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48.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46.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L" sheetId="1" r:id="rId5"/>
    <sheet state="visible" name="Sheet11" sheetId="2" r:id="rId6"/>
    <sheet state="visible" name="Sheet12" sheetId="3" r:id="rId7"/>
    <sheet state="visible" name="2NDSORTEDL" sheetId="4" r:id="rId8"/>
    <sheet state="hidden" name="vallist" sheetId="5" r:id="rId9"/>
    <sheet state="hidden" name="OPDES" sheetId="6" r:id="rId10"/>
    <sheet state="hidden" name="LUS" sheetId="7" r:id="rId11"/>
    <sheet state="hidden" name="MER" sheetId="8" r:id="rId12"/>
    <sheet state="hidden" name="Sheet8" sheetId="9" r:id="rId13"/>
    <sheet state="visible" name="Z1" sheetId="10" r:id="rId14"/>
    <sheet state="visible" name="Copy of Z1" sheetId="11" r:id="rId15"/>
    <sheet state="visible" name="Sheet9" sheetId="12" r:id="rId16"/>
    <sheet state="visible" name="prototypesheet" sheetId="13" r:id="rId17"/>
    <sheet state="visible" name="Copy of prototypesheet 1" sheetId="14" r:id="rId18"/>
    <sheet state="visible" name="Copy of prototypesheet" sheetId="15" r:id="rId19"/>
    <sheet state="hidden" name="Copy of Copy of prototypesheet" sheetId="16" r:id="rId20"/>
    <sheet state="visible" name="comparative statement" sheetId="17" r:id="rId21"/>
    <sheet state="visible" name="Copy of comparative statement" sheetId="18" r:id="rId22"/>
    <sheet state="visible" name="offer1" sheetId="19" r:id="rId23"/>
    <sheet state="visible" name="OFFER2" sheetId="20" r:id="rId24"/>
    <sheet state="visible" name="Copy of OFFER2 1" sheetId="21" r:id="rId25"/>
    <sheet state="visible" name="Copy of OFFER2" sheetId="22" r:id="rId26"/>
    <sheet state="visible" name="BSZ1" sheetId="23" r:id="rId27"/>
    <sheet state="visible" name="OFFER3" sheetId="24" r:id="rId28"/>
    <sheet state="visible" name="Copy of OFFER3" sheetId="25" r:id="rId29"/>
    <sheet state="hidden" name="Copy of FULL_LIST" sheetId="26" r:id="rId30"/>
    <sheet state="visible" name="TCAP" sheetId="27" r:id="rId31"/>
    <sheet state="visible" name="CRE_TCAP" sheetId="28" r:id="rId32"/>
    <sheet state="visible" name="AMBU" sheetId="29" r:id="rId33"/>
    <sheet state="visible" name="CONTACTS" sheetId="30" r:id="rId34"/>
    <sheet state="visible" name="CHEMBURGH" sheetId="31" r:id="rId35"/>
    <sheet state="visible" name="MAHUL_LC" sheetId="32" r:id="rId36"/>
    <sheet state="visible" name="ADMIN_BLK" sheetId="33" r:id="rId37"/>
    <sheet state="visible" name="THANEHC" sheetId="34" r:id="rId38"/>
    <sheet state="visible" name="Z2" sheetId="35" r:id="rId39"/>
    <sheet state="visible" name="Z2BS" sheetId="36" r:id="rId40"/>
    <sheet state="hidden" name="CONCSLABZ1" sheetId="37" r:id="rId41"/>
    <sheet state="visible" name="BSZ3" sheetId="38" r:id="rId42"/>
    <sheet state="visible" name="HYDRA_Z3" sheetId="39" r:id="rId43"/>
    <sheet state="visible" name="VEHICLEFABZ1" sheetId="40" r:id="rId44"/>
    <sheet state="visible" name="Sheet7" sheetId="41" r:id="rId45"/>
    <sheet state="visible" name="Sheet10" sheetId="42" r:id="rId46"/>
    <sheet state="visible" name="KALINALC" sheetId="43" r:id="rId47"/>
    <sheet state="visible" name="LIFTZ2" sheetId="44" r:id="rId48"/>
    <sheet state="visible" name="CRANE" sheetId="45" r:id="rId49"/>
    <sheet state="visible" name="XMG EXCAVATOR" sheetId="46" r:id="rId50"/>
    <sheet state="visible" name="ELEC BUS" sheetId="47" r:id="rId51"/>
    <sheet state="visible" name="Copy of ELEC BUS" sheetId="48" r:id="rId52"/>
  </sheets>
  <definedNames>
    <definedName hidden="1" localSheetId="0" name="_xlnm._FilterDatabase">ML!$A$2:$K$2749</definedName>
    <definedName hidden="1" localSheetId="25" name="_xlnm._FilterDatabase">'Copy of FULL_LIST'!$A$1:$J$297</definedName>
  </definedNames>
  <calcPr/>
</workbook>
</file>

<file path=xl/sharedStrings.xml><?xml version="1.0" encoding="utf-8"?>
<sst xmlns="http://schemas.openxmlformats.org/spreadsheetml/2006/main" count="35081" uniqueCount="8420">
  <si>
    <t>Annexure I — First-aid box contents</t>
  </si>
  <si>
    <r>
      <rPr>
        <color rgb="FF1155CC"/>
        <u/>
      </rPr>
      <t>S.NO</t>
    </r>
    <r>
      <rPr/>
      <t>.</t>
    </r>
  </si>
  <si>
    <r>
      <t>The official Gazette notification, G.S.R. 345(E), dated 8 May 2026, gives this illustrative list for first-aid boxes under Rule 54(ii). The employer may add items as required.</t>
    </r>
    <r>
      <rPr>
        <b/>
        <color rgb="FF1155CC"/>
        <sz val="18.0"/>
        <u/>
      </rPr>
      <t>labour</t>
    </r>
  </si>
  <si>
    <t>DRUG NAME &amp; DOSE</t>
  </si>
  <si>
    <t>CAT</t>
  </si>
  <si>
    <t>SUB-CAT</t>
  </si>
  <si>
    <t>BRAND1</t>
  </si>
  <si>
    <t>BRAND2</t>
  </si>
  <si>
    <t>BRAND3</t>
  </si>
  <si>
    <t>BRAND4</t>
  </si>
  <si>
    <t>BRAND5</t>
  </si>
  <si>
    <t>BRAND6</t>
  </si>
  <si>
    <t>BRAND7</t>
  </si>
  <si>
    <t>ROUTE OF ADMINISTRATION</t>
  </si>
  <si>
    <t>FREQUENCY</t>
  </si>
  <si>
    <t>DESCRIPTION OF FREQUENCY</t>
  </si>
  <si>
    <t>TAB.ACARBOSE_25MG</t>
  </si>
  <si>
    <t>HYPO_GLYCAEMIC</t>
  </si>
  <si>
    <t>ANTI_DIABETIC_AGENT</t>
  </si>
  <si>
    <t>Glucobay (Bayer)</t>
  </si>
  <si>
    <t>Rebose (Mankind)</t>
  </si>
  <si>
    <t>Carbose (Micro Labs)</t>
  </si>
  <si>
    <t>Acarbose (Sun Pharma)</t>
  </si>
  <si>
    <t>Glucar (Lupin)</t>
  </si>
  <si>
    <t>route of administration</t>
  </si>
  <si>
    <t>as per regimen</t>
  </si>
  <si>
    <t>Oral</t>
  </si>
  <si>
    <t>regimen indicated</t>
  </si>
  <si>
    <t>recommended</t>
  </si>
  <si>
    <t>TID</t>
  </si>
  <si>
    <t>3 times/day (with first bite of meal)</t>
  </si>
  <si>
    <t>पूर्वी</t>
  </si>
  <si>
    <t>TAB.ACARBOSE_50MG</t>
  </si>
  <si>
    <t>TAB.ACARBOSE_100MG</t>
  </si>
  <si>
    <t>Appropriate numbers of small, medium and large sterilised dressing pads.</t>
  </si>
  <si>
    <t>Appropriate numbers of large sterilised burn-dressing pads.</t>
  </si>
  <si>
    <t>Appropriate packets of sterilised cotton.</t>
  </si>
  <si>
    <t>TAB.ACECLOFENAC_100MG</t>
  </si>
  <si>
    <t>NSAID</t>
  </si>
  <si>
    <t>नंतर</t>
  </si>
  <si>
    <t>ANALGESIC&amp;ANTI_PYRETIC</t>
  </si>
  <si>
    <t>Hifenac (Intas)</t>
  </si>
  <si>
    <t>Sufficient Cetrimide solution (1%–3%) or a suitable antiseptic solution, such as 10% povidone-iodine.</t>
  </si>
  <si>
    <t>Zerodol (Ipca)</t>
  </si>
  <si>
    <t>Acenac (Lupin)</t>
  </si>
  <si>
    <t>Aceclo (Cipla)</t>
  </si>
  <si>
    <t>Movon (Zydus Cadila)</t>
  </si>
  <si>
    <t>Scissors, tweezers, a tourniquet and disposable gloves.</t>
  </si>
  <si>
    <t>3 times/day</t>
  </si>
  <si>
    <t>Adequate adhesive tapes and adhesive bandage tape in different sizes.</t>
  </si>
  <si>
    <t>TAB.ACECLOFENAC_200MG</t>
  </si>
  <si>
    <t>Adequate elastic crepe bandages in different sizes.</t>
  </si>
  <si>
    <t>Sterilised eye pads.</t>
  </si>
  <si>
    <t>Strips containing paracetamol 650 mg and antacid, plus adequate ORS sachets.</t>
  </si>
  <si>
    <t>TAB.ACECLOFENAC_PARACETAMOL_CHLORZOXAZONE_100MG/325MG/250MG</t>
  </si>
  <si>
    <t>MYOLAX_AGENT</t>
  </si>
  <si>
    <t>MUSCLE_RELAXANT</t>
  </si>
  <si>
    <t>Pain-relief/analgesic spray.</t>
  </si>
  <si>
    <t>Acemiz MR</t>
  </si>
  <si>
    <t>Polythene wash bottles containing normal saline or distilled water.</t>
  </si>
  <si>
    <t>TAB.ACECLOFENAC_PARACETAMOL_100MG/500MG</t>
  </si>
  <si>
    <t>Adequate roller bandages in different sizes.</t>
  </si>
  <si>
    <t>BATCH_NO.</t>
  </si>
  <si>
    <t>EXPIRY_DATE</t>
  </si>
  <si>
    <t>Suitable splints in adequate numbers.</t>
  </si>
  <si>
    <t>Resuscitation equipment, such as an Ambu bag.</t>
  </si>
  <si>
    <t>TAB.ACECLOFENAC_SERRATIOPEPTIDASE_100MG/15MG</t>
  </si>
  <si>
    <t>ANALGESIC&amp;_ANTIINFLAMMATORY_ENZYME</t>
  </si>
  <si>
    <t>A sufficient quantity of suitable tablets.</t>
  </si>
  <si>
    <t>A suitable anti-allergic medicine.</t>
  </si>
  <si>
    <t>Eye drops.</t>
  </si>
  <si>
    <t>TAB.ACECLOFENAC_SERRATIOPEPTIDASE_</t>
  </si>
  <si>
    <t>A first-aid leaflet, including emergency contact numbers.</t>
  </si>
  <si>
    <t>TAB.ACECLOFENAC_RABEPRAZOLE_100MG/20MG</t>
  </si>
  <si>
    <t>NSAID_ANTIULCERANT</t>
  </si>
  <si>
    <t>ANALGESIC_ANTIULCERANT</t>
  </si>
  <si>
    <t>OHC cum EMCU at Zone -1</t>
  </si>
  <si>
    <t>TAB.ACECLOFENAC_RABEPRAZOLE_200MG/20MG</t>
  </si>
  <si>
    <t>GEL.ACECLOFENAC_OLEUM LINI_METHYSALICYLATE_1.5%/3%/10%</t>
  </si>
  <si>
    <t>ANALGESIC_LINEMENT</t>
  </si>
  <si>
    <t>Topical</t>
  </si>
  <si>
    <t>TAB.ACENOCOUMAROL_0.5MG</t>
  </si>
  <si>
    <t>ANTI_COAGULANT</t>
  </si>
  <si>
    <t>ANTICOAGULANT_ANTIPLATELET_FIBRINOLYTIC</t>
  </si>
  <si>
    <t>Acitrom (Abbott)</t>
  </si>
  <si>
    <t>Nicoz (Wockhardt)</t>
  </si>
  <si>
    <t>Acenorol (Sun Pharma)</t>
  </si>
  <si>
    <t>Sintrom (Novartis)</t>
  </si>
  <si>
    <t>Aceno (Cipla)</t>
  </si>
  <si>
    <t>OD</t>
  </si>
  <si>
    <t>1 time/day (same time daily)</t>
  </si>
  <si>
    <t>TAB.ACENOCOUMAROL_1MG</t>
  </si>
  <si>
    <t>TAB.ACENOCOUMAROL_2MG</t>
  </si>
  <si>
    <t>TAB.ACENOCOUMAROL_3MG</t>
  </si>
  <si>
    <t>TAB.ACETAZOLAMIDE_500MG</t>
  </si>
  <si>
    <t>ANTI_GLAUCOMA</t>
  </si>
  <si>
    <t>Diamox (Sun Pharma)</t>
  </si>
  <si>
    <t>Iopar (FDC)</t>
  </si>
  <si>
    <t>Acetamide (Alkem)</t>
  </si>
  <si>
    <t>Zolomide (Cipla)</t>
  </si>
  <si>
    <t>Acemox (Mankind)</t>
  </si>
  <si>
    <t>1 time/day (morning)</t>
  </si>
  <si>
    <t>TAB.ACETAZOLAMIDE_250MG</t>
  </si>
  <si>
    <t>TAB.ACETYLCYSTEINE_600MG</t>
  </si>
  <si>
    <t>DETOXIFYING_AGENT</t>
  </si>
  <si>
    <t>ANTIDOTE_DETOXYFYING_AGENT</t>
  </si>
  <si>
    <t>Mucomix (Cipla)</t>
  </si>
  <si>
    <t>Mucinac (Mankind)</t>
  </si>
  <si>
    <t>Mucaine (Alkem)</t>
  </si>
  <si>
    <t>NAC (Sun Pharma)</t>
  </si>
  <si>
    <t>Acetyl (Lupin)</t>
  </si>
  <si>
    <t>TAB.ACETYLCYSTEINE_500MG</t>
  </si>
  <si>
    <t>SPY.DICLOFENAC_55GM</t>
  </si>
  <si>
    <t>TAB.ACICLOVIR_400MG</t>
  </si>
  <si>
    <t>ANTI_VIRAL</t>
  </si>
  <si>
    <t>ANTIVIRAL</t>
  </si>
  <si>
    <t>Zovirax (GSK)</t>
  </si>
  <si>
    <t>Herpex (Cipla)</t>
  </si>
  <si>
    <t>Acivir (Cipla)</t>
  </si>
  <si>
    <t>Ocuvir (Sun Pharma)</t>
  </si>
  <si>
    <t>Cyclovir (Alkem)</t>
  </si>
  <si>
    <t>TAB.ACICLOVIR_200MG</t>
  </si>
  <si>
    <t>OIN.ACICLOVIR_50MG/1GM</t>
  </si>
  <si>
    <t>CAP.ACITRETIN_10MG</t>
  </si>
  <si>
    <t>DERMATOLOGIC_AGENT</t>
  </si>
  <si>
    <t>PSORIASIS_SEBORRHEA_ICHTHYOSIS_PREP.</t>
  </si>
  <si>
    <t>Aceret (Glenmark)</t>
  </si>
  <si>
    <t>Acitrin (Sun Pharma)</t>
  </si>
  <si>
    <t>Zoratame (Intas)</t>
  </si>
  <si>
    <t>Acitretin (Cipla)</t>
  </si>
  <si>
    <t>Soriatane (Abbott)</t>
  </si>
  <si>
    <t>1 time/day (with food)</t>
  </si>
  <si>
    <t>CAP.ACITRETIN_25MG</t>
  </si>
  <si>
    <t>GEL.ADAPALENE_0.001</t>
  </si>
  <si>
    <t>ACNE_TREATMENT_PREP.</t>
  </si>
  <si>
    <t>Differin (Galderma)</t>
  </si>
  <si>
    <t>Adaferin (Galderma)</t>
  </si>
  <si>
    <t>Deriva (Glenmark)</t>
  </si>
  <si>
    <t>Adapen (Cipla)</t>
  </si>
  <si>
    <t>Adaple (Micro Labs)</t>
  </si>
  <si>
    <t>BID</t>
  </si>
  <si>
    <t>2 times/day (apply to affected area)</t>
  </si>
  <si>
    <t>GEL.ADAPALENE_0.003</t>
  </si>
  <si>
    <t>TAB.ALBENDAZOLE_400MG</t>
  </si>
  <si>
    <t>ANTI_HELMINTHIC</t>
  </si>
  <si>
    <t>ANTIHELMINTIC</t>
  </si>
  <si>
    <t>Zentel (GSK)</t>
  </si>
  <si>
    <t>Bendex (Cipla)</t>
  </si>
  <si>
    <t>Alben (Mankind)</t>
  </si>
  <si>
    <t>Albend (Sun Pharma)</t>
  </si>
  <si>
    <t>Wormin (Alkem)</t>
  </si>
  <si>
    <t>1 time/day (single dose or as directed)</t>
  </si>
  <si>
    <t>SYR.ALBENDAZOLE_400MG</t>
  </si>
  <si>
    <t>TAB.ALBENDAZOLE_200MG</t>
  </si>
  <si>
    <t>SYR.ALBENDAZOLE_200MG</t>
  </si>
  <si>
    <t>TAB.ALBENDAZOLE_IVERMECTIN_3MG</t>
  </si>
  <si>
    <t>TAB.ALBENDAZOLE_IVERMECTIN_6MG</t>
  </si>
  <si>
    <t>CREAMALBENDAZOLE_IVERMECTIN_0.01</t>
  </si>
  <si>
    <t>CREAMALBENDAZOLE_IVERMECTIN_0.005</t>
  </si>
  <si>
    <t>TAB.ALENDRONIC_ACID_70MG</t>
  </si>
  <si>
    <t>BONE_METABOLIC_MODIF.</t>
  </si>
  <si>
    <t>AGENT_ AFFECTING_BONE_METABOLISM</t>
  </si>
  <si>
    <t>Fosamax (MSD)</t>
  </si>
  <si>
    <t>Alendrate (Cipla)</t>
  </si>
  <si>
    <t>Fosavance (MSD)</t>
  </si>
  <si>
    <t>Bonmax (Sun Pharma)</t>
  </si>
  <si>
    <t>Osteofos (Cipla)</t>
  </si>
  <si>
    <t>2 times/day</t>
  </si>
  <si>
    <t>TAB.ALENDRONIC_ACID_10MG</t>
  </si>
  <si>
    <t>TAB.ALENDRONIC_ACID_5MG</t>
  </si>
  <si>
    <t>CAP.ALFACALCIDOL_0.25MCG</t>
  </si>
  <si>
    <t>Alfacalcidol (Sun Pharma)</t>
  </si>
  <si>
    <t>Alfacal (Cipla)</t>
  </si>
  <si>
    <t>Calcirol (Cadila)</t>
  </si>
  <si>
    <t>Alfaday (Mankind)</t>
  </si>
  <si>
    <t>Alfacid (Alkem)</t>
  </si>
  <si>
    <t>CAP.ALFACALCIDOL_0.5MCG</t>
  </si>
  <si>
    <t>CAP.ALFACALCIDOL_1MCG</t>
  </si>
  <si>
    <t>TAB.ALFUZOSIN_10MG</t>
  </si>
  <si>
    <t>UROLOGIC_AGENT</t>
  </si>
  <si>
    <t>DRUG FOR BLADDER &amp; PROSTATE DISORDERS</t>
  </si>
  <si>
    <t>Alfusin (Sun Pharma)</t>
  </si>
  <si>
    <t>Alfoo (Cipla)</t>
  </si>
  <si>
    <t>Alfuzosin (Dr. Reddy's)</t>
  </si>
  <si>
    <t>Alfuzin (Mankind)</t>
  </si>
  <si>
    <t>Alfucard (Torrent)</t>
  </si>
  <si>
    <t>TAB.ALLOPURINOL_100MG</t>
  </si>
  <si>
    <t>ANTI_GOUT</t>
  </si>
  <si>
    <t>HYPERURICEMIA_&amp;_GOUT_PREP.</t>
  </si>
  <si>
    <t>Zyloric (GSK)</t>
  </si>
  <si>
    <t>Zyrik (Sun Pharma)</t>
  </si>
  <si>
    <t>Aloric (Cipla)</t>
  </si>
  <si>
    <t>Alloric (Mankind)</t>
  </si>
  <si>
    <t>Purinol (Alkem)</t>
  </si>
  <si>
    <t>TAB.ALLOPURINOL_300MG</t>
  </si>
  <si>
    <t>SR-CAP.ALLOPURINOL_250MG</t>
  </si>
  <si>
    <t>TAB.ALLYESTRENOL_5MG</t>
  </si>
  <si>
    <t>HORMONE</t>
  </si>
  <si>
    <t>OESTROGEN</t>
  </si>
  <si>
    <t>Turinal (Organon)</t>
  </si>
  <si>
    <t>Allylestrenol (Sun Pharma)</t>
  </si>
  <si>
    <t>Allyest (Cipla)</t>
  </si>
  <si>
    <t>Gestrenol (Mankind)</t>
  </si>
  <si>
    <t>Allyl (Alkem)</t>
  </si>
  <si>
    <t>TAB.ALPRAZOLAM_0.25MG</t>
  </si>
  <si>
    <t>PSYCHIATRIC_MED.</t>
  </si>
  <si>
    <t>ANXIOLYTIC</t>
  </si>
  <si>
    <t>Alprax (Torrent)</t>
  </si>
  <si>
    <t>Restyl (Sun Pharma)</t>
  </si>
  <si>
    <t>Trika (Aristo)</t>
  </si>
  <si>
    <t>Alzolam (Cipla)</t>
  </si>
  <si>
    <t>Zolam (Mankind)</t>
  </si>
  <si>
    <t>TAB.ALPRAZOLAM_0.5MG</t>
  </si>
  <si>
    <t>INJ.ALTEPLASE_20MG</t>
  </si>
  <si>
    <t>Actilyse (Boehringer)</t>
  </si>
  <si>
    <t>Alteplase (Cipla)</t>
  </si>
  <si>
    <t>Thrombolyse (Sun Pharma)</t>
  </si>
  <si>
    <t>Altase (Dr. Reddy's)</t>
  </si>
  <si>
    <t>Activase (Genentech)</t>
  </si>
  <si>
    <t>Injection/Infusion</t>
  </si>
  <si>
    <t>As directed</t>
  </si>
  <si>
    <t>As per physician</t>
  </si>
  <si>
    <t>INJ.ALTEPLASE_50MG</t>
  </si>
  <si>
    <t>SUS.ALUMINIUM_HYDROXIDE_OXETACAINE_Mg(OH)2_SIMETHICONE_250MG/10MG/250MG/50MG/5ML</t>
  </si>
  <si>
    <t>ANTIULCERANT</t>
  </si>
  <si>
    <t>ANTACID_ANTIREFLUX_AGENT &amp; ANTIULCERANT</t>
  </si>
  <si>
    <t>Sus.care (Panacea Biotec)</t>
  </si>
  <si>
    <t>Susoum (Troikaa)</t>
  </si>
  <si>
    <t>Sus.aplus (Biocon)</t>
  </si>
  <si>
    <t>Sus.ium (Bayer)</t>
  </si>
  <si>
    <t>Sus.al (Lyka Labs)</t>
  </si>
  <si>
    <t>TAB.AMBRISENTAN_5MG</t>
  </si>
  <si>
    <t>ANTI_HYPERTENSIVE</t>
  </si>
  <si>
    <t>Ambrcare (Oaknet Healthcare)</t>
  </si>
  <si>
    <t>Amboan (Micro Labs)</t>
  </si>
  <si>
    <t>Ambriplus (Boehringer Ingelheim)</t>
  </si>
  <si>
    <t>Ambrtan (Zenith Healthcare)</t>
  </si>
  <si>
    <t>Ambris (Apex Labs)</t>
  </si>
  <si>
    <t>TAB.AMBRISENTAN_10MG</t>
  </si>
  <si>
    <t>TAB.AMBROXOL_30MG</t>
  </si>
  <si>
    <t>ANTI_TUSSIVE</t>
  </si>
  <si>
    <t>COLD_ &amp;_COUGH_REP.</t>
  </si>
  <si>
    <t>Mucolite (Cipla)</t>
  </si>
  <si>
    <t>Ambrodil (Aristo)</t>
  </si>
  <si>
    <t>Mucosolvan (Boehringer)</t>
  </si>
  <si>
    <t>Ambrolite (Sun Pharma)</t>
  </si>
  <si>
    <t>Ambril (Mankind)</t>
  </si>
  <si>
    <t>INJ.AMIFOSTINE_500MG</t>
  </si>
  <si>
    <t>OTHER</t>
  </si>
  <si>
    <t>SUPPORTIVE CARE THERAPY</t>
  </si>
  <si>
    <t>Amifcare (Lupin)</t>
  </si>
  <si>
    <t>Amione (Zuventus Healthcare)</t>
  </si>
  <si>
    <t>Amifoplus (Boehringer Ingelheim)</t>
  </si>
  <si>
    <t>Amifine (Panacea Biotec)</t>
  </si>
  <si>
    <t>Amifos (Radiant Healthcare)</t>
  </si>
  <si>
    <t>INJ.AMIKACIN_500MG</t>
  </si>
  <si>
    <t>ANTI_BACTERIAL</t>
  </si>
  <si>
    <t>AMINOGLYCOSIDE</t>
  </si>
  <si>
    <t>Amikin (Aristo)</t>
  </si>
  <si>
    <t>Amikacin (Cipla)</t>
  </si>
  <si>
    <t>Mikacin (Sun Pharma)</t>
  </si>
  <si>
    <t>Amiject (Alkem)</t>
  </si>
  <si>
    <t>Amicin (Mankind)</t>
  </si>
  <si>
    <t>INJ.AMIKACIN_250MG</t>
  </si>
  <si>
    <t>INJ.AMIKACIN_100MG</t>
  </si>
  <si>
    <t>TAB.AMILORIDE_HYDROCHLORTHIAZIDE_5MG/12.5MG</t>
  </si>
  <si>
    <t>DIURETIC</t>
  </si>
  <si>
    <t>Amifru (Sun Pharma)</t>
  </si>
  <si>
    <t>Amiloride (Cipla)</t>
  </si>
  <si>
    <t>Amilo (Mankind)</t>
  </si>
  <si>
    <t>Amiride (Alkem)</t>
  </si>
  <si>
    <t>Midamor (MSD)</t>
  </si>
  <si>
    <t>OIN.AMINOBENZOIC_ACID_10%</t>
  </si>
  <si>
    <t>OTHER_DERMATOLOGICALS</t>
  </si>
  <si>
    <t>Topical Brand 1 (Glenmark)</t>
  </si>
  <si>
    <t>Topical Brand 2 (Cipla)</t>
  </si>
  <si>
    <t>Topical Brand 3 (Sun Pharma)</t>
  </si>
  <si>
    <t>Topical Brand 4 (Mankind)</t>
  </si>
  <si>
    <t>Topical Brand 5 (Alkem)</t>
  </si>
  <si>
    <t>TAB.AMINOPHYLLINE_100MG</t>
  </si>
  <si>
    <t>S.NO.</t>
  </si>
  <si>
    <t>BRONCHODIALATOR</t>
  </si>
  <si>
    <t>Aminophylline (Sun Pharma)</t>
  </si>
  <si>
    <t>Aminophyl (Cipla)</t>
  </si>
  <si>
    <t>Phyllin (Mankind)</t>
  </si>
  <si>
    <t>Aminophy (Alkem)</t>
  </si>
  <si>
    <t>Theophyl (Lupin)</t>
  </si>
  <si>
    <t>INJ.AMINOPHYLLINE_250MG/2ML</t>
  </si>
  <si>
    <t>CTRL+:</t>
  </si>
  <si>
    <t>EXAM DATE 
  (DD-MMM-YY)</t>
  </si>
  <si>
    <t>INJ.AMINOPHYLLINE_25MG/10ML</t>
  </si>
  <si>
    <t>time (CTRL+SHIFT+:)</t>
  </si>
  <si>
    <t>Regn. No.</t>
  </si>
  <si>
    <t>TAB.AMIODARONE_100MG</t>
  </si>
  <si>
    <t>CARDIAC_AGENT</t>
  </si>
  <si>
    <t>CARDIAC DRUG</t>
  </si>
  <si>
    <t>Cordarone (Sanofi)</t>
  </si>
  <si>
    <t>Tachyra (Sun Pharma)</t>
  </si>
  <si>
    <t>Amiodar (Cipla)</t>
  </si>
  <si>
    <t>SALUTATION</t>
  </si>
  <si>
    <t>TID (three times a day)</t>
  </si>
  <si>
    <t>Amiodac (Zydus)</t>
  </si>
  <si>
    <t>Amiodarone (Dr. Reddy's)</t>
  </si>
  <si>
    <t>NAME</t>
  </si>
  <si>
    <t>GENDER</t>
  </si>
  <si>
    <t>TAB.AMIODARONE_200MG</t>
  </si>
  <si>
    <t>ADDRESS</t>
  </si>
  <si>
    <t>DOB</t>
  </si>
  <si>
    <t>Age in yrs</t>
  </si>
  <si>
    <t>Age in Mths</t>
  </si>
  <si>
    <t>INJ.AMIODARONE_50MG/ML</t>
  </si>
  <si>
    <t>Age in days</t>
  </si>
  <si>
    <t>Calc Age</t>
  </si>
  <si>
    <t>Age</t>
  </si>
  <si>
    <t>TAB.AMISULPRIDE_50MG</t>
  </si>
  <si>
    <t>Weight</t>
  </si>
  <si>
    <t>Height</t>
  </si>
  <si>
    <t>ANTIPSYCHOTIC</t>
  </si>
  <si>
    <t>Blood Pressure</t>
  </si>
  <si>
    <t>Amiscare (Pfizer)</t>
  </si>
  <si>
    <t>Heart Rate</t>
  </si>
  <si>
    <t>Amiode (Ranbaxy)</t>
  </si>
  <si>
    <t>O2 Sat.</t>
  </si>
  <si>
    <t>Amisuplus (Elder)</t>
  </si>
  <si>
    <t>Amiside (Lyka Labs)</t>
  </si>
  <si>
    <t>Temperature</t>
  </si>
  <si>
    <t>Amisul (Wallace Pharma)</t>
  </si>
  <si>
    <t>Respi Rate</t>
  </si>
  <si>
    <t>Surface Area</t>
  </si>
  <si>
    <t>BMI</t>
  </si>
  <si>
    <t>Status</t>
  </si>
  <si>
    <t>TAB.AMISULPRIDE_100MG</t>
  </si>
  <si>
    <t>Contact no.</t>
  </si>
  <si>
    <t>DESIGN.</t>
  </si>
  <si>
    <t>DEPT.</t>
  </si>
  <si>
    <t>EMP. ID NO.</t>
  </si>
  <si>
    <t>AADHAR NO.</t>
  </si>
  <si>
    <t>COMPANY NAME</t>
  </si>
  <si>
    <t>E-MAIL ID</t>
  </si>
  <si>
    <t>FATHER'S NAME</t>
  </si>
  <si>
    <t>TAB.AMISULPRIDE_200MG</t>
  </si>
  <si>
    <t>PRESENTING COMPLAINTS</t>
  </si>
  <si>
    <t>ASSOCIATED SYMPTOMS</t>
  </si>
  <si>
    <t>PAST HISTORY OF ILLNESS</t>
  </si>
  <si>
    <t>FINDINGS</t>
  </si>
  <si>
    <t>ANY OTHER</t>
  </si>
  <si>
    <t>OTHER POINTS OF RELEVANCE</t>
  </si>
  <si>
    <t>CLINICAL DIAGNOSIS</t>
  </si>
  <si>
    <t>DIFF. DIAGNOSIS</t>
  </si>
  <si>
    <t>RECOMMENDATIONS</t>
  </si>
  <si>
    <t>LAB INVESTIGATION (recommended)</t>
  </si>
  <si>
    <t>LAB INV. (recommended at later date)</t>
  </si>
  <si>
    <t>LAB REPORTS (IF REVIEWED: SPECIFY SIGNIFICANT OBSERVATIONS)</t>
  </si>
  <si>
    <t>FURTHER ADVISE</t>
  </si>
  <si>
    <t>TAB.AMITRIPTYLINE_10MG</t>
  </si>
  <si>
    <t>REFERRAL</t>
  </si>
  <si>
    <t>ANTIDEPRESSANT</t>
  </si>
  <si>
    <t>NAME OF DOCTOR</t>
  </si>
  <si>
    <t>Tryptomer (Wockhardt)</t>
  </si>
  <si>
    <t>Amitone (Sun Pharma)</t>
  </si>
  <si>
    <t>Amitriptyline (Cipla)</t>
  </si>
  <si>
    <t>Amitrip (Mankind)</t>
  </si>
  <si>
    <t>Amitril (Alkem)</t>
  </si>
  <si>
    <t>QUALIFICATION</t>
  </si>
  <si>
    <t>REGN.NO. &amp; contact</t>
  </si>
  <si>
    <t>DESIGNATION</t>
  </si>
  <si>
    <t>TAB.AMITRIPTYLINE_25MG</t>
  </si>
  <si>
    <t>TAB.AMITRIPTYLINE_50MG</t>
  </si>
  <si>
    <t>TAB.AMITRIPTYLINE_CHLORDIAZEPOXIDE_10MG/5MG</t>
  </si>
  <si>
    <t>TAB.AMITRIPTYLINE_CHLORDIAZEPOXIDE_12.5MG/5MG</t>
  </si>
  <si>
    <t>TAB.AMITRIPTYLINE_CHLORDIAZEPOXIDE_25MG/10MG</t>
  </si>
  <si>
    <t>TAB.AMLODIPINE_2.5MG</t>
  </si>
  <si>
    <t>CALCIUM_ANTAGONIST</t>
  </si>
  <si>
    <t>Amlong (Micro Labs)</t>
  </si>
  <si>
    <t>Amlip (Cipla)</t>
  </si>
  <si>
    <t>Stamlo (Dr. Reddy's)</t>
  </si>
  <si>
    <t>Amlovas (Macleods)</t>
  </si>
  <si>
    <t>Amlopres (Cipla)</t>
  </si>
  <si>
    <t>TAB.AMLODIPINE_5MG</t>
  </si>
  <si>
    <t>TAB.AMLODIPINE_10MG</t>
  </si>
  <si>
    <t>TAB.AMLODIPINE_ATENOLOL_2.5MG/50MG</t>
  </si>
  <si>
    <t>CALCIUM_ANTAGONIST_BETA_BLOCKER</t>
  </si>
  <si>
    <t>TAB.AMLODIPINE_ATENOLOL_5MG/50MG</t>
  </si>
  <si>
    <t>TAB.AMLODIPINE_BENAZEPRIL_5MG/10MG</t>
  </si>
  <si>
    <t>CALCIUM_ANTAGONIST_ACE_INHIBITOR</t>
  </si>
  <si>
    <t>TAB.AMLODIPINE_ENALAPRIL_5MG/5MG</t>
  </si>
  <si>
    <t>TAB.AMLODIPINE_ENALAPRIL_5MG/2.5MG</t>
  </si>
  <si>
    <t>TAB.AMLODIPINE_ENALAPRIL_2.5MG/2.5MG</t>
  </si>
  <si>
    <t>TAB.AMLODIPINE_LISINOPRIL_5MG/5MG</t>
  </si>
  <si>
    <t>TAB.AMLODIPINE_LISINOPRIL_2.5MG/5MG</t>
  </si>
  <si>
    <t>TAB.AMLODIPINE_LOSARTAN_2.5MG/25MG</t>
  </si>
  <si>
    <t>CALCIUM &amp; ANGIOTENSIN_2_ANTAGONIST</t>
  </si>
  <si>
    <t>TAB.AMLODIPINE_LOSARTAN_5MG/25MG</t>
  </si>
  <si>
    <t>TAB.AMLODIPINE_LOSARTAN_5MG/50MG</t>
  </si>
  <si>
    <t>TAB.AMOXAPINE_50MG</t>
  </si>
  <si>
    <t>Amoxcare (Psychotropics India)</t>
  </si>
  <si>
    <t>Amoone (Healing Pharma)</t>
  </si>
  <si>
    <t>Amoxaplus (Ipca)</t>
  </si>
  <si>
    <t>Amoxine (Elder)</t>
  </si>
  <si>
    <t>Amoxap (MSD)</t>
  </si>
  <si>
    <t>Mr.</t>
  </si>
  <si>
    <t>ABC</t>
  </si>
  <si>
    <t>grossly underweight</t>
  </si>
  <si>
    <t>TAB.AMOXAPINE_100MG</t>
  </si>
  <si>
    <t>BID (twice a day)</t>
  </si>
  <si>
    <t>TAB.AMOXICILLIN_125MG</t>
  </si>
  <si>
    <t>ANTIBACTERIAL</t>
  </si>
  <si>
    <t>Mox (Ranbaxy)</t>
  </si>
  <si>
    <t>Novamox (Cipla)</t>
  </si>
  <si>
    <t>Male</t>
  </si>
  <si>
    <t>Amoxil (GSK)</t>
  </si>
  <si>
    <t>Wymox (Pfizer)</t>
  </si>
  <si>
    <t>Acmox (Alkem)</t>
  </si>
  <si>
    <t>jklm</t>
  </si>
  <si>
    <t>TAB.AMOXICILLIN_250MG</t>
  </si>
  <si>
    <t>Project Office Admin. Block, (MEIL-HCC JV), Ground floor, Zone-1</t>
  </si>
  <si>
    <t>CAP.AMOXICILLIN_250MG</t>
  </si>
  <si>
    <t>CAP.AMOXICILLIN_500MG</t>
  </si>
  <si>
    <t>GEL.DICLOFENAC_50GM</t>
  </si>
  <si>
    <t>SYR.AMOXICILLIN_125MG/5ML</t>
  </si>
  <si>
    <t>SYR.AMOXICILLIN_250MG/5ML</t>
  </si>
  <si>
    <t>INJ.AMOXICILLIN_250MG</t>
  </si>
  <si>
    <t>INJ.AMOXICILLIN_500MG</t>
  </si>
  <si>
    <t>TAB.AMOXICILLIN_BROMHEXINE_125MG/4MG</t>
  </si>
  <si>
    <t>CAP.AMOXICILLIN_BROMHEXINE_250MG/12MG</t>
  </si>
  <si>
    <t>CAP.AMOXICILLIN_BROMHEXINE_500MG/12MG</t>
  </si>
  <si>
    <t>TAB.AMOXICILLIN_CARBOCISTEINE_125MG/150MG</t>
  </si>
  <si>
    <t>CAP.AMOXICILLIN_CARBOCISTEINE_250MG/150MG</t>
  </si>
  <si>
    <t>CAP.AMOXICILLIN_CARBOCISTEINE_500MG/150MG</t>
  </si>
  <si>
    <t>TAB.AMOXICILLIN_CLAVULANIC_ACID_500MG/125MG</t>
  </si>
  <si>
    <t>Augmentin 625mg</t>
  </si>
  <si>
    <t>TAB.AMOXICILLIN_CLAVULANIC_ACID_200MG/28.5MG</t>
  </si>
  <si>
    <t>TAB.AMOXICILLIN_CLAVULANIC_ACID_250MG/125MG</t>
  </si>
  <si>
    <t>INJ.AMOXICILLIN_CLAVULANIC_ACID_250MG/50MG</t>
  </si>
  <si>
    <t>INJ.AMOXICILLIN_CLAVULANIC_ACID_1G/0.2G</t>
  </si>
  <si>
    <t>SYR.AMOXICILLIN_CLAVULANIC_ACID_200MG/28.5MG</t>
  </si>
  <si>
    <t>SYR.AMOXICILLIN_CLAVULANIC_ACID_400MG/57MG</t>
  </si>
  <si>
    <t>TAB.AMOXICILLIN_CLOXACILLIN_125MG/125MG</t>
  </si>
  <si>
    <t>TAB.AMOXICILLIN_CLOXACILLIN_250MG/250MG</t>
  </si>
  <si>
    <t>CAP.AMOXICILLIN_CLOXACILLIN_250MG/250MG</t>
  </si>
  <si>
    <t>underweight</t>
  </si>
  <si>
    <t>INJ.AMPHOTERICIN_B_50MG</t>
  </si>
  <si>
    <t>ANTI_FUNGAL</t>
  </si>
  <si>
    <t>ANTIFUNGAL</t>
  </si>
  <si>
    <t>Fungisome (Lifecare)</t>
  </si>
  <si>
    <t>Amphomul (Bharat Serums)</t>
  </si>
  <si>
    <t>Amphotret (Gland Pharma)</t>
  </si>
  <si>
    <t>Amphocare (Sun Pharma)</t>
  </si>
  <si>
    <t>Amphocil (Cipla)</t>
  </si>
  <si>
    <t>SYR.AMPICILLIN_125MG/5ML</t>
  </si>
  <si>
    <t>Ampilox (Ranbaxy)</t>
  </si>
  <si>
    <t>Ampicillin (Cipla)</t>
  </si>
  <si>
    <t>Ampicare (Sun Pharma)</t>
  </si>
  <si>
    <t>Ampicin (Alkem)</t>
  </si>
  <si>
    <t>Ampilin (Mankind)</t>
  </si>
  <si>
    <t>SYR.AMPICILLIN_250MG/5ML</t>
  </si>
  <si>
    <t>TAB.AMPICILLIN_125MG</t>
  </si>
  <si>
    <t>TAB.AMPICILLIN_250MG</t>
  </si>
  <si>
    <t>TAB.AMPICILLIN_500MG</t>
  </si>
  <si>
    <t>CAP.AMPICILLIN_250MG</t>
  </si>
  <si>
    <t>CAP.AMPICILLIN_500MG</t>
  </si>
  <si>
    <t>CAP.AMPICILLIN_CLOXACILLIN_250MG/125MG</t>
  </si>
  <si>
    <t>INJ.AMPICILLIN_CLOXACILLIN_250MG/250MG</t>
  </si>
  <si>
    <t>INJ.AMPICILLIN_CLOXACILLIN_500MG/500MG</t>
  </si>
  <si>
    <t>CAP.AMPICILLIN_CLOXACILLIN_250MG/250MG</t>
  </si>
  <si>
    <t>120/80</t>
  </si>
  <si>
    <t>afebrile</t>
  </si>
  <si>
    <t>TAB.AMPICILLIN_CLOXACILLIN_125MG/125MG</t>
  </si>
  <si>
    <t>INJ.AMPICILLIN_SULBACTAM_1G/0.5</t>
  </si>
  <si>
    <t>TAB.AMPICILLIN_SULBACTAM_220MG/147MG</t>
  </si>
  <si>
    <t>TAB.ANASTROZOLE_1MG</t>
  </si>
  <si>
    <t>CANCER_THERAPY</t>
  </si>
  <si>
    <t>CANCER_HORMONE_THERAPY</t>
  </si>
  <si>
    <t>Arimidex (AstraZeneca)</t>
  </si>
  <si>
    <t>Anastrozole (Cipla)</t>
  </si>
  <si>
    <t>Femistra (Sun Pharma)</t>
  </si>
  <si>
    <t>Anabrez (Dr. Reddy's)</t>
  </si>
  <si>
    <t>Anastro (Mankind)</t>
  </si>
  <si>
    <t>KITAPREPITANT_1CAP (125MG)+2CAP (80MG)</t>
  </si>
  <si>
    <t>ANTI_EMETIC</t>
  </si>
  <si>
    <t>ANTIEMETIC</t>
  </si>
  <si>
    <t>Kitacare (Biocon)</t>
  </si>
  <si>
    <t>Kitont (GSK)</t>
  </si>
  <si>
    <t>Kitapplus (Gland Pharma)</t>
  </si>
  <si>
    <t>Kitaant (Windlas Biotech)</t>
  </si>
  <si>
    <t>Kitapr (Psychotropics India)</t>
  </si>
  <si>
    <t>INJ.APREPITANT_40MG</t>
  </si>
  <si>
    <t>Aprecare (Emcure)</t>
  </si>
  <si>
    <t>Apront (Psychotropics India)</t>
  </si>
  <si>
    <t>Aprepplus (Bayer)</t>
  </si>
  <si>
    <t>Apreant (Alkem)</t>
  </si>
  <si>
    <t>Aprepi (Serum Institute)</t>
  </si>
  <si>
    <t>CAP.APREPITANT_150MG</t>
  </si>
  <si>
    <t>TAB.ARIPIPRAZOLE_5MG</t>
  </si>
  <si>
    <t>Aripcare (MSD)</t>
  </si>
  <si>
    <t>Ariole (Panacea Biotec)</t>
  </si>
  <si>
    <t>Aripiplus (Pfizer)</t>
  </si>
  <si>
    <t>Aripole (Gland Pharma)</t>
  </si>
  <si>
    <t>Aripip (Bayer)</t>
  </si>
  <si>
    <t>TAB.ARIPIPRAZOLE_10MG</t>
  </si>
  <si>
    <t>TAB.ARIPIPRAZOLE_20MG</t>
  </si>
  <si>
    <t>xyz@gmail.com</t>
  </si>
  <si>
    <t>INJ.ARTEETHER_150MG</t>
  </si>
  <si>
    <t>ANTI_MALARIAL</t>
  </si>
  <si>
    <t>ANTIMALARIAL</t>
  </si>
  <si>
    <t>COLD</t>
  </si>
  <si>
    <t>Artecare (Medley)</t>
  </si>
  <si>
    <t>Artoer (Morepen)</t>
  </si>
  <si>
    <t>COUGH</t>
  </si>
  <si>
    <t>Arteeplus (Novartis)</t>
  </si>
  <si>
    <t>NIL SIGNIFICANT</t>
  </si>
  <si>
    <t>Arteher (Corona Remedies)</t>
  </si>
  <si>
    <t>Arteet (AstraZeneca)</t>
  </si>
  <si>
    <t>NO ORGANOMEGALY</t>
  </si>
  <si>
    <t>ACUTE PHARYNGITIS</t>
  </si>
  <si>
    <t>CAP.ARTEMETHER_40MG</t>
  </si>
  <si>
    <t>SINUSITIS</t>
  </si>
  <si>
    <t>Artecare (Aristo)</t>
  </si>
  <si>
    <t>STEAM INHALATION</t>
  </si>
  <si>
    <t>Artoer (Ranbaxy)</t>
  </si>
  <si>
    <t>Artemplus (Glenmark Life Sciences)</t>
  </si>
  <si>
    <t>Arteher (Alembic)</t>
  </si>
  <si>
    <t>CBC, CRP, BL.UREA, S.CREAT, CXR PA VIEW</t>
  </si>
  <si>
    <t>Arteme (J&amp;J)</t>
  </si>
  <si>
    <t>WARM SALINE GARGLE</t>
  </si>
  <si>
    <t>DR.SUNDAR RAJ PALAPARTHY</t>
  </si>
  <si>
    <t>INJ.ARTEMETHER_80MG</t>
  </si>
  <si>
    <t>INJ.ARTEMETHER_150MG</t>
  </si>
  <si>
    <t>TAB.ARTEMETHER_LUMEFANTRINE_80MG/480MG</t>
  </si>
  <si>
    <t>SYR.ARTEMETHER_LUMEFANTRINE_40MG/240MG</t>
  </si>
  <si>
    <t>TAB.ARTEMETHER_LUMEFANTRINE_40MG/240MG</t>
  </si>
  <si>
    <t>SUS.ARTEMETHER_LUMEFANTRINE_20MG/120MG</t>
  </si>
  <si>
    <t>Sus.care (Hetero)</t>
  </si>
  <si>
    <t>Susoer (Apex Labs)</t>
  </si>
  <si>
    <t>Sus.aplus (Win-Medicare)</t>
  </si>
  <si>
    <t>Mrs.</t>
  </si>
  <si>
    <t>Sus.her (FDC)</t>
  </si>
  <si>
    <t>Sus.ar (Medico Remedies)</t>
  </si>
  <si>
    <t>XYZ</t>
  </si>
  <si>
    <t>TAB.ARTESUNATE_50MG</t>
  </si>
  <si>
    <t>Artecare (Medico Remedies)</t>
  </si>
  <si>
    <t>Female</t>
  </si>
  <si>
    <t>Artote (Zuventus Healthcare)</t>
  </si>
  <si>
    <t>HIKLMA,,,, ANC</t>
  </si>
  <si>
    <t>Artesplus (Boehringer Ingelheim)</t>
  </si>
  <si>
    <t>Arteate (German Remedies)</t>
  </si>
  <si>
    <t>Artesu (Bayer)</t>
  </si>
  <si>
    <t>INJ.ARTESUNATE_60MG</t>
  </si>
  <si>
    <t>INJ.ARTESUNATE_120MG</t>
  </si>
  <si>
    <t>CHW-TAB.ASCORBIC_ACID_500MG</t>
  </si>
  <si>
    <t>VITAMIN</t>
  </si>
  <si>
    <t>VITAMIN_C</t>
  </si>
  <si>
    <t>Ascocare (Bayer)</t>
  </si>
  <si>
    <t>Ascoic (Samarth Life Sciences)</t>
  </si>
  <si>
    <t>Ascorplus (Lincoln Pharma)</t>
  </si>
  <si>
    <t>Ascobic (Dr. Reddy's)</t>
  </si>
  <si>
    <t>Ascorb (Systopic Labs)</t>
  </si>
  <si>
    <t>EFV_TAB.ASCORBIC_ACID_100MG</t>
  </si>
  <si>
    <t>Efvcare (USV)</t>
  </si>
  <si>
    <t>Efvofv (Apex Labs)</t>
  </si>
  <si>
    <t>Efvplus (Overseas Healthcare)</t>
  </si>
  <si>
    <t>Efvefv (Wockhardt)</t>
  </si>
  <si>
    <t>Efv (Natco)</t>
  </si>
  <si>
    <t>110/80</t>
  </si>
  <si>
    <t>TAB.ASCORBIC_ACID_100MG</t>
  </si>
  <si>
    <t>INJ.ASPARAGINASE_5000IU</t>
  </si>
  <si>
    <t>CYTOTOXIC_CHEMOTHERAPY</t>
  </si>
  <si>
    <t>Aspacare (Ferring)</t>
  </si>
  <si>
    <t>Aspose (Neon Labs)</t>
  </si>
  <si>
    <t>Asparplus (J&amp;J)</t>
  </si>
  <si>
    <t>Aspaase (Pfizer)</t>
  </si>
  <si>
    <t>Aspara (Micro Labs)</t>
  </si>
  <si>
    <t>Project Office, Engineers Block, (T-CAP Safety), First floor, Zone-1</t>
  </si>
  <si>
    <t>INJ.ASPARAGINASE_10000IU</t>
  </si>
  <si>
    <t>swagat@gmail.com</t>
  </si>
  <si>
    <t>PAIN IN THE EPIGASTRIUM WITH ASSOCIATED INSOMNIA</t>
  </si>
  <si>
    <t>MILD NAUSEA</t>
  </si>
  <si>
    <t>SYSTEMIC EXAMINATION IS NORMAL</t>
  </si>
  <si>
    <t>DR-TAB.ASPIRIN_75MG</t>
  </si>
  <si>
    <t>ACID PEPTIC DISORDER</t>
  </si>
  <si>
    <t>TAB.MONTELUKAST_LEVOCETRIZINE_10MG/5MG</t>
  </si>
  <si>
    <t>Disprin (Reckitt Benckiser)</t>
  </si>
  <si>
    <t>Ecosprin (USV)</t>
  </si>
  <si>
    <t>Aspro (Bayer)</t>
  </si>
  <si>
    <t>DR.SWAGAT</t>
  </si>
  <si>
    <t>Loprin (Torrent)</t>
  </si>
  <si>
    <t>Delisprin (Alkem)</t>
  </si>
  <si>
    <t>M.B.B.S.</t>
  </si>
  <si>
    <t>REGN. NO. 34567</t>
  </si>
  <si>
    <t>MEDICAL OFFICER</t>
  </si>
  <si>
    <t>DR-TAB.ASPIRIN_100MG</t>
  </si>
  <si>
    <t>DR-TAB.ASPIRIN_325MG</t>
  </si>
  <si>
    <t>TAB.ASPIRIN_CLOPIDOGREL_75MG/75MG</t>
  </si>
  <si>
    <t>TAB.ASPIRIN_CLOPIDOGREL_150MG/75MG</t>
  </si>
  <si>
    <t>SUBHASH</t>
  </si>
  <si>
    <t>CAP.ASPIRIN_CLOPIDOGREL_150MG/75MG</t>
  </si>
  <si>
    <t>KHARDEO NAGAR, CHEMBUR, MUMBAI -400071</t>
  </si>
  <si>
    <t>TAB.ATENOLOL_50MG</t>
  </si>
  <si>
    <t>BETA-BLOCKER</t>
  </si>
  <si>
    <t>Aten (Zydus Cadila)</t>
  </si>
  <si>
    <t>Tenormin (AstraZeneca)</t>
  </si>
  <si>
    <t>Atenol (Cipla)</t>
  </si>
  <si>
    <t>Betacard (Torrent)</t>
  </si>
  <si>
    <t>Ateno (Sun Pharma)</t>
  </si>
  <si>
    <t>TAB.ATENOLOL_25MG</t>
  </si>
  <si>
    <t>TAB.ATENOLOL_12.5MG</t>
  </si>
  <si>
    <t>TAB.ATENOLOL_100MG</t>
  </si>
  <si>
    <t>TAB.ATENOLO_AMLODIPINE_25MG/5MG</t>
  </si>
  <si>
    <t>BETA-BLOCKER_&amp;_CALCIUM_ ANTAGONIST</t>
  </si>
  <si>
    <t>TAB.ATENOLO_AMLODIPINE_50MG/5MG</t>
  </si>
  <si>
    <t>TAB.ATENOLO_AMLODIPINE_50MG/2.5MG</t>
  </si>
  <si>
    <t>subhash1426@gmail.com</t>
  </si>
  <si>
    <t>Diarrhoea with loose watery yellow coloured stools X 7 episodes</t>
  </si>
  <si>
    <t>mild pain abdomen, associated nausea but no vomiting</t>
  </si>
  <si>
    <t>TAB.ATENOLOL_CHLORTHALIDONE_25MG/12.5MG</t>
  </si>
  <si>
    <t>Acute Gastroenteritis</t>
  </si>
  <si>
    <t>CBC, CRP, BL.UREA, S.CREAT, STOOL MICROSCOPY</t>
  </si>
  <si>
    <t>TAB.ATENOLOL_CHLORTHALIDONE_50MG/12.5MG</t>
  </si>
  <si>
    <t>TAB.ATENOLOL_CHLORTHALIDONE_100MG/25MG</t>
  </si>
  <si>
    <t>BHARATHI WAVALE</t>
  </si>
  <si>
    <t>CAP.ATENOLOL_NIFEDIPINE_50MG/20MG</t>
  </si>
  <si>
    <t>KHARDEV NAGAR, CHEMBUR, MUMBAI -400071.</t>
  </si>
  <si>
    <t>TAB.ATORVASTATIN_5MG</t>
  </si>
  <si>
    <t>DYSLIPIDAEMIC_AGENT</t>
  </si>
  <si>
    <t>DYSLIPEDAEMIC_AGENT</t>
  </si>
  <si>
    <t>Atorva (Zydus Cadila)</t>
  </si>
  <si>
    <t>Lipitor (Pfizer)</t>
  </si>
  <si>
    <t>Storvas (Ranbaxy)</t>
  </si>
  <si>
    <t>Atocor (Ranbaxy)</t>
  </si>
  <si>
    <t>Atorlip (Cipla)</t>
  </si>
  <si>
    <t>1 time/day (at bedtime)</t>
  </si>
  <si>
    <t>TAB.ATORVASTATIN_10MG</t>
  </si>
  <si>
    <t>TAB.ATORVASTATIN_20MG</t>
  </si>
  <si>
    <t>TAB.ATORVASTATIN_40MG</t>
  </si>
  <si>
    <t>146/80</t>
  </si>
  <si>
    <t>TAB.ATORVASTATIN_EZETIMIBE_10MG/10MG</t>
  </si>
  <si>
    <t>TAB.ATORVASTATIN_EZETIMIBE_20MG/10MG</t>
  </si>
  <si>
    <t>TAB.ATORVASTATIN_FENOFIBRATE_10MG/160MG</t>
  </si>
  <si>
    <t>IMMUNOSUPPRESSANT</t>
  </si>
  <si>
    <t>TAB.ATORVASTATIN_FENOFIBRATE_10MG/80MG</t>
  </si>
  <si>
    <t>LOW BACK ACHE WITH H/O SCOLIOSIS POST TRAUMA WITH DISC BULGE, TEAR AT L5 S1 LEVEL AS IN MRI</t>
  </si>
  <si>
    <t>OCC. SEVERE SCIATICA +VE</t>
  </si>
  <si>
    <t>PREV. H/O ELEVATED ALKALINE PHOSPHATASE LEVELS</t>
  </si>
  <si>
    <t>NO HISTORY OF DRUG ALLERGY</t>
  </si>
  <si>
    <t>SCOLIOSIS WITH VERTERBRAL BODY DEGENERATIVE CHANGES AND DISC BULGE AT L5 S1 LEVEL</t>
  </si>
  <si>
    <t>LOW BACK ACHE ( WITH NO SPECIFIC LIMB LENGTH DISCREPANCY)</t>
  </si>
  <si>
    <t>BACK EXTENSION EXERCISES</t>
  </si>
  <si>
    <t>INJ.ATRACRURIUM_BESILATE_10MG</t>
  </si>
  <si>
    <t>Q24H-HS (once a day at hour of sleep)</t>
  </si>
  <si>
    <t>Atracare (Indoco)</t>
  </si>
  <si>
    <t>Atroum (Troikaa)</t>
  </si>
  <si>
    <t>Atracplus (Aristo)</t>
  </si>
  <si>
    <t>Atraium (Jenburkt)</t>
  </si>
  <si>
    <t>Atracr (Hetero)</t>
  </si>
  <si>
    <t>INJ.ATRACRURIUM_BESILATE_25MG</t>
  </si>
  <si>
    <t>DPS.ATROPINE_5ML</t>
  </si>
  <si>
    <t>OPHTHALMIC_AGENT</t>
  </si>
  <si>
    <t>MYDRIATIC_ANTIMUSCRANIC</t>
  </si>
  <si>
    <t>Atropine (Sun Pharma)</t>
  </si>
  <si>
    <t>Atropin (Cipla)</t>
  </si>
  <si>
    <t>Atrop (Alkem)</t>
  </si>
  <si>
    <t>Atropair (Mankind)</t>
  </si>
  <si>
    <t>Atrosulph (Lupin)</t>
  </si>
  <si>
    <t>INJ.ATROPINE_1ML</t>
  </si>
  <si>
    <t>ARUN DATTARAM PARAB</t>
  </si>
  <si>
    <t>TAB.AZATHIOPRINE_50MG</t>
  </si>
  <si>
    <t>Imuran (GSK)</t>
  </si>
  <si>
    <t>Azoran (Sun Pharma)</t>
  </si>
  <si>
    <t>Azathioprine (Cipla)</t>
  </si>
  <si>
    <t>Azathio (Mankind)</t>
  </si>
  <si>
    <t>Imuza (Alkem)</t>
  </si>
  <si>
    <t>SPY.AZELASTINE_10ML</t>
  </si>
  <si>
    <t>DECONGESTANT</t>
  </si>
  <si>
    <t>NASAL_DECONGESTANT</t>
  </si>
  <si>
    <t>Azelast (Sun Pharma)</t>
  </si>
  <si>
    <t>Azelastine (Cipla)</t>
  </si>
  <si>
    <t>Azep (Mankind)</t>
  </si>
  <si>
    <t>Azelon (Alkem)</t>
  </si>
  <si>
    <t>Astelin (MSD)</t>
  </si>
  <si>
    <t>Nasal</t>
  </si>
  <si>
    <t>DPS.AZELASTINE_5ML</t>
  </si>
  <si>
    <t>TAB.AZILSARTAN_40MG</t>
  </si>
  <si>
    <t>Azilcare (Glenmark)</t>
  </si>
  <si>
    <t>Azioan (Fourrts)</t>
  </si>
  <si>
    <t>Azilsplus (Oaknet Healthcare)</t>
  </si>
  <si>
    <t>Aziltan (Radiant Healthcare)</t>
  </si>
  <si>
    <t>Azilsa (German Remedies)</t>
  </si>
  <si>
    <t>TAB.AZITHROMYCIN_250MG</t>
  </si>
  <si>
    <t>MACROLIDE</t>
  </si>
  <si>
    <t>Azithral (Alembic)</t>
  </si>
  <si>
    <t>Azee (Cipla)</t>
  </si>
  <si>
    <t>Zithromax (Pfizer)</t>
  </si>
  <si>
    <t>Azibact (Ipca)</t>
  </si>
  <si>
    <t>Azimax (Mankind)</t>
  </si>
  <si>
    <t>130/76</t>
  </si>
  <si>
    <t>1 time/day</t>
  </si>
  <si>
    <t>TAB.AZITHROMYCIN_500MG</t>
  </si>
  <si>
    <t>SYR.AZITHROMYCIN_100MG/5ML</t>
  </si>
  <si>
    <t>SYR.AZITHROMYCIN_200MG/5ML</t>
  </si>
  <si>
    <t>SUS.AZITHROMYCIN_100MG/5ML</t>
  </si>
  <si>
    <t>Known Hypertensive on treatment with Tab. Telmakind 40 mg od. Presenting with poly arthalgia involving all major joints with severe low back ache with restricted mobility due to subjective pain.</t>
  </si>
  <si>
    <t>No associated fever, nausea, vomiting.</t>
  </si>
  <si>
    <t>SUS.AZITHROMYCIN_200MG/5ML</t>
  </si>
  <si>
    <t>Past history of haemorroids, with no present bleeding noticed per anum with previously diagnosed osteoporosis with weakened right neck of femur for which he has been advised hip replacement (surgery).</t>
  </si>
  <si>
    <t>No Organomegaly, No icterus or signs of enteritis.</t>
  </si>
  <si>
    <t>Acute Polyarthalgia with severe Low back ache refractory to regular medication.</t>
  </si>
  <si>
    <t>Advised strict bed rest with advised medication.</t>
  </si>
  <si>
    <t>KIT.AZITHROMYCIN_FLUCONAZOLE_SECNIDAZOLE_1GM/150MG/1GM</t>
  </si>
  <si>
    <t>GYNAEC_AGENT</t>
  </si>
  <si>
    <t>PREP._FOR_VAG._CONDITIONS</t>
  </si>
  <si>
    <t>INJ.AZTREONAM_250MG</t>
  </si>
  <si>
    <t>OTHER_BETALACTAM</t>
  </si>
  <si>
    <t>Aztrcare (Indoco)</t>
  </si>
  <si>
    <t>Aztoam (Elder)</t>
  </si>
  <si>
    <t>Aztreplus (MSD)</t>
  </si>
  <si>
    <t>Aztrnam (Oaknet Healthcare)</t>
  </si>
  <si>
    <t>Aztreo (Lyka Labs)</t>
  </si>
  <si>
    <t>INJ.AZTREONAM_500MG</t>
  </si>
  <si>
    <t>First Aid Unit, Zone-2</t>
  </si>
  <si>
    <t>INJ.AZTREONAM_1GM</t>
  </si>
  <si>
    <t>TAB.CLOPIDOGREL_ASPIRIN_75MG/75MG</t>
  </si>
  <si>
    <t>INJ.AZTREONAM_2GM</t>
  </si>
  <si>
    <t>INJ.BCG_40MG/ML (1ML)</t>
  </si>
  <si>
    <t>VACCINE</t>
  </si>
  <si>
    <t>VACCINE_ANTISERA_&amp;_IMMUNOLOGICAL</t>
  </si>
  <si>
    <t>Bcgcare (Indoco)</t>
  </si>
  <si>
    <t>Bcgocg (Yash Pharma)</t>
  </si>
  <si>
    <t>Bcgplus (Ferring)</t>
  </si>
  <si>
    <t>Bcgbcg (Glenmark)</t>
  </si>
  <si>
    <t>Bcg (Tablets India)</t>
  </si>
  <si>
    <t>TAB.BACLOFEN_5MG</t>
  </si>
  <si>
    <t>Lioresal (Novartis)</t>
  </si>
  <si>
    <t>Baclofen (Sun Pharma)</t>
  </si>
  <si>
    <t>Baclof (Cipla)</t>
  </si>
  <si>
    <t>Baclon (Mankind)</t>
  </si>
  <si>
    <t>Baclopar (Alkem)</t>
  </si>
  <si>
    <t>TAB.BACLOFEN_10MG</t>
  </si>
  <si>
    <t>TAB.BACLOFEN_25MG</t>
  </si>
  <si>
    <t>TAB.BACLOFEN_50MG</t>
  </si>
  <si>
    <t>SOL.BACLOFEN_5MG/5ML</t>
  </si>
  <si>
    <t>INJ.BACLOFEN_50MCG/ML</t>
  </si>
  <si>
    <t>INJ.BACLOFEN_500MCG/ML</t>
  </si>
  <si>
    <t>CAP.BALSALAZIDE_750MG</t>
  </si>
  <si>
    <t>NUTRIENT</t>
  </si>
  <si>
    <t>GIT_REGULATOR</t>
  </si>
  <si>
    <t>Balscare (Venus Remedies)</t>
  </si>
  <si>
    <t>Balode (Alkem)</t>
  </si>
  <si>
    <t>Balsaplus (GSK)</t>
  </si>
  <si>
    <t>Balside (J&amp;J)</t>
  </si>
  <si>
    <t>Balsal (Medley)</t>
  </si>
  <si>
    <t>TAB.BAMBUTEROL_10MG</t>
  </si>
  <si>
    <t>Bambcare (Medley)</t>
  </si>
  <si>
    <t>Bamool (FDC)</t>
  </si>
  <si>
    <t>Bambuplus (Cipla)</t>
  </si>
  <si>
    <t>Bambrol (Allergan)</t>
  </si>
  <si>
    <t>Bambut (AstraZeneca)</t>
  </si>
  <si>
    <t>TAB.BAMBUTEROL_20MG</t>
  </si>
  <si>
    <t>SYR.BAMBUTEROL_1MG/ML</t>
  </si>
  <si>
    <t>MDI.BECLOMETASONE_100MCG/PUFF (200MD)</t>
  </si>
  <si>
    <t>STEROID</t>
  </si>
  <si>
    <t>TOPICAL_CORTICOSTEROID_ANTIASTHMATIC_&amp;_COPD_PREP.</t>
  </si>
  <si>
    <t>Mdi.care (Jenburkt)</t>
  </si>
  <si>
    <t>Mdione (Win-Medicare)</t>
  </si>
  <si>
    <t>Mdi.bplus (Medico Remedies)</t>
  </si>
  <si>
    <t>Mdi.one (Elder)</t>
  </si>
  <si>
    <t>Mdi.be (Ajanta Pharma)</t>
  </si>
  <si>
    <t>Inhalation</t>
  </si>
  <si>
    <t>N-SPY.BECLOMETASONE_200MD</t>
  </si>
  <si>
    <t>N-spcare (Venus Remedies)</t>
  </si>
  <si>
    <t>N-sone (Ipca)</t>
  </si>
  <si>
    <t>N-spyplus (Indoco)</t>
  </si>
  <si>
    <t>N-spone (J B Chemicals)</t>
  </si>
  <si>
    <t>N-spy. (Lincoln Pharma)</t>
  </si>
  <si>
    <t>CRM.BECLOMETASONE_10GM</t>
  </si>
  <si>
    <t>Crm.care (Systopic Labs)</t>
  </si>
  <si>
    <t>Crmone (Lupin)</t>
  </si>
  <si>
    <t>Crm.bplus (Bharat Serums)</t>
  </si>
  <si>
    <t>Crm.one (Gland Pharma)</t>
  </si>
  <si>
    <t>Crm.be (Corona Remedies)</t>
  </si>
  <si>
    <t>CRM.BECLOMETASONE_15GM</t>
  </si>
  <si>
    <t>LOT.BECLOMETASONE_30ML</t>
  </si>
  <si>
    <t>Lot.care (Serum Institute)</t>
  </si>
  <si>
    <t>Lotone (Indoco)</t>
  </si>
  <si>
    <t>Lot.bplus (Novartis)</t>
  </si>
  <si>
    <t>Lot.one (USV)</t>
  </si>
  <si>
    <t>Lot.be (Eris Lifesciences)</t>
  </si>
  <si>
    <t>FC-TAB.BENAZEPRIL_5MG</t>
  </si>
  <si>
    <t>ACE_INHIBITOR</t>
  </si>
  <si>
    <t>Lotensin (Novartis)</t>
  </si>
  <si>
    <t>Benazepril (Cipla)</t>
  </si>
  <si>
    <t>Benace (Sun Pharma)</t>
  </si>
  <si>
    <t>Benaz (Mankind)</t>
  </si>
  <si>
    <t>Benazep (Alkem)</t>
  </si>
  <si>
    <t>FC-TAB.BENAZEPRIL_10MG</t>
  </si>
  <si>
    <t>FC-TAB.BENAZEPRIL_20MG</t>
  </si>
  <si>
    <t>CAP.BENFOTIAMINE_10MG</t>
  </si>
  <si>
    <t>VITAMIN_B_COMPLEX</t>
  </si>
  <si>
    <t>Benfcare (Sun Pharma)</t>
  </si>
  <si>
    <t>Benone (Knoll Pharma)</t>
  </si>
  <si>
    <t>Benfoplus (Zuventus Healthcare)</t>
  </si>
  <si>
    <t>Benfine (Bayer)</t>
  </si>
  <si>
    <t>Benfot (Mankind)</t>
  </si>
  <si>
    <t>CAP.BENFOTIAMINE_20MG</t>
  </si>
  <si>
    <t>TAB.BENIDIPINE_4MG</t>
  </si>
  <si>
    <t>Benicare (Neon Labs)</t>
  </si>
  <si>
    <t>Benone (Corona Remedies)</t>
  </si>
  <si>
    <t>Benidplus (Strides Pharma)</t>
  </si>
  <si>
    <t>Beniine (Knoll Pharma)</t>
  </si>
  <si>
    <t>Benidi (Samarth Life Sciences)</t>
  </si>
  <si>
    <t>TAB.BENIDIPINE_8MG</t>
  </si>
  <si>
    <t>TAB.BENSERAZIDE_LEVODOPA_50MG/200MG</t>
  </si>
  <si>
    <t>ANTI_PARKINSONIAN</t>
  </si>
  <si>
    <t>ANTIPARKINSONIAN</t>
  </si>
  <si>
    <t>Benscare (Sanofi)</t>
  </si>
  <si>
    <t>Benode (Bayer)</t>
  </si>
  <si>
    <t>Benseplus (Lyka Labs)</t>
  </si>
  <si>
    <t>Benside (Alkem)</t>
  </si>
  <si>
    <t>Benser (Yash Pharma)</t>
  </si>
  <si>
    <t>TAB.BENSERAZIDE_LEVODOPA_25MG/200MG</t>
  </si>
  <si>
    <t>T-GEL.BENZOYL_PEROXIDE_20GM</t>
  </si>
  <si>
    <t>T-GEL.BENZOYL_PEROXIDE_30GM</t>
  </si>
  <si>
    <t>CRM.BENZOYL_PEROXIDE_20GM</t>
  </si>
  <si>
    <t>Crm.care (Morepen)</t>
  </si>
  <si>
    <t>Crmoyl (Meyer Organics)</t>
  </si>
  <si>
    <t>Crm.bplus (Sun Pharma)</t>
  </si>
  <si>
    <t>Crm.oyl (German Remedies)</t>
  </si>
  <si>
    <t>Crm.be (Radiant Healthcare)</t>
  </si>
  <si>
    <t>WSHBENZOYL_PEROXIDE_50GM</t>
  </si>
  <si>
    <t>Wshbcare (Medley)</t>
  </si>
  <si>
    <t>Wshoyl (Ipca)</t>
  </si>
  <si>
    <t>Wshbeplus (Gland Pharma)</t>
  </si>
  <si>
    <t>Wshboyl (Roche)</t>
  </si>
  <si>
    <t>Wshben (Aristo)</t>
  </si>
  <si>
    <t>SOAPBENZOYL_PEROXIDE_75GM</t>
  </si>
  <si>
    <t>Soapcare (Alkem)</t>
  </si>
  <si>
    <t>Soaoyl (Windlas Biotech)</t>
  </si>
  <si>
    <t>Soapbplus (Natco)</t>
  </si>
  <si>
    <t>Soapoyl (J B Chemicals)</t>
  </si>
  <si>
    <t>Soapbe (GSK)</t>
  </si>
  <si>
    <t>CRM.BENZYDAMINE_20GM</t>
  </si>
  <si>
    <t>ANALGESIC</t>
  </si>
  <si>
    <t>Crm.care (Alkem)</t>
  </si>
  <si>
    <t>Crmone (J B Chemicals)</t>
  </si>
  <si>
    <t>Crm.bplus (Lincoln Pharma)</t>
  </si>
  <si>
    <t>Crm.ine (Indoco)</t>
  </si>
  <si>
    <t>Crm.be (Natco)</t>
  </si>
  <si>
    <t>T-GEL.BENZYDAMINE_30GM</t>
  </si>
  <si>
    <t>M-WSH.BENZYDAMINE_120ML</t>
  </si>
  <si>
    <t>M-wscare (Wockhardt)</t>
  </si>
  <si>
    <t>M-wone (Elder)</t>
  </si>
  <si>
    <t>M-wshplus (Panacea Biotec)</t>
  </si>
  <si>
    <t>M-wsine (J&amp;J)</t>
  </si>
  <si>
    <t>M-wsh. (Bayer)</t>
  </si>
  <si>
    <t>local</t>
  </si>
  <si>
    <t>TAB.BETAHISTINE_8MG</t>
  </si>
  <si>
    <t>ANTI_VERTIGO</t>
  </si>
  <si>
    <t>ANTIVERTIGO_DRUG</t>
  </si>
  <si>
    <t>Vertin (Abbott)</t>
  </si>
  <si>
    <t>Betahistine (Sun Pharma)</t>
  </si>
  <si>
    <t>Betaserc (Abbott)</t>
  </si>
  <si>
    <t>Histin (Cipla)</t>
  </si>
  <si>
    <t>Betahist (Mankind)</t>
  </si>
  <si>
    <t>TAB.BETAHISTINE_16MG</t>
  </si>
  <si>
    <t>TAB.BETAHISTINE_24MG</t>
  </si>
  <si>
    <t>TAB.BETAMETHASONE_0.5MG</t>
  </si>
  <si>
    <t>CORTICOSTEROID_ANTIASTHMATIC_&amp;_COPD_PREP.</t>
  </si>
  <si>
    <t>Betnesol (GSK)</t>
  </si>
  <si>
    <t>Betamethasone (Sun Pharma)</t>
  </si>
  <si>
    <t>Betaderm (Cipla)</t>
  </si>
  <si>
    <t>Betamet (Mankind)</t>
  </si>
  <si>
    <t>Betacort (Alkem)</t>
  </si>
  <si>
    <t>TAB.BETAMETHASONE_1MG</t>
  </si>
  <si>
    <t>DPS.BETAMETHASONE_15ML</t>
  </si>
  <si>
    <t>INJ.BETAMETHASONE_1ML</t>
  </si>
  <si>
    <t>Ambulance</t>
  </si>
  <si>
    <t>CRM.BETAMETHASONE_CLOTRIMAZOLE_9GM</t>
  </si>
  <si>
    <t>CORTICOSTEROID_ANTIINFECTIVE</t>
  </si>
  <si>
    <t>LOT.BETAMETHASONE_CLOTRIMAZOLE_15ML</t>
  </si>
  <si>
    <t>CRM.BETAMETHASONE_NEOMYCIN_5GM</t>
  </si>
  <si>
    <t>CORTICOSTEROID_ANTIINFECTIVE_ANTISEPTIC</t>
  </si>
  <si>
    <t>CRM.BETAMETHASONE_NEOMYCIN_15GM</t>
  </si>
  <si>
    <t>CRM.BETAMETHASONE_NEOMYCIN_20GM</t>
  </si>
  <si>
    <t>E-DPS.BETAXOLOL_5ML</t>
  </si>
  <si>
    <t>ANTIGLAUCOMA</t>
  </si>
  <si>
    <t>E-dpcare (Pfizer)</t>
  </si>
  <si>
    <t>E-dool (Elder)</t>
  </si>
  <si>
    <t>E-dpsplus (Panacea Biotec)</t>
  </si>
  <si>
    <t>E-dplol (Unichem Labs)</t>
  </si>
  <si>
    <t>E-dps. (Dr. Reddy's)</t>
  </si>
  <si>
    <t>TAB.BICALUTAMIDE_50MG</t>
  </si>
  <si>
    <t>Casodex (AstraZeneca)</t>
  </si>
  <si>
    <t>Bicalutamide (Cipla)</t>
  </si>
  <si>
    <t>Calutide (Sun Pharma)</t>
  </si>
  <si>
    <t>Bicalu (Dr. Reddy's)</t>
  </si>
  <si>
    <t>Bicalut (Mankind)</t>
  </si>
  <si>
    <t>E-DPS.BIMATOPROST_3ML</t>
  </si>
  <si>
    <t>E-dpcare (Mankind)</t>
  </si>
  <si>
    <t>E-dost (AstraZeneca)</t>
  </si>
  <si>
    <t>E-dpsplus (Psychotropics India)</t>
  </si>
  <si>
    <t>E-dpost (Intas)</t>
  </si>
  <si>
    <t>E-dps. (Zydus Cadila)</t>
  </si>
  <si>
    <t>TAB.BISACODYL_5MG</t>
  </si>
  <si>
    <t>LAXATIVE_PURGATIVE</t>
  </si>
  <si>
    <t>Bisacare (Ajanta Pharma)</t>
  </si>
  <si>
    <t>Bisoyl (Medopharm)</t>
  </si>
  <si>
    <t>Bisacplus (Meyer Organics)</t>
  </si>
  <si>
    <t>Bisadyl (Sanofi)</t>
  </si>
  <si>
    <t>Bisaco (Medley)</t>
  </si>
  <si>
    <t>SUPP.BISACODYL_5MG</t>
  </si>
  <si>
    <t>Rectal/Vaginal</t>
  </si>
  <si>
    <t>SUPP.BISACODYL_10MG</t>
  </si>
  <si>
    <t>TAB.BISOPROLOL_2.5MG</t>
  </si>
  <si>
    <t>Concor (Merck)</t>
  </si>
  <si>
    <t>Bisoprolol (Sun Pharma)</t>
  </si>
  <si>
    <t>Biselect (Cipla)</t>
  </si>
  <si>
    <t>Bisopro (Mankind)</t>
  </si>
  <si>
    <t>Bisocor (Alkem)</t>
  </si>
  <si>
    <t>TAB.BISOPROLOL_5MG</t>
  </si>
  <si>
    <t>TAB.BISOPROLOL_10MG</t>
  </si>
  <si>
    <t>TAB.BOSENTAN_62.5MG</t>
  </si>
  <si>
    <t>Bosecare (Jenburkt)</t>
  </si>
  <si>
    <t>Bosoan (Tablets India)</t>
  </si>
  <si>
    <t>Bosenplus (Alkem)</t>
  </si>
  <si>
    <t>Bosetan (Morepen)</t>
  </si>
  <si>
    <t>Bosent (Yash Pharma)</t>
  </si>
  <si>
    <t>TAB.BOSENTAN_125MG</t>
  </si>
  <si>
    <t>INJ.BLEOMYCIN_15IU</t>
  </si>
  <si>
    <t>Bleocare (Boehringer Ingelheim)</t>
  </si>
  <si>
    <t>Bleoin (Sun Pharma)</t>
  </si>
  <si>
    <t>Bleomplus (Allergan)</t>
  </si>
  <si>
    <t>Bleocin (Bharat Serums)</t>
  </si>
  <si>
    <t>Bleomy (Apex Labs)</t>
  </si>
  <si>
    <t>INJ.BORTEZOMIB_2MG</t>
  </si>
  <si>
    <t>TARGETED_CANCER_THERAPY</t>
  </si>
  <si>
    <t>Bortcare (Alkem)</t>
  </si>
  <si>
    <t>Boroib (Elder)</t>
  </si>
  <si>
    <t>Borteplus (Troikaa)</t>
  </si>
  <si>
    <t>Bortmib (Dr. Reddy's)</t>
  </si>
  <si>
    <t>Bortez (Morepen)</t>
  </si>
  <si>
    <t>INJ.BORTEZOMIB_2.5MG</t>
  </si>
  <si>
    <t>INJ.BORTEZOMIB_3.5MG</t>
  </si>
  <si>
    <t>E-DPS.BRIMONIDINE_5ML</t>
  </si>
  <si>
    <t>Alphagan (Allergan)</t>
  </si>
  <si>
    <t>Brimonidine (Sun Pharma)</t>
  </si>
  <si>
    <t>Brimodin (Cipla)</t>
  </si>
  <si>
    <t>Brimocip (Cipla)</t>
  </si>
  <si>
    <t>Brimo (Mankind)</t>
  </si>
  <si>
    <t>TAB.BROMHEXINE_8MG</t>
  </si>
  <si>
    <t>COLD_ &amp;_COUGH_PREP.</t>
  </si>
  <si>
    <t>Bisolvon (Boehringer)</t>
  </si>
  <si>
    <t>Bromhexine (Sun Pharma)</t>
  </si>
  <si>
    <t>Bromex (Cipla)</t>
  </si>
  <si>
    <t>Bromhex (Mankind)</t>
  </si>
  <si>
    <t>Bromolin (Alkem)</t>
  </si>
  <si>
    <t>O-LIQ.BROMHEXINE_100ML</t>
  </si>
  <si>
    <t>O-LIQ.BROMHEXINE_200ML</t>
  </si>
  <si>
    <t>SYR.BROMHEXINE_GUAIPHENESIN_CPM_60ML</t>
  </si>
  <si>
    <t>MUCOYTIC_COLD_&amp;_COUGH_PREP.</t>
  </si>
  <si>
    <t>SYR.BROMHEXINE_GUAIPHENESIN_CPM_100ML</t>
  </si>
  <si>
    <t>TAB.BROMOCRIPTINE_2.5MG</t>
  </si>
  <si>
    <t>Bromcare (Indoco)</t>
  </si>
  <si>
    <t>Broone (Alkem)</t>
  </si>
  <si>
    <t>Bromoplus (Meyer Organics)</t>
  </si>
  <si>
    <t>Bromine (Zenith Healthcare)</t>
  </si>
  <si>
    <t>Bromoc (USV)</t>
  </si>
  <si>
    <t>TAB.BROMOCRIPTINE_1.25MG</t>
  </si>
  <si>
    <t>MDI.BUDESONIDE_100MCG/PUFF (200MD)</t>
  </si>
  <si>
    <t>ANTIASTHMATIC_&amp;_COPD_PREP.</t>
  </si>
  <si>
    <t>Budecort (Cipla)</t>
  </si>
  <si>
    <t>Pulmicort (AstraZeneca)</t>
  </si>
  <si>
    <t>Budesonide (Sun Pharma)</t>
  </si>
  <si>
    <t>Budamate (Cipla)</t>
  </si>
  <si>
    <t>Budez (Mankind)</t>
  </si>
  <si>
    <t>MDI.BUDESONIDE_200MCG/PUFF</t>
  </si>
  <si>
    <t>I-CAP.BUDESONIDE_100MCG</t>
  </si>
  <si>
    <t>I-CAP.BUDESONIDE_200MCG</t>
  </si>
  <si>
    <t>RESP.BUDESONIDE_0.5MG</t>
  </si>
  <si>
    <t>MDI.BUDESONIDE_FORMOTEROL_120MD</t>
  </si>
  <si>
    <t>INH.BUDESONIDE_FORMOTEROL_400MCG/6MCG</t>
  </si>
  <si>
    <t>R-CAP.BUDESONIDE_FORMOTEROL_100MG/60MCG</t>
  </si>
  <si>
    <t>R-CAP.BUDESONIDE_FORMOTEROL_400MCG/6MCG</t>
  </si>
  <si>
    <t>R-CAP.BUDESONIDE_FORMOTEROL_200MCG/6MCG</t>
  </si>
  <si>
    <t>INJ.BUPIVACAINE_4ML</t>
  </si>
  <si>
    <t>ANAESTHETIC</t>
  </si>
  <si>
    <t>Bupicare (Samarth Life Sciences)</t>
  </si>
  <si>
    <t>Bupone (AstraZeneca)</t>
  </si>
  <si>
    <t>Bupivplus (Unichem Labs)</t>
  </si>
  <si>
    <t>Bupiine (Fourrts)</t>
  </si>
  <si>
    <t>Bupiva (Strides Pharma)</t>
  </si>
  <si>
    <t>INJ.BUPIVACAINE_20ML</t>
  </si>
  <si>
    <t>INJ.BUPRENORPHNE_0.3MG/ML (1ML)</t>
  </si>
  <si>
    <t>OPIOID_ANALGESIC</t>
  </si>
  <si>
    <t>Buprcare (Aristo)</t>
  </si>
  <si>
    <t>Bupone (Emcure)</t>
  </si>
  <si>
    <t>Bupreplus (Lifecare)</t>
  </si>
  <si>
    <t>Buprhne (Psychotropics India)</t>
  </si>
  <si>
    <t>Bupren (Radiant Healthcare)</t>
  </si>
  <si>
    <t>INJ.BUPRENORPHNE_0.3MG/ML (2ML)</t>
  </si>
  <si>
    <t>F.A.C., Mahul Labour Camp</t>
  </si>
  <si>
    <t>T-PATCHBUPRENORPHNE_5MCG/HR</t>
  </si>
  <si>
    <t>T-pacare (Troikaa)</t>
  </si>
  <si>
    <t>T-pone (Medico Remedies)</t>
  </si>
  <si>
    <t>T-patplus (Fourrts)</t>
  </si>
  <si>
    <t>T-pahne (Glenmark)</t>
  </si>
  <si>
    <t>T-patc (Radiant Healthcare)</t>
  </si>
  <si>
    <t>Transdermal</t>
  </si>
  <si>
    <t>TAB.PARACETAMOL_650MG</t>
  </si>
  <si>
    <t>T-PATCHBUPRENORPHNE_10MCG/HR</t>
  </si>
  <si>
    <t>TAB.BUPROPION_150MG</t>
  </si>
  <si>
    <t>Wellbutrin (GSK)</t>
  </si>
  <si>
    <t>Bupropion (Sun Pharma)</t>
  </si>
  <si>
    <t>Buproban (Cipla)</t>
  </si>
  <si>
    <t>Bupron (Sun Pharma)</t>
  </si>
  <si>
    <t>Bupro (Mankind)</t>
  </si>
  <si>
    <t>TAB.BUSPIRON_5MG</t>
  </si>
  <si>
    <t>Buspcare (Meyer Organics)</t>
  </si>
  <si>
    <t>Busoon (Ranbaxy)</t>
  </si>
  <si>
    <t>Buspiplus (Glenmark Life Sciences)</t>
  </si>
  <si>
    <t>Buspron (Elder)</t>
  </si>
  <si>
    <t>Buspir (Panacea Biotec)</t>
  </si>
  <si>
    <t>TAB.BUSPIRON_10MG</t>
  </si>
  <si>
    <t>TAB.BUSULFAN_2MG</t>
  </si>
  <si>
    <t>Busucare (Roche)</t>
  </si>
  <si>
    <t>Busoan (Allergan)</t>
  </si>
  <si>
    <t>Busulplus (Eris Lifesciences)</t>
  </si>
  <si>
    <t>Busufan (Alkem)</t>
  </si>
  <si>
    <t>Busulf (USV)</t>
  </si>
  <si>
    <t>CRM.BUTENAFINE_15GM</t>
  </si>
  <si>
    <t>TOPICAL_ANTIFUNGAL_&amp;_ANTIPARASITE</t>
  </si>
  <si>
    <t>Crm.care (AstraZeneca)</t>
  </si>
  <si>
    <t>Crmone (Indoco)</t>
  </si>
  <si>
    <t>Crm.bplus (Eris Lifesciences)</t>
  </si>
  <si>
    <t>Crm.ine (Hetero)</t>
  </si>
  <si>
    <t>Crm.bu (Ajanta Pharma)</t>
  </si>
  <si>
    <t>TAB.CABERGOLINE_0.25MG</t>
  </si>
  <si>
    <t>Cabecare (Wallace Pharma)</t>
  </si>
  <si>
    <t>Cabone (J&amp;J)</t>
  </si>
  <si>
    <t>Caberplus (Cipla)</t>
  </si>
  <si>
    <t>Cabeine (Macleods)</t>
  </si>
  <si>
    <t>Caberg (Allergan)</t>
  </si>
  <si>
    <t>TAB.CABERGOLINE_0.5MG</t>
  </si>
  <si>
    <t>O-SOL.CAFFEINE_20MG/ML</t>
  </si>
  <si>
    <t>AGENT_FOR_ADHD</t>
  </si>
  <si>
    <t>O-socare (Yash Pharma)</t>
  </si>
  <si>
    <t>O-sone (Apex Labs)</t>
  </si>
  <si>
    <t>O-solplus (Elder)</t>
  </si>
  <si>
    <t>O-soine (Sun Pharma)</t>
  </si>
  <si>
    <t>O-sol. (Morepen)</t>
  </si>
  <si>
    <t>INJ.CAFFEINE_20MG/ML (1ML)</t>
  </si>
  <si>
    <t>Caffcare (Lyka Labs)</t>
  </si>
  <si>
    <t>Cafone (Natco)</t>
  </si>
  <si>
    <t>Caffeplus (J B Chemicals)</t>
  </si>
  <si>
    <t>Caffine (GSK)</t>
  </si>
  <si>
    <t>Caffei (Boehringer Ingelheim)</t>
  </si>
  <si>
    <t>INJ.CAFFEINE_20MG/ML (2ML)</t>
  </si>
  <si>
    <t>CRM.CALAMINE_20GM</t>
  </si>
  <si>
    <t>ANTI_ALLERGIC</t>
  </si>
  <si>
    <t>TOPICAL_ANTIHISTAMINE_ANTIPRURITIC</t>
  </si>
  <si>
    <t>Crm.care (Ajanta Pharma)</t>
  </si>
  <si>
    <t>Crmone (Jenburkt)</t>
  </si>
  <si>
    <t>Crm.cplus (Panacea Biotec)</t>
  </si>
  <si>
    <t>Crm.ine (Win-Medicare)</t>
  </si>
  <si>
    <t>Crm.ca (Tablets India)</t>
  </si>
  <si>
    <t>OIN.CALAMINE_20GM</t>
  </si>
  <si>
    <t>LOT.CALAMINE_100ML</t>
  </si>
  <si>
    <t>Lot.care (Morepen)</t>
  </si>
  <si>
    <t>Lotone (Jenburkt)</t>
  </si>
  <si>
    <t>Lot.cplus (AstraZeneca)</t>
  </si>
  <si>
    <t>Lot.ine (Intas)</t>
  </si>
  <si>
    <t>Lot.ca (Lupin)</t>
  </si>
  <si>
    <t>LOT.CALAMINE_60ML</t>
  </si>
  <si>
    <t>INJ.CALCITONIN_50IU/ML (1ML)</t>
  </si>
  <si>
    <t>AGENT_AFFECTING_BONE_METABOLISM</t>
  </si>
  <si>
    <t>Miacalcic (Novartis)</t>
  </si>
  <si>
    <t>Calcitonin (Sun Pharma)</t>
  </si>
  <si>
    <t>Calcit (Cipla)</t>
  </si>
  <si>
    <t>Calcipar (Alkem)</t>
  </si>
  <si>
    <t>Calcitone (Mankind)</t>
  </si>
  <si>
    <t>SPY.CALCITONIN_2200IU/ML (5ML)</t>
  </si>
  <si>
    <t>SG-CAP.CALCITRIOL_0.25MCG</t>
  </si>
  <si>
    <t>Rocaltrol (Roche)</t>
  </si>
  <si>
    <t>Calcitriol (Sun Pharma)</t>
  </si>
  <si>
    <t>Calcitrol (Cipla)</t>
  </si>
  <si>
    <t>Trol (Mankind)</t>
  </si>
  <si>
    <t>Calcit (Alkem)</t>
  </si>
  <si>
    <t>CAP.CALCITRIOL_0.25MCG</t>
  </si>
  <si>
    <t>TAB.CALCIUM_CARBONATE_150MG</t>
  </si>
  <si>
    <t>MINERAL</t>
  </si>
  <si>
    <t>CALCIUM_WITH_VITAMINS</t>
  </si>
  <si>
    <t>Shelcal (Elder)</t>
  </si>
  <si>
    <t>Calcium (Sun Pharma)</t>
  </si>
  <si>
    <t>Calci (Cipla)</t>
  </si>
  <si>
    <t>Calcigen (Mankind)</t>
  </si>
  <si>
    <t>Calcare (Alkem)</t>
  </si>
  <si>
    <t>CHW-TAB.CALCIUM_CARBONATE_250MG</t>
  </si>
  <si>
    <t>TAB.CALCIUM_CARBONATE_300MG</t>
  </si>
  <si>
    <t>TAB.CALCIUM_CARBONATE_500MG</t>
  </si>
  <si>
    <t>CAP.CALCIUM_CARBONATE_300MG</t>
  </si>
  <si>
    <t>TAB.CALCIUM_CARBONATE_VITAMIN_D3_1.25GM/200IU</t>
  </si>
  <si>
    <t>TAB.CALCIUM_CARBONATE_VITAMIN_D3_1.25GM/250IU</t>
  </si>
  <si>
    <t>TAB.CALCIUM_CARBONATE_VITAMIN_D3_0.5GM/250IU</t>
  </si>
  <si>
    <t>TAB.CALCIUM_CARBONATE_VITAMIN_D3_1GM/250IU</t>
  </si>
  <si>
    <t>Q24H (every 24 hours)</t>
  </si>
  <si>
    <t>TAB.CALCIUM_CITRATE_VITAMIN_D3_1GM/200IU</t>
  </si>
  <si>
    <t>TAB.CALCIUM_CITRATE_VITAMIN_D3_0.5GM/100IU</t>
  </si>
  <si>
    <t>SUS.CALCIUM_CITRATE_VITAMIN_D3_100MG/125IU</t>
  </si>
  <si>
    <t>TAB.CALCIUM_CITRATE_VITAMIN_D3_0.25GM/125IU</t>
  </si>
  <si>
    <t>CAPLETCALCIUM_CITRATE_VITAMIN_D3_1GM/250IU</t>
  </si>
  <si>
    <t>CAP.CALCIUM_DOBESILATE_500MG</t>
  </si>
  <si>
    <t>ANORECTAL_PREP.</t>
  </si>
  <si>
    <t>ANORECTAL_PHLEBITIS_&amp;_VARICOSE_PREP.</t>
  </si>
  <si>
    <t>OIN.CALCIUM_DOBESILATE_10GM</t>
  </si>
  <si>
    <t>TAB.CALCIUM_DOBESILATE_500MG</t>
  </si>
  <si>
    <t>INJ.CALCIUM_FOLINATE_3MG/ML (1ML)</t>
  </si>
  <si>
    <t>INJ.CALCIUM_FOLINATE_15MG/ML (2ML)</t>
  </si>
  <si>
    <t>INJ.CALCIUM_FOLINATE_50MG/ML (5ML)</t>
  </si>
  <si>
    <t>TAB.CALCIUM_FOLINATE_15MG</t>
  </si>
  <si>
    <t>TAB.CANDESARTAN_4MG</t>
  </si>
  <si>
    <t>ANGIOTENSION_II_ANTAGONIST</t>
  </si>
  <si>
    <t>Atacand (AstraZeneca)</t>
  </si>
  <si>
    <t>Candesartan (Sun Pharma)</t>
  </si>
  <si>
    <t>Candesar (Cipla)</t>
  </si>
  <si>
    <t>Cansar (Mankind)</t>
  </si>
  <si>
    <t>Candid (Alkem)</t>
  </si>
  <si>
    <t>F.A.C., Kalina Labour Camp</t>
  </si>
  <si>
    <t>TAB.CANDESARTAN_8MG</t>
  </si>
  <si>
    <t>CRM.SILVER_SULFADIAZINE_25GM</t>
  </si>
  <si>
    <t>TAB.CANDESARTAN_16MG</t>
  </si>
  <si>
    <t>TAB.CAPECITABINE_500MG</t>
  </si>
  <si>
    <t>Xeloda (Roche)</t>
  </si>
  <si>
    <t>Capecitabine (Cipla)</t>
  </si>
  <si>
    <t>Capecad (Sun Pharma)</t>
  </si>
  <si>
    <t>Capecit (Dr. Reddy's)</t>
  </si>
  <si>
    <t>Capebine (Mankind)</t>
  </si>
  <si>
    <t>INJ.CAPREOMYCIN_1GM</t>
  </si>
  <si>
    <t>ANTI_TB</t>
  </si>
  <si>
    <t>ANTITUBERCULOUS_AGENT</t>
  </si>
  <si>
    <t>Caprcare (Meyer Organics)</t>
  </si>
  <si>
    <t>Capoin (Blue Cross)</t>
  </si>
  <si>
    <t>Capreplus (Tablets India)</t>
  </si>
  <si>
    <t>Caprcin (Lupin)</t>
  </si>
  <si>
    <t>Capreo (Radiant Healthcare)</t>
  </si>
  <si>
    <t>TAB.CAPTOPRIL_12.5MG</t>
  </si>
  <si>
    <t>Capoten (Bristol Myers)</t>
  </si>
  <si>
    <t>Captopril (Sun Pharma)</t>
  </si>
  <si>
    <t>Captoril (Cipla)</t>
  </si>
  <si>
    <t>Capto (Mankind)</t>
  </si>
  <si>
    <t>Captop (Alkem)</t>
  </si>
  <si>
    <t>TAB.CAPTOPRIL_25MG</t>
  </si>
  <si>
    <t>TAB.CAPTOPRIL_HYDROCHLOROTHIAZIDE_25MG/15MG</t>
  </si>
  <si>
    <t>ACE_INHIBITOR/_DIRECT_RENIN_INHIBITOR</t>
  </si>
  <si>
    <t>TAB.CAPTOPRIL_HYDROCHLOROTHIAZIDE_25MG/25MG</t>
  </si>
  <si>
    <t>TAB.CARBAMAZEPINE_100MG</t>
  </si>
  <si>
    <t>ANTI_EPILEPTIC</t>
  </si>
  <si>
    <t>ANTICONVULSANT</t>
  </si>
  <si>
    <t>Tegretol (Novartis)</t>
  </si>
  <si>
    <t>Carbamazepine (Sun Pharma)</t>
  </si>
  <si>
    <t>Carbatol (Cipla)</t>
  </si>
  <si>
    <t>Carbamaz (Mankind)</t>
  </si>
  <si>
    <t>Carbazep (Alkem)</t>
  </si>
  <si>
    <t>TAB.CARBAMAZEPINE_200MG</t>
  </si>
  <si>
    <t>TAB.CARBAMAZEPINE_400MG</t>
  </si>
  <si>
    <t>SYR.CARBAMAZEPINE_100MG/5ML (100ML)</t>
  </si>
  <si>
    <t>TAB.CARBIDOPA_LEVODOPA_25MG/100MG</t>
  </si>
  <si>
    <t>Carbcare (Troikaa)</t>
  </si>
  <si>
    <t>Caropa (Meyer Organics)</t>
  </si>
  <si>
    <t>Carbiplus (Venus Remedies)</t>
  </si>
  <si>
    <t>Carbopa (Unichem Labs)</t>
  </si>
  <si>
    <t>Carbid (Lyka Labs)</t>
  </si>
  <si>
    <t>TAB.CARBIDOPA_LEVODOPA_25MG/200MG</t>
  </si>
  <si>
    <t>TAB.CARBIDOPA_LEVODOPA_25MG/250MG</t>
  </si>
  <si>
    <t>TAB.CARBIDOPA_LEVODOPA_10MG/100MG</t>
  </si>
  <si>
    <t>TAB.CARBIMAZOLE_5MG</t>
  </si>
  <si>
    <t>ANTI_THYROID</t>
  </si>
  <si>
    <t>ANTITHYROID_AGENT</t>
  </si>
  <si>
    <t>Neo-Mercazole (Amdipharm)</t>
  </si>
  <si>
    <t>Carbimazole (Sun Pharma)</t>
  </si>
  <si>
    <t>Carbima (Cipla)</t>
  </si>
  <si>
    <t>Carbizole (Mankind)</t>
  </si>
  <si>
    <t>Carbi (Alkem)</t>
  </si>
  <si>
    <t>TAB.CARBIMAZOLE_10MG</t>
  </si>
  <si>
    <t>TAB.CARBIMAZOLE_20MG</t>
  </si>
  <si>
    <t>DIS-TAB.CARBOCISTEINE_AMOXICILLIN_150MG/250MG</t>
  </si>
  <si>
    <t>PENICILLINS</t>
  </si>
  <si>
    <t>STAT (immediately/ one time dose)</t>
  </si>
  <si>
    <t>CAP.CARBOCISTEINE_AMOXICILLIN_150MG/250MG</t>
  </si>
  <si>
    <t>CAP.CARBOCISTEINE_AMOXICILLIN_150MG/500MG</t>
  </si>
  <si>
    <t>INJ.CARBOPLATIN_10MG/ML (15ML)</t>
  </si>
  <si>
    <t>Paraplatin (Bristol Myers)</t>
  </si>
  <si>
    <t>Carboplatin (Cipla)</t>
  </si>
  <si>
    <t>Carboplan (Sun Pharma)</t>
  </si>
  <si>
    <t>Carboplat (Dr. Reddy's)</t>
  </si>
  <si>
    <t>Carbocare (Alkem)</t>
  </si>
  <si>
    <t>INJ.CARBOPLATIN_10MG/ML (45ML)</t>
  </si>
  <si>
    <t>INJ.CARBOPROST_125MCG/ML (0.5ML)</t>
  </si>
  <si>
    <t>DRUG_ACTING_ON_UTERUS</t>
  </si>
  <si>
    <t>Carbcare (Novartis)</t>
  </si>
  <si>
    <t>Carost (Wallace Pharma)</t>
  </si>
  <si>
    <t>Carboplus (Intas)</t>
  </si>
  <si>
    <t>Carbost (MSD)</t>
  </si>
  <si>
    <t>Carbop (Venus Remedies)</t>
  </si>
  <si>
    <t>INJ.CARBOPROST_250MCG/ML (1ML)</t>
  </si>
  <si>
    <t>TAB.CARVEDILOL_3.125MG</t>
  </si>
  <si>
    <t>Coreg (GSK)</t>
  </si>
  <si>
    <t>Carvedilol (Sun Pharma)</t>
  </si>
  <si>
    <t>Carloc (Cipla)</t>
  </si>
  <si>
    <t>Carvedil (Mankind)</t>
  </si>
  <si>
    <t>Carveda (Alkem)</t>
  </si>
  <si>
    <t>TAB.CARVEDILOL_6.25MG</t>
  </si>
  <si>
    <t>TAB.CARVEDILOL_12.5MG</t>
  </si>
  <si>
    <t>First Aid Unit, Zone-3</t>
  </si>
  <si>
    <t>T-SOL.HYDROGEN_PEROXIDE_100ML</t>
  </si>
  <si>
    <t>TAB.CARVEDILOL_25MG</t>
  </si>
  <si>
    <t>INJ.CASPOFUNGIN_50MG</t>
  </si>
  <si>
    <t>Caspcare (Venus Remedies)</t>
  </si>
  <si>
    <t>Casoin (Windlas Biotech)</t>
  </si>
  <si>
    <t>Caspoplus (Ranbaxy)</t>
  </si>
  <si>
    <t>Caspgin (Bayer)</t>
  </si>
  <si>
    <t>Caspof (GSK)</t>
  </si>
  <si>
    <t>normal</t>
  </si>
  <si>
    <t>QID (four times a day)</t>
  </si>
  <si>
    <t>INJ.CASPOFUNGIN_70MG</t>
  </si>
  <si>
    <t>O-SUS.CEFACLOR_125MG/5ML</t>
  </si>
  <si>
    <t>CEPHALOSPORIN</t>
  </si>
  <si>
    <t>O-sucare (Indoco)</t>
  </si>
  <si>
    <t>O-soor (Fourrts)</t>
  </si>
  <si>
    <t>O-susplus (Novartis)</t>
  </si>
  <si>
    <t>O-sulor (Apex Labs)</t>
  </si>
  <si>
    <t>O-sus. (Radiant Healthcare)</t>
  </si>
  <si>
    <t>DIS-TAB.CEFACLOR_125MG</t>
  </si>
  <si>
    <t>Dis-care (Psychotropics India)</t>
  </si>
  <si>
    <t>Disoor (Roche)</t>
  </si>
  <si>
    <t>Dis-tplus (AstraZeneca)</t>
  </si>
  <si>
    <t>Dis-lor (Dr. Reddy's)</t>
  </si>
  <si>
    <t>Dis-ta (Meyer Organics)</t>
  </si>
  <si>
    <t>DIS-TAB.CEFACLOR_250MG</t>
  </si>
  <si>
    <t>TAB.CEFACLOR_250MG</t>
  </si>
  <si>
    <t>Cefacare (Glenmark)</t>
  </si>
  <si>
    <t>Cefoor (Alkem)</t>
  </si>
  <si>
    <t>Cefacplus (Allergan)</t>
  </si>
  <si>
    <t>Cefalor (Morepen)</t>
  </si>
  <si>
    <t>Cefacl (German Remedies)</t>
  </si>
  <si>
    <t>TAB.CEFACLOR_375MG</t>
  </si>
  <si>
    <t>CAP.CEFACLOR_250MG</t>
  </si>
  <si>
    <t>CAP.CEFACLOR_375MG</t>
  </si>
  <si>
    <t>DIS-TAB.CEFADROXIL_125MG</t>
  </si>
  <si>
    <t>Duricef (Bristol Myers)</t>
  </si>
  <si>
    <t>Cefadroxil (Sun Pharma)</t>
  </si>
  <si>
    <t>Cefadro (Cipla)</t>
  </si>
  <si>
    <t>Droxyl (Mankind)</t>
  </si>
  <si>
    <t>Cefadrox (Alkem)</t>
  </si>
  <si>
    <t>DIS-TAB.CEFADROXIL_250MG</t>
  </si>
  <si>
    <t>TAB.CEFADROXIL_500MG</t>
  </si>
  <si>
    <t>SYR.CEFADROXIL_125MG/5ML</t>
  </si>
  <si>
    <t>SYR.CEFADROXIL_250MG/5ML</t>
  </si>
  <si>
    <t>CAP.CEFADROXIL_500MG</t>
  </si>
  <si>
    <t>DIS-TAB.CEFALEXIN_125MG</t>
  </si>
  <si>
    <t>Dis-care (Lyka Labs)</t>
  </si>
  <si>
    <t>Disoin (Meyer Organics)</t>
  </si>
  <si>
    <t>Dis-tplus (Macleods)</t>
  </si>
  <si>
    <t>Dis-xin (Ajanta Pharma)</t>
  </si>
  <si>
    <t>Dis-ta (Serum Institute)</t>
  </si>
  <si>
    <t>DIS-TAB.CEFALEXIN_250MG</t>
  </si>
  <si>
    <t>TAB.CEFALEXIN_500MG</t>
  </si>
  <si>
    <t>Cefacare (Galderma)</t>
  </si>
  <si>
    <t>Cefoin (Panacea Biotec)</t>
  </si>
  <si>
    <t>Cefalplus (Aristo)</t>
  </si>
  <si>
    <t>Cefaxin (Pfizer)</t>
  </si>
  <si>
    <t>Cefale (Abbott)</t>
  </si>
  <si>
    <t>SYR.CEFALEXIN_125MG/5ML</t>
  </si>
  <si>
    <t>SYR.CEFALEXIN_250MG/5ML</t>
  </si>
  <si>
    <t>CAP.CEFALEXIN_500MG</t>
  </si>
  <si>
    <t>CAP.CEFALEXIN_250MG</t>
  </si>
  <si>
    <t>INJ.CEFAZOLIN_250MG</t>
  </si>
  <si>
    <t>Cefacare (Indoco)</t>
  </si>
  <si>
    <t>Cefoin (Neon Labs)</t>
  </si>
  <si>
    <t>normal (healthy weight for height)</t>
  </si>
  <si>
    <t>Cefazplus (Cipla)</t>
  </si>
  <si>
    <t>Cefalin (Jenburkt)</t>
  </si>
  <si>
    <t>Cefazo (Eris Lifesciences)</t>
  </si>
  <si>
    <t>INJ.CEFAZOLIN_500MG</t>
  </si>
  <si>
    <t>INJ.CEFAZOLIN_1GM</t>
  </si>
  <si>
    <t>TAB.CEFDINIR_300MG</t>
  </si>
  <si>
    <t>Cefdcare (Radiant Healthcare)</t>
  </si>
  <si>
    <t>Cefoir (Neon Labs)</t>
  </si>
  <si>
    <t>Cefdiplus (Medico Remedies)</t>
  </si>
  <si>
    <t>Cefdnir (Biocon)</t>
  </si>
  <si>
    <t>Cefdin (Windlas Biotech)</t>
  </si>
  <si>
    <t>CAP.CEFDINIR_300MG</t>
  </si>
  <si>
    <t>SYR.CEFDINIR_125MG/5ML</t>
  </si>
  <si>
    <t>SUS.CEFDINIR_125MG/5ML</t>
  </si>
  <si>
    <t>Sus.care (Overseas Healthcare)</t>
  </si>
  <si>
    <t>Susoir (AstraZeneca)</t>
  </si>
  <si>
    <t>Sus.cplus (Ajanta Pharma)</t>
  </si>
  <si>
    <t>Sus.nir (Healing Pharma)</t>
  </si>
  <si>
    <t>Sus.ce (Natco)</t>
  </si>
  <si>
    <t>INJ.CEFDINIR_500MG</t>
  </si>
  <si>
    <t>INJ.CEFDINIR_1GM</t>
  </si>
  <si>
    <t>TAB.CEFDINIR_LACTOBACILLUS_100MG/30MILLIONCELLS</t>
  </si>
  <si>
    <t>TAB.CEFDINIR_LACTOBACILLUS_150MG/45MILLIONCELLS</t>
  </si>
  <si>
    <t>Guest House, Maitri Park, Chembur</t>
  </si>
  <si>
    <t>INJ.CEFEPIME_250MG</t>
  </si>
  <si>
    <t>Cefecare (Lifecare)</t>
  </si>
  <si>
    <t>Cefome (Wockhardt)</t>
  </si>
  <si>
    <t>Cefepplus (Natco)</t>
  </si>
  <si>
    <t>Cefeime (Ajanta Pharma)</t>
  </si>
  <si>
    <t>Cefepi (Roche)</t>
  </si>
  <si>
    <t>T-SOL.HYDROGEN_PEROXIDE_50ML</t>
  </si>
  <si>
    <t>INJ.CEFEPIME_500MG</t>
  </si>
  <si>
    <t>INJ.CEFEPIME_1GM</t>
  </si>
  <si>
    <t>INJ.CEFEPIME_SULBACTAM_500MG/250MG</t>
  </si>
  <si>
    <t>INJ.CEFEPIME_SULBACTAM_1GM/0.5GM</t>
  </si>
  <si>
    <t>INJ.CEFEPIME_SULBACTAM_2GM/1GM</t>
  </si>
  <si>
    <t>INJ.CEFEPIME_TAZOBACTAM_1GM/125MG</t>
  </si>
  <si>
    <t>INJ.CEFEPIME_TAZOBACTAM_500MG/62.5MG</t>
  </si>
  <si>
    <t>INJ.CEFEPIME_TAZOBACTAM_250MG/31.25MG</t>
  </si>
  <si>
    <t>TAB.CEFETAMET_250MG</t>
  </si>
  <si>
    <t>Cefecare (Medley)</t>
  </si>
  <si>
    <t>Cefoet (Sanofi)</t>
  </si>
  <si>
    <t>Cefetplus (Sun Pharma)</t>
  </si>
  <si>
    <t>Cefemet (Natco)</t>
  </si>
  <si>
    <t>Cefeta (Macleods)</t>
  </si>
  <si>
    <t>TAB.CEFETAMET_500MG</t>
  </si>
  <si>
    <t>TAB.CEFIXIME_100MG</t>
  </si>
  <si>
    <t>Taxim (Alkem)</t>
  </si>
  <si>
    <t>Cefixime (Sun Pharma)</t>
  </si>
  <si>
    <t>Cefi (Cipla)</t>
  </si>
  <si>
    <t>Cefspan (Ranbaxy)</t>
  </si>
  <si>
    <t>Mahacef (Mankind)</t>
  </si>
  <si>
    <t>TAB.CEFIXIME_200MG</t>
  </si>
  <si>
    <t>DIS-TAB.CEFIXIME_100MG</t>
  </si>
  <si>
    <t>DIS-TAB.CEFIXIME_200MG</t>
  </si>
  <si>
    <t>DIS-TAB.CEFIXIME_50MG</t>
  </si>
  <si>
    <t>SYR.CEFIXIME_50MG/5ML</t>
  </si>
  <si>
    <t>SYR.CEFIXIME_100MG/5ML</t>
  </si>
  <si>
    <t>slightly above weight</t>
  </si>
  <si>
    <t>Q12H (every 12 hours)</t>
  </si>
  <si>
    <t>DPS.CEFIXIME_25MG/ML (10ML)</t>
  </si>
  <si>
    <t>DIS-TAB.CEFIXIME_LACTOBACILLUS_100MG/60MILLIONCELLS</t>
  </si>
  <si>
    <t>DIS-TAB.CEFIXIME_LACTOBACILLUS_200MG/2.5BILLIONCELLS</t>
  </si>
  <si>
    <t>SYR.CEFIXIME_LACTOBACILLUS_50MG/20MILLIONCELLS</t>
  </si>
  <si>
    <t>DIS-TAB.CEFIXIME_POT.CLAVULANATE_200MG/31.25MG</t>
  </si>
  <si>
    <t>DIS-TAB.CEFIXIME_POT.CLAVULANATE_200MG/125MG</t>
  </si>
  <si>
    <t>SYR.CEFIXIME_POT.CLAVULANATE_50MG/28.5MG</t>
  </si>
  <si>
    <t>SYR.CEFIXIME_POT.CLAVULANATE_50MG/31.25MG</t>
  </si>
  <si>
    <t>TAB.CEFIXIME_POT.CLAVULANATE_200MG/125MG</t>
  </si>
  <si>
    <t>SUS.CEFIXIME_POT.CLAVULANATE_100MG/62.5MG</t>
  </si>
  <si>
    <t>TAB.CEFIXIME_OFLOXACIN_200MG/200MG</t>
  </si>
  <si>
    <t>TAB.CEFIXIME_OFLOXACIN_50MG/50MG</t>
  </si>
  <si>
    <t>SYR.CEFIXIME_OFLOXACIN_50MG/50MG/5ML</t>
  </si>
  <si>
    <t>SR-TAB.CEFIXIME_MOXIFLOXACIN_400MG/400MG</t>
  </si>
  <si>
    <t>INJ.CEFOPERAZONE_250MG</t>
  </si>
  <si>
    <t>Cefocare (Troikaa)</t>
  </si>
  <si>
    <t>Cefone (Novartis)</t>
  </si>
  <si>
    <t>Cefopplus (Eris Lifesciences)</t>
  </si>
  <si>
    <t>Cefoone (Lyka Labs)</t>
  </si>
  <si>
    <t>Cefope (Serum Institute)</t>
  </si>
  <si>
    <t>INJ.CEFOPERAZONE_1GM</t>
  </si>
  <si>
    <t>INJ.CEFOPERAZONE_SULBACTAM_1GM/0.5GM</t>
  </si>
  <si>
    <t>INJ.CEFOPERAZONE_SULBACTAM_0.5GM/0.5GM</t>
  </si>
  <si>
    <t>INJ.CEFOPERAZONE_SULBACTAM_1GM/1GM</t>
  </si>
  <si>
    <t>INJ.CEFOTAXIME_125MG</t>
  </si>
  <si>
    <t>Claforan (Sanofi)</t>
  </si>
  <si>
    <t>Cefotaxime (Sun Pharma)</t>
  </si>
  <si>
    <t>Cefotax (Cipla)</t>
  </si>
  <si>
    <t>Cefotaxim (Mankind)</t>
  </si>
  <si>
    <t>INJ.CEFOTAXIME_250MG</t>
  </si>
  <si>
    <t>INJ.CEFOTAXIME_500MG</t>
  </si>
  <si>
    <t>INJ.CEFOTAXIME_1GM</t>
  </si>
  <si>
    <t>INJ.CEFOTAXIME_SULBACTAM_1GM/0.5GM</t>
  </si>
  <si>
    <t>INJ.CEFOTAXIME_SULBACTAM_05GM/0.25GM</t>
  </si>
  <si>
    <t>INJ.CEFOTAXIME_SULBACTAM_0.25GM/0.125GM</t>
  </si>
  <si>
    <t>INJ.CEFPIROME_250MG</t>
  </si>
  <si>
    <t>Cefpcare (Elder)</t>
  </si>
  <si>
    <t>Cefome (Jenburkt)</t>
  </si>
  <si>
    <t>Cefpiplus (Morepen)</t>
  </si>
  <si>
    <t>Cefpome (Unichem Labs)</t>
  </si>
  <si>
    <t>Cefpir (Bharat Serums)</t>
  </si>
  <si>
    <t>INJ.CEFPIROME_500MG</t>
  </si>
  <si>
    <t>mild obesity (Class I)</t>
  </si>
  <si>
    <t>Q6H (every 6 hours)</t>
  </si>
  <si>
    <t>INJ.CEFPIROME_1GM</t>
  </si>
  <si>
    <t>DIS-TAB.CEFPODOXIME_50MG</t>
  </si>
  <si>
    <t>Dis-care (Yash Pharma)</t>
  </si>
  <si>
    <t>Disome (Ajanta Pharma)</t>
  </si>
  <si>
    <t>Dis-tplus (Wallace Pharma)</t>
  </si>
  <si>
    <t>Dis-ime (Abbott)</t>
  </si>
  <si>
    <t>Dis-ta (Roche)</t>
  </si>
  <si>
    <t>DIS-TAB.CEFPODOXIME_100MG</t>
  </si>
  <si>
    <t>DIS-TAB.CEFPODOXIME_200MG</t>
  </si>
  <si>
    <t>VEHICLE F.A.KIT, ZONE-2, VEHICLE: XMG 210 EXCAVATOR</t>
  </si>
  <si>
    <t>SYR.CEFPODOXIME_50MG/5ML</t>
  </si>
  <si>
    <t>Cefpcare (Sun Pharma)</t>
  </si>
  <si>
    <t>Cefome (Gland Pharma)</t>
  </si>
  <si>
    <t>Cefpoplus (Ajanta Pharma)</t>
  </si>
  <si>
    <t>Cefpime (GSK)</t>
  </si>
  <si>
    <t>Cefpod (FDC)</t>
  </si>
  <si>
    <t>SYR.CEFPODOXIME_100MG/5ML</t>
  </si>
  <si>
    <t>CRM.POVIDONE_IODINE_10GM</t>
  </si>
  <si>
    <t>TAB.CEFPODOXIME_POT.CLAVULANATE_100MG/62.5MG</t>
  </si>
  <si>
    <t>TAB.CEFPODOXIME_POT.CLAVULANATE_200MG/125MG</t>
  </si>
  <si>
    <t>SYR.CEFPODOXIME_POT.CLAVULANATE_50MG/31.25MG</t>
  </si>
  <si>
    <t>SYR.CEFPODOXIME_POT.CLAVULANATE_100MG/62.5MG</t>
  </si>
  <si>
    <t>TAB.CEFPODOXIME_LEVOFLOXACIN_200MG/250MG</t>
  </si>
  <si>
    <t>TAB.CEFPODOXIME_OFLOXACIN_200MG/200MG</t>
  </si>
  <si>
    <t>TAB.CEFPODOXIME_OFLOXACIN_100MG/100MG</t>
  </si>
  <si>
    <t>TAB.CEFPROZIL_250MG</t>
  </si>
  <si>
    <t>Cefpcare (Tablets India)</t>
  </si>
  <si>
    <t>Cefoil (Medley)</t>
  </si>
  <si>
    <t>Cefprplus (Pax Healthcare)</t>
  </si>
  <si>
    <t>Cefpzil (Windlas Biotech)</t>
  </si>
  <si>
    <t>Cefpro (Alembic)</t>
  </si>
  <si>
    <t>TAB.CEFPROZIL_500MG</t>
  </si>
  <si>
    <t>INJ.CEFTAZIDIME_250MG</t>
  </si>
  <si>
    <t>Ceftcare (Eris Lifesciences)</t>
  </si>
  <si>
    <t>Cefome (Pfizer)</t>
  </si>
  <si>
    <t>Ceftaplus (Glenmark)</t>
  </si>
  <si>
    <t>Ceftime (Lupin)</t>
  </si>
  <si>
    <t>Ceftaz (Medopharm)</t>
  </si>
  <si>
    <t>INJ.CEFTAZIDIME_500MG</t>
  </si>
  <si>
    <t>INJ.CEFTAZIDIME_1GM</t>
  </si>
  <si>
    <t>INJ.CEFTAZIDIME_125MG</t>
  </si>
  <si>
    <t>INJ.CEFTRIAXONE_250MG</t>
  </si>
  <si>
    <t>Rocephin (Roche)</t>
  </si>
  <si>
    <t>Ceftriaxone (Sun Pharma)</t>
  </si>
  <si>
    <t>Monocef (Aristo)</t>
  </si>
  <si>
    <t>Cefaxone (Cipla)</t>
  </si>
  <si>
    <t>Ceftri (Mankind)</t>
  </si>
  <si>
    <t>INJ.CEFTRIAXONE_500MG</t>
  </si>
  <si>
    <t>INJ.CEFTRIAXONE_1GM</t>
  </si>
  <si>
    <t>INJ.CEFTRIAXONE_SULBACTAM_1GM/0.5GM</t>
  </si>
  <si>
    <t>INJ.CEFTRIAXONE_SULBACTAM_500MG/250MG</t>
  </si>
  <si>
    <t>INJ.CEFTRIAXONE_SULBACTAM_250MG/125MG</t>
  </si>
  <si>
    <t>INJ.CEFTRIAZONE_TAZOBACTAM_1GM/125MG</t>
  </si>
  <si>
    <t>Ceftcare (Medley)</t>
  </si>
  <si>
    <t>Cefone (Morepen)</t>
  </si>
  <si>
    <t>Ceftrplus (Novartis)</t>
  </si>
  <si>
    <t>Ceftone (Corona Remedies)</t>
  </si>
  <si>
    <t>Ceftri (AstraZeneca)</t>
  </si>
  <si>
    <t>INJ.CEFTRIAZONE_TAZOBACTAM_500MG/62.5MG</t>
  </si>
  <si>
    <t>moderately obese (Class II)</t>
  </si>
  <si>
    <t>QOD (every other day)</t>
  </si>
  <si>
    <t>AD</t>
  </si>
  <si>
    <t>INJ.CEFTRIAZONE_TAZOBACTAM_250MG/31.25MG</t>
  </si>
  <si>
    <t>TAB.CEFUROXIME_125MG</t>
  </si>
  <si>
    <t>Zinnat (GSK)</t>
  </si>
  <si>
    <t>Cefuroxime (Sun Pharma)</t>
  </si>
  <si>
    <t>Cefakind (Mankind)</t>
  </si>
  <si>
    <t>Cefurox (Cipla)</t>
  </si>
  <si>
    <t>Cefurix (Alkem)</t>
  </si>
  <si>
    <t>TAB.CEFUROXIME_250MG</t>
  </si>
  <si>
    <t>TAB.CEFUROXIME_500MG</t>
  </si>
  <si>
    <t>TAB.CEFUROXIME_750MG</t>
  </si>
  <si>
    <t>SYR.CEFUROXIME_125MG/5ML</t>
  </si>
  <si>
    <t>INJ.CEFUROXIME_250MG</t>
  </si>
  <si>
    <t>INJ.CEFUROXIME_750MG</t>
  </si>
  <si>
    <t>INJ.CEFUROXIME_1.5GM</t>
  </si>
  <si>
    <t>INJ.CEFUROXIME_SULBACTAM_1000MG/500MG</t>
  </si>
  <si>
    <t>INJ.CEFUROXIME_SULBACTAM_750MG/375MG</t>
  </si>
  <si>
    <t>TAB.CEFUROXIME_CLAVULANICACID_250MG/125MG</t>
  </si>
  <si>
    <t>TAB.CEFUROXIME_CLAVULANICACID_500MG/125MG</t>
  </si>
  <si>
    <t>TAB.CEFUROXIME_CLAVULANICACID_250MG/62.5MG</t>
  </si>
  <si>
    <t>TAB.CEFUROXIME_LINEZOLID_500MG/600MG</t>
  </si>
  <si>
    <t>TAB.CEFDITOREN_200MG</t>
  </si>
  <si>
    <t>CRANE NO. CC0075CB5523</t>
  </si>
  <si>
    <t>Cefdcare (Novartis)</t>
  </si>
  <si>
    <t>Cefoen (Venus Remedies)</t>
  </si>
  <si>
    <t>Cefdiplus (Win-Medicare)</t>
  </si>
  <si>
    <t>Cefdren (Ipca)</t>
  </si>
  <si>
    <t>Cefdit (Mankind)</t>
  </si>
  <si>
    <t>T-PWD.POVIDONE_IODINE_5%W/W (10GM)</t>
  </si>
  <si>
    <t>CAP.CELECOXIB_100MG</t>
  </si>
  <si>
    <t>NSAID_ANALGESIC</t>
  </si>
  <si>
    <t>Celebrex (Pfizer)</t>
  </si>
  <si>
    <t>Celecoxib (Sun Pharma)</t>
  </si>
  <si>
    <t>Cobix (Cipla)</t>
  </si>
  <si>
    <t>Celecox (Mankind)</t>
  </si>
  <si>
    <t>Celeb (Alkem)</t>
  </si>
  <si>
    <t>CAP.CELECOXIB_200MG</t>
  </si>
  <si>
    <t>TAB.CETRIZINE_5MG</t>
  </si>
  <si>
    <t>ANTIHISTAMINE_ANTIALLERGIC</t>
  </si>
  <si>
    <t>Cetrcare (Lyka Labs)</t>
  </si>
  <si>
    <t>Cetone (Lupin)</t>
  </si>
  <si>
    <t>Cetriplus (Jenburkt)</t>
  </si>
  <si>
    <t>Cetrine (Hetero)</t>
  </si>
  <si>
    <t>Cetriz (Lifecare)</t>
  </si>
  <si>
    <t>TAB.CETRIZINE_10MG</t>
  </si>
  <si>
    <t>SYR.CETRIZINE_5MG/5ML</t>
  </si>
  <si>
    <t>TAB.CETRIZINE_PSEUDOEPHEDRINE_5MG/120MG</t>
  </si>
  <si>
    <t>Ephedrine (Sun Pharma)</t>
  </si>
  <si>
    <t>Ephed (Cipla)</t>
  </si>
  <si>
    <t>Ephedra (Mankind)</t>
  </si>
  <si>
    <t>Ephecare (Alkem)</t>
  </si>
  <si>
    <t>Ephedrin (Lupin)</t>
  </si>
  <si>
    <t>CRM.CETRIMIDE_25GM</t>
  </si>
  <si>
    <t>SKIN_ANTISEPTIC_DISINFECTANT</t>
  </si>
  <si>
    <t>Crm.care (Yash Pharma)</t>
  </si>
  <si>
    <t>Crmode (Systopic Labs)</t>
  </si>
  <si>
    <t>Crm.cplus (Apex Labs)</t>
  </si>
  <si>
    <t>Crm.ide (Micro Labs)</t>
  </si>
  <si>
    <t>Crm.ce (Dr. Reddy's)</t>
  </si>
  <si>
    <t>LOT.CETRIMIDE_100ML</t>
  </si>
  <si>
    <t>DISINFECTANT</t>
  </si>
  <si>
    <t>Lot.care (German Remedies)</t>
  </si>
  <si>
    <t>Lotode (Fourrts)</t>
  </si>
  <si>
    <t>Lot.cplus (Meyer Organics)</t>
  </si>
  <si>
    <t>Lot.ide (Novartis)</t>
  </si>
  <si>
    <t>Lot.ce (Biocon)</t>
  </si>
  <si>
    <t>LOT.CETRIMIDE_200ML</t>
  </si>
  <si>
    <t>T-SOL.CETRIMIDE_CHLORHEXIDINE_115ML</t>
  </si>
  <si>
    <t>T-socare (Cadila Healthcare)</t>
  </si>
  <si>
    <t>T-sode (Medico Remedies)</t>
  </si>
  <si>
    <t>T-solplus (Strides Pharma)</t>
  </si>
  <si>
    <t>T-soide (Windlas Biotech)</t>
  </si>
  <si>
    <t>T-sol. (Roche)</t>
  </si>
  <si>
    <t>TAB.CHLORAMBUCIL_2MG</t>
  </si>
  <si>
    <t>PALLIATIVE_AGENT</t>
  </si>
  <si>
    <t>overweight (obese) - (Class III)</t>
  </si>
  <si>
    <t>Chlocare (Mankind)</t>
  </si>
  <si>
    <t>Chloil (Roche)</t>
  </si>
  <si>
    <t>Chlorplus (Biocon)</t>
  </si>
  <si>
    <t>Chlocil (Venus Remedies)</t>
  </si>
  <si>
    <t>Chlora (Strides Pharma)</t>
  </si>
  <si>
    <t>TAB.CHLORAMBUCIL_5MG</t>
  </si>
  <si>
    <t>CAP.CHLORAMPHENICOL_250MG</t>
  </si>
  <si>
    <t>ANTI_SEPTIC</t>
  </si>
  <si>
    <t>ANTIINFECTIVE_ANTISEPTIC</t>
  </si>
  <si>
    <t>Chloromycetin (Pfizer)</t>
  </si>
  <si>
    <t>Chloramphenicol (Sun Pharma)</t>
  </si>
  <si>
    <t>Chlorocol (Cipla)</t>
  </si>
  <si>
    <t>Chloram (Mankind)</t>
  </si>
  <si>
    <t>Chloromp (Alkem)</t>
  </si>
  <si>
    <t>CAP.CHLORAMPHENICOL_500MG</t>
  </si>
  <si>
    <t>SYR.CHLORAMPHENICOL_125MG/5ML</t>
  </si>
  <si>
    <t>TAB.CHLORDIAZEPOXIDE_10MG</t>
  </si>
  <si>
    <t>Chlocare (Ipca)</t>
  </si>
  <si>
    <t>Chlode (Tablets India)</t>
  </si>
  <si>
    <t>Chlorplus (Zenith Healthcare)</t>
  </si>
  <si>
    <t>Chloide (MSD)</t>
  </si>
  <si>
    <t>Chlord (Cadila Healthcare)</t>
  </si>
  <si>
    <t>TAB.CHLORDIAZEPOXIDE_25MG</t>
  </si>
  <si>
    <t>TAB.CHLORDIAZEPOXIDE_AMITRIPTYLINE_10MG/25MG</t>
  </si>
  <si>
    <t>TAB.CHLORDIAZEPOXIDE_AMITRIPTYLINE_5MG/12.5MG</t>
  </si>
  <si>
    <t>TAB.CHLORDIAZEPOXIDE_CLIDINIUM_BROMIDE_5MG/2.5MG</t>
  </si>
  <si>
    <t>ANTI_SPASMODIC</t>
  </si>
  <si>
    <t>ANTISPASMODIC</t>
  </si>
  <si>
    <t>CAP.CHLORDIAZEPOXIDE_CLIDINIUM_BROMIDE_DICYCLOMINE_RABEPRAZOLE_5MG/2.5MG/10MG/10MG</t>
  </si>
  <si>
    <t>Bentyl (Axcan)</t>
  </si>
  <si>
    <t>Dicyclomine (Sun Pharma)</t>
  </si>
  <si>
    <t>Meftal-Spas (Blue Cross)</t>
  </si>
  <si>
    <t>Cyclopam (Indoco)</t>
  </si>
  <si>
    <t>Dicyc (Cipla)</t>
  </si>
  <si>
    <t>1 time/day (before breakfast)</t>
  </si>
  <si>
    <t>M-WSH.CHLORHEXIDINE_100ML</t>
  </si>
  <si>
    <t>M-wscare (Abbott)</t>
  </si>
  <si>
    <t>M-wone (Alkem)</t>
  </si>
  <si>
    <t>M-wshplus (Pfizer)</t>
  </si>
  <si>
    <t>M-wsine (Medico Remedies)</t>
  </si>
  <si>
    <t>M-wsh. (Neon Labs)</t>
  </si>
  <si>
    <t>M-WSH.CHLORHEXIDINE_150ML</t>
  </si>
  <si>
    <t>NOW</t>
  </si>
  <si>
    <t>TAB.CHLOROQUINE_250MG</t>
  </si>
  <si>
    <t>DMARD</t>
  </si>
  <si>
    <t>DISEASE_MODIFYING_ANTIRHEUMATIC_DMARD</t>
  </si>
  <si>
    <t>Aralen (Sanofi)</t>
  </si>
  <si>
    <t>Chloroquine (Sun Pharma)</t>
  </si>
  <si>
    <t>Chloro (Cipla)</t>
  </si>
  <si>
    <t>Lariago (Ipca)</t>
  </si>
  <si>
    <t>Chlorquin (Mankind)</t>
  </si>
  <si>
    <t>TAB.CHLOROQUINE_500MG</t>
  </si>
  <si>
    <t>O-SUS.CHLOROQUINE_80MG/5ML</t>
  </si>
  <si>
    <t>TAB.CHLORPHENAMINE_TRITHIOPARAMETHOXYPHENYLPROPENE_3MG/12.5MG</t>
  </si>
  <si>
    <t>Chlocare (Lincoln Pharma)</t>
  </si>
  <si>
    <t>Chlone (Zydus Cadila)</t>
  </si>
  <si>
    <t>Chlorplus (Sun Pharma)</t>
  </si>
  <si>
    <t>Chloine (Oaknet Healthcare)</t>
  </si>
  <si>
    <t>Chlorp (USV)</t>
  </si>
  <si>
    <t>SYR.CHLORPHENAMINE_LEVODROPROPIZINE_2MG/30MG</t>
  </si>
  <si>
    <t>Zone-1, Concreting Slab area</t>
  </si>
  <si>
    <t>TAB.CHLORPROMAZINE_25MG</t>
  </si>
  <si>
    <t>Largactil (Sanofi)</t>
  </si>
  <si>
    <t>Chlorpromazine (Sun Pharma)</t>
  </si>
  <si>
    <t>Chlorprom (Cipla)</t>
  </si>
  <si>
    <t>Chloromaz (Mankind)</t>
  </si>
  <si>
    <t>Chlorpro (Alkem)</t>
  </si>
  <si>
    <t>TAB.CHLORPROMAZINE_50MG</t>
  </si>
  <si>
    <t>TAB.CHLORPROMAZINE_100MG</t>
  </si>
  <si>
    <t>TAB.CHLORPROMAZINE_200MG</t>
  </si>
  <si>
    <t>INJ.CHLORPROMAZINE_25MG</t>
  </si>
  <si>
    <t>TAB.CHLORPROMAZINE_TRIFLUOPERAZINE_TRIHEXPHENIDYL_25MG/5MG/2MG</t>
  </si>
  <si>
    <t>ANTITUSSIVE</t>
  </si>
  <si>
    <t>TAB.CHLORPROMAZINE_TRIFLUOPERAZINE_TRIHEXPHENIDYL_50MG/5MG/2MG</t>
  </si>
  <si>
    <t>TAB.CHLORTALIDONE_6.25MG</t>
  </si>
  <si>
    <t>Chlocare (Fourrts)</t>
  </si>
  <si>
    <t>Chlone (GSK)</t>
  </si>
  <si>
    <t>Chlorplus (Lifecare)</t>
  </si>
  <si>
    <t>Chloone (Roche)</t>
  </si>
  <si>
    <t>Chlort (Alkem)</t>
  </si>
  <si>
    <t>TAB.CHLORTALIDONE_12.5MG</t>
  </si>
  <si>
    <t>TAB.CHLORTALIDONE_100MG</t>
  </si>
  <si>
    <t>TAB.CHLORTALIDONE_ATENOLOL_6.25MG/25MG</t>
  </si>
  <si>
    <t>TAB.CHLORTALIDONE_ATENOLOL_6.25MG/50MG</t>
  </si>
  <si>
    <t>TAB.CHLORTALIDONE_ATENOLOL_12.5MG/25MG</t>
  </si>
  <si>
    <t>TAB.CHLORTALIDONE_ATENOLOL_12.5MG/50MG</t>
  </si>
  <si>
    <t>TAB.CHLOROZOXAZONE_PARACETAMOL_250MG/325MG</t>
  </si>
  <si>
    <t>Chlocare (MSD)</t>
  </si>
  <si>
    <t>Chlone (USV)</t>
  </si>
  <si>
    <t>Chlorplus (Jenburkt)</t>
  </si>
  <si>
    <t>Chloone (Unichem Labs)</t>
  </si>
  <si>
    <t>Chloro (Allergan)</t>
  </si>
  <si>
    <t>TAB.CHLOROZOXAZONE_PARACETAMOL_250MG/650MG</t>
  </si>
  <si>
    <t>TAB.CHLOROZOXAZONE_PARACETAMOL_250MG/500MG</t>
  </si>
  <si>
    <t>TAB.CHLORZOXAZONE_DICLOFENAC_PARACETAMOL_250MG/50MG/325MG</t>
  </si>
  <si>
    <t>as directed</t>
  </si>
  <si>
    <t>Voveran (Novartis)</t>
  </si>
  <si>
    <t>Diclo (Cipla)</t>
  </si>
  <si>
    <t>Dynapar (Troikaa)</t>
  </si>
  <si>
    <t>Dicloran (Glenmark)</t>
  </si>
  <si>
    <t>Movexx (Mankind)</t>
  </si>
  <si>
    <t>TAB.CHLORZOXAZONE_DICLOFENAC_PARACETAMOL_500MG/50MG/500MG</t>
  </si>
  <si>
    <t>TAB.CHLORZOXAZONE_ACECLOFENAC_PARACETAMOL_250MG/100MG/325MG</t>
  </si>
  <si>
    <t>O-GEL.CHOLINE_SALICYLATE_10GM</t>
  </si>
  <si>
    <t>O-GEL.CHOLINE_SALICYLATE_15GM</t>
  </si>
  <si>
    <t>INJ.CHORIONIC_GONADOTROPHIN_200IU</t>
  </si>
  <si>
    <t>TROPHIC_HORMONE</t>
  </si>
  <si>
    <t>Chorcare (FDC)</t>
  </si>
  <si>
    <t>Chooic (Dr. Reddy's)</t>
  </si>
  <si>
    <t>Choriplus (Cipla)</t>
  </si>
  <si>
    <t>Chornic (Elder)</t>
  </si>
  <si>
    <t>Chorio (Lincoln Pharma)</t>
  </si>
  <si>
    <t>INJ.CHORIONIC_GONADOTROPHIN_5000IU</t>
  </si>
  <si>
    <t>INJ.CHORIONIC_GONADOTROPHIN_10000IU</t>
  </si>
  <si>
    <t>TAB.CHYMOTRYPSIN_100000AU</t>
  </si>
  <si>
    <t>ANTI-INFLAMMATORY_ENZYME</t>
  </si>
  <si>
    <t>Chymcare (Biocon)</t>
  </si>
  <si>
    <t>Chyoin (Healing Pharma)</t>
  </si>
  <si>
    <t>Chymoplus (Fourrts)</t>
  </si>
  <si>
    <t>Chymsin (Zenith Healthcare)</t>
  </si>
  <si>
    <t>Chymot (Sanofi)</t>
  </si>
  <si>
    <t>CRM.CICLOPIROX_15GM</t>
  </si>
  <si>
    <t>Crmoox (Knoll Pharma)</t>
  </si>
  <si>
    <t>Crm.cplus (Yash Pharma)</t>
  </si>
  <si>
    <t>Crm.rox (Blue Cross)</t>
  </si>
  <si>
    <t>Crm.ci (Win-Medicare)</t>
  </si>
  <si>
    <t>CRM.CICLOPIROX_30GM</t>
  </si>
  <si>
    <t>T-LIQ.CICLOPIROX_50ML</t>
  </si>
  <si>
    <t>T-licare (Win-Medicare)</t>
  </si>
  <si>
    <t>T-loox (Zydus Cadila)</t>
  </si>
  <si>
    <t>T-liqplus (Apex Labs)</t>
  </si>
  <si>
    <t>T-lirox (Tablets India)</t>
  </si>
  <si>
    <t>T-liq. (Lifecare)</t>
  </si>
  <si>
    <t>SHAMP.CICLOPIROX_100ML</t>
  </si>
  <si>
    <t>Shamcare (Healing Pharma)</t>
  </si>
  <si>
    <t>Shaoox (Fourrts)</t>
  </si>
  <si>
    <t>Shampplus (Roche)</t>
  </si>
  <si>
    <t>Shamrox (Emcure)</t>
  </si>
  <si>
    <t>Shamp. (Corona Remedies)</t>
  </si>
  <si>
    <t>CAP.CICLOSPORIN_25MG</t>
  </si>
  <si>
    <t>OPHTHALMIC_DECONGESTANT</t>
  </si>
  <si>
    <t>Ciclcare (Ipca)</t>
  </si>
  <si>
    <t>Cicoin (Strides Pharma)</t>
  </si>
  <si>
    <t>Cicloplus (Jenburkt)</t>
  </si>
  <si>
    <t>Ciclrin (USV)</t>
  </si>
  <si>
    <t>Ciclos (Macleods)</t>
  </si>
  <si>
    <t>CAP.CICLOSPORIN_50MG</t>
  </si>
  <si>
    <t>CAP.CICLOSPORIN_100MG</t>
  </si>
  <si>
    <t>INJ.CICLOSPORIN_50MG/ML (1ML)</t>
  </si>
  <si>
    <t>INJ.CICLOSPORIN_50MG/ML (5ML)</t>
  </si>
  <si>
    <t>CARRY CRANE FARANA_ZONE-3_NO.MHO3L2221 (HYDRA)</t>
  </si>
  <si>
    <t>POTASSIUM _PERMANGANATE_CRYSTALS_20GM_PKT.</t>
  </si>
  <si>
    <t>INJ.CILASTATIN_IMIPENEM_10MG</t>
  </si>
  <si>
    <t>Cilacare (MSD)</t>
  </si>
  <si>
    <t>Ciloin (Ranbaxy)</t>
  </si>
  <si>
    <t>Cilasplus (USV)</t>
  </si>
  <si>
    <t>Cilatin (Healing Pharma)</t>
  </si>
  <si>
    <t>Cilast (Zenith Healthcare)</t>
  </si>
  <si>
    <t>INF.CILASTATIN_IMIPENEM_10MG</t>
  </si>
  <si>
    <t>Inf.care (Bharat Serums)</t>
  </si>
  <si>
    <t>Infoin (German Remedies)</t>
  </si>
  <si>
    <t>Inf.cplus (Allergan)</t>
  </si>
  <si>
    <t>Inf.tin (FDC)</t>
  </si>
  <si>
    <t>Inf.ci (Lupin)</t>
  </si>
  <si>
    <t>INJ.CILASTATIN_IMIPENEM_50MG</t>
  </si>
  <si>
    <t>TAB.CILNIDIPINE_5MG</t>
  </si>
  <si>
    <t>Cilnidipine (Sun Pharma)</t>
  </si>
  <si>
    <t>Cilacar (Torrent)</t>
  </si>
  <si>
    <t>Cilnip (Cipla)</t>
  </si>
  <si>
    <t>Cilnikem (Alkem)</t>
  </si>
  <si>
    <t>As per need</t>
  </si>
  <si>
    <t>Cilnid (Mankind)</t>
  </si>
  <si>
    <t>TAB.CILNIDIPINE_10MG</t>
  </si>
  <si>
    <t>TAB.CILNIDIPINE_20MG</t>
  </si>
  <si>
    <t>TAB.CILNIDIPINE_METOPROLOL_10MG/50MG</t>
  </si>
  <si>
    <t>TAB.CILNIDIPINE_TELMISARTAN_10MG/40MG</t>
  </si>
  <si>
    <t>TAB.CILNIDIPINE_TELMISARTAN_10MG/80MG</t>
  </si>
  <si>
    <t>TAB.CILNIDIPINE_BISOPROLOL_10MG/5MG</t>
  </si>
  <si>
    <t>TAB.CILNIDIPINE_CHLORTALIDONE_10MG/6.25MG</t>
  </si>
  <si>
    <t>TAB.CILNIDIPINE_CHLORTALIDONE_10MG/12.5MG</t>
  </si>
  <si>
    <t>TAB.CILNIDIPINE_CHLORTALIDONE_</t>
  </si>
  <si>
    <t>TAB.CILOSTAZOL_50MG</t>
  </si>
  <si>
    <t>Cilocare (Sanofi)</t>
  </si>
  <si>
    <t>Cilool (Aristo)</t>
  </si>
  <si>
    <t>Cilosplus (Ranbaxy)</t>
  </si>
  <si>
    <t>Cilozol (Pax Healthcare)</t>
  </si>
  <si>
    <t>Cilost (Samarth Life Sciences)</t>
  </si>
  <si>
    <t>TAB.CILOSTAZOL_100MG</t>
  </si>
  <si>
    <t>TAB.CINNARIZINE_25MG</t>
  </si>
  <si>
    <t>VASODIALATOR</t>
  </si>
  <si>
    <t>PERIPHERAL_VASODIALATOR_CEREBRAL_ACTIVATOR_&amp;_ANTIVERTIGO</t>
  </si>
  <si>
    <t>Stugeron (J&amp;J)</t>
  </si>
  <si>
    <t>Cinnarizine (Sun Pharma)</t>
  </si>
  <si>
    <t>Cinnaron (Cipla)</t>
  </si>
  <si>
    <t>Cinnar (Mankind)</t>
  </si>
  <si>
    <t>Cinnazine (Alkem)</t>
  </si>
  <si>
    <t>TAB.CINNARIZINE_75MG</t>
  </si>
  <si>
    <t>TAB.CINNARIZINE_DOMPERIDONE_20MG/10MG</t>
  </si>
  <si>
    <t>TAB.CINNARIZINE_DOMPERIDONE_20MG/15MG</t>
  </si>
  <si>
    <t>TAB.CINNARIZINE_DOMPERIDONE_25MG/10MG</t>
  </si>
  <si>
    <t>TAB.CIPROFLOXACIN_100MG</t>
  </si>
  <si>
    <t>QUINOLONE</t>
  </si>
  <si>
    <t>Ciplox (Cipla)</t>
  </si>
  <si>
    <t>Cifran (Ranbaxy)</t>
  </si>
  <si>
    <t>Ciprobid (Aristo)</t>
  </si>
  <si>
    <t>Ciprolet (Dr. Reddy's)</t>
  </si>
  <si>
    <t>Ciprodac (Cadila)</t>
  </si>
  <si>
    <t>TAB.CIPROFLOXACIN_250MG</t>
  </si>
  <si>
    <t>TAB.CIPROFLOXACIN_500MG</t>
  </si>
  <si>
    <t>TAB.CIPROFLOXACIN_750MG</t>
  </si>
  <si>
    <t>INJ.CIPROFLOXACIN_2MG/ML (100ML)</t>
  </si>
  <si>
    <t>TAB.CIPROFLOXACIN_TINIDAZOLE_250MG/300MG</t>
  </si>
  <si>
    <t>ANTI_DIARRHOEAL</t>
  </si>
  <si>
    <t>ANTIDIARRHOEAL_ANTIBACTERIAL</t>
  </si>
  <si>
    <t>TAB.CIPROFLOXACIN_TINIDAZOLE_500MG/600MG</t>
  </si>
  <si>
    <t>INJ.CISPLATIN_0.5MG/ML (20 ML)</t>
  </si>
  <si>
    <t>Platinol (Bristol Myers)</t>
  </si>
  <si>
    <t>Cisplatin (Cipla)</t>
  </si>
  <si>
    <t>Cisplan (Sun Pharma)</t>
  </si>
  <si>
    <t>Cisplat (Dr. Reddy's)</t>
  </si>
  <si>
    <t>Ciscare (Alkem)</t>
  </si>
  <si>
    <t>INJ.CISPLATIN_1MG/ML (10ML)</t>
  </si>
  <si>
    <t>INJ.CISPLATIN_1MG/ML (50ML)</t>
  </si>
  <si>
    <t>TAB.CITALOPRAM_10MG</t>
  </si>
  <si>
    <t>Celexa (Forest)</t>
  </si>
  <si>
    <t>Citalopram (Sun Pharma)</t>
  </si>
  <si>
    <t>Citalo (Cipla)</t>
  </si>
  <si>
    <t>Citadep (Torrent)</t>
  </si>
  <si>
    <t>Citapram (Mankind)</t>
  </si>
  <si>
    <t>TAB.CITALOPRAM_20MG</t>
  </si>
  <si>
    <t>TAB.CITALOPRAM_40MG</t>
  </si>
  <si>
    <t>TAB.CITICOLINE_500MG</t>
  </si>
  <si>
    <t>NEUTRONIC</t>
  </si>
  <si>
    <t>NOOTROPIC_NEUROTONIC/NEUROTROPHIC</t>
  </si>
  <si>
    <t>Citicare (Psychotropics India)</t>
  </si>
  <si>
    <t>Citone (Zydus Cadila)</t>
  </si>
  <si>
    <t>Citicplus (Systopic Labs)</t>
  </si>
  <si>
    <t>Citiine (Boehringer Ingelheim)</t>
  </si>
  <si>
    <t>Citico (Samarth Life Sciences)</t>
  </si>
  <si>
    <t>TAB.CITICOLINE_1GM</t>
  </si>
  <si>
    <t>TAB.CITICOLINE_250MG/ML (2ML)</t>
  </si>
  <si>
    <t>TAB.CITICOLINE_PIRACETAM_500MG/800MG</t>
  </si>
  <si>
    <t>TAB.CLARITHROMYCIN_125MG</t>
  </si>
  <si>
    <t>Biaxin (Abbott)</t>
  </si>
  <si>
    <t>Clarithromycin (Sun Pharma)</t>
  </si>
  <si>
    <t>Claribid (Ranbaxy)</t>
  </si>
  <si>
    <t>Clari (Cipla)</t>
  </si>
  <si>
    <t>Clarimac (Mankind)</t>
  </si>
  <si>
    <t>TAB.CLARITHROMYCIN_250MG</t>
  </si>
  <si>
    <t>--</t>
  </si>
  <si>
    <t>TAB.CLARITHROMYCIN_500MG</t>
  </si>
  <si>
    <t>SYR.CLARITHROMYCIN_125MG/5ML (30ML)</t>
  </si>
  <si>
    <t>Zone-2, Passenger Lifting Bucket</t>
  </si>
  <si>
    <t>TAB.CLAVULANIC_ACID_AMOXICILLIN_500MG/125MG</t>
  </si>
  <si>
    <t>EE-DPS.OFLOXACIN_0.3% W/V (5ML)</t>
  </si>
  <si>
    <t>TAB.CLAVULANIC_ACID_AMOXICILLIN_200MG/28.5MG</t>
  </si>
  <si>
    <t>TAB.CLAVULANIC_ACID_AMOXICILLIN_250MG/125MG</t>
  </si>
  <si>
    <t>INJ.CLAVULANIC_ACID_AMOXICILLIN_250MG/50MG</t>
  </si>
  <si>
    <t>INJ.CLAVULANIC_ACID_AMOXICILLIN_1G/0.2G</t>
  </si>
  <si>
    <t>SYR.CLAVULANIC_ACID_AMOXICILLIN_200MG/28.5MG</t>
  </si>
  <si>
    <t>SYR.CLAVULANIC_ACID_AMOXICILLIN_400MG/57MG</t>
  </si>
  <si>
    <t>TAB.CLIDINIUM_BROMIDE_CHLORDIAZEPOXIDE_5MG/2.5MG</t>
  </si>
  <si>
    <t>Clidcare (Hetero)</t>
  </si>
  <si>
    <t>Clioum (Pfizer)</t>
  </si>
  <si>
    <t>Clidiplus (Radiant Healthcare)</t>
  </si>
  <si>
    <t>Clidium (Healing Pharma)</t>
  </si>
  <si>
    <t>Clidin (Corona Remedies)</t>
  </si>
  <si>
    <t>CAP.CLINDAMYCIN_300MG</t>
  </si>
  <si>
    <t>Cleocin (Pfizer)</t>
  </si>
  <si>
    <t>Clindamycin (Sun Pharma)</t>
  </si>
  <si>
    <t>Clindac (Cipla)</t>
  </si>
  <si>
    <t>Clinda (Mankind)</t>
  </si>
  <si>
    <t>Clindamac (Alkem)</t>
  </si>
  <si>
    <t>MISTHALERCLINDAMYCIN_100ML</t>
  </si>
  <si>
    <t>TAB.CLINDAMYCIN_300MG</t>
  </si>
  <si>
    <t>TAB.CLOBAZAM_5MG</t>
  </si>
  <si>
    <t>ANXIOLYTIC_ANTICONVULSANT</t>
  </si>
  <si>
    <t>Frisium (Sanofi)</t>
  </si>
  <si>
    <t>Clobazam (Sun Pharma)</t>
  </si>
  <si>
    <t>Cloba (Cipla)</t>
  </si>
  <si>
    <t>Clobazep (Mankind)</t>
  </si>
  <si>
    <t>Clobaz (Alkem)</t>
  </si>
  <si>
    <t>TAB.CLOBAZAM_10MG</t>
  </si>
  <si>
    <t>TAB.CLOBAZAM_20MG</t>
  </si>
  <si>
    <t>CRM.CLOBETASOL_10GM</t>
  </si>
  <si>
    <t>TOPICAL_CORTICOSTEROID</t>
  </si>
  <si>
    <t>Temovate (GSK)</t>
  </si>
  <si>
    <t>Clobetasol (Sun Pharma)</t>
  </si>
  <si>
    <t>Clob (Cipla)</t>
  </si>
  <si>
    <t>Clobeta (Mankind)</t>
  </si>
  <si>
    <t>Clobet (Alkem)</t>
  </si>
  <si>
    <t>CRM.CLOBETASOL_15GM</t>
  </si>
  <si>
    <t>CRM.CLOBETASOL_30GM</t>
  </si>
  <si>
    <t>T-SOL.CLOBETASOL_15ML</t>
  </si>
  <si>
    <t>OIN.CLOBETASOL_15GM</t>
  </si>
  <si>
    <t>OIN.CLOBETASOL_GENTAMYCIN_MICONAZOLE_15GM</t>
  </si>
  <si>
    <t>CRM.CLOBETASOL_PROPIONATE_SALICYLIC_ACID_10GM</t>
  </si>
  <si>
    <t>OIN.CLOBETASOL_PROPIONATE_SALICYLIC_ACID_20GM</t>
  </si>
  <si>
    <t>CRM.CLOBETASOL_MICONAZOLE_NEOMYCIN_CHLOROCRESOL_20GM</t>
  </si>
  <si>
    <t>CRM.CLOBETASOL_GENTAMYCIN_12GM</t>
  </si>
  <si>
    <t>CRM.CLOBETASOL_GENTAMYCIN_30GM</t>
  </si>
  <si>
    <t>CRM.CLOBETASOL_GENTAMYCIN_25GM</t>
  </si>
  <si>
    <t>CRM.CLOBETASOL_GENTAMYCIN_15GM</t>
  </si>
  <si>
    <t>CRM.CLOBETASOL_GENTAMYCIN_20GM</t>
  </si>
  <si>
    <t>LOT.CLOBETASOL_OFLOXACIN_ORNI_ITRACONAZOLE_25ML</t>
  </si>
  <si>
    <t>CRM.CLOBETASOL_PROPIONATE_NEOMYCIN_10GM</t>
  </si>
  <si>
    <t>CRM.CLOBETASOL_PROPIONATE_NEOMYCIN_20GM</t>
  </si>
  <si>
    <t>CRM.CLOBETASONE_15GM</t>
  </si>
  <si>
    <t>Crm.care (USV)</t>
  </si>
  <si>
    <t>Crmone (MSD)</t>
  </si>
  <si>
    <t>Crm.cplus (Oaknet Healthcare)</t>
  </si>
  <si>
    <t>Crm.one (Overseas Healthcare)</t>
  </si>
  <si>
    <t>Crm.cl (Emcure)</t>
  </si>
  <si>
    <t>TAB.CLOMIFENE_25MG</t>
  </si>
  <si>
    <t>Clomcare (Psychotropics India)</t>
  </si>
  <si>
    <t>Cloone (Macleods)</t>
  </si>
  <si>
    <t>Clomiplus (FDC)</t>
  </si>
  <si>
    <t>Clomene (Panacea Biotec)</t>
  </si>
  <si>
    <t>Clomif (Eris Lifesciences)</t>
  </si>
  <si>
    <t>TAB.CLOMIFENE_50MG</t>
  </si>
  <si>
    <t>TAB.CLOMIFENE_100MG</t>
  </si>
  <si>
    <t>TAB.CLOMIPRAMINE_10MG</t>
  </si>
  <si>
    <t>Anafranil (Novartis)</t>
  </si>
  <si>
    <t>Clomipramine (Sun Pharma)</t>
  </si>
  <si>
    <t>Clomip (Cipla)</t>
  </si>
  <si>
    <t>Clomipra (Mankind)</t>
  </si>
  <si>
    <t>Clomipram (Alkem)</t>
  </si>
  <si>
    <t>TAB.CLOMIPRAMINE_25MG</t>
  </si>
  <si>
    <t>TAB.CLOMIPRAMINE_50MG</t>
  </si>
  <si>
    <t>TAB.CLOMIPRAMINE_75MG</t>
  </si>
  <si>
    <t>TAB.CLONAZEPAM_0.25MG</t>
  </si>
  <si>
    <t>Rivotril (Roche)</t>
  </si>
  <si>
    <t>Clonazepam (Sun Pharma)</t>
  </si>
  <si>
    <t>Clonotril (Torrent)</t>
  </si>
  <si>
    <t>Clonaz (Cipla)</t>
  </si>
  <si>
    <t>Clonazep (Mankind)</t>
  </si>
  <si>
    <t>TAB.CLONAZEPAM_0.5MG</t>
  </si>
  <si>
    <t>TAB.CLONAZEPAM_1MG</t>
  </si>
  <si>
    <t>TAB.CLONAZEPAM_2MG</t>
  </si>
  <si>
    <t>TAB.CLONAZEPAM_7.5MG</t>
  </si>
  <si>
    <t>Health Center, Thane, Borivilli</t>
  </si>
  <si>
    <t>TAB.CLONIDINE_100MCG</t>
  </si>
  <si>
    <t>ANTIHYPERTENSIVE</t>
  </si>
  <si>
    <t>E-DPS.OXYMETHYL_CELLULOSE_10ML</t>
  </si>
  <si>
    <t>Catapres (Boehringer)</t>
  </si>
  <si>
    <t>Clonidine (Sun Pharma)</t>
  </si>
  <si>
    <t>Clonidin (Cipla)</t>
  </si>
  <si>
    <t>Clonid (Mankind)</t>
  </si>
  <si>
    <t>Clonipress (Alkem)</t>
  </si>
  <si>
    <t>TAB.CLONIDINE_150MCG</t>
  </si>
  <si>
    <t>TAB.CLOPIDOGREL_75MG</t>
  </si>
  <si>
    <t>Plavix (Sanofi)</t>
  </si>
  <si>
    <t>Clopidogrel (Sun Pharma)</t>
  </si>
  <si>
    <t>Clopivas (Cipla)</t>
  </si>
  <si>
    <t>Deplatt (Torrent)</t>
  </si>
  <si>
    <t>Clopid (Mankind)</t>
  </si>
  <si>
    <t>TAB.CLOPIDOGREL_ASPIRIN_75MG/150MG</t>
  </si>
  <si>
    <t>CRM.CLOTRIMAZOLE_30GM</t>
  </si>
  <si>
    <t>Candid (Glenmark)</t>
  </si>
  <si>
    <t>Clotrimazole (Sun Pharma)</t>
  </si>
  <si>
    <t>Clotrim (Cipla)</t>
  </si>
  <si>
    <t>Canesten (Bayer)</t>
  </si>
  <si>
    <t>Clotri (Mankind)</t>
  </si>
  <si>
    <t>V-TAB.CLOTRIMAZOLE_100MG</t>
  </si>
  <si>
    <t>PESS.CLOTRIMAZOLE_100MG</t>
  </si>
  <si>
    <t>SUPP.CLOTRIMAZOLE_100MG</t>
  </si>
  <si>
    <t>PWD.CLOTRIMAZOLE_100GM</t>
  </si>
  <si>
    <t>CRM.CLOTRIMAZOLE_15GM</t>
  </si>
  <si>
    <t>LOT.CLOTRIMAZOLE_15ML</t>
  </si>
  <si>
    <t>LOT.CLOTRIMAZOLE_30ML</t>
  </si>
  <si>
    <t>T-SOL.CLOTRIMAZOLE_</t>
  </si>
  <si>
    <t>LOT.CLOTRIMAZOLE_BETAMETHASONE_10ML</t>
  </si>
  <si>
    <t>ANTIFUNGAL_&amp;_CORTICOSTEROID</t>
  </si>
  <si>
    <t>LOT.CLOTRIMAZOLE_BETAMETHASONE_30ML</t>
  </si>
  <si>
    <t>CRM.CLOTRIMAZOLE_BETAMETHASONE_15GM</t>
  </si>
  <si>
    <t>CRM.CLOTRIMAZOLE_BETAMETHASONE_20GM</t>
  </si>
  <si>
    <t>OIN.CLOTRIMAZOLE_BETAMETHASONE_10GM</t>
  </si>
  <si>
    <t>CAP.CLOXACILLIN_250MG</t>
  </si>
  <si>
    <t>Cloxacillin (Sun Pharma)</t>
  </si>
  <si>
    <t>Cloxin (Cipla)</t>
  </si>
  <si>
    <t>Clox (Mankind)</t>
  </si>
  <si>
    <t>Cloxacil (Alkem)</t>
  </si>
  <si>
    <t>Cloxapen (Lupin)</t>
  </si>
  <si>
    <t>CAP.CLOXACILLIN_500MG</t>
  </si>
  <si>
    <t>SYR.CLOXACILLIN_125MG/5ML (30ML)</t>
  </si>
  <si>
    <t>INJ.CLOXACILLIN_250MG</t>
  </si>
  <si>
    <t>INJ.CLOXACILLIN_500MG</t>
  </si>
  <si>
    <t>DIS-TAB.CLOXACILLIN_AMPICILLIN_125MG/125MG</t>
  </si>
  <si>
    <t>CAP.CLOXACILLIN_AMPICILLIN_250MG/250MG</t>
  </si>
  <si>
    <t>SYR.CLOXACILLIN_AMPICILLIN_62.5MG/62.5MG</t>
  </si>
  <si>
    <t>INJ.CLOXACILLIN_AMPICILLIN_500MG/500MG</t>
  </si>
  <si>
    <t>INJ.CLOXACILLIN_AMPICILLIN_125MG/125MG</t>
  </si>
  <si>
    <t>INJ.CLOXACILLIN_AMPICILLIN_250MG/250MG</t>
  </si>
  <si>
    <t>SYR.CLOXACILLIN_AMPICILLIN_125MG/125MG</t>
  </si>
  <si>
    <t>TAB.CLOZAPINE_25MG</t>
  </si>
  <si>
    <t>Clozaril (Novartis)</t>
  </si>
  <si>
    <t>Clozapine (Sun Pharma)</t>
  </si>
  <si>
    <t>Clozep (Cipla)</t>
  </si>
  <si>
    <t>Clozap (Mankind)</t>
  </si>
  <si>
    <t>Clozapin (Alkem)</t>
  </si>
  <si>
    <t>TAB.CLOZAPINE_50MG</t>
  </si>
  <si>
    <t>TAB.CLOZAPINE_100MG</t>
  </si>
  <si>
    <t>TAB.CLOZAPINE_200MG</t>
  </si>
  <si>
    <t>SYR.CODEINE_15MG/5ML (60ML)</t>
  </si>
  <si>
    <t>COUGH_&amp;_COLD_PREP.</t>
  </si>
  <si>
    <t>Codeine (Sun Pharma)</t>
  </si>
  <si>
    <t>Codein (Cipla)</t>
  </si>
  <si>
    <t>Code (Mankind)</t>
  </si>
  <si>
    <t>Codeina (Alkem)</t>
  </si>
  <si>
    <t>Codex (Lupin)</t>
  </si>
  <si>
    <t>SYR.CODEINE_15MG/5ML (120ML)</t>
  </si>
  <si>
    <t>SYR.CODEINE_PHOSPHATE_TRIPROLIDINE_10MG/1.25MG/5ML (100ML)</t>
  </si>
  <si>
    <t>SYR.CODEINE_PHOSPHATE_CHLORPHENERAMINE_10MG/4MG/5ML (60ML)</t>
  </si>
  <si>
    <t>SYR.CODEINE_PHOSPHATE_CHLORPHENERAMINE_10MG/4MG/5ML (100ML)</t>
  </si>
  <si>
    <t>TAB.COLCHICINE_40MG</t>
  </si>
  <si>
    <t>HYPERURICEMIA_ &amp;_GOUT_PREP.</t>
  </si>
  <si>
    <t>Colchicine (Sun Pharma)</t>
  </si>
  <si>
    <t>Colchicum (Cipla)</t>
  </si>
  <si>
    <t>Colchi (Mankind)</t>
  </si>
  <si>
    <t>Colchic (Alkem)</t>
  </si>
  <si>
    <t>Colcrys (Takeda)</t>
  </si>
  <si>
    <t>TAB.COLCHICINE_80MG</t>
  </si>
  <si>
    <t>CHW-TAB.COLECALCIFEROL_60000IU</t>
  </si>
  <si>
    <t>VITAMIN_A_D_&amp;_E</t>
  </si>
  <si>
    <t>D-Rise (Mankind)</t>
  </si>
  <si>
    <t>Uprise-D3 (Alkem)</t>
  </si>
  <si>
    <t>Vitanova-D3 (Sun Pharma)</t>
  </si>
  <si>
    <t>VEHICLE F.A. KIT,  DIESEL BROWSER REGN. NO.MH03EG1908</t>
  </si>
  <si>
    <t>CAP.COLECALCIFEROL_60000IU</t>
  </si>
  <si>
    <t>ORS_SACHET</t>
  </si>
  <si>
    <t>O.PWD.COLECALCIFEROL_60000IU</t>
  </si>
  <si>
    <t>INJ.COLECALCIFEROL_60000IU</t>
  </si>
  <si>
    <t>SG-CAP.COLECALCIFEROL_60000IU</t>
  </si>
  <si>
    <t>SYR.COLECALCIFEROL_1000IU/5ML (100ML)</t>
  </si>
  <si>
    <t>O-DPS.COLECALCIFEROL_60000IU</t>
  </si>
  <si>
    <t>O.GRAN.COLECALCIFEROL_60000IU</t>
  </si>
  <si>
    <t>oral</t>
  </si>
  <si>
    <t>TAB.COLECALCIFEROL_60000IU</t>
  </si>
  <si>
    <t>TAB.COLECALCIFEROL_2000IU</t>
  </si>
  <si>
    <t>TAB.COLECALCIFEROL_5000IU</t>
  </si>
  <si>
    <t>O.DPS.COLECALCIFEROL_800ML (15ML)</t>
  </si>
  <si>
    <t>O.DPS.COLECALCIFEROL_</t>
  </si>
  <si>
    <t>SYR.COLISTIN_25MG/5ML (30ML)</t>
  </si>
  <si>
    <t>Coly (Sun Pharma)</t>
  </si>
  <si>
    <t>Colistin (Cipla)</t>
  </si>
  <si>
    <t>Colimycin (Glenmark)</t>
  </si>
  <si>
    <t>Colikem (Alkem)</t>
  </si>
  <si>
    <t>Polymyxin (Mankind)</t>
  </si>
  <si>
    <t>SYR.COLISTIN_12.5MG/5ML</t>
  </si>
  <si>
    <t>INJ.COLISTIN_IMIU</t>
  </si>
  <si>
    <t>INJ.COLISTIN_2MIU</t>
  </si>
  <si>
    <t>INJ.COLISTIN_3MIU</t>
  </si>
  <si>
    <t>INJ.CONTRAST_MEDIA_20ML</t>
  </si>
  <si>
    <t>MISCELLANEOUS</t>
  </si>
  <si>
    <t>Contcare (J B Chemicals)</t>
  </si>
  <si>
    <t>Conost (Macleods)</t>
  </si>
  <si>
    <t>Contrplus (Allergan)</t>
  </si>
  <si>
    <t>Contast (Zydus Cadila)</t>
  </si>
  <si>
    <t>Contra (Ipca)</t>
  </si>
  <si>
    <t>INJ.CONTRAST_MEDIA_50ML</t>
  </si>
  <si>
    <t>INF.CONTRAST_MEDIA_100ML</t>
  </si>
  <si>
    <t>Inf.care (Lyka Labs)</t>
  </si>
  <si>
    <t>Infost (Intas)</t>
  </si>
  <si>
    <t>Inf.cplus (Yash Pharma)</t>
  </si>
  <si>
    <t>Inf.ast (Pfizer)</t>
  </si>
  <si>
    <t>Inf.co (Zydus Cadila)</t>
  </si>
  <si>
    <t>INF.CONTRAST_MEDIA_400ML</t>
  </si>
  <si>
    <t>INJ.CONTRAST_MEDIA_10ML</t>
  </si>
  <si>
    <t>MDI.CROMOGLICIC_ACID_2MG/PUFF</t>
  </si>
  <si>
    <t>Mdi.care (Lifecare)</t>
  </si>
  <si>
    <t>Mdioic (Ipca)</t>
  </si>
  <si>
    <t>Mdi.cplus (Dr. Reddy's)</t>
  </si>
  <si>
    <t>Mdi.cic (AstraZeneca)</t>
  </si>
  <si>
    <t>Mdi.cr (Lincoln Pharma)</t>
  </si>
  <si>
    <t>E-DPS.CYCLOPENTOLATE_5ML</t>
  </si>
  <si>
    <t>MYDRIATIC</t>
  </si>
  <si>
    <t>E-dpcare (Lupin)</t>
  </si>
  <si>
    <t>E-dote (Blue Cross)</t>
  </si>
  <si>
    <t>E-dpsplus (Radiant Healthcare)</t>
  </si>
  <si>
    <t>E-dpate (Lincoln Pharma)</t>
  </si>
  <si>
    <t>E-dps. (Alembic)</t>
  </si>
  <si>
    <t>E-DPS.CYCLOPENTOLATE_PHENYLEPHRINE_5ML</t>
  </si>
  <si>
    <t>E-DPS.CYCLOPENTOLATE_DEXAMETHASONE_5ML</t>
  </si>
  <si>
    <t>Decadron (MSD)</t>
  </si>
  <si>
    <t>Dexamethasone (Sun Pharma)</t>
  </si>
  <si>
    <t>Dexona (Cadila)</t>
  </si>
  <si>
    <t>Dexamed (Cipla)</t>
  </si>
  <si>
    <t>Dexacort (Alkem)</t>
  </si>
  <si>
    <t>INJ.CYCLOPHOSPHAMIDE_200MG</t>
  </si>
  <si>
    <t>Endoxan (Baxter)</t>
  </si>
  <si>
    <t>Cyclophosphamide (Cipla)</t>
  </si>
  <si>
    <t>Cyclocel (Sun Pharma)</t>
  </si>
  <si>
    <t>Cycloxan (Dr. Reddy's)</t>
  </si>
  <si>
    <t>Cyclophos (Alkem)</t>
  </si>
  <si>
    <t>INJ.CYCLOPHOSPHAMIDE_500MG</t>
  </si>
  <si>
    <t>INJ.CYCLOPHOSPHAMIDE_1GM</t>
  </si>
  <si>
    <t>TAB.CYCLOPHOSPHAMIDE_50MG</t>
  </si>
  <si>
    <t>TAB.CYCLOPHOSPHAMIDE_500MG</t>
  </si>
  <si>
    <t>CAP.CYCLOSERINE_250MG</t>
  </si>
  <si>
    <t>ANTI_TB_AGENT</t>
  </si>
  <si>
    <t>Cyclcare (MSD)</t>
  </si>
  <si>
    <t>Cycone (Macleods)</t>
  </si>
  <si>
    <t>Cycloplus (Corona Remedies)</t>
  </si>
  <si>
    <t>Cycline (Lyka Labs)</t>
  </si>
  <si>
    <t>Cyclos (Systopic Labs)</t>
  </si>
  <si>
    <t>SYR.CYPROHEPTADINE_2MG/5ML (200ML)</t>
  </si>
  <si>
    <t>APPETIZER</t>
  </si>
  <si>
    <t>APPETITE_ENHANCER</t>
  </si>
  <si>
    <t>Periactin (MSD)</t>
  </si>
  <si>
    <t>Cyproheptadine (Sun Pharma)</t>
  </si>
  <si>
    <t>Cyprodine (Cadila)</t>
  </si>
  <si>
    <t>Cypon (Mankind)</t>
  </si>
  <si>
    <t>Cypro (Cipla)</t>
  </si>
  <si>
    <t>TAB.CYPROHEPTADINE_4MG</t>
  </si>
  <si>
    <t>TAB.CYPROTERONE_2MG</t>
  </si>
  <si>
    <t>Cyprcare (Roche)</t>
  </si>
  <si>
    <t>VEHICLE F.A. KIT, ELECTRIC PASSENGER BUS, MEIL REGN. MH 03 EG 2505</t>
  </si>
  <si>
    <t>Cypone (Oaknet Healthcare)</t>
  </si>
  <si>
    <t>Cyproplus (Aristo)</t>
  </si>
  <si>
    <t>Cyprone (Meyer Organics)</t>
  </si>
  <si>
    <t>Cyprot (Lifecare)</t>
  </si>
  <si>
    <t>TORNIQUET</t>
  </si>
  <si>
    <t>INJ.CYTARABINE_100MG</t>
  </si>
  <si>
    <t>Cytosar (Pfizer)</t>
  </si>
  <si>
    <t>Cytarabine (Cipla)</t>
  </si>
  <si>
    <t>Cytosine (Sun Pharma)</t>
  </si>
  <si>
    <t>Cytarab (Dr. Reddy's)</t>
  </si>
  <si>
    <t>Arabinoside (Alkem)</t>
  </si>
  <si>
    <t>INJ.CYTARABINE_500MG</t>
  </si>
  <si>
    <t>INJ.CYTARABINE_1GM</t>
  </si>
  <si>
    <t>INJ.DACARBAZINE_100MG</t>
  </si>
  <si>
    <t>DTIC (Bayer)</t>
  </si>
  <si>
    <t>Dacarbazine (Cipla)</t>
  </si>
  <si>
    <t>Dacarb (Sun Pharma)</t>
  </si>
  <si>
    <t>Dacarzine (Dr. Reddy's)</t>
  </si>
  <si>
    <t>Dacarba (Alkem)</t>
  </si>
  <si>
    <t>INJ.DACARBAZINE_200MG</t>
  </si>
  <si>
    <t>INJ.DACARBAZINE_500MG</t>
  </si>
  <si>
    <t>INJ.DACTINOMYCIN_0.5MG</t>
  </si>
  <si>
    <t>Dactcare (Hetero)</t>
  </si>
  <si>
    <t>Dacoin (Apex Labs)</t>
  </si>
  <si>
    <t>Dactiplus (Overseas Healthcare)</t>
  </si>
  <si>
    <t>Dactcin (Zenith Healthcare)</t>
  </si>
  <si>
    <t>Dactin (Sun Pharma)</t>
  </si>
  <si>
    <t>INJ.DACTINOMYCIN_500MCG</t>
  </si>
  <si>
    <t>CAP.DANAZOL_50MG</t>
  </si>
  <si>
    <t>ANDROGEN</t>
  </si>
  <si>
    <t>Danacare (Wallace Pharma)</t>
  </si>
  <si>
    <t>Danool (Ipca)</t>
  </si>
  <si>
    <t>Danazplus (Troikaa)</t>
  </si>
  <si>
    <t>Danazol (German Remedies)</t>
  </si>
  <si>
    <t>Danazo (Unichem Labs)</t>
  </si>
  <si>
    <t>CAP.DANAZOL_100MG</t>
  </si>
  <si>
    <t>CAP.DANAZOL_200MG</t>
  </si>
  <si>
    <t>TAB.DANAZOL_100MG</t>
  </si>
  <si>
    <t>TAB.DAPSONE_25MG</t>
  </si>
  <si>
    <t>ANTI_LEPROTIC</t>
  </si>
  <si>
    <t>ANTILEPROTIC</t>
  </si>
  <si>
    <t>Dapsone (Sun Pharma)</t>
  </si>
  <si>
    <t>DDS (Cipla)</t>
  </si>
  <si>
    <t>Dapson (Mankind)</t>
  </si>
  <si>
    <t>Dapsoderm (Alkem)</t>
  </si>
  <si>
    <t>Dapcare (Lupin)</t>
  </si>
  <si>
    <t>TAB.DAPSONE_100MG</t>
  </si>
  <si>
    <t>TAB.DEFLAZACORT_6MG</t>
  </si>
  <si>
    <t>CORTICOSTEROID</t>
  </si>
  <si>
    <t>Calcort (Sanofi)</t>
  </si>
  <si>
    <t>Deflazacort (Sun Pharma)</t>
  </si>
  <si>
    <t>Defcort (Cipla)</t>
  </si>
  <si>
    <t>Deflaz (Mankind)</t>
  </si>
  <si>
    <t>Defza (Alkem)</t>
  </si>
  <si>
    <t>TAB.DEFLAZACORT_18MG</t>
  </si>
  <si>
    <t>TAB.DEFLAZACORT_30MG</t>
  </si>
  <si>
    <t>TAB.DEFLAZACORT_36MG</t>
  </si>
  <si>
    <t>SYR.DEFLAZACORT_22.5MG/ML</t>
  </si>
  <si>
    <t>TAB.DESLORATADINE_2.5MG</t>
  </si>
  <si>
    <t>Aerius (MSD)</t>
  </si>
  <si>
    <t>Desloratadine (Sun Pharma)</t>
  </si>
  <si>
    <t>Deslor (Cipla)</t>
  </si>
  <si>
    <t>Deslo (Mankind)</t>
  </si>
  <si>
    <t>Lorday (Glenmark)</t>
  </si>
  <si>
    <t>1 time/day (evening)</t>
  </si>
  <si>
    <t>TAB.DESLORATADINE_5MG</t>
  </si>
  <si>
    <t>SYR.DESLORATADINE_2.5MG/5ML</t>
  </si>
  <si>
    <t>TAB.DESOGESTREL_ETHINYLESTRADIOL_0.15MG/.03MG</t>
  </si>
  <si>
    <t>OCP</t>
  </si>
  <si>
    <t>ORAL_CONTRACEPTIVE</t>
  </si>
  <si>
    <t>Cerazette (Organon)</t>
  </si>
  <si>
    <t>Desogestrel (Sun Pharma)</t>
  </si>
  <si>
    <t>Desogen (Cipla)</t>
  </si>
  <si>
    <t>Deso (Mankind)</t>
  </si>
  <si>
    <t>Desocare (Alkem)</t>
  </si>
  <si>
    <t>TAB.DEXAMETHASONE_0.25MG</t>
  </si>
  <si>
    <t>TAB.DEXAMETHASONE_0.5MG</t>
  </si>
  <si>
    <t>TAB.DEXAMETHASONE_0.75MG</t>
  </si>
  <si>
    <t>INJ.DEXAMETHASONE_4MG</t>
  </si>
  <si>
    <t>INJ.DEXAMETHASONE_6MG</t>
  </si>
  <si>
    <t>DEXAMETHASONE_TOBRAMYCIN_0.001</t>
  </si>
  <si>
    <t>instillation</t>
  </si>
  <si>
    <t>TAB.DEXIBUPROFEN_PARACETAMOL_300MG/500MG</t>
  </si>
  <si>
    <t>Dexicare (Lyka Labs)</t>
  </si>
  <si>
    <t>Dexoen (Indoco)</t>
  </si>
  <si>
    <t>Dexibplus (Gland Pharma)</t>
  </si>
  <si>
    <t>Dexifen (Pfizer)</t>
  </si>
  <si>
    <t>Zone -3, base slab area</t>
  </si>
  <si>
    <t>Dexibu (Galderma)</t>
  </si>
  <si>
    <t>LOZ.DEXTROMETHORPHAN_5MG</t>
  </si>
  <si>
    <t>EYE_WASH_CUP</t>
  </si>
  <si>
    <t>Benylin (J&amp;J)</t>
  </si>
  <si>
    <t>Dextromethorphan (Sun Pharma)</t>
  </si>
  <si>
    <t>Dextro (Cipla)</t>
  </si>
  <si>
    <t>Dextromed (Mankind)</t>
  </si>
  <si>
    <t>Dextrocough (Alkem)</t>
  </si>
  <si>
    <t>SYR.DEXTROMETHORPHAN_15MG/5ML (100ML)</t>
  </si>
  <si>
    <t>SYR.DEXTROMETHORPHAN_15MG/5ML (60ML)</t>
  </si>
  <si>
    <t>SYR.DEXTROMETHORPHAN_CHLORPHENIRAMINEMALEATE_10MG/4MG/5ML</t>
  </si>
  <si>
    <t>Piriton (GSK)</t>
  </si>
  <si>
    <t>Chlorpheniramine (Sun Pharma)</t>
  </si>
  <si>
    <t>Chloramine (Cipla)</t>
  </si>
  <si>
    <t>Chlorphen (Mankind)</t>
  </si>
  <si>
    <t>Chloramin (Alkem)</t>
  </si>
  <si>
    <t>SYR.DEXTROMETHORPHAN_CHLORPHENIRAMINEMALEATE_10MG/2MG/5ML</t>
  </si>
  <si>
    <t>SYR.DEXTROMETHORPHAN_CHLORPHENIRAMINEMALEATE_5MG/1MG/5ML</t>
  </si>
  <si>
    <t>SYR.DEXTROMETHORPHAN_CHLORPHENIRAMINEMALEATE_</t>
  </si>
  <si>
    <t>SYR.DEXTROMETHORPHAN_CHLORPHENIRAMINEMALEATE_PHENYLEPHRINEHCL_10MG/2MG/5MG/5ML</t>
  </si>
  <si>
    <t>SYR.DEXTROMETHORPHAN_CHLORPHENIRAMINEMALEATE_PHENYLEPHRINEHCL_15MG/2MG/5MG/5ML</t>
  </si>
  <si>
    <t>SYR.DEXTROMETHORPHAN_CHLORPHENIRAMINEMALEATE_PHENYLEPHRINEHCL_</t>
  </si>
  <si>
    <t>SYR.DEXTROMETHORPHAN_GUAIPHENESIN_CHLORPHENIRAMINEMALEATE_PHENYLEPHRINEHCL_10MG/100MG/5MG/4MG/5ML</t>
  </si>
  <si>
    <t>SYR.DEXTROMETHORPHAN_GUAIPHENESIN_CHLORPHENIRAMINEMALEATE_PHENYLEPHRINEHCL_10MG/100MG/25MG/4MG/5ML</t>
  </si>
  <si>
    <t>SYR.DEXTROMETHORPHAN_TRIPROLIDINEHCL_10MG/1.25MG/5ML</t>
  </si>
  <si>
    <t>SYR.DEXTROMETHORPHAN_TRIPROLIDINEHCL_PHENYLEPHRINEHCL_10MG/1.25MG/5MG/5ML</t>
  </si>
  <si>
    <t>CAP.DIACEREIN_50MG</t>
  </si>
  <si>
    <t>MYOSKELETAL_AGENT</t>
  </si>
  <si>
    <t>MUSCULO_SKELETAL_ACTING_AGENT</t>
  </si>
  <si>
    <t>Diaccare (Cadila Healthcare)</t>
  </si>
  <si>
    <t>Diaoin (Roche)</t>
  </si>
  <si>
    <t>Diaceplus (Macleods)</t>
  </si>
  <si>
    <t>Diacein (Micro Labs)</t>
  </si>
  <si>
    <t>Diacer (J&amp;J)</t>
  </si>
  <si>
    <t>TAB.DIACEREIN_GLUCOSAMINE_50MG/750MG</t>
  </si>
  <si>
    <t>Glucosamine (Sun Pharma)</t>
  </si>
  <si>
    <t>Glucocare (Cipla)</t>
  </si>
  <si>
    <t>Glucos (Mankind)</t>
  </si>
  <si>
    <t>Jointcare (Alkem)</t>
  </si>
  <si>
    <t>Glucosamin (Lupin)</t>
  </si>
  <si>
    <t>FC-TAB.DIACEREIN_GLUCOSAMINE_50MG/500MG</t>
  </si>
  <si>
    <t>TAB.DIACEREIN_GLUCOSAMINE_MSM_50MG/750MG/250MG</t>
  </si>
  <si>
    <t>TAB.DIACEREIN_GLUCOSAMINE_VIT.E_VITD3_VIT.C_50MG/750MG/8MG/125IU/50MG</t>
  </si>
  <si>
    <t>TAB.DIACEREIN_ACECLOFENAC_50MG/100MG</t>
  </si>
  <si>
    <t>TAB.DIAZEPAM_2MG</t>
  </si>
  <si>
    <t>Valium (Roche)</t>
  </si>
  <si>
    <t>Diazepam (Sun Pharma)</t>
  </si>
  <si>
    <t>Calmpose (Ranbaxy)</t>
  </si>
  <si>
    <t>Diaz (Cipla)</t>
  </si>
  <si>
    <t>Diazep (Mankind)</t>
  </si>
  <si>
    <t>TAB.DIAZEPAM_5MG</t>
  </si>
  <si>
    <t>TAB.DIAZEPAM_10MG</t>
  </si>
  <si>
    <t>INJ.DIAZEPAM_10MG/2ML</t>
  </si>
  <si>
    <t>TAB.DIAZEPAM_IMIPRAMINE_5MG/25MG</t>
  </si>
  <si>
    <t>TAB.DIAZEPAM_IMIPRAMINE_2MG/25MG</t>
  </si>
  <si>
    <t>INJ.DICLOFENAC_25MG/ML (3ML)</t>
  </si>
  <si>
    <t>TAB.DICLOFENAC_50MG</t>
  </si>
  <si>
    <t>TAB.DICLOFENAC_75MG</t>
  </si>
  <si>
    <t>INJ.DICLOFENAC_75MG/ML (1ML)</t>
  </si>
  <si>
    <t>TAB.DICLOFENAC_100MG</t>
  </si>
  <si>
    <t>SR-TAB.DICLOFENAC_100MG</t>
  </si>
  <si>
    <t>GEL.DICLOFENAC_30GM</t>
  </si>
  <si>
    <t>Voveran Gel (Novartis)</t>
  </si>
  <si>
    <t>Diclo Gel (Cipla)</t>
  </si>
  <si>
    <t>Dynapar Gel (Troikaa)</t>
  </si>
  <si>
    <t>Dicloran Gel (Glenmark)</t>
  </si>
  <si>
    <t>Movexx Gel (Mankind)</t>
  </si>
  <si>
    <t>EC-TAB.DICLOFENAC_50MG</t>
  </si>
  <si>
    <t>SPY.DICLOFENAC_100GM</t>
  </si>
  <si>
    <t>GEL.DICLOFENAC_100GM</t>
  </si>
  <si>
    <t>GEL.DICLOFENAC_10GM</t>
  </si>
  <si>
    <t>GEL.DICLOFENAC_15GM</t>
  </si>
  <si>
    <t>GEL.DICLOFENAC_75GM</t>
  </si>
  <si>
    <t>SPY.DICLOFENAC_60GM</t>
  </si>
  <si>
    <t>SPY.DICLOFENAC_15GM</t>
  </si>
  <si>
    <t>OFFICE OF DY.CRE, T-CAP, PROJECT BLDG, BKC ZONE-1</t>
  </si>
  <si>
    <t>TAB.DICLOFENAC_PARACETAMOL_50MG/325MG</t>
  </si>
  <si>
    <t>GLUCON-D_100GM_PACK</t>
  </si>
  <si>
    <t>TAB.DICLOFENAC_PARACETAMOL_50MG/500MG</t>
  </si>
  <si>
    <t>CAP.DICLOFENAC_PARACETAMOL_50MG/500MG</t>
  </si>
  <si>
    <t>TAB.DICLOFENAC_PARACETAMOL_CHLOROZOXAZONE_50MG/325MG/250MG</t>
  </si>
  <si>
    <t>TAB.DICLOFENAC_PARACETAMOL_SERRATIONPETIDASE_50MG/325MG/10MG</t>
  </si>
  <si>
    <t>TAB.DICLOFENAC_PARACETAMOL_SERRATIONPETIDASE_50MG/500MG/15MG</t>
  </si>
  <si>
    <t>TAB.DICLOFENAC_SERRATIOPEPTIDASE_50MG/10MG</t>
  </si>
  <si>
    <t>TAB.DICLOFENAC_SERRATIOPEPTIDASE_75MG/15MG</t>
  </si>
  <si>
    <t>TAB.DICYCLOVERINE_20MG</t>
  </si>
  <si>
    <t>Dicycare (Panacea Biotec)</t>
  </si>
  <si>
    <t>Dicone (Alembic)</t>
  </si>
  <si>
    <t>Dicycplus (Intas)</t>
  </si>
  <si>
    <t>Dicyine (Ranbaxy)</t>
  </si>
  <si>
    <t>Dicycl (Neon Labs)</t>
  </si>
  <si>
    <t>INJ.DICYCLOVERINE_10MG/ML (2ML)</t>
  </si>
  <si>
    <t>TAB.DICYCLOMINE_MEFANEMICACID_20MG/250MG</t>
  </si>
  <si>
    <t>TAB.DICYCLOMINE_PARACETAMOL_20MG/500MG</t>
  </si>
  <si>
    <t>TAB.DICYCLOMINE_PARACETAMOL_20MG/325MG</t>
  </si>
  <si>
    <t>SUS.DICYCLOMINE_SIMETHICONE_20MG/40MG/5ML</t>
  </si>
  <si>
    <t>O-SUS.DICYCLOMINE_SIMETHICONE_30ML</t>
  </si>
  <si>
    <t>O-DPS.DICYCLOMINE_SIMETHICONE_10ML</t>
  </si>
  <si>
    <t>CAP.DIDANOSINE_250MG</t>
  </si>
  <si>
    <t>Videx (BMS)</t>
  </si>
  <si>
    <t>Didanosine (Cipla)</t>
  </si>
  <si>
    <t>Didan (Sun Pharma)</t>
  </si>
  <si>
    <t>Didano (Dr. Reddy's)</t>
  </si>
  <si>
    <t>Didcare (Alkem)</t>
  </si>
  <si>
    <t>CAP.DIDANOSINE_400MG</t>
  </si>
  <si>
    <t>TAB.DIETHYLCARBAMAZINE_100MG</t>
  </si>
  <si>
    <t>Hetrazan (Abbott)</t>
  </si>
  <si>
    <t>Banocide (GSK)</t>
  </si>
  <si>
    <t>DEC (Sun Pharma)</t>
  </si>
  <si>
    <t>Diethyl (Cipla)</t>
  </si>
  <si>
    <t>Carbazine (Mankind)</t>
  </si>
  <si>
    <t>TAB.DIETHYLCARBAMAZINE_50MG</t>
  </si>
  <si>
    <t>SYR.DIETHYLCARBAMAZINE_120MG/5ML</t>
  </si>
  <si>
    <t>SYR.DIETHYLCARBAMAZINE_50MG/5ML (60ML)</t>
  </si>
  <si>
    <t>SYR.DIETHYLCARBAMAZINE_50MG/5ML (115ML)</t>
  </si>
  <si>
    <t>TAB.DIGOXIN_0.25MG</t>
  </si>
  <si>
    <t>CARDIAC_DRUG</t>
  </si>
  <si>
    <t>Lanoxin (GSK)</t>
  </si>
  <si>
    <t>Digoxin (Sun Pharma)</t>
  </si>
  <si>
    <t>Digitalis (Cipla)</t>
  </si>
  <si>
    <t>Digox (Mankind)</t>
  </si>
  <si>
    <t>Digocare (Alkem)</t>
  </si>
  <si>
    <t>TAB.DILOXANIDE_500MG</t>
  </si>
  <si>
    <t>ANTI_AMOEBIC</t>
  </si>
  <si>
    <t>ANTIAMOEBIC</t>
  </si>
  <si>
    <t>Dilocare (Galderma)</t>
  </si>
  <si>
    <t>Dilode (Intas)</t>
  </si>
  <si>
    <t>Diloxplus (Micro Labs)</t>
  </si>
  <si>
    <t>Diloide (J&amp;J)</t>
  </si>
  <si>
    <t>Diloxa (Blue Cross)</t>
  </si>
  <si>
    <t>TAB.DILOXANIDE_ORNIDAZOLE_375MG/250MG</t>
  </si>
  <si>
    <t>TAB.DILTIAZEM_30MG</t>
  </si>
  <si>
    <t>ANTI_ANGINAL_CALCIUM_ANTAGONIST</t>
  </si>
  <si>
    <t>Cardizem (Biovail)</t>
  </si>
  <si>
    <t>Diltiazem (Sun Pharma)</t>
  </si>
  <si>
    <t>Dilzem (Cipla)</t>
  </si>
  <si>
    <t>Diltia (Mankind)</t>
  </si>
  <si>
    <t>Dilcare (Alkem)</t>
  </si>
  <si>
    <t>TAB.DILTIAZEM_60MG</t>
  </si>
  <si>
    <t>TAB.DILTIAZEM_90MG</t>
  </si>
  <si>
    <t>TAB.DILTIAZEM_120MG</t>
  </si>
  <si>
    <t>TAB.DILTIAZEM_180MG</t>
  </si>
  <si>
    <t>V-GEL.DINOPROSTONE_0.5MG/GM</t>
  </si>
  <si>
    <t>SUPP.DINOPROSTONE_0.5MG</t>
  </si>
  <si>
    <t>Cervidil (Ferring)</t>
  </si>
  <si>
    <t>Dinoprostone (Sun Pharma)</t>
  </si>
  <si>
    <t>Dinoprost (Cipla)</t>
  </si>
  <si>
    <t>Dino (Mankind)</t>
  </si>
  <si>
    <t>Dinocare (Alkem)</t>
  </si>
  <si>
    <t>SG-CAP.DIPHENHYDRAMINE_25MG</t>
  </si>
  <si>
    <t>Benadryl (J&amp;J)</t>
  </si>
  <si>
    <t>Diphenhydramine (Sun Pharma)</t>
  </si>
  <si>
    <t>Diphen (Cipla)</t>
  </si>
  <si>
    <t>Allergy (Mankind)</t>
  </si>
  <si>
    <t>Diphencare (Alkem)</t>
  </si>
  <si>
    <t>TAB.DIPHENHYDRAMINE_PHENYLEPHRINE_PARACETAMOL_25MG/15MG/325MG</t>
  </si>
  <si>
    <t>TAB.DIPYRIDAMOLE_25MG</t>
  </si>
  <si>
    <t>Persantine (Boehringer)</t>
  </si>
  <si>
    <t>Dipyridamole (Sun Pharma)</t>
  </si>
  <si>
    <t>Dipyrid (Cipla)</t>
  </si>
  <si>
    <t>Dipyri (Mankind)</t>
  </si>
  <si>
    <t>Dipycare (Alkem)</t>
  </si>
  <si>
    <t>TAB.DIPYRIDAMOLE_75MG</t>
  </si>
  <si>
    <t>TAB.DIPYRIDAMOLE_100MG</t>
  </si>
  <si>
    <t>LIQ.DISODIUM_HYDROGEN_CITRATE_1.53GM/5ML (100ML)</t>
  </si>
  <si>
    <t>DRUG_ACTING_ON_GENITOURINARY_SYSTEM</t>
  </si>
  <si>
    <t>Liq.care (Lifecare)</t>
  </si>
  <si>
    <t>Liqoum (Jenburkt)</t>
  </si>
  <si>
    <t>Liq.dplus (Radiant Healthcare)</t>
  </si>
  <si>
    <t>Liq.ium (GSK)</t>
  </si>
  <si>
    <t>Liq.di (Boehringer Ingelheim)</t>
  </si>
  <si>
    <t>SYR.DISODIUM_HYDROGEN_CITRATE_1.25GM/5ML (100ML)</t>
  </si>
  <si>
    <t>Disocare (Fourrts)</t>
  </si>
  <si>
    <t>Disoum (Abbott)</t>
  </si>
  <si>
    <t>Disodplus (Emcure)</t>
  </si>
  <si>
    <t>Disoium (Lifecare)</t>
  </si>
  <si>
    <t>Disodi (MSD)</t>
  </si>
  <si>
    <t>O-SOL.DISODIUM_HYDROGEN_CITRATE_1.37GM/5ML (100ML)</t>
  </si>
  <si>
    <t>O-socare (Cipla)</t>
  </si>
  <si>
    <t>O-soum (Gland Pharma)</t>
  </si>
  <si>
    <t>O-solplus (Lifecare)</t>
  </si>
  <si>
    <t>O-soium (Strides Pharma)</t>
  </si>
  <si>
    <t>O-sol. (Hetero)</t>
  </si>
  <si>
    <t>INJ.DISULFIRAM_200MG</t>
  </si>
  <si>
    <t>Antabuse (Odyssey)</t>
  </si>
  <si>
    <t>Disulfiram (Sun Pharma)</t>
  </si>
  <si>
    <t>Disulf (Cipla)</t>
  </si>
  <si>
    <t>Antialcohol (Mankind)</t>
  </si>
  <si>
    <t>Disulcare (Alkem)</t>
  </si>
  <si>
    <t>BASE SLAB ZONE 2</t>
  </si>
  <si>
    <t>INJ.DOBUTAMINE_250MG (20ML)</t>
  </si>
  <si>
    <t>Dobutrex (Lilly)</t>
  </si>
  <si>
    <t>Dobutamine (Sun Pharma)</t>
  </si>
  <si>
    <t>Dobut (Cipla)</t>
  </si>
  <si>
    <t>Dobucare (Mankind)</t>
  </si>
  <si>
    <t>SAFETY_PIN</t>
  </si>
  <si>
    <t>Dobutam (Alkem)</t>
  </si>
  <si>
    <t>INJ.DOBUTAMINE_200MG (4ML)</t>
  </si>
  <si>
    <t>INJ.DOCETAXEL_20MG</t>
  </si>
  <si>
    <t>Taxotere (Sanofi)</t>
  </si>
  <si>
    <t>Docetaxel (Cipla)</t>
  </si>
  <si>
    <t>Doce (Sun Pharma)</t>
  </si>
  <si>
    <t>Docetax (Dr. Reddy's)</t>
  </si>
  <si>
    <t>Docecare (Alkem)</t>
  </si>
  <si>
    <t>INJ.DOCETAXEL_80MG</t>
  </si>
  <si>
    <t>INJ.DOCETAXEL_120MG</t>
  </si>
  <si>
    <t>CAP.DOCOSAHEXANENOIC_ACID_200MG</t>
  </si>
  <si>
    <t>ENTERAL/NUTRITIONAL</t>
  </si>
  <si>
    <t>Dococare (Gland Pharma)</t>
  </si>
  <si>
    <t>Docoic (German Remedies)</t>
  </si>
  <si>
    <t>Docosplus (Allergan)</t>
  </si>
  <si>
    <t>Docooic (Glenmark Life Sciences)</t>
  </si>
  <si>
    <t>Docosa (J&amp;J)</t>
  </si>
  <si>
    <t>CAP.DOCOSAHEXANENOIC_ACID_300MG</t>
  </si>
  <si>
    <t>TAB.DOMPERIDONE_10MG</t>
  </si>
  <si>
    <t>Domstal (Torrent)</t>
  </si>
  <si>
    <t>Vomistop (Sun Pharma)</t>
  </si>
  <si>
    <t>Domperi (Cipla)</t>
  </si>
  <si>
    <t>Domcolic (Mankind)</t>
  </si>
  <si>
    <t>Domperon (Alkem)</t>
  </si>
  <si>
    <t>DPS.DOMPERIDONE_1MG</t>
  </si>
  <si>
    <t>SYR.DOMPERIDONE_1MG/ML</t>
  </si>
  <si>
    <t>SYR.DOMPERIDONE_5MG/5ML</t>
  </si>
  <si>
    <t>TAB.DOMPERIDONE_5MG</t>
  </si>
  <si>
    <t>TAB.DOMEPERIDONE_BETAHISTIDINE_10MG/8MG</t>
  </si>
  <si>
    <t>Domecare (Knoll Pharma)</t>
  </si>
  <si>
    <t>Domone (Lincoln Pharma)</t>
  </si>
  <si>
    <t>Domepplus (Samarth Life Sciences)</t>
  </si>
  <si>
    <t>Domeone (Zenith Healthcare)</t>
  </si>
  <si>
    <t>Domepe (Zuventus Healthcare)</t>
  </si>
  <si>
    <t>TAB.DOMEPERIDONE_CINNARIZINE_10MG/20MG</t>
  </si>
  <si>
    <t>CAP.DOMPERIDONE_OMEPRAZOLE_20MG/10MG</t>
  </si>
  <si>
    <t>Omez-D (Dr. Reddy's)</t>
  </si>
  <si>
    <t>Omesec-D (Alkem)</t>
  </si>
  <si>
    <t>Omepra-D (Sun Pharma)</t>
  </si>
  <si>
    <t>Omecip-D (Cipla)</t>
  </si>
  <si>
    <t>Omedom (Mankind)</t>
  </si>
  <si>
    <t>CAP.DOMPERIDONE_OMEPRAZOLE_10MG/10MG</t>
  </si>
  <si>
    <t>CAP.DOMPERIDONE_PANTOPRAZOLE_40MG/20MG</t>
  </si>
  <si>
    <t>Pan-D (Alkem)</t>
  </si>
  <si>
    <t>Pantocid-DSR (Sun Pharma)</t>
  </si>
  <si>
    <t>Pantop-D (Aristo)</t>
  </si>
  <si>
    <t>Pantodac-DSR (Zydus)</t>
  </si>
  <si>
    <t>Panto-D (Torrent)</t>
  </si>
  <si>
    <t>CAP.DOMPERIDONE_PANTOPRAZOLE_40MG/10MG</t>
  </si>
  <si>
    <t>CAP.DOMPERIDONE_PANTOPRAZOLE_20MG/10MG</t>
  </si>
  <si>
    <t>TAB.DOMPERIDONE_PARACETAMOL_20MG/500MG</t>
  </si>
  <si>
    <t>ANTI_MIGRAINE</t>
  </si>
  <si>
    <t>ANTIMIGRAINE</t>
  </si>
  <si>
    <t>TAB.DOMPERIDONE_PARACETAMOL_10MG/500MG</t>
  </si>
  <si>
    <t>TAB.DOMPERIDONE_PARACETAMOL_10MG/325MG</t>
  </si>
  <si>
    <t>O-SUS.DOMPERIDONE_PARACETAMOL_5MG/250MG/5ML (30ML)</t>
  </si>
  <si>
    <t>TAB.DOMPERIDONE_PARACETAMOL_20MG/325MG</t>
  </si>
  <si>
    <t>TAB.DONEPEZIL_20MG/325MG</t>
  </si>
  <si>
    <t>NEURODEGENERATIVE_DISEASE_DRUG</t>
  </si>
  <si>
    <t>Aricept (Eisai)</t>
  </si>
  <si>
    <t>Donepezil (Sun Pharma)</t>
  </si>
  <si>
    <t>Donep (Cipla)</t>
  </si>
  <si>
    <t>SCISSORS</t>
  </si>
  <si>
    <t>Donecept (Mankind)</t>
  </si>
  <si>
    <t>Donecare (Alkem)</t>
  </si>
  <si>
    <t>TAB.DONEPEZIL_10MG/325MG</t>
  </si>
  <si>
    <t>INJ.DOPAMINE_200MG/5ML</t>
  </si>
  <si>
    <t>Intropin (Abbott)</t>
  </si>
  <si>
    <t>Dopamine (Sun Pharma)</t>
  </si>
  <si>
    <t>Dopa (Cipla)</t>
  </si>
  <si>
    <t>Dopamin (Mankind)</t>
  </si>
  <si>
    <t>Dopacare (Alkem)</t>
  </si>
  <si>
    <t>INJ.DORIPENEM_250MG</t>
  </si>
  <si>
    <t>Doribax (J&amp;J)</t>
  </si>
  <si>
    <t>Doripenem (Sun Pharma)</t>
  </si>
  <si>
    <t>Dorip (Cipla)</t>
  </si>
  <si>
    <t>Doripe (Mankind)</t>
  </si>
  <si>
    <t>Doricare (Alkem)</t>
  </si>
  <si>
    <t>INJ.DORIPENEM_500MG</t>
  </si>
  <si>
    <t>E-DPS.DORZOLAMIDE_TIMOLOL_2%, 0.5% (5ML)</t>
  </si>
  <si>
    <t>Trusopt (MSD)</t>
  </si>
  <si>
    <t>Dorzolamide (Sun Pharma)</t>
  </si>
  <si>
    <t>Dorzo (Cipla)</t>
  </si>
  <si>
    <t>Dorzol (Mankind)</t>
  </si>
  <si>
    <t>Dorzocare (Alkem)</t>
  </si>
  <si>
    <t>TAB.DOSULEPIN_25MG</t>
  </si>
  <si>
    <t>Dosucare (Troikaa)</t>
  </si>
  <si>
    <t>Dosoin (Aristo)</t>
  </si>
  <si>
    <t>Dosulplus (Neon Labs)</t>
  </si>
  <si>
    <t>Dosupin (Corona Remedies)</t>
  </si>
  <si>
    <t>Dosule (Lupin)</t>
  </si>
  <si>
    <t>TAB.DOSULEPIN_50MG</t>
  </si>
  <si>
    <t>TAB.DOSULEPIN_75MG</t>
  </si>
  <si>
    <t>TAB.DOTHIEPIN_METHYLCOBALAMIN_75MG/1500MCG</t>
  </si>
  <si>
    <t>Dothcare (J&amp;J)</t>
  </si>
  <si>
    <t>Dotoin (GSK)</t>
  </si>
  <si>
    <t>Dothiplus (Ajanta Pharma)</t>
  </si>
  <si>
    <t>Dothpin (Indoco)</t>
  </si>
  <si>
    <t>Dothie (Sun Pharma)</t>
  </si>
  <si>
    <t>E-DPS.DORZOLAMIDE_5ML</t>
  </si>
  <si>
    <t>TAB.DOXEPIN_25MG</t>
  </si>
  <si>
    <t>Sinequan (Pfizer)</t>
  </si>
  <si>
    <t>Doxepin (Sun Pharma)</t>
  </si>
  <si>
    <t>Doxep (Cipla)</t>
  </si>
  <si>
    <t>Doxecare (Mankind)</t>
  </si>
  <si>
    <t>Doxepin (Alkem)</t>
  </si>
  <si>
    <t>TAB.DOXEPIN_75MG</t>
  </si>
  <si>
    <t>CRM.DOXEPIN_5% (15GM)</t>
  </si>
  <si>
    <t>SYR.DOXOFYLLINE_100MG/5ML</t>
  </si>
  <si>
    <t>ANTIHISTAMINE_&amp;_COPD_PREP.</t>
  </si>
  <si>
    <t>Doxocare (Zuventus Healthcare)</t>
  </si>
  <si>
    <t>Doxone (Unichem Labs)</t>
  </si>
  <si>
    <t>Doxofplus (Alkem)</t>
  </si>
  <si>
    <t>Doxoine (Gland Pharma)</t>
  </si>
  <si>
    <t>Doxofy (Mankind)</t>
  </si>
  <si>
    <t>TAB.DOXOFYLLINE_400MG</t>
  </si>
  <si>
    <t>TAB.DOXOFYLLINE_800MG</t>
  </si>
  <si>
    <t>INJ.DOXORUBICIN_10MG/5ML</t>
  </si>
  <si>
    <t>Adriamycin (Pfizer)</t>
  </si>
  <si>
    <t>Doxorubicin (Cipla)</t>
  </si>
  <si>
    <t>Doxo (Sun Pharma)</t>
  </si>
  <si>
    <t>Doxorub (Dr. Reddy's)</t>
  </si>
  <si>
    <t>Doxocare (Alkem)</t>
  </si>
  <si>
    <t>DIS-TAB.DOXCYCYCLINE_100MG</t>
  </si>
  <si>
    <t>TETRACYCLINE</t>
  </si>
  <si>
    <t>Dis-care (J&amp;J)</t>
  </si>
  <si>
    <t>Disone (Fourrts)</t>
  </si>
  <si>
    <t>Dis-tplus (Samarth Life Sciences)</t>
  </si>
  <si>
    <t>Dis-ine (Systopic Labs)</t>
  </si>
  <si>
    <t>Dis-ta (Overseas Healthcare)</t>
  </si>
  <si>
    <t>TAB.DOXCYCYCLINE_100MG</t>
  </si>
  <si>
    <t>Doxccare (Abbott)</t>
  </si>
  <si>
    <t>Doxone (Fourrts)</t>
  </si>
  <si>
    <t>Doxcyplus (Ranbaxy)</t>
  </si>
  <si>
    <t>Doxcine (Roche)</t>
  </si>
  <si>
    <t>Doxcyc (Galderma)</t>
  </si>
  <si>
    <t>CAP.DOXCYCYCLINE_100MG</t>
  </si>
  <si>
    <t>CAP.DOXCYCYCLINE_LACTOBACILLUS_100MG/5BILLION</t>
  </si>
  <si>
    <t>TAB.DOXYLAMINE_PYRIDOXINE_10MG/10MG</t>
  </si>
  <si>
    <t>Unisom (Chattem)</t>
  </si>
  <si>
    <t>Doxylamine (Sun Pharma)</t>
  </si>
  <si>
    <t>Doxyl (Cipla)</t>
  </si>
  <si>
    <t>Doxysleep (Mankind)</t>
  </si>
  <si>
    <t>Doxycare (Alkem)</t>
  </si>
  <si>
    <t>TAB.DTORAVERINE_40MG</t>
  </si>
  <si>
    <t>Dtorcare (Glenmark Life Sciences)</t>
  </si>
  <si>
    <t>Dtoone (Ranbaxy)</t>
  </si>
  <si>
    <t>Dtoraplus (Cipla)</t>
  </si>
  <si>
    <t>Dtorine (Dr. Reddy's)</t>
  </si>
  <si>
    <t>BALLPEN</t>
  </si>
  <si>
    <t>Dtorav (Zydus Cadila)</t>
  </si>
  <si>
    <t>TAB.DTORAVERINE_80MG</t>
  </si>
  <si>
    <t>INJ.DTORAVERINE_20MG (2ML)</t>
  </si>
  <si>
    <t>INJ.DTORAVERINE_40MG (2ML)</t>
  </si>
  <si>
    <t>SUS.DTORAVERINE_10MG/5ML (100ML)</t>
  </si>
  <si>
    <t>Sus.care (Dr. Reddy's)</t>
  </si>
  <si>
    <t>Susone (Mankind)</t>
  </si>
  <si>
    <t>Sus.dplus (Unichem Labs)</t>
  </si>
  <si>
    <t>Sus.ine (Macleods)</t>
  </si>
  <si>
    <t>Sus.dt (Novartis)</t>
  </si>
  <si>
    <t>TAB.DTORAVERINE_ACECLOFENAC_80MG/100MG</t>
  </si>
  <si>
    <t>TAB.DTORAVERINE_MEFENAMICACID_80MG/250MG</t>
  </si>
  <si>
    <t>TAB.DULOXETINE_20MG</t>
  </si>
  <si>
    <t>Cymbalta (Lilly)</t>
  </si>
  <si>
    <t>Duloxetine (Sun Pharma)</t>
  </si>
  <si>
    <t>Duzela (Cipla)</t>
  </si>
  <si>
    <t>Dulox (Mankind)</t>
  </si>
  <si>
    <t>Duloxcare (Alkem)</t>
  </si>
  <si>
    <t>TAB.DULOXETINE_30MG</t>
  </si>
  <si>
    <t>TAB.DULOXETINE_40MG</t>
  </si>
  <si>
    <t>TAB.DULOXETINE_60MG</t>
  </si>
  <si>
    <t>CAP.DUTASTERIDE_0.5MG</t>
  </si>
  <si>
    <t>DRUG_FOR_BLADDER_&amp;_PROSTATE_DISORDER</t>
  </si>
  <si>
    <t>Avodart (GSK)</t>
  </si>
  <si>
    <t>Dutasteride (Sun Pharma)</t>
  </si>
  <si>
    <t>Dutas (Cipla)</t>
  </si>
  <si>
    <t>Dutast (Mankind)</t>
  </si>
  <si>
    <t>Dutacare (Alkem)</t>
  </si>
  <si>
    <t>TAB.DUTASTERIDE_TAMSULOSIN_05MG/0.4MG</t>
  </si>
  <si>
    <t>CAP.DUTASTERIDE_TAMSULOSIN_05MG/0.4MG</t>
  </si>
  <si>
    <t>TAB.DYDROGESTERONE_10MG</t>
  </si>
  <si>
    <t>OESTROGEN_&amp;_PROGESTERONE</t>
  </si>
  <si>
    <t>Dydrcare (Wallace Pharma)</t>
  </si>
  <si>
    <t>Dydone (Cipla)</t>
  </si>
  <si>
    <t>Dydroplus (Allergan)</t>
  </si>
  <si>
    <t>Dydrone (GSK)</t>
  </si>
  <si>
    <t>Dydrog (Gland Pharma)</t>
  </si>
  <si>
    <t>DIS-TAB.EBASTINE_5MG</t>
  </si>
  <si>
    <t>Dis-care (Medley)</t>
  </si>
  <si>
    <t>Disone (German Remedies)</t>
  </si>
  <si>
    <t>Dis-tplus (Pax Healthcare)</t>
  </si>
  <si>
    <t>Dis-ine (MSD)</t>
  </si>
  <si>
    <t>Dis-ta (GSK)</t>
  </si>
  <si>
    <t>TAB.EBASTINE_10MG</t>
  </si>
  <si>
    <t>Ebascare (GSK)</t>
  </si>
  <si>
    <t>Ebaone (Aristo)</t>
  </si>
  <si>
    <t>Ebastplus (Dr. Reddy's)</t>
  </si>
  <si>
    <t>Ebasine (Glenmark Life Sciences)</t>
  </si>
  <si>
    <t>Ebasti (Cadila Healthcare)</t>
  </si>
  <si>
    <t>TAB.EBASTINE_20MG</t>
  </si>
  <si>
    <t>O-SUS.EBASTINE_5MG (60ML)</t>
  </si>
  <si>
    <t>O-sucare (Intas)</t>
  </si>
  <si>
    <t>O-sone (Galderma)</t>
  </si>
  <si>
    <t>O-susplus (Neon Labs)</t>
  </si>
  <si>
    <t>O-suine (Indoco)</t>
  </si>
  <si>
    <t>O-sus. (Pfizer)</t>
  </si>
  <si>
    <t>TAB.EFAVIRENZ_200MG</t>
  </si>
  <si>
    <t>Sustiva (BMS)</t>
  </si>
  <si>
    <t>Efavir (Cipla)</t>
  </si>
  <si>
    <t>Efamat (Emcure)</t>
  </si>
  <si>
    <t>Evirenz (Hetero)</t>
  </si>
  <si>
    <t>Efcure (Natco)</t>
  </si>
  <si>
    <t>TAB.EFAVIRENZ_600MG</t>
  </si>
  <si>
    <t>TAB.ENALAPRIL_2.5MG</t>
  </si>
  <si>
    <t>ACE_INHIBITOR/DIRECT_RENIN_INHIBITOR</t>
  </si>
  <si>
    <t>Renitec (MSD)</t>
  </si>
  <si>
    <t>Enalapril (Sun Pharma)</t>
  </si>
  <si>
    <t>Enace (Cipla)</t>
  </si>
  <si>
    <t>Enam (Dr. Reddy's)</t>
  </si>
  <si>
    <t>Envas (Cadila)</t>
  </si>
  <si>
    <t>TAB.ENALAPRIL_5MG</t>
  </si>
  <si>
    <t>TAB.ENALAPRIL_10MG</t>
  </si>
  <si>
    <t>TAB.ENALAPRIL_AMLODIPINE_2.5MG/5MG</t>
  </si>
  <si>
    <t>ACE_INHIBITOR/DIRECT_RENIN_INHIBITOR_&amp;_CALCIUM_ANATAGONIST</t>
  </si>
  <si>
    <t>COTTON_BALLS_PACK</t>
  </si>
  <si>
    <t>TAB.ENALAPRIL_AMLODIPINE_5MG/5MG</t>
  </si>
  <si>
    <t>TAB.ENALAPRIL_HYDROCHLOROTHIAZIDE_2.5mg/12.5mg</t>
  </si>
  <si>
    <t>TAB.ENALAPRIL_HYDROCHLOROTHIAZIDE_5MG/12.5MG</t>
  </si>
  <si>
    <t>TAB.ENALAPRIL_HYDROCHLOROTHIAZIDE_10mg/12.5mg</t>
  </si>
  <si>
    <t>TAB.ENALAPRIL_LOSARTAN_5MG/50MG</t>
  </si>
  <si>
    <t>ACE_INHIBITOR/DIRECT_RENIN_INHIBITOR_&amp;_ARB</t>
  </si>
  <si>
    <t>TAB.ENALAPRIL_LOSARTAN_2.5MG/25MG</t>
  </si>
  <si>
    <t>INJ.ENOXAPARIN_20MG</t>
  </si>
  <si>
    <t>Clexane (Sanofi)</t>
  </si>
  <si>
    <t>Enoxaparin (Sun Pharma)</t>
  </si>
  <si>
    <t>Lonopin (Gland Pharma)</t>
  </si>
  <si>
    <t>Enoxapar (Cipla)</t>
  </si>
  <si>
    <t>Neoparin (Intas)</t>
  </si>
  <si>
    <t>INJ.ENOXAPARIN_40MG</t>
  </si>
  <si>
    <t>INJ.ENOXAPARIN_60MG</t>
  </si>
  <si>
    <t>INJ.ENOXAPARIN_80MG</t>
  </si>
  <si>
    <t>INJ.EPINEPHRINE_LIDOCAINE_0.003MG/21.3MG (30ML)</t>
  </si>
  <si>
    <t>Adrenaline (Neon Labs)</t>
  </si>
  <si>
    <t>Epinephrine (Sun Pharma)</t>
  </si>
  <si>
    <t>Epipen (Mylan)</t>
  </si>
  <si>
    <t>Adrenalin (Cipla)</t>
  </si>
  <si>
    <t>Epicare (Alkem)</t>
  </si>
  <si>
    <t>INJ.EPTIFIBATIDE_0.75MG/ML (100ML)</t>
  </si>
  <si>
    <t>Integrilin (GSK)</t>
  </si>
  <si>
    <t>Eptifibatide (Sun Pharma)</t>
  </si>
  <si>
    <t>Eptifi (Cipla)</t>
  </si>
  <si>
    <t>Epticare (Mankind)</t>
  </si>
  <si>
    <t>Eptifib (Alkem)</t>
  </si>
  <si>
    <t>INJ.EPTIFIBATIDE_2MG/ML</t>
  </si>
  <si>
    <t>TAB.ERGOMETRINE_0.125MG</t>
  </si>
  <si>
    <t>ANTI_HAEMORRAGIC</t>
  </si>
  <si>
    <t>ANTI_HAEHORRAGIC</t>
  </si>
  <si>
    <t>Ergocare (German Remedies)</t>
  </si>
  <si>
    <t>Ergone (Allergan)</t>
  </si>
  <si>
    <t>Ergomplus (Samarth Life Sciences)</t>
  </si>
  <si>
    <t>Ergoine (Medopharm)</t>
  </si>
  <si>
    <t>Ergome (Alembic)</t>
  </si>
  <si>
    <t>INJ.ERGOMETRINE_0.2MG (1ML)</t>
  </si>
  <si>
    <t>TAB.ERGOTAMINE_PCM_PROCHLOPERAZINE_1MG/250MG/2.5MG</t>
  </si>
  <si>
    <t>Cafergot (Novartis)</t>
  </si>
  <si>
    <t>Ergotamine (Sun Pharma)</t>
  </si>
  <si>
    <t>Ergotin (Cipla)</t>
  </si>
  <si>
    <t>Migraine (Mankind)</t>
  </si>
  <si>
    <t>Ergocare (Alkem)</t>
  </si>
  <si>
    <t>TAB.ERYTHROMCYCIN_125MG</t>
  </si>
  <si>
    <t>Erytcare (Venus Remedies)</t>
  </si>
  <si>
    <t>Eryoin (J&amp;J)</t>
  </si>
  <si>
    <t>Erythplus (Glenmark)</t>
  </si>
  <si>
    <t>Erytcin (German Remedies)</t>
  </si>
  <si>
    <t>Erythr (Hetero)</t>
  </si>
  <si>
    <t>TAB.ERYTHROMCYCIN_250MG</t>
  </si>
  <si>
    <t>TAB.ERYTHROMCYCIN_500MG</t>
  </si>
  <si>
    <t>SYR.ERYTHROMCYCIN_125MG/5ML</t>
  </si>
  <si>
    <t>T-GEL.ERYTHROMCYCIN_4% (20GM)</t>
  </si>
  <si>
    <t>LOT.ERYTHROMCYCIN_3% (25ML)</t>
  </si>
  <si>
    <t>Lot.care (Zenith Healthcare)</t>
  </si>
  <si>
    <t>Lotoin (Lyka Labs)</t>
  </si>
  <si>
    <t>Lot.eplus (Sanofi)</t>
  </si>
  <si>
    <t>Lot.cin (Hetero)</t>
  </si>
  <si>
    <t>Lot.er (Fourrts)</t>
  </si>
  <si>
    <t>CRM.ERYTHROMCYCIN_3% (20GM)</t>
  </si>
  <si>
    <t>Crm.care (Blue Cross)</t>
  </si>
  <si>
    <t>Crmoin (Biocon)</t>
  </si>
  <si>
    <t>Crm.eplus (Tablets India)</t>
  </si>
  <si>
    <t>Crm.cin (Lyka Labs)</t>
  </si>
  <si>
    <t>Crm.er (Meyer Organics)</t>
  </si>
  <si>
    <t>INJ.ERYTHROPOIETIN_2000IU</t>
  </si>
  <si>
    <t>HAEMATINIC</t>
  </si>
  <si>
    <t>HAEMATOPOIETIC_AGENT</t>
  </si>
  <si>
    <t>Erytcare (Cadila Healthcare)</t>
  </si>
  <si>
    <t>Eryoin (Glenmark Life Sciences)</t>
  </si>
  <si>
    <t>Erythplus (Mankind)</t>
  </si>
  <si>
    <t>Eryttin (Indoco)</t>
  </si>
  <si>
    <t>Erythr (Lupin)</t>
  </si>
  <si>
    <t>INJ.ERYTHROPOIETIN_3000IU</t>
  </si>
  <si>
    <t>INJ.ERYTHROPOIETIN_4000IU</t>
  </si>
  <si>
    <t>INJ.ERYTHROPOIETIN_5000IU</t>
  </si>
  <si>
    <t>COTTON_ROLL_PACK_20GM</t>
  </si>
  <si>
    <t>INJ.ERYTHROPOIETIN_6000IU</t>
  </si>
  <si>
    <t>INJ.ERYTHROPOIETIN_10000IU</t>
  </si>
  <si>
    <t>INJ.ERYTHROPOIETIN_12000IU</t>
  </si>
  <si>
    <t>INJ.ERYTHROPOIETIN_20000IU</t>
  </si>
  <si>
    <t>INJ.ERYTHROPOIETIN_40000IU</t>
  </si>
  <si>
    <t>TAB.ESCITALOPRAM_5MG</t>
  </si>
  <si>
    <t>TAB.ESCITALOPRAM_10MG</t>
  </si>
  <si>
    <t>TAB.ESCITALOPRAM_20MG</t>
  </si>
  <si>
    <t>TAB.ESCITALOPRAM_ETIZOLAM_10MG/0.5MG</t>
  </si>
  <si>
    <t>TAB.ESCITALOPRAM_CLONAZEPAM_10MG/0.5MG</t>
  </si>
  <si>
    <t>TAB.ESCITALOPRAM_CLONAZEPAM_5MG.0.25MG</t>
  </si>
  <si>
    <t>INJ.ESMOLOL_100MG/10ML</t>
  </si>
  <si>
    <t>ANTI_ARRHYTHMIC_AGENT</t>
  </si>
  <si>
    <t>Esmocare (Strides Pharma)</t>
  </si>
  <si>
    <t>Esmool (Biocon)</t>
  </si>
  <si>
    <t>Esmolplus (Tablets India)</t>
  </si>
  <si>
    <t>Esmolol (Fourrts)</t>
  </si>
  <si>
    <t>Esmolo (Healing Pharma)</t>
  </si>
  <si>
    <t>INJ.ESMOLOL_250MG/10ML</t>
  </si>
  <si>
    <t>TAB.ESOMEPRAZOLE_20MG</t>
  </si>
  <si>
    <t>Nexium (AstraZeneca)</t>
  </si>
  <si>
    <t>Esoz (Dr. Reddy's)</t>
  </si>
  <si>
    <t>Esomac (Macleods)</t>
  </si>
  <si>
    <t>Esopral (Torrent)</t>
  </si>
  <si>
    <t>Esomeprazole (Cipla)</t>
  </si>
  <si>
    <t>TAB.ESOMEPRAZOLE_30MG</t>
  </si>
  <si>
    <t>TAB.ESOMEPRAZOLE_40MG</t>
  </si>
  <si>
    <t>INJ.ESOMEPRAZOLE_40MG</t>
  </si>
  <si>
    <t>TAB.ESOMEPRAZOLE_80MG</t>
  </si>
  <si>
    <t>T-GEL.ESTRADIOL_1G</t>
  </si>
  <si>
    <t>T-GEL.ESTRADIOL_3G</t>
  </si>
  <si>
    <t>TAB.ESTRADIOL_0.025MG</t>
  </si>
  <si>
    <t>Estrace (Warner Chilcott)</t>
  </si>
  <si>
    <t>Estradiol (Sun Pharma)</t>
  </si>
  <si>
    <t>Estrogen (Cipla)</t>
  </si>
  <si>
    <t>Estra (Mankind)</t>
  </si>
  <si>
    <t>Estrocare (Alkem)</t>
  </si>
  <si>
    <t>TAB.ESTRADIOL_0.05MG</t>
  </si>
  <si>
    <t>TAB.ESTRADIOL_0.1MG</t>
  </si>
  <si>
    <t>TAB.ESTOGENS_0.3MG</t>
  </si>
  <si>
    <t>Estocare (Oaknet Healthcare)</t>
  </si>
  <si>
    <t>Estons (Alkem)</t>
  </si>
  <si>
    <t>Estogplus (USV)</t>
  </si>
  <si>
    <t>Estoens (Lifecare)</t>
  </si>
  <si>
    <t>Estoge (MSD)</t>
  </si>
  <si>
    <t>TAB.ESTOGENS_0.625MG</t>
  </si>
  <si>
    <t>INJ.ESTOGENS_25MG</t>
  </si>
  <si>
    <t>ARTERY_FORECEPS</t>
  </si>
  <si>
    <t>V-CRM.ESTOGENS_0.625MG/GM</t>
  </si>
  <si>
    <t>V-crcare (Zydus Cadila)</t>
  </si>
  <si>
    <t>V-cons (Indoco)</t>
  </si>
  <si>
    <t>V-crmplus (Neon Labs)</t>
  </si>
  <si>
    <t>V-crens (Corona Remedies)</t>
  </si>
  <si>
    <t>V-crm. (Blue Cross)</t>
  </si>
  <si>
    <t>TAB.ETAMSYLATE_250MG</t>
  </si>
  <si>
    <t>HAEMOSTATIC</t>
  </si>
  <si>
    <t>Etamcare (GSK)</t>
  </si>
  <si>
    <t>Etaote (Ranbaxy)</t>
  </si>
  <si>
    <t>Etamsplus (Radiant Healthcare)</t>
  </si>
  <si>
    <t>Etamate (Pfizer)</t>
  </si>
  <si>
    <t>Etamsy (Overseas Healthcare)</t>
  </si>
  <si>
    <t>TAB.ETAMSYLATE_500MG</t>
  </si>
  <si>
    <t>INJ.ETAMSYLATE_125MG/ML (2ML)</t>
  </si>
  <si>
    <t>TAB.ETHAMBUTOL_200MG</t>
  </si>
  <si>
    <t>Myambutol (Lupin)</t>
  </si>
  <si>
    <t>Ethambutol (Sun Pharma)</t>
  </si>
  <si>
    <t>Ethamb (Cipla)</t>
  </si>
  <si>
    <t>Combutol (Macleods)</t>
  </si>
  <si>
    <t>Ethamcare (Alkem)</t>
  </si>
  <si>
    <t>TAB.ETHAMBUTOL_400MG</t>
  </si>
  <si>
    <t>TAB.ETHAMBUTOL_600MG</t>
  </si>
  <si>
    <t>TAB.ETHAMBUTOL_800MG</t>
  </si>
  <si>
    <t>TAB.ETHAMBUTOL_1000MG</t>
  </si>
  <si>
    <t>TAB.ETHAMBUTOL_ISONIAZID_600MG/300MG</t>
  </si>
  <si>
    <t>TAB.ETHAMBUTOL_ISONIAZID_PYRAZINAMIDE_RIFAMPICIN_800MG/300MG/750MG/450MG</t>
  </si>
  <si>
    <t>KIT.ETHAMBUTOL_ISONIAZID_PYRAZINAMIDE_RIFAMPICIN_800MG/300MG/750MG/450MG</t>
  </si>
  <si>
    <t>TAB.ETHAMBUTOL_ISONIAZID_PYRAZINAMIDE_RIFAMPICIN_275MG/75MG/400MG/150MG</t>
  </si>
  <si>
    <t>TAB.ETHAMBUTOL_ISONIAZID_PYRAZINAMIDE_RIFAMPICIN_400MG/150MG/400MG/225MG</t>
  </si>
  <si>
    <t>TAB.ETHAMBUTOL_ISONIAZID_PYRAZINAMIDE_RIFAMPICIN_1100MG/300MG/800MG/600MG</t>
  </si>
  <si>
    <t>TAB.ETHINYLESTRADIOL_DROSPIRENONE_30MCG/3MG</t>
  </si>
  <si>
    <t>Yasmin (Bayer)</t>
  </si>
  <si>
    <t>Drospirenone (Sun Pharma)</t>
  </si>
  <si>
    <t>Drosp (Cipla)</t>
  </si>
  <si>
    <t>Drospiren (Mankind)</t>
  </si>
  <si>
    <t>Drospcare (Alkem)</t>
  </si>
  <si>
    <t>TAB.EHTINYLESTRADIOL_DESOGESTREL_15MCG/150MCG</t>
  </si>
  <si>
    <t>TAB.EHTINYLESTRADIOL_DESOGESTREL_20MCG/150MCG</t>
  </si>
  <si>
    <t>TAB.EHTINYLESTRADIOL_DESOGESTREL_30MCG/150MCG</t>
  </si>
  <si>
    <t>TAB.EHINYLESTADIOL_LEVONORGESTREL_0.03MG/0.15</t>
  </si>
  <si>
    <t>DISPOSABLE_SYRINGE_2CC</t>
  </si>
  <si>
    <t>Ehincare (Tablets India)</t>
  </si>
  <si>
    <t>Ehiool (Lupin)</t>
  </si>
  <si>
    <t>Ehinyplus (Glenmark Life Sciences)</t>
  </si>
  <si>
    <t>Ehiniol (Fourrts)</t>
  </si>
  <si>
    <t>Ehinyl (Ipca)</t>
  </si>
  <si>
    <t>TAB.EHINYLESTADIOL_LEVONORGESTREL_0.05MG/0.25MG</t>
  </si>
  <si>
    <t>TAB.ETHIONAMIDE_250MG</t>
  </si>
  <si>
    <t>Trecator (Pfizer)</t>
  </si>
  <si>
    <t>Ethionamide (Sun Pharma)</t>
  </si>
  <si>
    <t>Ethion (Cipla)</t>
  </si>
  <si>
    <t>Ethiocare (Mankind)</t>
  </si>
  <si>
    <t>Ethionam (Alkem)</t>
  </si>
  <si>
    <t>TAB.ETIZOLAM_0.25MG</t>
  </si>
  <si>
    <t>HYPNOTIC_SEDATIVE</t>
  </si>
  <si>
    <t>Etizcare (Venus Remedies)</t>
  </si>
  <si>
    <t>Etioam (Gland Pharma)</t>
  </si>
  <si>
    <t>Etizoplus (Wockhardt)</t>
  </si>
  <si>
    <t>Etizlam (Oaknet Healthcare)</t>
  </si>
  <si>
    <t>Etizol (Galderma)</t>
  </si>
  <si>
    <t>TAB.ETIZOLAM_0.5MG</t>
  </si>
  <si>
    <t>TAB.ETODOLAC_200MG</t>
  </si>
  <si>
    <t>Lodine (Wyeth)</t>
  </si>
  <si>
    <t>Etodolac (Sun Pharma)</t>
  </si>
  <si>
    <t>Etody (Cipla)</t>
  </si>
  <si>
    <t>Etodol (Mankind)</t>
  </si>
  <si>
    <t>Etodocare (Alkem)</t>
  </si>
  <si>
    <t>TAB.ETODOLAC_300MG</t>
  </si>
  <si>
    <t>TAB.ETODOLAC_400MG</t>
  </si>
  <si>
    <t>TAB.ETODOLAC_600MG</t>
  </si>
  <si>
    <t>CAP.ETOPOSIDE_50MG</t>
  </si>
  <si>
    <t>Etopophos (BMS)</t>
  </si>
  <si>
    <t>Etoposide (Cipla)</t>
  </si>
  <si>
    <t>Etosid (Sun Pharma)</t>
  </si>
  <si>
    <t>Etopos (Hetero)</t>
  </si>
  <si>
    <t>Etocare (Alkem)</t>
  </si>
  <si>
    <t>INJ.ETOPOSIDE_100MG (5ML)</t>
  </si>
  <si>
    <t>TAB.ETORICOXIB_60MG</t>
  </si>
  <si>
    <t>Arcoxia (MSD)</t>
  </si>
  <si>
    <t>Etoricoxib (Sun Pharma)</t>
  </si>
  <si>
    <t>Etorvel (Cipla)</t>
  </si>
  <si>
    <t>Etody (Mankind)</t>
  </si>
  <si>
    <t>Nucoxia (Zydus)</t>
  </si>
  <si>
    <t>TAB.ETORICOXIB_90MG</t>
  </si>
  <si>
    <t>TAB.ETORICOXIB_120MG</t>
  </si>
  <si>
    <t>TAB.EZETIMIBE_10MG</t>
  </si>
  <si>
    <t>Zetia (MSD)</t>
  </si>
  <si>
    <t>Ezetimibe (Sun Pharma)</t>
  </si>
  <si>
    <t>Ezetrol (Cipla)</t>
  </si>
  <si>
    <t>Ezentia (Glenmark)</t>
  </si>
  <si>
    <t>Ezecare (Alkem)</t>
  </si>
  <si>
    <t>TAB.EZETIMIBE_ATORVASTATIN_10MG/10MG</t>
  </si>
  <si>
    <t>TAB.EZETIMIBE_SIMVASTATIN_10MG/10MG</t>
  </si>
  <si>
    <t>TAB.FAMCICLOVIR_250MG</t>
  </si>
  <si>
    <t>Famvir (Novartis)</t>
  </si>
  <si>
    <t>Famciclovir (Sun Pharma)</t>
  </si>
  <si>
    <t>Famcic (Cipla)</t>
  </si>
  <si>
    <t>Famviral (Mankind)</t>
  </si>
  <si>
    <t>Famcare (Alkem)</t>
  </si>
  <si>
    <t>TAB.FAMCICLOVIR_500MG</t>
  </si>
  <si>
    <t>TAB.FAMOTIDINE_20MG</t>
  </si>
  <si>
    <t>Pepcid (MSD)</t>
  </si>
  <si>
    <t>Famotidine (Sun Pharma)</t>
  </si>
  <si>
    <t>Famotin (Cipla)</t>
  </si>
  <si>
    <t>Facid (Mankind)</t>
  </si>
  <si>
    <t>Famocare (Alkem)</t>
  </si>
  <si>
    <t>TAB.FAMOTIDINE_40MG</t>
  </si>
  <si>
    <t>TAB.FEBUXOSTAT_40MG</t>
  </si>
  <si>
    <t>Uloric (Takeda)</t>
  </si>
  <si>
    <t>Febuxostat (Sun Pharma)</t>
  </si>
  <si>
    <t>Feburic (Cipla)</t>
  </si>
  <si>
    <t>Febugood (Mankind)</t>
  </si>
  <si>
    <t>Febustat (Zydus)</t>
  </si>
  <si>
    <t>TAB.FEBUXOSTAT_80MG</t>
  </si>
  <si>
    <t>TAB.FELODIPINE_2.5MG</t>
  </si>
  <si>
    <t>ANTIANGINA_CALCIUM_ANATAGONIST</t>
  </si>
  <si>
    <t>Plendil (AstraZeneca)</t>
  </si>
  <si>
    <t>Felodipine (Sun Pharma)</t>
  </si>
  <si>
    <t>Felodip (Cipla)</t>
  </si>
  <si>
    <t>Felocard (Mankind)</t>
  </si>
  <si>
    <t>Felocare (Alkem)</t>
  </si>
  <si>
    <t>TAB.FELODIPINE_5MG</t>
  </si>
  <si>
    <t>TAB.FELODIPINE_10MG</t>
  </si>
  <si>
    <t>TRIANGULAR BANDAGE</t>
  </si>
  <si>
    <t>CAP.FENOFIBRATE_67MG</t>
  </si>
  <si>
    <t>Tricor (Abbott)</t>
  </si>
  <si>
    <t>Fenofibrate (Sun Pharma)</t>
  </si>
  <si>
    <t>Fenofi (Cipla)</t>
  </si>
  <si>
    <t>Lipicard (Mankind)</t>
  </si>
  <si>
    <t>Fenocor (Zydus)</t>
  </si>
  <si>
    <t>CAP.FENOFIBRATE_200MG</t>
  </si>
  <si>
    <t>TAB.FENOFIBRATE_160MG</t>
  </si>
  <si>
    <t>TAB.FENOFIBRATE_200MG</t>
  </si>
  <si>
    <t>TAB.FENOFIBRATE_145MG</t>
  </si>
  <si>
    <t>TAB.FENOFIBRATE_ATORVASTATIN_160MG/10MG</t>
  </si>
  <si>
    <t>TAB.FENOFIBRATE_ATORVASTATIN_145MG/10MG</t>
  </si>
  <si>
    <t>TAB.FENOFIBRATE_ATORVASTATIN_200MG/10MG</t>
  </si>
  <si>
    <t>INJ.FENTANYL_50MCG/ML</t>
  </si>
  <si>
    <t>Duragesic (J&amp;J)</t>
  </si>
  <si>
    <t>Fentanyl (Sun Pharma)</t>
  </si>
  <si>
    <t>Fenta (Cipla)</t>
  </si>
  <si>
    <t>Fentacare (Mankind)</t>
  </si>
  <si>
    <t>Fentapatch (Alkem)</t>
  </si>
  <si>
    <t>TD-PATCHFENTANYL_25MCG/HR</t>
  </si>
  <si>
    <t>TD-PATCHFENTANYL_50MCG/HR</t>
  </si>
  <si>
    <t>TAB.FERROUS_FUMARATE_FOLIC_ACID_152MG/1500MCG</t>
  </si>
  <si>
    <t>VITAMIN_MINERAL_ANTIANAEMIC</t>
  </si>
  <si>
    <t>Ferrous Sulfate (Sun Pharma)</t>
  </si>
  <si>
    <t>Fefol (GSK)</t>
  </si>
  <si>
    <t>Fersolate (Cipla)</t>
  </si>
  <si>
    <t>Feronia (Mankind)</t>
  </si>
  <si>
    <t>Ironcare (Alkem)</t>
  </si>
  <si>
    <t>CAP.FERROUS_FUMARATE_FOLIC_ACID_304MG/5MG</t>
  </si>
  <si>
    <t>TAB.FEXOFENADINE_30MG</t>
  </si>
  <si>
    <t>Allegra (Sanofi)</t>
  </si>
  <si>
    <t>Fexo (Cipla)</t>
  </si>
  <si>
    <t>Altiva (Glenmark)</t>
  </si>
  <si>
    <t>Fexofen (Sun Pharma)</t>
  </si>
  <si>
    <t>Histafree (Mankind)</t>
  </si>
  <si>
    <t>SYR.FEXOFENADINE_60MG (60ML)</t>
  </si>
  <si>
    <t>TAB.FEXOFENADINE_120MG</t>
  </si>
  <si>
    <t>TAB.FEXOFENADINE_180MG</t>
  </si>
  <si>
    <t>INJ.FILGRASTIM_300MCG</t>
  </si>
  <si>
    <t>Neupogen (Amgen)</t>
  </si>
  <si>
    <t>Filgrastim (Cipla)</t>
  </si>
  <si>
    <t>Grafeel (Dr. Reddy's)</t>
  </si>
  <si>
    <t>Neukine (Intas)</t>
  </si>
  <si>
    <t>Filcare (Biocon)</t>
  </si>
  <si>
    <t>INJ.FILGRASTIM_480MCG</t>
  </si>
  <si>
    <t>TAB.FINASTERIDE_1MG</t>
  </si>
  <si>
    <t>Propecia (MSD)</t>
  </si>
  <si>
    <t>Finasteride (Sun Pharma)</t>
  </si>
  <si>
    <t>Finpecia (Cipla)</t>
  </si>
  <si>
    <t>Finast (Dr. Reddy's)</t>
  </si>
  <si>
    <t>STERILE GAUZE_PAD_SMALL_(5CM X 5CM)</t>
  </si>
  <si>
    <t>Finax (Glenmark)</t>
  </si>
  <si>
    <t>TAB.FINASTERIDE_5MG</t>
  </si>
  <si>
    <t>CAP.FINASTERIDE_TAMSULOSIN_5MG/0.4MG</t>
  </si>
  <si>
    <t>TAB.FINASTERIDE_TAMSULOSIN_5MG/0.4MG</t>
  </si>
  <si>
    <t>TAB.FLAVOXATE_200MG</t>
  </si>
  <si>
    <t>Urispas (J&amp;J)</t>
  </si>
  <si>
    <t>Flavoxate (Sun Pharma)</t>
  </si>
  <si>
    <t>Flavox (Cipla)</t>
  </si>
  <si>
    <t>Flavocare (Mankind)</t>
  </si>
  <si>
    <t>Flavoxat (Alkem)</t>
  </si>
  <si>
    <t>TAB.FLUCONAZOLE_50MG</t>
  </si>
  <si>
    <t>Diflucan (Pfizer)</t>
  </si>
  <si>
    <t>Fluconazole (Sun Pharma)</t>
  </si>
  <si>
    <t>Forcan (Cipla)</t>
  </si>
  <si>
    <t>Fluka (Mankind)</t>
  </si>
  <si>
    <t>Flucos (Alkem)</t>
  </si>
  <si>
    <t>TAB.FLUCONAZOLE_150MG</t>
  </si>
  <si>
    <t>TAB.FLUCONAZOLE_200MG</t>
  </si>
  <si>
    <t>TAB.FLUCONAZOLE_300MG</t>
  </si>
  <si>
    <t>TAB.FLUCONAZOLE_400MG</t>
  </si>
  <si>
    <t>V-TAB.FLUCONAZOLE_AZITHROMYCIN_SECNIDAZOLE_1T(150MG)/1T(1GM)/2T(1GM)</t>
  </si>
  <si>
    <t>KITFLUCONAZOLE_TINIDAZOLE_1T(150MG)/2T(1GM)</t>
  </si>
  <si>
    <t>TAB.FLUNARIZINE_5MG</t>
  </si>
  <si>
    <t>Sibelium (J&amp;J)</t>
  </si>
  <si>
    <t>Flunarizine (Sun Pharma)</t>
  </si>
  <si>
    <t>Flunarin (Cipla)</t>
  </si>
  <si>
    <t>Flunar (Mankind)</t>
  </si>
  <si>
    <t>Migranil (Torrent)</t>
  </si>
  <si>
    <t>TAB.FLUNARIZINE_10MG</t>
  </si>
  <si>
    <t>CRM.FLUOCINOLONE_15GM</t>
  </si>
  <si>
    <t>Synalar (Medicis)</t>
  </si>
  <si>
    <t>Fluocinolone (Sun Pharma)</t>
  </si>
  <si>
    <t>Fluocin (Cipla)</t>
  </si>
  <si>
    <t>Fluocare (Mankind)</t>
  </si>
  <si>
    <t>Fluocinol (Alkem)</t>
  </si>
  <si>
    <t>CRM.FLUOCINOLONE_20GM</t>
  </si>
  <si>
    <t>CRM.FLUOCINOLONE_30GM</t>
  </si>
  <si>
    <t>E-DPS.FLUOROMETHOLONE_(0.1% W/V) 5ML</t>
  </si>
  <si>
    <t>E-dpcare (Dr. Reddy's)</t>
  </si>
  <si>
    <t>E-done (Medopharm)</t>
  </si>
  <si>
    <t>E-dpsplus (Sanofi)</t>
  </si>
  <si>
    <t>E-dpone (Gland Pharma)</t>
  </si>
  <si>
    <t>E-dps. (Meyer Organics)</t>
  </si>
  <si>
    <t>TAB.FLUOXETINE_10MG</t>
  </si>
  <si>
    <t>Prozac (Lilly)</t>
  </si>
  <si>
    <t>Fluoxetine (Sun Pharma)</t>
  </si>
  <si>
    <t>Fludac (Cadila)</t>
  </si>
  <si>
    <t>Flunil (Intas)</t>
  </si>
  <si>
    <t>Floxin (Cipla)</t>
  </si>
  <si>
    <t>TAB.FLUOXETINE_20MG</t>
  </si>
  <si>
    <t>TAB.FLUOXETINE_40MG</t>
  </si>
  <si>
    <t>TAB.FLUOXETINE_60MG</t>
  </si>
  <si>
    <t>STERILE GAUZE PAD LARGE_(10CM X 10CM)</t>
  </si>
  <si>
    <t>TAB.FLUPENTIXOL_0.5MG</t>
  </si>
  <si>
    <t>ANTIDEPRESSANT_ANTIPSYCHOTIC</t>
  </si>
  <si>
    <t>Flupcare (Systopic Labs)</t>
  </si>
  <si>
    <t>Fluool (Morepen)</t>
  </si>
  <si>
    <t>Flupeplus (Windlas Biotech)</t>
  </si>
  <si>
    <t>Flupxol (Galderma)</t>
  </si>
  <si>
    <t>Flupen (J B Chemicals)</t>
  </si>
  <si>
    <t>TAB.FLUPENTIXOL_1MG</t>
  </si>
  <si>
    <t>TAB.FLUPENTIXOL_3MG</t>
  </si>
  <si>
    <t>TAB.FLUPENTIXOL_MELITRACEN_0.5MG/10MG</t>
  </si>
  <si>
    <t>INJ.FLUPHENAZINE_25MG/ML (1ML)</t>
  </si>
  <si>
    <t>Prolixin (BMS)</t>
  </si>
  <si>
    <t>Fluphenazine (Sun Pharma)</t>
  </si>
  <si>
    <t>Fluphen (Cipla)</t>
  </si>
  <si>
    <t>Fluphencare (Mankind)</t>
  </si>
  <si>
    <t>Fluphenaz (Alkem)</t>
  </si>
  <si>
    <t>T-GEL.FLURBIPROFEN_(5%W/W) 25 GM</t>
  </si>
  <si>
    <t>E-DPS.FLURBIPROFEN_(0.03% W/V) 5ML</t>
  </si>
  <si>
    <t>Ansaid (Pfizer)</t>
  </si>
  <si>
    <t>Flurbiprofen (Sun Pharma)</t>
  </si>
  <si>
    <t>Flurbi (Cipla)</t>
  </si>
  <si>
    <t>Flurbicare (Mankind)</t>
  </si>
  <si>
    <t>Flurbiprof (Alkem)</t>
  </si>
  <si>
    <t>E-OIN.FLURBIPROFEN_5GM</t>
  </si>
  <si>
    <t>TAB.FLUTAMIDE_250MG</t>
  </si>
  <si>
    <t>Eulexin (Schering)</t>
  </si>
  <si>
    <t>Flutamide (Cipla)</t>
  </si>
  <si>
    <t>Fluta (Sun Pharma)</t>
  </si>
  <si>
    <t>Flutacare (Mankind)</t>
  </si>
  <si>
    <t>Flutamid (Alkem)</t>
  </si>
  <si>
    <t>MDIFLUTICASONE_120MD (50MCG PER PUFF)</t>
  </si>
  <si>
    <t>Flixotide (GSK)</t>
  </si>
  <si>
    <t>Fluticasone (Sun Pharma)</t>
  </si>
  <si>
    <t>Flutivate (Cipla)</t>
  </si>
  <si>
    <t>Fluticas (Mankind)</t>
  </si>
  <si>
    <t>Fluticare (Alkem)</t>
  </si>
  <si>
    <t>MDIFLUTICASONE_120MD (125MCG PER PUFF)</t>
  </si>
  <si>
    <t>N-SPY.FLUTICASONE_10ML</t>
  </si>
  <si>
    <t>N.SPYFLUTICASONE_120MD</t>
  </si>
  <si>
    <t>CRM.FLUTICASONE_10GM</t>
  </si>
  <si>
    <t>AEROS/BLIS/PWDFLUTICASONE_SALMETROL_50MCG/25MCG</t>
  </si>
  <si>
    <t>AEROS/BLIS/PWDFLUTICASONE_SALMETROL_125MG/25MCG</t>
  </si>
  <si>
    <t>AEROS/BLIS/PWDFLUTICASONE_SALMETROL_250MCG/25MCG</t>
  </si>
  <si>
    <t>AEROS/BLIS/PWDFLUTICASONE_SALMETROL_500MCG/25MCG</t>
  </si>
  <si>
    <t>AEROS/BLIS/PWDFLUTICASONE_SALMETROL_250MCG/50MCG</t>
  </si>
  <si>
    <t>TAB.FLUVOXAMINE_50MG</t>
  </si>
  <si>
    <t>Luvox (Abbott)</t>
  </si>
  <si>
    <t>Fluvoxamine (Sun Pharma)</t>
  </si>
  <si>
    <t>Fluvox (Cipla)</t>
  </si>
  <si>
    <t>Fluvoxcare (Mankind)</t>
  </si>
  <si>
    <t>Fluvoxamin (Alkem)</t>
  </si>
  <si>
    <t>GAUZE_BANDAGE_ROLL_SMALL_3CM</t>
  </si>
  <si>
    <t>TAB.FLUVOXAMINE_100MG</t>
  </si>
  <si>
    <t>TAB.FLUVOXAMINE_200MG</t>
  </si>
  <si>
    <t>TAB.FOLIC_ACID_800MCG</t>
  </si>
  <si>
    <t>Folvite (Pfizer)</t>
  </si>
  <si>
    <t>Folic Acid (Sun Pharma)</t>
  </si>
  <si>
    <t>Folica (Cipla)</t>
  </si>
  <si>
    <t>Folcare (Mankind)</t>
  </si>
  <si>
    <t>Folate (Alkem)</t>
  </si>
  <si>
    <t>TAB.FOLIC_ACID_1MG</t>
  </si>
  <si>
    <t>TAB.FOLIC_ACID_5MG</t>
  </si>
  <si>
    <t>TAB.FOLIC_ACID_10MG</t>
  </si>
  <si>
    <t>TAB.FOLIC_ACID_FERROUS_ASCORBATE_0.5MG/30MG</t>
  </si>
  <si>
    <t>TAB.FOLIC_ACID_FERROUS_ASCORBATE_1.5MG/100MG</t>
  </si>
  <si>
    <t>MDI.FORMOTEROL_100 MCG</t>
  </si>
  <si>
    <t>Foradil (Novartis)</t>
  </si>
  <si>
    <t>Formoterol (Sun Pharma)</t>
  </si>
  <si>
    <t>Formost (Cipla)</t>
  </si>
  <si>
    <t>Formocare (Mankind)</t>
  </si>
  <si>
    <t>Formoterol (Alkem)</t>
  </si>
  <si>
    <t>MDI.FORMOTEROL_250 MCG</t>
  </si>
  <si>
    <t>R.CAP.FORMOTEROL_100MCG</t>
  </si>
  <si>
    <t>R.CAP.FORMOTEROL_250MCG</t>
  </si>
  <si>
    <t>MDI./R-CAP./INHFORMOTEROL_BUDESONIDE_6MCG/100MCG</t>
  </si>
  <si>
    <t>MDI./R-CAP./INHFORMOTEROL_BUDESONIDE_6MCG/200MCG</t>
  </si>
  <si>
    <t>MDI./R-CAP./INHFORMOTEROL_BUDESONIDE_6MCG/400MCG</t>
  </si>
  <si>
    <t>CRM.FRAMYCETIN_15GM</t>
  </si>
  <si>
    <t>Crm.care (Glenmark)</t>
  </si>
  <si>
    <t>Crmoin (Medico Remedies)</t>
  </si>
  <si>
    <t>Crm.fplus (Bayer)</t>
  </si>
  <si>
    <t>Crm.tin (Lincoln Pharma)</t>
  </si>
  <si>
    <t>Crm.fr (Bharat Serums)</t>
  </si>
  <si>
    <t>E-DPS.FRAMYCETIN_0.5% W/V (5ML)</t>
  </si>
  <si>
    <t>E-dpcare (FDC)</t>
  </si>
  <si>
    <t>E-doin (Medley)</t>
  </si>
  <si>
    <t>E-dpsplus (Tablets India)</t>
  </si>
  <si>
    <t>E-dptin (Oaknet Healthcare)</t>
  </si>
  <si>
    <t>E-dps. (Hetero)</t>
  </si>
  <si>
    <t>DRESSFRAMYCETIN_10CM</t>
  </si>
  <si>
    <t>Drescare (Apex Labs)</t>
  </si>
  <si>
    <t>Dreoin (Intas)</t>
  </si>
  <si>
    <t>Dressplus (Dr. Reddy's)</t>
  </si>
  <si>
    <t>Drestin (Neon Labs)</t>
  </si>
  <si>
    <t>Dressf (Meyer Organics)</t>
  </si>
  <si>
    <t>DRESSFRAMYCETIN_30CM</t>
  </si>
  <si>
    <t>CRM.FRAMYCETIN_100GM</t>
  </si>
  <si>
    <t>CRM.FRAMYCETIN_20GM</t>
  </si>
  <si>
    <t>CRM.FRAMYCETIN_30GM</t>
  </si>
  <si>
    <t>TAB.FURAZOLIDONE_METRONIDAZOLE_100MG/400MG</t>
  </si>
  <si>
    <t>ANTIDIARRHOEAL</t>
  </si>
  <si>
    <t>Furacare (Radiant Healthcare)</t>
  </si>
  <si>
    <t>Furone (Glenmark Life Sciences)</t>
  </si>
  <si>
    <t>Furazplus (Fourrts)</t>
  </si>
  <si>
    <t>Furaone (Biocon)</t>
  </si>
  <si>
    <t>Furazo (Panacea Biotec)</t>
  </si>
  <si>
    <t>GAUZE_BANDAGE_ROLL_MEDIUM_5CM</t>
  </si>
  <si>
    <t>O-SUS.FURAZOLIDONE_METRONIDAZOLE_40MG/200MG/5ML (30ML)</t>
  </si>
  <si>
    <t>O-sucare (Yash Pharma)</t>
  </si>
  <si>
    <t>O-sone (Bayer)</t>
  </si>
  <si>
    <t>O-susplus (USV)</t>
  </si>
  <si>
    <t>O-suone (Lifecare)</t>
  </si>
  <si>
    <t>O-sus. (Strides Pharma)</t>
  </si>
  <si>
    <t>O-SUS.FURAZOLIDONE_METRONIDAZOLE_40MG/200MG/5ML (60ML)</t>
  </si>
  <si>
    <t>O-SUS.FURAZOLIDONE_METRONIDAZOLE_30MG/100MG/5ML (50ML)</t>
  </si>
  <si>
    <t>TAB.FUROSEMIDE_40MG</t>
  </si>
  <si>
    <t>Lasix (Sanofi)</t>
  </si>
  <si>
    <t>Frusenex (Ranbaxy)</t>
  </si>
  <si>
    <t>Frusemide (Cipla)</t>
  </si>
  <si>
    <t>Furoped (Alkem)</t>
  </si>
  <si>
    <t>Diuride (Sun Pharma)</t>
  </si>
  <si>
    <t>INJ.FUROSEMIDE_(10MG/ML) 2ML</t>
  </si>
  <si>
    <t>INJ.FUROSEMIDE_(10MG/ML)4ML</t>
  </si>
  <si>
    <t>INJ.FUROSEMIDE_(10MG/ML) 10ML</t>
  </si>
  <si>
    <t>TAB.FUROSEMIDE_AMILORIDE_40MG/5MG</t>
  </si>
  <si>
    <t>TAB.FUROSEMIDE_SIPRONOLACTONE_20MG/50MG</t>
  </si>
  <si>
    <t>TAB.FUROSEMIDE_SIPRONOLACTONE_20MG/100MG</t>
  </si>
  <si>
    <t>E-DPS.FUSIDIC_ACID_(10MG/GM) 5GM</t>
  </si>
  <si>
    <t>TOPICAL_ANTIBACTERIAL</t>
  </si>
  <si>
    <t>Fucidin (Leo Pharma)</t>
  </si>
  <si>
    <t>Fusidic Acid (Sun Pharma)</t>
  </si>
  <si>
    <t>Fusid (Cipla)</t>
  </si>
  <si>
    <t>Fusidcare (Mankind)</t>
  </si>
  <si>
    <t>Fusidic (Alkem)</t>
  </si>
  <si>
    <t>TAB.GABAPENTIN_100MG</t>
  </si>
  <si>
    <t>Neurontin (Pfizer)</t>
  </si>
  <si>
    <t>Gabapentin (Sun Pharma)</t>
  </si>
  <si>
    <t>Gabapin (Intas)</t>
  </si>
  <si>
    <t>Gabator (Torrent)</t>
  </si>
  <si>
    <t>Gabantin (Cipla)</t>
  </si>
  <si>
    <t>TAB.GABAPENTIN_300MG</t>
  </si>
  <si>
    <t>TAB.GABAPENTIN_400MG</t>
  </si>
  <si>
    <t>TAB.GABAPENTIN_450MG</t>
  </si>
  <si>
    <t>TAB.GABAPENTIN_900MG</t>
  </si>
  <si>
    <t>TAB.GABAPENTIN_METHYLCOBALAMIN_300MG/500MCG</t>
  </si>
  <si>
    <t>TAB.GABAPENTIN_METHYLCOBALAMIN_600MG/1500MCG</t>
  </si>
  <si>
    <t>TAB.GABAPENTIN_METHYLCOBALAMIN_ALFALIPOICACID_300MG/500MCG/100MG</t>
  </si>
  <si>
    <t>TAB.GABAPENTIN_METHYLCOBALAMIN_ALFALIPOICACID_100MG/500MCG/100MG</t>
  </si>
  <si>
    <t>TAB.GABAPENTIN_NORTRYPTYLINE_100MG/10MG</t>
  </si>
  <si>
    <t>TAB.GABAPENTIN_NORTRYPTYLINE_400MG/10MG</t>
  </si>
  <si>
    <t>E-DPS.GATIFLOXACIN_0.3% (5ML)</t>
  </si>
  <si>
    <t>Tequin (BMS)</t>
  </si>
  <si>
    <t>Gatifloxacin (Sun Pharma)</t>
  </si>
  <si>
    <t>Gatiquin (Cipla)</t>
  </si>
  <si>
    <t>Gatiflox (Mankind)</t>
  </si>
  <si>
    <t>Gaticare (Alkem)</t>
  </si>
  <si>
    <t>E-OIN.GATIFLOXACIN_5G</t>
  </si>
  <si>
    <t>GAUZE_BANDAGE_ROLL_LARGE_10CM</t>
  </si>
  <si>
    <t>E-DPS.GATIFLOXACIN_DEXAMETHASONE_0.3%, 01%(5ML)</t>
  </si>
  <si>
    <t>E-DPS.GATIFLOXACIN_DEXAMETHASONE_0.3%, 01%(10ML)</t>
  </si>
  <si>
    <t>TAB.GEFITINIB_250MG</t>
  </si>
  <si>
    <t>Iressa (AstraZeneca)</t>
  </si>
  <si>
    <t>Gefitinib (Cipla)</t>
  </si>
  <si>
    <t>Geftinat (Natco)</t>
  </si>
  <si>
    <t>Gefit (Sun Pharma)</t>
  </si>
  <si>
    <t>Gefitcare (Hetero)</t>
  </si>
  <si>
    <t>INJ.GEMCITABINE_200MG</t>
  </si>
  <si>
    <t>Gemzar (Lilly)</t>
  </si>
  <si>
    <t>Gemcitabine (Cipla)</t>
  </si>
  <si>
    <t>Gemcit (Sun Pharma)</t>
  </si>
  <si>
    <t>Gemcitab (Hetero)</t>
  </si>
  <si>
    <t>Gemcare (Alkem)</t>
  </si>
  <si>
    <t>INJ.GEMCITABINE_1000MG</t>
  </si>
  <si>
    <t>TAB.GEMIFLOXACIN_320MG</t>
  </si>
  <si>
    <t>Gemicare (Wockhardt)</t>
  </si>
  <si>
    <t>Gemoin (Systopic Labs)</t>
  </si>
  <si>
    <t>Gemifplus (Healing Pharma)</t>
  </si>
  <si>
    <t>Gemicin (AstraZeneca)</t>
  </si>
  <si>
    <t>Gemifl (Elder)</t>
  </si>
  <si>
    <t>INJ.GENTAMICIN_80MG (2ML)</t>
  </si>
  <si>
    <t>Garamycin (Schering)</t>
  </si>
  <si>
    <t>Gentamicin (Sun Pharma)</t>
  </si>
  <si>
    <t>Genticyn (Cipla)</t>
  </si>
  <si>
    <t>Gentacare (Mankind)</t>
  </si>
  <si>
    <t>Gentamycin (Alkem)</t>
  </si>
  <si>
    <t>EE-DPS.GENTAMICIN_5ML</t>
  </si>
  <si>
    <t>CRM.GENTAMICIN_15GM</t>
  </si>
  <si>
    <t>E-DPS.GENTAMICIN_BETAMETHASONE_5ML</t>
  </si>
  <si>
    <t>EA-DPS.GENTAMICIN_LIGNOCAINE_CLOTRIMAZOLE_BECLOMETHASONE_5ML</t>
  </si>
  <si>
    <t>Beclate (Cipla)</t>
  </si>
  <si>
    <t>Beclomet (Sun Pharma)</t>
  </si>
  <si>
    <t>Clenil (Chiesi)</t>
  </si>
  <si>
    <t>Beclo (Mankind)</t>
  </si>
  <si>
    <t>Beclomethasone (Alkem)</t>
  </si>
  <si>
    <t>TAB.GINKGO_BILOBA_40MG</t>
  </si>
  <si>
    <t>MICROPORE_ADHESIVE_PLASTER_1INCH</t>
  </si>
  <si>
    <t>SUPPLEMENT_ADJUVANT_THERAPY</t>
  </si>
  <si>
    <t>Ginkcare (Wallace Pharma)</t>
  </si>
  <si>
    <t>Ginogo (Bharat Serums)</t>
  </si>
  <si>
    <t>Ginkgplus (Cipla)</t>
  </si>
  <si>
    <t>Ginkkgo (Ajanta Pharma)</t>
  </si>
  <si>
    <t>Ginkgo (Eris Lifesciences)</t>
  </si>
  <si>
    <t>TAB.GINKGO_BILOBA_60MG</t>
  </si>
  <si>
    <t>TAB.GLIBENCLAMIDE_2.5MG</t>
  </si>
  <si>
    <t>ANTIDIABETIC</t>
  </si>
  <si>
    <t>Daonil (Sanofi)</t>
  </si>
  <si>
    <t>Glibenclamide (Sun Pharma)</t>
  </si>
  <si>
    <t>Glyburide (Cipla)</t>
  </si>
  <si>
    <t>Gliben (Mankind)</t>
  </si>
  <si>
    <t>Glibencare (Alkem)</t>
  </si>
  <si>
    <t>TAB.GLIBENCLAMIDE_5MG</t>
  </si>
  <si>
    <t>TAB.GLIBENCLAMIDE_METFORMIN_2.5MG/400MG</t>
  </si>
  <si>
    <t>2 times/day (with meals)</t>
  </si>
  <si>
    <t>TAB.GLIBENCLAMIDE_METFORMIN_5MG/500MG</t>
  </si>
  <si>
    <t>TAB.GLIBENCLAMIDE_METFORMIN_1.25MG/250MG</t>
  </si>
  <si>
    <t>TAB.GLIBENCLAMIDE_METFORMIN_2.5MG/250MG</t>
  </si>
  <si>
    <t>TAB.GLICLAZIDE_40MG</t>
  </si>
  <si>
    <t>Diamicron (Servier)</t>
  </si>
  <si>
    <t>Gliclazide (Sun Pharma)</t>
  </si>
  <si>
    <t>Glizid (Cipla)</t>
  </si>
  <si>
    <t>Gliclaz (Mankind)</t>
  </si>
  <si>
    <t>Glyclazide (Alkem)</t>
  </si>
  <si>
    <t>TAB.GLICLAZIDE_80MG</t>
  </si>
  <si>
    <t>TAB.GLICLAZIDE_METFORMIN_40MG/400MG</t>
  </si>
  <si>
    <t>TAB.GLICLAZIDE_METFORMIN_80MG/500MG</t>
  </si>
  <si>
    <t>TAB.GLICLAZIDE_METFORMIN_30MG/500MG</t>
  </si>
  <si>
    <t>TAB.GLICLAZIDE_METFORMIN_60MG/500MG</t>
  </si>
  <si>
    <t>TAB.GLIMEPIRIDE_1MG</t>
  </si>
  <si>
    <t>Amaryl (Sanofi)</t>
  </si>
  <si>
    <t>Glimisave (Sun Pharma)</t>
  </si>
  <si>
    <t>Gemer (Mankind)</t>
  </si>
  <si>
    <t>Glimestar (Lupin)</t>
  </si>
  <si>
    <t>Glimepiride (Cipla)</t>
  </si>
  <si>
    <t>TAB.GLIMEPIRIDE_2MG</t>
  </si>
  <si>
    <t>TAB.GLIMEPIRIDE_3MG</t>
  </si>
  <si>
    <t>TAB.GLIMEPIRIDE_4MG</t>
  </si>
  <si>
    <t>TAB.GLIMEPIRIDE_METFORMIN_1MG/1000MG</t>
  </si>
  <si>
    <t>TAB.GLIMEPIRIDE_METFORMIN_2MG/1000MG</t>
  </si>
  <si>
    <t>TAB.GLIMEPIRIDE_METFORMIN_1MG/500MG</t>
  </si>
  <si>
    <t>TAB.GLIMEPIRIDE_METFORMIN_2MG/500MG</t>
  </si>
  <si>
    <t>TAB.GLIMEPIRIDE_METFORMIN_2MG/850MG</t>
  </si>
  <si>
    <t>TAB.GLIMEPIRIDE_METFORMIN_PIOGLITAZONE_1MG/500MG/15MG</t>
  </si>
  <si>
    <t>TAB.GLIMEPIRIDE_METFORMIN_PIOGLITAZONE_2MG/500MG/15MG</t>
  </si>
  <si>
    <t>TAB.GLIMEPIRIDE_METFORMIN_VOGLIBOSE_1MG/500MG/0.2MG</t>
  </si>
  <si>
    <t>TAB.GLIMEPIRIDE_METFORMIN_VOGLIBOSE_2MG/500MG/0.3MG</t>
  </si>
  <si>
    <t>INJ.GLUCAGON_1MG</t>
  </si>
  <si>
    <t>AGENT_AFFECTING_METABOLISM</t>
  </si>
  <si>
    <t>Gluccare (Pax Healthcare)</t>
  </si>
  <si>
    <t>Gluoon (Apex Labs)</t>
  </si>
  <si>
    <t>Glucaplus (Zenith Healthcare)</t>
  </si>
  <si>
    <t>Glucgon (Samarth Life Sciences)</t>
  </si>
  <si>
    <t>CREPE_BANDAGE_ROLL_4INCH</t>
  </si>
  <si>
    <t>Glucag (Indoco)</t>
  </si>
  <si>
    <t>TAB.XANTHINE_MSM_100MG/5MG/500MG</t>
  </si>
  <si>
    <t>Xantcare (Samarth Life Sciences)</t>
  </si>
  <si>
    <t>Xanone (Alkem)</t>
  </si>
  <si>
    <t>Xanthplus (Tablets India)</t>
  </si>
  <si>
    <t>Xantine (MSD)</t>
  </si>
  <si>
    <t>Xanthi (Wallace Pharma)</t>
  </si>
  <si>
    <t>TAB.GLUCOSAMINE_500MG</t>
  </si>
  <si>
    <t>TAB.GLUCOSAMINE_750MG</t>
  </si>
  <si>
    <t>TAB.GLUCOSAMINE_1500MG</t>
  </si>
  <si>
    <t>TAB.GLYCERYL_TRINITRATE_2.6MG</t>
  </si>
  <si>
    <t>ANTIANGINA</t>
  </si>
  <si>
    <t>Glyccare (FDC)</t>
  </si>
  <si>
    <t>Glyoyl (Radiant Healthcare)</t>
  </si>
  <si>
    <t>Glyceplus (Gland Pharma)</t>
  </si>
  <si>
    <t>Glycryl (Ipca)</t>
  </si>
  <si>
    <t>Glycer (Fourrts)</t>
  </si>
  <si>
    <t>TAB.GLYCERYL_TRINITRATE_6.4MG</t>
  </si>
  <si>
    <t>TAB.GLYCERYL_TRINITRATE_0.5MG</t>
  </si>
  <si>
    <t>T-PATCHGLYCERYL_TRINITRATE_5MG</t>
  </si>
  <si>
    <t>T-pacare (Panacea Biotec)</t>
  </si>
  <si>
    <t>T-poyl (Wallace Pharma)</t>
  </si>
  <si>
    <t>T-patplus (Lyka Labs)</t>
  </si>
  <si>
    <t>T-paryl (Pax Healthcare)</t>
  </si>
  <si>
    <t>T-patc (FDC)</t>
  </si>
  <si>
    <t>T-PATCHGLYCERYL_TRINITRATE_10MG</t>
  </si>
  <si>
    <t>INJ.GLYCOPYRRONIUM_BROMIDE_0.2MG/ML (1ML)</t>
  </si>
  <si>
    <t>Glyccare (Corona Remedies)</t>
  </si>
  <si>
    <t>Glyoum (Macleods)</t>
  </si>
  <si>
    <t>Glycoplus (Samarth Life Sciences)</t>
  </si>
  <si>
    <t>Glycium (Serum Institute)</t>
  </si>
  <si>
    <t>Glycop (Meyer Organics)</t>
  </si>
  <si>
    <t>INJ.GOSERELIN_3.6MG</t>
  </si>
  <si>
    <t>GNRH_AGONIST</t>
  </si>
  <si>
    <t>Gosecare (Sanofi)</t>
  </si>
  <si>
    <t>Gosoin (Zydus Cadila)</t>
  </si>
  <si>
    <t>Goserplus (Bayer)</t>
  </si>
  <si>
    <t>Goselin (FDC)</t>
  </si>
  <si>
    <t>Gosere (Fourrts)</t>
  </si>
  <si>
    <t>PFS.GOSERELIN_10.8MG</t>
  </si>
  <si>
    <t>Pfs.care (Win-Medicare)</t>
  </si>
  <si>
    <t>Pfsoin (Galderma)</t>
  </si>
  <si>
    <t>Pfs.gplus (Micro Labs)</t>
  </si>
  <si>
    <t>Pfs.lin (USV)</t>
  </si>
  <si>
    <t>Pfs.go (Oaknet Healthcare)</t>
  </si>
  <si>
    <t>TAB.GRANISETRON_1MG</t>
  </si>
  <si>
    <t>Kytril (Roche)</t>
  </si>
  <si>
    <t>Granisetron (Sun Pharma)</t>
  </si>
  <si>
    <t>Granicip (Cipla)</t>
  </si>
  <si>
    <t>Granicare (Mankind)</t>
  </si>
  <si>
    <t>Granisetro (Alkem)</t>
  </si>
  <si>
    <t>TAB.GRANISETRON_2MG</t>
  </si>
  <si>
    <t>INJ.GRANISETRON_3MG</t>
  </si>
  <si>
    <t>SYR.GRANISETRON_10ML</t>
  </si>
  <si>
    <t>INJ.GRANISETRON_1MG</t>
  </si>
  <si>
    <t>TAB.GRISEOFULVIN_375MG</t>
  </si>
  <si>
    <t>Grifulvin (J&amp;J)</t>
  </si>
  <si>
    <t>Griseofulvin (Sun Pharma)</t>
  </si>
  <si>
    <t>Griseo (Cipla)</t>
  </si>
  <si>
    <t>Griseocare (Mankind)</t>
  </si>
  <si>
    <t>Griseofulv (Alkem)</t>
  </si>
  <si>
    <t>KITH.PYLORI_COMPLIANCE_KIT_CLAR500/ESMO40/AMOX750MG</t>
  </si>
  <si>
    <t>Kithcare (Sun Pharma)</t>
  </si>
  <si>
    <t>Kitori (Aristo)</t>
  </si>
  <si>
    <t>Kith.plus (Radiant Healthcare)</t>
  </si>
  <si>
    <t>Kithori (Zuventus Healthcare)</t>
  </si>
  <si>
    <t>Kith.p (Ipca)</t>
  </si>
  <si>
    <t>KITH.PYLORI_COMPLIANCE_KIT_LANZ30/AMOX750/TIN500MG</t>
  </si>
  <si>
    <t>KITH.PYLORI_COMPLIANCE_KIT_CLAR1G/PAN80/AMOX1500</t>
  </si>
  <si>
    <t>KITH.PYLORI_COMPLIANCE_KIT_LAN60/TIN1G/CLAR500</t>
  </si>
  <si>
    <t>KITH.PYLORI_COMPLIANCE_KIT_CLAR500/ESMO40/AMOX750</t>
  </si>
  <si>
    <t>T-SOL.HAEMOCOAGULASE_0.2 COAGUNITS/ML</t>
  </si>
  <si>
    <t>T-socare (Wockhardt)</t>
  </si>
  <si>
    <t>T-sose (Zenith Healthcare)</t>
  </si>
  <si>
    <t>T-solplus (Ranbaxy)</t>
  </si>
  <si>
    <t>T-soase (Biocon)</t>
  </si>
  <si>
    <t>T-sol. (Eris Lifesciences)</t>
  </si>
  <si>
    <t>INJ.HAEMOCOAGULASE_1COAGUNIT/ML</t>
  </si>
  <si>
    <t>Haemcare (Windlas Biotech)</t>
  </si>
  <si>
    <t>Haeose (Lincoln Pharma)</t>
  </si>
  <si>
    <t>Haemoplus (AstraZeneca)</t>
  </si>
  <si>
    <t>Haemase (Torrent)</t>
  </si>
  <si>
    <t>Haemoc (Knoll Pharma)</t>
  </si>
  <si>
    <t>TAB.HALOPERIDOL_0.25MG</t>
  </si>
  <si>
    <t>Halocare (Jenburkt)</t>
  </si>
  <si>
    <t>Halool (Emcure)</t>
  </si>
  <si>
    <t>Halopplus (Alkem)</t>
  </si>
  <si>
    <t>Halodol (Hetero)</t>
  </si>
  <si>
    <t>Halope (USV)</t>
  </si>
  <si>
    <t>TAB.HALOPERIDOL_0.5MG</t>
  </si>
  <si>
    <t>INJ.HALOPERIDOL_1MG</t>
  </si>
  <si>
    <t>TAB.HALOPERIDOL_2MG</t>
  </si>
  <si>
    <t>TAB.HALOPERIDOL_5MG</t>
  </si>
  <si>
    <t>INJ.HEPARIN_25000IU (5ML)</t>
  </si>
  <si>
    <t>Hepacare (Dr. Reddy's)</t>
  </si>
  <si>
    <t>Hepoin (Samarth Life Sciences)</t>
  </si>
  <si>
    <t>Heparplus (Boehringer Ingelheim)</t>
  </si>
  <si>
    <t>Heparin (AstraZeneca)</t>
  </si>
  <si>
    <t>Hepari (Sanofi)</t>
  </si>
  <si>
    <t>T-GEL.HEPARIN_200IU (20GM)</t>
  </si>
  <si>
    <t>INJ.HEPATITIS_A_VACCINE_0.5ML</t>
  </si>
  <si>
    <t>Hepacare (Fourrts)</t>
  </si>
  <si>
    <t>Hepois (Gland Pharma)</t>
  </si>
  <si>
    <t>Hepatplus (Yash Pharma)</t>
  </si>
  <si>
    <t>Hepatis (Cipla)</t>
  </si>
  <si>
    <t>Hepati (Panacea Biotec)</t>
  </si>
  <si>
    <t>INJ.HEPATITIS_A_VACCINE_1ML</t>
  </si>
  <si>
    <t>INJ.HEPATITIS_B_VACCINE_100IU/0.5ML</t>
  </si>
  <si>
    <t>INJ.HEPATITIS_B_VACCINE_10MCG/ML</t>
  </si>
  <si>
    <t>INJ.HEPATITIS_B_VACCINE_20MCG/ML</t>
  </si>
  <si>
    <t>INJ.HEPATITIS_B_VACCINE_200IU/ML</t>
  </si>
  <si>
    <t>INF.HUMAN_ALBUMIN_(20%) 100ML</t>
  </si>
  <si>
    <t>INFUSION</t>
  </si>
  <si>
    <t>IV_STERILE_SOLN.</t>
  </si>
  <si>
    <t>Inf.care (Hetero)</t>
  </si>
  <si>
    <t>Infoan (Meyer Organics)</t>
  </si>
  <si>
    <t>Inf.hplus (Morepen)</t>
  </si>
  <si>
    <t>Inf.man (Medley)</t>
  </si>
  <si>
    <t>Inf.hu (Ranbaxy)</t>
  </si>
  <si>
    <t>INF.HUMAN_ALBUMIN_(5%) 250ML</t>
  </si>
  <si>
    <t>INF.HUMAN_ALBUMIN_(20%) 50ML</t>
  </si>
  <si>
    <t>INJ.HUMAN_MENOPAUSAL_GONADOTROPHINS_75IU</t>
  </si>
  <si>
    <t>Humacare (Pfizer)</t>
  </si>
  <si>
    <t>Humoan (Corona Remedies)</t>
  </si>
  <si>
    <t>Humanplus (Dr. Reddy's)</t>
  </si>
  <si>
    <t>Humaman (Jenburkt)</t>
  </si>
  <si>
    <t>Human (Elder)</t>
  </si>
  <si>
    <t>INJ.HUMAN_MENOPAUSAL_GONADOTROPHINS_150IU</t>
  </si>
  <si>
    <t>INJ.HUMAN_NORMAL_IMMUNOGLOBULIN_(10%)1ML</t>
  </si>
  <si>
    <t>INJ.HUMAN_NORMAL_IMMUNOGLOBULIN_(16.5%) 2ML</t>
  </si>
  <si>
    <t>TAB.HYDROCHLOROTHIAZIDE_12.5MG</t>
  </si>
  <si>
    <t>Hydrcare (Ajanta Pharma)</t>
  </si>
  <si>
    <t>Hydode (Zenith Healthcare)</t>
  </si>
  <si>
    <t>Hydroplus (Psychotropics India)</t>
  </si>
  <si>
    <t>Hydride (Ranbaxy)</t>
  </si>
  <si>
    <t>Hydroc (Systopic Labs)</t>
  </si>
  <si>
    <t>TAB.HYDROCHLOROTHIAZIDE_25MG</t>
  </si>
  <si>
    <t>TAB.HYDROCHLOROTHIAZIDE_CAPTOPRIL_15MG/25MG</t>
  </si>
  <si>
    <t>DIURETIC_ACE_INHIBITOR/DIRECT_RENIN_INHIBITOR</t>
  </si>
  <si>
    <t>TAB.HYDROCHLOROTHIAZIDE_CAPTOPRIL_25MG/25MG</t>
  </si>
  <si>
    <t>TAB.HYDROCHLOROTHIAZIDE_ENALAPRIL_25MG/10MG</t>
  </si>
  <si>
    <t>TAB.HYDROCHLOROTHIAZIDE_ENALAPRIL_12.5MG/5MG</t>
  </si>
  <si>
    <t>TAB.HYDROCHLOROTHIAZIDE_LISINOPRIL_12.5MG/5MG</t>
  </si>
  <si>
    <t>TAB.HYDROCHLOROTHIAZIDE_LISINOPRIL_12.5MG/10MG</t>
  </si>
  <si>
    <t>TAB.HYDROCHLOROTHIAZIDE_LOSARTAN_12.5MG/25MG</t>
  </si>
  <si>
    <t>TAB.HYDROCHLOROTHIAZIDE_LOSARTAN_12.5MG/50MG</t>
  </si>
  <si>
    <t>TAB.HYDROCHLOROTHIAZIDE_NEBIVOLOL_12.5MG/5MG</t>
  </si>
  <si>
    <t>TAB.HYDROCHLOROTHIAZIDE_NEBIVOLOL_12.5MG/2.5MG</t>
  </si>
  <si>
    <t>TAB.HYDROCHLOROTHIAZIDE_RAMIPRIL_12.5MG/2.5MG</t>
  </si>
  <si>
    <t>TAB.HYDROCHLOROTHIAZIDE_RAMIPRIL_12.5MG/5MG</t>
  </si>
  <si>
    <t>TAB.HYDROCHLOROTHIAZIDE_RAMIPRIL_12.5MG/10MG</t>
  </si>
  <si>
    <t>TAB.HYDROCHLOROTHIAZIDE_VALSARTAN_12.5MG/80MG</t>
  </si>
  <si>
    <t>DIURETIC_ANGIOTENSIN_II_ANTAGONIST</t>
  </si>
  <si>
    <t>TAB.HYDROCHLOROTHIAZIDE_VALSARTAN_12.5MG/160MG</t>
  </si>
  <si>
    <t>INJHYDROCORTISONE_100 MG</t>
  </si>
  <si>
    <t>Cortisone (Sun Pharma)</t>
  </si>
  <si>
    <t>Cortison (Cipla)</t>
  </si>
  <si>
    <t>Corticare (Mankind)</t>
  </si>
  <si>
    <t>Cortiderm (Alkem)</t>
  </si>
  <si>
    <t>Cortizon (Lupin)</t>
  </si>
  <si>
    <t>Inection/infusion</t>
  </si>
  <si>
    <t>INJHYDROCORTISONE_200MG</t>
  </si>
  <si>
    <t>injection/Infusion</t>
  </si>
  <si>
    <t>INJHYDROCORTISONE_400MG</t>
  </si>
  <si>
    <t>CRMHYDROQUINONE_(3%W/W)30G</t>
  </si>
  <si>
    <t>Crmhcare (Radiant Healthcare)</t>
  </si>
  <si>
    <t>Crmone (Eris Lifesciences)</t>
  </si>
  <si>
    <t>Crmhyplus (Medley)</t>
  </si>
  <si>
    <t>Crmhone (Lupin)</t>
  </si>
  <si>
    <t>Crmhyd (Healing Pharma)</t>
  </si>
  <si>
    <t>CRMHYDROQUINONE_(2%W/W)15G</t>
  </si>
  <si>
    <t>MEDICATED_PLASTER</t>
  </si>
  <si>
    <t>TAB.HYDROXYAPATITE_COMPOUND_630MG</t>
  </si>
  <si>
    <t>Hydrcare (Radiant Healthcare)</t>
  </si>
  <si>
    <t>Hydote (Pfizer)</t>
  </si>
  <si>
    <t>Hydroplus (Cadila Healthcare)</t>
  </si>
  <si>
    <t>Hydrite (Apex Labs)</t>
  </si>
  <si>
    <t>Hydrox (Dr. Reddy's)</t>
  </si>
  <si>
    <t>O-SUSHYDROXYAPATITE_COMPOUND_(500MG/5ML)200 ML</t>
  </si>
  <si>
    <t>O-sucare (Gland Pharma)</t>
  </si>
  <si>
    <t>O-sote (Aristo)</t>
  </si>
  <si>
    <t>O-susplus (Zuventus Healthcare)</t>
  </si>
  <si>
    <t>O-suite (Neon Labs)</t>
  </si>
  <si>
    <t>O-sush (Torrent)</t>
  </si>
  <si>
    <t>CAPHYDROXYCARBAMIDE_500MG</t>
  </si>
  <si>
    <t>Caphcare (Meyer Organics)</t>
  </si>
  <si>
    <t>Capode (Knoll Pharma)</t>
  </si>
  <si>
    <t>Caphyplus (Bayer)</t>
  </si>
  <si>
    <t>Caphide (Boehringer Ingelheim)</t>
  </si>
  <si>
    <t>Caphyd (Bharat Serums)</t>
  </si>
  <si>
    <t>TAB.HYDROXYCHLOROQUINE_200MG</t>
  </si>
  <si>
    <t>TAB.HYDROXYCHLOROQUINE_300MG</t>
  </si>
  <si>
    <t>TAB.HYDROXYCHLOROQUINE_400MG</t>
  </si>
  <si>
    <t>INJHYDROXYPROGESTERONE_CAPROATE_(500MG)2 ML</t>
  </si>
  <si>
    <t>Injhcare (Neon Labs)</t>
  </si>
  <si>
    <t>Injone (Ipca)</t>
  </si>
  <si>
    <t>Injhyplus (Samarth Life Sciences)</t>
  </si>
  <si>
    <t>Injhone (Emcure)</t>
  </si>
  <si>
    <t>Injhyd (Morepen)</t>
  </si>
  <si>
    <t>INJHYDROXYPROGESTERONE_CAPROATE_(250MG)1 ML</t>
  </si>
  <si>
    <t>TAB.HYDROXYZINE_6MG</t>
  </si>
  <si>
    <t>Hydrcare (Eris Lifesciences)</t>
  </si>
  <si>
    <t>Hydone (Samarth Life Sciences)</t>
  </si>
  <si>
    <t>Hydroplus (Zuventus Healthcare)</t>
  </si>
  <si>
    <t>Hydrine (Indoco)</t>
  </si>
  <si>
    <t>Hydrox (Neon Labs)</t>
  </si>
  <si>
    <t>TAB.HYDROXYZINE_10MG</t>
  </si>
  <si>
    <t>TAB.HYDROXYZINE_25MG</t>
  </si>
  <si>
    <t>SYR.HYDROXYZINE_(10MG/5ML) 100ML</t>
  </si>
  <si>
    <t>INJ.HYDROXYZINE_25MG/ML (2ML)</t>
  </si>
  <si>
    <t>TAB.HYOSCINE_10MG</t>
  </si>
  <si>
    <t>Hyoscare (Fourrts)</t>
  </si>
  <si>
    <t>Hyoone (Boehringer Ingelheim)</t>
  </si>
  <si>
    <t>Hyoscplus (Zenith Healthcare)</t>
  </si>
  <si>
    <t>Hyosine (MSD)</t>
  </si>
  <si>
    <t>Hyosci (Wallace Pharma)</t>
  </si>
  <si>
    <t>INJ.HYOSCINE_20MG/ML (1ML)</t>
  </si>
  <si>
    <t>TAB.IBUPROFEN_200MG</t>
  </si>
  <si>
    <t>Ibupcare (Blue Cross)</t>
  </si>
  <si>
    <t>Ibuoen (Biocon)</t>
  </si>
  <si>
    <t>Ibuprplus (Lifecare)</t>
  </si>
  <si>
    <t>Ibupfen (Healing Pharma)</t>
  </si>
  <si>
    <t>Ibupro (Jenburkt)</t>
  </si>
  <si>
    <t>TUL.SOFRAMYCIN_CHLORHEXIDINE (BACTIGRASS)</t>
  </si>
  <si>
    <t>TAB.IBUPROFEN_300MG</t>
  </si>
  <si>
    <t>TAB.IBUPROFEN_400MG</t>
  </si>
  <si>
    <t>TAB.IBUPROFEN_600MG</t>
  </si>
  <si>
    <t>SYS.IBUPROFEN_125MG/5ML (60ML)</t>
  </si>
  <si>
    <t>Sys.care (Systopic Labs)</t>
  </si>
  <si>
    <t>Sysoen (J B Chemicals)</t>
  </si>
  <si>
    <t>Sys.iplus (Zydus Cadila)</t>
  </si>
  <si>
    <t>Sys.fen (Corona Remedies)</t>
  </si>
  <si>
    <t>Sys.ib (Natco)</t>
  </si>
  <si>
    <t>TAB.IBUPROFEN_PARACETAMOL_400MG/325MG</t>
  </si>
  <si>
    <t>O-SUSPIBUPROFEN_PARACETAMOL_100MG/125MG PER 100ML</t>
  </si>
  <si>
    <t>O-sucare (Natco)</t>
  </si>
  <si>
    <t>O-soen (Lifecare)</t>
  </si>
  <si>
    <t>O-susplus (Gland Pharma)</t>
  </si>
  <si>
    <t>O-sufen (Boehringer Ingelheim)</t>
  </si>
  <si>
    <t>O-susp (USV)</t>
  </si>
  <si>
    <t>TAB.IDEBENONE_45MG</t>
  </si>
  <si>
    <t>Idebcare (Systopic Labs)</t>
  </si>
  <si>
    <t>Ideone (Lincoln Pharma)</t>
  </si>
  <si>
    <t>Idebeplus (Healing Pharma)</t>
  </si>
  <si>
    <t>Idebone (USV)</t>
  </si>
  <si>
    <t>Ideben (Boehringer Ingelheim)</t>
  </si>
  <si>
    <t>INJ.IFOSFAMIDE_1GM</t>
  </si>
  <si>
    <t>Ifoscare (Medico Remedies)</t>
  </si>
  <si>
    <t>Ifoode (GSK)</t>
  </si>
  <si>
    <t>Ifosfplus (Yash Pharma)</t>
  </si>
  <si>
    <t>Ifoside (AstraZeneca)</t>
  </si>
  <si>
    <t>Ifosfa (Medley)</t>
  </si>
  <si>
    <t>INJ.IFOSFAMIDE_2GM</t>
  </si>
  <si>
    <t>TAB.IMATINIB_400MG</t>
  </si>
  <si>
    <t>Imatcare (Neon Labs)</t>
  </si>
  <si>
    <t>Imaoib (Sanofi)</t>
  </si>
  <si>
    <t>Imatiplus (Galderma)</t>
  </si>
  <si>
    <t>Imatnib (Eris Lifesciences)</t>
  </si>
  <si>
    <t>Imatin (Serum Institute)</t>
  </si>
  <si>
    <t>TAB.IMIPENEM_CILASTATIN_250MG</t>
  </si>
  <si>
    <t>Imipcare (Boehringer Ingelheim)</t>
  </si>
  <si>
    <t>Imioem (Troikaa)</t>
  </si>
  <si>
    <t>Imipeplus (Alembic)</t>
  </si>
  <si>
    <t>Imipnem (Sanofi)</t>
  </si>
  <si>
    <t>Imipen (Allergan)</t>
  </si>
  <si>
    <t>TAB.IMIPENEM_CILASTATIN_0.5G</t>
  </si>
  <si>
    <t>TAB.IMIPENEM_CILASTATIN_1G</t>
  </si>
  <si>
    <t>SURGICAL_BLADE_11SIZE</t>
  </si>
  <si>
    <t>TAB.IMIPRAMINE_25MG</t>
  </si>
  <si>
    <t>Imipcare (Apex Labs)</t>
  </si>
  <si>
    <t>Imione (Tablets India)</t>
  </si>
  <si>
    <t>Imiprplus (Yash Pharma)</t>
  </si>
  <si>
    <t>Imipine (Dr. Reddy's)</t>
  </si>
  <si>
    <t>Imipra (Wockhardt)</t>
  </si>
  <si>
    <t>TAB.IMIPRAMINE_75MG</t>
  </si>
  <si>
    <t>TAB.IMIPRAMINE_DIAZEPAM_25MG/5MG</t>
  </si>
  <si>
    <t>TAB.IMIPRAMINE_DIAZEPAM_25MG/2MG</t>
  </si>
  <si>
    <t>TAB.INDAPAMIDE_1.5MG</t>
  </si>
  <si>
    <t>Indacare (Abbott)</t>
  </si>
  <si>
    <t>Indode (Galderma)</t>
  </si>
  <si>
    <t>Indapplus (Alembic)</t>
  </si>
  <si>
    <t>Indaide (J&amp;J)</t>
  </si>
  <si>
    <t>Indapa (Torrent)</t>
  </si>
  <si>
    <t>TAB.INDAPAMIDE_2.5MG</t>
  </si>
  <si>
    <t>TAB.INDAPAMIDE_PERINDOPRIL_1.25MG/4MG</t>
  </si>
  <si>
    <t>TAB.INDAPAMIDE_PERINDOPRIL_2.5MG/8MG</t>
  </si>
  <si>
    <t>TAB.INDINAVIR_400MG</t>
  </si>
  <si>
    <t>Indicare (Psychotropics India)</t>
  </si>
  <si>
    <t>Indoir (MSD)</t>
  </si>
  <si>
    <t>Indinplus (Micro Labs)</t>
  </si>
  <si>
    <t>Indivir (FDC)</t>
  </si>
  <si>
    <t>Indina (Win-Medicare)</t>
  </si>
  <si>
    <t>TAB.INDOMETACIN_25MG</t>
  </si>
  <si>
    <t>Indocare (Healing Pharma)</t>
  </si>
  <si>
    <t>Indoin (Torrent)</t>
  </si>
  <si>
    <t>Indomplus (FDC)</t>
  </si>
  <si>
    <t>Indocin (Gland Pharma)</t>
  </si>
  <si>
    <t>Indome (Sun Pharma)</t>
  </si>
  <si>
    <t>TAB.INDOMETACIN_50MG</t>
  </si>
  <si>
    <t>INJ.INSULIN_GLARGINE_100IU/ML (3ML)</t>
  </si>
  <si>
    <t>INSULIN_PREP.</t>
  </si>
  <si>
    <t>Insucare (Wockhardt)</t>
  </si>
  <si>
    <t>Insoin (Lyka Labs)</t>
  </si>
  <si>
    <t>Insulplus (Corona Remedies)</t>
  </si>
  <si>
    <t>Insulin (Boehringer Ingelheim)</t>
  </si>
  <si>
    <t>Insuli (Medico Remedies)</t>
  </si>
  <si>
    <t>INJ.INSULIN_HUMAN_ISOPHANE_40IU/ML (10ML)</t>
  </si>
  <si>
    <t>INJ.INSULIN_HUMAN_ISOPHANE_100IU/ML (10ML)</t>
  </si>
  <si>
    <t>PFP.INSULIN_LISPRO_100IU/ML</t>
  </si>
  <si>
    <t>Pfp.care (Medopharm)</t>
  </si>
  <si>
    <t>Pfpoin (J&amp;J)</t>
  </si>
  <si>
    <t>Pfp.iplus (Boehringer Ingelheim)</t>
  </si>
  <si>
    <t>Pfp.lin (Elder)</t>
  </si>
  <si>
    <t>Pfp.in (Unichem Labs)</t>
  </si>
  <si>
    <t>STERILE_GAUZE_PAD_MEDIUM_(7.5CM X 7.5CM)</t>
  </si>
  <si>
    <t>PFP.INSULIN_LISPRO_200IU (3ML)</t>
  </si>
  <si>
    <t>INJ.INSULIN_REGULAR_40IU(10ML)</t>
  </si>
  <si>
    <t>INJ.INERFERON_ALFA_2B_3000000IU</t>
  </si>
  <si>
    <t>Inercare (Emcure)</t>
  </si>
  <si>
    <t>Ineoon (Blue Cross)</t>
  </si>
  <si>
    <t>Inerfplus (Cadila Healthcare)</t>
  </si>
  <si>
    <t>Inerron (Elder)</t>
  </si>
  <si>
    <t>Inerfe (Pax Healthcare)</t>
  </si>
  <si>
    <t>I:SOL.IPRATROPIUM_BROMIDE_15 ML(250MCG)</t>
  </si>
  <si>
    <t>I:socare (Wockhardt)</t>
  </si>
  <si>
    <t>I:soum (Blue Cross)</t>
  </si>
  <si>
    <t>I:solplus (Medico Remedies)</t>
  </si>
  <si>
    <t>I:soium (Ranbaxy)</t>
  </si>
  <si>
    <t>I:sol. (FDC)</t>
  </si>
  <si>
    <t>MDI.IPRATROPIUM_BROMIDE_(20MCG/PUFF)200MD</t>
  </si>
  <si>
    <t>Mdi.care (Glenmark)</t>
  </si>
  <si>
    <t>Mdioum (Medico Remedies)</t>
  </si>
  <si>
    <t>Mdi.iplus (Troikaa)</t>
  </si>
  <si>
    <t>Mdi.ium (Micro Labs)</t>
  </si>
  <si>
    <t>Mdi.ip (Pfizer)</t>
  </si>
  <si>
    <t>MDI.IPRATROPIUM_BROMIDE_SALBUTAMOL_20MCG/100MCG</t>
  </si>
  <si>
    <t>INJ.IRINOTECAN_2ML(20MG/ML)</t>
  </si>
  <si>
    <t>Irincare (Apex Labs)</t>
  </si>
  <si>
    <t>Irioan (AstraZeneca)</t>
  </si>
  <si>
    <t>Irinoplus (Morepen)</t>
  </si>
  <si>
    <t>Irincan (FDC)</t>
  </si>
  <si>
    <t>Irinot (Abbott)</t>
  </si>
  <si>
    <t>TAB.ISONIAZID_100MG</t>
  </si>
  <si>
    <t>Isoncare (Pfizer)</t>
  </si>
  <si>
    <t>Isooid (Alembic)</t>
  </si>
  <si>
    <t>Isoniplus (Neon Labs)</t>
  </si>
  <si>
    <t>Isonzid (Zenith Healthcare)</t>
  </si>
  <si>
    <t>Isonia (Galderma)</t>
  </si>
  <si>
    <t>TAB.ISONIAZID_300MG</t>
  </si>
  <si>
    <t>TAB.ISONIAZID_ETHAMBUTOL_300MG/600MG</t>
  </si>
  <si>
    <t>TAB.ISONIAZID_ETHAMBUTOL_PYRAZINAMIDE_RIFAMPICIN_300MG/800MG/750MG/750MG</t>
  </si>
  <si>
    <t>TAB.ISONIAZID_ETHAMBUTOL_RIFAMPICIN_300MG/800MG/750MG</t>
  </si>
  <si>
    <t>TAB.ISONIAZID_PYRAZINAMIDE_RIFAMPICIN_150MG/750MG/325MG</t>
  </si>
  <si>
    <t>TAB.ISONIAZID_RIFAMPICIN_300MG/450MG</t>
  </si>
  <si>
    <t>TAB.ISOSORBIDE_DINITRATE_5MG</t>
  </si>
  <si>
    <t>Isoscare (Allergan)</t>
  </si>
  <si>
    <t>Isoode (Cadila Healthcare)</t>
  </si>
  <si>
    <t>Isosoplus (Serum Institute)</t>
  </si>
  <si>
    <t>Isoside (J B Chemicals)</t>
  </si>
  <si>
    <t>Isosor (Hetero)</t>
  </si>
  <si>
    <t>TAB.ISOSORBIDE_DINITRATE_10MG</t>
  </si>
  <si>
    <t>LIST OF EMERGENCY CONTACT NUMBERS (DOCTOR/AMBULANCE/PARAMEDIC/HOSPITAL)</t>
  </si>
  <si>
    <t>TAB.ISOSORBIDE_MONONITRATE_10MG</t>
  </si>
  <si>
    <t>TAB.ISOSORBIDE_MONONITRATE_20MG</t>
  </si>
  <si>
    <t>TAB.ISOSORBIDE_MONONITRATE_30MG</t>
  </si>
  <si>
    <t>TAB.ISOSORBIDE_MONONITRATE_40MG</t>
  </si>
  <si>
    <t>TAB.ISOTRETINOIN_5MG</t>
  </si>
  <si>
    <t>Isotcare (Pfizer)</t>
  </si>
  <si>
    <t>Isooin (Bharat Serums)</t>
  </si>
  <si>
    <t>Isotrplus (Alembic)</t>
  </si>
  <si>
    <t>Isotoin (Psychotropics India)</t>
  </si>
  <si>
    <t>Isotre (Lupin)</t>
  </si>
  <si>
    <t>TAB.ISOTRETINOIN_10MG</t>
  </si>
  <si>
    <t>TAB.ISOTRETINOIN_20MG</t>
  </si>
  <si>
    <t>TAB.ISOTRETINOIN_30MG</t>
  </si>
  <si>
    <t>TAB.ISOXSUPRINE_10MG</t>
  </si>
  <si>
    <t>PERIPHERAL_VASODIALATOR_CEREBRAL_ACTIVATOR</t>
  </si>
  <si>
    <t>Isoxcare (Sun Pharma)</t>
  </si>
  <si>
    <t>Isoone (Roche)</t>
  </si>
  <si>
    <t>Isoxsplus (Meyer Organics)</t>
  </si>
  <si>
    <t>Isoxine (Psychotropics India)</t>
  </si>
  <si>
    <t>Isoxsu (Gland Pharma)</t>
  </si>
  <si>
    <t>TAB.ISOXSUPRINE_20MG</t>
  </si>
  <si>
    <t>TAB.ISOXSUPRINE_40MG</t>
  </si>
  <si>
    <t>TAB.ITOPRIDE_50MG</t>
  </si>
  <si>
    <t>ANTI_FLATULENT</t>
  </si>
  <si>
    <t>ANTIFLATULENT_ANTIINFLAMMATORY</t>
  </si>
  <si>
    <t>Itopcare (Knoll Pharma)</t>
  </si>
  <si>
    <t>Itoode (J&amp;J)</t>
  </si>
  <si>
    <t>Itoprplus (Lyka Labs)</t>
  </si>
  <si>
    <t>Itopide (Ajanta Pharma)</t>
  </si>
  <si>
    <t>Itopri (Panacea Biotec)</t>
  </si>
  <si>
    <t>CAP.ITOPRIDE_RABEPRAZOLE_150MG/20MG</t>
  </si>
  <si>
    <t>TAB.ITRACONAZOLE_100MG</t>
  </si>
  <si>
    <t>Itracare (Boehringer Ingelheim)</t>
  </si>
  <si>
    <t>Itrole (Alkem)</t>
  </si>
  <si>
    <t>Itracplus (Wockhardt)</t>
  </si>
  <si>
    <t>Itraole (Yash Pharma)</t>
  </si>
  <si>
    <t>Itraco (Alembic)</t>
  </si>
  <si>
    <t>CAP.ITRACONAZOLE_200MG</t>
  </si>
  <si>
    <t>FIRST_AID_LEAFLET</t>
  </si>
  <si>
    <t>TAB.IVERMECTIN_3MG</t>
  </si>
  <si>
    <t>Ivercare (Zydus Cadila)</t>
  </si>
  <si>
    <t>Iveoin (Morepen)</t>
  </si>
  <si>
    <t>Ivermplus (Knoll Pharma)</t>
  </si>
  <si>
    <t>Ivertin (Overseas Healthcare)</t>
  </si>
  <si>
    <t>Iverme (J&amp;J)</t>
  </si>
  <si>
    <t>TAB.IVERMECTIN_4MG</t>
  </si>
  <si>
    <t>TAB.IVERMECTIN_6MG</t>
  </si>
  <si>
    <t>TAB.IVERMECTIN_12MG</t>
  </si>
  <si>
    <t>TAB.IVERMECTIN_</t>
  </si>
  <si>
    <t>TAB.IVERMECTIN_ALBENDAZOLE_12MG/400MG</t>
  </si>
  <si>
    <t>INJ.KANAMYCIN_100MG</t>
  </si>
  <si>
    <t>Kanacare (J B Chemicals)</t>
  </si>
  <si>
    <t>Kanoin (Morepen)</t>
  </si>
  <si>
    <t>Kanamplus (Glenmark Life Sciences)</t>
  </si>
  <si>
    <t>Kanacin (Strides Pharma)</t>
  </si>
  <si>
    <t>Kanamy (MSD)</t>
  </si>
  <si>
    <t>INJ.KANAMYCIN_250MG</t>
  </si>
  <si>
    <t>INJ.KANAMYCIN_500MG</t>
  </si>
  <si>
    <t>T-SOL.KETOCONAZOLE_2% (60ml)</t>
  </si>
  <si>
    <t>T-socare (Corona Remedies)</t>
  </si>
  <si>
    <t>T-sole (Neon Labs)</t>
  </si>
  <si>
    <t>T-solplus (Sanofi)</t>
  </si>
  <si>
    <t>T-soole (Unichem Labs)</t>
  </si>
  <si>
    <t>T-sol. (Cipla)</t>
  </si>
  <si>
    <t>SOAPKETOCONAZOLE_1%w/v (75GM)</t>
  </si>
  <si>
    <t>Soapcare (Zydus Cadila)</t>
  </si>
  <si>
    <t>Soaole (Emcure)</t>
  </si>
  <si>
    <t>Soapkplus (J B Chemicals)</t>
  </si>
  <si>
    <t>Soapole (Alkem)</t>
  </si>
  <si>
    <t>Soapke (Sanofi)</t>
  </si>
  <si>
    <t>CRM.KETOCONAZOLE_2% (15GM)</t>
  </si>
  <si>
    <t>Crm.care (FDC)</t>
  </si>
  <si>
    <t>Crmole (AstraZeneca)</t>
  </si>
  <si>
    <t>Crm.kplus (Apex Labs)</t>
  </si>
  <si>
    <t>Crm.ole (Knoll Pharma)</t>
  </si>
  <si>
    <t>Crm.ke (Roche)</t>
  </si>
  <si>
    <t>SHAMP.KETOCONAZOLE_2%w/v (100ML)</t>
  </si>
  <si>
    <t>Shamcare (Jenburkt)</t>
  </si>
  <si>
    <t>Shaole (Biocon)</t>
  </si>
  <si>
    <t>Shampplus (Corona Remedies)</t>
  </si>
  <si>
    <t>Shamole (MSD)</t>
  </si>
  <si>
    <t>Shamp. (Windlas Biotech)</t>
  </si>
  <si>
    <t>CRM.KETOCONAZOLE_2% (30GM)</t>
  </si>
  <si>
    <t>INJ.XYLOCAINE_4%</t>
  </si>
  <si>
    <t>CRM.KETOCONAZOLE_2% (50GM)</t>
  </si>
  <si>
    <t>LOT.KETOCONAZOLE_2% (50ML)</t>
  </si>
  <si>
    <t>Lot.care (Panacea Biotec)</t>
  </si>
  <si>
    <t>Lotole (Lupin)</t>
  </si>
  <si>
    <t>Lot.kplus (Jenburkt)</t>
  </si>
  <si>
    <t>Lot.ole (Galderma)</t>
  </si>
  <si>
    <t>Lot.ke (Elder)</t>
  </si>
  <si>
    <t>T-SOL.KETOCONAZOLE_2% (50ML)</t>
  </si>
  <si>
    <t>T-PWD.KETOCONAZOLE_2% (100GM)</t>
  </si>
  <si>
    <t>T-pwcare (Aristo)</t>
  </si>
  <si>
    <t>T-pole (Indoco)</t>
  </si>
  <si>
    <t>T-pwdplus (Knoll Pharma)</t>
  </si>
  <si>
    <t>T-pwole (GSK)</t>
  </si>
  <si>
    <t>T-pwd. (Pax Healthcare)</t>
  </si>
  <si>
    <t>TAB.KETOCONAZOLE_200MG</t>
  </si>
  <si>
    <t>Ketocare (Neon Labs)</t>
  </si>
  <si>
    <t>Ketole (FDC)</t>
  </si>
  <si>
    <t>Ketocplus (AstraZeneca)</t>
  </si>
  <si>
    <t>Ketoole (Roche)</t>
  </si>
  <si>
    <t>Ketoco (Eris Lifesciences)</t>
  </si>
  <si>
    <t>LOT.KETOCONAZOLE_ZN-PYRITHIONE_2%/1% (100ML)</t>
  </si>
  <si>
    <t>SHAMP.KETOCONAZOLE_ZN-PYRITHIONE_2%/1% (75ML)</t>
  </si>
  <si>
    <t>SOAPKETOCONAZOLE_CETRIMIDE_2%W/W / 0.5% W/W (75GM)</t>
  </si>
  <si>
    <t>SOAPKETOCONAZOLE_GLYCERIN_2%W/W / 1% W/W (75GM)</t>
  </si>
  <si>
    <t>Glycerin (Sun Pharma)</t>
  </si>
  <si>
    <t>Glycerol (Cipla)</t>
  </si>
  <si>
    <t>Glyc (Mankind)</t>
  </si>
  <si>
    <t>Glyccare (Alkem)</t>
  </si>
  <si>
    <t>Glycerin (Lupin)</t>
  </si>
  <si>
    <t>LOT.KETOCONAZOLE_COALTAR_2%W/V / 2% W/V (75ML)</t>
  </si>
  <si>
    <t>TD-PATCHKETOPROFEN_20MG</t>
  </si>
  <si>
    <t>Td-pcare (Emcure)</t>
  </si>
  <si>
    <t>Td-oen (Torrent)</t>
  </si>
  <si>
    <t>Td-paplus (GSK)</t>
  </si>
  <si>
    <t>LIQ.MERCUROCHROME_100ML</t>
  </si>
  <si>
    <t>Td-pfen (Psychotropics India)</t>
  </si>
  <si>
    <t>Td-pat (Lyka Labs)</t>
  </si>
  <si>
    <t>DIS-TAB.KETOROLAC_10MG</t>
  </si>
  <si>
    <t>Dis-care (Glenmark)</t>
  </si>
  <si>
    <t>Disoac (Indoco)</t>
  </si>
  <si>
    <t>Dis-lac (Neon Labs)</t>
  </si>
  <si>
    <t>Dis-ta (Glenmark Life Sciences)</t>
  </si>
  <si>
    <t>INJ.KETOROLAC_30MG (1ML)</t>
  </si>
  <si>
    <t>Ketocare (Gland Pharma)</t>
  </si>
  <si>
    <t>Ketoac (Strides Pharma)</t>
  </si>
  <si>
    <t>Ketorplus (Zenith Healthcare)</t>
  </si>
  <si>
    <t>Ketolac (Macleods)</t>
  </si>
  <si>
    <t>Ketoro (Biocon)</t>
  </si>
  <si>
    <t>TAB.KETOROLAC_10MG</t>
  </si>
  <si>
    <t>T-GEL.KETOROLAC_20MG/GM (30GM)</t>
  </si>
  <si>
    <t>E-DPS.KETOROLAC_5ML</t>
  </si>
  <si>
    <t>E-dpcare (Medico Remedies)</t>
  </si>
  <si>
    <t>E-doac (Emcure)</t>
  </si>
  <si>
    <t>E-dpsplus (Cadila Healthcare)</t>
  </si>
  <si>
    <t>E-dplac (Neon Labs)</t>
  </si>
  <si>
    <t>E-dps. (Morepen)</t>
  </si>
  <si>
    <t>E-DPS.KETOTIFEN_5ML</t>
  </si>
  <si>
    <t>E-doen (MSD)</t>
  </si>
  <si>
    <t>E-dpsplus (Elder)</t>
  </si>
  <si>
    <t>E-dpfen (Alkem)</t>
  </si>
  <si>
    <t>E-dps. (Boehringer Ingelheim)</t>
  </si>
  <si>
    <t>TAB.KETOTIFEN_1MG</t>
  </si>
  <si>
    <t>Ketocare (Wockhardt)</t>
  </si>
  <si>
    <t>Ketoen (Corona Remedies)</t>
  </si>
  <si>
    <t>Ketotplus (Medopharm)</t>
  </si>
  <si>
    <t>Ketofen (Apex Labs)</t>
  </si>
  <si>
    <t>Ketoti (Ferring)</t>
  </si>
  <si>
    <t>TAB.KETOTIFEN_10MG</t>
  </si>
  <si>
    <t>SYR.KETOTIFEN_1MG/5ML (60ML)</t>
  </si>
  <si>
    <t>TAB.KETOTIFEN_CETRIZINE_1MG/10MG</t>
  </si>
  <si>
    <t>TAB.LABETALOL_50MG</t>
  </si>
  <si>
    <t>Labecare (Tablets India)</t>
  </si>
  <si>
    <t>Labool (Ferring)</t>
  </si>
  <si>
    <t>Labetplus (Venus Remedies)</t>
  </si>
  <si>
    <t>Labelol (Macleods)</t>
  </si>
  <si>
    <t>Labeta (Zydus Cadila)</t>
  </si>
  <si>
    <t>DIGITAL_THERMOMETER</t>
  </si>
  <si>
    <t>TAB.LABETALOL_100MG</t>
  </si>
  <si>
    <t>INJ.LABETALOL_5MG/ML (4ML)</t>
  </si>
  <si>
    <t>INJ.LABETALOL_5MG/ML (20ML)</t>
  </si>
  <si>
    <t>LOT.LACTIC_ACID_1.2%W/V (100ML)</t>
  </si>
  <si>
    <t>EMOLLIENT_SKIN_PROTECTIVE</t>
  </si>
  <si>
    <t>Lot.care (Torrent)</t>
  </si>
  <si>
    <t>Lotoic (Allergan)</t>
  </si>
  <si>
    <t>Lot.lplus (Intas)</t>
  </si>
  <si>
    <t>Lot.tic (Unichem Labs)</t>
  </si>
  <si>
    <t>Lot.la (Bharat Serums)</t>
  </si>
  <si>
    <t>CRM.LACTIC_ACID_PROPYLENE_GLYCOL_25GM</t>
  </si>
  <si>
    <t>Crmoic (German Remedies)</t>
  </si>
  <si>
    <t>Crm.lplus (Medopharm)</t>
  </si>
  <si>
    <t>Crm.tic (Bayer)</t>
  </si>
  <si>
    <t>Crm.la (Lyka Labs)</t>
  </si>
  <si>
    <t>CRM.LACTIC_ACID_PROPYLENE_GLYCOL_75GM</t>
  </si>
  <si>
    <t>CRM.LACTIC_ACID_PROPYLENE_GLYCOL_100GM</t>
  </si>
  <si>
    <t>CRM.LACTIC_ACID_PROPYLENE_GLYCOL_150GM</t>
  </si>
  <si>
    <t>O-PWD.LACTOBACILLUS_COMBINATIONS_3 MILLION CELLS (1G)</t>
  </si>
  <si>
    <t>O-pwcare (Windlas Biotech)</t>
  </si>
  <si>
    <t>O-pous (Morepen)</t>
  </si>
  <si>
    <t>O-pwdplus (Lifecare)</t>
  </si>
  <si>
    <t>O-pwlus (Roche)</t>
  </si>
  <si>
    <t>O-pwd. (Glenmark Life Sciences)</t>
  </si>
  <si>
    <t>O-LIQ.LACTULOSE_10MG/15ML (100ML)</t>
  </si>
  <si>
    <t>O-licare (Pfizer)</t>
  </si>
  <si>
    <t>O-lose (Boehringer Ingelheim)</t>
  </si>
  <si>
    <t>O-liqplus (Overseas Healthcare)</t>
  </si>
  <si>
    <t>O-liose (Systopic Labs)</t>
  </si>
  <si>
    <t>O-liq. (Wockhardt)</t>
  </si>
  <si>
    <t>O-LIQ.LACTULOSE_10MG/15ML (200ML)</t>
  </si>
  <si>
    <t>ANTI_SEPTIC_SOAP</t>
  </si>
  <si>
    <t>O-LIQ.LACTULOSE_10MG/15ML (500ML)</t>
  </si>
  <si>
    <t>SYR.LACTULOSE_200ML</t>
  </si>
  <si>
    <t>Lactcare (Sun Pharma)</t>
  </si>
  <si>
    <t>Lacose (Pax Healthcare)</t>
  </si>
  <si>
    <t>Lactuplus (Panacea Biotec)</t>
  </si>
  <si>
    <t>Lactose (Emcure)</t>
  </si>
  <si>
    <t>Lactul (Oaknet Healthcare)</t>
  </si>
  <si>
    <t>ENEMALACTULOSE_20%W/V (300ML)</t>
  </si>
  <si>
    <t>Enemcare (Windlas Biotech)</t>
  </si>
  <si>
    <t>Eneose (Torrent)</t>
  </si>
  <si>
    <t>Enemaplus (Zenith Healthcare)</t>
  </si>
  <si>
    <t>Enemose (Yash Pharma)</t>
  </si>
  <si>
    <t>Enemal (Sun Pharma)</t>
  </si>
  <si>
    <t>per rectal</t>
  </si>
  <si>
    <t>TAB.LAFUTIDINE_5MG</t>
  </si>
  <si>
    <t>Lafucare (Dr. Reddy's)</t>
  </si>
  <si>
    <t>Lafone (Lyka Labs)</t>
  </si>
  <si>
    <t>Lafutplus (Ajanta Pharma)</t>
  </si>
  <si>
    <t>Lafuine (Elder)</t>
  </si>
  <si>
    <t>Lafuti (Mankind)</t>
  </si>
  <si>
    <t>TAB.LAFUTIDINE_10MG</t>
  </si>
  <si>
    <t>TAB.LAMIVUDINE_100MG</t>
  </si>
  <si>
    <t>Lamicare (Tablets India)</t>
  </si>
  <si>
    <t>Lamone (Bayer)</t>
  </si>
  <si>
    <t>Lamivplus (Elder)</t>
  </si>
  <si>
    <t>Lamiine (Psychotropics India)</t>
  </si>
  <si>
    <t>Lamivu (Yash Pharma)</t>
  </si>
  <si>
    <t>TAB.LAMIVUDINE_150MG</t>
  </si>
  <si>
    <t>O-SOL.LAMIVUDINE_50MG/5ML (100ML)</t>
  </si>
  <si>
    <t>O-socare (Morepen)</t>
  </si>
  <si>
    <t>O-sone (GSK)</t>
  </si>
  <si>
    <t>O-solplus (Sun Pharma)</t>
  </si>
  <si>
    <t>O-soine (Bharat Serums)</t>
  </si>
  <si>
    <t>O-sol. (Windlas Biotech)</t>
  </si>
  <si>
    <t>TAB.LAMIVUDINE_ZIDOVUDINE_150MG/300MG</t>
  </si>
  <si>
    <t>TAB.LAMOTRIGINE_25MG</t>
  </si>
  <si>
    <t>Lamocare (Medley)</t>
  </si>
  <si>
    <t>Lamone (Zuventus Healthcare)</t>
  </si>
  <si>
    <t>Lamotplus (Bharat Serums)</t>
  </si>
  <si>
    <t>Lamoine (Tablets India)</t>
  </si>
  <si>
    <t>Lamotr (Yash Pharma)</t>
  </si>
  <si>
    <t>TAB.LAMOTRIGINE_50MG</t>
  </si>
  <si>
    <t>STERILE_EYE_PAD (2.5CM X 2.5CM)</t>
  </si>
  <si>
    <t>TAB.LAMOTRIGINE_100MG</t>
  </si>
  <si>
    <t>TAB.LAMOTRIGINE_150MG</t>
  </si>
  <si>
    <t>TAB.LAMOTRIGINE_200MG</t>
  </si>
  <si>
    <t>TAB.LANSOPRAZOLE_15MG</t>
  </si>
  <si>
    <t>Lanscare (Intas)</t>
  </si>
  <si>
    <t>Lanole (Ferring)</t>
  </si>
  <si>
    <t>Lansoplus (Zuventus Healthcare)</t>
  </si>
  <si>
    <t>Lansole (Lupin)</t>
  </si>
  <si>
    <t>Lansop (Ranbaxy)</t>
  </si>
  <si>
    <t>CAP.LANSOPRAZOLE_15MG</t>
  </si>
  <si>
    <t>CAP.LANSOPRAZOLE_30MG</t>
  </si>
  <si>
    <t>E-DPS.LATANOPROST_50MCG/ML (2.5ML)</t>
  </si>
  <si>
    <t>E-dpcare (J B Chemicals)</t>
  </si>
  <si>
    <t>E-dost (Bayer)</t>
  </si>
  <si>
    <t>E-dpsplus (J&amp;J)</t>
  </si>
  <si>
    <t>E-dpost (MSD)</t>
  </si>
  <si>
    <t>E-dps. (Torrent)</t>
  </si>
  <si>
    <t>TAB.LEFLUNOMIDE_10MG</t>
  </si>
  <si>
    <t>Leflcare (Meyer Organics)</t>
  </si>
  <si>
    <t>Lefode (Sun Pharma)</t>
  </si>
  <si>
    <t>Lefluplus (Biocon)</t>
  </si>
  <si>
    <t>Leflide (Natco)</t>
  </si>
  <si>
    <t>Leflun (J B Chemicals)</t>
  </si>
  <si>
    <t>TAB.LEFLUNOMIDE_20MG</t>
  </si>
  <si>
    <t>TAB.LEFLUNOMIDE_100MG</t>
  </si>
  <si>
    <t>TAB.LETROZOLE_2.5MG</t>
  </si>
  <si>
    <t>Letrcare (Radiant Healthcare)</t>
  </si>
  <si>
    <t>Letole (Natco)</t>
  </si>
  <si>
    <t>Letroplus (Lincoln Pharma)</t>
  </si>
  <si>
    <t>Letrole (Bharat Serums)</t>
  </si>
  <si>
    <t>Letroz (Micro Labs)</t>
  </si>
  <si>
    <t>TAB.LEUPRORELIN_40MG</t>
  </si>
  <si>
    <t>Leupcare (Bharat Serums)</t>
  </si>
  <si>
    <t>Leuoin (Jenburkt)</t>
  </si>
  <si>
    <t>Leuprplus (Allergan)</t>
  </si>
  <si>
    <t>Leuplin (Healing Pharma)</t>
  </si>
  <si>
    <t>Leupro (Alembic)</t>
  </si>
  <si>
    <t>SPIRIT_SWAB</t>
  </si>
  <si>
    <t>CAP.LEUPRORELIN_40MG</t>
  </si>
  <si>
    <t>TAB.LEUPRORELIN_160MG</t>
  </si>
  <si>
    <t>TAB.LEVAMISOLE_150MG</t>
  </si>
  <si>
    <t>Levacare (Radiant Healthcare)</t>
  </si>
  <si>
    <t>Levole (Alkem)</t>
  </si>
  <si>
    <t>Levamplus (Aristo)</t>
  </si>
  <si>
    <t>Levaole (Bayer)</t>
  </si>
  <si>
    <t>Levami (Abbott)</t>
  </si>
  <si>
    <t>TAB.LEVAMLODIPINE_2.5MG</t>
  </si>
  <si>
    <t>TAB.LEVAMLODIPINE_5MG</t>
  </si>
  <si>
    <t>TAB.LEVAMLODIPINE_1.25MG</t>
  </si>
  <si>
    <t>TAB.LEVAMLODIPINE_NEBIVOLOL_2.5MG/5MG</t>
  </si>
  <si>
    <t>CALCIUM_ANTAGONIST_BETA-BLOCKER</t>
  </si>
  <si>
    <t>TAB.LEVAMLODIPINE_NEBIVOLOL_2.5MG/2.5MG</t>
  </si>
  <si>
    <t>TAB.LEVETIRACETAM_250MG</t>
  </si>
  <si>
    <t>Levecare (German Remedies)</t>
  </si>
  <si>
    <t>Levoam (Wallace Pharma)</t>
  </si>
  <si>
    <t>Levetplus (Unichem Labs)</t>
  </si>
  <si>
    <t>Levetam (Glenmark)</t>
  </si>
  <si>
    <t>Leveti (Abbott)</t>
  </si>
  <si>
    <t>TAB.LEVETIRACETAM_500MG</t>
  </si>
  <si>
    <t>TAB.LEVETIRACETAM_750MG</t>
  </si>
  <si>
    <t>TAB.LEVETIRACETAM_1000MG</t>
  </si>
  <si>
    <t>INJ.LEVETIRACETAM_100MG/ML (5ML)</t>
  </si>
  <si>
    <t>INF.LEVETIRACETAM_500MG</t>
  </si>
  <si>
    <t>Inf.care (Unichem Labs)</t>
  </si>
  <si>
    <t>Infoam (Sun Pharma)</t>
  </si>
  <si>
    <t>Inf.lplus (Roche)</t>
  </si>
  <si>
    <t>Inf.tam (Glenmark)</t>
  </si>
  <si>
    <t>Inf.le (Hetero)</t>
  </si>
  <si>
    <t>SYR.LEVETIRACETAM_500MG/5ML (100ML)</t>
  </si>
  <si>
    <t>SYR.LEVETIRACETAM_100MG/ML (100ML)</t>
  </si>
  <si>
    <t>E-DPS.LEVOBUNOLOL_5MG/ML (5ML)</t>
  </si>
  <si>
    <t>SURGICAL_MASK</t>
  </si>
  <si>
    <t>E-dpcare (Sun Pharma)</t>
  </si>
  <si>
    <t>E-dool (Intas)</t>
  </si>
  <si>
    <t>E-dplol (USV)</t>
  </si>
  <si>
    <t>E-dps. (Systopic Labs)</t>
  </si>
  <si>
    <t>TAB.LEVOCETRIZINE_2.5MG</t>
  </si>
  <si>
    <t>Levocare (Tablets India)</t>
  </si>
  <si>
    <t>Levone (Pax Healthcare)</t>
  </si>
  <si>
    <t>Levocplus (Pfizer)</t>
  </si>
  <si>
    <t>Levoine (Aristo)</t>
  </si>
  <si>
    <t>Levoce (Healing Pharma)</t>
  </si>
  <si>
    <t>TAB.LEVOCETRIZINE_5MG</t>
  </si>
  <si>
    <t>TAB.LEVOCETRIZINE_10MG</t>
  </si>
  <si>
    <t>SYR.LEVOCETRIZINE_2.5MG/5ML (60ML)</t>
  </si>
  <si>
    <t>TAB.LEVODOPA_CARBIDOPA_100MG/10MG</t>
  </si>
  <si>
    <t>Levocare (Pax Healthcare)</t>
  </si>
  <si>
    <t>Levopa (Troikaa)</t>
  </si>
  <si>
    <t>Levodplus (Psychotropics India)</t>
  </si>
  <si>
    <t>Levoopa (Medopharm)</t>
  </si>
  <si>
    <t>Levodo (Micro Labs)</t>
  </si>
  <si>
    <t>TAB.LEVODOPA_CARBIDOPA_100MG/25MG</t>
  </si>
  <si>
    <t>TAB.LEVODOPA_CARBIDOPA_250MG/25MG</t>
  </si>
  <si>
    <t>TAB.LEVOFLOXACIN_250MG</t>
  </si>
  <si>
    <t>Levocare (Sun Pharma)</t>
  </si>
  <si>
    <t>Levoin (Roche)</t>
  </si>
  <si>
    <t>Levofplus (Meyer Organics)</t>
  </si>
  <si>
    <t>Levocin (Psychotropics India)</t>
  </si>
  <si>
    <t>Levofl (Gland Pharma)</t>
  </si>
  <si>
    <t>TAB.LEVOFLOXACIN_500MG</t>
  </si>
  <si>
    <t>TAB.LEVOFLOXACIN_750MG</t>
  </si>
  <si>
    <t>INF.LEVOFLOXACIN_500MG</t>
  </si>
  <si>
    <t>Inf.care (J B Chemicals)</t>
  </si>
  <si>
    <t>Infoin (Medico Remedies)</t>
  </si>
  <si>
    <t>Inf.lplus (Corona Remedies)</t>
  </si>
  <si>
    <t>Inf.cin (Systopic Labs)</t>
  </si>
  <si>
    <t>Inf.le (Windlas Biotech)</t>
  </si>
  <si>
    <t>SYR.LEVOFLOXACIN_125MG/5ML (60ML)</t>
  </si>
  <si>
    <t>TAB.LEVONORGESTREL_0.75MG</t>
  </si>
  <si>
    <t>Levocare (MSD)</t>
  </si>
  <si>
    <t>Levoel (Fourrts)</t>
  </si>
  <si>
    <t>Levonplus (Apex Labs)</t>
  </si>
  <si>
    <t>Levorel (Sun Pharma)</t>
  </si>
  <si>
    <t>Levono (Biocon)</t>
  </si>
  <si>
    <t>TAB.LEVONORGESTREL_1.5MG</t>
  </si>
  <si>
    <t>TAB.LEVONORGESTREL_ETHINYLESTRADIOL_100MCG/20MCG</t>
  </si>
  <si>
    <t>STERILE_GLOVES_7SIZE_(PAIR)</t>
  </si>
  <si>
    <t>TAB.LEVONORGESTREL_ETHINYLESTRADIOL_0.1MG/0.02MG</t>
  </si>
  <si>
    <t>TAB.LEVONORGESTREL_ETHINYLESTRADIOL_0.25MG/0.05MG</t>
  </si>
  <si>
    <t>TAB.LEVONORGESTREL_ETHINYLESTRADIOL_0.125MG/0.03MG</t>
  </si>
  <si>
    <t>TAB.LEVONORGESTREL_ETHINYLESTRADIOL_0.5MG/0.05MG</t>
  </si>
  <si>
    <t>STRIPLEVONORGESTREL_ETHINYLESTRADIOL_6T-50MCG/30MCG, 5T-0.075MG/0.04MG, 10T-0.125MG/0.03MG</t>
  </si>
  <si>
    <t>TAB.LEVOSULPIRIDE_25MG</t>
  </si>
  <si>
    <t>Levocare (Eris Lifesciences)</t>
  </si>
  <si>
    <t>Levode (Alembic)</t>
  </si>
  <si>
    <t>Levosplus (Zuventus Healthcare)</t>
  </si>
  <si>
    <t>Levoide (Lincoln Pharma)</t>
  </si>
  <si>
    <t>Levosu (Samarth Life Sciences)</t>
  </si>
  <si>
    <t>TAB.LEVOSULPIRIDE_50MG</t>
  </si>
  <si>
    <t>TAB.LEVOSULPIRIDE_75MG</t>
  </si>
  <si>
    <t>TAB.LEVOSULPIRIDE_100MG</t>
  </si>
  <si>
    <t>INJ.LEVOSULPIRIDE_12.5MG/ML (2ML)</t>
  </si>
  <si>
    <t>TAB.LEVOTHYROXINE_SODIUM_12.5MCG</t>
  </si>
  <si>
    <t>THYROID_HORMONE</t>
  </si>
  <si>
    <t>Levocare (Zydus Cadila)</t>
  </si>
  <si>
    <t>Levone (Meyer Organics)</t>
  </si>
  <si>
    <t>Levotplus (AstraZeneca)</t>
  </si>
  <si>
    <t>Levoine (Sun Pharma)</t>
  </si>
  <si>
    <t>Levoth (Radiant Healthcare)</t>
  </si>
  <si>
    <t>TAB.LEVOTHYROXINE_SODIUM_25MCG</t>
  </si>
  <si>
    <t>TAB.LEVOTHYROXINE_SODIUM_37.5MCG</t>
  </si>
  <si>
    <t>TAB.LEVOTHYROXINE_SODIUM_50MCG</t>
  </si>
  <si>
    <t>TAB.LEVOTHYROXINE_SODIUM_62.5MCG</t>
  </si>
  <si>
    <t>TAB.LEVOTHYROXINE_SODIUM_88MCG</t>
  </si>
  <si>
    <t>TAB.LEVOTHYROXINE_SODIUM_100MCG</t>
  </si>
  <si>
    <t>TAB.LEVOTHYROXINE_SODIUM_125MCG</t>
  </si>
  <si>
    <t>TAB.LEVOTHYROXINE_SODIUM_150MCG</t>
  </si>
  <si>
    <t>TAB.LEVOTHYROXINE_SODIUM_200MCG</t>
  </si>
  <si>
    <t>UNSTERILE_GLOVES_(BOX OF 100 UNITS.)</t>
  </si>
  <si>
    <t>OIN.LIDOCAINE_5% (20GM)</t>
  </si>
  <si>
    <t>T-SOL.LIDOCAINE_2% (100ML)</t>
  </si>
  <si>
    <t>T-socare (Overseas Healthcare)</t>
  </si>
  <si>
    <t>T-sone (Emcure)</t>
  </si>
  <si>
    <t>T-solplus (Corona Remedies)</t>
  </si>
  <si>
    <t>T-soine (Apex Labs)</t>
  </si>
  <si>
    <t>T-sol. (Yash Pharma)</t>
  </si>
  <si>
    <t>JELLYLIDOCAINE_2% (30GM)</t>
  </si>
  <si>
    <t>Jellcare (Glenmark Life Sciences)</t>
  </si>
  <si>
    <t>Jelone (Novartis)</t>
  </si>
  <si>
    <t>Jellyplus (Cadila Healthcare)</t>
  </si>
  <si>
    <t>Jelline (Macleods)</t>
  </si>
  <si>
    <t>Jellyl (Emcure)</t>
  </si>
  <si>
    <t>T-SOL.LIDOCAINE_42.7MG/ML (4%) [30ML]</t>
  </si>
  <si>
    <t>INJ.LIDOCAINE_21.3MG/ML (50ML)</t>
  </si>
  <si>
    <t>Lidocare (Psychotropics India)</t>
  </si>
  <si>
    <t>Lidone (Lincoln Pharma)</t>
  </si>
  <si>
    <t>Lidocplus (Yash Pharma)</t>
  </si>
  <si>
    <t>Lidoine (Allergan)</t>
  </si>
  <si>
    <t>Lidoca (Galderma)</t>
  </si>
  <si>
    <t>INJ.LIDOCAINE_EPINEPHRINE_24.64MG/0.0125% (30ML)</t>
  </si>
  <si>
    <t>INJ.LIDOCAINE_EPINEPHRINE_21.3MG/0.05MG (30ML)</t>
  </si>
  <si>
    <t>TAB.LINAGLIPTIN_5MG</t>
  </si>
  <si>
    <t>Linacare (Medico Remedies)</t>
  </si>
  <si>
    <t>Linoin (Jenburkt)</t>
  </si>
  <si>
    <t>Linagplus (Mankind)</t>
  </si>
  <si>
    <t>Linatin (Apex Labs)</t>
  </si>
  <si>
    <t>Linagl (Novartis)</t>
  </si>
  <si>
    <t>TAB.LINAGLIPTIN_EMPAGLIFLOZIN_5MG/25MG</t>
  </si>
  <si>
    <t>TAB.LINAGLIPTIN_EMPAGLIFLOZIN_5MG/10MG</t>
  </si>
  <si>
    <t>TAB.LINAGLIPTIN_METFORMIN_2.5MG/500MG</t>
  </si>
  <si>
    <t>TAB.LINAGLIPTIN_METFORMIN_2.5MG/850MG</t>
  </si>
  <si>
    <t>TAB.LINAGLIPTIN_METFORMIN_2.5MG/1000MG</t>
  </si>
  <si>
    <t>CAP.LINCOMYCIN_250MG</t>
  </si>
  <si>
    <t>OTHER_ANTIBIOTIC</t>
  </si>
  <si>
    <t>Linccare (Psychotropics India)</t>
  </si>
  <si>
    <t>Linoin (Tablets India)</t>
  </si>
  <si>
    <t>Lincoplus (Lyka Labs)</t>
  </si>
  <si>
    <t>Linccin (Dr. Reddy's)</t>
  </si>
  <si>
    <t>Lincom (Radiant Healthcare)</t>
  </si>
  <si>
    <t>CAP.LINCOMYCIN_500MG</t>
  </si>
  <si>
    <t>O-SUS.LINCOMYCIN_125MG/5ML (60ML)</t>
  </si>
  <si>
    <t>O-sucare (Ferring)</t>
  </si>
  <si>
    <t>O-soin (Lifecare)</t>
  </si>
  <si>
    <t>O-susplus (Micro Labs)</t>
  </si>
  <si>
    <t>O-sucin (USV)</t>
  </si>
  <si>
    <t>O-sus. (Novartis)</t>
  </si>
  <si>
    <t>INJ.LINCOMYCIN_300MG/ML (1ML)</t>
  </si>
  <si>
    <t>INJ.LINCOMYCIN_300MG/ML (2ML)</t>
  </si>
  <si>
    <t>T-PWD.NEOMYCIN_(N-BAXIN)_NEOMYCINSULPHATE_SULPHACETAMIDESODIUM_BACITRACIN_(10GM)</t>
  </si>
  <si>
    <t>LOT.LINDANE_50ML</t>
  </si>
  <si>
    <t>Lot.care (Yash Pharma)</t>
  </si>
  <si>
    <t>Lotone (Alembic)</t>
  </si>
  <si>
    <t>Lot.lplus (Eris Lifesciences)</t>
  </si>
  <si>
    <t>Lot.ane (Micro Labs)</t>
  </si>
  <si>
    <t>Lot.li (Abbott)</t>
  </si>
  <si>
    <t>LOT.LINDANE_100ML</t>
  </si>
  <si>
    <t>TAB.LINEZOLID_600MG</t>
  </si>
  <si>
    <t>Linecare (Medico Remedies)</t>
  </si>
  <si>
    <t>Linoid (Pfizer)</t>
  </si>
  <si>
    <t>Linezplus (German Remedies)</t>
  </si>
  <si>
    <t>Linelid (Overseas Healthcare)</t>
  </si>
  <si>
    <t>Linezo (J&amp;J)</t>
  </si>
  <si>
    <t>INF.LINEZOLID_200MG/100ML (300ML)</t>
  </si>
  <si>
    <t>Inf.care (Lifecare)</t>
  </si>
  <si>
    <t>Infoid (Hetero)</t>
  </si>
  <si>
    <t>Inf.lplus (Cadila Healthcare)</t>
  </si>
  <si>
    <t>Inf.lid (USV)</t>
  </si>
  <si>
    <t>Inf.li (Alembic)</t>
  </si>
  <si>
    <t>INF.LINEZOLID_200MG/100ML (100ML)</t>
  </si>
  <si>
    <t>SYR.LINEZOLID_100MG/5ML (30ML)</t>
  </si>
  <si>
    <t>SYR.LINEZOLID_100MG/5ML (60ML)</t>
  </si>
  <si>
    <t>TAB.LISINOPRIL_2.5MG</t>
  </si>
  <si>
    <t>Lisicare (Strides Pharma)</t>
  </si>
  <si>
    <t>Lisoil (Knoll Pharma)</t>
  </si>
  <si>
    <t>Lisinplus (Win-Medicare)</t>
  </si>
  <si>
    <t>Lisiril (Torrent)</t>
  </si>
  <si>
    <t>Lisino (Hetero)</t>
  </si>
  <si>
    <t>TAB.LISINOPRIL_5MG</t>
  </si>
  <si>
    <t>TAB.LISINOPRIL_10MG</t>
  </si>
  <si>
    <t>TAB.LISINOPRIL_20MG</t>
  </si>
  <si>
    <t>TAB.LISINOPRIL_AMLODIPINE_5MG/5MG</t>
  </si>
  <si>
    <t>ACE_INHIBITOR/DIRECT_RENIN_INHIBITOR_CALCIUM_ANATGONIST</t>
  </si>
  <si>
    <t>TAB.LISINOPRIL_HYDROCHLOROTHIAZIDE_5MG/12.5MG</t>
  </si>
  <si>
    <t>TAB.LISINOPRIL_HYDROCHLOROTHIAZIDE_10MG/12.5MG</t>
  </si>
  <si>
    <t>TAB.LITHIUM_300MG</t>
  </si>
  <si>
    <t>Lithcare (Windlas Biotech)</t>
  </si>
  <si>
    <t>Litoum (Meyer Organics)</t>
  </si>
  <si>
    <t>Lithiplus (Ipca)</t>
  </si>
  <si>
    <t>Lithium (Abbott)</t>
  </si>
  <si>
    <t>Lithiu (Mankind)</t>
  </si>
  <si>
    <t>TAB.LITHIUM_400MG</t>
  </si>
  <si>
    <t>SURGICAL_BLADE_22SIZE</t>
  </si>
  <si>
    <t>TAB.LITHIUM_450MG</t>
  </si>
  <si>
    <t>TAB.LOMEFLOXACIN_400MG</t>
  </si>
  <si>
    <t>Lomecare (Emcure)</t>
  </si>
  <si>
    <t>Lomoin (Fourrts)</t>
  </si>
  <si>
    <t>Lomefplus (Torrent)</t>
  </si>
  <si>
    <t>Lomecin (Eris Lifesciences)</t>
  </si>
  <si>
    <t>Lomefl (Roche)</t>
  </si>
  <si>
    <t>CAP.LOMUSTINE_40MG</t>
  </si>
  <si>
    <t>Lomucare (Intas)</t>
  </si>
  <si>
    <t>Lomone (Allergan)</t>
  </si>
  <si>
    <t>Lomusplus (Cipla)</t>
  </si>
  <si>
    <t>Lomuine (USV)</t>
  </si>
  <si>
    <t>Lomust (Systopic Labs)</t>
  </si>
  <si>
    <t>TAB.LOPERAMIDE_2MG</t>
  </si>
  <si>
    <t>Lopecare (Jenburkt)</t>
  </si>
  <si>
    <t>Lopode (Bayer)</t>
  </si>
  <si>
    <t>Loperplus (Alembic)</t>
  </si>
  <si>
    <t>Lopeide (Emcure)</t>
  </si>
  <si>
    <t>Lopera (Yash Pharma)</t>
  </si>
  <si>
    <t>ANTISEPTIC</t>
  </si>
  <si>
    <t>ANTI_INFECTIVE&amp;ANTI_SEPTIC</t>
  </si>
  <si>
    <t>SYR.LOPERAMIDE_1MG/5ML (30ML)</t>
  </si>
  <si>
    <t>TAB.LOPINAVIR_RITONAVIR_200MG/50MG</t>
  </si>
  <si>
    <t>Lopicare (Zuventus Healthcare)</t>
  </si>
  <si>
    <t>Lopoir (Corona Remedies)</t>
  </si>
  <si>
    <t>Lopinplus (German Remedies)</t>
  </si>
  <si>
    <t>Lopivir (Sanofi)</t>
  </si>
  <si>
    <t>Lopina (AstraZeneca)</t>
  </si>
  <si>
    <t>CAP.LOPINAVIR_RITONAVIR_200MG/50MG</t>
  </si>
  <si>
    <t>TAB.LORATADINE_10MG</t>
  </si>
  <si>
    <t>Loracare (Alkem)</t>
  </si>
  <si>
    <t>Lorone (Zuventus Healthcare)</t>
  </si>
  <si>
    <t>Loratplus (Pfizer)</t>
  </si>
  <si>
    <t>Loraine (Systopic Labs)</t>
  </si>
  <si>
    <t>Lorata (Blue Cross)</t>
  </si>
  <si>
    <t>TAB.LORATADINE_5MG</t>
  </si>
  <si>
    <t>SYR.LORATADINE_5MG/5ML (30ML)</t>
  </si>
  <si>
    <t>SYR.LORATADINE_5MG/5ML (60ML)</t>
  </si>
  <si>
    <t>SYR.LORATADINE_5MG/5ML (100ML)</t>
  </si>
  <si>
    <t>TAB.LORATADINE_PSEUDOEPHEDRINE_5MG/120MG</t>
  </si>
  <si>
    <t>TAB.LORAZEPAM_1MG</t>
  </si>
  <si>
    <t>Loracare (Meyer Organics)</t>
  </si>
  <si>
    <t>Loroam (Zuventus Healthcare)</t>
  </si>
  <si>
    <t>Lorazplus (Natco)</t>
  </si>
  <si>
    <t>Lorapam (Tablets India)</t>
  </si>
  <si>
    <t>Loraze (Bharat Serums)</t>
  </si>
  <si>
    <t>TAB.LORAZEPAM_2MG</t>
  </si>
  <si>
    <t>TAB.LORAZEPAM_3MG</t>
  </si>
  <si>
    <t>INJ.LORAZEPAM_2MG/ML (2ML)</t>
  </si>
  <si>
    <t>TAB.L_ORNITHINE_L_ASPARTATE_150MG</t>
  </si>
  <si>
    <t>HEPATIC_PROTECTOR</t>
  </si>
  <si>
    <t>CHOLAGOGUES_CHOLELITHIOLYTIC_&amp;_HEPATIC_PROTECTOR</t>
  </si>
  <si>
    <t>Genecare (FDC)</t>
  </si>
  <si>
    <t>Genoic (Eris Lifesciences)</t>
  </si>
  <si>
    <t>Generplus (Alkem)</t>
  </si>
  <si>
    <t>Generic (Allergan)</t>
  </si>
  <si>
    <t>Generi (Yash Pharma)</t>
  </si>
  <si>
    <t>TAB.L_ORNITHINE_L_ASPARTATE_500MG</t>
  </si>
  <si>
    <t>TAB.PARACETAMOL_500MG</t>
  </si>
  <si>
    <t>TAB.L_ORNITHINE_L_ASPARTATE_3GM</t>
  </si>
  <si>
    <t>INJ.L_ORNITHINE_L_ASPARTATE_5GM/10ML</t>
  </si>
  <si>
    <t>SYR.L_ORNITHINE_L_ASPARTATE_250MG/5ML (100ML)</t>
  </si>
  <si>
    <t>TAB.LORNOXICAM_4MG</t>
  </si>
  <si>
    <t>Lorncare (Venus Remedies)</t>
  </si>
  <si>
    <t>Loroam (Sanofi)</t>
  </si>
  <si>
    <t>Lornoplus (Bharat Serums)</t>
  </si>
  <si>
    <t>Lorncam (Macleods)</t>
  </si>
  <si>
    <t>Lornox (Natco)</t>
  </si>
  <si>
    <t>TAB.LORNOXICAM_8MG</t>
  </si>
  <si>
    <t>TAB.LORNOXICAM_16MG</t>
  </si>
  <si>
    <t>TAB.LOMOXICAM_PARACETAMOL_4MG/500MG</t>
  </si>
  <si>
    <t>Lomocare (Fourrts)</t>
  </si>
  <si>
    <t>Lomoam (Medopharm)</t>
  </si>
  <si>
    <t>Lomoxplus (Abbott)</t>
  </si>
  <si>
    <t>Lomocam (Wallace Pharma)</t>
  </si>
  <si>
    <t>Lomoxi (Serum Institute)</t>
  </si>
  <si>
    <t>TAB.LOMOXICAM_PARACETAMOL_4MG/325MG</t>
  </si>
  <si>
    <t>TAB.LOMOXICAM_PARACETAMOL_8MG/325MG</t>
  </si>
  <si>
    <t>TAB.LOMOXICAM_PARACETAMOL_8MG/500MG</t>
  </si>
  <si>
    <t>TAB.LOSARTAN_25MG</t>
  </si>
  <si>
    <t>Losacare (GSK)</t>
  </si>
  <si>
    <t>Losoan (Abbott)</t>
  </si>
  <si>
    <t>Losarplus (Lincoln Pharma)</t>
  </si>
  <si>
    <t>Losatan (Intas)</t>
  </si>
  <si>
    <t>Losart (Pfizer)</t>
  </si>
  <si>
    <t>TAB.LOSARTAN_50MG</t>
  </si>
  <si>
    <t>TAB.LOSARTAN_100MG</t>
  </si>
  <si>
    <t>TAB.LOSARTAN_AMLODIPINE_25MG/5MG</t>
  </si>
  <si>
    <t>ANGIOTENSION_II_ANTAGONIST_CALCIUM_ANTAGONIST</t>
  </si>
  <si>
    <t>TAB.LOSARTAN_AMLODIPINE_50MG/5MG</t>
  </si>
  <si>
    <t>TAB.LOSARTAN_HYDROCHLOROTHIAZIDE_25MG/12.5MG</t>
  </si>
  <si>
    <t>ANGIOTENSION_II_ANTAGONIST_DIURETIC</t>
  </si>
  <si>
    <t>GEL.2%XYLOCAINE</t>
  </si>
  <si>
    <t>TAB.LOSARTAN_HYDROCHLOROTHIAZIDE_50MG/12.5MG</t>
  </si>
  <si>
    <t>TAB.LOVASTATIN_10MG</t>
  </si>
  <si>
    <t>Lovacare (Lifecare)</t>
  </si>
  <si>
    <t>Lovoin (Sanofi)</t>
  </si>
  <si>
    <t>Lovasplus (Medley)</t>
  </si>
  <si>
    <t>Lovatin (Roche)</t>
  </si>
  <si>
    <t>Lovast (Apex Labs)</t>
  </si>
  <si>
    <t>TAB.LOVASTATIN_20MG</t>
  </si>
  <si>
    <t>CAP.LOXAPINE_10MG</t>
  </si>
  <si>
    <t>Loxacare (Ajanta Pharma)</t>
  </si>
  <si>
    <t>Loxone (Pax Healthcare)</t>
  </si>
  <si>
    <t>Loxapplus (Venus Remedies)</t>
  </si>
  <si>
    <t>Loxaine (Boehringer Ingelheim)</t>
  </si>
  <si>
    <t>Loxapi (Lyka Labs)</t>
  </si>
  <si>
    <t>CAP.LOXAPINE_25MG</t>
  </si>
  <si>
    <t>CAP.LOXAPINE_50MG</t>
  </si>
  <si>
    <t>O-LIQ.LOXAPINE_25MG/ML (60ML)</t>
  </si>
  <si>
    <t>O-licare (Ranbaxy)</t>
  </si>
  <si>
    <t>O-lone (Systopic Labs)</t>
  </si>
  <si>
    <t>O-liqplus (Ajanta Pharma)</t>
  </si>
  <si>
    <t>O-liine (Medley)</t>
  </si>
  <si>
    <t>O-liq. (Lifecare)</t>
  </si>
  <si>
    <t>CRM.LULICONAZOLE_10GM</t>
  </si>
  <si>
    <t>Crm.care (Mankind)</t>
  </si>
  <si>
    <t>Crmole (Cipla)</t>
  </si>
  <si>
    <t>Crm.lplus (Macleods)</t>
  </si>
  <si>
    <t>Crm.ole (Aristo)</t>
  </si>
  <si>
    <t>Crm.lu (German Remedies)</t>
  </si>
  <si>
    <t>CRM.LULICONAZOLE_20GM</t>
  </si>
  <si>
    <t>CRM.LULICONAZOLE_30GM</t>
  </si>
  <si>
    <t>CRM.LULICONAZOLE_50GM</t>
  </si>
  <si>
    <t>LOT.LULICONAZOLE_15ML</t>
  </si>
  <si>
    <t>Lot.care (Cipla)</t>
  </si>
  <si>
    <t>Lotole (Zydus Cadila)</t>
  </si>
  <si>
    <t>Lot.lplus (Wockhardt)</t>
  </si>
  <si>
    <t>Lot.ole (Lincoln Pharma)</t>
  </si>
  <si>
    <t>Lot.lu (Natco)</t>
  </si>
  <si>
    <t>LOT.LULICONAZOLE_30ML</t>
  </si>
  <si>
    <t>LOT.LULICONAZOLE_100ML</t>
  </si>
  <si>
    <t>TAB.LUVISTIN_CALCIUMLACTATE/GLUCONATE_20MG/200MG</t>
  </si>
  <si>
    <t>SYR.LUVISTIN_CALCIUMLACTATE/GLUCONATE_5MG/75MG/500MGVITC/5ML</t>
  </si>
  <si>
    <t>INJ.XYLOCAINE 2%</t>
  </si>
  <si>
    <t>INF.MANNITOL_20% (100ML)</t>
  </si>
  <si>
    <t>Inf.care (Ranbaxy)</t>
  </si>
  <si>
    <t>Infool (Intas)</t>
  </si>
  <si>
    <t>Inf.mplus (Zuventus Healthcare)</t>
  </si>
  <si>
    <t>Inf.tol (Galderma)</t>
  </si>
  <si>
    <t>Inf.ma (Systopic Labs)</t>
  </si>
  <si>
    <t>INF.MANNITOL_20% (250ML)</t>
  </si>
  <si>
    <t>TAB.MEBENDAZOLE_100MG</t>
  </si>
  <si>
    <t>Mebecare (Micro Labs)</t>
  </si>
  <si>
    <t>Mebole (Psychotropics India)</t>
  </si>
  <si>
    <t>Mebenplus (Intas)</t>
  </si>
  <si>
    <t>Mebeole (Wockhardt)</t>
  </si>
  <si>
    <t>Mebend (Windlas Biotech)</t>
  </si>
  <si>
    <t>TAB.MEBENDAZOLE_500MG</t>
  </si>
  <si>
    <t>SUS.MEBENDAZOLE_100MG/5ML (30ML)</t>
  </si>
  <si>
    <t>Sus.care (Medico Remedies)</t>
  </si>
  <si>
    <t>Susole (Cipla)</t>
  </si>
  <si>
    <t>Sus.mplus (Micro Labs)</t>
  </si>
  <si>
    <t>Sus.ole (Ranbaxy)</t>
  </si>
  <si>
    <t>Sus.me (Apex Labs)</t>
  </si>
  <si>
    <t>TAB.MEBEVERINE_135MG</t>
  </si>
  <si>
    <t>Mebecare (Tablets India)</t>
  </si>
  <si>
    <t>Mebone (Apex Labs)</t>
  </si>
  <si>
    <t>Mebevplus (Psychotropics India)</t>
  </si>
  <si>
    <t>Mebeine (Emcure)</t>
  </si>
  <si>
    <t>Mebeve (Bayer)</t>
  </si>
  <si>
    <t>CAP.MEBEVERINE_200MG</t>
  </si>
  <si>
    <t>TAB.MEBEVERINE_CHLORDIAZEPOXIDE_135MG/5MG</t>
  </si>
  <si>
    <t>TAB.MECLOZINE_FOLICACID_50MG/5MG</t>
  </si>
  <si>
    <t>INJ.MECOBALAMIN_1500MCG</t>
  </si>
  <si>
    <t>VITAMIN_MINERAL_ANTIANAEMIC_NOOTROPIC_NEUROTONIC</t>
  </si>
  <si>
    <t>Mecocare (Corona Remedies)</t>
  </si>
  <si>
    <t>Mecoin (Ranbaxy)</t>
  </si>
  <si>
    <t>Mecobplus (Ferring)</t>
  </si>
  <si>
    <t>Mecomin (Torrent)</t>
  </si>
  <si>
    <t>Mecoba (Biocon)</t>
  </si>
  <si>
    <t>INJ.MECOBALAMIN_2500MCG</t>
  </si>
  <si>
    <t>TAB.MEROXYPROGESTERONE_2.5MG</t>
  </si>
  <si>
    <t>Merocare (Ajanta Pharma)</t>
  </si>
  <si>
    <t>Merone (Mankind)</t>
  </si>
  <si>
    <t>Meroxplus (AstraZeneca)</t>
  </si>
  <si>
    <t>Meroone (Cadila Healthcare)</t>
  </si>
  <si>
    <t>Meroxy (Gland Pharma)</t>
  </si>
  <si>
    <t>TAB.MEROXYPROGESTERONE_5MG</t>
  </si>
  <si>
    <t>TAB.MEROXYPROGESTERONE_10MG</t>
  </si>
  <si>
    <t>TAB.MEROXYPROGESTERONE_100MG</t>
  </si>
  <si>
    <t>INJ.MEROXYPROGESTERONE_150MG/ML (1ML)</t>
  </si>
  <si>
    <t>TAB.MEFENAMIC_ACID_100MG</t>
  </si>
  <si>
    <t>Mefecare (Strides Pharma)</t>
  </si>
  <si>
    <t>Mefoic (Morepen)</t>
  </si>
  <si>
    <t>Mefenplus (Hetero)</t>
  </si>
  <si>
    <t>Mefemic (Elder)</t>
  </si>
  <si>
    <t>Mefena (Emcure)</t>
  </si>
  <si>
    <t>TAB.MEFENAMIC_ACID_250MG</t>
  </si>
  <si>
    <t>TAB.MEFENAMIC_ACID_500MG</t>
  </si>
  <si>
    <t>O-SUS.MEFENAMIC_ACID_100MG/5ML (60ML)</t>
  </si>
  <si>
    <t>O-sucare (Macleods)</t>
  </si>
  <si>
    <t>O-soic (Systopic Labs)</t>
  </si>
  <si>
    <t>O-sumic (Psychotropics India)</t>
  </si>
  <si>
    <t>O-sus. (German Remedies)</t>
  </si>
  <si>
    <t>TAB.MEFENAMIC_ACID_TRANEXAMIC_ACID_250MG/500MG</t>
  </si>
  <si>
    <t>TAB.MEFLOQUINE_250MG</t>
  </si>
  <si>
    <t>Meflcare (Dr. Reddy's)</t>
  </si>
  <si>
    <t>Mefone (Natco)</t>
  </si>
  <si>
    <t>Mefloplus (Samarth Life Sciences)</t>
  </si>
  <si>
    <t>Mefline (Troikaa)</t>
  </si>
  <si>
    <t>Mefloq (Morepen)</t>
  </si>
  <si>
    <t>TAB.MEFLOQUINE_ARTESUNATE_220MG/100MG</t>
  </si>
  <si>
    <t>TAB.MELATONIN_3MG</t>
  </si>
  <si>
    <t>Melacare (Ajanta Pharma)</t>
  </si>
  <si>
    <t>Meloin (Overseas Healthcare)</t>
  </si>
  <si>
    <t>Melatplus (Oaknet Healthcare)</t>
  </si>
  <si>
    <t>Melanin (Hetero)</t>
  </si>
  <si>
    <t>Melato (Pfizer)</t>
  </si>
  <si>
    <t>TAB.MELATONIN_5MG</t>
  </si>
  <si>
    <t>CAP.MELATONIN_10MG</t>
  </si>
  <si>
    <t>TAB.MELITRACEN_FLUPENTIXOL_10MG/0.5MG</t>
  </si>
  <si>
    <t>Melicare (Corona Remedies)</t>
  </si>
  <si>
    <t>Meloen (Neon Labs)</t>
  </si>
  <si>
    <t>Melitplus (Sanofi)</t>
  </si>
  <si>
    <t>Melicen (Unichem Labs)</t>
  </si>
  <si>
    <t>Melitr (Cipla)</t>
  </si>
  <si>
    <t>TAB.MELOXICAM_7.5MG</t>
  </si>
  <si>
    <t>Melocare (Lyka Labs)</t>
  </si>
  <si>
    <t>Meloam (Ranbaxy)</t>
  </si>
  <si>
    <t>Meloxplus (Tablets India)</t>
  </si>
  <si>
    <t>Melocam (Natco)</t>
  </si>
  <si>
    <t>Meloxi (Sanofi)</t>
  </si>
  <si>
    <t>TAB.MELOXICAM_15MG</t>
  </si>
  <si>
    <t>TAB.MELPHALAN_2MG</t>
  </si>
  <si>
    <t>Melpcare (Natco)</t>
  </si>
  <si>
    <t>Meloan (Roche)</t>
  </si>
  <si>
    <t>Melphplus (Jenburkt)</t>
  </si>
  <si>
    <t>Melplan (Gland Pharma)</t>
  </si>
  <si>
    <t>Melpha (Ajanta Pharma)</t>
  </si>
  <si>
    <t>TAB.MELPHALAN_5MG</t>
  </si>
  <si>
    <t>SURGICAL_SPIRIL_100ML</t>
  </si>
  <si>
    <t>INJ.MELPHALAN_50MG</t>
  </si>
  <si>
    <t>TAB.MEPHENTERMINE_10MG</t>
  </si>
  <si>
    <t>VASOCONSTRICTOR</t>
  </si>
  <si>
    <t>VASOCONTRICTOR</t>
  </si>
  <si>
    <t>Mephcare (Ipca)</t>
  </si>
  <si>
    <t>Mepone (Zuventus Healthcare)</t>
  </si>
  <si>
    <t>Mepheplus (Strides Pharma)</t>
  </si>
  <si>
    <t>Mephine (Medley)</t>
  </si>
  <si>
    <t>Mephen (Pax Healthcare)</t>
  </si>
  <si>
    <t>INJ.MEPHENTERMINE_15MG/ML (1ML)</t>
  </si>
  <si>
    <t>INJ.MEPHENTERMINE_30MG/ML (10ML)</t>
  </si>
  <si>
    <t>INJ.MEROPENEM_125MG</t>
  </si>
  <si>
    <t>Merocare (AstraZeneca)</t>
  </si>
  <si>
    <t>Meroem (J&amp;J)</t>
  </si>
  <si>
    <t>Meropplus (Eris Lifesciences)</t>
  </si>
  <si>
    <t>Meronem (Glenmark)</t>
  </si>
  <si>
    <t>Merope (Overseas Healthcare)</t>
  </si>
  <si>
    <t>INJ.MEROPENEM_250MG</t>
  </si>
  <si>
    <t>INJ.MEROPENEM_500MG</t>
  </si>
  <si>
    <t>INJ.MEROPENEM_1GM</t>
  </si>
  <si>
    <t>INJ.MEROPENEM_2GM</t>
  </si>
  <si>
    <t>TAB.MESALAZINE_400MG</t>
  </si>
  <si>
    <t>Mesacare (Panacea Biotec)</t>
  </si>
  <si>
    <t>Mesone (Novartis)</t>
  </si>
  <si>
    <t>Mesalplus (Wockhardt)</t>
  </si>
  <si>
    <t>Mesaine (Hetero)</t>
  </si>
  <si>
    <t>Mesala (Sun Pharma)</t>
  </si>
  <si>
    <t>TAB.MESALAZINE_800MG</t>
  </si>
  <si>
    <t>TAB.MESALAZINE_1.2GM</t>
  </si>
  <si>
    <t>INJ.MESNA_100MG/ML (2ML)</t>
  </si>
  <si>
    <t>Mesncare (Wallace Pharma)</t>
  </si>
  <si>
    <t>Mesona (J B Chemicals)</t>
  </si>
  <si>
    <t>Mesnaplus (Elder)</t>
  </si>
  <si>
    <t>Mesnsna (Alembic)</t>
  </si>
  <si>
    <t>Mesna (Zenith Healthcare)</t>
  </si>
  <si>
    <t>TAB.METFORMIN_250MG</t>
  </si>
  <si>
    <t>Metfcare (Cipla)</t>
  </si>
  <si>
    <t>Metoin (Eris Lifesciences)</t>
  </si>
  <si>
    <t>Metfoplus (Cadila Healthcare)</t>
  </si>
  <si>
    <t>Metfmin (Torrent)</t>
  </si>
  <si>
    <t>Metfor (Gland Pharma)</t>
  </si>
  <si>
    <t>TAB.METFORMIN_500MG</t>
  </si>
  <si>
    <t>TAB.METFORMIN_850MG</t>
  </si>
  <si>
    <t>TAB.METFORMIN_1000MG</t>
  </si>
  <si>
    <t>TAB.METFORMIN_GLIBENCLAMIDE_400MG/2.5MG</t>
  </si>
  <si>
    <t>TAB.METFORMIN_GLIBENCLAMIDE_500MG/5MG</t>
  </si>
  <si>
    <t>TAB.METFORMIN_GLIBENCLAMIDE_250MG/1.25MG</t>
  </si>
  <si>
    <t>TAB.METFORMIN_GLIBENCLAMIDE_250MG/2.5MG</t>
  </si>
  <si>
    <t>TAB.METFORMIN_GLICLAZIDE_500MG/80MG</t>
  </si>
  <si>
    <t>TAB.METFORMIN_GLICLAZIDE_500MG/40MG</t>
  </si>
  <si>
    <t>TAB.METFORMIN_GLICLAZIDE_1000MG/60MG</t>
  </si>
  <si>
    <t>TAB.METFORMIN_GLICLAZIDE_500MG/30MG</t>
  </si>
  <si>
    <t>TAB.METFORMIN_GLICLAZIDE_500MG/60MG</t>
  </si>
  <si>
    <t>TAB.METFORMIN_GLIMEPIRIDE_500MG/1MG</t>
  </si>
  <si>
    <t>TAB.METFORMIN_GLIMEPIRIDE_500MG/2MG</t>
  </si>
  <si>
    <t>TAB.METFORMIN_GLIMEPIRIDE_1000MG/1MG</t>
  </si>
  <si>
    <t>TAB.METFORMIN_GLIMEPIRIDE_1000MG/2MG</t>
  </si>
  <si>
    <t>TAB.METFORMIN_GLIPIZIDE_500MG/5MG</t>
  </si>
  <si>
    <t>Glucotrol (Pfizer)</t>
  </si>
  <si>
    <t>Glipizide (Sun Pharma)</t>
  </si>
  <si>
    <t>Glipiz (Cipla)</t>
  </si>
  <si>
    <t>Glipizcare (Mankind)</t>
  </si>
  <si>
    <t>Glipizid (Alkem)</t>
  </si>
  <si>
    <t>TAB.METFORMIN_GLIPIZIDE_400MG/2.5MG</t>
  </si>
  <si>
    <t>TAB.TRAMADOL_PARACETAMOL_37.5MG/325MG</t>
  </si>
  <si>
    <t>TAB.METFORMIN_GLIPIZIDE_250MG/2.5MG</t>
  </si>
  <si>
    <t>TAB.METFORMIN_PIOGLITAZONE_500MG/7.5MG</t>
  </si>
  <si>
    <t>TAB.METFORMIN_PIOGLITAZONE_500MG/15MG</t>
  </si>
  <si>
    <t>TAB.METFORMIN_PIOGLITAZONE_500MG/30MG</t>
  </si>
  <si>
    <t>TAB.METFORMIN_PIOGLITAZONE_1000MG/15MG</t>
  </si>
  <si>
    <t>TAB.METHOTREXATE_2.5MG</t>
  </si>
  <si>
    <t>Methcare (GSK)</t>
  </si>
  <si>
    <t>Metote (Morepen)</t>
  </si>
  <si>
    <t>Methoplus (Psychotropics India)</t>
  </si>
  <si>
    <t>Methate (Glenmark)</t>
  </si>
  <si>
    <t>Methot (Cipla)</t>
  </si>
  <si>
    <t>TAB.METHOTREXATE_5MG</t>
  </si>
  <si>
    <t>TAB.METHOTREXATE_7.5MG</t>
  </si>
  <si>
    <t>TAB.METHOTREXATE_10MG</t>
  </si>
  <si>
    <t>TAB.METHOTREXATE_15MG</t>
  </si>
  <si>
    <t>INJ.METHOTREXATE_15MG/ML (2ML)</t>
  </si>
  <si>
    <t>INJ.METHOTREXATE_1GM (40ML)</t>
  </si>
  <si>
    <t>INJ.METHOTREXATE_500MG (20ML)</t>
  </si>
  <si>
    <t>TAB.METHOXSALEN_10MG</t>
  </si>
  <si>
    <t>Methcare (Lifecare)</t>
  </si>
  <si>
    <t>Metoen (Gland Pharma)</t>
  </si>
  <si>
    <t>Methoplus (German Remedies)</t>
  </si>
  <si>
    <t>Methlen (Intas)</t>
  </si>
  <si>
    <t>Methox (Indoco)</t>
  </si>
  <si>
    <t>T-SOL.METHOXSALEN_25ML</t>
  </si>
  <si>
    <t>T-socare (Lyka Labs)</t>
  </si>
  <si>
    <t>T-soen (Glenmark)</t>
  </si>
  <si>
    <t>T-solplus (Lupin)</t>
  </si>
  <si>
    <t>T-solen (Novartis)</t>
  </si>
  <si>
    <t>T-sol. (Serum Institute)</t>
  </si>
  <si>
    <t>OIN.METHOXSALEN_25GM</t>
  </si>
  <si>
    <t>TAB.THIOCOLCHICOSIDE_ACECLOFENAC_4MG/100MG</t>
  </si>
  <si>
    <t>TAB.METHYLDOPA_250MG</t>
  </si>
  <si>
    <t>OTHER_ANTIHYPERTENSIVE</t>
  </si>
  <si>
    <t>Methcare (USV)</t>
  </si>
  <si>
    <t>Metopa (Wallace Pharma)</t>
  </si>
  <si>
    <t>Methyplus (FDC)</t>
  </si>
  <si>
    <t>Methopa (Dr. Reddy's)</t>
  </si>
  <si>
    <t>Methyl (German Remedies)</t>
  </si>
  <si>
    <t>TAB.METHYLERGOTAMINE_0.125MG</t>
  </si>
  <si>
    <t>INJ.METHYLERGOTAMINE_0.2MG/ML (1ML)</t>
  </si>
  <si>
    <t>INJ.METHYLERGOTAMINE_0.2MG/ML (2ML)</t>
  </si>
  <si>
    <t>TAB.METHYLPHENIDATE_5MG</t>
  </si>
  <si>
    <t>Methcare (Intas)</t>
  </si>
  <si>
    <t>Metote (Tablets India)</t>
  </si>
  <si>
    <t>Methyplus (Wallace Pharma)</t>
  </si>
  <si>
    <t>Methate (Ajanta Pharma)</t>
  </si>
  <si>
    <t>Methyl (Sanofi)</t>
  </si>
  <si>
    <t>TAB.METHYLPHENIDATE_10MG</t>
  </si>
  <si>
    <t>TAB.METHYLPHENIDATE_20MG</t>
  </si>
  <si>
    <t>CRM.METHYLPREDNISOLONE_10GM</t>
  </si>
  <si>
    <t>Crm.care (Macleods)</t>
  </si>
  <si>
    <t>Crmone (Ipca)</t>
  </si>
  <si>
    <t>Crm.mplus (Ranbaxy)</t>
  </si>
  <si>
    <t>Crm.me (Wockhardt)</t>
  </si>
  <si>
    <t>TAB.METHYLPREDNISOLONE_4MG</t>
  </si>
  <si>
    <t>Methcare (Allergan)</t>
  </si>
  <si>
    <t>Metone (Knoll Pharma)</t>
  </si>
  <si>
    <t>Methyplus (Natco)</t>
  </si>
  <si>
    <t>Methone (FDC)</t>
  </si>
  <si>
    <t>Methyl (Torrent)</t>
  </si>
  <si>
    <t>TAB.METHYLPREDNISOLONE_8MG</t>
  </si>
  <si>
    <t>TAB.METHYLPREDNISOLONE_16MG</t>
  </si>
  <si>
    <t>TAB.METHYLPREDNISOLONE_24MG</t>
  </si>
  <si>
    <t>INJ.METHYLPREDNISOLONE_40MG</t>
  </si>
  <si>
    <t>INJ.METHYLPREDNISOLONE_125MG</t>
  </si>
  <si>
    <t>INJ.METHYLPREDNISOLONE_500MG</t>
  </si>
  <si>
    <t>TAB.MONTELUKAST_10MG</t>
  </si>
  <si>
    <t>INJ.METHYLPREDNISOLONE_1000MG</t>
  </si>
  <si>
    <t>TAB.METOCLOPRAMIDE_5MG</t>
  </si>
  <si>
    <t>Metocare (Indoco)</t>
  </si>
  <si>
    <t>Metode (Bayer)</t>
  </si>
  <si>
    <t>Metocplus (Strides Pharma)</t>
  </si>
  <si>
    <t>Metoide (Knoll Pharma)</t>
  </si>
  <si>
    <t>Metocl (Hetero)</t>
  </si>
  <si>
    <t>TAB.METOCLOPRAMIDE_10MG</t>
  </si>
  <si>
    <t>SYR.METOCLOPRAMIDE_5MG/5ML (30ML)</t>
  </si>
  <si>
    <t>INJ.METOCLOPRAMIDE_5MG/ML (2ML)</t>
  </si>
  <si>
    <t>CAP.METOCLOPRAMIDE_15GM</t>
  </si>
  <si>
    <t>TAB.METOCLOPRAMIDE_PARACETAMOL_5MG/500MG</t>
  </si>
  <si>
    <t>TAB.METOLAZONE_2.5MG</t>
  </si>
  <si>
    <t>Metocare (Biocon)</t>
  </si>
  <si>
    <t>Metone (Ferring)</t>
  </si>
  <si>
    <t>Metolplus (Healing Pharma)</t>
  </si>
  <si>
    <t>Metoone (Fourrts)</t>
  </si>
  <si>
    <t>Metola (Micro Labs)</t>
  </si>
  <si>
    <t>TAB.METOLAZONE_5MG</t>
  </si>
  <si>
    <t>TAB.METOLAZONE_10MG</t>
  </si>
  <si>
    <t>TAB.METOPROLOL_12.5MG</t>
  </si>
  <si>
    <t>Metocare (Blue Cross)</t>
  </si>
  <si>
    <t>Metool (Knoll Pharma)</t>
  </si>
  <si>
    <t>Metopplus (Venus Remedies)</t>
  </si>
  <si>
    <t>Metolol (Jenburkt)</t>
  </si>
  <si>
    <t>Metopr (Medico Remedies)</t>
  </si>
  <si>
    <t>TAB.METOPROLOL_25MG</t>
  </si>
  <si>
    <t>TAB.METOPROLOL_50MG</t>
  </si>
  <si>
    <t>TAB.METOPROLOL_75MG</t>
  </si>
  <si>
    <t>TAB.METOPROLOL_100MG</t>
  </si>
  <si>
    <t>TAB.METOPROLOL_AMLODIPINE_25MG/5MG</t>
  </si>
  <si>
    <t>TAB.PHENYLEPHRINE_HCL_PARACETAMOL_CETRIZINE</t>
  </si>
  <si>
    <t>TAB.METOPROLOL_AMLODIPINE_50MG/5MG</t>
  </si>
  <si>
    <t>TAB.METOPROLOL_AMLODIPINE_25MG/2.5MG</t>
  </si>
  <si>
    <t>TAB.METOPROLOL_CHLORTHALIDONE_25MG/6.25MG</t>
  </si>
  <si>
    <t>TAB.METOPROLOL_CHLORTHALIDONE_50MG/12.5MG</t>
  </si>
  <si>
    <t>TAB.METOPROLOL_CHLORTHALIDONE_50MG/6.25MG</t>
  </si>
  <si>
    <t>TAB.METOPROLOL_CILINDIPINE_25MG/10MG</t>
  </si>
  <si>
    <t>TAB.METOPROLOL_CILINDIPINE_50MG/10MG</t>
  </si>
  <si>
    <t>TAB.METOPROLOL_CILINDIPINE_TELMISARTAN_25MG/10MG/40MG</t>
  </si>
  <si>
    <t>TAB.METOPROLOL_CILINDIPINE_TELMISARTAN_50MG/10MG/40MG</t>
  </si>
  <si>
    <t>TAB.METOPROLOL_HYDROCHLORTHIAZIDE_100MG/12.5MG</t>
  </si>
  <si>
    <t>BETA-BLOCKER_DIURETIC</t>
  </si>
  <si>
    <t>TAB.METOPROLOL_RAMIPRIL_25MG/2.5MG</t>
  </si>
  <si>
    <t>TAB.METOPROLOL_RAMIPRIL_25MG/5MG</t>
  </si>
  <si>
    <t>TAB.METOPROLOL_RAMIPRIL_50MG/5MG</t>
  </si>
  <si>
    <t>TAB.METOPROLOL_TELMISARTAN_25MG/40MG</t>
  </si>
  <si>
    <t>TAB.METOPROLOL_TELMISARTAN_50MG/40MG</t>
  </si>
  <si>
    <t>TAB.METRONIDAZOLE_200MG</t>
  </si>
  <si>
    <t>Metrcare (Biocon)</t>
  </si>
  <si>
    <t>Metole (Systopic Labs)</t>
  </si>
  <si>
    <t>Metroplus (German Remedies)</t>
  </si>
  <si>
    <t>Metrole (Micro Labs)</t>
  </si>
  <si>
    <t>Metron (Galderma)</t>
  </si>
  <si>
    <t>TAB.METRONIDAZOLE_400MG</t>
  </si>
  <si>
    <t>T-GEL.METRONIDAZOLE_10MG/GM (30GM)</t>
  </si>
  <si>
    <t>O-SUS.METRONIDAZOLE_200MG/5ML (60ML)</t>
  </si>
  <si>
    <t>O-sucare (Alkem)</t>
  </si>
  <si>
    <t>O-sole (Sanofi)</t>
  </si>
  <si>
    <t>O-susplus (Alembic)</t>
  </si>
  <si>
    <t>O-suole (Macleods)</t>
  </si>
  <si>
    <t>O-sus. (Overseas Healthcare)</t>
  </si>
  <si>
    <t>INF.METRONIDAZOLE_500MG</t>
  </si>
  <si>
    <t>Inf.care (Elder)</t>
  </si>
  <si>
    <t>Infole (Knoll Pharma)</t>
  </si>
  <si>
    <t>Inf.mplus (Systopic Labs)</t>
  </si>
  <si>
    <t>Inf.ole (Blue Cross)</t>
  </si>
  <si>
    <t>Inf.me (Venus Remedies)</t>
  </si>
  <si>
    <t>TAB.MONTELUKAST_ACEBROPHYLLIN_10MG/200MG</t>
  </si>
  <si>
    <t>ER-TAB.METRONIDAZOLE_600MG</t>
  </si>
  <si>
    <t>Er-tcare (Cipla)</t>
  </si>
  <si>
    <t>Er-ole (Radiant Healthcare)</t>
  </si>
  <si>
    <t>Er-taplus (Blue Cross)</t>
  </si>
  <si>
    <t>Er-tole (Medley)</t>
  </si>
  <si>
    <t>Er-tab (Medopharm)</t>
  </si>
  <si>
    <t>ER-TAB.METRONIDAZOLE_800MG</t>
  </si>
  <si>
    <t>O-SUS.METRONIDAZOLE_100MG/ML (30ML)</t>
  </si>
  <si>
    <t>O-SUS.METRONIDAZOLE_NALIDIXICACID_200MG/300MG/5ML (60ML)</t>
  </si>
  <si>
    <t>O-SUS.METRONIDAZOLE_NALIDIXICACID_100MG/150MG/5ML</t>
  </si>
  <si>
    <t>O-SUS.METRONIDAZOLE_NALIDIXICACID_200MG/300MG/5ML (30ML)</t>
  </si>
  <si>
    <t>TAB.METRONIDAZOLE_FURASOLIDONE_400MG/100MG</t>
  </si>
  <si>
    <t>O-SUS.METRONIDAZOLE_FURASOLIDONE_200MG/40MG/5ML (60ML)</t>
  </si>
  <si>
    <t>SYR.METRONIDAZOLE_FURASOLIDONE_100MG/30MG/5ML (50ML)</t>
  </si>
  <si>
    <t>O-SUS.METRONIDAZOLE_FURASOLIDONE_200MG/40MG/5ML (30ML)</t>
  </si>
  <si>
    <t>O-SUS.METRONIDAZOLE_NORFLOXACIN_100MG/100MG/5ML (30ML)</t>
  </si>
  <si>
    <t>O-SUS.METRONIDAZOLE_NORFLOXACIN_100MG/100MG/5ML (60ML)</t>
  </si>
  <si>
    <t>TAB.MIANSERIN_10mg</t>
  </si>
  <si>
    <t>Miancare (MSD)</t>
  </si>
  <si>
    <t>Miaoin (Psychotropics India)</t>
  </si>
  <si>
    <t>Miansplus (German Remedies)</t>
  </si>
  <si>
    <t>Mianrin (Corona Remedies)</t>
  </si>
  <si>
    <t>Mianse (Boehringer Ingelheim)</t>
  </si>
  <si>
    <t>TAB.MIANSERIN_30mg</t>
  </si>
  <si>
    <t>CRM.MICONAZOLE_15GM</t>
  </si>
  <si>
    <t>TAB.VITAMIN_B_COMPLEX</t>
  </si>
  <si>
    <t>Crm.care (Wallace Pharma)</t>
  </si>
  <si>
    <t>Crmole (Novartis)</t>
  </si>
  <si>
    <t>Crm.mplus (Oaknet Healthcare)</t>
  </si>
  <si>
    <t>Crm.ole (Allergan)</t>
  </si>
  <si>
    <t>Crm.mi (Medopharm)</t>
  </si>
  <si>
    <t>CRM.MICONAZOLE_BETAMETHASONE_GENTAMICIN_20GM</t>
  </si>
  <si>
    <t>CRM.MICONAZOLE_BETAMETHASONE_GENTAMICIN_25GM</t>
  </si>
  <si>
    <t>CRM.MICONAZOLE_FLUCINOLONE_15GM</t>
  </si>
  <si>
    <t>OIN.MICONAZOLE_FLUCINOLONE_GENTAMICIN_5GM</t>
  </si>
  <si>
    <t>CRM.MICONAZOLE_FLUCINOLONE_NEOMYCIN_10GM</t>
  </si>
  <si>
    <t>CRM.MICONAZOLE_HALOBETASOL_5GM</t>
  </si>
  <si>
    <t>CRM.MICONAZOLE_TRIAMCINOLONE_15GM</t>
  </si>
  <si>
    <t>CRM.MICONAZOLE_MOMETAZOLE_NADIFLOXACIN_7.5GM</t>
  </si>
  <si>
    <t>CRM.MICONAZOLE_MOMETAZOLE_NADIFLOXACIN_10GM</t>
  </si>
  <si>
    <t>INF.DEXTROSE_NORMAL_SALINE_(DNS)</t>
  </si>
  <si>
    <t>INJ.MIDAZOLAM_1MG/ML (5ML)</t>
  </si>
  <si>
    <t>Midacare (Sun Pharma)</t>
  </si>
  <si>
    <t>Midoam (Glenmark Life Sciences)</t>
  </si>
  <si>
    <t>Midazplus (Dr. Reddy's)</t>
  </si>
  <si>
    <t>Midalam (Gland Pharma)</t>
  </si>
  <si>
    <t>Midazo (Torrent)</t>
  </si>
  <si>
    <t>INJ.MIDAZOLAM_1MG/ML (10ML)</t>
  </si>
  <si>
    <t>TAB.MEFEPRISTONE_10MG</t>
  </si>
  <si>
    <t>Mefecare (GSK)</t>
  </si>
  <si>
    <t>Mefone (Sun Pharma)</t>
  </si>
  <si>
    <t>Mefepplus (Jenburkt)</t>
  </si>
  <si>
    <t>Mefeone (J B Chemicals)</t>
  </si>
  <si>
    <t>Mefepr (Pax Healthcare)</t>
  </si>
  <si>
    <t>TAB.MEFEPRISTONE_25MG</t>
  </si>
  <si>
    <t>TAB.MEFEPRISTONE_</t>
  </si>
  <si>
    <t>TAB.MEFEPRISTONE_MISOPROSTOL_200MG/200MCG</t>
  </si>
  <si>
    <t>KITMEFEPRISTONE_MISOPROSTOL_200MG (1T)/200MCG(4T)</t>
  </si>
  <si>
    <t>Kitmcare (Morepen)</t>
  </si>
  <si>
    <t>Kitone (Troikaa)</t>
  </si>
  <si>
    <t>INF.NORMAL_SALINE_100ML_(NS100)</t>
  </si>
  <si>
    <t>Kitmeplus (Yash Pharma)</t>
  </si>
  <si>
    <t>Kitmone (Psychotropics India)</t>
  </si>
  <si>
    <t>Kitmef (Overseas Healthcare)</t>
  </si>
  <si>
    <t>TAB.MIGLITOL_25MG</t>
  </si>
  <si>
    <t>Miglcare (Medico Remedies)</t>
  </si>
  <si>
    <t>Migool (Ipca)</t>
  </si>
  <si>
    <t>Migliplus (Blue Cross)</t>
  </si>
  <si>
    <t>Migltol (Glenmark)</t>
  </si>
  <si>
    <t>Miglit (Zenith Healthcare)</t>
  </si>
  <si>
    <t>TAB.MIGLITOL_50MG</t>
  </si>
  <si>
    <t>INJ.MILRINONE_1MG/ML (10ML)</t>
  </si>
  <si>
    <t>Milrcare (FDC)</t>
  </si>
  <si>
    <t>Milone (Psychotropics India)</t>
  </si>
  <si>
    <t>Milriplus (German Remedies)</t>
  </si>
  <si>
    <t>Milrone (Natco)</t>
  </si>
  <si>
    <t>Milrin (Morepen)</t>
  </si>
  <si>
    <t>TAB.MINOCYCLINE_50MG</t>
  </si>
  <si>
    <t>Minocare (Abbott)</t>
  </si>
  <si>
    <t>Minone (Ferring)</t>
  </si>
  <si>
    <t>Minocplus (FDC)</t>
  </si>
  <si>
    <t>Minoine (Venus Remedies)</t>
  </si>
  <si>
    <t>Minocy (Allergan)</t>
  </si>
  <si>
    <t>TAB.MINOCYCLINE_100MG</t>
  </si>
  <si>
    <t>IV_SET</t>
  </si>
  <si>
    <t>INJ.MINOCYCLINE_100MG (5ML)</t>
  </si>
  <si>
    <t>CAP.MINOCYCLINE_50MG</t>
  </si>
  <si>
    <t>CAP.MINOCYCLINE_100MG</t>
  </si>
  <si>
    <t>T-SOL.MINOXIDIL_60ML</t>
  </si>
  <si>
    <t>T-socare (Mankind)</t>
  </si>
  <si>
    <t>T-soil (Systopic Labs)</t>
  </si>
  <si>
    <t>T-solplus (Serum Institute)</t>
  </si>
  <si>
    <t>T-sodil (Lifecare)</t>
  </si>
  <si>
    <t>T-sol. (Troikaa)</t>
  </si>
  <si>
    <t>T-SOL.MINOXIDIL_120ML</t>
  </si>
  <si>
    <t>IV_CANNULA_22G</t>
  </si>
  <si>
    <t>T-GEL.MINOXIDIL_60GM</t>
  </si>
  <si>
    <t>FOAMMINOXIDIL_60GM</t>
  </si>
  <si>
    <t>Foamcare (Wockhardt)</t>
  </si>
  <si>
    <t>Foaoil (Indoco)</t>
  </si>
  <si>
    <t>Foammplus (Cadila Healthcare)</t>
  </si>
  <si>
    <t>Foamdil (Biocon)</t>
  </si>
  <si>
    <t>Foammi (Elder)</t>
  </si>
  <si>
    <t>TAB.MINOXIDIL_5MG</t>
  </si>
  <si>
    <t>Minocare (Medopharm)</t>
  </si>
  <si>
    <t>Minoil (GSK)</t>
  </si>
  <si>
    <t>Minoxplus (Macleods)</t>
  </si>
  <si>
    <t>Minodil (Micro Labs)</t>
  </si>
  <si>
    <t>Minoxi (Serum Institute)</t>
  </si>
  <si>
    <t>TAB.MIRTAZAPINE_7.5MG</t>
  </si>
  <si>
    <t>Mirtcare (J B Chemicals)</t>
  </si>
  <si>
    <t>Mirone (Lupin)</t>
  </si>
  <si>
    <t>Mirtaplus (Novartis)</t>
  </si>
  <si>
    <t>Mirtine (German Remedies)</t>
  </si>
  <si>
    <t>Mirtaz (Glenmark Life Sciences)</t>
  </si>
  <si>
    <t>SV_SET</t>
  </si>
  <si>
    <t>TAB.MIRTAZAPINE_15MG</t>
  </si>
  <si>
    <t>TAB.MIRTAZAPINE_30MG</t>
  </si>
  <si>
    <t>TAB.MISOPROSTOL_25MCG</t>
  </si>
  <si>
    <t>Misocare (Bharat Serums)</t>
  </si>
  <si>
    <t>Misool (Jenburkt)</t>
  </si>
  <si>
    <t>Misopplus (Medley)</t>
  </si>
  <si>
    <t>Misotol (Ajanta Pharma)</t>
  </si>
  <si>
    <t>Misopr (Samarth Life Sciences)</t>
  </si>
  <si>
    <t>TAB.MISOPROSTOL_100MCG</t>
  </si>
  <si>
    <t>TAB.MISOPROSTOL_200MCG</t>
  </si>
  <si>
    <t>TAB.MISOPROSTOL_600MCG</t>
  </si>
  <si>
    <t>INJ.MITOMYCIN_2mg</t>
  </si>
  <si>
    <t>Mitocare (Roche)</t>
  </si>
  <si>
    <t>Mitoin (Galderma)</t>
  </si>
  <si>
    <t>Mitomplus (Blue Cross)</t>
  </si>
  <si>
    <t>Mitocin (Lincoln Pharma)</t>
  </si>
  <si>
    <t>Mitomy (Intas)</t>
  </si>
  <si>
    <t>INJ.MITOMYCIN_10mg</t>
  </si>
  <si>
    <t>INJ.MITOMYCIN_40mg</t>
  </si>
  <si>
    <t>TAB.MIZOLASTINE_10MG</t>
  </si>
  <si>
    <t>Mizocare (Apex Labs)</t>
  </si>
  <si>
    <t>Mizone (Overseas Healthcare)</t>
  </si>
  <si>
    <t>Mizolplus (Medopharm)</t>
  </si>
  <si>
    <t>Mizoine (Bayer)</t>
  </si>
  <si>
    <t>Mizola (Cadila Healthcare)</t>
  </si>
  <si>
    <t>TAB.MONTELUKAST_ACEBROPHYLLIN_DESLORATIDINE_10MG/200MG/5MG</t>
  </si>
  <si>
    <t>LOT.MOMETASONE_15ML</t>
  </si>
  <si>
    <t>Lot.care (Aristo)</t>
  </si>
  <si>
    <t>Lotone (Abbott)</t>
  </si>
  <si>
    <t>Lot.mplus (GSK)</t>
  </si>
  <si>
    <t>Lot.one (Elder)</t>
  </si>
  <si>
    <t>Lot.mo (Biocon)</t>
  </si>
  <si>
    <t>CRM.MOMETASONE_5GM</t>
  </si>
  <si>
    <t>Crm.care (Overseas Healthcare)</t>
  </si>
  <si>
    <t>Crmone (Psychotropics India)</t>
  </si>
  <si>
    <t>Crm.mplus (Wallace Pharma)</t>
  </si>
  <si>
    <t>Crm.one (Medley)</t>
  </si>
  <si>
    <t>Crm.mo (Jenburkt)</t>
  </si>
  <si>
    <t>CRM.MOMETASONE_15GM</t>
  </si>
  <si>
    <t>CRM.MOMETASONE_30GM</t>
  </si>
  <si>
    <t>CRM.SOFRAMYCIN</t>
  </si>
  <si>
    <t>CHLOROMYCETIN_APLICAPS</t>
  </si>
  <si>
    <t>EYE_WASH_BOTTLE</t>
  </si>
  <si>
    <t>DISTILLED_WATER_500ML</t>
  </si>
  <si>
    <t>CRM.MOMETASONE_10MG</t>
  </si>
  <si>
    <t>KIDNEY_TRAY_SS_8INCH</t>
  </si>
  <si>
    <t>N-SPY.MOMETASONE_50MCG</t>
  </si>
  <si>
    <t>NASAL_PREP.</t>
  </si>
  <si>
    <t>N-spcare (Morepen)</t>
  </si>
  <si>
    <t>N-sone (Torrent)</t>
  </si>
  <si>
    <t>N-spyplus (Emcure)</t>
  </si>
  <si>
    <t>N-spone (Knoll Pharma)</t>
  </si>
  <si>
    <t>N-spy. (Yash Pharma)</t>
  </si>
  <si>
    <t>OIN.MOMETASONE_SALICYLICACID_15GM</t>
  </si>
  <si>
    <t>OIN.MOMETASONE_SALICYLICACID_10GM</t>
  </si>
  <si>
    <t>CRM.MOMETASONE_CLOTRIMAZOLE_10GM</t>
  </si>
  <si>
    <t>LANCET</t>
  </si>
  <si>
    <t>CRM.MOMETASONE_MICONAZOLE_10GM</t>
  </si>
  <si>
    <t>CRM.MOMETASONE_MUPIROCIN_5GM</t>
  </si>
  <si>
    <t>CRM.MOMETASONE_MUPIROCIN_MICONAZOLE_5GM</t>
  </si>
  <si>
    <t>CRM.MOMETASONE_FUSIDICACID_10GM</t>
  </si>
  <si>
    <t>FINGER_SPLINT_UNIVERSAL</t>
  </si>
  <si>
    <t>CHW-TAB.MONTELUKAST_4MG</t>
  </si>
  <si>
    <t>Montcare (Roche)</t>
  </si>
  <si>
    <t>Monost (Radiant Healthcare)</t>
  </si>
  <si>
    <t>Monteplus (Ranbaxy)</t>
  </si>
  <si>
    <t>Montast (Torrent)</t>
  </si>
  <si>
    <t>Montel (Wallace Pharma)</t>
  </si>
  <si>
    <t>CHW-TAB.MONTELUKAST_5MG</t>
  </si>
  <si>
    <t>O-GRAN.MONTELUKAST_4MG/0.5GM (0.5GM)</t>
  </si>
  <si>
    <t>O-grcare (Tablets India)</t>
  </si>
  <si>
    <t>O-gost (Novartis)</t>
  </si>
  <si>
    <t>O-graplus (German Remedies)</t>
  </si>
  <si>
    <t>O-grast (Alembic)</t>
  </si>
  <si>
    <t>O-gran (Samarth Life Sciences)</t>
  </si>
  <si>
    <t>TAB.MONTELUKAST_LEVOCETRIZINE_4MG/5MG</t>
  </si>
  <si>
    <t>COT_FINGER_SPLINT</t>
  </si>
  <si>
    <t>TAB.MONTELUKAST_LEVOCETRIZINE_5MG/2.5MG</t>
  </si>
  <si>
    <t>CLEANING_AGENT</t>
  </si>
  <si>
    <t>LARGE_SPLINT_LOWER EXTREMITY</t>
  </si>
  <si>
    <t>O-SUS.MONTELUKAST_LEVOCETRIZINE_4MG/2.5MG/5ML</t>
  </si>
  <si>
    <t>O-sucare (Fourrts)</t>
  </si>
  <si>
    <t>O-sost (Boehringer Ingelheim)</t>
  </si>
  <si>
    <t>O-susplus (Biocon)</t>
  </si>
  <si>
    <t>O-suast (Hetero)</t>
  </si>
  <si>
    <t>O-sus. (Unichem Labs)</t>
  </si>
  <si>
    <t>TAB.MONTELUKAST_BILASTINE_10MG/20MG</t>
  </si>
  <si>
    <t>TAB.MONTELUKAST_FEXOFENADINE_10MG/120MG</t>
  </si>
  <si>
    <t>GAMJEE_ROLL_15CM</t>
  </si>
  <si>
    <t>TAB.MONTELUKAST_DESLORATIDINE_10MG/5MG</t>
  </si>
  <si>
    <t>TAB.MONTELUKAST_ACEBROPHYLLIN_FEXOFENADINE_10MG/200MG/120MG</t>
  </si>
  <si>
    <t>CANNULA_FIXATOR</t>
  </si>
  <si>
    <t>TAB.MONTELUKAST_ACEBROPHYLLIN_DESLORATIDINE_10MG/50MG/2.5MG</t>
  </si>
  <si>
    <t>TAB.MONTELUKAST_ACEBROPHYLLIN_LEVOCETRIZINE_10MG/200MG/5MG</t>
  </si>
  <si>
    <t>E-DPSMOXIFLOXACIN_3ML...</t>
  </si>
  <si>
    <t>POLYVALENT_ANTI-SNAKE-VENOM(ANTIDOTE)</t>
  </si>
  <si>
    <t>E-dpcare (Samarth Life Sciences)</t>
  </si>
  <si>
    <t>E-doin (AstraZeneca)</t>
  </si>
  <si>
    <t>E-dpsplus (Blue Cross)</t>
  </si>
  <si>
    <t>E-dpcin (MSD)</t>
  </si>
  <si>
    <t>E-dpsm (Mankind)</t>
  </si>
  <si>
    <t>E-DPS.MOXIFLOXACIN_5ML</t>
  </si>
  <si>
    <t>E-dpcare (Boehringer Ingelheim)</t>
  </si>
  <si>
    <t>E-doin (Micro Labs)</t>
  </si>
  <si>
    <t>E-dpsplus (Mankind)</t>
  </si>
  <si>
    <t>E-dpcin (Pfizer)</t>
  </si>
  <si>
    <t>E-dps. (AstraZeneca)</t>
  </si>
  <si>
    <t>E-OIN.MOXIFLOXACIN_5GM</t>
  </si>
  <si>
    <t>INF.MOXIFLOXACIN_400MG (100ML)</t>
  </si>
  <si>
    <t>Inf.care (Win-Medicare)</t>
  </si>
  <si>
    <t>Infoin (Biocon)</t>
  </si>
  <si>
    <t>Inf.mplus (Medopharm)</t>
  </si>
  <si>
    <t>Inf.cin (Dr. Reddy's)</t>
  </si>
  <si>
    <t>Inf.mo (Allergan)</t>
  </si>
  <si>
    <t>TAB.MOXIFLOXACIN_400MG</t>
  </si>
  <si>
    <t>Moxicare (Zydus Cadila)</t>
  </si>
  <si>
    <t>MULTI_SIZE_SPLINT_SET</t>
  </si>
  <si>
    <t>Moxoin (J B Chemicals)</t>
  </si>
  <si>
    <t>Moxifplus (Lyka Labs)</t>
  </si>
  <si>
    <t>Moxicin (Systopic Labs)</t>
  </si>
  <si>
    <t>Moxifl (Tablets India)</t>
  </si>
  <si>
    <t>TAB.MOXONIDINE_0.2MG</t>
  </si>
  <si>
    <t>Moxocare (Sanofi)</t>
  </si>
  <si>
    <t>Moxone (Jenburkt)</t>
  </si>
  <si>
    <t>Moxonplus (Ranbaxy)</t>
  </si>
  <si>
    <t>Moxoine (Ajanta Pharma)</t>
  </si>
  <si>
    <t>Moxoni (Win-Medicare)</t>
  </si>
  <si>
    <t>TAB.MOXONIDINE_0.3MG</t>
  </si>
  <si>
    <t>OIN.MUPIROCIN_5GM</t>
  </si>
  <si>
    <t>TOPICAL_ANTIBIOTIC</t>
  </si>
  <si>
    <t>DISPOSABLE_SYRINGE_10CC_WITH NEEDLE</t>
  </si>
  <si>
    <t>OIN.MUPIROCIN_10GM</t>
  </si>
  <si>
    <t>TAB.MYCOPHENOLIC_ACID_500MG</t>
  </si>
  <si>
    <t>Mycocare (Emcure)</t>
  </si>
  <si>
    <t>Mycoic (Micro Labs)</t>
  </si>
  <si>
    <t>Mycopplus (J B Chemicals)</t>
  </si>
  <si>
    <t>Mycolic (Natco)</t>
  </si>
  <si>
    <t>Mycoph (Allergan)</t>
  </si>
  <si>
    <t>TAB.MYCOPHENOLIC_ACID_360MG</t>
  </si>
  <si>
    <t>WEIGH_MACHINE_ELECTRONIC</t>
  </si>
  <si>
    <t>TAB.MYCOPHENOLIC_ACID_180MG</t>
  </si>
  <si>
    <t>CAP.MYCOPHENOLIC_ACID_250MG</t>
  </si>
  <si>
    <t>TAB.MYCOPHENOLIC_ACID_750MG</t>
  </si>
  <si>
    <t>INJ.NANDROPARIN_2500IU/ML (1ML)</t>
  </si>
  <si>
    <t>Nandcare (MSD)</t>
  </si>
  <si>
    <t>Nanoin (German Remedies)</t>
  </si>
  <si>
    <t>Nandrplus (Bharat Serums)</t>
  </si>
  <si>
    <t>IV_CANNULA_24G</t>
  </si>
  <si>
    <t>Nandrin (Medley)</t>
  </si>
  <si>
    <t>Nandro (Sun Pharma)</t>
  </si>
  <si>
    <t>INJ.NANDROPARIN_4000IU/0.4ML (0.4ML)</t>
  </si>
  <si>
    <t>INJ.NANDROPARIN_6000IU/0.6ML (0.6ML)</t>
  </si>
  <si>
    <t>INJ.NANDROPARIN_100000IU/10ML (10ML)</t>
  </si>
  <si>
    <t>TAB.NALIDIXIC_ACID_500MG</t>
  </si>
  <si>
    <t>GAUZE_BANDAGE_ROLL_7.5CM</t>
  </si>
  <si>
    <t>Nalicare (Natco)</t>
  </si>
  <si>
    <t>Naloic (Venus Remedies)</t>
  </si>
  <si>
    <t>Nalidplus (Lyka Labs)</t>
  </si>
  <si>
    <t>Nalixic (Fourrts)</t>
  </si>
  <si>
    <t>Nalidi (Win-Medicare)</t>
  </si>
  <si>
    <t>O-SUS.NALIDIXIC_ACID_300MG/5ML (30ML)</t>
  </si>
  <si>
    <t>O-sucare (Lyka Labs)</t>
  </si>
  <si>
    <t>O-soic (Psychotropics India)</t>
  </si>
  <si>
    <t>O-susplus (Ranbaxy)</t>
  </si>
  <si>
    <t>O-suxic (Blue Cross)</t>
  </si>
  <si>
    <t>O-sus. (Troikaa)</t>
  </si>
  <si>
    <t>O-SUS.NALIDIXIC_ACID_300MG/5ML (60ML)</t>
  </si>
  <si>
    <t>MICROPORE_ADHESIVE_PLASTER_0.5INCH</t>
  </si>
  <si>
    <t>INJ.NANDROLONE_25MG/ML (1ML)</t>
  </si>
  <si>
    <t>ANABOLIC_AGENT</t>
  </si>
  <si>
    <t>Nandcare (Zydus Cadila)</t>
  </si>
  <si>
    <t>Nanone (Cipla)</t>
  </si>
  <si>
    <t>Nandrplus (Wallace Pharma)</t>
  </si>
  <si>
    <t>Nandone (Systopic Labs)</t>
  </si>
  <si>
    <t>Nandro (Bharat Serums)</t>
  </si>
  <si>
    <t>INJ.NANDROLONE_50MG/ML (1ML)</t>
  </si>
  <si>
    <t>INJ.NANDROLONE_100MG/ML (1ML)</t>
  </si>
  <si>
    <t>E-DPS.NAPHAZOLINE_10ML</t>
  </si>
  <si>
    <t>COTTON_ROLL_PACK_10GM</t>
  </si>
  <si>
    <t>E-dpcare (GSK)</t>
  </si>
  <si>
    <t>DISPOSABLE</t>
  </si>
  <si>
    <t>E-done (Abbott)</t>
  </si>
  <si>
    <t>E-dpsplus (Lincoln Pharma)</t>
  </si>
  <si>
    <t>E-dpine (Intas)</t>
  </si>
  <si>
    <t>E-dps. (Pfizer)</t>
  </si>
  <si>
    <t>TAB.NAPROXEN_250MG</t>
  </si>
  <si>
    <t>Naprcare (Allergan)</t>
  </si>
  <si>
    <t>Napoen (Hetero)</t>
  </si>
  <si>
    <t>Naproplus (Natco)</t>
  </si>
  <si>
    <t>Naprxen (Ipca)</t>
  </si>
  <si>
    <t>Naprox (Healing Pharma)</t>
  </si>
  <si>
    <t>TAB.NAPROXEN_500MG</t>
  </si>
  <si>
    <t>EMPTY_BOX_FOR_FIRST-AID_CONTENTS</t>
  </si>
  <si>
    <t>E-DPS.NATAMYCIN_5ML</t>
  </si>
  <si>
    <t>E-doin (Abbott)</t>
  </si>
  <si>
    <t>E-dpsplus (Systopic Labs)</t>
  </si>
  <si>
    <t>E-dpcin (Apex Labs)</t>
  </si>
  <si>
    <t>E-dps. (Tablets India)</t>
  </si>
  <si>
    <t>E-DPS.NATAMYCIN_15ML</t>
  </si>
  <si>
    <t>TAB.NATEGLINIDE_60MG</t>
  </si>
  <si>
    <t>Natecare (Meyer Organics)</t>
  </si>
  <si>
    <t>Natode (Zuventus Healthcare)</t>
  </si>
  <si>
    <t>Nategplus (Eris Lifesciences)</t>
  </si>
  <si>
    <t>Nateide (Elder)</t>
  </si>
  <si>
    <t>Nategl (USV)</t>
  </si>
  <si>
    <t>TAB.NATEGLINIDE_120MG</t>
  </si>
  <si>
    <t>DISPOSABLE_GLOVES_1PAIR_FR_FIRST-AID</t>
  </si>
  <si>
    <t>TAB.NEBIVOLOL_2.5MG</t>
  </si>
  <si>
    <t>Nebicare (USV)</t>
  </si>
  <si>
    <t>Nebool (Cadila Healthcare)</t>
  </si>
  <si>
    <t>Nebivplus (Gland Pharma)</t>
  </si>
  <si>
    <t>Nebilol (Micro Labs)</t>
  </si>
  <si>
    <t>Nebivo (GSK)</t>
  </si>
  <si>
    <t>TAB.NEBIVOLOL_5MG</t>
  </si>
  <si>
    <t>TAB.NEBIVOLOL_HYDROCHLOROTHIAZIDE_5MG/12.5MG</t>
  </si>
  <si>
    <t>TAB.NEBIVOLOL_HYDROCHLOROTHIAZIDE_2.5MG/12.5MG</t>
  </si>
  <si>
    <t>TAB.NEBIVOLOL_LEVOAMLODIPINE_5MG/2.5MG</t>
  </si>
  <si>
    <t>TAB.NELFINAVIR_250MG</t>
  </si>
  <si>
    <t>Nelfcare (Windlas Biotech)</t>
  </si>
  <si>
    <t>Neloir (Glenmark Life Sciences)</t>
  </si>
  <si>
    <t>Nelfiplus (Yash Pharma)</t>
  </si>
  <si>
    <t>Nelfvir (Alkem)</t>
  </si>
  <si>
    <t>Nelfin (Pax Healthcare)</t>
  </si>
  <si>
    <t>OIN.NEOMYCIN_BETAMETHASONE_5GM</t>
  </si>
  <si>
    <t>T-SOL.POVIDONE_IODINE_10%W/V (100ML)</t>
  </si>
  <si>
    <t>TOPICAL_ANTIINFECTIVE_CORTICOSTEROID</t>
  </si>
  <si>
    <t>EE-DPS.NEOMYCIN_BETAMETHASONE_5ML</t>
  </si>
  <si>
    <t>CRM.NEOMYCIN_BETAMETHASONE_5GM</t>
  </si>
  <si>
    <t>CRM.NEOMYCIN_BETAMETHASONE_15GM</t>
  </si>
  <si>
    <t>CRM.NEOMYCIN_BETAMETHASONE_20GM</t>
  </si>
  <si>
    <t>TWEEZERS</t>
  </si>
  <si>
    <t>TAB.NEOSTIGMINE_15MG</t>
  </si>
  <si>
    <t>NEUROMUSCULAR_DISORDER_DRUG</t>
  </si>
  <si>
    <t>Neoscare (Cipla)</t>
  </si>
  <si>
    <t>Neoone (Blue Cross)</t>
  </si>
  <si>
    <t>Neostplus (Psychotropics India)</t>
  </si>
  <si>
    <t>Neosine (Torrent)</t>
  </si>
  <si>
    <t>Neosti (Oaknet Healthcare)</t>
  </si>
  <si>
    <t>INJ.NEOSTIGMINE_0.5MG/ML (1ML)</t>
  </si>
  <si>
    <t>INJ.NEOSTIGMINE_0.5MG/ML (5ML)</t>
  </si>
  <si>
    <t>INJ.NETILMICIN_10MG</t>
  </si>
  <si>
    <t>Neticare (Aristo)</t>
  </si>
  <si>
    <t>Netoin (Lupin)</t>
  </si>
  <si>
    <t>Netilplus (Mankind)</t>
  </si>
  <si>
    <t>Neticin (Dr. Reddy's)</t>
  </si>
  <si>
    <t>Netilm (Meyer Organics)</t>
  </si>
  <si>
    <t>INJ.NETILMICIN_25MG</t>
  </si>
  <si>
    <t>CREPE_BANDAGE_ROLL_6INCH</t>
  </si>
  <si>
    <t>INJ.NETILMICIN_50MG</t>
  </si>
  <si>
    <t>INJ.NETILMICIN_200MG</t>
  </si>
  <si>
    <t>INJ.NETILMICIN_300MG</t>
  </si>
  <si>
    <t>TAB.NEVIRAPINE_200MG</t>
  </si>
  <si>
    <t>Nevicare (Ranbaxy)</t>
  </si>
  <si>
    <t>Nevone (Allergan)</t>
  </si>
  <si>
    <t>Nevirplus (Wockhardt)</t>
  </si>
  <si>
    <t>Neviine (Sun Pharma)</t>
  </si>
  <si>
    <t>Nevira (Alkem)</t>
  </si>
  <si>
    <t>TAB.GELUCIL_MPS/ DIGENE_ANTACID (CHEWABLE TABS)</t>
  </si>
  <si>
    <t>TAB.NICORANDIL_5MG</t>
  </si>
  <si>
    <t>ANTIANGINAL</t>
  </si>
  <si>
    <t>Nicocare (Intas)</t>
  </si>
  <si>
    <t>Nicoil (Yash Pharma)</t>
  </si>
  <si>
    <t>Nicorplus (J B Chemicals)</t>
  </si>
  <si>
    <t>Nicodil (Abbott)</t>
  </si>
  <si>
    <t>Nicora (Win-Medicare)</t>
  </si>
  <si>
    <t>TAB.NICORANDIL_10MG</t>
  </si>
  <si>
    <t>TAB.NICOTINIC_ACID_375MG</t>
  </si>
  <si>
    <t>Nicocare (Lifecare)</t>
  </si>
  <si>
    <t>Nicoic (Blue Cross)</t>
  </si>
  <si>
    <t>Nicotplus (Novartis)</t>
  </si>
  <si>
    <t>Niconic (Knoll Pharma)</t>
  </si>
  <si>
    <t>Nicoti (Pfizer)</t>
  </si>
  <si>
    <t>INF.NORMAL_SALINE_500ML_(NS)</t>
  </si>
  <si>
    <t>TAB.NICOTINIC_ACID_500MG</t>
  </si>
  <si>
    <t>CAP.NIFEDIPINE_5MG</t>
  </si>
  <si>
    <t>Nifecare (Apex Labs)</t>
  </si>
  <si>
    <t>Nifone (Macleods)</t>
  </si>
  <si>
    <t>Nifedplus (Sun Pharma)</t>
  </si>
  <si>
    <t>Nifeine (Tablets India)</t>
  </si>
  <si>
    <t>Nifedi (Natco)</t>
  </si>
  <si>
    <t>CAP.NIFEDIPINE_10MG</t>
  </si>
  <si>
    <t>SRFC-TAB.NIFEDIPINE_10MG</t>
  </si>
  <si>
    <t>Srfccare (Morepen)</t>
  </si>
  <si>
    <t>Srfone (Knoll Pharma)</t>
  </si>
  <si>
    <t>Srfc-plus (Medico Remedies)</t>
  </si>
  <si>
    <t>Srfcine (Zuventus Healthcare)</t>
  </si>
  <si>
    <t>Srfc-t (Troikaa)</t>
  </si>
  <si>
    <t>SRFC-TAB.NIFEDIPINE_20MG</t>
  </si>
  <si>
    <t>TAB.NIFEDIPINE_30MG</t>
  </si>
  <si>
    <t>CAP.NEFEDIPINE_ATENOLOL_20MG/50MG</t>
  </si>
  <si>
    <t>TAB.PANTOPRAZOLE_40MG</t>
  </si>
  <si>
    <t>TAB.NIMESULIDE_100MG</t>
  </si>
  <si>
    <t>Nimecare (Emcure)</t>
  </si>
  <si>
    <t>Nimode (Alembic)</t>
  </si>
  <si>
    <t>Nimesplus (AstraZeneca)</t>
  </si>
  <si>
    <t>Nimeide (Psychotropics India)</t>
  </si>
  <si>
    <t>Nimesu (Cipla)</t>
  </si>
  <si>
    <t>TAB.NIMESULIDE_200MG</t>
  </si>
  <si>
    <t>T-GEL.NIMESULIDE_15GM</t>
  </si>
  <si>
    <t>INJ.NIMESULIDE_2ML</t>
  </si>
  <si>
    <t>TAB.NIMODIPINE_30MG</t>
  </si>
  <si>
    <t>Nimocare (Unichem Labs)</t>
  </si>
  <si>
    <t>Nimone (Bayer)</t>
  </si>
  <si>
    <t>Nimodplus (Psychotropics India)</t>
  </si>
  <si>
    <t>Nimoine (Tablets India)</t>
  </si>
  <si>
    <t>Nimodi (Venus Remedies)</t>
  </si>
  <si>
    <t>INF.NIMODIPINE_50ML</t>
  </si>
  <si>
    <t>Inf.care (Pfizer)</t>
  </si>
  <si>
    <t>Infone (Dr. Reddy's)</t>
  </si>
  <si>
    <t>Inf.nplus (Micro Labs)</t>
  </si>
  <si>
    <t>Inf.ine (Gland Pharma)</t>
  </si>
  <si>
    <t>Inf.ni (Fourrts)</t>
  </si>
  <si>
    <t>TAB.NITRAZEPAM_5MG</t>
  </si>
  <si>
    <t>Nitrcare (Aristo)</t>
  </si>
  <si>
    <t>Nitoam (Roche)</t>
  </si>
  <si>
    <t>Nitraplus (Morepen)</t>
  </si>
  <si>
    <t>Nitrpam (Strides Pharma)</t>
  </si>
  <si>
    <t>Nitraz (Cipla)</t>
  </si>
  <si>
    <t>TAB.NITRAZEPAM_10MG</t>
  </si>
  <si>
    <t>TAB.NITROFURANTOIN_25MG</t>
  </si>
  <si>
    <t>Nitrcare (Strides Pharma)</t>
  </si>
  <si>
    <t>Nitoin (Roche)</t>
  </si>
  <si>
    <t>Nitroplus (Macleods)</t>
  </si>
  <si>
    <t>Nitroin (GSK)</t>
  </si>
  <si>
    <t>Nitrof (Pax Healthcare)</t>
  </si>
  <si>
    <t>TAB.NITROFURANTOIN_50MG</t>
  </si>
  <si>
    <t>TAB.NITROFURANTOIN_100MG</t>
  </si>
  <si>
    <t>O-SUS.NITROFURANTOIN_200ML</t>
  </si>
  <si>
    <t>O-sucare (Lifecare)</t>
  </si>
  <si>
    <t>O-soin (USV)</t>
  </si>
  <si>
    <t>O-susplus (Torrent)</t>
  </si>
  <si>
    <t>O-suoin (Medopharm)</t>
  </si>
  <si>
    <t>O-sus. (Lyka Labs)</t>
  </si>
  <si>
    <t>O-SUS.NITROFURANTOIN_60ML</t>
  </si>
  <si>
    <t>INJ.NOREPINEPHRINE_4MG/2ML (2ML)</t>
  </si>
  <si>
    <t>TAB.NORETHISTERONE_5MG</t>
  </si>
  <si>
    <t>Norecare (Healing Pharma)</t>
  </si>
  <si>
    <t>Norone (Allergan)</t>
  </si>
  <si>
    <t>Noretplus (Yash Pharma)</t>
  </si>
  <si>
    <t>Noreone (USV)</t>
  </si>
  <si>
    <t>Noreth (Lupin)</t>
  </si>
  <si>
    <t>TAB.NORETHISTERONE_10MG</t>
  </si>
  <si>
    <t>TAB.NORETHISTERONE_15MG</t>
  </si>
  <si>
    <t>TAB.NORFLOXACIN_400MG</t>
  </si>
  <si>
    <t>Norfcare (Alkem)</t>
  </si>
  <si>
    <t>Noroin (J B Chemicals)</t>
  </si>
  <si>
    <t>Norflplus (Wallace Pharma)</t>
  </si>
  <si>
    <t>Norfcin (Natco)</t>
  </si>
  <si>
    <t>Norflo (Eris Lifesciences)</t>
  </si>
  <si>
    <t>TAB.NORFLOXACIN_200MG</t>
  </si>
  <si>
    <t>O-SUS.NORFLOXACIN_100MG/5ML (30ML)</t>
  </si>
  <si>
    <t>O-sucare (MSD)</t>
  </si>
  <si>
    <t>O-soin (Serum Institute)</t>
  </si>
  <si>
    <t>O-susplus (Glenmark Life Sciences)</t>
  </si>
  <si>
    <t>O-sucin (Apex Labs)</t>
  </si>
  <si>
    <t>O-sus. (Abbott)</t>
  </si>
  <si>
    <t>O-SUS.NORFLOXACIN_METRONIDAZOLE_100MG/100MG/5ML (30ML)</t>
  </si>
  <si>
    <t>O-SUS.NORFLOXACIN_METRONIDAZOLE_100MG/100MG/5ML (60ML)</t>
  </si>
  <si>
    <t>TAB.NORFLOXACIN_TINIDAZOLE_400MG/600MG</t>
  </si>
  <si>
    <t>TAB.NORTRIPTYLINE_10MG</t>
  </si>
  <si>
    <t>Nortcare (Apex Labs)</t>
  </si>
  <si>
    <t>Norone (J B Chemicals)</t>
  </si>
  <si>
    <t>Nortrplus (Ferring)</t>
  </si>
  <si>
    <t>Nortine (Morepen)</t>
  </si>
  <si>
    <t>Nortri (Zenith Healthcare)</t>
  </si>
  <si>
    <t>TAB.NORTRIPTYLINE_25MG</t>
  </si>
  <si>
    <t>TAB.NORTRIPTYLINE_50MG</t>
  </si>
  <si>
    <t>INJ.OCTREOTIDE_50MCG</t>
  </si>
  <si>
    <t>Octrcare (Sun Pharma)</t>
  </si>
  <si>
    <t>Octode (Biocon)</t>
  </si>
  <si>
    <t>Octreplus (J B Chemicals)</t>
  </si>
  <si>
    <t>Octride (Strides Pharma)</t>
  </si>
  <si>
    <t>Octreo (USV)</t>
  </si>
  <si>
    <t>INJ.OCTREOTIDE_100MCG</t>
  </si>
  <si>
    <t>DEPOINJ.OCTREOTIDE_10MG</t>
  </si>
  <si>
    <t>Depocare (Jenburkt)</t>
  </si>
  <si>
    <t>Depode (Mankind)</t>
  </si>
  <si>
    <t>Depoiplus (Windlas Biotech)</t>
  </si>
  <si>
    <t>Depoide (Ajanta Pharma)</t>
  </si>
  <si>
    <t>Depoin (Lincoln Pharma)</t>
  </si>
  <si>
    <t>DEPOINJ.OCTREOTIDE_20MG</t>
  </si>
  <si>
    <t>DEPOINJ.OCTREOTIDE_30MG</t>
  </si>
  <si>
    <t>TAB.OFLOXACIN_200MG</t>
  </si>
  <si>
    <t>Oflocare (Macleods)</t>
  </si>
  <si>
    <t>Ofloin (Yash Pharma)</t>
  </si>
  <si>
    <t>Ofloxplus (Oaknet Healthcare)</t>
  </si>
  <si>
    <t>Oflocin (USV)</t>
  </si>
  <si>
    <t>Ofloxa (Healing Pharma)</t>
  </si>
  <si>
    <t>INF.OFLOXACIN_100ML</t>
  </si>
  <si>
    <t>Inf.care (Knoll Pharma)</t>
  </si>
  <si>
    <t>Infoin (Lyka Labs)</t>
  </si>
  <si>
    <t>Inf.oplus (Neon Labs)</t>
  </si>
  <si>
    <t>Inf.of (Novartis)</t>
  </si>
  <si>
    <t>Ee-dcare (Lyka Labs)</t>
  </si>
  <si>
    <t>Ee-oin (Dr. Reddy's)</t>
  </si>
  <si>
    <t>Ee-dpplus (Healing Pharma)</t>
  </si>
  <si>
    <t>Ee-dcin (Alembic)</t>
  </si>
  <si>
    <t>Ee-dps (Glenmark Life Sciences)</t>
  </si>
  <si>
    <t>E-OIN.OFLOXACIN_5GM</t>
  </si>
  <si>
    <t>EE-DPS.OFLOXACIN_10ML</t>
  </si>
  <si>
    <t>TAB.OFLOXACIN_100MG</t>
  </si>
  <si>
    <t>O-SUS.OFLOXACIN_100MG/5ML (30ML)</t>
  </si>
  <si>
    <t>O-sucare (Panacea Biotec)</t>
  </si>
  <si>
    <t>O-soin (MSD)</t>
  </si>
  <si>
    <t>O-susplus (Tablets India)</t>
  </si>
  <si>
    <t>O-sucin (German Remedies)</t>
  </si>
  <si>
    <t>O-sus. (Jenburkt)</t>
  </si>
  <si>
    <t>O-SUS.OFLOXACIN_100MG/5ML (60ML)</t>
  </si>
  <si>
    <t>O-SUS.OFLOXACIN_50MG/5ML (30ML)</t>
  </si>
  <si>
    <t>TAB.OFLOXACIN_400MG</t>
  </si>
  <si>
    <t>INJ.OFLOXACIN_ORNIDAZOLE_200MG/500MG</t>
  </si>
  <si>
    <t>TAB.OFLOXACIN_ORNIDAZOLE_200MG/500MG</t>
  </si>
  <si>
    <t>O-SUS.OFLOXACIN_ORNIDAZOLE_50MG/125MG</t>
  </si>
  <si>
    <t>EE-DPS.OFLOXACIN_DEXAMETHASONE_10ML</t>
  </si>
  <si>
    <t>EA-DPS.OFLOXACIN_BETAMETHASONE_10ML</t>
  </si>
  <si>
    <t>TAB.OFLOXACIN_TINIDAZOLE_200MG/600MG</t>
  </si>
  <si>
    <t>ANTIBACTERIAL_COMBINATION</t>
  </si>
  <si>
    <t>TAB.OFLOXACIN_TINIDAZOLE_200MG/300MG</t>
  </si>
  <si>
    <t>O-SUS.OFLOXACIN_TINIDAZOLE_50MG/150MG/5ML</t>
  </si>
  <si>
    <t>TAB.OLANZAPINE_2.5MG</t>
  </si>
  <si>
    <t>Olancare (Medley)</t>
  </si>
  <si>
    <t>Olaone (Sun Pharma)</t>
  </si>
  <si>
    <t>Olanzplus (AstraZeneca)</t>
  </si>
  <si>
    <t>Olanine (German Remedies)</t>
  </si>
  <si>
    <t>Olanza (Knoll Pharma)</t>
  </si>
  <si>
    <t>TAB.OLANZAPINE_5MG</t>
  </si>
  <si>
    <t>TAB.OLANZAPINE_10MG</t>
  </si>
  <si>
    <t>TAB.OLANZAPINE_15MG</t>
  </si>
  <si>
    <t>TAB.OLANZAPINE_20MG</t>
  </si>
  <si>
    <t>TAB.OLMESARTAN_10MG</t>
  </si>
  <si>
    <t>ANGIOTENSIN_II_ANTAGONIST</t>
  </si>
  <si>
    <t>Olmecare (USV)</t>
  </si>
  <si>
    <t>Olmoan (Ajanta Pharma)</t>
  </si>
  <si>
    <t>Olmesplus (Radiant Healthcare)</t>
  </si>
  <si>
    <t>Olmetan (Ranbaxy)</t>
  </si>
  <si>
    <t>Olmesa (Cadila Healthcare)</t>
  </si>
  <si>
    <t>TAB.OLMESARTAN_20MG</t>
  </si>
  <si>
    <t>TAB.OLMESARTAN_40MG</t>
  </si>
  <si>
    <t>TAB.OLMESARTAN_AMLODIPINE_20MG/5MG</t>
  </si>
  <si>
    <t>TAB.OLMESARTAN_AMLODIPINE_40MG/5MG</t>
  </si>
  <si>
    <t>TAB.OLMESARTAN_CHLORTHALIDONE_20MG/6.25MG</t>
  </si>
  <si>
    <t>TAB.OLMESARTAN_CHLORTHALIDONE_20MG/12.5MG</t>
  </si>
  <si>
    <t>TAB.OLMESARTAN_CHLORTHALIDONE_40MG/6.25MG</t>
  </si>
  <si>
    <t>TAB.OLMESARTAN_CHLORTHALIDONE_40MG/12.5MG</t>
  </si>
  <si>
    <t>TAB.OLMESARTAN_CHLORTHALIDONE_AMLODIPINE_20MG/12.5MG/5MG</t>
  </si>
  <si>
    <t>TAB.OLMESARTAN_CHLORTHALIDONE_AMLODIPINE_40MG/12.5MG/5MG</t>
  </si>
  <si>
    <t>TAB.OLMESARTAN_HYDROCHLORTHIAZIDE_20MG/12.5MG</t>
  </si>
  <si>
    <t>TAB.OLMESARTAN_HYDROCHLORTHIAZIDE_40MG/12.5MG</t>
  </si>
  <si>
    <t>TAB.OLMESARTAN_HYDROCHLORTHIAZIDE_AMLODIPINE_20MG/12.5MG/5MG</t>
  </si>
  <si>
    <t>TAB.OLMESARTAN_METOPROLOL_20MG/25MG</t>
  </si>
  <si>
    <t>TAB.OLMESARTAN_METOPROLOL_20MG/50MG</t>
  </si>
  <si>
    <t>TAB.OLMESARTAN_CILINDIPINE_CHLORTHALIDONE_20MG/10MG/12.5MG</t>
  </si>
  <si>
    <t>TAB.OLMESARTAN_CILINDIPINE_CHLORTHALIDONE_40MG/10MG/12.5MG</t>
  </si>
  <si>
    <t>E-DPS.OLOPATADINE_5ML</t>
  </si>
  <si>
    <t>E-dpcare (Ferring)</t>
  </si>
  <si>
    <t>E-done (Panacea Biotec)</t>
  </si>
  <si>
    <t>E-dpsplus (FDC)</t>
  </si>
  <si>
    <t>E-dpine (Windlas Biotech)</t>
  </si>
  <si>
    <t>E-dps. (Novartis)</t>
  </si>
  <si>
    <t>CAP.OMEGA-3_TRIGLYCERIDES_EPA90MG/DHA60MG</t>
  </si>
  <si>
    <t>SUPPLEMENT_ADJUVANT_THERAPY_DYSLIPIDEMIC</t>
  </si>
  <si>
    <t>Omegcare (Intas)</t>
  </si>
  <si>
    <t>Omeo-3 (Meyer Organics)</t>
  </si>
  <si>
    <t>Omegaplus (Aristo)</t>
  </si>
  <si>
    <t>Omega-3 (Lincoln Pharma)</t>
  </si>
  <si>
    <t>Omega- (Boehringer Ingelheim)</t>
  </si>
  <si>
    <t>SYR.OMEGA-3_TRIGLYCERIDES_500MG/EPA250MG/DHA190MG</t>
  </si>
  <si>
    <t>CAP.OMEPRAZOLE_20MG</t>
  </si>
  <si>
    <t>Omepcare (German Remedies)</t>
  </si>
  <si>
    <t>Omeole (Healing Pharma)</t>
  </si>
  <si>
    <t>Omeprplus (Gland Pharma)</t>
  </si>
  <si>
    <t>Omepole (Zenith Healthcare)</t>
  </si>
  <si>
    <t>Omepra (MSD)</t>
  </si>
  <si>
    <t>CAP.OMEPRAZOLE_DOMPERIDONE_20MG/10MG</t>
  </si>
  <si>
    <t>CAP.OMEPRAZOLE_DOMPERIDONE_20MG/30MG</t>
  </si>
  <si>
    <t>TAB.ONDANSETRON_4MG</t>
  </si>
  <si>
    <t>Ondacare (GSK)</t>
  </si>
  <si>
    <t>Ondoon (Healing Pharma)</t>
  </si>
  <si>
    <t>Ondanplus (Mankind)</t>
  </si>
  <si>
    <t>Ondaron (Galderma)</t>
  </si>
  <si>
    <t>Ondans (Natco)</t>
  </si>
  <si>
    <t>SYR.ONDANSETRON_2MG/5ML (30ML)</t>
  </si>
  <si>
    <t>INJ.ONDANSETRON_2MG/ML (2ML)</t>
  </si>
  <si>
    <t>TAB.ONDANSETRON_8MG</t>
  </si>
  <si>
    <t>SYR.ONDANSETRON_2MG/ML (4ML)</t>
  </si>
  <si>
    <t>CAP.ORLISTAT_60MG</t>
  </si>
  <si>
    <t>ANTI_OBESITY</t>
  </si>
  <si>
    <t>ANTIOBESITY</t>
  </si>
  <si>
    <t>Orlicare (FDC)</t>
  </si>
  <si>
    <t>Orloat (Medley)</t>
  </si>
  <si>
    <t>Orlisplus (Mankind)</t>
  </si>
  <si>
    <t>Orlitat (Healing Pharma)</t>
  </si>
  <si>
    <t>Orlist (USV)</t>
  </si>
  <si>
    <t>CAP.ORLISTAT_120MG</t>
  </si>
  <si>
    <t>TAB.ORLISTAT_120MG</t>
  </si>
  <si>
    <t>O-GEL.ORNIDAZOLE_10GM</t>
  </si>
  <si>
    <t>CAP.ORNIDAZOLE_500MG</t>
  </si>
  <si>
    <t>Ornicare (Ipca)</t>
  </si>
  <si>
    <t>Ornole (Venus Remedies)</t>
  </si>
  <si>
    <t>Ornidplus (Lifecare)</t>
  </si>
  <si>
    <t>Orniole (Alkem)</t>
  </si>
  <si>
    <t>Ornida (Apex Labs)</t>
  </si>
  <si>
    <t>TAB.ORNIDAZOLE_500MG</t>
  </si>
  <si>
    <t>INJ.OXALIPLATIN_50MG</t>
  </si>
  <si>
    <t>Oxalcare (Biocon)</t>
  </si>
  <si>
    <t>Oxaoin (GSK)</t>
  </si>
  <si>
    <t>Oxaliplus (Ranbaxy)</t>
  </si>
  <si>
    <t>Oxaltin (Medley)</t>
  </si>
  <si>
    <t>Oxalip (Novartis)</t>
  </si>
  <si>
    <t>INJ.OXALIPLATIN_100MG</t>
  </si>
  <si>
    <t>TAB.OXAZEPAM_10MG</t>
  </si>
  <si>
    <t>Oxazcare (Zydus Cadila)</t>
  </si>
  <si>
    <t>Oxaoam (Emcure)</t>
  </si>
  <si>
    <t>Oxazeplus (J B Chemicals)</t>
  </si>
  <si>
    <t>Oxazpam (Alkem)</t>
  </si>
  <si>
    <t>Oxazep (Sanofi)</t>
  </si>
  <si>
    <t>TAB.OXAZEPAM_15MG</t>
  </si>
  <si>
    <t>TAB.OXAZEPAM_30MG</t>
  </si>
  <si>
    <t>TAB.OXCARBAZEPINE_150MG</t>
  </si>
  <si>
    <t>Oxcacare (Zydus Cadila)</t>
  </si>
  <si>
    <t>Oxcone (Serum Institute)</t>
  </si>
  <si>
    <t>Oxcarplus (J&amp;J)</t>
  </si>
  <si>
    <t>Oxcaine (MSD)</t>
  </si>
  <si>
    <t>Oxcarb (Meyer Organics)</t>
  </si>
  <si>
    <t>TAB.OXCARBAZEPINE_300MG</t>
  </si>
  <si>
    <t>TAB.OXCARBAZEPINE_400MG</t>
  </si>
  <si>
    <t>TAB.OXCARBAZEPINE_600MG</t>
  </si>
  <si>
    <t>N-SPY.OXYMETAZOLINE_10ML</t>
  </si>
  <si>
    <t>N-spcare (Samarth Life Sciences)</t>
  </si>
  <si>
    <t>N-sone (Sanofi)</t>
  </si>
  <si>
    <t>N-spyplus (Pax Healthcare)</t>
  </si>
  <si>
    <t>N-spine (Ajanta Pharma)</t>
  </si>
  <si>
    <t>N-spy. (Venus Remedies)</t>
  </si>
  <si>
    <t>N-DPS.OXYMETAZOLINE_10ML</t>
  </si>
  <si>
    <t>N-dpcare (J&amp;J)</t>
  </si>
  <si>
    <t>N-done (Medley)</t>
  </si>
  <si>
    <t>N-dpsplus (Fourrts)</t>
  </si>
  <si>
    <t>N-dpine (Unichem Labs)</t>
  </si>
  <si>
    <t>N-dps. (Lincoln Pharma)</t>
  </si>
  <si>
    <t>TAB.OXYPHENONIUM_5MG</t>
  </si>
  <si>
    <t>Oxypcare (Panacea Biotec)</t>
  </si>
  <si>
    <t>Oxyoum (Alkem)</t>
  </si>
  <si>
    <t>Oxyphplus (Windlas Biotech)</t>
  </si>
  <si>
    <t>Oxypium (Neon Labs)</t>
  </si>
  <si>
    <t>Oxyphe (Aristo)</t>
  </si>
  <si>
    <t>CAP.OXYTETRACYCLINE_250MG</t>
  </si>
  <si>
    <t>Oxytcare (Lyka Labs)</t>
  </si>
  <si>
    <t>Oxyone (Cipla)</t>
  </si>
  <si>
    <t>Oxyteplus (Healing Pharma)</t>
  </si>
  <si>
    <t>Oxytine (Serum Institute)</t>
  </si>
  <si>
    <t>Oxytet (J B Chemicals)</t>
  </si>
  <si>
    <t>CAP.OXYTETRACYCLINE_500MG</t>
  </si>
  <si>
    <t>INJ.OXYTOCIN_5IU/ML</t>
  </si>
  <si>
    <t>Oxytcare (Alembic)</t>
  </si>
  <si>
    <t>Oxyoin (Samarth Life Sciences)</t>
  </si>
  <si>
    <t>Oxytoplus (Aristo)</t>
  </si>
  <si>
    <t>Oxytcin (Win-Medicare)</t>
  </si>
  <si>
    <t>Oxytoc (Medley)</t>
  </si>
  <si>
    <t>INJ.OXYTOCIN_5IU/0.5ML</t>
  </si>
  <si>
    <t>INJ.PACLITAXEL_30MG</t>
  </si>
  <si>
    <t>Paclcare (Win-Medicare)</t>
  </si>
  <si>
    <t>Pacoel (Knoll Pharma)</t>
  </si>
  <si>
    <t>Pacliplus (Psychotropics India)</t>
  </si>
  <si>
    <t>Paclxel (Ranbaxy)</t>
  </si>
  <si>
    <t>Paclit (Medico Remedies)</t>
  </si>
  <si>
    <t>INJ.PACLITAXEL_100MG</t>
  </si>
  <si>
    <t>INJ.PACLITAXEL_260MG</t>
  </si>
  <si>
    <t>INJ.PACLITAXEL_300MG</t>
  </si>
  <si>
    <t>INJ.PACLITAXEL_500MG</t>
  </si>
  <si>
    <t>INJ.PALONOSETRON_0.25MG/5ML (5ML)</t>
  </si>
  <si>
    <t>Palocare (Torrent)</t>
  </si>
  <si>
    <t>Paloon (Troikaa)</t>
  </si>
  <si>
    <t>Palonplus (Psychotropics India)</t>
  </si>
  <si>
    <t>Paloron (Serum Institute)</t>
  </si>
  <si>
    <t>Palono (Allergan)</t>
  </si>
  <si>
    <t>INJ.PANCURONIUM_BROMIDE_2MG/ML (2ML)</t>
  </si>
  <si>
    <t>Panccare (Unichem Labs)</t>
  </si>
  <si>
    <t>Panoum (Medico Remedies)</t>
  </si>
  <si>
    <t>Pancuplus (USV)</t>
  </si>
  <si>
    <t>Pancium (Macleods)</t>
  </si>
  <si>
    <t>Pancur (Medley)</t>
  </si>
  <si>
    <t>TAB.PANTOPRAZOLE_20MG</t>
  </si>
  <si>
    <t>Pantcare (Psychotropics India)</t>
  </si>
  <si>
    <t>Panole (Oaknet Healthcare)</t>
  </si>
  <si>
    <t>Pantoplus (Bharat Serums)</t>
  </si>
  <si>
    <t>Pantole (Gland Pharma)</t>
  </si>
  <si>
    <t>Pantop (Abbott)</t>
  </si>
  <si>
    <t>INJ.PANTOPRAZOLE_40MG</t>
  </si>
  <si>
    <t>TAB.PANTOPRAZOLE_DOMPERIDONE_40MG/10MG</t>
  </si>
  <si>
    <t>CAP.PANTOPRAZOLE_DOMPERIDONE_40MG/30MG</t>
  </si>
  <si>
    <t>TAB.PANTOPRAZOLE_DOMPERIDONE_40MG/30MG</t>
  </si>
  <si>
    <t>CAP.PANTOPRAZOLE_DOMPERIDONE_40MG/10MG</t>
  </si>
  <si>
    <t>Paracare (Radiant Healthcare)</t>
  </si>
  <si>
    <t>Parool (Glenmark Life Sciences)</t>
  </si>
  <si>
    <t>Paracplus (Ipca)</t>
  </si>
  <si>
    <t>Paramol (AstraZeneca)</t>
  </si>
  <si>
    <t>Parace (Galderma)</t>
  </si>
  <si>
    <t>O-SUS.PARACETAMOL_125MG/5ML (60ML)</t>
  </si>
  <si>
    <t>O-sucare (Systopic Labs)</t>
  </si>
  <si>
    <t>O-sool (Samarth Life Sciences)</t>
  </si>
  <si>
    <t>O-susplus (Fourrts)</t>
  </si>
  <si>
    <t>O-sumol (Morepen)</t>
  </si>
  <si>
    <t>O-sus. (Venus Remedies)</t>
  </si>
  <si>
    <t>INF.PARACETAMOL_1GM (100ML)</t>
  </si>
  <si>
    <t>Inf.care (Samarth Life Sciences)</t>
  </si>
  <si>
    <t>Infool (Cipla)</t>
  </si>
  <si>
    <t>Inf.pplus (Jenburkt)</t>
  </si>
  <si>
    <t>Inf.mol (Elder)</t>
  </si>
  <si>
    <t>Inf.pa (Overseas Healthcare)</t>
  </si>
  <si>
    <t>O-SUS.PARACETAMOL_250MG/5ML (60ML)</t>
  </si>
  <si>
    <t>O-DPS.PARACETAMOL_100MG/ML</t>
  </si>
  <si>
    <t>O-SUS.PARACETAMOL_500MG/5ML (60ML)</t>
  </si>
  <si>
    <t>TAB.PARACETAMOL_ACECLOFENAC_500MG/100MG</t>
  </si>
  <si>
    <t>TAB.PARACETAMOL_ACECLOFENAC_CHLOROZOXAZONE_325MG/100MG/250MG</t>
  </si>
  <si>
    <t>TAB.PARACETAMOL_ACECLOFENAC_CHLOROZOXAZONE_500MG/100MG/250MG</t>
  </si>
  <si>
    <t>TAB.PARACETAMOL_CODEINE_500MG/30MG</t>
  </si>
  <si>
    <t>TAB.PARACETAMOL_CODEINE_650MG/30MG</t>
  </si>
  <si>
    <t>TAB.PARACETAMOL_CODEINE_325MG/30MG</t>
  </si>
  <si>
    <t>TAB.PARACETAMOL_DEXIBUPROFEN_500MG/300MG</t>
  </si>
  <si>
    <t>TAB.PARACETAMOL_DICLOFENAC_500MG/50MG</t>
  </si>
  <si>
    <t>TAB.PARACETAMOL_DICLOFENAC_325MG/50MG</t>
  </si>
  <si>
    <t>INJ.PARACETAMOL_DICLOFENAC_75MG/25MG</t>
  </si>
  <si>
    <t>TAB.PARACETAMOL_DOMPERIDONE_500MG/20MG</t>
  </si>
  <si>
    <t>TAB.PARACETAMOL_DOMPERIDONE_325MG/10MG</t>
  </si>
  <si>
    <t>O-SUS.PARACETAMOL_DOMPERIDONE_250MG/5MG/5ML (30ML)</t>
  </si>
  <si>
    <t>TAB.PARACETAMOL_IBUPROFEN_325MG/400MG</t>
  </si>
  <si>
    <t>O-SUS.PARACETAMOL_IBUPROFEN_162.5MG/100MG/5ML</t>
  </si>
  <si>
    <t>TAB.PARACETAMOL_METOCLOPRAMIDE_500MG/5MG</t>
  </si>
  <si>
    <t>TAB.PARACETAMOL_PENTAZOCINE_500MG/15MG</t>
  </si>
  <si>
    <t>TAB.PARACETAMOL_TRAMADOL_325MG/37.5MG</t>
  </si>
  <si>
    <t>TAB.PARACETAMOL_TRAMADOL_500MG/50MG</t>
  </si>
  <si>
    <t>TAB.PARACETAMOL-ACECLOFENAC_TRAMADOL_325MG/100MG/37.5MG</t>
  </si>
  <si>
    <t>TAB.PARACETAMOL-ACECLOFENAC_TRAMADOL_500MG/100MG/50MG</t>
  </si>
  <si>
    <t>LOT.PARAFFIN_100ML</t>
  </si>
  <si>
    <t>Lotoin (Alembic)</t>
  </si>
  <si>
    <t>Lot.pplus (Neon Labs)</t>
  </si>
  <si>
    <t>Lot.fin (Strides Pharma)</t>
  </si>
  <si>
    <t>Lot.pa (Sanofi)</t>
  </si>
  <si>
    <t>TAB.PAROXETINE_12.5MG</t>
  </si>
  <si>
    <t>Parocare (Eris Lifesciences)</t>
  </si>
  <si>
    <t>Parone (Radiant Healthcare)</t>
  </si>
  <si>
    <t>Paroxplus (Zydus Cadila)</t>
  </si>
  <si>
    <t>Paroine (Medley)</t>
  </si>
  <si>
    <t>Paroxe (Venus Remedies)</t>
  </si>
  <si>
    <t>TAB.PAROXETINE_25MG</t>
  </si>
  <si>
    <t>TAB.PAROXETINE_30MG</t>
  </si>
  <si>
    <t>TAB.PAROXETINE_40MG</t>
  </si>
  <si>
    <t>TAB.PAROXETINE_20MG</t>
  </si>
  <si>
    <t>TAB.PAROXETINE_37.5MG</t>
  </si>
  <si>
    <t>TAB.PEFLOXACIN_400MG</t>
  </si>
  <si>
    <t>Peflcare (Meyer Organics)</t>
  </si>
  <si>
    <t>Pefoin (Biocon)</t>
  </si>
  <si>
    <t>Pefloplus (Lifecare)</t>
  </si>
  <si>
    <t>Peflcin (Medopharm)</t>
  </si>
  <si>
    <t>Peflox (Alkem)</t>
  </si>
  <si>
    <t>INF.PEFLOXACIN_100MG/50ML (100ML)</t>
  </si>
  <si>
    <t>Infoin (Morepen)</t>
  </si>
  <si>
    <t>Inf.pplus (Glenmark)</t>
  </si>
  <si>
    <t>Inf.cin (Jenburkt)</t>
  </si>
  <si>
    <t>Inf.pe (Neon Labs)</t>
  </si>
  <si>
    <t>INJ.PEGFILGRASTIM_6MG/0.6ML (0.6ML)</t>
  </si>
  <si>
    <t>INJ.PEGFILGRASTIM_6MG/ML (1ML)</t>
  </si>
  <si>
    <t>INJ.PEMETREXED_100MG</t>
  </si>
  <si>
    <t>Pemecare (Apex Labs)</t>
  </si>
  <si>
    <t>Pemoed (AstraZeneca)</t>
  </si>
  <si>
    <t>Pemetplus (Boehringer Ingelheim)</t>
  </si>
  <si>
    <t>Pemexed (Macleods)</t>
  </si>
  <si>
    <t>Pemetr (German Remedies)</t>
  </si>
  <si>
    <t>INJ.PEMETREXED_500MG</t>
  </si>
  <si>
    <t>TAB.PENFLURIDOL_20MG</t>
  </si>
  <si>
    <t>Penfcare (Zuventus Healthcare)</t>
  </si>
  <si>
    <t>Penool (Dr. Reddy's)</t>
  </si>
  <si>
    <t>Penflplus (Strides Pharma)</t>
  </si>
  <si>
    <t>Penfdol (Ferring)</t>
  </si>
  <si>
    <t>Penflu (Jenburkt)</t>
  </si>
  <si>
    <t>INJ.PENTAZOCINE_30MG/ML (1ML)</t>
  </si>
  <si>
    <t>Pentcare (MSD)</t>
  </si>
  <si>
    <t>Penone (Tablets India)</t>
  </si>
  <si>
    <t>Pentaplus (Zuventus Healthcare)</t>
  </si>
  <si>
    <t>Pentine (Mankind)</t>
  </si>
  <si>
    <t>Pentaz (Ipca)</t>
  </si>
  <si>
    <t>TAB.PENTAZOCINE_PARACETAMOL_15MG/500MG</t>
  </si>
  <si>
    <t>TAB.PENTOXIFYLLINE_400MG</t>
  </si>
  <si>
    <t>HAEMORRHEOLOGICAL</t>
  </si>
  <si>
    <t>Pentcare (Pax Healthcare)</t>
  </si>
  <si>
    <t>Penone (Wockhardt)</t>
  </si>
  <si>
    <t>Pentoplus (Macleods)</t>
  </si>
  <si>
    <t>Pentine (Apex Labs)</t>
  </si>
  <si>
    <t>Pentox (Troikaa)</t>
  </si>
  <si>
    <t>TAB.PERINDOPRIL_2MG</t>
  </si>
  <si>
    <t>Pericare (Torrent)</t>
  </si>
  <si>
    <t>Peroil (Sanofi)</t>
  </si>
  <si>
    <t>Perinplus (Ferring)</t>
  </si>
  <si>
    <t>Periril (Bayer)</t>
  </si>
  <si>
    <t>Perind (Alkem)</t>
  </si>
  <si>
    <t>TAB.PERINDOPRIL_4MG</t>
  </si>
  <si>
    <t>TAB.PERINDOPRIL_ 8MG</t>
  </si>
  <si>
    <t>TAB.PERINDOPRIL_INDAPAMIDE_8MG/2.5MG</t>
  </si>
  <si>
    <t>TAB.PERINDOPRIL_INDAPAMIDE_4MG/1.25MG</t>
  </si>
  <si>
    <t>CRM.PERMETHRIN_5% W/W (30GM )</t>
  </si>
  <si>
    <t>Crmoin (Troikaa)</t>
  </si>
  <si>
    <t>Crm.pplus (Overseas Healthcare)</t>
  </si>
  <si>
    <t>Crm.rin (Novartis)</t>
  </si>
  <si>
    <t>Crm.pe (Natco)</t>
  </si>
  <si>
    <t>LOT.PERMETHRIN_5% W/W (100ML)</t>
  </si>
  <si>
    <t>Lot.care (Lupin)</t>
  </si>
  <si>
    <t>Lotoin (Natco)</t>
  </si>
  <si>
    <t>Lot.pplus (Bharat Serums)</t>
  </si>
  <si>
    <t>Lot.rin (Micro Labs)</t>
  </si>
  <si>
    <t>Lot.pe (Ranbaxy)</t>
  </si>
  <si>
    <t>SOAPPERMETHRIN_5%W/W (70GM)</t>
  </si>
  <si>
    <t>Soapcare (FDC)</t>
  </si>
  <si>
    <t>Soaoin (Troikaa)</t>
  </si>
  <si>
    <t>Soappplus (Glenmark)</t>
  </si>
  <si>
    <t>Soaprin (Neon Labs)</t>
  </si>
  <si>
    <t>Soappe (Radiant Healthcare)</t>
  </si>
  <si>
    <t>TAB.PHENAZOPYRIDINE_NITROFURANTOIN_100MG/50MG</t>
  </si>
  <si>
    <t>Phencare (Aristo)</t>
  </si>
  <si>
    <t>Pheone (Meyer Organics)</t>
  </si>
  <si>
    <t>Phenaplus (Jenburkt)</t>
  </si>
  <si>
    <t>Phenine (Boehringer Ingelheim)</t>
  </si>
  <si>
    <t>Phenaz (MSD)</t>
  </si>
  <si>
    <t>TAB.PHENIRAMINE_25MG</t>
  </si>
  <si>
    <t>Phencare (USV)</t>
  </si>
  <si>
    <t>Pheone (Serum Institute)</t>
  </si>
  <si>
    <t>Pheniplus (Torrent)</t>
  </si>
  <si>
    <t>Phenine (Panacea Biotec)</t>
  </si>
  <si>
    <t>Phenir (Alembic)</t>
  </si>
  <si>
    <t>TAB.PHENIRAMINE_50MG</t>
  </si>
  <si>
    <t>TAB.PHENIRAMINE_75MG</t>
  </si>
  <si>
    <t>INJ.PHENIRAMINE_22.75MG/ML (2ML)</t>
  </si>
  <si>
    <t>INJ.PHENIRAMINE_22. 75MG/ML (10ML)</t>
  </si>
  <si>
    <t>SYR.PHENIRAMINE_15MG</t>
  </si>
  <si>
    <t>E-DPS.PHENYLEPHRINE_2.5%W/V (5ML)</t>
  </si>
  <si>
    <t>DECONGESTANT_MYDRIATIC</t>
  </si>
  <si>
    <t>E-dpcare (AstraZeneca)</t>
  </si>
  <si>
    <t>E-done (Roche)</t>
  </si>
  <si>
    <t>E-dpsplus (Yash Pharma)</t>
  </si>
  <si>
    <t>E-dpine (Dr. Reddy's)</t>
  </si>
  <si>
    <t>E-dps. (Ajanta Pharma)</t>
  </si>
  <si>
    <t>E-DPS.PHENYLEPHRINE_10ML</t>
  </si>
  <si>
    <t>CRM.PHENYLEPHRINE_20GM</t>
  </si>
  <si>
    <t>Crm.care (Oaknet Healthcare)</t>
  </si>
  <si>
    <t>Crmone (Serum Institute)</t>
  </si>
  <si>
    <t>Crm.pplus (Natco)</t>
  </si>
  <si>
    <t>Crm.ine (Healing Pharma)</t>
  </si>
  <si>
    <t>Crm.ph (Tablets India)</t>
  </si>
  <si>
    <t>INJ.PHENYLEPHRINE_10MG/ML (1ML)</t>
  </si>
  <si>
    <t>Phencare (Lupin)</t>
  </si>
  <si>
    <t>Pheone (Cadila Healthcare)</t>
  </si>
  <si>
    <t>Phenyplus (German Remedies)</t>
  </si>
  <si>
    <t>Phenine (Troikaa)</t>
  </si>
  <si>
    <t>Phenyl (Panacea Biotec)</t>
  </si>
  <si>
    <t>TAB.PHENYTOIN_50MG</t>
  </si>
  <si>
    <t>Phencare (Alembic)</t>
  </si>
  <si>
    <t>Pheoin (Medley)</t>
  </si>
  <si>
    <t>Phenyplus (Sun Pharma)</t>
  </si>
  <si>
    <t>Phenoin (Windlas Biotech)</t>
  </si>
  <si>
    <t>Phenyt (Psychotropics India)</t>
  </si>
  <si>
    <t>TAB.PHENYTOIN_100MG</t>
  </si>
  <si>
    <t>TAB.PHENYTOIN_300MG</t>
  </si>
  <si>
    <t>INJ.PHENYTOIN_50MG/ML (2ML)</t>
  </si>
  <si>
    <t>INJ.PHENYTOIN_50MG/ML (10ML)</t>
  </si>
  <si>
    <t>INJ.PHYTOMENADIONE_1MG/ML (1ML)</t>
  </si>
  <si>
    <t>Phytcare (Medopharm)</t>
  </si>
  <si>
    <t>Phyone (Pfizer)</t>
  </si>
  <si>
    <t>Phytoplus (Medico Remedies)</t>
  </si>
  <si>
    <t>Phytone (Roche)</t>
  </si>
  <si>
    <t>Phytom (Psychotropics India)</t>
  </si>
  <si>
    <t>INJ.PHYTOMENADIONE_1MG/0.5ML (0.5ML)</t>
  </si>
  <si>
    <t>INJ.PHYTOMENADIONE_1MG/ML (10ML)</t>
  </si>
  <si>
    <t>E-DPS.PILOCARPINE_1% w/v (5ML)</t>
  </si>
  <si>
    <t>E-dpcare (Glenmark)</t>
  </si>
  <si>
    <t>E-done (Lyka Labs)</t>
  </si>
  <si>
    <t>E-dpsplus (Zuventus Healthcare)</t>
  </si>
  <si>
    <t>E-dpine (Win-Medicare)</t>
  </si>
  <si>
    <t>E-dps. (Healing Pharma)</t>
  </si>
  <si>
    <t>E-DPS.PILOCARPINE_2% w/v (5ML)</t>
  </si>
  <si>
    <t>E-DPS.PILOCARPINE_4% w/v (5ML)</t>
  </si>
  <si>
    <t>TAB.PIMOZIDE_2MG</t>
  </si>
  <si>
    <t>Pimocare (Samarth Life Sciences)</t>
  </si>
  <si>
    <t>Pimode (Corona Remedies)</t>
  </si>
  <si>
    <t>Pimozplus (Novartis)</t>
  </si>
  <si>
    <t>Pimoide (Systopic Labs)</t>
  </si>
  <si>
    <t>Pimozi (Tablets India)</t>
  </si>
  <si>
    <t>TAB.PIMOZIDE_4MG</t>
  </si>
  <si>
    <t>TAB.PIMOZIDE_10MG</t>
  </si>
  <si>
    <t>TAB.PIOGLITAZONE_15MG</t>
  </si>
  <si>
    <t>Piogcare (AstraZeneca)</t>
  </si>
  <si>
    <t>Pioone (GSK)</t>
  </si>
  <si>
    <t>Pioglplus (Lifecare)</t>
  </si>
  <si>
    <t>Piogone (Jenburkt)</t>
  </si>
  <si>
    <t>Piogli (J&amp;J)</t>
  </si>
  <si>
    <t>TAB.PIOGLITAZONE_30MG</t>
  </si>
  <si>
    <t>TAB.PIOGLITAZONE_7.5MG</t>
  </si>
  <si>
    <t>TAB.PIOGLITAZONE_GLIMEPIRIDE_15MG/1MG</t>
  </si>
  <si>
    <t>TAB.PIOGLITAZONE_GLIMEPIRIDE_15MG/2MG</t>
  </si>
  <si>
    <t>TAB.PIOGLITAZONE_METFORMIN_15MG/500MG</t>
  </si>
  <si>
    <t>TAB.PIOGLITAZONE_METFORMIN_15MG/1000MG</t>
  </si>
  <si>
    <t>INJ.PIPERACILLIN_2GM</t>
  </si>
  <si>
    <t>Pipecare (Windlas Biotech)</t>
  </si>
  <si>
    <t>Pipoin (Apex Labs)</t>
  </si>
  <si>
    <t>Piperplus (Psychotropics India)</t>
  </si>
  <si>
    <t>Pipelin (Elder)</t>
  </si>
  <si>
    <t>Pipera (Allergan)</t>
  </si>
  <si>
    <t>INJ.PIPERACILLIN_4GM</t>
  </si>
  <si>
    <t>INJ.PIPERACILLIN_TAZOBACTAM_4GM/0.5GM</t>
  </si>
  <si>
    <t>INJ.PIPERACILLIN_TAZOBACTAM_1GM/125MG</t>
  </si>
  <si>
    <t>INJ.PIPERACILLIN_TAZOBACTAM_2GM/250MG</t>
  </si>
  <si>
    <t>TAB.PIRACETAM_400MG</t>
  </si>
  <si>
    <t>Piracare (Biocon)</t>
  </si>
  <si>
    <t>Piroam (Micro Labs)</t>
  </si>
  <si>
    <t>Piracplus (Zydus Cadila)</t>
  </si>
  <si>
    <t>Piratam (Hetero)</t>
  </si>
  <si>
    <t>Pirace (Wallace Pharma)</t>
  </si>
  <si>
    <t>TAB.PIRACETAM_800MG</t>
  </si>
  <si>
    <t>TAB.PIRACETAM_1200MG</t>
  </si>
  <si>
    <t>TAB.PIRACETAM_200MG</t>
  </si>
  <si>
    <t>INJ.PIRACETAM_200MG/ML (15ML)</t>
  </si>
  <si>
    <t>SYR.PIRACETAM_500MG/100ML</t>
  </si>
  <si>
    <t>TAB.PIRFENIDONE_200MG</t>
  </si>
  <si>
    <t>Pirfcare (Fourrts)</t>
  </si>
  <si>
    <t>Pirone (Abbott)</t>
  </si>
  <si>
    <t>Pirfeplus (Alembic)</t>
  </si>
  <si>
    <t>Pirfone (Corona Remedies)</t>
  </si>
  <si>
    <t>Pirfen (Strides Pharma)</t>
  </si>
  <si>
    <t>TAB.PIRFENIDONE_400MG</t>
  </si>
  <si>
    <t>TAB.PIRFENIDONE_600MG</t>
  </si>
  <si>
    <t>TAB.PIRFENIDONE_801MG</t>
  </si>
  <si>
    <t>TAB.PIRFENIDONE_267MG</t>
  </si>
  <si>
    <t>DIS-TAB.PIROXICAM_20MG</t>
  </si>
  <si>
    <t>Dis-care (Wockhardt)</t>
  </si>
  <si>
    <t>Disoam (Overseas Healthcare)</t>
  </si>
  <si>
    <t>Dis-tplus (J&amp;J)</t>
  </si>
  <si>
    <t>Dis-cam (Biocon)</t>
  </si>
  <si>
    <t>Dis-ta (Fourrts)</t>
  </si>
  <si>
    <t>INJ.PIROXICAM_20MG/ML (2ML)</t>
  </si>
  <si>
    <t>Pirocare (USV)</t>
  </si>
  <si>
    <t>Piroam (Wockhardt)</t>
  </si>
  <si>
    <t>Piroxplus (Natco)</t>
  </si>
  <si>
    <t>Pirocam (Blue Cross)</t>
  </si>
  <si>
    <t>Piroxi (Ranbaxy)</t>
  </si>
  <si>
    <t>OIN.POLYMYXIN_B_5GM</t>
  </si>
  <si>
    <t>E-DPS.POLYMYXIN_B_5ML</t>
  </si>
  <si>
    <t>E-doin (Intas)</t>
  </si>
  <si>
    <t>E-dpxin (Glenmark Life Sciences)</t>
  </si>
  <si>
    <t>E-dps. (Gland Pharma)</t>
  </si>
  <si>
    <t>E-DPS.POLYMYXIN_B_10ML</t>
  </si>
  <si>
    <t>INJ.POLYMYXIN_B_500000IU</t>
  </si>
  <si>
    <t>Polycare (Pax Healthcare)</t>
  </si>
  <si>
    <t>Poloin (Aristo)</t>
  </si>
  <si>
    <t>Polymplus (FDC)</t>
  </si>
  <si>
    <t>Polyxin (Lincoln Pharma)</t>
  </si>
  <si>
    <t>Polymy (Galderma)</t>
  </si>
  <si>
    <t>E-DPS.POLYVINYL_ALCOHOL_0.5ML</t>
  </si>
  <si>
    <t>OPHTHALMIC_LUBRICANT</t>
  </si>
  <si>
    <t>E-dpcare (Gland Pharma)</t>
  </si>
  <si>
    <t>E-doyl (Tablets India)</t>
  </si>
  <si>
    <t>E-dpsplus (Dr. Reddy's)</t>
  </si>
  <si>
    <t>E-dpnyl (MSD)</t>
  </si>
  <si>
    <t>E-DPS.POLYVINYL_ALCOHOL_5ML</t>
  </si>
  <si>
    <t>E-DPS.POLYVINYL_ALCOHOL_10ML</t>
  </si>
  <si>
    <t>V-SOL.POVIDONE_IODINE_10%w/v (200ML)</t>
  </si>
  <si>
    <t>ANTISEPTIC_DISINFECTANT</t>
  </si>
  <si>
    <t>V-socare (Venus Remedies)</t>
  </si>
  <si>
    <t>V-sone (Torrent)</t>
  </si>
  <si>
    <t>V-solplus (Lyka Labs)</t>
  </si>
  <si>
    <t>V-soone (Meyer Organics)</t>
  </si>
  <si>
    <t>V-sol. (Zydus Cadila)</t>
  </si>
  <si>
    <t>PESS.POVIDONE_IODINE_200MG</t>
  </si>
  <si>
    <t>Pesscare (Aristo)</t>
  </si>
  <si>
    <t>Pesone (Unichem Labs)</t>
  </si>
  <si>
    <t>Pess.plus (Cipla)</t>
  </si>
  <si>
    <t>Pessone (Abbott)</t>
  </si>
  <si>
    <t>Pess.p (J B Chemicals)</t>
  </si>
  <si>
    <t>per vaginum</t>
  </si>
  <si>
    <t>GARG.POVIDONE_IODINE_2%W/V (100ML)..</t>
  </si>
  <si>
    <t>Gargcare (Indoco)</t>
  </si>
  <si>
    <t>Garone (Troikaa)</t>
  </si>
  <si>
    <t>Garg.plus (Aristo)</t>
  </si>
  <si>
    <t>Gargone (Jenburkt)</t>
  </si>
  <si>
    <t>Garg.p (Hetero)</t>
  </si>
  <si>
    <t>gargle</t>
  </si>
  <si>
    <t>GARG.POVIDONE_IODINE_2%W/V (50ML)</t>
  </si>
  <si>
    <t>O-GRAN.POVIDONE_IODINE_175MG</t>
  </si>
  <si>
    <t>O-grcare (Biocon)</t>
  </si>
  <si>
    <t>O-gone (Overseas Healthcare)</t>
  </si>
  <si>
    <t>O-graplus (Venus Remedies)</t>
  </si>
  <si>
    <t>O-grone (J B Chemicals)</t>
  </si>
  <si>
    <t>O-gran (FDC)</t>
  </si>
  <si>
    <t>Crm.care (Ferring)</t>
  </si>
  <si>
    <t>Crmone (Troikaa)</t>
  </si>
  <si>
    <t>Crm.pplus (Eris Lifesciences)</t>
  </si>
  <si>
    <t>Crm.one (Fourrts)</t>
  </si>
  <si>
    <t>Crm.po (Apex Labs)</t>
  </si>
  <si>
    <t>CRM.POVIDONE_IODINE_20GM</t>
  </si>
  <si>
    <t>CRM.POVIDONE_IODINE_50GM</t>
  </si>
  <si>
    <t>CRM.POVIDONE_IODINE_125GM</t>
  </si>
  <si>
    <t>CRM.POVIDONE_IODINE_25GM</t>
  </si>
  <si>
    <t>PAINT.POVIDONE_IODINE_10%W/V (50ML)</t>
  </si>
  <si>
    <t>Paincare (AstraZeneca)</t>
  </si>
  <si>
    <t>Paione (Blue Cross)</t>
  </si>
  <si>
    <t>Paintplus (German Remedies)</t>
  </si>
  <si>
    <t>Painone (Oaknet Healthcare)</t>
  </si>
  <si>
    <t>Paint. (Zuventus Healthcare)</t>
  </si>
  <si>
    <t>mouthwall</t>
  </si>
  <si>
    <t>T-pwcare (Blue Cross)</t>
  </si>
  <si>
    <t>T-pone (Bharat Serums)</t>
  </si>
  <si>
    <t>T-pwdplus (Oaknet Healthcare)</t>
  </si>
  <si>
    <t>T-pwone (Hetero)</t>
  </si>
  <si>
    <t>T-pwd. (Psychotropics India)</t>
  </si>
  <si>
    <t>T-SOL.POVIDONE_IODINE_5% W/V (100ML)</t>
  </si>
  <si>
    <t>T-socare (Medopharm)</t>
  </si>
  <si>
    <t>T-sone (Zenith Healthcare)</t>
  </si>
  <si>
    <t>T-solplus (AstraZeneca)</t>
  </si>
  <si>
    <t>T-soone (Oaknet Healthcare)</t>
  </si>
  <si>
    <t>T-sol. (Ajanta Pharma)</t>
  </si>
  <si>
    <t>SCRUB.SOL.POVIDONE_IODINE_7.5W/V (50ML)</t>
  </si>
  <si>
    <t>Scrucare (Ferring)</t>
  </si>
  <si>
    <t>Scrone (Intas)</t>
  </si>
  <si>
    <t>Scrubplus (Radiant Healthcare)</t>
  </si>
  <si>
    <t>Scruone (Wallace Pharma)</t>
  </si>
  <si>
    <t>Scrub. (Overseas Healthcare)</t>
  </si>
  <si>
    <t>OIN.POVIDONE_IODINE_15GM</t>
  </si>
  <si>
    <t>TAB.PRAMIPEXOLE_0.125MG</t>
  </si>
  <si>
    <t>Pramcare (Venus Remedies)</t>
  </si>
  <si>
    <t>Praole (Natco)</t>
  </si>
  <si>
    <t>Pramiplus (Fourrts)</t>
  </si>
  <si>
    <t>Pramole (Lupin)</t>
  </si>
  <si>
    <t>Pramip (Mankind)</t>
  </si>
  <si>
    <t>TAB.PRAMIPEXOLE_0.25MG</t>
  </si>
  <si>
    <t>TAB.PRAMIPEXOLE_0.5MG</t>
  </si>
  <si>
    <t>TAB.PRAMIPEXOLE_1MG</t>
  </si>
  <si>
    <t>TAB.PRAMIPEXOLE_1.5MG</t>
  </si>
  <si>
    <t>TAB.PRAZIQUANTEL_500MG</t>
  </si>
  <si>
    <t>Prazcare (Emcure)</t>
  </si>
  <si>
    <t>Praoel (Fourrts)</t>
  </si>
  <si>
    <t>Praziplus (Torrent)</t>
  </si>
  <si>
    <t>Praztel (Eris Lifesciences)</t>
  </si>
  <si>
    <t>Praziq (Roche)</t>
  </si>
  <si>
    <t>TAB.PRAZOSIN_2.5MG</t>
  </si>
  <si>
    <t>Prazcare (Tablets India)</t>
  </si>
  <si>
    <t>Praoin (Jenburkt)</t>
  </si>
  <si>
    <t>Prazoplus (Strides Pharma)</t>
  </si>
  <si>
    <t>Prazsin (Windlas Biotech)</t>
  </si>
  <si>
    <t>Prazos (Medico Remedies)</t>
  </si>
  <si>
    <t>TAB.PRAZOSIN_5MG</t>
  </si>
  <si>
    <t>CRM.PREDNICARBATE_2.5MG/GM (5GM)</t>
  </si>
  <si>
    <t>Crmote (Bayer)</t>
  </si>
  <si>
    <t>Crm.pplus (Medico Remedies)</t>
  </si>
  <si>
    <t>Crm.ate (Glenmark)</t>
  </si>
  <si>
    <t>Crm.pr (MSD)</t>
  </si>
  <si>
    <t>E-DPS.PREDNISOLONE_10MG/ML (5ML)</t>
  </si>
  <si>
    <t>E-done (Bayer)</t>
  </si>
  <si>
    <t>E-dpsplus (AstraZeneca)</t>
  </si>
  <si>
    <t>E-dpone (USV)</t>
  </si>
  <si>
    <t>E-DPS.PREDNISOLONE_10MG/ML (10ML)</t>
  </si>
  <si>
    <t>TAB.PREDNISOLONE_2.5MG</t>
  </si>
  <si>
    <t>Predcare (AstraZeneca)</t>
  </si>
  <si>
    <t>Preone (Zuventus Healthcare)</t>
  </si>
  <si>
    <t>Prednplus (Wallace Pharma)</t>
  </si>
  <si>
    <t>Predone (Dr. Reddy's)</t>
  </si>
  <si>
    <t>Predni (Glenmark)</t>
  </si>
  <si>
    <t>TAB.PREDNISOLONE_5MG</t>
  </si>
  <si>
    <t>TAB.PREDNISOLONE_10MG</t>
  </si>
  <si>
    <t>TAB.PREDNISOLONE_20MG</t>
  </si>
  <si>
    <t>TAB.PREDNISOLONE_30MG</t>
  </si>
  <si>
    <t>TAB.PREDNISOLONE_40MG</t>
  </si>
  <si>
    <t>O-SUS.PREDNISOLONE_5MG/5ML (60ML)</t>
  </si>
  <si>
    <t>O-sucare (Blue Cross)</t>
  </si>
  <si>
    <t>O-sone (AstraZeneca)</t>
  </si>
  <si>
    <t>O-susplus (Jenburkt)</t>
  </si>
  <si>
    <t>O-suone (Gland Pharma)</t>
  </si>
  <si>
    <t>O-sus. (Zuventus Healthcare)</t>
  </si>
  <si>
    <t>O-DPS.PREDNISOLONE_25MG/5ML (10ML)</t>
  </si>
  <si>
    <t>O-SUS.PREDNISOLONE_15MG/5ML (60ML)</t>
  </si>
  <si>
    <t>INJ.PREDNISOLONE_20MG/ML (2ML)</t>
  </si>
  <si>
    <t>TAB.PREGABALIN_75MG</t>
  </si>
  <si>
    <t>Pregcare (J B Chemicals)</t>
  </si>
  <si>
    <t>Preoin (Alembic)</t>
  </si>
  <si>
    <t>Pregaplus (Fourrts)</t>
  </si>
  <si>
    <t>Preglin (Mankind)</t>
  </si>
  <si>
    <t>Pregab (Natco)</t>
  </si>
  <si>
    <t>CAP.PREGABALIN_75MG</t>
  </si>
  <si>
    <t>CAP.PREGABALIN_150MG</t>
  </si>
  <si>
    <t>TAB.PREGABALIN_METHYLCOBALAMINE_75MG/750MCG</t>
  </si>
  <si>
    <t>ANXIOLYTIC_VITAMIN</t>
  </si>
  <si>
    <t>TAB.PREGABALIN_METHYLCOBALAMINE_150MG/1500MCG</t>
  </si>
  <si>
    <t>TAB.PREGABALIN_METHYLCOBALAMINE_75MG/1500MCG</t>
  </si>
  <si>
    <t>CAP.PREGABALIN_METHYLCOBALAMINE_75MG/750MCG</t>
  </si>
  <si>
    <t>CAP.PREGABALIN_METHYLCOBALAMINE_75MG/1500MCG</t>
  </si>
  <si>
    <t>TAB.PREGABALIN_NORTRIPTYLINE_75MG/10MG</t>
  </si>
  <si>
    <t>TAB.PREGABALIN_NORTRIPTYLINE_50MG/10MG</t>
  </si>
  <si>
    <t>TAB.PREGABALIN_NORTRIPTYLINE_METHYLCOBALAMINE_75MG/10MG/1500MCG</t>
  </si>
  <si>
    <t>TAB.PREGABALIN_NORTRIPTYLINE_METHYLCOBALAMINE_75MG/10MG/750MCG</t>
  </si>
  <si>
    <t>DIS-TAB.PRIMQUINE_2.5MG</t>
  </si>
  <si>
    <t>Dis-care (Pfizer)</t>
  </si>
  <si>
    <t>Disone (Lifecare)</t>
  </si>
  <si>
    <t>Dis-tplus (Hetero)</t>
  </si>
  <si>
    <t>Dis-ine (Mankind)</t>
  </si>
  <si>
    <t>TAB.PRIMQUINE_7.5MG</t>
  </si>
  <si>
    <t>Primcare (Apex Labs)</t>
  </si>
  <si>
    <t>Prione (Natco)</t>
  </si>
  <si>
    <t>Primqplus (Medley)</t>
  </si>
  <si>
    <t>Primine (Wockhardt)</t>
  </si>
  <si>
    <t>Primqu (Sun Pharma)</t>
  </si>
  <si>
    <t>TAB.PRIMQUINE_15MG</t>
  </si>
  <si>
    <t>TAB.PRIMQUINE_45MG</t>
  </si>
  <si>
    <t>TAB.PROCHLORPERAZINE_5MG</t>
  </si>
  <si>
    <t>Proccare (Venus Remedies)</t>
  </si>
  <si>
    <t>Proone (German Remedies)</t>
  </si>
  <si>
    <t>Prochplus (FDC)</t>
  </si>
  <si>
    <t>Procine (Glenmark)</t>
  </si>
  <si>
    <t>Prochl (Emcure)</t>
  </si>
  <si>
    <t>TAB.PROCYCLIDINE_2.5MG</t>
  </si>
  <si>
    <t>Proccare (Torrent)</t>
  </si>
  <si>
    <t>Proone (Overseas Healthcare)</t>
  </si>
  <si>
    <t>Procyplus (MSD)</t>
  </si>
  <si>
    <t>Procine (Allergan)</t>
  </si>
  <si>
    <t>Procyc (Ajanta Pharma)</t>
  </si>
  <si>
    <t>TAB.PROCYCLIDINE_5MG</t>
  </si>
  <si>
    <t>TAB.PROGESTERONE_100MG</t>
  </si>
  <si>
    <t>Progcare (Ferring)</t>
  </si>
  <si>
    <t>Proone (Lupin)</t>
  </si>
  <si>
    <t>Progeplus (Eris Lifesciences)</t>
  </si>
  <si>
    <t>Progone (MSD)</t>
  </si>
  <si>
    <t>Proges (Apex Labs)</t>
  </si>
  <si>
    <t>TAB.PROGESTERONE_200MG</t>
  </si>
  <si>
    <t>CAP.PROGESTERONE_100MG</t>
  </si>
  <si>
    <t>CAP.PROGESTERONE_200MG</t>
  </si>
  <si>
    <t>CAP.PROGESTERONE_300MG</t>
  </si>
  <si>
    <t>INJ.PROGESTERONE_25MG</t>
  </si>
  <si>
    <t>INJ.PROGESTERONE_50MG</t>
  </si>
  <si>
    <t>INJ.PROGESTERONE_100MG/ML (1ML)</t>
  </si>
  <si>
    <t>INJ.PROGESTERONE_100MG/ML (2ML)</t>
  </si>
  <si>
    <t>INJ.PROGESTERONE_50MG/ML (1ML)</t>
  </si>
  <si>
    <t>V-GEL.PROGESTERONE_8%W/W (1.35GM)</t>
  </si>
  <si>
    <t>SG-CAP.PROGESTERONE_400MG</t>
  </si>
  <si>
    <t>V-TAB.PROGESTERONE_200MG</t>
  </si>
  <si>
    <t>V-tacare (Galderma)</t>
  </si>
  <si>
    <t>V-tone (Wallace Pharma)</t>
  </si>
  <si>
    <t>V-tabplus (Gland Pharma)</t>
  </si>
  <si>
    <t>V-taone (Venus Remedies)</t>
  </si>
  <si>
    <t>V-tab. (Knoll Pharma)</t>
  </si>
  <si>
    <t>INJ.PROGESTERONE_400MG (2ML)</t>
  </si>
  <si>
    <t>TAB.PROMETHAZINE_10MG</t>
  </si>
  <si>
    <t>Promcare (Neon Labs)</t>
  </si>
  <si>
    <t>Proone (Blue Cross)</t>
  </si>
  <si>
    <t>Promeplus (AstraZeneca)</t>
  </si>
  <si>
    <t>Promine (Bharat Serums)</t>
  </si>
  <si>
    <t>Promet (Serum Institute)</t>
  </si>
  <si>
    <t>TAB.PROMETHAZINE_25MG</t>
  </si>
  <si>
    <t>INJ.PROMETHAZINE_25MG</t>
  </si>
  <si>
    <t>SYR.PROMETHAZINE_5MG/5ML (60ML)</t>
  </si>
  <si>
    <t>INJ.PROPOFOL_10MG/ML (10ML)</t>
  </si>
  <si>
    <t>Propcare (Alembic)</t>
  </si>
  <si>
    <t>Proool (Corona Remedies)</t>
  </si>
  <si>
    <t>Propoplus (Intas)</t>
  </si>
  <si>
    <t>Propfol (Oaknet Healthcare)</t>
  </si>
  <si>
    <t>Propof (Windlas Biotech)</t>
  </si>
  <si>
    <t>INJ.PROPOFOL_10MG/ML (20ML)</t>
  </si>
  <si>
    <t>INJ.PROPOFOL_20MG/ML (10ML)</t>
  </si>
  <si>
    <t>INJ.PROPOFOL_20MG/ML (25ML)</t>
  </si>
  <si>
    <t>TAB.PROPRANOLOL_10MG</t>
  </si>
  <si>
    <t>Propcare (Galderma)</t>
  </si>
  <si>
    <t>Proool (Psychotropics India)</t>
  </si>
  <si>
    <t>Proprplus (Zuventus Healthcare)</t>
  </si>
  <si>
    <t>Proplol (Troikaa)</t>
  </si>
  <si>
    <t>Propra (Windlas Biotech)</t>
  </si>
  <si>
    <t>TAB.PROPRANOLOL_20MG</t>
  </si>
  <si>
    <t>TAB.PROPRANOLOL_40MG</t>
  </si>
  <si>
    <t>TAB.PROPRANOLOL_60MG</t>
  </si>
  <si>
    <t>TAB.PROPRANOLOL_80MG</t>
  </si>
  <si>
    <t>TAB.PROPYL_THIOURACIL_50MG</t>
  </si>
  <si>
    <t>Propcare (Medico Remedies)</t>
  </si>
  <si>
    <t>Prooyl (Wockhardt)</t>
  </si>
  <si>
    <t>Propyplus (Meyer Organics)</t>
  </si>
  <si>
    <t>Proppyl (Bayer)</t>
  </si>
  <si>
    <t>Propyl (Knoll Pharma)</t>
  </si>
  <si>
    <t>TAB.PSEUDOEPHEDRINE_60MG/PCM325MG/AMB30MG/LC2.5MG</t>
  </si>
  <si>
    <t>TAB.PSEUDOEPHEDRINE_120MG/LC5MG</t>
  </si>
  <si>
    <t>TAB.PSEUDOEPHEDRINE_60MG/PCM500MG/CPM4MG</t>
  </si>
  <si>
    <t>O-SUS.PSEUDOEPHEDRINE_15MG/PCM125MG/CPM1MG</t>
  </si>
  <si>
    <t>TAB.PSEUDOEPHEDRINE_30MG/BRH4MG</t>
  </si>
  <si>
    <t>SYR.PSEUDOEPHEDRINE_CETIRIZINE_15MG/2MG/PCM250MG</t>
  </si>
  <si>
    <t>Zyrtec (UCB)</t>
  </si>
  <si>
    <t>Alerid (Cipla)</t>
  </si>
  <si>
    <t>Cetrizine (Sun Pharma)</t>
  </si>
  <si>
    <t>Okacet (Cipla)</t>
  </si>
  <si>
    <t>Cetzine (Dr. Reddy's)</t>
  </si>
  <si>
    <t>TAB.PSEUDOEPHIDRINE_LORATADINE_120MG/5MG</t>
  </si>
  <si>
    <t>Pseucare (MSD)</t>
  </si>
  <si>
    <t>Pseone (Lincoln Pharma)</t>
  </si>
  <si>
    <t>Pseudplus (Unichem Labs)</t>
  </si>
  <si>
    <t>Pseuine (Jenburkt)</t>
  </si>
  <si>
    <t>Pseudo (Lifecare)</t>
  </si>
  <si>
    <t>TAB.PSEUDOEPHEDRINE_TRIPROLIDINE_60MG/2.5MG</t>
  </si>
  <si>
    <t>SYR.PSEUDOEPHEDRINE_TRIPROLIDINE_30MG/1.25MG</t>
  </si>
  <si>
    <t>SYR.PSEUDOEPHEDRINE_TRIPROLIDINE_60MG/2.5MG/ 10ML (50ML)</t>
  </si>
  <si>
    <t>TAB.PYRANTEL_250MG</t>
  </si>
  <si>
    <t>Pyracare (Glenmark Life Sciences)</t>
  </si>
  <si>
    <t>Pyroel (Alembic)</t>
  </si>
  <si>
    <t>Pyranplus (MSD)</t>
  </si>
  <si>
    <t>Pyratel (German Remedies)</t>
  </si>
  <si>
    <t>Pyrant (Intas)</t>
  </si>
  <si>
    <t>O-SUS.PYRANTEL_250MG/5ML (10ML)</t>
  </si>
  <si>
    <t>O-sucare (Zydus Cadila)</t>
  </si>
  <si>
    <t>O-soel (Medley)</t>
  </si>
  <si>
    <t>O-susplus (Boehringer Ingelheim)</t>
  </si>
  <si>
    <t>O-sutel (Mankind)</t>
  </si>
  <si>
    <t>O-sus. (Medico Remedies)</t>
  </si>
  <si>
    <t>TAB.PYRAZINAMIDE_500MG</t>
  </si>
  <si>
    <t>Pyracare (Glenmark)</t>
  </si>
  <si>
    <t>Pyrode (Jenburkt)</t>
  </si>
  <si>
    <t>Pyrazplus (Wockhardt)</t>
  </si>
  <si>
    <t>Pyraide (Lupin)</t>
  </si>
  <si>
    <t>Pyrazi (Hetero)</t>
  </si>
  <si>
    <t>TAB.PYRAZINAMIDE_750MG</t>
  </si>
  <si>
    <t>TAB.PYRAZINAMIDE_1GM</t>
  </si>
  <si>
    <t>TAB.PYRAZINAMIDE_1.2GM</t>
  </si>
  <si>
    <t>DIS-TAB.PYRAZINAMIDE_250MG</t>
  </si>
  <si>
    <t>Dis-care (Ranbaxy)</t>
  </si>
  <si>
    <t>Disode (Pfizer)</t>
  </si>
  <si>
    <t>Dis-tplus (Cipla)</t>
  </si>
  <si>
    <t>Dis-ide (Gland Pharma)</t>
  </si>
  <si>
    <t>Dis-ta (Unichem Labs)</t>
  </si>
  <si>
    <t>O-SUS.PYRAZINAMIDE_250MG/5ML (100ML)</t>
  </si>
  <si>
    <t>O-sucare (Mankind)</t>
  </si>
  <si>
    <t>O-sode (Aristo)</t>
  </si>
  <si>
    <t>O-susplus (Ipca)</t>
  </si>
  <si>
    <t>O-suide (Ranbaxy)</t>
  </si>
  <si>
    <t>O-sus. (Sun Pharma)</t>
  </si>
  <si>
    <t>KITPYRAZINAMIDE_ETHAMBUTOL_ISONIAZID_RIFAMPICIN_750MG/800MG/300MG/450MG</t>
  </si>
  <si>
    <t>TAB.PYRAZINAMIDE_ETHAMBUTOL_ISONIAZID_RIFAMPICIN_750MG/400MG/150MG/225MG</t>
  </si>
  <si>
    <t>TAB.PYRAZINAMIDE_ETHAMBUTOL_ISONIAZID_RIFAMPICIN_500MG/275MG/100MG/150MG</t>
  </si>
  <si>
    <t>KITPYRAZINAMIDE_ETHAMBUTOL_ISONIAZID_RIFAMPICIN_1500MG/800MG/300MG/450MG</t>
  </si>
  <si>
    <t>DIS-TAB.PYRAZINAMIDE_ISONIAZID_RIFAMPICIN_300MG/50MG/100MG</t>
  </si>
  <si>
    <t>TAB.PYRAZINAMIDE_ISONIAZID_RIFAMPICIN_750MG/150MG/225MG</t>
  </si>
  <si>
    <t>TAB.PYRAZINAMIDE_ISONIAZID_RIFAMPICIN_250MG/80MG/120MG</t>
  </si>
  <si>
    <t>KITPYRAZINAMIDE_ISONIAZID_RIFAMPICIN_1500MG/300MG/450MG</t>
  </si>
  <si>
    <t>Kitpcare (Indoco)</t>
  </si>
  <si>
    <t>Kitode (Yash Pharma)</t>
  </si>
  <si>
    <t>Kitpyplus (Ferring)</t>
  </si>
  <si>
    <t>Kitpide (Glenmark)</t>
  </si>
  <si>
    <t>Kitpyr (Tablets India)</t>
  </si>
  <si>
    <t>TAB.PYRIDOXINE_100MG</t>
  </si>
  <si>
    <t>Pyricare (Indoco)</t>
  </si>
  <si>
    <t>Pyrone (Alkem)</t>
  </si>
  <si>
    <t>Pyridplus (Meyer Organics)</t>
  </si>
  <si>
    <t>Pyriine (Zenith Healthcare)</t>
  </si>
  <si>
    <t>Pyrido (USV)</t>
  </si>
  <si>
    <t>TAB.PYRIDOXINE_DOXYLAMINE_20MG/20MG</t>
  </si>
  <si>
    <t>TAB.PYRIDOXINE_DOXYLAMINE_10MG/10MG</t>
  </si>
  <si>
    <t>TAB.PYRIDOXINE_DOXYLAMINE_20MG/20MG/FA5MG</t>
  </si>
  <si>
    <t>TAB.PYRIDOXINE_DOXYLAMINE_10MG/10MG/FA2.5MG</t>
  </si>
  <si>
    <t>TAB.PYRIMETHAMINE_SULFADOXINE_25MG/500MG</t>
  </si>
  <si>
    <t>Pyricare (Hetero)</t>
  </si>
  <si>
    <t>Pyrone (Healing Pharma)</t>
  </si>
  <si>
    <t>Pyrimplus (Oaknet Healthcare)</t>
  </si>
  <si>
    <t>Pyriine (Allergan)</t>
  </si>
  <si>
    <t>Pyrime (Ajanta Pharma)</t>
  </si>
  <si>
    <t>TAB.PYRIMETHAMINE_SULFADOXINE_12.5MG/250MG</t>
  </si>
  <si>
    <t>TAB.PYRIMETHAMINE_SULFADOXINE_37.5MG/750MG</t>
  </si>
  <si>
    <t>TAB.PYRITINOL_100MG</t>
  </si>
  <si>
    <t>Pyricare (Yash Pharma)</t>
  </si>
  <si>
    <t>Pyrool (Galderma)</t>
  </si>
  <si>
    <t>Pyritplus (Lupin)</t>
  </si>
  <si>
    <t>Pyrinol (Elder)</t>
  </si>
  <si>
    <t>Pyriti (Morepen)</t>
  </si>
  <si>
    <t>TAB.PYRITINOL_200MG</t>
  </si>
  <si>
    <t>O-SUS.PYRITINOL_80.5MG/5ML (100ML)</t>
  </si>
  <si>
    <t>O-sool (Overseas Healthcare)</t>
  </si>
  <si>
    <t>O-susplus (Sanofi)</t>
  </si>
  <si>
    <t>O-sunol (MSD)</t>
  </si>
  <si>
    <t>O-sus. (Glenmark Life Sciences)</t>
  </si>
  <si>
    <t>O-SUS.PYRITINOL_100MG (5ML)</t>
  </si>
  <si>
    <t>TAB.QUETIAPINE_25mg</t>
  </si>
  <si>
    <t>Quetcare (Intas)</t>
  </si>
  <si>
    <t>Queone (Zuventus Healthcare)</t>
  </si>
  <si>
    <t>Quetiplus (Lifecare)</t>
  </si>
  <si>
    <t>Quetine (Yash Pharma)</t>
  </si>
  <si>
    <t>Quetia (AstraZeneca)</t>
  </si>
  <si>
    <t>TAB.QUETIAPINE_50mg</t>
  </si>
  <si>
    <t>TAB.QUETIAPINE_100mg</t>
  </si>
  <si>
    <t>TAB.QUETIAPINE_200mg</t>
  </si>
  <si>
    <t>TAB.QUETIAPINE_300mg</t>
  </si>
  <si>
    <t>TAB.QUETIAPINE_12.5mg</t>
  </si>
  <si>
    <t>TAB.QUETIAPINE_400mg</t>
  </si>
  <si>
    <t>TAB.QUETIAPINE_500mg</t>
  </si>
  <si>
    <t>TAB.QUINIDINE_100mg</t>
  </si>
  <si>
    <t>Quincare (Tablets India)</t>
  </si>
  <si>
    <t>Quione (Lifecare)</t>
  </si>
  <si>
    <t>Quiniplus (J&amp;J)</t>
  </si>
  <si>
    <t>Quinine (German Remedies)</t>
  </si>
  <si>
    <t>Quinid (Ranbaxy)</t>
  </si>
  <si>
    <t>TAB.QUININE_100mg</t>
  </si>
  <si>
    <t>Quincare (Radiant Healthcare)</t>
  </si>
  <si>
    <t>Quione (Samarth Life Sciences)</t>
  </si>
  <si>
    <t>Quiniplus (Lupin)</t>
  </si>
  <si>
    <t>Quinine (Apex Labs)</t>
  </si>
  <si>
    <t>Quinin (Glenmark Life Sciences)</t>
  </si>
  <si>
    <t>TAB.QUININE_300mg</t>
  </si>
  <si>
    <t>TAB.QUININE_600mg</t>
  </si>
  <si>
    <t>O-SUS.QUININE_150mg/5ml (60ml)</t>
  </si>
  <si>
    <t>O-sucare (Zenith Healthcare)</t>
  </si>
  <si>
    <t>O-sone (Glenmark)</t>
  </si>
  <si>
    <t>O-susplus (Intas)</t>
  </si>
  <si>
    <t>O-suine (FDC)</t>
  </si>
  <si>
    <t>INJ.QUININE_300MG/ML (1ML)</t>
  </si>
  <si>
    <t>INJ.QUININE_300MG/ML (2ML)</t>
  </si>
  <si>
    <t>TAB.RABEPRAZOLE_20MG</t>
  </si>
  <si>
    <t>Rabecare (Samarth Life Sciences)</t>
  </si>
  <si>
    <t>Rabole (Bayer)</t>
  </si>
  <si>
    <t>Rabepplus (Troikaa)</t>
  </si>
  <si>
    <t>Rabeole (Micro Labs)</t>
  </si>
  <si>
    <t>Rabepr (Panacea Biotec)</t>
  </si>
  <si>
    <t>TAB.RABEPRAZOLE_40MG</t>
  </si>
  <si>
    <t>INJ.RABEPRAZOLE_20MG</t>
  </si>
  <si>
    <t>CAP.RABEPRAZOLE_20MG</t>
  </si>
  <si>
    <t>CAP.RABEPRAZOLE_ITOPRIDE_20MG/150MG</t>
  </si>
  <si>
    <t>INJ.RABIES_IMMUNOGLOBULIN(DOCARAVIMAB+MIROMAVIMAB)_300IU/300IU</t>
  </si>
  <si>
    <t>Rabicare (Emcure)</t>
  </si>
  <si>
    <t>Raboes (Neon Labs)</t>
  </si>
  <si>
    <t>Rabieplus (Apex Labs)</t>
  </si>
  <si>
    <t>Rabiies (Eris Lifesciences)</t>
  </si>
  <si>
    <t>Rabies (Wallace Pharma)</t>
  </si>
  <si>
    <t>INJ.RABIES_VACCINE_2.5IU/DOSE</t>
  </si>
  <si>
    <t>INJ.RABIES_VACCINE_2.5IU/0.5ML</t>
  </si>
  <si>
    <t>INJ.RABIES_VACCINE_300IU/ML (5ML)</t>
  </si>
  <si>
    <t>INJ.RABIES_VACCINE_1500IU/5ML</t>
  </si>
  <si>
    <t>DIS-TAB.RACECADOTRIL_10MG</t>
  </si>
  <si>
    <t>Dis-care (Meyer Organics)</t>
  </si>
  <si>
    <t>Disoil (Intas)</t>
  </si>
  <si>
    <t>Dis-tplus (Windlas Biotech)</t>
  </si>
  <si>
    <t>Dis-ril (Yash Pharma)</t>
  </si>
  <si>
    <t>Dis-ta (Ranbaxy)</t>
  </si>
  <si>
    <t>DIS-TAB.RACECADOTRIL_30MG</t>
  </si>
  <si>
    <t>CAP.RACECADOTRIL_100MG</t>
  </si>
  <si>
    <t>Racecare (Intas)</t>
  </si>
  <si>
    <t>Racoil (Aristo)</t>
  </si>
  <si>
    <t>Racecplus (MSD)</t>
  </si>
  <si>
    <t>Raceril (Natco)</t>
  </si>
  <si>
    <t>Raceca (Roche)</t>
  </si>
  <si>
    <t>O-PWD.RACECADOTRIL_15MG</t>
  </si>
  <si>
    <t>O-pwcare (Healing Pharma)</t>
  </si>
  <si>
    <t>O-poil (Ipca)</t>
  </si>
  <si>
    <t>O-pwdplus (Alkem)</t>
  </si>
  <si>
    <t>O-pwril (Troikaa)</t>
  </si>
  <si>
    <t>O-pwd. (Bayer)</t>
  </si>
  <si>
    <t>O-PWD.RACECADOTRIL_30MG</t>
  </si>
  <si>
    <t>TAB.RALOXIFENE_60MG</t>
  </si>
  <si>
    <t>Ralocare (Neon Labs)</t>
  </si>
  <si>
    <t>Ralone (Fourrts)</t>
  </si>
  <si>
    <t>Raloxplus (Novartis)</t>
  </si>
  <si>
    <t>Raloene (Indoco)</t>
  </si>
  <si>
    <t>Raloxi (Glenmark Life Sciences)</t>
  </si>
  <si>
    <t>TAB.RAMIPRIL_1.25MG</t>
  </si>
  <si>
    <t>Ramicare (Morepen)</t>
  </si>
  <si>
    <t>Ramoil (German Remedies)</t>
  </si>
  <si>
    <t>Ramipplus (Gland Pharma)</t>
  </si>
  <si>
    <t>Ramiril (Natco)</t>
  </si>
  <si>
    <t>Ramipr (GSK)</t>
  </si>
  <si>
    <t>TAB.RAMIPRIL_2.5MG</t>
  </si>
  <si>
    <t>TAB.RAMIPRIL_5MG</t>
  </si>
  <si>
    <t>TAB.RAMIPRIL_10MG</t>
  </si>
  <si>
    <t>CAP.RAMIPRIL_5MG</t>
  </si>
  <si>
    <t>TAB.RAMIPRIL_HYDROCHLOROTHIAZIDE_2.5MG/12.5MG</t>
  </si>
  <si>
    <t>TAB.RAMIPRIL_HYDROCHLOROTHIAZIDE_5MG/12.5MG</t>
  </si>
  <si>
    <t>CAP.RAMIPRIL_HYDROCHLOROTHIAZIDE_2.5MG/12.5MG</t>
  </si>
  <si>
    <t>CAP.RAMIPRIL_HYDROCHLOROTHIAZIDE_5MG/12.5MG</t>
  </si>
  <si>
    <t>SYR.RANITIDINE_75MG/5ML (100ML)</t>
  </si>
  <si>
    <t>Ranicare (Pfizer)</t>
  </si>
  <si>
    <t>Ranone (Gland Pharma)</t>
  </si>
  <si>
    <t>Ranitplus (Win-Medicare)</t>
  </si>
  <si>
    <t>Raniine (Jenburkt)</t>
  </si>
  <si>
    <t>Raniti (Bharat Serums)</t>
  </si>
  <si>
    <t>TAB.RANITIDINE_150MG</t>
  </si>
  <si>
    <t>TAB.RANITIDINE_300MG</t>
  </si>
  <si>
    <t>INJ.RANITIDINE_50MG/2ML (2ML)</t>
  </si>
  <si>
    <t>INJ.RANITIDINE_25MG/2ML (2ML)</t>
  </si>
  <si>
    <t>INJ.REMDESIVIR_100MG</t>
  </si>
  <si>
    <t>Remdcare (Fourrts)</t>
  </si>
  <si>
    <t>Remoir (Win-Medicare)</t>
  </si>
  <si>
    <t>Remdeplus (Roche)</t>
  </si>
  <si>
    <t>Remdvir (Pax Healthcare)</t>
  </si>
  <si>
    <t>Remdes (Zydus Cadila)</t>
  </si>
  <si>
    <t>TAB.REPAGLINIDE_0.5MG</t>
  </si>
  <si>
    <t>Repacare (Torrent)</t>
  </si>
  <si>
    <t>Repode (Radiant Healthcare)</t>
  </si>
  <si>
    <t>Repagplus (Allergan)</t>
  </si>
  <si>
    <t>Repaide (Novartis)</t>
  </si>
  <si>
    <t>Repagl (Ranbaxy)</t>
  </si>
  <si>
    <t>TAB.REPAGLINIDE_1MG</t>
  </si>
  <si>
    <t>TAB.REPAGLINIDE_2MG</t>
  </si>
  <si>
    <t>TAB.RESERPINE_DIHYDRALAZINE_0.1MG/10MG</t>
  </si>
  <si>
    <t>Resecare (Healing Pharma)</t>
  </si>
  <si>
    <t>Resone (Ajanta Pharma)</t>
  </si>
  <si>
    <t>Reserplus (Radiant Healthcare)</t>
  </si>
  <si>
    <t>Reseine (Wallace Pharma)</t>
  </si>
  <si>
    <t>Reserp (Venus Remedies)</t>
  </si>
  <si>
    <t>INJ.REVIPARIN_SODIUM_1432IU (0.5ML)</t>
  </si>
  <si>
    <t>Revicare (Tablets India)</t>
  </si>
  <si>
    <t>Revoin (Psychotropics India)</t>
  </si>
  <si>
    <t>Revipplus (Radiant Healthcare)</t>
  </si>
  <si>
    <t>Revirin (USV)</t>
  </si>
  <si>
    <t>Revipa (Mankind)</t>
  </si>
  <si>
    <t>INJ.REVIPARIN_SODIUM_3436IU (1ML)</t>
  </si>
  <si>
    <t>INJ.REVIPARIN_SODIUM_34356XaIU (6ML)</t>
  </si>
  <si>
    <t>CAP.RIBAVIRIN_20MG</t>
  </si>
  <si>
    <t>Ribacare (Ferring)</t>
  </si>
  <si>
    <t>Riboin (Boehringer Ingelheim)</t>
  </si>
  <si>
    <t>Ribavplus (Win-Medicare)</t>
  </si>
  <si>
    <t>Ribarin (J&amp;J)</t>
  </si>
  <si>
    <t>Ribavi (Overseas Healthcare)</t>
  </si>
  <si>
    <t>CAP.RIFAMPICIN_100MG</t>
  </si>
  <si>
    <t>Rifacare (Panacea Biotec)</t>
  </si>
  <si>
    <t>Rifoin (Zenith Healthcare)</t>
  </si>
  <si>
    <t>Rifamplus (Galderma)</t>
  </si>
  <si>
    <t>Rifacin (Aristo)</t>
  </si>
  <si>
    <t>Rifamp (FDC)</t>
  </si>
  <si>
    <t>CAP.RIFAMPICIN_300MG</t>
  </si>
  <si>
    <t>CAP.RIFAMPICIN_450MG</t>
  </si>
  <si>
    <t>CAP.RIFAMPICIN_600MG</t>
  </si>
  <si>
    <t>KITRIFAMPICIN_ETHAMBUTOL_ISONIAZID_450MG/800MG/300MG</t>
  </si>
  <si>
    <t>TAB.RIFAMPICIN_ETHAMBUTOL_ISONIAZID_150MG/275MG/100MG</t>
  </si>
  <si>
    <t>TAB.RIFAMPICIN_ETHAMBUTOL_ISONIAZID_150MG/275MG/75MG</t>
  </si>
  <si>
    <t>KITRIFAMPICIN_ETHAMBUTOL_ISONIAZID_PYRAZINAMIDE_450MG/800MG/300MG/750MG</t>
  </si>
  <si>
    <t>TAB.RIFAMPICIN_ETHAMBUTOL_ISONIAZID_PYRAZINAMIDE_225MG/400MG/150MG/750MG</t>
  </si>
  <si>
    <t>TAB.RIFAMPICIN_ETHAMBUTOL_ISONIAZID_PYRAZINAMIDE_150MG/275MG/100MG/500MG</t>
  </si>
  <si>
    <t>TAB.RIFAMPICIN_ISONIAZID_450MG/300MG</t>
  </si>
  <si>
    <t>DIS-TAB.RIFAMPICIN_ISONIAZID_100MG/100MG</t>
  </si>
  <si>
    <t>Dis-care (Indoco)</t>
  </si>
  <si>
    <t>Disoin (J B Chemicals)</t>
  </si>
  <si>
    <t>Dis-tplus (Unichem Labs)</t>
  </si>
  <si>
    <t>Dis-cin (Bharat Serums)</t>
  </si>
  <si>
    <t>Dis-ta (Galderma)</t>
  </si>
  <si>
    <t>TAB.RIFAMPICIN_ISONIAZID_600MG/300MG</t>
  </si>
  <si>
    <t>TAB.RIFAMPICIN_ISONIAZID_100MG/50MG</t>
  </si>
  <si>
    <t>TAB.RISEDRONIC_ACID_CHOLECALCIFEROL_35MG/5600IU</t>
  </si>
  <si>
    <t>Vitamin D3 (Sun Pharma)</t>
  </si>
  <si>
    <t>Cholecalciferol (Cipla)</t>
  </si>
  <si>
    <t>Vitd3 (Alkem)</t>
  </si>
  <si>
    <t>TAB.RISPERIDONE_0.5MG</t>
  </si>
  <si>
    <t>Rispcare (Wockhardt)</t>
  </si>
  <si>
    <t>Risone (Abbott)</t>
  </si>
  <si>
    <t>Rispeplus (Dr. Reddy's)</t>
  </si>
  <si>
    <t>Rispone (Venus Remedies)</t>
  </si>
  <si>
    <t>Risper (Tablets India)</t>
  </si>
  <si>
    <t>TAB.RISPERIDONE_1MG</t>
  </si>
  <si>
    <t>TAB.RISPERIDONE_2MG</t>
  </si>
  <si>
    <t>TAB.RISPERIDONE_3MG</t>
  </si>
  <si>
    <t>TAB.RISPERIDONE_4MG</t>
  </si>
  <si>
    <t>TAB.RITODRINE_10MG</t>
  </si>
  <si>
    <t>Ritocare (Galderma)</t>
  </si>
  <si>
    <t>Ritone (Knoll Pharma)</t>
  </si>
  <si>
    <t>Ritodplus (Ranbaxy)</t>
  </si>
  <si>
    <t>Ritoine (Natco)</t>
  </si>
  <si>
    <t>Ritodr (Hetero)</t>
  </si>
  <si>
    <t>INJ.RITODRINE_10MG/ML (5ML)</t>
  </si>
  <si>
    <t>TAB.RITONAVIR_100MG</t>
  </si>
  <si>
    <t>Ritocare (FDC)</t>
  </si>
  <si>
    <t>Ritoir (Troikaa)</t>
  </si>
  <si>
    <t>Ritonplus (Lifecare)</t>
  </si>
  <si>
    <t>Ritovir (Aristo)</t>
  </si>
  <si>
    <t>Ritona (Serum Institute)</t>
  </si>
  <si>
    <t>TAB.RITONAVIR_LOPINAVIR_60MG</t>
  </si>
  <si>
    <t>CAP.RITONAVIR_LOPINAVIR_30MG</t>
  </si>
  <si>
    <t>INJ.RITUXIMAB_100MG/ML (10ML)</t>
  </si>
  <si>
    <t>Ritucare (Lifecare)</t>
  </si>
  <si>
    <t>Ritoab (USV)</t>
  </si>
  <si>
    <t>Rituxplus (Abbott)</t>
  </si>
  <si>
    <t>Ritumab (Radiant Healthcare)</t>
  </si>
  <si>
    <t>Rituxi (Overseas Healthcare)</t>
  </si>
  <si>
    <t>INJ.RITUXIMAB_10MG/ML (50ML)</t>
  </si>
  <si>
    <t>INJ.ROCURONIUM_BROMIDE_50MG/5ML (5ML)</t>
  </si>
  <si>
    <t>Rocucare (FDC)</t>
  </si>
  <si>
    <t>Rocoum (Wallace Pharma)</t>
  </si>
  <si>
    <t>Rocurplus (Zuventus Healthcare)</t>
  </si>
  <si>
    <t>Rocuium (Gland Pharma)</t>
  </si>
  <si>
    <t>Rocuro (Medley)</t>
  </si>
  <si>
    <t>INJ.ROCURONIUM_BROMIDE_10MG/1ML (10ML)</t>
  </si>
  <si>
    <t>TAB.ROPINIROLE_0.25MG</t>
  </si>
  <si>
    <t>Ropicare (Wallace Pharma)</t>
  </si>
  <si>
    <t>Ropole (Lyka Labs)</t>
  </si>
  <si>
    <t>Ropinplus (Knoll Pharma)</t>
  </si>
  <si>
    <t>Ropiole (Blue Cross)</t>
  </si>
  <si>
    <t>Ropini (Elder)</t>
  </si>
  <si>
    <t>TAB.ROPINIROLE_0.5MG</t>
  </si>
  <si>
    <t>TAB.ROPINIROLE_1MG</t>
  </si>
  <si>
    <t>TAB.ROPINIROLE_2MG</t>
  </si>
  <si>
    <t>INJ.ROPIVACAINE_0.5% (10ML)</t>
  </si>
  <si>
    <t>Ropicare (FDC)</t>
  </si>
  <si>
    <t>Ropone (Ajanta Pharma)</t>
  </si>
  <si>
    <t>Ropivplus (Zenith Healthcare)</t>
  </si>
  <si>
    <t>Ropiine (Medico Remedies)</t>
  </si>
  <si>
    <t>Ropiva (Lupin)</t>
  </si>
  <si>
    <t>INJ.ROPIVACAINE_0.5% (20ML)</t>
  </si>
  <si>
    <t>INJ.ROPIVACAINE_2MG (10ML)</t>
  </si>
  <si>
    <t>INJ.ROPIVACAINE_7.5MG/ML (10ML)</t>
  </si>
  <si>
    <t>INJ.ROPIVACAINE_7.5MG/ML (20ML)</t>
  </si>
  <si>
    <t>TAB.ROSUVASTATIN_5MG</t>
  </si>
  <si>
    <t>Rosucare (Strides Pharma)</t>
  </si>
  <si>
    <t>Rosoin (Boehringer Ingelheim)</t>
  </si>
  <si>
    <t>Rosuvplus (Abbott)</t>
  </si>
  <si>
    <t>Rosutin (Lincoln Pharma)</t>
  </si>
  <si>
    <t>Rosuva (Ferring)</t>
  </si>
  <si>
    <t>TAB.ROSUVASTATIN_10MG</t>
  </si>
  <si>
    <t>TAB.ROSUVASTATIN_40MG</t>
  </si>
  <si>
    <t>CAP.ROSUVASTATIN_FENOFIBRATE_5MG/160MG</t>
  </si>
  <si>
    <t>CAP.ROSUVASTATIN_FENOFIBRATE_10MG/160MG</t>
  </si>
  <si>
    <t>TAB.ROSUVASTATIN_FENOFIBRATE_20MG/160MG</t>
  </si>
  <si>
    <t>TAB.ROSUVASTATIN_FENOFIBRATE_10MG/160MG</t>
  </si>
  <si>
    <t>TAB.ROSUVASTATIN_CLOPIDOGREL_10MG/75MG</t>
  </si>
  <si>
    <t>TAB.ROSUVASTATIN_CLOPIDOGREL_20MG/75MG</t>
  </si>
  <si>
    <t>TAB.ROXATIDINE_75MG</t>
  </si>
  <si>
    <t>Roxacare (Win-Medicare)</t>
  </si>
  <si>
    <t>Roxone (Sun Pharma)</t>
  </si>
  <si>
    <t>Roxatplus (Samarth Life Sciences)</t>
  </si>
  <si>
    <t>Roxaine (Hetero)</t>
  </si>
  <si>
    <t>Roxati (Cadila Healthcare)</t>
  </si>
  <si>
    <t>TAB.ROXATIDINE_150MG</t>
  </si>
  <si>
    <t>TAB.ROXITHROMYCIN_150MG</t>
  </si>
  <si>
    <t>Roxicare (Zenith Healthcare)</t>
  </si>
  <si>
    <t>Roxoin (Bharat Serums)</t>
  </si>
  <si>
    <t>Roxitplus (Allergan)</t>
  </si>
  <si>
    <t>Roxicin (Hetero)</t>
  </si>
  <si>
    <t>Roxith (Mankind)</t>
  </si>
  <si>
    <t>O-DPS.ROXITHROMYCIN_50MG/5ML</t>
  </si>
  <si>
    <t>DIS-TAB.ROXITHROMYCIN_50MG</t>
  </si>
  <si>
    <t>Dis-care (Lupin)</t>
  </si>
  <si>
    <t>Disoin (AstraZeneca)</t>
  </si>
  <si>
    <t>Dis-tplus (Natco)</t>
  </si>
  <si>
    <t>Dis-cin (Panacea Biotec)</t>
  </si>
  <si>
    <t>Dis-ta (Samarth Life Sciences)</t>
  </si>
  <si>
    <t>TAB.ROXITHROMYCIN_300MG</t>
  </si>
  <si>
    <t>TAB.RUPATADINE_10MG</t>
  </si>
  <si>
    <t>Rupacare (Lyka Labs)</t>
  </si>
  <si>
    <t>Rupone (Medley)</t>
  </si>
  <si>
    <t>Rupatplus (Overseas Healthcare)</t>
  </si>
  <si>
    <t>Rupaine (Troikaa)</t>
  </si>
  <si>
    <t>Rupata (Medico Remedies)</t>
  </si>
  <si>
    <t>TAB.S-AMLODIPINE_NEBIVOLOL_2.5MG/2.5MG</t>
  </si>
  <si>
    <t>TAB.S-AMLODIPINE_NEBIVOLOL_2.5MG/5MG</t>
  </si>
  <si>
    <t>TAB.SALBUTAMOL_200MCG</t>
  </si>
  <si>
    <t>Salbcare (Radiant Healthcare)</t>
  </si>
  <si>
    <t>Salool (Glenmark Life Sciences)</t>
  </si>
  <si>
    <t>Salbuplus (Indoco)</t>
  </si>
  <si>
    <t>Salbmol (AstraZeneca)</t>
  </si>
  <si>
    <t>Salbut (Cadila Healthcare)</t>
  </si>
  <si>
    <t>MDI.SALBUTAMOL_100MCG/PUFF (200MD)</t>
  </si>
  <si>
    <t>Mdi.care (USV)</t>
  </si>
  <si>
    <t>Mdiool (Torrent)</t>
  </si>
  <si>
    <t>Mdi.splus (Windlas Biotech)</t>
  </si>
  <si>
    <t>Mdi.mol (Zenith Healthcare)</t>
  </si>
  <si>
    <t>Mdi.sa (Ipca)</t>
  </si>
  <si>
    <t>TAB.SALBUTAMOL_2MG</t>
  </si>
  <si>
    <t>TAB.SALBUTAMOL_4MG</t>
  </si>
  <si>
    <t>RESP.SALBUTAMOL_0.31MCG (2.5ML)</t>
  </si>
  <si>
    <t>Respcare (Alembic)</t>
  </si>
  <si>
    <t>Resool (Morepen)</t>
  </si>
  <si>
    <t>Resp.plus (Oaknet Healthcare)</t>
  </si>
  <si>
    <t>Respmol (Ipca)</t>
  </si>
  <si>
    <t>Resp.s (Micro Labs)</t>
  </si>
  <si>
    <t>R-CAP.SALBUTAMOL_100MCG</t>
  </si>
  <si>
    <t>R-cacare (Gland Pharma)</t>
  </si>
  <si>
    <t>R-cool (MSD)</t>
  </si>
  <si>
    <t>R-capplus (Radiant Healthcare)</t>
  </si>
  <si>
    <t>R-camol (J B Chemicals)</t>
  </si>
  <si>
    <t>R-cap. (Mankind)</t>
  </si>
  <si>
    <t>R-CAP.SALBUTAMOL_200MCG</t>
  </si>
  <si>
    <t>SYR.SALBUTAMOL_2MG/5ML (100ML)</t>
  </si>
  <si>
    <t>RESP.SALBUTAMOL_2.5MG/2.5ML</t>
  </si>
  <si>
    <t>RESP.SALBUTAMOL_5MG/ML (15ML)</t>
  </si>
  <si>
    <t>MDI.SALBUTAMOL_IPRATROPIUM_BROMIDE_50MCG/20MCG</t>
  </si>
  <si>
    <t>RESP.SALBUTAMOL_IPRATROPIUM_BROMIDE_2.5MG/ 500MCG/2.5ML</t>
  </si>
  <si>
    <t>R-CAP.SALBUTAMOL_IPRATROPIUM_BROMIDE_100MCG(LS)/40MCG</t>
  </si>
  <si>
    <t>TAB.SALBUTAMOL_THEOPHYLLINE_2MG/100MG</t>
  </si>
  <si>
    <t>SYR.SALBUTAMOL_THEOPHYLLINE_1MG/50MG/5ML</t>
  </si>
  <si>
    <t>TAB.SALBUTAMOL_THEOPHYLLINE_4MG/200MG</t>
  </si>
  <si>
    <t>OIN.SALICYLIC_ACID_24% (25GM)</t>
  </si>
  <si>
    <t>ACNE_TREATMENT_PREP._KERATOLYTIC</t>
  </si>
  <si>
    <t>CRM.SALICYLIC_ACID_30GM</t>
  </si>
  <si>
    <t>Crm.care (J&amp;J)</t>
  </si>
  <si>
    <t>Crmoic (Venus Remedies)</t>
  </si>
  <si>
    <t>Crm.splus (Medley)</t>
  </si>
  <si>
    <t>Crm.lic (Morepen)</t>
  </si>
  <si>
    <t>Crm.sa (Windlas Biotech)</t>
  </si>
  <si>
    <t>CRM.SALICYLIC_ACID_50GM</t>
  </si>
  <si>
    <t>FOAMSALICYLIC_ACID_2% (60ML)</t>
  </si>
  <si>
    <t>Foamcare (Lincoln Pharma)</t>
  </si>
  <si>
    <t>Foaoic (Strides Pharma)</t>
  </si>
  <si>
    <t>Foamsplus (Eris Lifesciences)</t>
  </si>
  <si>
    <t>Foamlic (Healing Pharma)</t>
  </si>
  <si>
    <t>Foamsa (Intas)</t>
  </si>
  <si>
    <t>T-GEL.SALICYLIC_ACID_30GM</t>
  </si>
  <si>
    <t>OIN.SALICYLIC_ACID_3% (25GM)</t>
  </si>
  <si>
    <t>OIN.SALICYLIC_ACID_6% (25GM)</t>
  </si>
  <si>
    <t>OIN.SALICYLIC_ACID_12% (25GM)</t>
  </si>
  <si>
    <t>OIN.SALICYLIC_ACID_18% (25GM)</t>
  </si>
  <si>
    <t>OIN.SALICYLIC_ACID_30% (25GM)</t>
  </si>
  <si>
    <t>MDI.SALMETEROL_25MCG/PUFF.</t>
  </si>
  <si>
    <t>Mdi.care (Serum Institute)</t>
  </si>
  <si>
    <t>Mdiool (J B Chemicals)</t>
  </si>
  <si>
    <t>Mdi.splus (Apex Labs)</t>
  </si>
  <si>
    <t>Mdi.rol (Glenmark)</t>
  </si>
  <si>
    <t>Mdi.sa (Zuventus Healthcare)</t>
  </si>
  <si>
    <t>INH/BLIST/PWD.SALMETEROL_FLUTICASONE_25MCG/50MCG</t>
  </si>
  <si>
    <t>INH/BLIST/PWD.SALMETEROL_FLUTICASONE_25MCG/125MCG</t>
  </si>
  <si>
    <t>INH/BLIST/PWD.SALMETEROL_FLUTICASONE_25MCG/250MCG</t>
  </si>
  <si>
    <t>TAB.SECNIDAZOLE_500MG</t>
  </si>
  <si>
    <t>Secncare (Win-Medicare)</t>
  </si>
  <si>
    <t>Secole (Panacea Biotec)</t>
  </si>
  <si>
    <t>Secniplus (Ranbaxy)</t>
  </si>
  <si>
    <t>Secnole (Venus Remedies)</t>
  </si>
  <si>
    <t>Secnid (Hetero)</t>
  </si>
  <si>
    <t>TAB.SECNIDAZOLE_1000MG</t>
  </si>
  <si>
    <t>SYR.SECNIDAZOLE_500MG (50ML)</t>
  </si>
  <si>
    <t>KITSECNIDAZOLE_AZITHROMYCIN_FLUCONAZOLE_1GM/1GM/150MG</t>
  </si>
  <si>
    <t>KITSECNIDAZOLE_AZITHROMYCIN_FLUCONAZOLE_2GM/1GM/150MG</t>
  </si>
  <si>
    <t>TAB.SECNIDAZOLE_AZITHROMYCIN_FLUCONAZOLE_1GM/1GM/150MG</t>
  </si>
  <si>
    <t>TAB.SELGILINE_5MG</t>
  </si>
  <si>
    <t>Selgcare (Sun Pharma)</t>
  </si>
  <si>
    <t>Selone (Morepen)</t>
  </si>
  <si>
    <t>Selgiplus (Pax Healthcare)</t>
  </si>
  <si>
    <t>Selgine (Ranbaxy)</t>
  </si>
  <si>
    <t>Selgil (Unichem Labs)</t>
  </si>
  <si>
    <t>TAB.SERRAPEPTASE_5MG</t>
  </si>
  <si>
    <t>ANTIINFLAMMATORY_ENZYME</t>
  </si>
  <si>
    <t>Serrcare (Blue Cross)</t>
  </si>
  <si>
    <t>Serose (Healing Pharma)</t>
  </si>
  <si>
    <t>Serraplus (Eris Lifesciences)</t>
  </si>
  <si>
    <t>Serrase (Dr. Reddy's)</t>
  </si>
  <si>
    <t>Serrap (Meyer Organics)</t>
  </si>
  <si>
    <t>TAB.SERRAPEPTASE_10MG</t>
  </si>
  <si>
    <t>TAB.SERRAPEPTASE_20MG</t>
  </si>
  <si>
    <t>CRM.SERTACONAZOLE_2%W/V (20GM)</t>
  </si>
  <si>
    <t>Crm.care (Allergan)</t>
  </si>
  <si>
    <t>Crmole (Pfizer)</t>
  </si>
  <si>
    <t>Crm.splus (Panacea Biotec)</t>
  </si>
  <si>
    <t>Crm.ole (Windlas Biotech)</t>
  </si>
  <si>
    <t>Crm.se (Sanofi)</t>
  </si>
  <si>
    <t>TAB.SERTRALINE_25MG</t>
  </si>
  <si>
    <t>Sertcare (Serum Institute)</t>
  </si>
  <si>
    <t>Serone (Roche)</t>
  </si>
  <si>
    <t>Sertrplus (Aristo)</t>
  </si>
  <si>
    <t>Sertine (Venus Remedies)</t>
  </si>
  <si>
    <t>Sertra (Novartis)</t>
  </si>
  <si>
    <t>TAB.SERTRALINE_50MG</t>
  </si>
  <si>
    <t>TAB.SERTRALINE_100MG</t>
  </si>
  <si>
    <t>TAB.SILDENAFIL_25MG</t>
  </si>
  <si>
    <t>DRUG_FOR_ERECTILE_DYSFUNCTION</t>
  </si>
  <si>
    <t>Sildcare (Radiant Healthcare)</t>
  </si>
  <si>
    <t>Siloil (Mankind)</t>
  </si>
  <si>
    <t>Sildeplus (Tablets India)</t>
  </si>
  <si>
    <t>Sildfil (Abbott)</t>
  </si>
  <si>
    <t>Silden (Aristo)</t>
  </si>
  <si>
    <t>TAB.SILDENAFIL_50MG</t>
  </si>
  <si>
    <t>INJ.SILDENAFIL_0.8MG/ML (12.5ML)</t>
  </si>
  <si>
    <t>TAB.SILDENAFIL_DAPOXETINE_50MG/30MG</t>
  </si>
  <si>
    <t>Crm.care (Meyer Organics)</t>
  </si>
  <si>
    <t>Crmoer (German Remedies)</t>
  </si>
  <si>
    <t>Crm.splus (Indoco)</t>
  </si>
  <si>
    <t>Crm.ver (Emcure)</t>
  </si>
  <si>
    <t>Crm.si (Yash Pharma)</t>
  </si>
  <si>
    <t>CRM.SILVER_SULFADIAZINE_250GM</t>
  </si>
  <si>
    <t>CRM.SILVER_SULFADIAZINE_500GM</t>
  </si>
  <si>
    <t>CRM.SILVER_SULFADIAZINE_CHLORHEXIDINE_(1%/02.%) [250MG]</t>
  </si>
  <si>
    <t>CRM.SILVER_SULFADIAZINE_CHLORHEXIDINE_(1%/02.%) [100MG]</t>
  </si>
  <si>
    <t>CRM.SILVER_SULFADIAZINE_CHLORHEXIDINE_(1%/02.%) [10MG]</t>
  </si>
  <si>
    <t>CRM.SILVER_SULFADIAZINE_CHLORHEXIDINE_(1%/02.%) [15MG]</t>
  </si>
  <si>
    <t>CRM.SILVER_SULFADIAZINE_CHLORHEXIDINE_(1%/02.%) [5MG]</t>
  </si>
  <si>
    <t>TAB.SILYMARIN_70MG</t>
  </si>
  <si>
    <t>Silycare (Ajanta Pharma)</t>
  </si>
  <si>
    <t>Siloin (Lincoln Pharma)</t>
  </si>
  <si>
    <t>Silymplus (Wallace Pharma)</t>
  </si>
  <si>
    <t>Silyrin (J B Chemicals)</t>
  </si>
  <si>
    <t>Silyma (Glenmark)</t>
  </si>
  <si>
    <t>TAB.SILYMARIN_140MG</t>
  </si>
  <si>
    <t>O-SUS.SILYMARIN_35MG/5ML (200ML)</t>
  </si>
  <si>
    <t>O-sucare (Troikaa)</t>
  </si>
  <si>
    <t>O-surin (J&amp;J)</t>
  </si>
  <si>
    <t>O-sus. (Lupin)</t>
  </si>
  <si>
    <t>O-SUS.SILYMARIN_35MG/5ML (100ML)</t>
  </si>
  <si>
    <t>CAP.SIMETICONE_140MG</t>
  </si>
  <si>
    <t>Simecare (Medopharm)</t>
  </si>
  <si>
    <t>Simone (Oaknet Healthcare)</t>
  </si>
  <si>
    <t>Simetplus (J B Chemicals)</t>
  </si>
  <si>
    <t>Simeone (J&amp;J)</t>
  </si>
  <si>
    <t>Simeti (Zenith Healthcare)</t>
  </si>
  <si>
    <t>O-DPS.SIMETICONE_40MG (15ML)</t>
  </si>
  <si>
    <t>O-DPS.SIMETICONE_40MG (30ML)</t>
  </si>
  <si>
    <t>SYR.SIMETICONE_40MG (60ML)</t>
  </si>
  <si>
    <t>TAB.SIMVASTATIN_5MG</t>
  </si>
  <si>
    <t>Simvcare (Wockhardt)</t>
  </si>
  <si>
    <t>Simoin (Medico Remedies)</t>
  </si>
  <si>
    <t>Simvaplus (Venus Remedies)</t>
  </si>
  <si>
    <t>Simvtin (Wallace Pharma)</t>
  </si>
  <si>
    <t>Simvas (Neon Labs)</t>
  </si>
  <si>
    <t>TAB.SIMVASTATIN_10MG</t>
  </si>
  <si>
    <t>TAB.SIMVASTATIN_20MG</t>
  </si>
  <si>
    <t>TAB.SIMVASTATIN_40MG</t>
  </si>
  <si>
    <t>TAB.SIMVASTATIN_ESETIMIBE_10MG/10MG</t>
  </si>
  <si>
    <t>TAB.SIMVASTATIN_ESETIMIBE_20MG/10MG</t>
  </si>
  <si>
    <t>TAB.SIMVASTATIN_ESETIMIBE_40MG/10MG</t>
  </si>
  <si>
    <t>TAB.SIMVASTATIN_ESETIMIBE_80MG/10MG</t>
  </si>
  <si>
    <t>TAB.SIROLIMUS_1MG</t>
  </si>
  <si>
    <t>Sirocare (Zydus Cadila)</t>
  </si>
  <si>
    <t>Sirous (Medico Remedies)</t>
  </si>
  <si>
    <t>Sirolplus (Cadila Healthcare)</t>
  </si>
  <si>
    <t>Siromus (Blue Cross)</t>
  </si>
  <si>
    <t>Siroli (Indoco)</t>
  </si>
  <si>
    <t>TAB.SIROLIMUS_2MG</t>
  </si>
  <si>
    <t>TAB.SITAGLIPTIN_25MG</t>
  </si>
  <si>
    <t>Sitacare (Alkem)</t>
  </si>
  <si>
    <t>Sitoin (Gland Pharma)</t>
  </si>
  <si>
    <t>Sitagplus (Overseas Healthcare)</t>
  </si>
  <si>
    <t>Sitatin (Windlas Biotech)</t>
  </si>
  <si>
    <t>Sitagl (Wockhardt)</t>
  </si>
  <si>
    <t>TAB.SITAGLIPTIN_50MG</t>
  </si>
  <si>
    <t>TAB.SITAGLIPTIN_100MG</t>
  </si>
  <si>
    <t>TAB.SITAGLIPTIN_METFORMIN_50MG/500MG</t>
  </si>
  <si>
    <t>TAB.SITAGLIPTIN_METFORMIN_50MG/1000MG</t>
  </si>
  <si>
    <t>TAB.SITAGLIPTIN_METFORMIN_50MG/850MG</t>
  </si>
  <si>
    <t>TAB.SITAGLIPTIN_METFORMIN_100MG/100MG</t>
  </si>
  <si>
    <t>TAB.SITAGLIPTINE_DAPAGLIFLOZIN_50MG/10MG</t>
  </si>
  <si>
    <t>Forxiga (AstraZeneca)</t>
  </si>
  <si>
    <t>Dapagliflozin (Sun Pharma)</t>
  </si>
  <si>
    <t>Dapaglyn (Cipla)</t>
  </si>
  <si>
    <t>Dapa (Mankind)</t>
  </si>
  <si>
    <t>Dapacare (Alkem)</t>
  </si>
  <si>
    <t>TAB.SITAGLIPTINE_DAPAGLIFLOZIN_100MG/10MG</t>
  </si>
  <si>
    <t>TAB.SITAGLIPTINE_DAPAGLIFLOZIN_50MG/5MG</t>
  </si>
  <si>
    <t>TAB.SITAGLIPTINE_DAPAGLIFLOZIN_100MG/10MG/500MG</t>
  </si>
  <si>
    <t>TAB.SODIUM_BICARBONATE_500MG</t>
  </si>
  <si>
    <t>Sodicare (MSD)</t>
  </si>
  <si>
    <t>Sodoum (Systopic Labs)</t>
  </si>
  <si>
    <t>Sodiuplus (Alembic)</t>
  </si>
  <si>
    <t>Sodiium (Glenmark)</t>
  </si>
  <si>
    <t>Sodium (Overseas Healthcare)</t>
  </si>
  <si>
    <t>SYR.SODIUM_BICARBONATE_133.5MG (200ML)</t>
  </si>
  <si>
    <t>TAB.SODIUM_CHLORIDE_1GM</t>
  </si>
  <si>
    <t>E-DPS.SODIUM_CHLORIDE_10ML</t>
  </si>
  <si>
    <t>E-dpcare (Win-Medicare)</t>
  </si>
  <si>
    <t>E-doum (Serum Institute)</t>
  </si>
  <si>
    <t>E-dpsplus (Alembic)</t>
  </si>
  <si>
    <t>E-dpium (Lifecare)</t>
  </si>
  <si>
    <t>E-dps. (Oaknet Healthcare)</t>
  </si>
  <si>
    <t>INF.SODIUM_CHLORIDE_0.45GM/100ML (500ML)</t>
  </si>
  <si>
    <t>Infoum (Micro Labs)</t>
  </si>
  <si>
    <t>Inf.splus (Troikaa)</t>
  </si>
  <si>
    <t>Inf.ium (Allergan)</t>
  </si>
  <si>
    <t>Inf.so (Cipla)</t>
  </si>
  <si>
    <t>INF.SODIUM_CHLORIDE_0.9GM/100ML (500ML)</t>
  </si>
  <si>
    <t>INF.SODIUM_CHLORIDE_0.9GM/100ML (100ML</t>
  </si>
  <si>
    <t>N-SPY.SODIUM_CHLORIDE_0.65%W/V (10ML)</t>
  </si>
  <si>
    <t>N-spcare (Tablets India)</t>
  </si>
  <si>
    <t>N-soum (Win-Medicare)</t>
  </si>
  <si>
    <t>N-spyplus (Sanofi)</t>
  </si>
  <si>
    <t>N-spium (Systopic Labs)</t>
  </si>
  <si>
    <t>N-spy. (Ranbaxy)</t>
  </si>
  <si>
    <t>N-SPY.SODIUM_CHLORIDE_0.9% (30ML)</t>
  </si>
  <si>
    <t>N-DPS.SODIUM_CHLORIDE_0.65%W/V (10ML)</t>
  </si>
  <si>
    <t>N-dpcare (Overseas Healthcare)</t>
  </si>
  <si>
    <t>N-doum (Healing Pharma)</t>
  </si>
  <si>
    <t>N-dpsplus (Windlas Biotech)</t>
  </si>
  <si>
    <t>N-dpium (Sanofi)</t>
  </si>
  <si>
    <t>N-dps. (Zydus Cadila)</t>
  </si>
  <si>
    <t>E-DPS.SODIUM_HYALURONATE_10ML</t>
  </si>
  <si>
    <t>TAB.SODIUM_HYALURONATE_30MG</t>
  </si>
  <si>
    <t>TAB.SODIUM_HYALURONATE_40MG</t>
  </si>
  <si>
    <t>INJ.SODIUM_HYALURONATE_2ML</t>
  </si>
  <si>
    <t>INJ.SOMATOSTATIN_3MG</t>
  </si>
  <si>
    <t>Somacare (Jenburkt)</t>
  </si>
  <si>
    <t>Somoin (Abbott)</t>
  </si>
  <si>
    <t>Somatplus (Indoco)</t>
  </si>
  <si>
    <t>Somatin (Troikaa)</t>
  </si>
  <si>
    <t>Somato (Intas)</t>
  </si>
  <si>
    <t>INJ.SOMATROPIN_4IU</t>
  </si>
  <si>
    <t>Somacare (Torrent)</t>
  </si>
  <si>
    <t>Somoin (Alkem)</t>
  </si>
  <si>
    <t>Somatplus (Lyka Labs)</t>
  </si>
  <si>
    <t>Somapin (Lifecare)</t>
  </si>
  <si>
    <t>Somatr (Serum Institute)</t>
  </si>
  <si>
    <t>INJ.SOMATROPIN_12IU</t>
  </si>
  <si>
    <t>INJ.SOMATROPIN_16IU</t>
  </si>
  <si>
    <t>INJ.SOMATROPIN_36IU</t>
  </si>
  <si>
    <t>PFP.SOMATROPIN_1.5ML</t>
  </si>
  <si>
    <t>Pfp.care (Morepen)</t>
  </si>
  <si>
    <t>Pfpoin (Zenith Healthcare)</t>
  </si>
  <si>
    <t>Pfp.splus (J&amp;J)</t>
  </si>
  <si>
    <t>Pfp.pin (Wockhardt)</t>
  </si>
  <si>
    <t>Pfp.so (Indoco)</t>
  </si>
  <si>
    <t>TAB.SPARFLOXACIN_200MG</t>
  </si>
  <si>
    <t>Sparcare (Mankind)</t>
  </si>
  <si>
    <t>Spaoin (Blue Cross)</t>
  </si>
  <si>
    <t>Sparfplus (Wallace Pharma)</t>
  </si>
  <si>
    <t>Sparcin (Intas)</t>
  </si>
  <si>
    <t>Sparfl (Boehringer Ingelheim)</t>
  </si>
  <si>
    <t>TAB.SPIRAMYCIN_3MIU</t>
  </si>
  <si>
    <t>Spircare (Strides Pharma)</t>
  </si>
  <si>
    <t>Spioin (Ajanta Pharma)</t>
  </si>
  <si>
    <t>Spiraplus (Medopharm)</t>
  </si>
  <si>
    <t>Spircin (Indoco)</t>
  </si>
  <si>
    <t>Spiram (Bharat Serums)</t>
  </si>
  <si>
    <t>TAB.SPIRONOLACTONE_FUROSEMIDE_100MG/20MG</t>
  </si>
  <si>
    <t>TAB.SPIRONOLACTONE_FUROSEMIDE_50MG/20MG</t>
  </si>
  <si>
    <t>TAB.STANOZOLOL_2MG</t>
  </si>
  <si>
    <t>Stancare (Healing Pharma)</t>
  </si>
  <si>
    <t>Staool (Ferring)</t>
  </si>
  <si>
    <t>Stanoplus (Lyka Labs)</t>
  </si>
  <si>
    <t>Stanlol (Natco)</t>
  </si>
  <si>
    <t>Stanoz (Corona Remedies)</t>
  </si>
  <si>
    <t>TAB.STAVUDINE_30MG</t>
  </si>
  <si>
    <t>Stavcare (Venus Remedies)</t>
  </si>
  <si>
    <t>Staone (Natco)</t>
  </si>
  <si>
    <t>Stavuplus (Zydus Cadila)</t>
  </si>
  <si>
    <t>Stavine (Glenmark Life Sciences)</t>
  </si>
  <si>
    <t>Stavud (Bayer)</t>
  </si>
  <si>
    <t>TAB.STAVUDINE_40MG</t>
  </si>
  <si>
    <t>CAP.STAVUDINE_30MG</t>
  </si>
  <si>
    <t>CAP.STAVUDINE_40MG</t>
  </si>
  <si>
    <t>INJ.STREPTOKINASE_0.7MIU</t>
  </si>
  <si>
    <t>Strecare (Lyka Labs)</t>
  </si>
  <si>
    <t>Strose (Blue Cross)</t>
  </si>
  <si>
    <t>Strepplus (Glenmark)</t>
  </si>
  <si>
    <t>Strease (Cadila Healthcare)</t>
  </si>
  <si>
    <t>Strept (Sanofi)</t>
  </si>
  <si>
    <t>INJ.STREPTOKINASE_1.5MIU</t>
  </si>
  <si>
    <t>INJ.STREPTOKINASE_2.5MIU</t>
  </si>
  <si>
    <t>INJ.STEPTOMYCIN_0.75GM</t>
  </si>
  <si>
    <t>Stepcare (Samarth Life Sciences)</t>
  </si>
  <si>
    <t>Steoin (Glenmark)</t>
  </si>
  <si>
    <t>Steptplus (J B Chemicals)</t>
  </si>
  <si>
    <t>Stepcin (Wockhardt)</t>
  </si>
  <si>
    <t>Stepto (Troikaa)</t>
  </si>
  <si>
    <t>INJ.STEPTOMYCIN_1GM</t>
  </si>
  <si>
    <t>O-SUS.SUCRALFATE_1GM/5ML (100ML)</t>
  </si>
  <si>
    <t>O-sucare (Cipla)</t>
  </si>
  <si>
    <t>O-sote (Natco)</t>
  </si>
  <si>
    <t>O-susplus (MSD)</t>
  </si>
  <si>
    <t>O-suate (Galderma)</t>
  </si>
  <si>
    <t>O-SUS.SUCRALFATE_1GM/5ML (200ML)</t>
  </si>
  <si>
    <t>O-SUS.SUCRALFATE_170ML</t>
  </si>
  <si>
    <t>O-SUS.SUCRALFATE_OXYTACAINE_1GM/20MG/5ML</t>
  </si>
  <si>
    <t>O-SUS.SUCRALFATE_OXYTACAINE_1GM/10MG/5ML</t>
  </si>
  <si>
    <t>INJ.SULBACTAM_AMPICILLIN_0.5GM/1GM</t>
  </si>
  <si>
    <t>INJ.SULBACTAM_CEFOPERAZONE_500MG/500MG</t>
  </si>
  <si>
    <t>Sulbcare (Zydus Cadila)</t>
  </si>
  <si>
    <t>Suloam (Troikaa)</t>
  </si>
  <si>
    <t>Sulbaplus (Venus Remedies)</t>
  </si>
  <si>
    <t>Sulbtam (Lyka Labs)</t>
  </si>
  <si>
    <t>Sulbac (Intas)</t>
  </si>
  <si>
    <t>INJ.SULBACTAM_CEFOPERAZONE_500MG/1G</t>
  </si>
  <si>
    <t>INJ.SULBACTAM_CEFOTAXIME_250MG/500MG</t>
  </si>
  <si>
    <t>INJ.SULBACTAM_CEFOTAXIME_500MG/1G</t>
  </si>
  <si>
    <t>INJ.SULBACTAM_CEFOTAXIME_125MG/250MG</t>
  </si>
  <si>
    <t>INJ.SULBACTAM_CEFTRIAXONE_0.5GM/1GM</t>
  </si>
  <si>
    <t>INJ.SULBACTAM_CEFTRIAXONE_0.25GM/0.5GM</t>
  </si>
  <si>
    <t>INJ.SULBACTAM_CEFTRIAXONE_0.125GM/0.25GM</t>
  </si>
  <si>
    <t>E-DPS.SULFACETAMIDE_10% (10ML)</t>
  </si>
  <si>
    <t>E-dpcare (Yash Pharma)</t>
  </si>
  <si>
    <t>E-dode (Mankind)</t>
  </si>
  <si>
    <t>E-dpide (Systopic Labs)</t>
  </si>
  <si>
    <t>E-dps. (Panacea Biotec)</t>
  </si>
  <si>
    <t>E-DPS.SULFACETAMIDE_20% (10ML)</t>
  </si>
  <si>
    <t>E-DPS.SULFACETAMIDE_30% (10ML)</t>
  </si>
  <si>
    <t>TAB.SULFADOXINE_PYRIMETHAMINE_500MG/25MG</t>
  </si>
  <si>
    <t>Sulfcare (Pfizer)</t>
  </si>
  <si>
    <t>Sulone (Bayer)</t>
  </si>
  <si>
    <t>Sulfaplus (Allergan)</t>
  </si>
  <si>
    <t>Sulfine (Elder)</t>
  </si>
  <si>
    <t>Sulfad (Morepen)</t>
  </si>
  <si>
    <t>O-SUS.SULFADOXINE_PYRIMETHAMINE_250MG/12.5MG/5ML</t>
  </si>
  <si>
    <t>O-sucare (Wallace Pharma)</t>
  </si>
  <si>
    <t>O-sone (Hetero)</t>
  </si>
  <si>
    <t>O-susplus (Sun Pharma)</t>
  </si>
  <si>
    <t>O-suine (Galderma)</t>
  </si>
  <si>
    <t>O-sus. (Zenith Healthcare)</t>
  </si>
  <si>
    <t>TAB.SULFADOXINE_PYRIMETHAMINE_750MG/37.5MG</t>
  </si>
  <si>
    <t>TAB.SULFAMETHOXAZOLE_TRIMETHOPRIM_400MG/80MG</t>
  </si>
  <si>
    <t>Sulfcare (Apex Labs)</t>
  </si>
  <si>
    <t>Sulole (AstraZeneca)</t>
  </si>
  <si>
    <t>Sulfaplus (Boehringer Ingelheim)</t>
  </si>
  <si>
    <t>Sulfole (Macleods)</t>
  </si>
  <si>
    <t>Sulfam (German Remedies)</t>
  </si>
  <si>
    <t>TAB.SULFAMETHOXAZOLE_TRIMETHOPRIM_800MG/160MG</t>
  </si>
  <si>
    <t>TAB.SULFAMETHOXAZOLE_TRIMETHOPRIM_100MG/20MG</t>
  </si>
  <si>
    <t>TAB.SULFAMETHOXAZOLE_TRIMETHOPRIM_200MG/40MG</t>
  </si>
  <si>
    <t>O-SUS.SULFAMETHOXAZOLE_TRIMETHOPRIM_200MG/40MG/ 5ML (60ml)</t>
  </si>
  <si>
    <t>O-sole (Morepen)</t>
  </si>
  <si>
    <t>O-susplus (Wockhardt)</t>
  </si>
  <si>
    <t>O-suole (Mankind)</t>
  </si>
  <si>
    <t>O-sus. (Ipca)</t>
  </si>
  <si>
    <t>TAB.SULFAMOXOLE_TRIMETHOPRIM_400MG/80MG</t>
  </si>
  <si>
    <t>Sulfcare (Dr. Reddy's)</t>
  </si>
  <si>
    <t>Sulole (Aristo)</t>
  </si>
  <si>
    <t>Sulfaplus (Lyka Labs)</t>
  </si>
  <si>
    <t>Sulfole (Biocon)</t>
  </si>
  <si>
    <t>Sulfam (Allergan)</t>
  </si>
  <si>
    <t>TAB.SULFAMOXOLE_TRIMETHOPRIM_800MG/160MG</t>
  </si>
  <si>
    <t>TAB.SULFAMOXOLE_TRIMETHOPRIM_100MG/20MG</t>
  </si>
  <si>
    <t>TAB.SULFAMOXOLE_TRIMETHOPRIM_200MG/40MG</t>
  </si>
  <si>
    <t>TAB.SULFASALAZINE_500MG</t>
  </si>
  <si>
    <t>Sulfcare (Oaknet Healthcare)</t>
  </si>
  <si>
    <t>Sulone (Novartis)</t>
  </si>
  <si>
    <t>Sulfaplus (Meyer Organics)</t>
  </si>
  <si>
    <t>Sulfine (Micro Labs)</t>
  </si>
  <si>
    <t>Sulfas (Overseas Healthcare)</t>
  </si>
  <si>
    <t>CAP.SULFASALAZINE_500MG</t>
  </si>
  <si>
    <t>TAB.SULFASALAZINE_1GM</t>
  </si>
  <si>
    <t>OIN.TACROLIMUS_0.03%w/v (10GM)</t>
  </si>
  <si>
    <t>OIN.TACROLIMUS_0.3%W/V (10GM)</t>
  </si>
  <si>
    <t>OIN.TACROLIMUS_0.03% W/V (30GM)</t>
  </si>
  <si>
    <t>OIN.TACROLIMUS_0.1%W/W (10GM)</t>
  </si>
  <si>
    <t>LOT.TACROLIMUS_0.1%W/V (20ML)</t>
  </si>
  <si>
    <t>Lot.care (J B Chemicals)</t>
  </si>
  <si>
    <t>Lotous (Strides Pharma)</t>
  </si>
  <si>
    <t>Lot.tplus (Indoco)</t>
  </si>
  <si>
    <t>Lot.mus (Roche)</t>
  </si>
  <si>
    <t>Lot.ta (Eris Lifesciences)</t>
  </si>
  <si>
    <t>CAP.TACROLIMUS_0.25MG</t>
  </si>
  <si>
    <t>Tacrcare (Glenmark)</t>
  </si>
  <si>
    <t>Tacous (Fourrts)</t>
  </si>
  <si>
    <t>Tacroplus (Roche)</t>
  </si>
  <si>
    <t>Tacrmus (Win-Medicare)</t>
  </si>
  <si>
    <t>Tacrol (Sun Pharma)</t>
  </si>
  <si>
    <t>CAP.TACROLIMUS_0.5MG</t>
  </si>
  <si>
    <t>CAP.TACROLIMUS_1MG</t>
  </si>
  <si>
    <t>CAP.TACROLIMUS_2MG</t>
  </si>
  <si>
    <t>CAP.TACROLIMUS_3MG</t>
  </si>
  <si>
    <t>TAB.TADALAFIL_5MG</t>
  </si>
  <si>
    <t>Tadacare (Ferring)</t>
  </si>
  <si>
    <t>Tadoil (Pax Healthcare)</t>
  </si>
  <si>
    <t>Tadalplus (Medopharm)</t>
  </si>
  <si>
    <t>Tadafil (Healing Pharma)</t>
  </si>
  <si>
    <t>Tadala (Windlas Biotech)</t>
  </si>
  <si>
    <t>TAB.TADALAFIL_10MG</t>
  </si>
  <si>
    <t>TAB.TADALAFIL_20MG</t>
  </si>
  <si>
    <t>TAB.TAMSULOSIN_0.2MG</t>
  </si>
  <si>
    <t>Tamscare (Medopharm)</t>
  </si>
  <si>
    <t>Tamoin (Samarth Life Sciences)</t>
  </si>
  <si>
    <t>Tamsuplus (MSD)</t>
  </si>
  <si>
    <t>Tamssin (Micro Labs)</t>
  </si>
  <si>
    <t>Tamsul (Aristo)</t>
  </si>
  <si>
    <t>TAB.TAMSULOSIN_0.4MG</t>
  </si>
  <si>
    <t>CAP.TAMSULOSIN_0.2MG</t>
  </si>
  <si>
    <t>CAP.TAMSULOSIN_0.4MG</t>
  </si>
  <si>
    <t>TAB.TAMSULOSIN_DUTASTERIDE_0.4MG/0.5MG</t>
  </si>
  <si>
    <t>CAP.TAMSULOSIN_DUTASTERIDE_0.4MG/0.5MG</t>
  </si>
  <si>
    <t>KITTAMSULOSIN_DUTASTERIDE_0.4MG/0.5MG</t>
  </si>
  <si>
    <t>TAB.TAMSULOSIN_FINASTERIDE_0.4MG/5MG</t>
  </si>
  <si>
    <t>CAP.TAMSULOSIN_FINASTERIDE_0.4MG/5MG</t>
  </si>
  <si>
    <t>INJ.TAZOBACTAM_CEFTRIAXONE_125MG/1GM</t>
  </si>
  <si>
    <t>INJ.TAZOBACTAM_CEFTRIAXONE_62.5MG/500MG</t>
  </si>
  <si>
    <t>INJ.TAZOBACTAM_CEFTRIAXONE_31.25MG/250MG</t>
  </si>
  <si>
    <t>INJ.TAZOBACTAM_PIPERACILLIN_500MG/4G</t>
  </si>
  <si>
    <t>Tazocare (Galderma)</t>
  </si>
  <si>
    <t>Tazoam (Medico Remedies)</t>
  </si>
  <si>
    <t>Tazobplus (Medopharm)</t>
  </si>
  <si>
    <t>Tazotam (Wockhardt)</t>
  </si>
  <si>
    <t>Tazoba (Lincoln Pharma)</t>
  </si>
  <si>
    <t>INJ.TAZOBACTAM_PIPERACILLIN_250MG/2GM</t>
  </si>
  <si>
    <t>INJ.TAZOBACTAM_PIPERACILLIN_125MG/1GM</t>
  </si>
  <si>
    <t>INJ.TEICOPLANIN_200MG</t>
  </si>
  <si>
    <t>Teiccare (MSD)</t>
  </si>
  <si>
    <t>Teioin (Lupin)</t>
  </si>
  <si>
    <t>Teicoplus (Psychotropics India)</t>
  </si>
  <si>
    <t>Teicnin (Galderma)</t>
  </si>
  <si>
    <t>Teicop (Biocon)</t>
  </si>
  <si>
    <t>INJ.TEICOPLANIN_400MG</t>
  </si>
  <si>
    <t>TAB.TELMISARTAN_20MG</t>
  </si>
  <si>
    <t>Telmcare (Lyka Labs)</t>
  </si>
  <si>
    <t>Teloan (Natco)</t>
  </si>
  <si>
    <t>Telmiplus (Fourrts)</t>
  </si>
  <si>
    <t>Telmtan (Cadila Healthcare)</t>
  </si>
  <si>
    <t>Telmis (Ranbaxy)</t>
  </si>
  <si>
    <t>TAB.TELMISARTAN_40MG</t>
  </si>
  <si>
    <t>TAB.TELMISARTAN_80MG</t>
  </si>
  <si>
    <t>CAP.TEMOZOLOMIDE_20MG</t>
  </si>
  <si>
    <t>Temocare (Boehringer Ingelheim)</t>
  </si>
  <si>
    <t>Temode (Pax Healthcare)</t>
  </si>
  <si>
    <t>Temozplus (Samarth Life Sciences)</t>
  </si>
  <si>
    <t>Temoide (Abbott)</t>
  </si>
  <si>
    <t>Temozo (Gland Pharma)</t>
  </si>
  <si>
    <t>CAP.TEMOZOLOMIDE_100MG</t>
  </si>
  <si>
    <t>CAP.TEMOZOLOMIDE_250MG</t>
  </si>
  <si>
    <t>INJ.TEMOZOLOMIDE_100MG</t>
  </si>
  <si>
    <t>INJ.TENECTEPLASE_40MG</t>
  </si>
  <si>
    <t>Tenecare (Tablets India)</t>
  </si>
  <si>
    <t>Tenose (Bayer)</t>
  </si>
  <si>
    <t>Tenecplus (Elder)</t>
  </si>
  <si>
    <t>Tenease (Psychotropics India)</t>
  </si>
  <si>
    <t>Tenect (Yash Pharma)</t>
  </si>
  <si>
    <t>TAB.TENOFOVIR_DISOPROXIL_FUMARATE_300MG</t>
  </si>
  <si>
    <t>Tenocare (Boehringer Ingelheim)</t>
  </si>
  <si>
    <t>Tenoir (Meyer Organics)</t>
  </si>
  <si>
    <t>Tenofplus (Ajanta Pharma)</t>
  </si>
  <si>
    <t>Tenovir (Micro Labs)</t>
  </si>
  <si>
    <t>Tenofo (Emcure)</t>
  </si>
  <si>
    <t>CRM.TERBINAFINE_10GM</t>
  </si>
  <si>
    <t>Crmone (Bharat Serums)</t>
  </si>
  <si>
    <t>Crm.tplus (Medley)</t>
  </si>
  <si>
    <t>Crm.ine (Dr. Reddy's)</t>
  </si>
  <si>
    <t>Crm.te (Alembic)</t>
  </si>
  <si>
    <t>CRM.TERBINAFINE_15GM</t>
  </si>
  <si>
    <t>CRM.TERBINAFINE_30GM</t>
  </si>
  <si>
    <t>SPY.TERBINAFINE_30ML</t>
  </si>
  <si>
    <t>Spy.care (Morepen)</t>
  </si>
  <si>
    <t>Spyone (Ferring)</t>
  </si>
  <si>
    <t>Spy.tplus (J B Chemicals)</t>
  </si>
  <si>
    <t>Spy.ine (MSD)</t>
  </si>
  <si>
    <t>Spy.te (Venus Remedies)</t>
  </si>
  <si>
    <t>T-PWD.TERBINAFINE_50GM</t>
  </si>
  <si>
    <t>T-pwcare (Knoll Pharma)</t>
  </si>
  <si>
    <t>T-pone (Allergan)</t>
  </si>
  <si>
    <t>T-pwdplus (Apex Labs)</t>
  </si>
  <si>
    <t>T-pwine (Samarth Life Sciences)</t>
  </si>
  <si>
    <t>T-pwd. (Cadila Healthcare)</t>
  </si>
  <si>
    <t>T-PWD.TERBINAFINE_100GM</t>
  </si>
  <si>
    <t>TAB.TERBINAFINE_125MG</t>
  </si>
  <si>
    <t>Terbcare (Aristo)</t>
  </si>
  <si>
    <t>Terone (Lyka Labs)</t>
  </si>
  <si>
    <t>Terbiplus (Elder)</t>
  </si>
  <si>
    <t>Terbine (Wallace Pharma)</t>
  </si>
  <si>
    <t>Terbin (Panacea Biotec)</t>
  </si>
  <si>
    <t>TAB.TERBINAFINE_250MG</t>
  </si>
  <si>
    <t>TAB.TERBINAFINE_500MG</t>
  </si>
  <si>
    <t>NEB-SOL.TERUTALINE_10ML</t>
  </si>
  <si>
    <t>Neb-care (Dr. Reddy's)</t>
  </si>
  <si>
    <t>Nebone (Psychotropics India)</t>
  </si>
  <si>
    <t>Neb-splus (Glenmark Life Sciences)</t>
  </si>
  <si>
    <t>Neb-ine (Fourrts)</t>
  </si>
  <si>
    <t>Neb-so (Wockhardt)</t>
  </si>
  <si>
    <t>DURULETERUTALINE_2.5MG</t>
  </si>
  <si>
    <t>Durucare (Abbott)</t>
  </si>
  <si>
    <t>Durone (Alembic)</t>
  </si>
  <si>
    <t>Durulplus (Hetero)</t>
  </si>
  <si>
    <t>Duruine (Overseas Healthcare)</t>
  </si>
  <si>
    <t>Durule (Pax Healthcare)</t>
  </si>
  <si>
    <t>DURULETERUTALINE_5MG</t>
  </si>
  <si>
    <t>DURULETERUTALINE_7.5MG</t>
  </si>
  <si>
    <t>TAB.TERUTALINE_2.5MG</t>
  </si>
  <si>
    <t>Terucare (Healing Pharma)</t>
  </si>
  <si>
    <t>Terone (Macleods)</t>
  </si>
  <si>
    <t>Terutplus (AstraZeneca)</t>
  </si>
  <si>
    <t>Teruine (Glenmark Life Sciences)</t>
  </si>
  <si>
    <t>Teruta (Wallace Pharma)</t>
  </si>
  <si>
    <t>MDI.TERUTALINE_250MCG/PUFF (200MD)</t>
  </si>
  <si>
    <t>Mdi.care (Zuventus Healthcare)</t>
  </si>
  <si>
    <t>Mdione (Glenmark Life Sciences)</t>
  </si>
  <si>
    <t>Mdi.tplus (Ipca)</t>
  </si>
  <si>
    <t>Mdi.ine (Lifecare)</t>
  </si>
  <si>
    <t>Mdi.te (FDC)</t>
  </si>
  <si>
    <t>TAB.TERUTALINE_5MG</t>
  </si>
  <si>
    <t>SYR.TERUTALINE_15MG/5ML (60ML)</t>
  </si>
  <si>
    <t>INJ.TERUTALINE_0.5MG/ML (1ML)</t>
  </si>
  <si>
    <t>SYR.TERUTALINE_GUAIPHENESIN_BROMHEXINE_1.25MG/50MG/2MG (100ML)</t>
  </si>
  <si>
    <t>SYR.TERUTALINE_GUAIPHENESIN_AMBROXOL_1.25MG/50MG/15MG (100ML)</t>
  </si>
  <si>
    <t>SYR.TERUTALINE_GUAIPHENESIN_AMBROXOL_1.25MG/50MG/30MG (100ML)</t>
  </si>
  <si>
    <t>PFP.TERIPARATIDE_600MCG/2.4ML</t>
  </si>
  <si>
    <t>Pfp.care (Elder)</t>
  </si>
  <si>
    <t>Pfpode (Knoll Pharma)</t>
  </si>
  <si>
    <t>Pfp.tplus (Systopic Labs)</t>
  </si>
  <si>
    <t>Pfp.ide (Blue Cross)</t>
  </si>
  <si>
    <t>Pfp.te (Venus Remedies)</t>
  </si>
  <si>
    <t>PFP.TERIPARATIDE_750MCG/3ML</t>
  </si>
  <si>
    <t>PFP.TERIPARATIDE_250MCG/ML (3ML)</t>
  </si>
  <si>
    <t>INJ.TERILIPRESSIN_1MG</t>
  </si>
  <si>
    <t>Tericare (FDC)</t>
  </si>
  <si>
    <t>Teroin (Strides Pharma)</t>
  </si>
  <si>
    <t>Terilplus (USV)</t>
  </si>
  <si>
    <t>Terisin (Aristo)</t>
  </si>
  <si>
    <t>Terili (Sun Pharma)</t>
  </si>
  <si>
    <t>CAP.TESTOSTERONE_40MG</t>
  </si>
  <si>
    <t>Testcare (Cadila Healthcare)</t>
  </si>
  <si>
    <t>Tesone (Natco)</t>
  </si>
  <si>
    <t>Testoplus (Glenmark Life Sciences)</t>
  </si>
  <si>
    <t>Testone (Meyer Organics)</t>
  </si>
  <si>
    <t>Testos (Neon Labs)</t>
  </si>
  <si>
    <t>T-GEL.TESTOSTERONE_5MG</t>
  </si>
  <si>
    <t>INJ.TETANUS_IMMUNOGLOBULIN_250IU</t>
  </si>
  <si>
    <t>Tetacare (Psychotropics India)</t>
  </si>
  <si>
    <t>Tetous (Tablets India)</t>
  </si>
  <si>
    <t>Tetanplus (Overseas Healthcare)</t>
  </si>
  <si>
    <t>Tetanus (Lupin)</t>
  </si>
  <si>
    <t>Tetanu (Emcure)</t>
  </si>
  <si>
    <t>INJ.TETANUS_TOXOID_ADSORBED_VACCINE_0.5ML</t>
  </si>
  <si>
    <t>INJ.TETANUS_TOXOID_ADSORBED_VACCINE_5ML</t>
  </si>
  <si>
    <t>CAP.TETRACYCLINE_250MG</t>
  </si>
  <si>
    <t>Tetrcare (German Remedies)</t>
  </si>
  <si>
    <t>Tetone (Alembic)</t>
  </si>
  <si>
    <t>Tetraplus (Healing Pharma)</t>
  </si>
  <si>
    <t>Tetrine (Ipca)</t>
  </si>
  <si>
    <t>Tetrac (Apex Labs)</t>
  </si>
  <si>
    <t>CAP.THALIDOMIDE_50MG</t>
  </si>
  <si>
    <t>Thalcare (Hetero)</t>
  </si>
  <si>
    <t>Thaode (Radiant Healthcare)</t>
  </si>
  <si>
    <t>Thaliplus (Serum Institute)</t>
  </si>
  <si>
    <t>Thalide (Eris Lifesciences)</t>
  </si>
  <si>
    <t>Thalid (Systopic Labs)</t>
  </si>
  <si>
    <t>CAP.THALIDOMIDE_100MG</t>
  </si>
  <si>
    <t>TAB.THEOPHYLLINE_23MG THEO/ 77MG ETIO</t>
  </si>
  <si>
    <t>Theocare (Medley)</t>
  </si>
  <si>
    <t>Theone (Cipla)</t>
  </si>
  <si>
    <t>Theopplus (Troikaa)</t>
  </si>
  <si>
    <t>Theoine (Venus Remedies)</t>
  </si>
  <si>
    <t>Theoph (Abbott)</t>
  </si>
  <si>
    <t>INJ.THEOPHYLLINE_25.3MG THEO/84.7MG ETIO (2ML)</t>
  </si>
  <si>
    <t>SYR.THEOPHYLLINE_14MG THEO/46.5MG ETIO (100ML)</t>
  </si>
  <si>
    <t>INJ.THEOPHYLLINE_50.6MG THEO/169.4 ETIO (2ML)</t>
  </si>
  <si>
    <t>TAB.THEOPHYLLINE_SALBUTAMOL_100MG/2MG</t>
  </si>
  <si>
    <t>SYR.THEOPHYLLINE_SALBUTAMOL_50MG/1MG /ML (100ML)</t>
  </si>
  <si>
    <t>TAB.THEOPHYLLINE_SALBUTAMOL_300MG/4MG</t>
  </si>
  <si>
    <t>TAB.THIAMINE_100MG</t>
  </si>
  <si>
    <t>Thiacare (Zuventus Healthcare)</t>
  </si>
  <si>
    <t>Thione (Windlas Biotech)</t>
  </si>
  <si>
    <t>Thiamplus (Tablets India)</t>
  </si>
  <si>
    <t>Thiaine (Hetero)</t>
  </si>
  <si>
    <t>Thiami (Ipca)</t>
  </si>
  <si>
    <t>INJ.THIAMINE_100MG</t>
  </si>
  <si>
    <t>CAP.THIOCOLCHICOSIDE_4MG</t>
  </si>
  <si>
    <t>Thiocare (Aristo)</t>
  </si>
  <si>
    <t>Thiode (AstraZeneca)</t>
  </si>
  <si>
    <t>Thiocplus (USV)</t>
  </si>
  <si>
    <t>Thioide (Lyka Labs)</t>
  </si>
  <si>
    <t>Thioco (Medico Remedies)</t>
  </si>
  <si>
    <t>CAP.THIOCOLCHICOSIDE_8MG</t>
  </si>
  <si>
    <t>TAB.THIOCOLCHICOSIDE_ACECLOFENAC_8MG/200MG</t>
  </si>
  <si>
    <t>T-GEL.THIOCOLCHICOSIDE_ACECLOFENAC_15GM</t>
  </si>
  <si>
    <t>TAB.THIOCOLCHICOSIDE_ACECLOFENAC_PARACETAMOL_4MG/100MG/325MG</t>
  </si>
  <si>
    <t>TAB.THIOCOLCHICOSIDE_ACECLOFENAC_PARACETAMOL_8MG/200MG/500MG</t>
  </si>
  <si>
    <t>TAB.THIOCOLCHICOSIDE_DICLOFENAC_4MG/50MG</t>
  </si>
  <si>
    <t>TAB.THIOCOLCHICOSIDE_DICLOFENAC_8MG/50MG</t>
  </si>
  <si>
    <t>TAB.THIOCOLCHICOSIDE_ETORICOXIB_4MG/60MG</t>
  </si>
  <si>
    <t>TAB.THIOCOLCHICOSIDE_ETORICOXIB_8MG/60MG</t>
  </si>
  <si>
    <t>TAB.THIORIDAZINE_10MG</t>
  </si>
  <si>
    <t>Thiocare (Serum Institute)</t>
  </si>
  <si>
    <t>Thione (Bayer)</t>
  </si>
  <si>
    <t>Thiorplus (Ranbaxy)</t>
  </si>
  <si>
    <t>Thioine (Pax Healthcare)</t>
  </si>
  <si>
    <t>Thiori (Blue Cross)</t>
  </si>
  <si>
    <t>TAB.THIORIDAZINE_25MG</t>
  </si>
  <si>
    <t>TAB.THIORIDAZINE_50MG</t>
  </si>
  <si>
    <t>TAB.THIORIDAZINE_100MG</t>
  </si>
  <si>
    <t>TAB.TIBOLONE_2.5MG</t>
  </si>
  <si>
    <t>Tibocare (Overseas Healthcare)</t>
  </si>
  <si>
    <t>Tibone (Neon Labs)</t>
  </si>
  <si>
    <t>Tibolplus (Torrent)</t>
  </si>
  <si>
    <t>Tiboone (J&amp;J)</t>
  </si>
  <si>
    <t>Tibolo (Sun Pharma)</t>
  </si>
  <si>
    <t>TAB.TICLOPIDINE_250MG</t>
  </si>
  <si>
    <t>Ticlcare (Zenith Healthcare)</t>
  </si>
  <si>
    <t>Ticone (Bharat Serums)</t>
  </si>
  <si>
    <t>Ticloplus (Allergan)</t>
  </si>
  <si>
    <t>Ticline (Hetero)</t>
  </si>
  <si>
    <t>Ticlop (Mankind)</t>
  </si>
  <si>
    <t>E-DPS.TIMOLOL_5ML</t>
  </si>
  <si>
    <t>E-dpcare (Indoco)</t>
  </si>
  <si>
    <t>E-dpsplus (Knoll Pharma)</t>
  </si>
  <si>
    <t>E-dplol (Panacea Biotec)</t>
  </si>
  <si>
    <t>E-dps. (Ferring)</t>
  </si>
  <si>
    <t>E-GEL.TIMOLOL_5ML</t>
  </si>
  <si>
    <t>TAB.TINIDAZOLE_300MG</t>
  </si>
  <si>
    <t>Tinicare (Radiant Healthcare)</t>
  </si>
  <si>
    <t>Tinole (Tablets India)</t>
  </si>
  <si>
    <t>Tinidplus (Pax Healthcare)</t>
  </si>
  <si>
    <t>Tiniole (Neon Labs)</t>
  </si>
  <si>
    <t>Tinida (Meyer Organics)</t>
  </si>
  <si>
    <t>TAB.TINIDAZOLE_500MG</t>
  </si>
  <si>
    <t>INF.TINIDAZOLE_800MG (400ML)</t>
  </si>
  <si>
    <t>Inf.care (Macleods)</t>
  </si>
  <si>
    <t>Infole (Tablets India)</t>
  </si>
  <si>
    <t>Inf.tplus (Pfizer)</t>
  </si>
  <si>
    <t>Inf.ole (Overseas Healthcare)</t>
  </si>
  <si>
    <t>Inf.ti (Wockhardt)</t>
  </si>
  <si>
    <t>TAB.TINIDAZOLE_1GM</t>
  </si>
  <si>
    <t>TAB.TINIDAZOLE_CIPROFLOXACIN_600MG/500MG</t>
  </si>
  <si>
    <t>TAB.TINIDAZOLE_CIPROFLOXACIN_300MG/250MG</t>
  </si>
  <si>
    <t>KITTINIDAZOLE_FLUCONAZOLE_2GM/0.15GM</t>
  </si>
  <si>
    <t>TAB.TINIDAZOLE_NORFLOXACIN_600MG/400MG</t>
  </si>
  <si>
    <t>TAB.TINIDAZOLE_OFLOXACIN_300MG/200MG</t>
  </si>
  <si>
    <t>TAB.TINIDAZOLE_OFLOXACIN_600MG/200MG</t>
  </si>
  <si>
    <t>TAB.TINIDAZOLE_OFLOXACIN_150MG/50MG/5ML (60ML)</t>
  </si>
  <si>
    <t>O-SUS.TINIDAZOLE_OFLOXACIN_600MG/200MG</t>
  </si>
  <si>
    <t>O-sucare (Biocon)</t>
  </si>
  <si>
    <t>O-sole (Hetero)</t>
  </si>
  <si>
    <t>O-susplus (Emcure)</t>
  </si>
  <si>
    <t>O-suole (Apex Labs)</t>
  </si>
  <si>
    <t>O-sus. (Fourrts)</t>
  </si>
  <si>
    <t>O-SUS.TINIDAZOLE_OFLOXACIN_</t>
  </si>
  <si>
    <t>MDI.TIOTROPIUM_BROMIDE_9MCG/PUFF (200MDI)</t>
  </si>
  <si>
    <t>Mdi.care (Bharat Serums)</t>
  </si>
  <si>
    <t>Mdioum (Pax Healthcare)</t>
  </si>
  <si>
    <t>Mdi.tplus (Strides Pharma)</t>
  </si>
  <si>
    <t>Mdi.ium (Ipca)</t>
  </si>
  <si>
    <t>Mdi.ti (Cadila Healthcare)</t>
  </si>
  <si>
    <t>R-CAP.TIOTROPIUM_BROMIDE_18MCG</t>
  </si>
  <si>
    <t>R-cacare (Emcure)</t>
  </si>
  <si>
    <t>R-coum (Hetero)</t>
  </si>
  <si>
    <t>R-capplus (Ipca)</t>
  </si>
  <si>
    <t>R-caium (Mankind)</t>
  </si>
  <si>
    <t>R-cap. (Morepen)</t>
  </si>
  <si>
    <t>INJ.TIROFIBAN_0.25MG/ML (50ML)</t>
  </si>
  <si>
    <t>Tirocare (Novartis)</t>
  </si>
  <si>
    <t>Tiroan (J B Chemicals)</t>
  </si>
  <si>
    <t>Tirofplus (Dr. Reddy's)</t>
  </si>
  <si>
    <t>Tiroban (Eris Lifesciences)</t>
  </si>
  <si>
    <t>Tirofi (Indoco)</t>
  </si>
  <si>
    <t>INF.TIROFIBAN_5MG/ML (100ML)</t>
  </si>
  <si>
    <t>Inf.care (GSK)</t>
  </si>
  <si>
    <t>Infoan (Wallace Pharma)</t>
  </si>
  <si>
    <t>Inf.tplus (Zuventus Healthcare)</t>
  </si>
  <si>
    <t>Inf.ban (Cadila Healthcare)</t>
  </si>
  <si>
    <t>Inf.ti (Tablets India)</t>
  </si>
  <si>
    <t>TAB.TIZANIDINE_2MG</t>
  </si>
  <si>
    <t>Tizacare (Medico Remedies)</t>
  </si>
  <si>
    <t>Tizone (Biocon)</t>
  </si>
  <si>
    <t>Tizanplus (Morepen)</t>
  </si>
  <si>
    <t>Tizaine (Ipca)</t>
  </si>
  <si>
    <t>Tizani (USV)</t>
  </si>
  <si>
    <t>TAB.TIZANIDINE_4MG</t>
  </si>
  <si>
    <t>TAB.TIZANIDINE_6MG</t>
  </si>
  <si>
    <t>E-DPS.TOBRAMYCIN_0.3% (5ML)</t>
  </si>
  <si>
    <t>E-dpcare (Ranbaxy)</t>
  </si>
  <si>
    <t>E-doin (Natco)</t>
  </si>
  <si>
    <t>E-dpsplus (Wallace Pharma)</t>
  </si>
  <si>
    <t>E-dpcin (Hetero)</t>
  </si>
  <si>
    <t>E-dps. (Lyka Labs)</t>
  </si>
  <si>
    <t>E-DPS.TOBRAMYCIN_0.3% (10ML)</t>
  </si>
  <si>
    <t>E-DPS.TOBRAMYCIN_DEXAMETHASONE_5ML</t>
  </si>
  <si>
    <t>ANTIINFECTIVE_ANTISEPTIC_WITH_CORTICOSTEROID</t>
  </si>
  <si>
    <t>E-DPS.TOBRAMYCIN_DEXAMETHASONE_10ML</t>
  </si>
  <si>
    <t>TAB.TOLBUTAMIDE_500MG</t>
  </si>
  <si>
    <t>Tolbcare (Zydus Cadila)</t>
  </si>
  <si>
    <t>Tolode (Mankind)</t>
  </si>
  <si>
    <t>Tolbuplus (Roche)</t>
  </si>
  <si>
    <t>Tolbide (Glenmark)</t>
  </si>
  <si>
    <t>Tolbut (Emcure)</t>
  </si>
  <si>
    <t>T-SOL.TOLNAFTATE_20ML</t>
  </si>
  <si>
    <t>T-socare (Yash Pharma)</t>
  </si>
  <si>
    <t>T-sote (Cadila Healthcare)</t>
  </si>
  <si>
    <t>T-solplus (Indoco)</t>
  </si>
  <si>
    <t>T-soate (Zydus Cadila)</t>
  </si>
  <si>
    <t>T-sol. (Bayer)</t>
  </si>
  <si>
    <t>CRM.TOLNAFTATE_10GM</t>
  </si>
  <si>
    <t>Crm.care (J B Chemicals)</t>
  </si>
  <si>
    <t>Crmote (Medico Remedies)</t>
  </si>
  <si>
    <t>Crm.tplus (Psychotropics India)</t>
  </si>
  <si>
    <t>Crm.ate (Ajanta Pharma)</t>
  </si>
  <si>
    <t>Crm.to (MSD)</t>
  </si>
  <si>
    <t>TAB.TOPERISONE_50MG</t>
  </si>
  <si>
    <t>Topecare (Wockhardt)</t>
  </si>
  <si>
    <t>Topone (Galderma)</t>
  </si>
  <si>
    <t>Toperplus (Serum Institute)</t>
  </si>
  <si>
    <t>Topeone (Boehringer Ingelheim)</t>
  </si>
  <si>
    <t>Toperi (Corona Remedies)</t>
  </si>
  <si>
    <t>TAB.TOPERISONE_100MG</t>
  </si>
  <si>
    <t>TAB.TOPERISONE_150MG</t>
  </si>
  <si>
    <t>TAB.TOPERISONE_300MG</t>
  </si>
  <si>
    <t>TAB.TOPERISONE_400MG</t>
  </si>
  <si>
    <t>TAB.TOLTERODINE_1MG</t>
  </si>
  <si>
    <t>Toltcare (Psychotropics India)</t>
  </si>
  <si>
    <t>Tolone (Lifecare)</t>
  </si>
  <si>
    <t>Tolteplus (Torrent)</t>
  </si>
  <si>
    <t>Toltine (Strides Pharma)</t>
  </si>
  <si>
    <t>Tolter (Mankind)</t>
  </si>
  <si>
    <t>TAB.TOLTERODINE_2MG</t>
  </si>
  <si>
    <t>CAP.TOLTERODINE_2MG</t>
  </si>
  <si>
    <t>CAP.TOLTERODINE_4MG</t>
  </si>
  <si>
    <t>TAB.TOPIRAMATE_25MG</t>
  </si>
  <si>
    <t>Topicare (Pfizer)</t>
  </si>
  <si>
    <t>Topote (Knoll Pharma)</t>
  </si>
  <si>
    <t>Topirplus (Galderma)</t>
  </si>
  <si>
    <t>Topiate (German Remedies)</t>
  </si>
  <si>
    <t>Topira (Venus Remedies)</t>
  </si>
  <si>
    <t>TAB.TOPIRAMATE_50MG</t>
  </si>
  <si>
    <t>TAB.TOPIRAMATE_100MG</t>
  </si>
  <si>
    <t>INJ.TOPOTECAN_2.5MG</t>
  </si>
  <si>
    <t>Topocare (Apex Labs)</t>
  </si>
  <si>
    <t>Topoan (Ipca)</t>
  </si>
  <si>
    <t>Topotplus (Roche)</t>
  </si>
  <si>
    <t>Topocan (Lincoln Pharma)</t>
  </si>
  <si>
    <t>Topote (Bayer)</t>
  </si>
  <si>
    <t>TAB.TORASEMIDE_5MG</t>
  </si>
  <si>
    <t>Toracare (GSK)</t>
  </si>
  <si>
    <t>Torode (Sanofi)</t>
  </si>
  <si>
    <t>Torasplus (Micro Labs)</t>
  </si>
  <si>
    <t>Toraide (Gland Pharma)</t>
  </si>
  <si>
    <t>Torase (Pfizer)</t>
  </si>
  <si>
    <t>TAB.TORASEMIDE_10MG</t>
  </si>
  <si>
    <t>TAB.TORASEMIDE_20MG</t>
  </si>
  <si>
    <t>TAB.TORASEMIDE_40MG</t>
  </si>
  <si>
    <t>TAB.TORASEMIDE_100MG</t>
  </si>
  <si>
    <t>INJ.TORASEMIDE_10MG/ML (2ML)</t>
  </si>
  <si>
    <t>PWD.TORASEMIDE_10MG</t>
  </si>
  <si>
    <t>TAB.TRAMADOL_50MG</t>
  </si>
  <si>
    <t>Tramcare (Medico Remedies)</t>
  </si>
  <si>
    <t>Traool (Ferring)</t>
  </si>
  <si>
    <t>Tramaplus (Strides Pharma)</t>
  </si>
  <si>
    <t>Tramdol (Corona Remedies)</t>
  </si>
  <si>
    <t>Tramad (FDC)</t>
  </si>
  <si>
    <t>TAB.TRAMADOL_100MG</t>
  </si>
  <si>
    <t>CAP.TRAMADOL_50MG</t>
  </si>
  <si>
    <t>CAP.TRAMADOL_100MG</t>
  </si>
  <si>
    <t>INJ.TRAMADOL_50MG/ML (1ML)</t>
  </si>
  <si>
    <t>INJ.TRAMADOL_50MG/ML (2ML)</t>
  </si>
  <si>
    <t>INJ.TRAMADOL_100MG/ML (2ML)</t>
  </si>
  <si>
    <t>TAB.TRAMADOL_PARACETAMOL_50MG/500MG</t>
  </si>
  <si>
    <t>TAB.TRAMADOL_PARACETAMOL_18.75MG/162.5MG</t>
  </si>
  <si>
    <t>TAB.TRAMADOL_PARACETAMOL_50MG/325MG</t>
  </si>
  <si>
    <t>TAB.TRANEXAMIC_ACID_500MG</t>
  </si>
  <si>
    <t>Trancare (Medley)</t>
  </si>
  <si>
    <t>Traoic (Corona Remedies)</t>
  </si>
  <si>
    <t>Traneplus (Macleods)</t>
  </si>
  <si>
    <t>Tranmic (Systopic Labs)</t>
  </si>
  <si>
    <t>Tranex (Elder)</t>
  </si>
  <si>
    <t>TAB.TRANEXAMIC_ACID_750MG</t>
  </si>
  <si>
    <t>INJ.TRANEXAMIC_ACID_500MG/ML (5ML)</t>
  </si>
  <si>
    <t>INJ.TRANEXAMIC_ACID_500MG/5ML (5ML)</t>
  </si>
  <si>
    <t>TAB.TRANEXAMIC_ACID_MEFANAMIC_ACID_500MG/250MG</t>
  </si>
  <si>
    <t>TAB.TRAZODONE_25MG</t>
  </si>
  <si>
    <t>ANXIOLYTIC_ANTIDEPRESSANT</t>
  </si>
  <si>
    <t>Trazcare (Bayer)</t>
  </si>
  <si>
    <t>Traone (Intas)</t>
  </si>
  <si>
    <t>Trazoplus (Medopharm)</t>
  </si>
  <si>
    <t>Trazone (Eris Lifesciences)</t>
  </si>
  <si>
    <t>Trazod (Tablets India)</t>
  </si>
  <si>
    <t>TAB.TRAZODONE_50MG</t>
  </si>
  <si>
    <t>TAB.TRAZODONE_100MG</t>
  </si>
  <si>
    <t>CRM.TRETINOIN_0.025% (20GM)</t>
  </si>
  <si>
    <t>Crm.care (Samarth Life Sciences)</t>
  </si>
  <si>
    <t>Crmoin (Cadila Healthcare)</t>
  </si>
  <si>
    <t>Crm.tplus (Aristo)</t>
  </si>
  <si>
    <t>Crm.oin (Psychotropics India)</t>
  </si>
  <si>
    <t>Crm.tr (Ferring)</t>
  </si>
  <si>
    <t>CRM.TRETINOIN_0.05% (20GM)</t>
  </si>
  <si>
    <t>INJ.TRIAMCINOLONE_10MG (1ML)</t>
  </si>
  <si>
    <t>Triacare (MSD)</t>
  </si>
  <si>
    <t>Trione (Lyka Labs)</t>
  </si>
  <si>
    <t>Triamplus (Panacea Biotec)</t>
  </si>
  <si>
    <t>Triaone (Troikaa)</t>
  </si>
  <si>
    <t>Triamc (Cipla)</t>
  </si>
  <si>
    <t>INJ.TRIAMCINOLONE_40MG (1ML)</t>
  </si>
  <si>
    <t>TAB.TRIAMCINOLONE_4MG</t>
  </si>
  <si>
    <t>OIN.TRIAMCINOLONE_0.1% (15GM)</t>
  </si>
  <si>
    <t>M-GEL.TRIAMCINOLONE_0.1% (15GM)</t>
  </si>
  <si>
    <t>O-GEL.TRIAMCINOLONE_0.1% (5GM)</t>
  </si>
  <si>
    <t>DNT-PASTETRIAMCINOLONE_0.1% (5GM)</t>
  </si>
  <si>
    <t>Dnt-care (Unichem Labs)</t>
  </si>
  <si>
    <t>Dntone (Win-Medicare)</t>
  </si>
  <si>
    <t>Dnt-pplus (Serum Institute)</t>
  </si>
  <si>
    <t>Dnt-one (J B Chemicals)</t>
  </si>
  <si>
    <t>Dnt-pa (Samarth Life Sciences)</t>
  </si>
  <si>
    <t>TAB.TRIAMTERENE_50MG</t>
  </si>
  <si>
    <t>Triacare (Zenith Healthcare)</t>
  </si>
  <si>
    <t>Trione (Zydus Cadila)</t>
  </si>
  <si>
    <t>Triamplus (Abbott)</t>
  </si>
  <si>
    <t>Triaene (Knoll Pharma)</t>
  </si>
  <si>
    <t>Triamt (Troikaa)</t>
  </si>
  <si>
    <t>TAB.TRIFLUPERAZINE_ISOPROPAMIDE_1MG/5MG</t>
  </si>
  <si>
    <t>ANXIOLYTIC_ANTIPSYCHOTIC</t>
  </si>
  <si>
    <t>Trifcare (MSD)</t>
  </si>
  <si>
    <t>Trione (Abbott)</t>
  </si>
  <si>
    <t>Triflplus (Ferring)</t>
  </si>
  <si>
    <t>Trifine (Eris Lifesciences)</t>
  </si>
  <si>
    <t>Triflu (Roche)</t>
  </si>
  <si>
    <t>TAB.TRIFLUPERAZINE_ISOPROPAMIDE_2MG/5MG</t>
  </si>
  <si>
    <t>TAB.TRIHEXYPHENIDYL_2MG</t>
  </si>
  <si>
    <t>Trihcare (Micro Labs)</t>
  </si>
  <si>
    <t>Trioyl (Lifecare)</t>
  </si>
  <si>
    <t>Triheplus (Venus Remedies)</t>
  </si>
  <si>
    <t>Trihdyl (Jenburkt)</t>
  </si>
  <si>
    <t>Trihex (AstraZeneca)</t>
  </si>
  <si>
    <t>TAB.TRIMETAZIDINE_20MG</t>
  </si>
  <si>
    <t>Trimcare (Gland Pharma)</t>
  </si>
  <si>
    <t>Trione (Corona Remedies)</t>
  </si>
  <si>
    <t>Trimeplus (Pfizer)</t>
  </si>
  <si>
    <t>Trimine (Glenmark Life Sciences)</t>
  </si>
  <si>
    <t>Trimet (Cadila Healthcare)</t>
  </si>
  <si>
    <t>TAB.TRIMETAZIDINE_35MG</t>
  </si>
  <si>
    <t>TAB.TRIMETAZIDINE_60MG</t>
  </si>
  <si>
    <t>CAP.TRIMETAZIDINE_60MG</t>
  </si>
  <si>
    <t>TAB.TRIMETHOPRIM_SULFAMETHOXAZOLE_160MG/800MG</t>
  </si>
  <si>
    <t>Trimcare (Zenith Healthcare)</t>
  </si>
  <si>
    <t>Trioim (Elder)</t>
  </si>
  <si>
    <t>Trimeplus (Windlas Biotech)</t>
  </si>
  <si>
    <t>Trimrim (Yash Pharma)</t>
  </si>
  <si>
    <t>Trimet (Strides Pharma)</t>
  </si>
  <si>
    <t>TAB.TRIMETHOPRIM_SULFAMETHOXAZOLE_80MG/400MG</t>
  </si>
  <si>
    <t>TAB.TRIMETHOPRIM_SULFAMETHOXAZOLE_20MG/100MG</t>
  </si>
  <si>
    <t>O-SUS.TRIMETHOPRIM_SULFAMETHOXAZOLE_40MG/200MG/5ML</t>
  </si>
  <si>
    <t>O-sucare (J&amp;J)</t>
  </si>
  <si>
    <t>O-soim (Healing Pharma)</t>
  </si>
  <si>
    <t>O-susplus (Medopharm)</t>
  </si>
  <si>
    <t>O-surim (Pax Healthcare)</t>
  </si>
  <si>
    <t>TAB.TRIMETHOPRIM_SULFAMOXOLE_160MG/800MG</t>
  </si>
  <si>
    <t>TAB.TRIMETHOPRIM_SULFAMOXOLE_80MG/400MG</t>
  </si>
  <si>
    <t>TAB.TRIMETHOPRIM_SULFAMOXOLE_20MG/100MG</t>
  </si>
  <si>
    <t>O-SUS.TRIMETHOPRIM_SULFAMOXOLE_40MG/200MG/5ML</t>
  </si>
  <si>
    <t>TAB.TRIPROLIDINE_PSEUDOEPHEDRINE_2.5MG/60MG</t>
  </si>
  <si>
    <t>SYR.TRIPROLIDINE_PSEUDOEPHEDRINE_1.25MG/30MG (50ML)</t>
  </si>
  <si>
    <t>SYR.TRIPROLIDINE_PSEUDOEPHEDRINE_1.25MG/30MG (30ML)</t>
  </si>
  <si>
    <t>E-DPS.TROPICAMIDE_PHENYLEPHRINE_0.8%W/V / 5% W/V (5ML)</t>
  </si>
  <si>
    <t>E-dode (Cipla)</t>
  </si>
  <si>
    <t>E-dpide (Fourrts)</t>
  </si>
  <si>
    <t>E-dps. (Indoco)</t>
  </si>
  <si>
    <t>CAP.UBIDECARENONE_100MG</t>
  </si>
  <si>
    <t>Ubidcare (Wockhardt)</t>
  </si>
  <si>
    <t>Ubione (Pax Healthcare)</t>
  </si>
  <si>
    <t>Ubideplus (Torrent)</t>
  </si>
  <si>
    <t>Ubidone (Yash Pharma)</t>
  </si>
  <si>
    <t>Ubidec (Fourrts)</t>
  </si>
  <si>
    <t>CAP.UBIDECARENONE_300MG</t>
  </si>
  <si>
    <t>TAB.UBIDECARENONE_300MG</t>
  </si>
  <si>
    <t>INJ.UROFOLLOTROPIN_75IU</t>
  </si>
  <si>
    <t>Urofcare (Strides Pharma)</t>
  </si>
  <si>
    <t>Urooin (Neon Labs)</t>
  </si>
  <si>
    <t>Urofoplus (Torrent)</t>
  </si>
  <si>
    <t>Urofpin (Medley)</t>
  </si>
  <si>
    <t>Urofol (MSD)</t>
  </si>
  <si>
    <t>INJ.UROFOLLOTROPIN_150IU</t>
  </si>
  <si>
    <t>TAB.URSODEOXYCHOLIC_ACID_150MG</t>
  </si>
  <si>
    <t>Ursocare (Dr. Reddy's)</t>
  </si>
  <si>
    <t>Ursoic (Allergan)</t>
  </si>
  <si>
    <t>Ursodplus (Roche)</t>
  </si>
  <si>
    <t>Ursolic (Medopharm)</t>
  </si>
  <si>
    <t>Ursode (Venus Remedies)</t>
  </si>
  <si>
    <t>TAB.URSODEOXYCHOLIC_ACID_300MG</t>
  </si>
  <si>
    <t>INJ.VACCINE_DTP_0.5ML</t>
  </si>
  <si>
    <t>Vacccare (Alembic)</t>
  </si>
  <si>
    <t>Vacone (Ajanta Pharma)</t>
  </si>
  <si>
    <t>Vacciplus (USV)</t>
  </si>
  <si>
    <t>Vaccine (Novartis)</t>
  </si>
  <si>
    <t>Vaccin (Blue Cross)</t>
  </si>
  <si>
    <t>INJ.VACCINE_HPV_TYPE16&amp;18_0.5ML</t>
  </si>
  <si>
    <t>INJ.VACCINE_INFLUENZA_0.5ML</t>
  </si>
  <si>
    <t>INJ.VACCINE_MMR_0.5ML</t>
  </si>
  <si>
    <t>INJ.VACCINE_TYPHOID_25MCG/0.5ML (0.5ML)</t>
  </si>
  <si>
    <t>TAB.VALPROIC_ACID_100MG</t>
  </si>
  <si>
    <t>Valpcare (Roche)</t>
  </si>
  <si>
    <t>Valoic (Overseas Healthcare)</t>
  </si>
  <si>
    <t>Valprplus (Panacea Biotec)</t>
  </si>
  <si>
    <t>Valpoic (Fourrts)</t>
  </si>
  <si>
    <t>Valpro (Medley)</t>
  </si>
  <si>
    <t>TAB.VALPROIC_ACID_200MG</t>
  </si>
  <si>
    <t>TAB.VALPROIC_ACID_300MG</t>
  </si>
  <si>
    <t>TAB.VALPROIC_ACID_500MG</t>
  </si>
  <si>
    <t>SYR.VALPROIC_ACID_200MG/5ML (100ML)</t>
  </si>
  <si>
    <t>INJ.VALPROIC_ACID_400MG (4ML)</t>
  </si>
  <si>
    <t>TAB.VALPROIC_ACID_250MG</t>
  </si>
  <si>
    <t>TAB.VALSARTAN_80MG</t>
  </si>
  <si>
    <t>Valscare (Yash Pharma)</t>
  </si>
  <si>
    <t>Valoan (Lupin)</t>
  </si>
  <si>
    <t>Valsaplus (Win-Medicare)</t>
  </si>
  <si>
    <t>Valstan (Blue Cross)</t>
  </si>
  <si>
    <t>Valsar (Corona Remedies)</t>
  </si>
  <si>
    <t>TAB.VALSARTAN_HYDROCHLORTHIAZIDE_80MG/12.5MG</t>
  </si>
  <si>
    <t>TAB.VALSARTAN_HYDROCHLORTHIAZIDE_160MG/25MG</t>
  </si>
  <si>
    <t>CAP.VANCOMYCIN_250MG</t>
  </si>
  <si>
    <t>ANTIBIOTIC</t>
  </si>
  <si>
    <t>Vanccare (Serum Institute)</t>
  </si>
  <si>
    <t>Vanoin (Mankind)</t>
  </si>
  <si>
    <t>Vancoplus (Roche)</t>
  </si>
  <si>
    <t>Vanccin (Unichem Labs)</t>
  </si>
  <si>
    <t>Vancom (Apex Labs)</t>
  </si>
  <si>
    <t>TAB.VANCOMYCIN_500MG</t>
  </si>
  <si>
    <t>INJ.VANCOMYCIN_250MG</t>
  </si>
  <si>
    <t>INJ.VANCOMYCIN_500MG</t>
  </si>
  <si>
    <t>INJ.VANCOMYCIN_1GM</t>
  </si>
  <si>
    <t>INJ.VECURONIUM_BROMIDE_4MG (1ML)</t>
  </si>
  <si>
    <t>Vecucare (Yash Pharma)</t>
  </si>
  <si>
    <t>Vecoum (Psychotropics India)</t>
  </si>
  <si>
    <t>Vecurplus (Windlas Biotech)</t>
  </si>
  <si>
    <t>Vecuium (Boehringer Ingelheim)</t>
  </si>
  <si>
    <t>Vecuro (Dr. Reddy's)</t>
  </si>
  <si>
    <t>INJ.VECURONIUM_BROMIDE_10MG (1ML)</t>
  </si>
  <si>
    <t>TAB.VENLAFAXINE_25MG</t>
  </si>
  <si>
    <t>Venlcare (Bharat Serums)</t>
  </si>
  <si>
    <t>Venone (Lincoln Pharma)</t>
  </si>
  <si>
    <t>Venlaplus (Fourrts)</t>
  </si>
  <si>
    <t>Venline (Eris Lifesciences)</t>
  </si>
  <si>
    <t>Venlaf (Samarth Life Sciences)</t>
  </si>
  <si>
    <t>TAB.VENLAFAXINE_37.5MG</t>
  </si>
  <si>
    <t>TAB.VENLAFAXINE_75MG</t>
  </si>
  <si>
    <t>TAB.VENLAFAXINE_150MG</t>
  </si>
  <si>
    <t>TAB.VERAPAMIL_40MG</t>
  </si>
  <si>
    <t>ANTIANGINAL_CALCIUM_ANTAGONIST</t>
  </si>
  <si>
    <t>Veracare (Serum Institute)</t>
  </si>
  <si>
    <t>Veroil (Sun Pharma)</t>
  </si>
  <si>
    <t>Verapplus (Pax Healthcare)</t>
  </si>
  <si>
    <t>Veramil (Alembic)</t>
  </si>
  <si>
    <t>Verapa (Lyka Labs)</t>
  </si>
  <si>
    <t>TAB.VERAPAMIL_80MG</t>
  </si>
  <si>
    <t>TAB.VERAPAMIL_120MG</t>
  </si>
  <si>
    <t>TAB.VERAPAMIL_240MG</t>
  </si>
  <si>
    <t>INJ.VERAPAMIL_5MG/2ML (2ML)</t>
  </si>
  <si>
    <t>TAB.VILDAGLIPTIN_50MG</t>
  </si>
  <si>
    <t>Vildcare (Eris Lifesciences)</t>
  </si>
  <si>
    <t>Viloin (Torrent)</t>
  </si>
  <si>
    <t>Vildaplus (USV)</t>
  </si>
  <si>
    <t>Vildtin (Corona Remedies)</t>
  </si>
  <si>
    <t>Vildag (Indoco)</t>
  </si>
  <si>
    <t>TAB.VILDAGLIPTIN_METFORMIN_50MG/500MG</t>
  </si>
  <si>
    <t>TAB.VILDAGLIPTIN_METFORMIN_50MG/850MG</t>
  </si>
  <si>
    <t>TAB.VILDAGLIPTIN_METFORMIN_50MG/1GM</t>
  </si>
  <si>
    <t>TAB.VILDAGLIPTIN_DAPAGLIFLOZIN_100MG/10MG</t>
  </si>
  <si>
    <t>TAB.VITAMIND3_CALCIUM_CARBONATE_1250MG/250IU (VIT.D3)</t>
  </si>
  <si>
    <t>TAB.VITAMIND3_CALCIUM_CARBONATE_200MG/200IU (VITD3)</t>
  </si>
  <si>
    <t>TAB.VITAMIND3_CALCIUM_CARBONATE_500MG/250IU (VITD3)</t>
  </si>
  <si>
    <t>TAB.VITAMIND3_CALCIUM_CARBONATE_250MG/400IU (VITD3)</t>
  </si>
  <si>
    <t>TAB.VITAMIND3_CALCIUM_CARBONATE_250MG/1000IU (VITD3)</t>
  </si>
  <si>
    <t>TAB.VITAMIND3_CALCIUM_CITRATE_1000MG/250IU (VIT.D3)</t>
  </si>
  <si>
    <t>TAB.VITAMIND3_CALCIUM_CITRATE_250MG/400IU (VITD3)</t>
  </si>
  <si>
    <t>TAB.VITAMIND3_CALCIUM_CITRATE_560MG/1000IU (VITD3)</t>
  </si>
  <si>
    <t>TAB.VITAMIND3_CALCIUM_CITRATE_250MG/200IU (VITD3)</t>
  </si>
  <si>
    <t>SG-CAP.VITAMIN_E_200IU</t>
  </si>
  <si>
    <t>Vitacare (Samarth Life Sciences)</t>
  </si>
  <si>
    <t>Vitoin (Pfizer)</t>
  </si>
  <si>
    <t>Vitamplus (Abbott)</t>
  </si>
  <si>
    <t>Vitamin (Psychotropics India)</t>
  </si>
  <si>
    <t>Vitami (Intas)</t>
  </si>
  <si>
    <t>SG-CAP.VITAMIN_E_400IU</t>
  </si>
  <si>
    <t>SG-CAP.VITAMIN_E_600IU</t>
  </si>
  <si>
    <t>O-DPS.VITAMIN_E_50MG/ML (15ML)</t>
  </si>
  <si>
    <t>TAB.VOGLIBOSE_0.2MG</t>
  </si>
  <si>
    <t>Voglcare (Sanofi)</t>
  </si>
  <si>
    <t>Vogose (Ranbaxy)</t>
  </si>
  <si>
    <t>Vogliplus (Medico Remedies)</t>
  </si>
  <si>
    <t>Voglose (Samarth Life Sciences)</t>
  </si>
  <si>
    <t>Voglib (Tablets India)</t>
  </si>
  <si>
    <t>TAB.VOGLIBOSE_0.3MG</t>
  </si>
  <si>
    <t>TAB.VORICONAZOLE_200MG</t>
  </si>
  <si>
    <t>Voricare (Eris Lifesciences)</t>
  </si>
  <si>
    <t>Vorole (Hetero)</t>
  </si>
  <si>
    <t>Voricplus (Intas)</t>
  </si>
  <si>
    <t>Voriole (German Remedies)</t>
  </si>
  <si>
    <t>Vorico (Tablets India)</t>
  </si>
  <si>
    <t>INJ.VORICONAZOLE_200MG</t>
  </si>
  <si>
    <t>TAB.WARFARIN_1MG</t>
  </si>
  <si>
    <t>Warfcare (Systopic Labs)</t>
  </si>
  <si>
    <t>Waroin (German Remedies)</t>
  </si>
  <si>
    <t>Warfaplus (Neon Labs)</t>
  </si>
  <si>
    <t>Warfrin (Sanofi)</t>
  </si>
  <si>
    <t>Warfar (Roche)</t>
  </si>
  <si>
    <t>TAB.WARFARIN_2MG</t>
  </si>
  <si>
    <t>TAB.WARFARIN_5MG</t>
  </si>
  <si>
    <t>TAB.XANTINOL_NICOTINATE_500MG</t>
  </si>
  <si>
    <t>Xantcare (Knoll Pharma)</t>
  </si>
  <si>
    <t>Xanool (Ferring)</t>
  </si>
  <si>
    <t>Xantiplus (Aristo)</t>
  </si>
  <si>
    <t>Xantnol (Dr. Reddy's)</t>
  </si>
  <si>
    <t>Xantin (German Remedies)</t>
  </si>
  <si>
    <t>N-DPS.XYLOMETAZOLINE_0.1%W/V (10ML)</t>
  </si>
  <si>
    <t>N-dpcare (Torrent)</t>
  </si>
  <si>
    <t>N-done (Emcure)</t>
  </si>
  <si>
    <t>N-dpsplus (Strides Pharma)</t>
  </si>
  <si>
    <t>N-dpine (Sun Pharma)</t>
  </si>
  <si>
    <t>N-SPY.XYLOMETAZOLINE_10ML</t>
  </si>
  <si>
    <t>N-spcare (Windlas Biotech)</t>
  </si>
  <si>
    <t>N-sone (Bharat Serums)</t>
  </si>
  <si>
    <t>N-spyplus (Morepen)</t>
  </si>
  <si>
    <t>N-spine (Troikaa)</t>
  </si>
  <si>
    <t>N-spy. (Intas)</t>
  </si>
  <si>
    <t>N-DPS.XYLOMETAZOLINE_0.05% W/V (10ML) [PAED]</t>
  </si>
  <si>
    <t>N-DPS.XYLOMETAZOLINE_0.025% W/V (10ML) [BABY]</t>
  </si>
  <si>
    <t>TAB.ZIDOVUDINE_100MG</t>
  </si>
  <si>
    <t>Zidocare (Blue Cross)</t>
  </si>
  <si>
    <t>Zidone (Abbott)</t>
  </si>
  <si>
    <t>Zidovplus (Intas)</t>
  </si>
  <si>
    <t>Zidoine (Radiant Healthcare)</t>
  </si>
  <si>
    <t>Zidovu (Unichem Labs)</t>
  </si>
  <si>
    <t>TAB.ZIDOVUDINE_300MG</t>
  </si>
  <si>
    <t>CAP.ZIDOVUDINE_100MG</t>
  </si>
  <si>
    <t>CAP.ZIDOVUDINE_300MG</t>
  </si>
  <si>
    <t>O-SUS.ZIDOVUDINE_50MG/5ML (100ML)</t>
  </si>
  <si>
    <t>O-sone (Alembic)</t>
  </si>
  <si>
    <t>O-suine (Strides Pharma)</t>
  </si>
  <si>
    <t>O-sus. (Sanofi)</t>
  </si>
  <si>
    <t>TAB.ZIDOVUDINE_LAMIVUDINE_300MG/150MG</t>
  </si>
  <si>
    <t>INJ.ZOLEDRONIC_ACID_4MG</t>
  </si>
  <si>
    <t>Zolecare (AstraZeneca)</t>
  </si>
  <si>
    <t>Zoloic (MSD)</t>
  </si>
  <si>
    <t>Zoledplus (Troikaa)</t>
  </si>
  <si>
    <t>Zolenic (Neon Labs)</t>
  </si>
  <si>
    <t>Zoledr (Pfizer)</t>
  </si>
  <si>
    <t>INF.ZOLEDRONIC_ACID_5MG</t>
  </si>
  <si>
    <t>Inf.care (Intas)</t>
  </si>
  <si>
    <t>Infoic (Systopic Labs)</t>
  </si>
  <si>
    <t>Inf.zplus (Wallace Pharma)</t>
  </si>
  <si>
    <t>Inf.nic (Jenburkt)</t>
  </si>
  <si>
    <t>Inf.zo (Torrent)</t>
  </si>
  <si>
    <t>TAB.ZOLPIDEM_5MG</t>
  </si>
  <si>
    <t>Zolpcare (Psychotropics India)</t>
  </si>
  <si>
    <t>Zoloem (Sun Pharma)</t>
  </si>
  <si>
    <t>Zolpiplus (Blue Cross)</t>
  </si>
  <si>
    <t>Zolpdem (Elder)</t>
  </si>
  <si>
    <t>Zolpid (Glenmark Life Sciences)</t>
  </si>
  <si>
    <t>TAB.ZOLPIDEM_10MG</t>
  </si>
  <si>
    <t>TAB.ZOLPIDEM_6.25MG</t>
  </si>
  <si>
    <t>TAB.ZOLPIDEM_12.5MG</t>
  </si>
  <si>
    <t>TAB.ZONISAMIDE_100MG</t>
  </si>
  <si>
    <t>Zonicare (Glenmark Life Sciences)</t>
  </si>
  <si>
    <t>Zonode (GSK)</t>
  </si>
  <si>
    <t>Zonisplus (Strides Pharma)</t>
  </si>
  <si>
    <t>Zoniide (Tablets India)</t>
  </si>
  <si>
    <t>Zonisa (Zenith Healthcare)</t>
  </si>
  <si>
    <t>TAB.ZOPICLONE_7.5MG</t>
  </si>
  <si>
    <t>Zopicare (Corona Remedies)</t>
  </si>
  <si>
    <t>Zopone (Ipca)</t>
  </si>
  <si>
    <t>Zopicplus (Lupin)</t>
  </si>
  <si>
    <t>Zopione (Sun Pharma)</t>
  </si>
  <si>
    <t>Zopicl (Mankind)</t>
  </si>
  <si>
    <t>DRESSING_PAD</t>
  </si>
  <si>
    <t>External Usage</t>
  </si>
  <si>
    <t>stat</t>
  </si>
  <si>
    <t>PLASTER_TAPE</t>
  </si>
  <si>
    <t>BANDAGE</t>
  </si>
  <si>
    <t>CREPE_BANDAGE_ROLL_3INCH</t>
  </si>
  <si>
    <t>SWAB</t>
  </si>
  <si>
    <t>MASK</t>
  </si>
  <si>
    <t>BLADE</t>
  </si>
  <si>
    <t>N-95_MASK</t>
  </si>
  <si>
    <t>GLOVES</t>
  </si>
  <si>
    <t>SYRINGE</t>
  </si>
  <si>
    <t>DISPOSABLE_SYRINGE_5CC</t>
  </si>
  <si>
    <t>COTTON</t>
  </si>
  <si>
    <t>GLUCOSE</t>
  </si>
  <si>
    <t>PEN</t>
  </si>
  <si>
    <t>ARTERY_CLAMP</t>
  </si>
  <si>
    <t>THUMB_FORECEPS</t>
  </si>
  <si>
    <t>FORECEPS</t>
  </si>
  <si>
    <t>WASH_CUP</t>
  </si>
  <si>
    <t>ORS</t>
  </si>
  <si>
    <t>EYE_LUBRICANT_DROPS</t>
  </si>
  <si>
    <t>E-DPS.CARBOXYMETHYL_CELLULOSE_10ML</t>
  </si>
  <si>
    <t>GLYCERINE_DROPS</t>
  </si>
  <si>
    <t>LUBRICANT_EAR_DROPS</t>
  </si>
  <si>
    <t>AROMATIC_SPIRIT_AMMONIA_15ML_(BOT.)</t>
  </si>
  <si>
    <t>AROMATIC_SPIRIT</t>
  </si>
  <si>
    <t>SANITIZER_LIQUID_70%_ISOPROPYL_ALCOHOL</t>
  </si>
  <si>
    <t>SANITIZER</t>
  </si>
  <si>
    <t>APLICAPS</t>
  </si>
  <si>
    <t>DISPOSABLE_NEEDLE_23G</t>
  </si>
  <si>
    <t>NEEDLE</t>
  </si>
  <si>
    <t>CANNULA</t>
  </si>
  <si>
    <t>IV_CANNULA_20G</t>
  </si>
  <si>
    <t>OXYMETAZOLINE_DEGONGESTANT_N-DPS.</t>
  </si>
  <si>
    <t>EA-DPS.WAXOLVE</t>
  </si>
  <si>
    <t>OTIC_AGENT</t>
  </si>
  <si>
    <t>INF.5%DEXTROSE_(5D)</t>
  </si>
  <si>
    <t>injection/infusion</t>
  </si>
  <si>
    <t>INF.25%DEXTROSE_(25D)</t>
  </si>
  <si>
    <t>INF.RINGERS_LACTATE_(RL)</t>
  </si>
  <si>
    <t>INF.MANNITOL_20%_100ML</t>
  </si>
  <si>
    <t>COLLOID_SILVER_LINEMENT</t>
  </si>
  <si>
    <t>LINEMENT</t>
  </si>
  <si>
    <t>topical</t>
  </si>
  <si>
    <t>TISSUE_PAPER_PKT</t>
  </si>
  <si>
    <t>ADHESIVE_PLASTER_4CM_ROLL</t>
  </si>
  <si>
    <t>PLASTER_ROLL</t>
  </si>
  <si>
    <t>PWD.NEOMYCIN</t>
  </si>
  <si>
    <t>ANTISEPTIC_PWD</t>
  </si>
  <si>
    <t>ORS_PKT_800GM</t>
  </si>
  <si>
    <t>GADGET</t>
  </si>
  <si>
    <t>OINTMENT</t>
  </si>
  <si>
    <t>MANUAL</t>
  </si>
  <si>
    <t>GAUZE_DRESSING</t>
  </si>
  <si>
    <t>INJ.DICLOFENAC_AQUEOUS_1ML</t>
  </si>
  <si>
    <t>DYNAPAR</t>
  </si>
  <si>
    <t>injection</t>
  </si>
  <si>
    <t>GEL.BENZYL_NICOTINATE_HEPARIN</t>
  </si>
  <si>
    <t>ANTICOAGULANT</t>
  </si>
  <si>
    <t>THROMBOPHOB</t>
  </si>
  <si>
    <t>TOPICAL</t>
  </si>
  <si>
    <t>GEL.ECG</t>
  </si>
  <si>
    <t>GEL</t>
  </si>
  <si>
    <t>LIST</t>
  </si>
  <si>
    <t>LIGNOCAINE (4%)</t>
  </si>
  <si>
    <t>Injection</t>
  </si>
  <si>
    <t>SOAP</t>
  </si>
  <si>
    <t>POWDER</t>
  </si>
  <si>
    <t>N-BAXIN</t>
  </si>
  <si>
    <t>LIDOCAINE (2%)</t>
  </si>
  <si>
    <t>LOCAL ANAESTHETIC</t>
  </si>
  <si>
    <t>LOCAL</t>
  </si>
  <si>
    <t>ANTI_PYRETIC_DECONGESTANT</t>
  </si>
  <si>
    <t>TABLET</t>
  </si>
  <si>
    <t>CHESTON COLD</t>
  </si>
  <si>
    <t>B_COMPLEX</t>
  </si>
  <si>
    <t>ANTIDOTE</t>
  </si>
  <si>
    <t>ASV</t>
  </si>
  <si>
    <t>WATER</t>
  </si>
  <si>
    <t>WASH_AGENT</t>
  </si>
  <si>
    <t>CONTAINER</t>
  </si>
  <si>
    <t>DRESSING</t>
  </si>
  <si>
    <t>PLASTER</t>
  </si>
  <si>
    <t>SPLINTS</t>
  </si>
  <si>
    <t>ELECTRONIC_GADGET</t>
  </si>
  <si>
    <t>ANTACID</t>
  </si>
  <si>
    <t>EXAM DATE  (DD-MMM-YY)</t>
  </si>
  <si>
    <t>time</t>
  </si>
  <si>
    <t>Kg</t>
  </si>
  <si>
    <t>cm</t>
  </si>
  <si>
    <t>mm Hg</t>
  </si>
  <si>
    <t>beats per min.</t>
  </si>
  <si>
    <t>%</t>
  </si>
  <si>
    <t>breath per min.</t>
  </si>
  <si>
    <t>sq.m.</t>
  </si>
  <si>
    <r>
      <rPr>
        <rFont val="Arial Narrow"/>
        <b/>
        <color rgb="FF0B5394"/>
        <sz val="18.0"/>
      </rPr>
      <t xml:space="preserve">Dr. Sundar Raj Palaparthy </t>
    </r>
    <r>
      <rPr>
        <rFont val="Arial Narrow"/>
        <b/>
        <color rgb="FF0B5394"/>
        <sz val="20.0"/>
      </rPr>
      <t xml:space="preserve"> </t>
    </r>
    <r>
      <rPr>
        <rFont val="Arial Narrow"/>
        <b/>
        <color rgb="FF0B5394"/>
      </rPr>
      <t xml:space="preserve">
M.B.B.S. (C.M.C.Vellore), A.F.I.H. (Kol), M.B.A., S.M.P. (IIM Vizag)
Regn. (NMC/MCI) 36928</t>
    </r>
  </si>
  <si>
    <r>
      <rPr>
        <rFont val="Arial Narrow"/>
        <b/>
        <color rgb="FF0000FF"/>
        <sz val="23.0"/>
      </rPr>
      <t xml:space="preserve"> PRAVIN CLINIC</t>
    </r>
    <r>
      <rPr>
        <rFont val="Arial Narrow"/>
        <b/>
        <color rgb="FF0000FF"/>
        <sz val="12.0"/>
      </rPr>
      <t xml:space="preserve">
above Pravin Chemist,
Shop no. A/5, 
Khardev Nagar,
Chembur, Mumbai - 400071.</t>
    </r>
  </si>
  <si>
    <t>a</t>
  </si>
  <si>
    <t>(Mobile/Whatsapp : 9346308759, E-mail : pssraj87@yahoo.co.in)</t>
  </si>
  <si>
    <t>b</t>
  </si>
  <si>
    <r>
      <rPr>
        <rFont val="Calibri"/>
        <b/>
        <sz val="9.0"/>
        <u/>
      </rPr>
      <t>S.No</t>
    </r>
    <r>
      <rPr>
        <rFont val="Calibri"/>
        <b/>
        <sz val="9.0"/>
      </rPr>
      <t>.</t>
    </r>
  </si>
  <si>
    <t>:</t>
  </si>
  <si>
    <t>PHYSICAL PARAMETERS</t>
  </si>
  <si>
    <t>TREATMENT</t>
  </si>
  <si>
    <t>S.no.</t>
  </si>
  <si>
    <t xml:space="preserve">MEDICINE </t>
  </si>
  <si>
    <t>ADMINISTRATION</t>
  </si>
  <si>
    <t>प्रमाण</t>
  </si>
  <si>
    <t>किती
दिवस</t>
  </si>
  <si>
    <t>क्र.</t>
  </si>
  <si>
    <t>औषधे</t>
  </si>
  <si>
    <t>सेवन करणे</t>
  </si>
  <si>
    <t>सकाळी नाश्त्या</t>
  </si>
  <si>
    <t>दुपारी जेवणा</t>
  </si>
  <si>
    <t>रात्री जेवणा</t>
  </si>
  <si>
    <r>
      <rPr>
        <color rgb="FF1155CC"/>
        <u/>
      </rPr>
      <t>S.no</t>
    </r>
    <r>
      <rPr/>
      <t>.</t>
    </r>
  </si>
  <si>
    <t>Other Recommendations/ Special Advise</t>
  </si>
  <si>
    <t>Application</t>
  </si>
  <si>
    <t>No. of Days</t>
  </si>
  <si>
    <t>Seal</t>
  </si>
  <si>
    <t>Dr.Sundar Raj Palaparthy</t>
  </si>
  <si>
    <t>FIRST-AID</t>
  </si>
  <si>
    <t>BURNS</t>
  </si>
  <si>
    <t>HEAT STROKE</t>
  </si>
  <si>
    <t>*</t>
  </si>
  <si>
    <t>Pour running water on the affected part.</t>
  </si>
  <si>
    <t>Make the patient lie down.</t>
  </si>
  <si>
    <t>First - Aid is the immediate care given to the victim of an accident or sudden illness before the arrival of a qualified expert. The purpose of First-aid is to preserve life, assist recovery and prevent aggravation and minimize complications at a later date with the help of such material as may be available.</t>
  </si>
  <si>
    <t>Do not apply ointments or oils or any other substance.</t>
  </si>
  <si>
    <t>Remove all clothings except the underwear.</t>
  </si>
  <si>
    <t>Cover the wound with sterilized cloth.</t>
  </si>
  <si>
    <t>Keep the patient under the fan.</t>
  </si>
  <si>
    <t>Give artificial respiration, if needed.</t>
  </si>
  <si>
    <t>Pour cold water on the body repeatedly.</t>
  </si>
  <si>
    <t>Prevent shock.</t>
  </si>
  <si>
    <t>Wash the head thoroughly with cold water and dry it with towel.</t>
  </si>
  <si>
    <t>Arrange immediate medical aid.</t>
  </si>
  <si>
    <t>Record body temperature as it falls up to 38◦C stop pouring water.</t>
  </si>
  <si>
    <t>ARTIFICIAL RESPIRATION</t>
  </si>
  <si>
    <t>Give plenty of cold water with a pinch of salt in glass of water to drink.</t>
  </si>
  <si>
    <t>SHOCK</t>
  </si>
  <si>
    <t>Send the patient to the hospital.</t>
  </si>
  <si>
    <t>Mouth to mouth: This is appropriate &amp; effective technique for emergency artificial respiration.</t>
  </si>
  <si>
    <t>Lay the casualty on his back.</t>
  </si>
  <si>
    <t>Stop bleeding, if any.</t>
  </si>
  <si>
    <t>BLEEDING NOSE</t>
  </si>
  <si>
    <t>Tilt the head slightly backward (extend the airway) and open the jaw.</t>
  </si>
  <si>
    <t>Relieve pain by supporting the injured part.</t>
  </si>
  <si>
    <t>Make the patient sit on a chair with head downwards.</t>
  </si>
  <si>
    <t>Seal the casualty's nose to prevent escape of air by pinching with thumb and index finger.</t>
  </si>
  <si>
    <t>Keep the patient comfortable.</t>
  </si>
  <si>
    <t>Pinch the nose with fingers and thumb.</t>
  </si>
  <si>
    <t>Do not cause sweating.</t>
  </si>
  <si>
    <t>Apply ice or cold compression.</t>
  </si>
  <si>
    <t>Take a deep breath, open your mouth widely, place it over the victim's mouth and make a tight seal.</t>
  </si>
  <si>
    <t>Fluids may be given by mouth in small amounts, if the patient is conscious.</t>
  </si>
  <si>
    <t>Do not plug the nostrils.</t>
  </si>
  <si>
    <t>Reassure the patient.</t>
  </si>
  <si>
    <t>Do not put water or any medicine through the nostrils.</t>
  </si>
  <si>
    <t>Quickly blow the full breath into the mouth of victim.</t>
  </si>
  <si>
    <t>Send for medical aid immediately.</t>
  </si>
  <si>
    <t>Remove you mouth from the victim and allow him to exhale passively.</t>
  </si>
  <si>
    <t>Repeat the procedure 12 to 15 times per minute, till medical aid is arranged.</t>
  </si>
  <si>
    <t>WOUNDS</t>
  </si>
  <si>
    <t>FOREIGN BODY IN THE NOSE</t>
  </si>
  <si>
    <t>Stop the bleeding, if any.</t>
  </si>
  <si>
    <t>Do not try to remove the solid object.</t>
  </si>
  <si>
    <t>Arrange immediate medial aid.</t>
  </si>
  <si>
    <t>Avoid touching the wounds.</t>
  </si>
  <si>
    <t>Ask the patient to breathe through mouth.</t>
  </si>
  <si>
    <t>CAUTIONARY NOTICE</t>
  </si>
  <si>
    <t>Send patient to the hospital.</t>
  </si>
  <si>
    <t>Do not give mouth to mouth resuscitation during CPR in the presence of toxins such as cyanide, hydrogen sulphide, corrosives and organo-phosphates. Ventilate the casualty by using a face-mask or bag-valve mask assembly.</t>
  </si>
  <si>
    <t>Rest the injured part , immobilize and elevate it above heart level.</t>
  </si>
  <si>
    <t>BLEEDING EAR</t>
  </si>
  <si>
    <t>Use compression with a sterile cloth to stop bleed.</t>
  </si>
  <si>
    <t>Lay the patient with the head slightly raised.</t>
  </si>
  <si>
    <t>Incline the head to the affected side and apply a dry dressing over the ear with loose bandage.</t>
  </si>
  <si>
    <t>Avoid mouth to mouth resuscitation if there is possibility of transmission fo infection between victim and the rescuer, such as HiV, Hepatitis - B, Tuberculosis, Shigellosis, Meningococcal meningitis, Herpes simplex virus and Salmonella. Use an inter-positional airway device which must function effectively in both its resuscitation and protective roles, and be immediately avialable at all times.</t>
  </si>
  <si>
    <t>EYE INJURIES</t>
  </si>
  <si>
    <t>Removal of foreign body should not be attempted.</t>
  </si>
  <si>
    <t>Do not plug the ear.</t>
  </si>
  <si>
    <t>Do not apply oil or ointment.</t>
  </si>
  <si>
    <t>Apply pressure in front of the ear.</t>
  </si>
  <si>
    <t>Apply sterile pad and loose bandage.</t>
  </si>
  <si>
    <t>Send for medical aid immediatey.</t>
  </si>
  <si>
    <t>FOREIGN BODY IN THE EAR</t>
  </si>
  <si>
    <t>ABDOMINAL WOUNDS</t>
  </si>
  <si>
    <t>Solid - Do not try to remove, scratch or probe it.</t>
  </si>
  <si>
    <t>CONTROL OF BLEEDING</t>
  </si>
  <si>
    <t>Inects - Put a few drops of water in the ear and turn the head so that affected ear points upwards.</t>
  </si>
  <si>
    <t>Apply direct pressure by thumb or finger.</t>
  </si>
  <si>
    <t>No time should be lost in sending the patient to the hospital.</t>
  </si>
  <si>
    <t>Apply dressing_gauze pad and bandage.</t>
  </si>
  <si>
    <t>Keep the patient flat on his back</t>
  </si>
  <si>
    <t>Keep the head in that position for 5 minutes, then turn the head downwards so that the water flows out.</t>
  </si>
  <si>
    <t>Apply indirect presure on pressure points.</t>
  </si>
  <si>
    <t>Give nothing by mouth.</t>
  </si>
  <si>
    <t>Apply tourniquet.</t>
  </si>
  <si>
    <t>Maintain warmth.</t>
  </si>
  <si>
    <t>Remove the injured to the hospital.</t>
  </si>
  <si>
    <t>If intestine protrude from the wound, do not attempt to touch or replace them.</t>
  </si>
  <si>
    <t>SNAKE BITE</t>
  </si>
  <si>
    <t>CONTROL OF FRACTURES</t>
  </si>
  <si>
    <t>Apply sterile dressing and binder on the wound.</t>
  </si>
  <si>
    <t>Reassure the patient</t>
  </si>
  <si>
    <t>Signs of fracture: Pain, tenderness, swelling, loss of power, deformity.</t>
  </si>
  <si>
    <t>Provide immediate transportation to the hospital.</t>
  </si>
  <si>
    <t>Do not allow the person to run or walk.</t>
  </si>
  <si>
    <t>Do not remove the injured unless the life is endangered from other causes.</t>
  </si>
  <si>
    <t>Compress the wound with a cold cloth</t>
  </si>
  <si>
    <t>Deal with the haemorrhage and breathing difficulties. Immobilize the fracture by using suitable splints.</t>
  </si>
  <si>
    <t>BACKBONE FRACTURE</t>
  </si>
  <si>
    <t>Wash the wound with potassium permanganate solution or soap water</t>
  </si>
  <si>
    <t>Fracture of backbone may lead to paralysis of limbs. Hence, victim should be handled with great care.</t>
  </si>
  <si>
    <t>Never suck blood from the wound</t>
  </si>
  <si>
    <t>Immobilization should include one joint above and one joint below the fracture.</t>
  </si>
  <si>
    <t>Treat for shock</t>
  </si>
  <si>
    <t>Transport on a rigid frame, which may e improvised by using available board.</t>
  </si>
  <si>
    <t>watch for bleeding</t>
  </si>
  <si>
    <t>The rigid frame is to be placed on a stretcher for transportation.</t>
  </si>
  <si>
    <t>Arrange immediate hospitalization, by transporting the patient in lying down position.</t>
  </si>
  <si>
    <t>Immediate hospitalization is needed.</t>
  </si>
  <si>
    <t>DOG BITE</t>
  </si>
  <si>
    <t>Clean the wound immediately with water.</t>
  </si>
  <si>
    <t>Then wash with antiseptic soap and water.</t>
  </si>
  <si>
    <t>Do not cover the wound.</t>
  </si>
  <si>
    <t>Send the patient to hospital for treatment.</t>
  </si>
  <si>
    <t>GOVERNMENT OF INDIA</t>
  </si>
  <si>
    <t>INSECT BITE</t>
  </si>
  <si>
    <t>MINISTRY OF LABOUR &amp; EMPLOYMENT</t>
  </si>
  <si>
    <t>The sting bite should be pulled out.</t>
  </si>
  <si>
    <t>Apply cold compression.</t>
  </si>
  <si>
    <t>FIRST- AID LEAFLET</t>
  </si>
  <si>
    <t>Apply vinegar diluted with water.</t>
  </si>
  <si>
    <t>Soda-bicarbonate paste should be applied at site.</t>
  </si>
  <si>
    <t>CONTENTS</t>
  </si>
  <si>
    <t>CHEMICAL BURNS OF THE EYES</t>
  </si>
  <si>
    <t>Immediate washing of the eye with clean water at least for 15 min.</t>
  </si>
  <si>
    <t>FRACTURES</t>
  </si>
  <si>
    <t>Apply sterile dressing over the eye.</t>
  </si>
  <si>
    <t>Neutralizing agents or ointmenyts should not be used.</t>
  </si>
  <si>
    <t>SOFFOCATION</t>
  </si>
  <si>
    <t>Remove the patient from the source</t>
  </si>
  <si>
    <t>BACK BONE FRACTURE</t>
  </si>
  <si>
    <t>Clean the airways.</t>
  </si>
  <si>
    <t>Restore breathing by artificial respiration.</t>
  </si>
  <si>
    <t>ELECTRIC SHOCK/ INJURIES</t>
  </si>
  <si>
    <t>Do not touch the casualty while he is still in contact with electricity.</t>
  </si>
  <si>
    <t>Switch off the current at once.</t>
  </si>
  <si>
    <t>Do not attempt first aid until the contact has been broken.</t>
  </si>
  <si>
    <t>Make the air passage clear and clean.</t>
  </si>
  <si>
    <t>CHEMICAL BURNS</t>
  </si>
  <si>
    <t>Restore breathing &amp; circulation with CPR if needed.</t>
  </si>
  <si>
    <t>SUFFOCATION</t>
  </si>
  <si>
    <t>Call immediate medial aid.</t>
  </si>
  <si>
    <t>ELECTRIC SHOCK</t>
  </si>
  <si>
    <t>UNCONSCIOUSNESS</t>
  </si>
  <si>
    <t>POISONING</t>
  </si>
  <si>
    <t>Make the patient lie down with head turned to one side in recovery position.</t>
  </si>
  <si>
    <t>RE-PRODUCED AS PER THE FIRST - AID LEAFLET</t>
  </si>
  <si>
    <t>Check breathing and pulse.</t>
  </si>
  <si>
    <t>PUBLISHED BY INDUSTRIAL MEDICINE DIVISION, CENTRAL LABOUR INSTITUTE,</t>
  </si>
  <si>
    <t>Loosen tight clothings.</t>
  </si>
  <si>
    <t>DIRECTORATE GENERAL FACTORY ADVICE SERVICE &amp; LABOUR INSTITUTES</t>
  </si>
  <si>
    <t>Clean the air-way.</t>
  </si>
  <si>
    <t>GOVERNMENT OF INDIA, SION, MUMBAI 400022, INDIA</t>
  </si>
  <si>
    <t>Give CPR, if needed.</t>
  </si>
  <si>
    <t>Transport the patient to the hospital.</t>
  </si>
  <si>
    <t>E-mail: imd@dgafasli.nic.in Website: www.dgfasli.nic.in</t>
  </si>
  <si>
    <t>Telephone: 022-24092203; Fax: 022-24071986</t>
  </si>
  <si>
    <t>Find the nature of the poison.</t>
  </si>
  <si>
    <t>Give universal antidote to drink. (charcoal powder -2 tab. Spoons , Coffee powder - 2 tab. Spoons, Chalk Powder - 1 tab. Spoon. Mixed in a glass of warm water).</t>
  </si>
  <si>
    <t>Send the patient immediately to the hospital.</t>
  </si>
  <si>
    <t>DATE OF REPLACEMENT</t>
  </si>
  <si>
    <t>CONTENTS OF FIRST AID BOX IN ACCORDANCE WITH THE BOCW RULES</t>
  </si>
  <si>
    <t>REPLACEMENT NO.</t>
  </si>
  <si>
    <t>LOCATION</t>
  </si>
  <si>
    <r>
      <rPr>
        <b/>
        <color rgb="FF1155CC"/>
        <u/>
      </rPr>
      <t>LOC.S.NO</t>
    </r>
    <r>
      <rPr>
        <b/>
      </rPr>
      <t>.:</t>
    </r>
  </si>
  <si>
    <t xml:space="preserve">QTY REPLACED </t>
  </si>
  <si>
    <t>PROJECT</t>
  </si>
  <si>
    <t>U.G.-HSR-TERMINAL (BULLET TRAIN U.G.STATION) CONST. PROJ. , UNDER MAHSRC, BKC, MUMBAI-400071</t>
  </si>
  <si>
    <t xml:space="preserve">  </t>
  </si>
  <si>
    <r>
      <rPr>
        <b/>
        <color rgb="FF1155CC"/>
        <sz val="9.0"/>
        <u/>
      </rPr>
      <t>S.NO</t>
    </r>
    <r>
      <rPr>
        <b/>
        <sz val="9.0"/>
      </rPr>
      <t>.</t>
    </r>
  </si>
  <si>
    <t xml:space="preserve">ITEM </t>
  </si>
  <si>
    <t>CATEGORY</t>
  </si>
  <si>
    <t>EXPIRY DATE</t>
  </si>
  <si>
    <t>UNIT</t>
  </si>
  <si>
    <t>QTY</t>
  </si>
  <si>
    <t>DATE ON WHICH LAST-CHECKED/ REPLACED</t>
  </si>
  <si>
    <t>REMARKS</t>
  </si>
  <si>
    <t>NO.</t>
  </si>
  <si>
    <t>POTASSIUM _PERMANGANATE_CRYSTALS_15GM_PKT.</t>
  </si>
  <si>
    <t>STERILE_GAUZE_PAD_MEDIUM_(5CM X 7.5CM)</t>
  </si>
  <si>
    <t>COTTON_ROLL_PACK</t>
  </si>
  <si>
    <r>
      <rPr>
        <b/>
        <color rgb="FF1155CC"/>
        <u/>
      </rPr>
      <t>LOC.S.NO</t>
    </r>
    <r>
      <rPr>
        <b/>
      </rPr>
      <t>.:</t>
    </r>
  </si>
  <si>
    <r>
      <rPr>
        <b/>
        <color rgb="FF1155CC"/>
        <sz val="9.0"/>
        <u/>
      </rPr>
      <t>S.NO</t>
    </r>
    <r>
      <rPr>
        <b/>
        <sz val="9.0"/>
      </rPr>
      <t>.</t>
    </r>
  </si>
  <si>
    <t>NOTE: "N.A." : IMPLIES " NOT AVAILABLE ON THAT PARTICULAR DAY OF INSPECTION"</t>
  </si>
  <si>
    <t>SIGNATURE OF INSERTER</t>
  </si>
  <si>
    <t>(NAME OF FIRST-AIDER)</t>
  </si>
  <si>
    <t>PROJECTED REQUIREMENT OF ITEMS FOR FULFILLMENT OF FIRST AID BOX MATERIAL AS PER BOCW RULES INCLUDING, EXAMINATION GLOVES AND POLYVALENT ANTI-SNAKE VENOM (ANTIDOTE) IN THE MONTH OF OCTOBER 2026</t>
  </si>
  <si>
    <t>BOXES</t>
  </si>
  <si>
    <t>x 2'</t>
  </si>
  <si>
    <r>
      <rPr>
        <b/>
        <color rgb="FF1155CC"/>
        <u/>
      </rPr>
      <t>S.NO</t>
    </r>
    <r>
      <rPr>
        <b/>
      </rPr>
      <t>.</t>
    </r>
  </si>
  <si>
    <t>ITEM DESCRIPTION</t>
  </si>
  <si>
    <t>UOM</t>
  </si>
  <si>
    <t>QTY DESIGNATED PER FAB</t>
  </si>
  <si>
    <t>ESTIMATED RATE</t>
  </si>
  <si>
    <t>AMOUNT</t>
  </si>
  <si>
    <t>EACH TABLET</t>
  </si>
  <si>
    <t>EACH BOTTLE</t>
  </si>
  <si>
    <t>EACH</t>
  </si>
  <si>
    <t>EACH VIAL</t>
  </si>
  <si>
    <t>EACH PACK</t>
  </si>
  <si>
    <t>EACH PACK OF 10</t>
  </si>
  <si>
    <r>
      <rPr>
        <b/>
        <color rgb="FF1155CC"/>
        <u/>
      </rPr>
      <t>S.NO</t>
    </r>
    <r>
      <rPr>
        <b/>
      </rPr>
      <t>.</t>
    </r>
  </si>
  <si>
    <t>mrp value</t>
  </si>
  <si>
    <t>MRP</t>
  </si>
  <si>
    <t>%discount</t>
  </si>
  <si>
    <t>GST Rate</t>
  </si>
  <si>
    <t>RATE PER UNIT EXCL. GST</t>
  </si>
  <si>
    <t>VALUE OF GST</t>
  </si>
  <si>
    <t>RATE INCL. GST</t>
  </si>
  <si>
    <t>ok</t>
  </si>
  <si>
    <r>
      <rPr>
        <b/>
        <color rgb="FF1155CC"/>
        <u/>
      </rPr>
      <t>S.NO</t>
    </r>
    <r>
      <rPr>
        <b/>
      </rPr>
      <t>.</t>
    </r>
  </si>
  <si>
    <t>PROJECTED REQUIREMENT OF ITEMS FOR FULFILLMENT OF FIRST AID BOX MATERIAL IN EXCAVATORS AND HEAVY MACHINERY VEHICLES : OCT 2026</t>
  </si>
  <si>
    <r>
      <rPr>
        <b/>
        <color rgb="FF1155CC"/>
        <u/>
      </rPr>
      <t>S.NO</t>
    </r>
    <r>
      <rPr>
        <b/>
      </rPr>
      <t>.</t>
    </r>
  </si>
  <si>
    <t>QTY DESIGNATED PER FAB (first aid box)</t>
  </si>
  <si>
    <t>ESTIMATED RATE INCL. GST</t>
  </si>
  <si>
    <t>RATE OF EACH BOX CONSIDERING AVG. OF 250 ITEMS ABOVE</t>
  </si>
  <si>
    <t>dox</t>
  </si>
  <si>
    <t>aceclo</t>
  </si>
  <si>
    <t>cip</t>
  </si>
  <si>
    <t>lariag</t>
  </si>
  <si>
    <r>
      <rPr>
        <b/>
        <color rgb="FF1155CC"/>
        <u/>
      </rPr>
      <t>S.NO</t>
    </r>
    <r>
      <rPr>
        <b/>
      </rPr>
      <t>.</t>
    </r>
  </si>
  <si>
    <t>EACH PAIR</t>
  </si>
  <si>
    <t xml:space="preserve">COMPARATIVE STATEMENT FOR FIRST AID AND EMERGENCY DRUGS - INTERIM PROCUREMENT FOR OHC AND ITS ANCILLARY UNITS OF U.G.HSR TERMINAL CONSTRUCTION PROJECT, BKC, MUMBAI UNDER MAHSRC, NHSRCL, MUMBAI, MAHARASHTRA </t>
  </si>
  <si>
    <t>OFFER AS PER</t>
  </si>
  <si>
    <t>OBTAINED QUOTATIONS FROM VENDORS DATED 06-10-2026</t>
  </si>
  <si>
    <t>M/S PRAVIN CHEMIST</t>
  </si>
  <si>
    <t>M/S GURUMAULI PHARMA</t>
  </si>
  <si>
    <t>M/S FAMILY DRUG CARE</t>
  </si>
  <si>
    <r>
      <rPr>
        <b/>
        <color rgb="FF1155CC"/>
        <u/>
      </rPr>
      <t>S.NO</t>
    </r>
    <r>
      <rPr>
        <b/>
      </rPr>
      <t>.</t>
    </r>
  </si>
  <si>
    <t>MRP RATE</t>
  </si>
  <si>
    <t>VALUE AS PER MRP</t>
  </si>
  <si>
    <t>OFFERED RATE INCLUDING GST</t>
  </si>
  <si>
    <t>VALUE</t>
  </si>
  <si>
    <t xml:space="preserve">COMPARATIVE STATEMENT FOR FIRST AID AND EMERGENCY DRUGS - INTERIM PROCUREMENT FOR EMERGENCY FIRST AID BOX INCLUDING (CONSUMABLES)CONTENTS TO BE PLACED IN EACH  EXCAVATOR AND HEAVY MACHINERY VEHICLE IN USAGE  OF U.G.HSR TERMINAL CONSTRUCTION PROJECT, BKC, MUMBAI UNDER MAHSRC, NHSRCL, MUMBAI, MAHARASHTRA </t>
  </si>
  <si>
    <t>OBTAINED QUOTATIONS FROM VENDORS DATED 07-10-2026</t>
  </si>
  <si>
    <r>
      <rPr>
        <b/>
        <color rgb="FF1155CC"/>
        <u/>
      </rPr>
      <t>S.NO</t>
    </r>
    <r>
      <rPr>
        <b/>
      </rPr>
      <t>.</t>
    </r>
  </si>
  <si>
    <t>RANKING</t>
  </si>
  <si>
    <t>L-1</t>
  </si>
  <si>
    <t>L-2</t>
  </si>
  <si>
    <t>L-3</t>
  </si>
  <si>
    <t>REFERENCE</t>
  </si>
  <si>
    <t xml:space="preserve">QUOTATION FROM EACH RESPECTIVE PROSPECTIVE VENDOR PLACED IN THE FILE AT C-2 TO C-3 BASED ON THE PROJECTED REQUIREMENT </t>
  </si>
  <si>
    <t>RECOMMENDATION</t>
  </si>
  <si>
    <t>PROCUREMENT TO BE PROCESSED THROUGH L-1 OFFERING AGENCY, VIZ. M/S PRAVIN CHEMIST.</t>
  </si>
  <si>
    <t>AT THE OFFERED VALUE OF RUPEES THIRTY SEVEN THOUSAND THREE HUNDRED AND NINETY ONLY, AS PER THE OFFERED RATE INCLUDING GST.</t>
  </si>
  <si>
    <t>(DR.P.STANY SUNDAR RAJ)</t>
  </si>
  <si>
    <t>M.B.B.S., AFIH</t>
  </si>
  <si>
    <t>OCCUPATIONAL HEALTH CONSULTANT</t>
  </si>
  <si>
    <t>BKC, MUMBAI</t>
  </si>
  <si>
    <t>SHOP NO. A/5, KHARDEV NAGAR, CHEMBUR, MUMBAI - 400071.</t>
  </si>
  <si>
    <t>D. L. No. : 20/Z-5/71/151 21/Z-5/71/151 20-C/Z-5/71/154</t>
  </si>
  <si>
    <t>GSTIN : 27AAAFP3391D1ZF  FSSAI : 21522008000808</t>
  </si>
  <si>
    <r>
      <t xml:space="preserve">Email : </t>
    </r>
    <r>
      <rPr>
        <b/>
        <color rgb="FF1155CC"/>
        <sz val="13.0"/>
        <u/>
      </rPr>
      <t>pravinchemistkncm@gmail.com</t>
    </r>
    <r>
      <rPr>
        <b/>
        <sz val="13.0"/>
      </rPr>
      <t xml:space="preserve">  SHARAD K. BAHALKAR Mob No. 9833702978</t>
    </r>
  </si>
  <si>
    <t>DATE: 07-10-2026</t>
  </si>
  <si>
    <t>TO,</t>
  </si>
  <si>
    <t>CMO,</t>
  </si>
  <si>
    <t>OCCUPATIONAL HEALTH CENTER, MEIL HCC-JV, BKC, MUMBAI</t>
  </si>
  <si>
    <t>SIR,</t>
  </si>
  <si>
    <t>Our competitive offer for supply of FIRST AID BOX with contents as required at your end is listed hereunder.</t>
  </si>
  <si>
    <t>FOR THE OFFERED AMOUNT OF RUPEES SIXTY EIGHT THOUSAND FOUR HUNDRED EIGHTY FIVE AND PAISE NINETY AS PER THE OFFERED RATE INCLUDING GST.</t>
  </si>
  <si>
    <r>
      <rPr>
        <b/>
        <color rgb="FF000000"/>
        <u/>
      </rPr>
      <t>S.NO</t>
    </r>
    <r>
      <rPr>
        <b/>
        <color rgb="FF000000"/>
      </rPr>
      <t>.</t>
    </r>
  </si>
  <si>
    <t>NOTE: ITEM NO. 46 (i.e. Polyvalent Anti Snake Venom [Antidote] being an emergency requirement needs to be procured on war footage, as it is as per client observation).</t>
  </si>
  <si>
    <t>RATE</t>
  </si>
  <si>
    <t>OFFICE NO.101, VIJENDRA CHAMBERS, 1ST FLOOR, SHIRVANE,</t>
  </si>
  <si>
    <t>SECTOR 1, NERUL, THANE, NAVI MUMBAI-400706.</t>
  </si>
  <si>
    <t>D.L. No. :  20B-MH-TZ7-495026       21B-MH-TZ7-495027</t>
  </si>
  <si>
    <t>GSTIN : 27AKMPB5418M1ZW                  FSSAI : 21522016000772</t>
  </si>
  <si>
    <t>Email : gurumaulipharma2709@gmail.com   KISHOR P. B.      Mob No. : 8451818689</t>
  </si>
  <si>
    <t>DATE: 06-10-2026</t>
  </si>
  <si>
    <t>Please find listed below, our best offer for the list of items required for the first aid boxes and emergency at your OHC.</t>
  </si>
  <si>
    <r>
      <rPr>
        <rFont val="Trebuchet MS"/>
        <b/>
        <i/>
        <color rgb="FF1155CC"/>
        <sz val="11.0"/>
        <u/>
      </rPr>
      <t>S.NO</t>
    </r>
    <r>
      <rPr>
        <rFont val="Trebuchet MS"/>
        <b/>
        <i/>
        <sz val="11.0"/>
      </rPr>
      <t>.</t>
    </r>
  </si>
  <si>
    <t>DATE: 13-10-2026</t>
  </si>
  <si>
    <r>
      <rPr>
        <rFont val="Trebuchet MS"/>
        <b/>
        <i/>
        <color rgb="FF1155CC"/>
        <sz val="11.0"/>
        <u/>
      </rPr>
      <t>S.NO</t>
    </r>
    <r>
      <rPr>
        <rFont val="Trebuchet MS"/>
        <b/>
        <i/>
        <sz val="11.0"/>
      </rPr>
      <t>.</t>
    </r>
  </si>
  <si>
    <r>
      <rPr>
        <rFont val="Trebuchet MS"/>
        <b/>
        <i/>
        <color rgb="FF000000"/>
        <sz val="11.0"/>
        <u/>
      </rPr>
      <t>S.NO</t>
    </r>
    <r>
      <rPr>
        <rFont val="Trebuchet MS"/>
        <b/>
        <i/>
        <color rgb="FF000000"/>
        <sz val="11.0"/>
      </rPr>
      <t>.</t>
    </r>
  </si>
  <si>
    <r>
      <rPr>
        <b/>
        <color rgb="FF1155CC"/>
        <u/>
      </rPr>
      <t>LOC.S.NO</t>
    </r>
    <r>
      <rPr>
        <b/>
      </rPr>
      <t>.:</t>
    </r>
  </si>
  <si>
    <r>
      <rPr>
        <b/>
        <color rgb="FF1155CC"/>
        <sz val="9.0"/>
        <u/>
      </rPr>
      <t>S.NO</t>
    </r>
    <r>
      <rPr>
        <b/>
        <sz val="9.0"/>
      </rPr>
      <t>.</t>
    </r>
  </si>
  <si>
    <t>SHOP NO.1, GROUND FLOOR, SHREE SADANAND ANIRUDDHA NIWAS,</t>
  </si>
  <si>
    <t>NEAR CONGRESS OFFICE, KOPARI, THANE (EAST)-400603.</t>
  </si>
  <si>
    <t>D.L. NO.: MH-TZ1-435342  MH-TZ1-435343</t>
  </si>
  <si>
    <t xml:space="preserve">     Email : familydrugcare@gmail.com                   PRASAD. B.                        MOB:1234567890</t>
  </si>
  <si>
    <t>OUR BEST COMPETITIVE OFFER FOR YOUR REQUIREMENT AS COMMUNICATED TO US, IS LISTED AS FOLLOWS.</t>
  </si>
  <si>
    <r>
      <rPr>
        <rFont val="Bebas Neue"/>
        <b/>
        <color rgb="FF1155CC"/>
        <sz val="14.0"/>
        <u/>
      </rPr>
      <t>S.NO</t>
    </r>
    <r>
      <rPr>
        <rFont val="Bebas Neue"/>
        <b/>
        <sz val="14.0"/>
      </rPr>
      <t>.</t>
    </r>
  </si>
  <si>
    <t xml:space="preserve">     Email : familydrugcare@gmail.com                   PRASAD. B.                        MOB:9223248960</t>
  </si>
  <si>
    <t>Column 1</t>
  </si>
  <si>
    <t>MOLECULE</t>
  </si>
  <si>
    <t>GROUP</t>
  </si>
  <si>
    <t>MOLECULE 2</t>
  </si>
  <si>
    <t>EXPANDED_VERSION_OF_MOLECULE</t>
  </si>
  <si>
    <t>PACK</t>
  </si>
  <si>
    <t>EXPIRY_DT</t>
  </si>
  <si>
    <t>RATE PER ITEM</t>
  </si>
  <si>
    <t>SL.NO</t>
  </si>
  <si>
    <t>Column 10</t>
  </si>
  <si>
    <t>BOT.</t>
  </si>
  <si>
    <t>PARA_MEF_SPAS</t>
  </si>
  <si>
    <t>PARACETAMOL_MEFTALSPAS</t>
  </si>
  <si>
    <t>each pair</t>
  </si>
  <si>
    <t>BLAD</t>
  </si>
  <si>
    <t>each</t>
  </si>
  <si>
    <t>SURG_11SIZE_BLAD</t>
  </si>
  <si>
    <t>CONSUMABLE</t>
  </si>
  <si>
    <t>SURGICAL_BLADE_11</t>
  </si>
  <si>
    <t>11SIZE_EACH</t>
  </si>
  <si>
    <t>MAGN23091</t>
  </si>
  <si>
    <t>SURG._22SIZE_BLAD</t>
  </si>
  <si>
    <t>SURGICAL_BLADE_12</t>
  </si>
  <si>
    <t>22SIZE_EACH</t>
  </si>
  <si>
    <t>Z09135</t>
  </si>
  <si>
    <t>AROMATIC_SPIRIT_AMMONIA_BOT.</t>
  </si>
  <si>
    <t>AMMONIA_AMMONIUM CARBONATE_ALCOHOL_AROMATICOILS_BOT.</t>
  </si>
  <si>
    <t>15ML_BOT.</t>
  </si>
  <si>
    <t>SURG._SPIRIT_BOT.</t>
  </si>
  <si>
    <t>SURGICAL_SPIRIT</t>
  </si>
  <si>
    <t>400ML_BOT.</t>
  </si>
  <si>
    <r>
      <rPr>
        <b/>
        <color rgb="FF1155CC"/>
        <u/>
      </rPr>
      <t>LOC.S.NO</t>
    </r>
    <r>
      <rPr>
        <b/>
      </rPr>
      <t>.:</t>
    </r>
  </si>
  <si>
    <t>U.G.-HSR-TERMINAL (BULLET TRAIN U.G.STATION) CONST. PROJECT , UNDER MAHSRC, BKC, MUMBAI-400071</t>
  </si>
  <si>
    <r>
      <rPr>
        <b/>
        <color rgb="FF1155CC"/>
        <sz val="9.0"/>
        <u/>
      </rPr>
      <t>S.NO</t>
    </r>
    <r>
      <rPr>
        <b/>
        <sz val="9.0"/>
      </rPr>
      <t>.</t>
    </r>
  </si>
  <si>
    <t>SANT_LIQ._100ML_BOT.</t>
  </si>
  <si>
    <t>SANITIZER_LIQUID_70%ISOPROPYL_ALCOHOL</t>
  </si>
  <si>
    <t>100ML.SOL.</t>
  </si>
  <si>
    <t>KD/751</t>
  </si>
  <si>
    <t>EYE_WASH_BOT.</t>
  </si>
  <si>
    <t>EYEWASH_BOTTLE</t>
  </si>
  <si>
    <t>GLYCER_BOT.</t>
  </si>
  <si>
    <t>OSMOGLYN</t>
  </si>
  <si>
    <t>GLYCEROL</t>
  </si>
  <si>
    <t>10ML_BOT.</t>
  </si>
  <si>
    <t>H2O2_100ML_BOT.</t>
  </si>
  <si>
    <t>OXYDIZING_AGENT</t>
  </si>
  <si>
    <t>HYDROGEN PEROXIDE</t>
  </si>
  <si>
    <t>100ML_BOT.</t>
  </si>
  <si>
    <t>042</t>
  </si>
  <si>
    <t>COLD_RUB_BOT.</t>
  </si>
  <si>
    <t>TOPICAL_BALM</t>
  </si>
  <si>
    <t>NUTRAVEDIC_VAPOURIZING_RUB</t>
  </si>
  <si>
    <t>50ML_BOT.</t>
  </si>
  <si>
    <t>NCR-004</t>
  </si>
  <si>
    <t>CAN.</t>
  </si>
  <si>
    <t>20G_IV_CAN.</t>
  </si>
  <si>
    <t>CANNULA_20</t>
  </si>
  <si>
    <t>VENFLON_20G.</t>
  </si>
  <si>
    <t>IC33007</t>
  </si>
  <si>
    <t>22G_IV_CAN.</t>
  </si>
  <si>
    <t>CANNULA_21</t>
  </si>
  <si>
    <t>VENFLON_22G.</t>
  </si>
  <si>
    <t>IC33008</t>
  </si>
  <si>
    <t>24G_IV_CAN.</t>
  </si>
  <si>
    <t>CANNULA_24</t>
  </si>
  <si>
    <t>VENFLON_24G.</t>
  </si>
  <si>
    <t>CAP.</t>
  </si>
  <si>
    <t>CHLORO_APLI_CAP.</t>
  </si>
  <si>
    <t>CHLORAMPHENICOL_APLI</t>
  </si>
  <si>
    <t>APLICAPS_EACH</t>
  </si>
  <si>
    <t>OMEP_DOM_CAP.</t>
  </si>
  <si>
    <t>PROTON_PUMP_INHIBITOR</t>
  </si>
  <si>
    <t>OMEPRAZOLE_DOMPERIDONE_CAP.</t>
  </si>
  <si>
    <t>20MG_10MG_CAP.</t>
  </si>
  <si>
    <t>C-23366</t>
  </si>
  <si>
    <r>
      <rPr>
        <b/>
        <color rgb="FF1155CC"/>
        <u/>
      </rPr>
      <t>LOC.S.NO</t>
    </r>
    <r>
      <rPr>
        <b/>
      </rPr>
      <t>.:</t>
    </r>
  </si>
  <si>
    <r>
      <rPr>
        <b/>
        <color rgb="FF1155CC"/>
        <sz val="9.0"/>
        <u/>
      </rPr>
      <t>S.NO</t>
    </r>
    <r>
      <rPr>
        <b/>
        <sz val="9.0"/>
      </rPr>
      <t>.</t>
    </r>
  </si>
  <si>
    <t>PANT_DOM_GR_CAP.</t>
  </si>
  <si>
    <t>PANTOPRAZOLEGR_DOMPERIDONEPR_CAP.</t>
  </si>
  <si>
    <t>MC-24716</t>
  </si>
  <si>
    <t>CRY.</t>
  </si>
  <si>
    <t>POT._PER._KMnO4_CRY.</t>
  </si>
  <si>
    <t>POTASSIUM_PERMANGNATE_CRY.</t>
  </si>
  <si>
    <t>15GM_PKT./BOT.</t>
  </si>
  <si>
    <t>DIS.</t>
  </si>
  <si>
    <t>SAFETY_PIN_DIS.</t>
  </si>
  <si>
    <t>SPIRIT_SWAB_DIS.</t>
  </si>
  <si>
    <t>STER_SWAB_TEST_COLLECTIN</t>
  </si>
  <si>
    <t>STERILE_SWAB_DISPOSABLE_CONDUCTION OF SAMPLE FOR RAT</t>
  </si>
  <si>
    <t>SWAB.</t>
  </si>
  <si>
    <t>STER_GLOV_DIS.</t>
  </si>
  <si>
    <t>STERILE_GLOVES_7SIZE</t>
  </si>
  <si>
    <t>23111401</t>
  </si>
  <si>
    <t>GLOV_PKT._DIS.</t>
  </si>
  <si>
    <t>DISP._GLOVES_PACK</t>
  </si>
  <si>
    <t>100_GL_PER_PKT.</t>
  </si>
  <si>
    <t>GML-06/24</t>
  </si>
  <si>
    <t>HEAD_CAP_DIS.</t>
  </si>
  <si>
    <t>HEAD_CAP</t>
  </si>
  <si>
    <t>23G_NEEDLE_DIS.</t>
  </si>
  <si>
    <t>23G_NEEDLE</t>
  </si>
  <si>
    <t>DISP._NEEDLE</t>
  </si>
  <si>
    <t>EASY_FIX_PLAS_DIS.</t>
  </si>
  <si>
    <t>EASY_FIX_CANNULA_FIXATOR</t>
  </si>
  <si>
    <t>DISP_ELASTO_PLAS</t>
  </si>
  <si>
    <t>GLUCOMETER_TEST_LANCET</t>
  </si>
  <si>
    <t>DISPOSABLE_BLOOD_TESTING_LANCET_GLUCOMETER_ACCUSURE LIFE:MODEL_HH XIII-T)</t>
  </si>
  <si>
    <t>CADAEVAR_PACKING_UNIT</t>
  </si>
  <si>
    <t>CADAEVAR_PACKING_KIT</t>
  </si>
  <si>
    <t>COVID_PPE_KIT.</t>
  </si>
  <si>
    <t>PPE_KIT_ANTI_VIRAL</t>
  </si>
  <si>
    <t>PER_SET</t>
  </si>
  <si>
    <t>PKT.</t>
  </si>
  <si>
    <t>COTTON_BALLS_PKT._DIS.</t>
  </si>
  <si>
    <t>COTTON_BALLS_50NOS._PER_PACK</t>
  </si>
  <si>
    <t>EACH PKT.</t>
  </si>
  <si>
    <r>
      <rPr>
        <b/>
        <color rgb="FF1155CC"/>
        <u/>
      </rPr>
      <t>LOC.S.NO</t>
    </r>
    <r>
      <rPr>
        <b/>
      </rPr>
      <t>.:</t>
    </r>
  </si>
  <si>
    <r>
      <rPr>
        <b/>
        <color rgb="FF1155CC"/>
        <sz val="9.0"/>
        <u/>
      </rPr>
      <t>S.NO</t>
    </r>
    <r>
      <rPr>
        <b/>
        <sz val="9.0"/>
      </rPr>
      <t>.</t>
    </r>
  </si>
  <si>
    <t>NASAL_PRONGS_ADULT_DISP.</t>
  </si>
  <si>
    <t>NASAL_PRONGS_ADULT_FOR_O2_INHALATION</t>
  </si>
  <si>
    <t>PRONGS</t>
  </si>
  <si>
    <t>BAND</t>
  </si>
  <si>
    <t>TRIANGULAR_BANDAGE</t>
  </si>
  <si>
    <t>TRIANGULAR_BANDAGE_BASE_130CMXHT60CM_DIS.</t>
  </si>
  <si>
    <t>TRIA_BAN_DIS.</t>
  </si>
  <si>
    <t>DRPS</t>
  </si>
  <si>
    <t>OFLOX_DRPS</t>
  </si>
  <si>
    <t>OFLOXACIN_0.3%_10ML</t>
  </si>
  <si>
    <t>24EF14E</t>
  </si>
  <si>
    <t>OXYMET_DECONG_DRPS</t>
  </si>
  <si>
    <t>OXYMETAZOLINE_DROPS_(OTRIVIN)</t>
  </si>
  <si>
    <t>NASAL_DRO.</t>
  </si>
  <si>
    <t>PX240704</t>
  </si>
  <si>
    <t>EYE_DRPS</t>
  </si>
  <si>
    <t>EYEDROPS_LUBRICANT</t>
  </si>
  <si>
    <t>UIE24137</t>
  </si>
  <si>
    <t>/</t>
  </si>
  <si>
    <t>EYE_B_DRPS</t>
  </si>
  <si>
    <t>UIE24093</t>
  </si>
  <si>
    <t>OXYMET_REFERSH_DRPS</t>
  </si>
  <si>
    <t>OXYMETHYLCELLULOSE</t>
  </si>
  <si>
    <t>10ML_DRO.</t>
  </si>
  <si>
    <t>WAXOLVE_DRPS.</t>
  </si>
  <si>
    <t>BENZOCAINE_ CHLORBUTOL_ PARADICHLOROBENZENE_TURPENTINEOIL</t>
  </si>
  <si>
    <t>SED24326C</t>
  </si>
  <si>
    <t>CONTACT NO.</t>
  </si>
  <si>
    <t>EMERGENCY CONTROL ROOM</t>
  </si>
  <si>
    <t>MEIL HCC -JV</t>
  </si>
  <si>
    <t>CONTROL ROOM</t>
  </si>
  <si>
    <t>PRABHAKAR BABU</t>
  </si>
  <si>
    <t>PROJECT MANAGER</t>
  </si>
  <si>
    <t>CHERUKURI PULLA RAO</t>
  </si>
  <si>
    <t>CHIEF SHE OFFICER</t>
  </si>
  <si>
    <t>P. DAYAKAR REDDY</t>
  </si>
  <si>
    <t>ASST. GEN. MGR. (MACHINERY)</t>
  </si>
  <si>
    <t>HARDEV SINGH</t>
  </si>
  <si>
    <t>ASST. GEN. MGR. (SAFETY)</t>
  </si>
  <si>
    <t>RAVI RANJAN</t>
  </si>
  <si>
    <t>FIRE POINT ZONE-1</t>
  </si>
  <si>
    <t>JAYPAL SINGH</t>
  </si>
  <si>
    <t>MGR. (HR)</t>
  </si>
  <si>
    <t>PRASHANT KUMAR</t>
  </si>
  <si>
    <t>ASST. MANAGER (ELEC.)</t>
  </si>
  <si>
    <t>VIVEK SHARMA</t>
  </si>
  <si>
    <t>DY. MGR. (STORE)</t>
  </si>
  <si>
    <t>DR.P.S.SUNDAR RAJ</t>
  </si>
  <si>
    <t>SHIVI HSE SOLUTIONS</t>
  </si>
  <si>
    <t>CMO</t>
  </si>
  <si>
    <t>DR.SUNEEL KUMAR CHAUHAN</t>
  </si>
  <si>
    <t>PMO</t>
  </si>
  <si>
    <t>DR.SANJEEV PAL</t>
  </si>
  <si>
    <t>BRO.FAROOQUE ANWAR</t>
  </si>
  <si>
    <t>PARAMEDIC/ MALE NURSE</t>
  </si>
  <si>
    <t>BRO.ARYAN KUMAR</t>
  </si>
  <si>
    <t>SHAILENDRA KUMAR</t>
  </si>
  <si>
    <t>AMBULANCE DRIVER</t>
  </si>
  <si>
    <t>AMBULANCE SERVICES</t>
  </si>
  <si>
    <t>POLICE</t>
  </si>
  <si>
    <t>FIRE</t>
  </si>
  <si>
    <t>AMBULANCE</t>
  </si>
  <si>
    <t>EMERGENCY SERVICES</t>
  </si>
  <si>
    <t>RAJENDRA PRASAD</t>
  </si>
  <si>
    <t>TCAP</t>
  </si>
  <si>
    <t>DY. CRE</t>
  </si>
  <si>
    <t>SRINIVAS KONDA</t>
  </si>
  <si>
    <t>CHIEF SAFETY EXPERT</t>
  </si>
  <si>
    <t>RAJNEESH SAROJ</t>
  </si>
  <si>
    <t>NHSRCL</t>
  </si>
  <si>
    <t>GEN. MANAGER</t>
  </si>
  <si>
    <t>GAD.</t>
  </si>
  <si>
    <t>WAT_DISP_20_LIT._GAD.</t>
  </si>
  <si>
    <t>WATER_DISPENSER_20L</t>
  </si>
  <si>
    <t>AC_SPLT_GAD.</t>
  </si>
  <si>
    <t>EQUIPMENT</t>
  </si>
  <si>
    <t>SPLIT_AC_HITACHI_1.5TON</t>
  </si>
  <si>
    <t>TUBE_LIT._GAD.</t>
  </si>
  <si>
    <t>FIXTURE</t>
  </si>
  <si>
    <t>TUBE_LIGHT</t>
  </si>
  <si>
    <t>SKIN_STAP_GAD.</t>
  </si>
  <si>
    <t>SKIN_STAPLER</t>
  </si>
  <si>
    <t>PULSE_OXI_MTR._GAD.</t>
  </si>
  <si>
    <t>PULSEOXIMETER</t>
  </si>
  <si>
    <t>DIG._THERMO_GAD.</t>
  </si>
  <si>
    <t>DIGITALTHERMOMETER</t>
  </si>
  <si>
    <t>NON_CONT_THERMO_GAD.</t>
  </si>
  <si>
    <t>NON-CONTACT_INFRARED_THERMOMETER</t>
  </si>
  <si>
    <t>TWEEZER_GAD.</t>
  </si>
  <si>
    <t>NON_TOOTHED_THUMB_FORECEPS_TWEEZER</t>
  </si>
  <si>
    <t>WT_MC_ELEC_GAD.</t>
  </si>
  <si>
    <t>ELECTRONIC_WEIGHTING_MACHINE</t>
  </si>
  <si>
    <t>NEBU_GAD.</t>
  </si>
  <si>
    <t>NEBULIZER</t>
  </si>
  <si>
    <t>EYE_WASH_CUP_GAD.</t>
  </si>
  <si>
    <t>O2_FLOW_MTR_GAD.</t>
  </si>
  <si>
    <t>OXYGEN_FLOW_METER</t>
  </si>
  <si>
    <t>GLUCO_MTR_GAD.</t>
  </si>
  <si>
    <t>GLUCOMETER</t>
  </si>
  <si>
    <t>HFNO_GAD.</t>
  </si>
  <si>
    <t>HIGHFLOW_NASAL OXYGEN_SYSTEM</t>
  </si>
  <si>
    <t>SYSTEM</t>
  </si>
  <si>
    <t>KIDNEY_TRAY_STEEL_GAD.</t>
  </si>
  <si>
    <t>STEEL_TRAY_KIDNEY_SHAPED</t>
  </si>
  <si>
    <r>
      <rPr>
        <b/>
        <color rgb="FF1155CC"/>
        <u/>
      </rPr>
      <t>LOC.S.NO</t>
    </r>
    <r>
      <rPr>
        <b/>
      </rPr>
      <t>.:</t>
    </r>
  </si>
  <si>
    <r>
      <rPr>
        <b/>
        <color rgb="FF1155CC"/>
        <sz val="9.0"/>
        <u/>
      </rPr>
      <t>S.NO</t>
    </r>
    <r>
      <rPr>
        <b/>
        <sz val="9.0"/>
      </rPr>
      <t>.</t>
    </r>
  </si>
  <si>
    <t>WASH_BOTTLE_PLASTIC_GAD.</t>
  </si>
  <si>
    <t>PLASTIC_WASH_BOTTLE</t>
  </si>
  <si>
    <t>EMER_RECH_LIGHT_GAD.</t>
  </si>
  <si>
    <t>EMERGENCY_RE-CHARGEABLE_LIGHT_TORCH</t>
  </si>
  <si>
    <t>EMER_RECH_LIGHT</t>
  </si>
  <si>
    <t>GEL.</t>
  </si>
  <si>
    <t>ULCER_GEL.</t>
  </si>
  <si>
    <t>CHOLINE_SALICYLATE_LIGNOCAINE_HCL_10ML</t>
  </si>
  <si>
    <t>MOUTH_ULCER_GEL</t>
  </si>
  <si>
    <t>MNB/06/406</t>
  </si>
  <si>
    <t>LIGNO_GEL.</t>
  </si>
  <si>
    <t>LIGNOCAINEHCL</t>
  </si>
  <si>
    <t>2%_GEL.</t>
  </si>
  <si>
    <t>KV24085A</t>
  </si>
  <si>
    <t>LIGNO_B_GEL.</t>
  </si>
  <si>
    <t>CAA-321</t>
  </si>
  <si>
    <t>DICLO_GEL.</t>
  </si>
  <si>
    <t>DICLOFENAC_GEL.</t>
  </si>
  <si>
    <t>A225007</t>
  </si>
  <si>
    <t>KETO_GEL.</t>
  </si>
  <si>
    <t>KETOCONAZOLE_CREAM</t>
  </si>
  <si>
    <t>UJA35A</t>
  </si>
  <si>
    <t>ITEMS FOR HEALTHCARE DISPENSARY CUM FIRST AID UNIT AT MAHUL LABOUR CAMP</t>
  </si>
  <si>
    <t>KETO_B_GEL.</t>
  </si>
  <si>
    <t>OINT</t>
  </si>
  <si>
    <r>
      <rPr>
        <b/>
        <color rgb="FF1155CC"/>
        <u/>
      </rPr>
      <t>LOC.S.NO</t>
    </r>
    <r>
      <rPr>
        <b/>
      </rPr>
      <t>.:</t>
    </r>
  </si>
  <si>
    <r>
      <rPr>
        <b/>
        <color rgb="FF1155CC"/>
        <sz val="9.0"/>
        <u/>
      </rPr>
      <t>S.NO</t>
    </r>
    <r>
      <rPr>
        <b/>
        <sz val="9.0"/>
      </rPr>
      <t>.</t>
    </r>
  </si>
  <si>
    <t>ECG_GEL.</t>
  </si>
  <si>
    <t>CONDUCTIVE_GEL</t>
  </si>
  <si>
    <t>ECG_GEL</t>
  </si>
  <si>
    <t>THROMBOPHOB_GEL.</t>
  </si>
  <si>
    <t>BENZYL_NICOTINATE_HEPARIN</t>
  </si>
  <si>
    <t>INF.</t>
  </si>
  <si>
    <t>25D_INF.</t>
  </si>
  <si>
    <t>IVFLUID</t>
  </si>
  <si>
    <t>25%DEXTROSE</t>
  </si>
  <si>
    <t>100ML_INF.</t>
  </si>
  <si>
    <t>TL0701M4</t>
  </si>
  <si>
    <t>5D_INF.</t>
  </si>
  <si>
    <t>5%DEXTROSE</t>
  </si>
  <si>
    <t>500ML_INF.</t>
  </si>
  <si>
    <t>DNS_INF.</t>
  </si>
  <si>
    <t>DEXTROSENORMALSALINE</t>
  </si>
  <si>
    <t>S5FBX426</t>
  </si>
  <si>
    <t>RL_INF.</t>
  </si>
  <si>
    <t>RINGER'SLACTATE</t>
  </si>
  <si>
    <t>NS_100ML_INF.</t>
  </si>
  <si>
    <t>NORMALSALINE_100ML</t>
  </si>
  <si>
    <t>NS_500ML_INF.</t>
  </si>
  <si>
    <t>NORMALSALINE</t>
  </si>
  <si>
    <t>S1FDY277</t>
  </si>
  <si>
    <t>MANNIT_INF.</t>
  </si>
  <si>
    <t>OSMOTIC_DIURETIC</t>
  </si>
  <si>
    <t>MANNITOL_20%</t>
  </si>
  <si>
    <t>INJ.</t>
  </si>
  <si>
    <t>LIGNO_INJ.</t>
  </si>
  <si>
    <t>LIGNOCAINEHCL_INJ.</t>
  </si>
  <si>
    <t>30ML_VIAL_INJ.</t>
  </si>
  <si>
    <t>DICLO_AQ_1ML_INJ.</t>
  </si>
  <si>
    <t>DICLOFENAC_AQ</t>
  </si>
  <si>
    <t>DYNAPAR_1ML_INJ.</t>
  </si>
  <si>
    <t>PA24160</t>
  </si>
  <si>
    <t>DICLO_3ML_INJ.</t>
  </si>
  <si>
    <t>DICLOFENAC_INJ.</t>
  </si>
  <si>
    <t>3ML_INJ.</t>
  </si>
  <si>
    <t>AMIO_INJ.</t>
  </si>
  <si>
    <t>ANTI_ARRHYTHMIC</t>
  </si>
  <si>
    <t>AMIODARONE_50MG/ML</t>
  </si>
  <si>
    <t>TAXIM_CEFO_INJ.</t>
  </si>
  <si>
    <t>CEFOTAXIME_1GM</t>
  </si>
  <si>
    <t>24180984</t>
  </si>
  <si>
    <t>AMIK_500MG_INJ.</t>
  </si>
  <si>
    <t>AMIKACIN_500MG</t>
  </si>
  <si>
    <t>GENT_80MG_INJ.</t>
  </si>
  <si>
    <t>GENTAMICIN_80MG</t>
  </si>
  <si>
    <t>HYOS_INJ.</t>
  </si>
  <si>
    <t>ANTI_CHOLINERGIC</t>
  </si>
  <si>
    <t>HYOSCINEBROMIDE_20MG</t>
  </si>
  <si>
    <t>BUSCOGAST_INJ.</t>
  </si>
  <si>
    <t>0324027</t>
  </si>
  <si>
    <t>ATROP_INJ.</t>
  </si>
  <si>
    <t>ATROPINE_10MG</t>
  </si>
  <si>
    <t>ENOXA_LMWH_40U_INJ.</t>
  </si>
  <si>
    <t>ENOXAPAREN_LMWH_40,000_UNITS</t>
  </si>
  <si>
    <t>HEP_INJ.</t>
  </si>
  <si>
    <t>HEPARIN</t>
  </si>
  <si>
    <r>
      <rPr>
        <b/>
        <color rgb="FF1155CC"/>
        <u/>
      </rPr>
      <t>LOC.S.NO</t>
    </r>
    <r>
      <rPr>
        <b/>
      </rPr>
      <t>.:</t>
    </r>
  </si>
  <si>
    <r>
      <rPr>
        <b/>
        <color rgb="FF1155CC"/>
        <sz val="9.0"/>
        <u/>
      </rPr>
      <t>S.NO</t>
    </r>
    <r>
      <rPr>
        <b/>
        <sz val="9.0"/>
      </rPr>
      <t>.</t>
    </r>
  </si>
  <si>
    <t>ONDAN_INJ.</t>
  </si>
  <si>
    <t>ONDANSETRON_4MG_INJ.</t>
  </si>
  <si>
    <t>A40025G</t>
  </si>
  <si>
    <t>LEVET_INJ.</t>
  </si>
  <si>
    <t>LEVETIRACETAM_500MG</t>
  </si>
  <si>
    <t>PHENY_INJ.</t>
  </si>
  <si>
    <t>PHENYTOIN_SODIUM_50MG</t>
  </si>
  <si>
    <t>TRANEX_INJ.</t>
  </si>
  <si>
    <t>ANTI_HAEMORRHAGIC</t>
  </si>
  <si>
    <t>TRANEXAMIC_ACID_3ML</t>
  </si>
  <si>
    <t>AVIL_PHEN_INJ.</t>
  </si>
  <si>
    <t>ANTI_HISTAMINE</t>
  </si>
  <si>
    <t>PHENIRAMINE_2ML</t>
  </si>
  <si>
    <t>0424075</t>
  </si>
  <si>
    <t>PROME_PHENARG_INJ.</t>
  </si>
  <si>
    <t>PROMETHAZINE_2ML</t>
  </si>
  <si>
    <t>STEMETIL_INJ.</t>
  </si>
  <si>
    <t>ANTI_PSYCOTIC</t>
  </si>
  <si>
    <t>PROCHLOPERAZINE_2ML</t>
  </si>
  <si>
    <r>
      <rPr>
        <b/>
        <color rgb="FF1155CC"/>
        <u/>
      </rPr>
      <t>LOC.S.NO</t>
    </r>
    <r>
      <rPr>
        <b/>
      </rPr>
      <t>.:</t>
    </r>
  </si>
  <si>
    <t>PARA_1G_INJ.</t>
  </si>
  <si>
    <t>ANTI_PYRETIC</t>
  </si>
  <si>
    <r>
      <rPr>
        <b/>
        <color rgb="FF1155CC"/>
        <sz val="9.0"/>
        <u/>
      </rPr>
      <t>S.NO</t>
    </r>
    <r>
      <rPr>
        <b/>
        <sz val="9.0"/>
      </rPr>
      <t>.</t>
    </r>
  </si>
  <si>
    <t>PARACETAMOL_INJ.</t>
  </si>
  <si>
    <t>1G_INJ.</t>
  </si>
  <si>
    <t>PWRBX67</t>
  </si>
  <si>
    <t>DERIPH_INJ.</t>
  </si>
  <si>
    <t>ETIOPHYLLINE_THEOPHYLLINE_INJ.</t>
  </si>
  <si>
    <t>N400148</t>
  </si>
  <si>
    <t>AMINO_PHIL_INJ.</t>
  </si>
  <si>
    <t>AMINOPHYLLINE</t>
  </si>
  <si>
    <t>FURO_INJ.</t>
  </si>
  <si>
    <t>FUROSEMIDE_INJ</t>
  </si>
  <si>
    <t>2ML_INJ.</t>
  </si>
  <si>
    <t>PAN_40_INJ.</t>
  </si>
  <si>
    <t>PANTOPRAZOLE_40MG</t>
  </si>
  <si>
    <t>MB/09/739</t>
  </si>
  <si>
    <t>BETAM_INJ.</t>
  </si>
  <si>
    <t>BETAMETHASONE_INJ.</t>
  </si>
  <si>
    <t>HYDRO_CORT_INJ.</t>
  </si>
  <si>
    <t>HYDROCORTISONE_100MG</t>
  </si>
  <si>
    <t>DEXA_INJ.</t>
  </si>
  <si>
    <t>DEXAMETHASONE_4MG_VIAL_INJ.</t>
  </si>
  <si>
    <t>TT_INJ.</t>
  </si>
  <si>
    <t>TETANUS_TOXOID_0.5ML</t>
  </si>
  <si>
    <t>MVI_INJ.</t>
  </si>
  <si>
    <t>MVI[MULTIVITAMININJ.]</t>
  </si>
  <si>
    <t>KP24335</t>
  </si>
  <si>
    <t>KIT.</t>
  </si>
  <si>
    <t>RAT_TEST_KIT.</t>
  </si>
  <si>
    <t>RAPID_ANTIGEN_TEST_COVID_KIT.</t>
  </si>
  <si>
    <t>TEST_KIT.</t>
  </si>
  <si>
    <t>LOT.</t>
  </si>
  <si>
    <t>CLOTRI_10ML_LOT.</t>
  </si>
  <si>
    <t>CLOTRIMAZOLE_LOT.</t>
  </si>
  <si>
    <t>10ML_LOT.</t>
  </si>
  <si>
    <t>ZHC2440</t>
  </si>
  <si>
    <t>CAL_LOT.</t>
  </si>
  <si>
    <t>CALAMINE_LOTION</t>
  </si>
  <si>
    <t>314</t>
  </si>
  <si>
    <t>LOZ.</t>
  </si>
  <si>
    <t>COUGH_DROP_LOZ.</t>
  </si>
  <si>
    <t>AYURVEDIC</t>
  </si>
  <si>
    <t>SEAL_COUGHDROP</t>
  </si>
  <si>
    <t>SKOF21</t>
  </si>
  <si>
    <t>SURG._MASK</t>
  </si>
  <si>
    <t>VENT_MASK</t>
  </si>
  <si>
    <t>VENTURY_MASK</t>
  </si>
  <si>
    <t>DISP._N-95_MASK</t>
  </si>
  <si>
    <t>O2_FLOW_ADULT_DIS._MASK</t>
  </si>
  <si>
    <t>OXYGEN_FLOW_MASK_ADULT</t>
  </si>
  <si>
    <t>O2_FLOW_VENTU_MASK</t>
  </si>
  <si>
    <t>OXYGEN_FLOW_VENTURI_MASK_FOR_NEBULIZATION</t>
  </si>
  <si>
    <t>OIN.</t>
  </si>
  <si>
    <t>SORFAM_OIN.</t>
  </si>
  <si>
    <t>SOFRAM_OIN.</t>
  </si>
  <si>
    <t>SOFRAMYCIN_OINT.</t>
  </si>
  <si>
    <t>15GM_OINT</t>
  </si>
  <si>
    <t>FRAM_OIN.</t>
  </si>
  <si>
    <t>FRAMYECETIN_30MH_OINT.</t>
  </si>
  <si>
    <t>FUSI_OIN.</t>
  </si>
  <si>
    <t>FUSIDICACID_2%_CREAM</t>
  </si>
  <si>
    <t>CLOB_MICO_OIN.</t>
  </si>
  <si>
    <t>CLOBETASOLPROPIONATE_MICONAZOLE NITRATE</t>
  </si>
  <si>
    <t>350</t>
  </si>
  <si>
    <t>TERB_OIN.</t>
  </si>
  <si>
    <t>TERBINAFIN</t>
  </si>
  <si>
    <t>SILVER_CLOHEX_OIN.</t>
  </si>
  <si>
    <t>SILVERNITRATE_CLOHEXIDINE_15GM</t>
  </si>
  <si>
    <t>UH824C</t>
  </si>
  <si>
    <t>POVID_25GM_OIN.</t>
  </si>
  <si>
    <t>POVIDONE_IODINE</t>
  </si>
  <si>
    <t>25GM_OIN.</t>
  </si>
  <si>
    <t>SILVER_OIN.</t>
  </si>
  <si>
    <t>COLLOID_SILVER</t>
  </si>
  <si>
    <t>200GM_OIN.</t>
  </si>
  <si>
    <t>CLOTRI_15GM_OIN.</t>
  </si>
  <si>
    <t>CLOT_15GM_OIN.</t>
  </si>
  <si>
    <t>CLOTRIMAZOLE_15GM_OIN.</t>
  </si>
  <si>
    <t>15GM_OIN.</t>
  </si>
  <si>
    <r>
      <rPr>
        <b/>
        <color rgb="FF1155CC"/>
        <u/>
      </rPr>
      <t>LOC.S.NO</t>
    </r>
    <r>
      <rPr>
        <b/>
      </rPr>
      <t>.:</t>
    </r>
  </si>
  <si>
    <r>
      <rPr>
        <b/>
        <color rgb="FF1155CC"/>
        <sz val="9.0"/>
        <u/>
      </rPr>
      <t>S.NO</t>
    </r>
    <r>
      <rPr>
        <b/>
        <sz val="9.0"/>
      </rPr>
      <t>.</t>
    </r>
  </si>
  <si>
    <t>CLOB_GEN_OIN.</t>
  </si>
  <si>
    <t>CLOBETASOL_GENTAMYCIN_CREAM</t>
  </si>
  <si>
    <t>30GM_OINT</t>
  </si>
  <si>
    <t>ITRA_OFLO_ORNI_CLOB_OIN.</t>
  </si>
  <si>
    <t>ITRACONAZOLE_OFLOX._ORNI._CLOB._CREAM</t>
  </si>
  <si>
    <t>ULD26E</t>
  </si>
  <si>
    <r>
      <rPr>
        <b/>
        <color rgb="FF1155CC"/>
        <u/>
      </rPr>
      <t>LOC.S.NO</t>
    </r>
    <r>
      <rPr>
        <b/>
      </rPr>
      <t>.:</t>
    </r>
  </si>
  <si>
    <r>
      <rPr>
        <b/>
        <color rgb="FF1155CC"/>
        <sz val="9.0"/>
        <u/>
      </rPr>
      <t>S.NO</t>
    </r>
    <r>
      <rPr>
        <b/>
        <sz val="9.0"/>
      </rPr>
      <t>.</t>
    </r>
  </si>
  <si>
    <t>BACTIGRASS_TULE_OIN.</t>
  </si>
  <si>
    <t>BACTIGRASS_10CMX10CM_TULLE</t>
  </si>
  <si>
    <t>SOFRA_TULLE</t>
  </si>
  <si>
    <t>PAD.</t>
  </si>
  <si>
    <t>GAUZE_STER_SMALL_PAD.</t>
  </si>
  <si>
    <t>STERILE_GAUZE_5CMx5CM</t>
  </si>
  <si>
    <t>SMALL_EACH</t>
  </si>
  <si>
    <t>GS711</t>
  </si>
  <si>
    <t>GAUZ_STER_SMALL_B_PAD.</t>
  </si>
  <si>
    <t>O7</t>
  </si>
  <si>
    <t>GAUZE_STER_MED_PAD.</t>
  </si>
  <si>
    <t>STERILE_GAUZE 10CMx10CM</t>
  </si>
  <si>
    <t>MEDIUM_EACH</t>
  </si>
  <si>
    <t>GAUZE_STER_LARGE_PAD.</t>
  </si>
  <si>
    <t>STERILE_GAUZE</t>
  </si>
  <si>
    <t>LARGE_EACH</t>
  </si>
  <si>
    <t>STERILE_EYE_PAD.</t>
  </si>
  <si>
    <t>STERILE_EYE_GAUZE_PAD</t>
  </si>
  <si>
    <t>TISSUE_PKT.</t>
  </si>
  <si>
    <t>TISSUE_PAPER_PACK</t>
  </si>
  <si>
    <t>0212G</t>
  </si>
  <si>
    <t>GLUCO_PKT.</t>
  </si>
  <si>
    <t>GLUCOSE_(GLUCOND)_100MG</t>
  </si>
  <si>
    <t>B00208</t>
  </si>
  <si>
    <t>GLUCO_STRIP_50NO_PKT.</t>
  </si>
  <si>
    <t>STRIP</t>
  </si>
  <si>
    <t>GLUCOMETER_STRIPS_MODEL:ACCUSURE LIFE - CE-0197</t>
  </si>
  <si>
    <t>50_STRIPS_PKT.</t>
  </si>
  <si>
    <t>PLAS</t>
  </si>
  <si>
    <t>HANDY_PLAS</t>
  </si>
  <si>
    <t>HANDYPLAST</t>
  </si>
  <si>
    <t>444158118M</t>
  </si>
  <si>
    <t>ADHESIVE_PLAS</t>
  </si>
  <si>
    <t>POW.</t>
  </si>
  <si>
    <t>CLOT_CLOCIP_POW.</t>
  </si>
  <si>
    <t>CLOTRIMAZOLE_POW.</t>
  </si>
  <si>
    <t>CLOCIP_100GM_POW.</t>
  </si>
  <si>
    <t>KC-22316</t>
  </si>
  <si>
    <t>NEO_POW.</t>
  </si>
  <si>
    <t>NEOMYCIN_SULPHATE_SULPHACETAMIDE_BACITRACIN_10GM</t>
  </si>
  <si>
    <t>TD1010</t>
  </si>
  <si>
    <t>NEO_SPRINK_POW.</t>
  </si>
  <si>
    <t>NEOMYCIN_SULPHATE_SULPHACETAMIDE_BACITRACIN_SPRINK_5MG+250U_60MG</t>
  </si>
  <si>
    <t>N254006</t>
  </si>
  <si>
    <t>POVID_CIPLADINE_POW.</t>
  </si>
  <si>
    <t>POVIDONE_IODINE_POW.</t>
  </si>
  <si>
    <t>CIPLADINE_POW.</t>
  </si>
  <si>
    <t>ORS_SACHET_21.8GM_POW.</t>
  </si>
  <si>
    <t>ORS_21.8GM_SACH-POW.</t>
  </si>
  <si>
    <t>ORS_S_POW</t>
  </si>
  <si>
    <t>ORS_LARGE_POW</t>
  </si>
  <si>
    <t>ORS_800GM_SACH_POW</t>
  </si>
  <si>
    <t>ORS_L_POW</t>
  </si>
  <si>
    <t>RES.</t>
  </si>
  <si>
    <t>SALB_RES.</t>
  </si>
  <si>
    <t>SALBUTAMOL_RESP</t>
  </si>
  <si>
    <t>5M_RES.</t>
  </si>
  <si>
    <t>4L81145</t>
  </si>
  <si>
    <t>SALB_B_RES.</t>
  </si>
  <si>
    <t>SALBUTAMOL</t>
  </si>
  <si>
    <t>4L81176 &amp; 46661</t>
  </si>
  <si>
    <t>BUDES_RES.</t>
  </si>
  <si>
    <t>BUDESONIDE</t>
  </si>
  <si>
    <t>DUOLIN_RES.</t>
  </si>
  <si>
    <t>DUOLIN_RESP.</t>
  </si>
  <si>
    <t>5ML_RES.</t>
  </si>
  <si>
    <t>ROLL</t>
  </si>
  <si>
    <t>COTT_SMALL_ROLL</t>
  </si>
  <si>
    <t>COTTON WOOL_15GM</t>
  </si>
  <si>
    <t>15GM_ROLL</t>
  </si>
  <si>
    <t>GAUZE_BAND_7.5CM_ROLL</t>
  </si>
  <si>
    <t>ROLLER_GAUZE_BANDAGE_7.5</t>
  </si>
  <si>
    <t>7.5CM_ROLL</t>
  </si>
  <si>
    <t>4452</t>
  </si>
  <si>
    <t>CREPE_BAND_ROLL</t>
  </si>
  <si>
    <t>ROLLER_BANDAGE_CREPE_6CM</t>
  </si>
  <si>
    <t>4CM_ROLL</t>
  </si>
  <si>
    <t>760</t>
  </si>
  <si>
    <t>COTT_MED_70GM_ROLL</t>
  </si>
  <si>
    <t>COTTON WOOL_70GM</t>
  </si>
  <si>
    <t>70GM_ROLL</t>
  </si>
  <si>
    <t>GAUZE_BAND_5CM_ROLL</t>
  </si>
  <si>
    <t>ROLLER_GAUZE_BANDAGE</t>
  </si>
  <si>
    <t>5CM_ROLL</t>
  </si>
  <si>
    <t>SACH</t>
  </si>
  <si>
    <t>ENO_SACH</t>
  </si>
  <si>
    <t>ENO</t>
  </si>
  <si>
    <t>SACHET</t>
  </si>
  <si>
    <r>
      <rPr>
        <b/>
        <color rgb="FF1155CC"/>
        <u/>
      </rPr>
      <t>LOC.S.NO</t>
    </r>
    <r>
      <rPr>
        <b/>
      </rPr>
      <t>.:</t>
    </r>
  </si>
  <si>
    <r>
      <rPr>
        <b/>
        <color rgb="FF1155CC"/>
        <sz val="9.0"/>
        <u/>
      </rPr>
      <t>S.NO</t>
    </r>
    <r>
      <rPr>
        <b/>
        <sz val="9.0"/>
      </rPr>
      <t>.</t>
    </r>
  </si>
  <si>
    <t>ORS_SACH</t>
  </si>
  <si>
    <t>21.8GM_SACH</t>
  </si>
  <si>
    <t>SET.</t>
  </si>
  <si>
    <t>IVSET</t>
  </si>
  <si>
    <t>K-24J620895</t>
  </si>
  <si>
    <t>SVSET</t>
  </si>
  <si>
    <t>344448</t>
  </si>
  <si>
    <t>SGL.</t>
  </si>
  <si>
    <t>CAL_ZN_SGL.</t>
  </si>
  <si>
    <t>CALCITRIOL_CALCIUMZINC_SOFTGEL</t>
  </si>
  <si>
    <t>US24274</t>
  </si>
  <si>
    <t>SOL.</t>
  </si>
  <si>
    <t>CLOHEX_SAV_100ML_SOL.</t>
  </si>
  <si>
    <t>CLOHEXIDINE_SAVL_100ML</t>
  </si>
  <si>
    <t>SAVLON_100ML_SOL.</t>
  </si>
  <si>
    <t>N2540010</t>
  </si>
  <si>
    <t>POVID_100ML_SOL.</t>
  </si>
  <si>
    <t>POVIDONE_IODINE_SOL.</t>
  </si>
  <si>
    <t>100ML_SOL.</t>
  </si>
  <si>
    <t>2409155</t>
  </si>
  <si>
    <t>CLOHEX_SAV_1L_SOL.</t>
  </si>
  <si>
    <t>CLOHEXIDINE_1L_SOL.</t>
  </si>
  <si>
    <t>SAVLON_1L_SOL.</t>
  </si>
  <si>
    <t>COLIN_SOL.</t>
  </si>
  <si>
    <t>COLIN</t>
  </si>
  <si>
    <t>SPR.</t>
  </si>
  <si>
    <t>DICLO_SPR.</t>
  </si>
  <si>
    <t>DICLOFENAC_SPR.</t>
  </si>
  <si>
    <t>SPRAY</t>
  </si>
  <si>
    <t>TBAX105</t>
  </si>
  <si>
    <t>ROOM_SPR.</t>
  </si>
  <si>
    <t>LIQUIFIED_PROPELLENT</t>
  </si>
  <si>
    <t>ROOM_SPRAY</t>
  </si>
  <si>
    <t>FRESHNER_SPR.</t>
  </si>
  <si>
    <t>STAT</t>
  </si>
  <si>
    <t>SCISSOR_STAT</t>
  </si>
  <si>
    <t>SCISSOR</t>
  </si>
  <si>
    <t>A4_PAPER_REAM_STAT</t>
  </si>
  <si>
    <t>STATIONERY</t>
  </si>
  <si>
    <t>COPIER_PAPER_A4_SIZE</t>
  </si>
  <si>
    <t>500SHEETS_REAM</t>
  </si>
  <si>
    <t>BOX_FILE_STAT</t>
  </si>
  <si>
    <t>BOX_FILE</t>
  </si>
  <si>
    <t>ERASER_STAT</t>
  </si>
  <si>
    <t>ERASER</t>
  </si>
  <si>
    <t>PEN_STAT</t>
  </si>
  <si>
    <t>BALLPENS</t>
  </si>
  <si>
    <r>
      <rPr>
        <b/>
        <color rgb="FF1155CC"/>
        <u/>
      </rPr>
      <t>LOC.S.NO</t>
    </r>
    <r>
      <rPr>
        <b/>
      </rPr>
      <t>.:</t>
    </r>
  </si>
  <si>
    <r>
      <rPr>
        <b/>
        <color rgb="FF1155CC"/>
        <sz val="9.0"/>
        <u/>
      </rPr>
      <t>S.NO</t>
    </r>
    <r>
      <rPr>
        <b/>
        <sz val="9.0"/>
      </rPr>
      <t>.</t>
    </r>
  </si>
  <si>
    <t>PENCIL_STAT</t>
  </si>
  <si>
    <t>NATRAJ</t>
  </si>
  <si>
    <t>PENCIL_EACH</t>
  </si>
  <si>
    <t>100PG_REG._STAT</t>
  </si>
  <si>
    <t>100_PAGES_REGISTER</t>
  </si>
  <si>
    <t>300PG_REG._STAT</t>
  </si>
  <si>
    <t>300_PAGES_REGISTER</t>
  </si>
  <si>
    <t>200PG._REG._STAT</t>
  </si>
  <si>
    <t>200_PAGES_REGISTER</t>
  </si>
  <si>
    <t>SCALE_1FT_STAT</t>
  </si>
  <si>
    <t>SCALE</t>
  </si>
  <si>
    <t>1FT_EACH</t>
  </si>
  <si>
    <t>STAPLE_PINS_PACK_STAT</t>
  </si>
  <si>
    <t>STAPLE_PINS_PACK</t>
  </si>
  <si>
    <t>EACH_PKT.</t>
  </si>
  <si>
    <t>STAPLER_STAT</t>
  </si>
  <si>
    <t>STAPLER_PUNCH</t>
  </si>
  <si>
    <t>PUNCH_MC_STAT</t>
  </si>
  <si>
    <t>PUNCH_MACHINE</t>
  </si>
  <si>
    <t>HIGH_LIGHTER_STAT</t>
  </si>
  <si>
    <t>HIGHLIGHTER</t>
  </si>
  <si>
    <t>WHITE_FLU_MKR_STAT</t>
  </si>
  <si>
    <t>WHITEFLUIDMARKER</t>
  </si>
  <si>
    <t>GLUE_STK_STAT</t>
  </si>
  <si>
    <t>GLUESTICK</t>
  </si>
  <si>
    <t>SUS.</t>
  </si>
  <si>
    <t>ANTACID_SUS.</t>
  </si>
  <si>
    <t>ALUMINIUM_MAGNESIUM_SIMETHICONE_ANTACID_SUSPENSION</t>
  </si>
  <si>
    <t>DAVACID_SUS.</t>
  </si>
  <si>
    <t>L24088</t>
  </si>
  <si>
    <t>ANTACID_B_SUS.</t>
  </si>
  <si>
    <t>ALDY4014</t>
  </si>
  <si>
    <t>SYR.</t>
  </si>
  <si>
    <t>AMBROX_SYR.</t>
  </si>
  <si>
    <t>AMBROXYL_GUAPHENSIS_LEVOSALBUTAMOL</t>
  </si>
  <si>
    <t>UQA-801</t>
  </si>
  <si>
    <t>DEXTRO_CPM_COUGH_SYR.</t>
  </si>
  <si>
    <t>DEXTROMETHORPHAN_HBR_CPM</t>
  </si>
  <si>
    <t>KL25001</t>
  </si>
  <si>
    <t>MAHADEV_COUGH_SYR.</t>
  </si>
  <si>
    <t>MAHAVEDA_SYR.</t>
  </si>
  <si>
    <t>2187</t>
  </si>
  <si>
    <t>LACTUL_SYR.</t>
  </si>
  <si>
    <t>LAXATIVE</t>
  </si>
  <si>
    <t>LACTULOSE</t>
  </si>
  <si>
    <t>100ML_SYR.</t>
  </si>
  <si>
    <r>
      <rPr>
        <b/>
        <color rgb="FF1155CC"/>
        <u/>
      </rPr>
      <t>LOC.S.NO</t>
    </r>
    <r>
      <rPr>
        <b/>
      </rPr>
      <t>.:</t>
    </r>
  </si>
  <si>
    <r>
      <rPr>
        <b/>
        <color rgb="FF1155CC"/>
        <sz val="9.0"/>
        <u/>
      </rPr>
      <t>S.NO</t>
    </r>
    <r>
      <rPr>
        <b/>
        <sz val="9.0"/>
      </rPr>
      <t>.</t>
    </r>
  </si>
  <si>
    <t>DISOD_H_CIT_SYR.</t>
  </si>
  <si>
    <t>DISODIUM_HYDROGEN_CITRATE_SYR</t>
  </si>
  <si>
    <t>SL-24165</t>
  </si>
  <si>
    <t>SYRN</t>
  </si>
  <si>
    <t>2ML_SYRN</t>
  </si>
  <si>
    <t>SYRINGE_2ML</t>
  </si>
  <si>
    <t>2ML_EACH</t>
  </si>
  <si>
    <t>2401010</t>
  </si>
  <si>
    <t>5ML_DISP_SYRN</t>
  </si>
  <si>
    <t>SYRINGE_5ML</t>
  </si>
  <si>
    <t>5ML_EACH</t>
  </si>
  <si>
    <t>3ML_DISP_SYRN</t>
  </si>
  <si>
    <t>SYRINGE_3ML</t>
  </si>
  <si>
    <t>3ML_EACH</t>
  </si>
  <si>
    <t>10ML_DISP_SYRN</t>
  </si>
  <si>
    <t>SYRINGE_10ML</t>
  </si>
  <si>
    <t>10ML_EACH</t>
  </si>
  <si>
    <t>TAB.</t>
  </si>
  <si>
    <t>ACEC_PARA_TAB.</t>
  </si>
  <si>
    <t>ACECLOFENAC_PARACETAMOL_100MG_325MG</t>
  </si>
  <si>
    <t>DAVAPAR_TAB.</t>
  </si>
  <si>
    <t>ACEC_PARA_THIO_TAB.</t>
  </si>
  <si>
    <t>ACECLOFENAC_PARACETAMOL_THIOCOLCHICOSIDE_100MG_325MG_4MG</t>
  </si>
  <si>
    <t>UGT-241375A</t>
  </si>
  <si>
    <t xml:space="preserve"> </t>
  </si>
  <si>
    <t>ACEC_PARA_SERR_TAB.</t>
  </si>
  <si>
    <t>ACECLOFENAC_PARACETAMOL_SERRATIOPEPTIDASE_100MG_325MG_20MG</t>
  </si>
  <si>
    <t>12PB08</t>
  </si>
  <si>
    <t>ACEC_PARA_CHLO_TAB.</t>
  </si>
  <si>
    <t>ACECLOFENAC_PARACETAMOL_CHLOROZOXAZONE_100MG_325MG_20MG</t>
  </si>
  <si>
    <t>T2413107</t>
  </si>
  <si>
    <t>DICYC_PARA_TAB.</t>
  </si>
  <si>
    <t>DICYCLOMINE_PARACETAMOL_20MG_325MG</t>
  </si>
  <si>
    <t>T231069</t>
  </si>
  <si>
    <r>
      <rPr>
        <b/>
        <color rgb="FF1155CC"/>
        <u/>
      </rPr>
      <t>LOC.S.NO</t>
    </r>
    <r>
      <rPr>
        <b/>
      </rPr>
      <t>.:</t>
    </r>
  </si>
  <si>
    <r>
      <rPr>
        <b/>
        <color rgb="FF1155CC"/>
        <sz val="9.0"/>
        <u/>
      </rPr>
      <t>S.NO</t>
    </r>
    <r>
      <rPr>
        <b/>
        <sz val="9.0"/>
      </rPr>
      <t>.</t>
    </r>
  </si>
  <si>
    <t>IBU_PARA_COMB_TAB.</t>
  </si>
  <si>
    <t>IBUPROFEN_PARACETAMOL_400MG_325MG</t>
  </si>
  <si>
    <t>GD025001</t>
  </si>
  <si>
    <t>IBU_PARA_COMB_B_TAB.</t>
  </si>
  <si>
    <t>GD024008A</t>
  </si>
  <si>
    <t>MEFEN_TAB.</t>
  </si>
  <si>
    <t>MEFENEMIC_ACID_400MG</t>
  </si>
  <si>
    <t>TRAM_50MG_TAB.</t>
  </si>
  <si>
    <t>TRAMADOL_50MG</t>
  </si>
  <si>
    <t>ACEC_THIO_TAB.</t>
  </si>
  <si>
    <t>ACECLOFENAC_THIOCOLCHICOSIDE_100MG_4MG</t>
  </si>
  <si>
    <t>LGN10/277/05</t>
  </si>
  <si>
    <t>DICLO_PARA_TAB.</t>
  </si>
  <si>
    <t>DICLOFENAC_PARACETAMOL_50MG_325MG</t>
  </si>
  <si>
    <t>DICLO_PARA_SERRA_TAB.</t>
  </si>
  <si>
    <t>DICLOFENAC_PARACETAMOL_SERRATIOPEPTIDASE_50MG_325MG_20MG</t>
  </si>
  <si>
    <t>T-214057</t>
  </si>
  <si>
    <t>DICLO_PARA_CHLO_TAB.</t>
  </si>
  <si>
    <t>DICLOFENAC_PARACETAMOL_CHLOROZOXAZONE_50MG_325MG_20MG</t>
  </si>
  <si>
    <t>T-21400921A</t>
  </si>
  <si>
    <t>NIME_PARA_TAB.</t>
  </si>
  <si>
    <t>NIMESULIDE_PARACETAMOL_100MG_325MG</t>
  </si>
  <si>
    <t>T-2412126</t>
  </si>
  <si>
    <t>DICLO_50MG_TAB.</t>
  </si>
  <si>
    <t>DICLOFENAC_TAB_50MG</t>
  </si>
  <si>
    <t>50MG_TAB</t>
  </si>
  <si>
    <t>DICLO_SR_100MG_TAB.</t>
  </si>
  <si>
    <t>DICLOFENAC_100MG_SR</t>
  </si>
  <si>
    <t>100MG_SR_TAB.</t>
  </si>
  <si>
    <t>MONT_TAB.</t>
  </si>
  <si>
    <t>MONTELUKAST_10MG</t>
  </si>
  <si>
    <t>MONTEK_DOXO_TAB.</t>
  </si>
  <si>
    <t>MONTELUKAST_DOXOFILLINESR_10MG_400MG</t>
  </si>
  <si>
    <t>CT51528</t>
  </si>
  <si>
    <t>AMOX_POT_CLAV_TAB.</t>
  </si>
  <si>
    <t>AMOXYCILLIN_POTASSIUM CLAVULANATE_625MG</t>
  </si>
  <si>
    <t>MM31AJ03</t>
  </si>
  <si>
    <t>AZITH_TAB.</t>
  </si>
  <si>
    <t>AZITHROMYCIN_500MG</t>
  </si>
  <si>
    <t>RGB0088</t>
  </si>
  <si>
    <t>AZITH_B_TAB.</t>
  </si>
  <si>
    <t>T-6319/T-6318/T-6251</t>
  </si>
  <si>
    <t xml:space="preserve">FIRST AID BOX </t>
  </si>
  <si>
    <t>CEFI_OFLO_TAB.</t>
  </si>
  <si>
    <t>CEFIXIME_OFLOXACIN_200MG_200MG</t>
  </si>
  <si>
    <t>GTC-240536C</t>
  </si>
  <si>
    <t>CIPRO_TAB.</t>
  </si>
  <si>
    <t>CIPROFLOXACIN_500MG</t>
  </si>
  <si>
    <t>T-2501162/C</t>
  </si>
  <si>
    <t>OFLO_OZ_TAB.</t>
  </si>
  <si>
    <t>OFLOXACIN_ORNIDAZOLE_200MG_500MG</t>
  </si>
  <si>
    <t>T2404113/4</t>
  </si>
  <si>
    <r>
      <rPr>
        <b/>
        <color rgb="FF1155CC"/>
        <u/>
      </rPr>
      <t>LOC.S.NO</t>
    </r>
    <r>
      <rPr>
        <b/>
      </rPr>
      <t>.:</t>
    </r>
  </si>
  <si>
    <r>
      <rPr>
        <b/>
        <color rgb="FF1155CC"/>
        <sz val="9.0"/>
        <u/>
      </rPr>
      <t>S.NO</t>
    </r>
    <r>
      <rPr>
        <b/>
        <sz val="9.0"/>
      </rPr>
      <t>.</t>
    </r>
  </si>
  <si>
    <t>OFLO_OZ_B_TAB.</t>
  </si>
  <si>
    <t>ST124383</t>
  </si>
  <si>
    <t>LEVOF_500MG_TAB.</t>
  </si>
  <si>
    <t>LEVOFLOXACIN_500MG</t>
  </si>
  <si>
    <t>AGT240508</t>
  </si>
  <si>
    <t>DOXYCYCLIN_100MG_TAB.</t>
  </si>
  <si>
    <t>DOXT_S_100MG</t>
  </si>
  <si>
    <t>APIXABAN_2.5MG_TAB.</t>
  </si>
  <si>
    <t>ANHY_LACTOSE__MICR_CRYS_CELLULOSE_CM_NA_NA_SULFAE_MG_STEARATE(ELIQUIS)_APIXABAN</t>
  </si>
  <si>
    <t>2.5MG_TAB.</t>
  </si>
  <si>
    <t>LOPER_TAB.</t>
  </si>
  <si>
    <t>LOPERAMIDE_2MG</t>
  </si>
  <si>
    <t>ROKO_TAB.</t>
  </si>
  <si>
    <t>G5873035</t>
  </si>
  <si>
    <t>DOMP_TAB.</t>
  </si>
  <si>
    <t>DOMPERIODNE_10MG</t>
  </si>
  <si>
    <t>T-2308005</t>
  </si>
  <si>
    <t>METCLO_TAB.</t>
  </si>
  <si>
    <t>METCLOPRAMIDE_10MG</t>
  </si>
  <si>
    <r>
      <rPr>
        <b/>
        <color rgb="FF1155CC"/>
        <u/>
      </rPr>
      <t>LOC.S.NO</t>
    </r>
    <r>
      <rPr>
        <b/>
      </rPr>
      <t>.:</t>
    </r>
  </si>
  <si>
    <r>
      <rPr>
        <b/>
        <color rgb="FF1155CC"/>
        <sz val="9.0"/>
        <u/>
      </rPr>
      <t>S.NO</t>
    </r>
    <r>
      <rPr>
        <b/>
        <sz val="9.0"/>
      </rPr>
      <t>.</t>
    </r>
  </si>
  <si>
    <t>ONDA_OR_DIS_TAB.</t>
  </si>
  <si>
    <t>ONDANSETRON_4MG_TAB.</t>
  </si>
  <si>
    <t>OR_DIS_TAB.</t>
  </si>
  <si>
    <t>GTN-241271</t>
  </si>
  <si>
    <t>DEC_TAB.</t>
  </si>
  <si>
    <t>ANTI_FILARIAL</t>
  </si>
  <si>
    <t>DIETHYLCARBAMAZINE_100MG</t>
  </si>
  <si>
    <t>FLUC_150MG_TAB.</t>
  </si>
  <si>
    <t>FLUCONAZOLE_150</t>
  </si>
  <si>
    <t>150MG_TAB.</t>
  </si>
  <si>
    <t>LGN10/256/05</t>
  </si>
  <si>
    <t>FLUC_400MG_TAB.</t>
  </si>
  <si>
    <t>FLUCONAZOLE_400</t>
  </si>
  <si>
    <t>400MG_TAB.</t>
  </si>
  <si>
    <t>N2410026</t>
  </si>
  <si>
    <t>ALBEN_TAB.</t>
  </si>
  <si>
    <t>ALBENDAZOLE_400MG</t>
  </si>
  <si>
    <t>CHEWABLE_TAB.</t>
  </si>
  <si>
    <t>ALBEN_IVER_TAB.</t>
  </si>
  <si>
    <t>ALBENDAZOLE_IVERMECTIN_400MG_6MG</t>
  </si>
  <si>
    <t>ALT1083</t>
  </si>
  <si>
    <t>IVER_6MG_TAB.</t>
  </si>
  <si>
    <t>IVERMECTIN_6MG</t>
  </si>
  <si>
    <t>LEVOCET_TAB.</t>
  </si>
  <si>
    <t>LEVOCETRIZINE_5MG</t>
  </si>
  <si>
    <t>LV22004</t>
  </si>
  <si>
    <t>LEVOCET_MONT_TAB.</t>
  </si>
  <si>
    <t>LEVOCETRIZINE_MONTELUKAST_5MG_10MG</t>
  </si>
  <si>
    <t>CINN_TAB.</t>
  </si>
  <si>
    <t>CINNARIZINE_25MG</t>
  </si>
  <si>
    <t>CETRI_TAB.</t>
  </si>
  <si>
    <t>CETRIZINEHCL_10MG</t>
  </si>
  <si>
    <t>F/25/2033</t>
  </si>
  <si>
    <t>CINN_DOMP_TAB.</t>
  </si>
  <si>
    <t>CINNARIZINE_DOMPERIDONE_20MG_10MG</t>
  </si>
  <si>
    <t>AGT230014</t>
  </si>
  <si>
    <t>AMLO_TAB.</t>
  </si>
  <si>
    <t>AMLODIPINE_5MG_TAB.</t>
  </si>
  <si>
    <t>AMLONG_TAB.</t>
  </si>
  <si>
    <t>ALT240016</t>
  </si>
  <si>
    <t>AMLO_B_TAB.</t>
  </si>
  <si>
    <t>ALDV4013/ C131440</t>
  </si>
  <si>
    <t>TELM_TAB.</t>
  </si>
  <si>
    <t>TELMISARTAN_40MG</t>
  </si>
  <si>
    <t>TIJK24003</t>
  </si>
  <si>
    <t>METO_CLIN_TAB.</t>
  </si>
  <si>
    <t>METOPROLOL_CLINDIPINE_50MG_10MG</t>
  </si>
  <si>
    <t>LGP01/033/01</t>
  </si>
  <si>
    <t>METO_50MG_TAB.</t>
  </si>
  <si>
    <t>METOPROLOL_50MG</t>
  </si>
  <si>
    <t>CHLOROQ_TAB.</t>
  </si>
  <si>
    <t>CHLOROQUIN_500MG</t>
  </si>
  <si>
    <t>LARIAGO_TAB.</t>
  </si>
  <si>
    <t>C604347AK</t>
  </si>
  <si>
    <t>PMQ_TAB.</t>
  </si>
  <si>
    <t>PRIMAQUINE_7.5MG</t>
  </si>
  <si>
    <t>PS2301</t>
  </si>
  <si>
    <t>FLUNAR_TAB.</t>
  </si>
  <si>
    <t>FLUNARINE_10MG</t>
  </si>
  <si>
    <t>CLOP_ASPR_TAB.</t>
  </si>
  <si>
    <t>ANTI_PLATELET</t>
  </si>
  <si>
    <t>CLOPIDOGREL_ASPRIN_75MG_75MG</t>
  </si>
  <si>
    <t>PMBIAG02</t>
  </si>
  <si>
    <t>ATOR_ASPR_TAB.</t>
  </si>
  <si>
    <t>ATORVASTATIN_ASPRIN_20MG_150MG</t>
  </si>
  <si>
    <t>MC24906</t>
  </si>
  <si>
    <t>TICAG_TAB.</t>
  </si>
  <si>
    <t>TICAGRILOR_90MG</t>
  </si>
  <si>
    <t>BD242168B</t>
  </si>
  <si>
    <t>METRO_TAB.</t>
  </si>
  <si>
    <t>ANTI_PROTOZOAL</t>
  </si>
  <si>
    <t>METRONIDAZOLE_400MG</t>
  </si>
  <si>
    <t>METROGYL_TAB.</t>
  </si>
  <si>
    <t>BMA24250</t>
  </si>
  <si>
    <t>PARA_500MG_TAB.</t>
  </si>
  <si>
    <t>PARACETAMOL</t>
  </si>
  <si>
    <t>500MG_TAB.</t>
  </si>
  <si>
    <t>PARA_650MG_TAB.</t>
  </si>
  <si>
    <t>PARACETAMOL_650MG_TAB.</t>
  </si>
  <si>
    <t>650MG_TAB.</t>
  </si>
  <si>
    <t>T24110671C</t>
  </si>
  <si>
    <t>PARA_PHEN_CET_COLD_TAB.</t>
  </si>
  <si>
    <t>CONTENTS OF FIRST AID BOX FOR VEHICLES ON SITE</t>
  </si>
  <si>
    <t>PARACETAMOL_PHENYLEPHRINE_GUAPHENSINE_CETRIZINE_AMBROXYL</t>
  </si>
  <si>
    <t>PGACT4009</t>
  </si>
  <si>
    <r>
      <rPr>
        <b/>
        <color rgb="FF1155CC"/>
        <u/>
      </rPr>
      <t>LOC.S.NO</t>
    </r>
    <r>
      <rPr>
        <b/>
      </rPr>
      <t>.:</t>
    </r>
  </si>
  <si>
    <r>
      <rPr>
        <b/>
        <color rgb="FF1155CC"/>
        <sz val="9.0"/>
        <u/>
      </rPr>
      <t>S.NO</t>
    </r>
    <r>
      <rPr>
        <b/>
        <sz val="9.0"/>
      </rPr>
      <t>.</t>
    </r>
  </si>
  <si>
    <t>DOXO_AMBROX_TAB.</t>
  </si>
  <si>
    <t>DOXOFYLLINE_AMBROXOL_400MG_30MG</t>
  </si>
  <si>
    <t>APT-5947</t>
  </si>
  <si>
    <t>VERTIN_TAB.</t>
  </si>
  <si>
    <t>BETAHISTIDINE_MG</t>
  </si>
  <si>
    <t>PZL230221</t>
  </si>
  <si>
    <t>STUG_TAB.</t>
  </si>
  <si>
    <t>STUGERON</t>
  </si>
  <si>
    <t>ACYCLO_TAB.</t>
  </si>
  <si>
    <t>ACYCLOVIR_200MG</t>
  </si>
  <si>
    <t>M7233747MGF</t>
  </si>
  <si>
    <r>
      <rPr>
        <b/>
        <color rgb="FF1155CC"/>
        <u/>
      </rPr>
      <t>LOC.S.NO</t>
    </r>
    <r>
      <rPr>
        <b/>
      </rPr>
      <t>.:</t>
    </r>
  </si>
  <si>
    <r>
      <rPr>
        <b/>
        <color rgb="FF1155CC"/>
        <sz val="9.0"/>
        <u/>
      </rPr>
      <t>S.NO</t>
    </r>
    <r>
      <rPr>
        <b/>
        <sz val="9.0"/>
      </rPr>
      <t>.</t>
    </r>
  </si>
  <si>
    <t>COVIRAN_TAB.</t>
  </si>
  <si>
    <t>NIRMATRELVIR_RITONAVIR_300MG_100MG</t>
  </si>
  <si>
    <t>DIAZEP_TAB.</t>
  </si>
  <si>
    <t>DIAZEPAM_10MG</t>
  </si>
  <si>
    <t>DERIPH_TAB.</t>
  </si>
  <si>
    <t>ETIOPHYLLINE_THEOPHYLLINE</t>
  </si>
  <si>
    <t>DERIPHYLLIN_100MG_TAB.</t>
  </si>
  <si>
    <t>DERIPH_RET._150MG_TAB.</t>
  </si>
  <si>
    <t>ETIOPHYLLINE_THEOPHYLLINE_150MG_R_TAB</t>
  </si>
  <si>
    <t>DERIPHYLLINE RETARD_150MG_TAB.</t>
  </si>
  <si>
    <t>FURO_TAB.</t>
  </si>
  <si>
    <t>FUROSEMIDE</t>
  </si>
  <si>
    <t>25MG_TAB.</t>
  </si>
  <si>
    <t>BISACO_TAB.</t>
  </si>
  <si>
    <t>BISACODYL_5MG</t>
  </si>
  <si>
    <t>M2403120</t>
  </si>
  <si>
    <t>BISACO_B_TAB.</t>
  </si>
  <si>
    <t>MND/15/004</t>
  </si>
  <si>
    <t>CAL_D_ZN_TAB.</t>
  </si>
  <si>
    <t>CALCIUMCITRATE _VIT D1_MAGNESIUM HYDROXIDE_ZINCSULPHATEMONOHYDRATE</t>
  </si>
  <si>
    <t>CAL_D3_B12_FOL_TAB.</t>
  </si>
  <si>
    <t>CALCIUMCITRATE_VITD3_METHYLCOB_PYRIDOXHCL_FOLICACID</t>
  </si>
  <si>
    <t>AT231519</t>
  </si>
  <si>
    <t>BROCLEAR_TAB.</t>
  </si>
  <si>
    <t>MUCO_LYTIC</t>
  </si>
  <si>
    <t>ACEBROPHYLLINE_N-ACETYLCYSTEINE_100MG_600MG</t>
  </si>
  <si>
    <t>BACLO_TAB.</t>
  </si>
  <si>
    <t>BACLOFEN</t>
  </si>
  <si>
    <t>GABA_B12_TAB.</t>
  </si>
  <si>
    <t>NEURONTIN</t>
  </si>
  <si>
    <t>GABAPENTIN_METHYLCOBALAMINE_300MG_500MG</t>
  </si>
  <si>
    <t>LGN/10/266/06</t>
  </si>
  <si>
    <t>GABA_NOR_TAB.</t>
  </si>
  <si>
    <t>GABAPENTIN_NORTRIPTYLINE_300MG_10MG</t>
  </si>
  <si>
    <t>UGT-24629A</t>
  </si>
  <si>
    <t>PAN_40_TAB.</t>
  </si>
  <si>
    <t>PANTOPRAZOLEGR_40MG</t>
  </si>
  <si>
    <t>BD242251</t>
  </si>
  <si>
    <t>NITRA_TAB.</t>
  </si>
  <si>
    <t>SEDATIVE</t>
  </si>
  <si>
    <t>NITRAZEPAM_10MG</t>
  </si>
  <si>
    <t>ATOR_40MG_TAB.</t>
  </si>
  <si>
    <t>STATIN</t>
  </si>
  <si>
    <t>ATORVASTATIN_40MG_TAB.</t>
  </si>
  <si>
    <t>LGNO3/223/01</t>
  </si>
  <si>
    <t>ATOR_40MG_B_TAB.</t>
  </si>
  <si>
    <t>LGN10/078/06</t>
  </si>
  <si>
    <t>DEXA_TAB.</t>
  </si>
  <si>
    <t>DEXAMETHASONE_0.5</t>
  </si>
  <si>
    <t>0.5MG_TAB.</t>
  </si>
  <si>
    <t>JKBH23068</t>
  </si>
  <si>
    <t>PRED_30MG_TAB.</t>
  </si>
  <si>
    <t>PREDNISOLONE</t>
  </si>
  <si>
    <t>30MG_TAB.</t>
  </si>
  <si>
    <t>METH_PRED_TAB.</t>
  </si>
  <si>
    <t>METHYL_PREDNISOLONE_4MG_TAB</t>
  </si>
  <si>
    <t>4MG_TAB.</t>
  </si>
  <si>
    <t>T-230847</t>
  </si>
  <si>
    <t>LACTO_TAB.</t>
  </si>
  <si>
    <t>USEFUL_BACTERIA</t>
  </si>
  <si>
    <t>LACTOBACILLUS_20MILL._SPORES</t>
  </si>
  <si>
    <t>G2BB223019</t>
  </si>
  <si>
    <t>ISOSORB_TAB.</t>
  </si>
  <si>
    <t>ISOSORBIDE_MONONITRATE_20MG</t>
  </si>
  <si>
    <t>CT51122</t>
  </si>
  <si>
    <t>NTG_TAB.</t>
  </si>
  <si>
    <t>NTG</t>
  </si>
  <si>
    <t>2.6MCG_TAB.</t>
  </si>
  <si>
    <t>B2H5X013</t>
  </si>
  <si>
    <t>BCOMP_TAB.</t>
  </si>
  <si>
    <t>BCOMPLEX_WITH_B12</t>
  </si>
  <si>
    <t>TAG-030</t>
  </si>
  <si>
    <t>BCOMP_B_TAB.</t>
  </si>
  <si>
    <t>TDM-001</t>
  </si>
  <si>
    <t>VIT_C_TAB.</t>
  </si>
  <si>
    <t>VITAMINC_500MG_CHEWABLE</t>
  </si>
  <si>
    <t>12PE01</t>
  </si>
  <si>
    <t>TAPE</t>
  </si>
  <si>
    <t>0.5INC_MICROP_PLAS_TAPE</t>
  </si>
  <si>
    <t>MICROPORE_PLASTER_TAPE_0.5</t>
  </si>
  <si>
    <t>0.5_INCH</t>
  </si>
  <si>
    <t>1_INCH_MICROP_PLS_TAPE</t>
  </si>
  <si>
    <t>MICROPORE_PLASTER_TAPE_1.0</t>
  </si>
  <si>
    <t>1_INCH</t>
  </si>
  <si>
    <t>HEIG_TAPE</t>
  </si>
  <si>
    <t>HEIGHTSTATURE_TAPE</t>
  </si>
  <si>
    <r>
      <rPr>
        <b/>
        <color rgb="FF1155CC"/>
        <u/>
      </rPr>
      <t>LOC.S.NO</t>
    </r>
    <r>
      <rPr>
        <b/>
      </rPr>
      <t>.:</t>
    </r>
  </si>
  <si>
    <r>
      <rPr>
        <b/>
        <color rgb="FF1155CC"/>
        <sz val="9.0"/>
        <u/>
      </rPr>
      <t>S.NO</t>
    </r>
    <r>
      <rPr>
        <b/>
        <sz val="9.0"/>
      </rPr>
      <t>.</t>
    </r>
  </si>
  <si>
    <t>PHE_EPH_HCL</t>
  </si>
  <si>
    <t>ALFA1_RECEPTOR_ANTAGONIST</t>
  </si>
  <si>
    <t>PHENYLEPHRINEHCL</t>
  </si>
  <si>
    <t>BALM</t>
  </si>
  <si>
    <t>ZANDU_ULTRA_POWER_BALM</t>
  </si>
  <si>
    <t>ZANDU</t>
  </si>
  <si>
    <t>ZANDU_BOTTLE</t>
  </si>
  <si>
    <t>VIT_E_CAP.</t>
  </si>
  <si>
    <t>VIT_E_CAP</t>
  </si>
  <si>
    <t>E_VIT_CAPSULE</t>
  </si>
  <si>
    <t>VASELINE_SKIN_OIN.</t>
  </si>
  <si>
    <t>LUBRICANT</t>
  </si>
  <si>
    <t>VASELINE_OINTMENT</t>
  </si>
  <si>
    <t>TORNIQUET_GAD.</t>
  </si>
  <si>
    <t>TOURNIQUET</t>
  </si>
  <si>
    <t>70%_ISOPROPYL_ALCOHOL</t>
  </si>
  <si>
    <t>ISOPROP.ALC_100 ML_BOTTLE</t>
  </si>
  <si>
    <t>50ML SPRAY</t>
  </si>
  <si>
    <t>GLUCOSE-D_BOT.</t>
  </si>
  <si>
    <t>GLUCOSE-D 1KG PKT._BOT.</t>
  </si>
  <si>
    <t>COTTON_ROLL</t>
  </si>
  <si>
    <t>500GM PACK</t>
  </si>
  <si>
    <r>
      <rPr>
        <b/>
        <color rgb="FF1155CC"/>
        <u/>
      </rPr>
      <t>LOC.S.NO</t>
    </r>
    <r>
      <rPr>
        <b/>
      </rPr>
      <t>.:</t>
    </r>
  </si>
  <si>
    <r>
      <rPr>
        <b/>
        <color rgb="FF1155CC"/>
        <sz val="9.0"/>
        <u/>
      </rPr>
      <t>S.NO</t>
    </r>
    <r>
      <rPr>
        <b/>
        <sz val="9.0"/>
      </rPr>
      <t>.</t>
    </r>
  </si>
  <si>
    <t>BLADE_HOLDER_SCALPEL</t>
  </si>
  <si>
    <t>SCALPERL_GAD.</t>
  </si>
  <si>
    <t>SCALPEL</t>
  </si>
  <si>
    <t>THUMB_FINGER_SPLINT_GAD.</t>
  </si>
  <si>
    <t>THUMB_SPLINT</t>
  </si>
  <si>
    <t>SUT.</t>
  </si>
  <si>
    <t>VICRYL_3-0_R.B._SUT.</t>
  </si>
  <si>
    <t>VICRYL_PKT_3-0</t>
  </si>
  <si>
    <t>VICRYL_2-0_R.B._SUT.</t>
  </si>
  <si>
    <t>VICRYL_PKT_2-0</t>
  </si>
  <si>
    <t>VICRYL_3-0_CUT_SUT.</t>
  </si>
  <si>
    <t>VICRYL_PKT_3-0_CUT</t>
  </si>
  <si>
    <t>NEEDLE_HOLDER_GAD.</t>
  </si>
  <si>
    <t>NEEDLE_HOLDER</t>
  </si>
  <si>
    <t>ARTERY_CLAMP_STR_GAD.</t>
  </si>
  <si>
    <t>STR._ART._CLAMP</t>
  </si>
  <si>
    <t>ARTERY_CLAMP_CUR_GAD.</t>
  </si>
  <si>
    <t>CUR._ART._CLAMP</t>
  </si>
  <si>
    <t>PATIENT_STOOL_GAD.</t>
  </si>
  <si>
    <t>FURNITURE</t>
  </si>
  <si>
    <t>PLASTIC_STOOL</t>
  </si>
  <si>
    <t>DUST_BIN_GAD.</t>
  </si>
  <si>
    <t>DUST_BIN</t>
  </si>
  <si>
    <t>RYLES_TUBE_S.12_DIS.</t>
  </si>
  <si>
    <t>RYLES_TUBE_DIS</t>
  </si>
  <si>
    <t>SIZE-12</t>
  </si>
  <si>
    <t>RYLES_TUBE_S.14_DIS.</t>
  </si>
  <si>
    <t>SIZE-14</t>
  </si>
  <si>
    <t>POLY_DRAPE_DIS.</t>
  </si>
  <si>
    <t>POLY_DRAPE_SHEET_DIS.</t>
  </si>
  <si>
    <t>DRAPE_SHEET_POLYTHENE</t>
  </si>
  <si>
    <t>DISPRIN_325MG_TAB.</t>
  </si>
  <si>
    <t>DISPRIN_325MG_DIS._TAB.</t>
  </si>
  <si>
    <t>DISPERSIBLE_TAB._DISPRIN</t>
  </si>
  <si>
    <t>PARA_CET_PHEN</t>
  </si>
  <si>
    <t>PARACETAMOL_CETRIZINE_PHENYLEPHRINE</t>
  </si>
  <si>
    <t>T-2401140</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</si>
</sst>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mmm&quot;-&quot;yyyy"/>
    <numFmt numFmtId="165" formatCode="d&quot;-&quot;mmm&quot;-&quot;yyyy"/>
    <numFmt numFmtId="166" formatCode="h&quot;:&quot;mm&quot; &quot;am/pm"/>
    <numFmt numFmtId="167" formatCode="m/d/yyyy"/>
    <numFmt numFmtId="168" formatCode="#,##0.00;(#,##0.00)"/>
    <numFmt numFmtId="169" formatCode="[$₹]#,##0.00"/>
    <numFmt numFmtId="170" formatCode="m/d/yy"/>
  </numFmts>
  <fonts count="102">
    <font>
      <sz val="10.0"/>
      <color rgb="FF000000"/>
      <name val="Arial"/>
      <scheme val="minor"/>
    </font>
    <font>
      <color theme="1"/>
      <name val="Arial"/>
      <scheme val="minor"/>
    </font>
    <font>
      <b/>
      <sz val="18.0"/>
      <color theme="1"/>
      <name val="Arial"/>
      <scheme val="minor"/>
    </font>
    <font>
      <u/>
      <color rgb="FF0000FF"/>
    </font>
    <font>
      <color rgb="FF01173D"/>
      <name val="Arial"/>
      <scheme val="minor"/>
    </font>
    <font>
      <b/>
      <color theme="1"/>
      <name val="Arial"/>
      <scheme val="minor"/>
    </font>
    <font>
      <b/>
      <u/>
      <sz val="18.0"/>
      <color rgb="FF0000FF"/>
    </font>
    <font>
      <sz val="11.0"/>
      <color rgb="FF000000"/>
      <name val="Calibri"/>
    </font>
    <font>
      <sz val="9.0"/>
      <color rgb="FF01173D"/>
      <name val="&quot;IBM Plex Sans&quot;"/>
    </font>
    <font>
      <b/>
      <sz val="8.0"/>
      <color theme="1"/>
      <name val="Arial"/>
    </font>
    <font>
      <b/>
      <i/>
      <color rgb="FFFF0000"/>
      <name val="Calibri"/>
    </font>
    <font>
      <sz val="11.0"/>
      <color theme="1"/>
      <name val="Calibri"/>
    </font>
    <font>
      <sz val="11.0"/>
      <color theme="1"/>
      <name val="Arial"/>
      <scheme val="minor"/>
    </font>
    <font>
      <sz val="11.0"/>
      <color rgb="FF01173D"/>
      <name val="Arial"/>
      <scheme val="minor"/>
    </font>
    <font>
      <b/>
      <color rgb="FF0B5394"/>
      <name val="Arial Narrow"/>
    </font>
    <font/>
    <font>
      <b/>
      <sz val="12.0"/>
      <color rgb="FF0000FF"/>
      <name val="Arial Narrow"/>
    </font>
    <font>
      <b/>
      <sz val="10.0"/>
      <color theme="1"/>
      <name val="Calibri"/>
    </font>
    <font>
      <b/>
      <sz val="11.0"/>
      <color theme="1"/>
      <name val="Calibri"/>
    </font>
    <font>
      <b/>
      <u/>
      <sz val="9.0"/>
      <color rgb="FF0000FF"/>
      <name val="Calibri"/>
    </font>
    <font>
      <b/>
      <sz val="9.0"/>
      <color theme="1"/>
      <name val="Calibri"/>
    </font>
    <font>
      <b/>
      <color theme="1"/>
      <name val="Calibri"/>
    </font>
    <font>
      <b/>
      <sz val="12.0"/>
      <color theme="1"/>
      <name val="Calibri"/>
    </font>
    <font>
      <b/>
      <i/>
      <color theme="1"/>
      <name val="Calibri"/>
    </font>
    <font>
      <sz val="9.0"/>
      <color theme="1"/>
      <name val="Calibri"/>
    </font>
    <font>
      <b/>
      <i/>
      <color theme="1"/>
      <name val="Arial"/>
      <scheme val="minor"/>
    </font>
    <font>
      <i/>
      <color theme="1"/>
      <name val="Calibri"/>
    </font>
    <font>
      <b/>
      <i/>
      <sz val="9.0"/>
      <color theme="1"/>
      <name val="Calibri"/>
    </font>
    <font>
      <b/>
      <i/>
      <sz val="8.0"/>
      <color theme="1"/>
      <name val="Calibri"/>
    </font>
    <font>
      <b/>
      <sz val="8.0"/>
      <color theme="1"/>
      <name val="Calibri"/>
    </font>
    <font>
      <b/>
      <sz val="7.0"/>
      <color theme="1"/>
      <name val="Calibri"/>
    </font>
    <font>
      <b/>
      <color theme="1"/>
      <name val="Arial"/>
    </font>
    <font>
      <b/>
      <sz val="11.0"/>
      <color theme="1"/>
      <name val="Arial"/>
    </font>
    <font>
      <b/>
      <sz val="12.0"/>
      <color theme="1"/>
      <name val="Arial"/>
    </font>
    <font>
      <sz val="10.0"/>
      <color theme="1"/>
      <name val="Calibri"/>
    </font>
    <font>
      <sz val="10.0"/>
      <color theme="1"/>
      <name val="Arial"/>
      <scheme val="minor"/>
    </font>
    <font>
      <b/>
      <sz val="10.0"/>
      <color theme="1"/>
      <name val="Arial"/>
    </font>
    <font>
      <sz val="7.0"/>
      <color theme="1"/>
      <name val="Arial"/>
    </font>
    <font>
      <sz val="10.0"/>
      <color theme="1"/>
      <name val="Arial"/>
    </font>
    <font>
      <u/>
      <color rgb="FF0000FF"/>
    </font>
    <font>
      <i/>
      <color theme="1"/>
      <name val="Arial"/>
      <scheme val="minor"/>
    </font>
    <font>
      <i/>
      <sz val="9.0"/>
      <color theme="1"/>
      <name val="Arial"/>
      <scheme val="minor"/>
    </font>
    <font>
      <b/>
      <sz val="8.0"/>
      <color theme="1"/>
      <name val="Arial"/>
      <scheme val="minor"/>
    </font>
    <font>
      <sz val="9.0"/>
      <color rgb="FF000000"/>
      <name val="Calibri"/>
    </font>
    <font>
      <b/>
      <sz val="9.0"/>
      <color rgb="FF000000"/>
      <name val="Calibri"/>
    </font>
    <font>
      <sz val="9.0"/>
      <color rgb="FF000000"/>
      <name val="Arial"/>
    </font>
    <font>
      <sz val="9.0"/>
      <color rgb="FF000000"/>
      <name val="Webdings"/>
    </font>
    <font>
      <color rgb="FF000000"/>
      <name val="Calibri"/>
    </font>
    <font>
      <b/>
      <color rgb="FF000000"/>
      <name val="Calibri"/>
    </font>
    <font>
      <i/>
      <color rgb="FF000000"/>
      <name val="Calibri"/>
    </font>
    <font>
      <sz val="8.0"/>
      <color rgb="FF000000"/>
      <name val="Calibri"/>
    </font>
    <font>
      <color rgb="FFFF00FF"/>
      <name val="Arial"/>
      <scheme val="minor"/>
    </font>
    <font>
      <b/>
      <color rgb="FFFF00FF"/>
      <name val="Arial"/>
      <scheme val="minor"/>
    </font>
    <font>
      <sz val="11.0"/>
      <color rgb="FFFF00FF"/>
      <name val="Arial"/>
      <scheme val="minor"/>
    </font>
    <font>
      <color rgb="FFFF0000"/>
      <name val="Arial"/>
      <scheme val="minor"/>
    </font>
    <font>
      <b/>
      <color rgb="FFFF0000"/>
      <name val="Arial"/>
      <scheme val="minor"/>
    </font>
    <font>
      <b/>
      <u/>
      <color theme="1"/>
      <name val="Arial"/>
      <scheme val="minor"/>
    </font>
    <font>
      <b/>
      <u/>
      <color rgb="FF0000FF"/>
    </font>
    <font>
      <b/>
      <sz val="11.0"/>
      <color rgb="FF0000FF"/>
      <name val="Arial"/>
      <scheme val="minor"/>
    </font>
    <font>
      <b/>
      <u/>
      <sz val="9.0"/>
      <color rgb="FF0000FF"/>
    </font>
    <font>
      <b/>
      <sz val="9.0"/>
      <color theme="1"/>
      <name val="Arial"/>
      <scheme val="minor"/>
    </font>
    <font>
      <b/>
      <sz val="10.0"/>
      <color rgb="FF073763"/>
      <name val="Arial"/>
      <scheme val="minor"/>
    </font>
    <font>
      <sz val="8.0"/>
      <color theme="1"/>
      <name val="Arial"/>
      <scheme val="minor"/>
    </font>
    <font>
      <b/>
      <sz val="11.0"/>
      <color theme="1"/>
      <name val="Arial"/>
      <scheme val="minor"/>
    </font>
    <font>
      <sz val="9.0"/>
      <color theme="1"/>
      <name val="Arial"/>
      <scheme val="minor"/>
    </font>
    <font>
      <b/>
      <sz val="10.0"/>
      <color theme="1"/>
      <name val="Arial"/>
      <scheme val="minor"/>
    </font>
    <font>
      <b/>
      <u/>
      <color rgb="FF0000FF"/>
    </font>
    <font>
      <color rgb="FF000000"/>
      <name val="Arial"/>
      <scheme val="minor"/>
    </font>
    <font>
      <b/>
      <color rgb="FF000000"/>
      <name val="Arial"/>
      <scheme val="minor"/>
    </font>
    <font>
      <color theme="0"/>
      <name val="Arial"/>
      <scheme val="minor"/>
    </font>
    <font>
      <b/>
      <sz val="13.0"/>
      <color theme="1"/>
      <name val="Arial"/>
      <scheme val="minor"/>
    </font>
    <font>
      <b/>
      <sz val="13.0"/>
      <color theme="1"/>
      <name val="&quot;Calibri&quot;"/>
    </font>
    <font>
      <b/>
      <u/>
      <sz val="13.0"/>
      <color rgb="FF0000FF"/>
    </font>
    <font>
      <b/>
      <u/>
      <color rgb="FF000000"/>
    </font>
    <font>
      <b/>
      <sz val="15.0"/>
      <color theme="1"/>
      <name val="Arial"/>
      <scheme val="minor"/>
    </font>
    <font>
      <b/>
      <sz val="15.0"/>
      <color theme="1"/>
      <name val="&quot;Calibri&quot;"/>
    </font>
    <font>
      <b/>
      <i/>
      <sz val="11.0"/>
      <color theme="1"/>
      <name val="Arial"/>
      <scheme val="minor"/>
    </font>
    <font>
      <b/>
      <i/>
      <sz val="11.0"/>
      <color theme="1"/>
      <name val="Trebuchet MS"/>
    </font>
    <font>
      <b/>
      <i/>
      <u/>
      <sz val="11.0"/>
      <color rgb="FF0000FF"/>
      <name val="Trebuchet MS"/>
    </font>
    <font>
      <i/>
      <sz val="11.0"/>
      <color theme="1"/>
      <name val="Trebuchet MS"/>
    </font>
    <font>
      <b/>
      <i/>
      <u/>
      <sz val="11.0"/>
      <color rgb="FF000000"/>
      <name val="Trebuchet MS"/>
    </font>
    <font>
      <b/>
      <sz val="14.0"/>
      <color theme="1"/>
      <name val="Arial"/>
      <scheme val="minor"/>
    </font>
    <font>
      <b/>
      <sz val="14.0"/>
      <color theme="1"/>
      <name val="Bebas Neue"/>
    </font>
    <font>
      <b/>
      <u/>
      <sz val="14.0"/>
      <color rgb="FF0000FF"/>
      <name val="Bebas Neue"/>
    </font>
    <font>
      <sz val="14.0"/>
      <color theme="1"/>
      <name val="Bebas Neue"/>
    </font>
    <font>
      <b/>
      <sz val="12.0"/>
      <color theme="1"/>
      <name val="Arial"/>
      <scheme val="minor"/>
    </font>
    <font>
      <b/>
      <sz val="12.0"/>
      <color rgb="FF000000"/>
      <name val="Calibri"/>
    </font>
    <font>
      <b/>
      <u/>
      <sz val="14.0"/>
      <color rgb="FF000000"/>
      <name val="Bebas Neue"/>
    </font>
    <font>
      <b/>
      <sz val="10.0"/>
      <color rgb="FF000000"/>
      <name val="Calibri"/>
    </font>
    <font>
      <sz val="11.0"/>
      <color rgb="FFFF0000"/>
      <name val="Arial"/>
      <scheme val="minor"/>
    </font>
    <font>
      <b/>
      <u/>
      <color rgb="FF0000FF"/>
    </font>
    <font>
      <b/>
      <u/>
      <color theme="1"/>
      <name val="Arial"/>
      <scheme val="minor"/>
    </font>
    <font>
      <b/>
      <u/>
      <color rgb="FF0000FF"/>
    </font>
    <font>
      <b/>
      <u/>
      <sz val="9.0"/>
      <color rgb="FF0000FF"/>
    </font>
    <font>
      <sz val="11.0"/>
      <color rgb="FF073763"/>
      <name val="Arial"/>
      <scheme val="minor"/>
    </font>
    <font>
      <sz val="12.0"/>
      <color rgb="FF000000"/>
      <name val="Calibri"/>
    </font>
    <font>
      <sz val="12.0"/>
      <color theme="1"/>
      <name val="Arial"/>
      <scheme val="minor"/>
    </font>
    <font>
      <b/>
      <sz val="12.0"/>
      <color rgb="FFFFFFFF"/>
      <name val="Calibri"/>
    </font>
    <font>
      <b/>
      <sz val="11.0"/>
      <color rgb="FF000000"/>
      <name val="Calibri"/>
    </font>
    <font>
      <b/>
      <sz val="11.0"/>
      <color rgb="FF073763"/>
      <name val="Arial"/>
      <scheme val="minor"/>
    </font>
    <font>
      <b/>
      <sz val="11.0"/>
      <color rgb="FFFF0000"/>
      <name val="Arial"/>
      <scheme val="minor"/>
    </font>
    <font>
      <b/>
      <sz val="60.0"/>
      <color theme="1"/>
      <name val="Arial"/>
      <scheme val="minor"/>
    </font>
  </fonts>
  <fills count="15">
    <fill>
      <patternFill patternType="none"/>
    </fill>
    <fill>
      <patternFill patternType="lightGray"/>
    </fill>
    <fill>
      <patternFill patternType="solid">
        <fgColor rgb="FFF3F3F3"/>
        <bgColor rgb="FFF3F3F3"/>
      </patternFill>
    </fill>
    <fill>
      <patternFill patternType="solid">
        <fgColor rgb="FFFFFFFF"/>
        <bgColor rgb="FFFFFFFF"/>
      </patternFill>
    </fill>
    <fill>
      <patternFill patternType="solid">
        <fgColor rgb="FFF6F8F9"/>
        <bgColor rgb="FFF6F8F9"/>
      </patternFill>
    </fill>
    <fill>
      <patternFill patternType="solid">
        <fgColor rgb="FFF9F7F7"/>
        <bgColor rgb="FFF9F7F7"/>
      </patternFill>
    </fill>
    <fill>
      <patternFill patternType="solid">
        <fgColor rgb="FFFFF2CC"/>
        <bgColor rgb="FFFFF2CC"/>
      </patternFill>
    </fill>
    <fill>
      <patternFill patternType="solid">
        <fgColor rgb="FFFCE4D6"/>
        <bgColor rgb="FFFCE4D6"/>
      </patternFill>
    </fill>
    <fill>
      <patternFill patternType="solid">
        <fgColor rgb="FFD9D9D9"/>
        <bgColor rgb="FFD9D9D9"/>
      </patternFill>
    </fill>
    <fill>
      <patternFill patternType="solid">
        <fgColor rgb="FFEFEFEF"/>
        <bgColor rgb="FFEFEFEF"/>
      </patternFill>
    </fill>
    <fill>
      <patternFill patternType="solid">
        <fgColor rgb="FFBDBDBD"/>
        <bgColor rgb="FFBDBDBD"/>
      </patternFill>
    </fill>
    <fill>
      <patternFill patternType="solid">
        <fgColor rgb="FFFFFF00"/>
        <bgColor rgb="FFFFFF00"/>
      </patternFill>
    </fill>
    <fill>
      <patternFill patternType="solid">
        <fgColor rgb="FFFFE699"/>
        <bgColor rgb="FFFFE699"/>
      </patternFill>
    </fill>
    <fill>
      <patternFill patternType="solid">
        <fgColor rgb="FF70AD47"/>
        <bgColor rgb="FF70AD47"/>
      </patternFill>
    </fill>
    <fill>
      <patternFill patternType="solid">
        <fgColor rgb="FFE2EFDA"/>
        <bgColor rgb="FFE2EFDA"/>
      </patternFill>
    </fill>
  </fills>
  <borders count="30">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top/>
      <bottom/>
    </border>
    <border>
      <top/>
      <bottom/>
    </border>
    <border>
      <bottom style="double">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medium">
        <color rgb="FF000000"/>
      </left>
      <bottom style="thin">
        <color rgb="FF000000"/>
      </bottom>
    </border>
    <border>
      <right style="medium">
        <color rgb="FF000000"/>
      </right>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left style="dotted">
        <color rgb="FF000000"/>
      </left>
      <right style="thin">
        <color rgb="FF000000"/>
      </right>
    </border>
    <border>
      <right style="thin">
        <color rgb="FF000000"/>
      </right>
    </border>
    <border>
      <bottom style="dotted">
        <color rgb="FF000000"/>
      </bottom>
    </border>
    <border>
      <bottom style="dotted">
        <color rgb="FF01173D"/>
      </bottom>
    </border>
    <border>
      <bottom style="hair">
        <color rgb="FF000000"/>
      </bottom>
    </border>
    <border>
      <left style="thin">
        <color rgb="FFA9D08E"/>
      </left>
      <top style="thin">
        <color rgb="FFA9D08E"/>
      </top>
      <bottom style="thin">
        <color rgb="FFA9D08E"/>
      </bottom>
    </border>
    <border>
      <top style="thin">
        <color rgb="FFA9D08E"/>
      </top>
      <bottom style="thin">
        <color rgb="FFA9D08E"/>
      </bottom>
    </border>
    <border>
      <right style="thin">
        <color rgb="FFA9D08E"/>
      </right>
      <top style="thin">
        <color rgb="FFA9D08E"/>
      </top>
      <bottom style="thin">
        <color rgb="FFA9D08E"/>
      </bottom>
    </border>
  </borders>
  <cellStyleXfs count="1">
    <xf borderId="0" fillId="0" fontId="0" numFmtId="0" applyAlignment="1" applyFont="1"/>
  </cellStyleXfs>
  <cellXfs count="453">
    <xf borderId="0" fillId="0" fontId="0" numFmtId="0" xfId="0" applyAlignment="1" applyFont="1">
      <alignment readingOrder="0" shrinkToFit="0" vertical="bottom" wrapText="0"/>
    </xf>
    <xf borderId="0" fillId="0" fontId="1" numFmtId="0" xfId="0" applyAlignment="1" applyFont="1">
      <alignment horizontal="center"/>
    </xf>
    <xf borderId="0" fillId="0" fontId="2" numFmtId="0" xfId="0" applyAlignment="1" applyFont="1">
      <alignment readingOrder="0"/>
    </xf>
    <xf borderId="0" fillId="2" fontId="1" numFmtId="0" xfId="0" applyAlignment="1" applyFill="1" applyFont="1">
      <alignment horizontal="center"/>
    </xf>
    <xf borderId="0" fillId="3" fontId="1" numFmtId="0" xfId="0" applyFill="1" applyFont="1"/>
    <xf borderId="0" fillId="0" fontId="2" numFmtId="0" xfId="0" applyFont="1"/>
    <xf borderId="0" fillId="0" fontId="3" numFmtId="0" xfId="0" applyAlignment="1" applyFont="1">
      <alignment horizontal="center" readingOrder="0"/>
    </xf>
    <xf borderId="0" fillId="0" fontId="1" numFmtId="0" xfId="0" applyAlignment="1" applyFont="1">
      <alignment readingOrder="0"/>
    </xf>
    <xf borderId="0" fillId="2" fontId="1" numFmtId="0" xfId="0" applyAlignment="1" applyFill="1" applyFont="1">
      <alignment horizontal="center" readingOrder="0"/>
    </xf>
    <xf borderId="0" fillId="0" fontId="1" numFmtId="0" xfId="0" applyAlignment="1" applyFont="1">
      <alignment horizontal="center" readingOrder="0"/>
    </xf>
    <xf borderId="0" fillId="3" fontId="1" numFmtId="0" xfId="0" applyAlignment="1" applyFill="1" applyFont="1">
      <alignment readingOrder="0"/>
    </xf>
    <xf borderId="0" fillId="2" fontId="4" numFmtId="0" xfId="0" applyAlignment="1" applyFill="1" applyFont="1">
      <alignment horizontal="center" readingOrder="0" vertical="top"/>
    </xf>
    <xf borderId="0" fillId="0" fontId="5" numFmtId="0" xfId="0" applyAlignment="1" applyFont="1">
      <alignment horizontal="center"/>
    </xf>
    <xf borderId="0" fillId="0" fontId="6" numFmtId="0" xfId="0" applyAlignment="1" applyFont="1">
      <alignment readingOrder="0"/>
    </xf>
    <xf borderId="0" fillId="0" fontId="7" numFmtId="0" xfId="0" applyAlignment="1" applyFont="1">
      <alignment readingOrder="0" shrinkToFit="0" vertical="bottom" wrapText="0"/>
    </xf>
    <xf borderId="0" fillId="3" fontId="8" numFmtId="0" xfId="0" applyAlignment="1" applyFill="1" applyFont="1">
      <alignment readingOrder="0" vertical="top"/>
    </xf>
    <xf borderId="1" fillId="4" fontId="9" numFmtId="0" xfId="0" applyAlignment="1" applyBorder="1" applyFill="1" applyFont="1">
      <alignment horizontal="center" shrinkToFit="0" textRotation="0" vertical="center" wrapText="1"/>
    </xf>
    <xf borderId="2" fillId="4" fontId="9" numFmtId="0" xfId="0" applyAlignment="1" applyBorder="1" applyFill="1" applyFont="1">
      <alignment horizontal="center" shrinkToFit="0" textRotation="0" vertical="center" wrapText="1"/>
    </xf>
    <xf borderId="1" fillId="5" fontId="9" numFmtId="0" xfId="0" applyAlignment="1" applyBorder="1" applyFill="1" applyFont="1">
      <alignment horizontal="center" shrinkToFit="0" textRotation="0" vertical="center" wrapText="1"/>
    </xf>
    <xf borderId="2" fillId="5" fontId="9" numFmtId="0" xfId="0" applyAlignment="1" applyBorder="1" applyFill="1" applyFont="1">
      <alignment horizontal="center" shrinkToFit="0" textRotation="0" vertical="center" wrapText="1"/>
    </xf>
    <xf borderId="0" fillId="0" fontId="1" numFmtId="164" xfId="0" applyAlignment="1" applyFont="1" applyNumberFormat="1">
      <alignment horizontal="center" readingOrder="0"/>
    </xf>
    <xf borderId="0" fillId="0" fontId="1" numFmtId="0" xfId="0" applyAlignment="1" applyFont="1">
      <alignment readingOrder="0"/>
    </xf>
    <xf borderId="0" fillId="0" fontId="1" numFmtId="0" xfId="0" applyFont="1"/>
    <xf borderId="0" fillId="3" fontId="1" numFmtId="165" xfId="0" applyAlignment="1" applyFill="1" applyFont="1" applyNumberFormat="1">
      <alignment horizontal="center"/>
    </xf>
    <xf borderId="0" fillId="0" fontId="1" numFmtId="166" xfId="0" applyAlignment="1" applyFont="1" applyNumberFormat="1">
      <alignment horizontal="center"/>
    </xf>
    <xf borderId="0" fillId="6" fontId="1" numFmtId="0" xfId="0" applyFill="1" applyFont="1"/>
    <xf borderId="0" fillId="0" fontId="1" numFmtId="165" xfId="0" applyFont="1" applyNumberFormat="1"/>
    <xf borderId="0" fillId="7" fontId="10" numFmtId="0" xfId="0" applyAlignment="1" applyFill="1" applyFont="1">
      <alignment readingOrder="0" shrinkToFit="0" vertical="center" wrapText="0"/>
    </xf>
    <xf borderId="0" fillId="7" fontId="10" numFmtId="0" xfId="0" applyAlignment="1" applyFill="1" applyFont="1">
      <alignment horizontal="center" readingOrder="0" vertical="center"/>
    </xf>
    <xf borderId="0" fillId="3" fontId="10" numFmtId="165" xfId="0" applyAlignment="1" applyFill="1" applyFont="1" applyNumberFormat="1">
      <alignment horizontal="center" readingOrder="0" vertical="center"/>
    </xf>
    <xf borderId="0" fillId="7" fontId="10" numFmtId="0" xfId="0" applyAlignment="1" applyFill="1" applyFont="1">
      <alignment horizontal="center" readingOrder="0" shrinkToFit="0" vertical="center" wrapText="1"/>
    </xf>
    <xf borderId="0" fillId="6" fontId="10" numFmtId="0" xfId="0" applyAlignment="1" applyFill="1" applyFont="1">
      <alignment horizontal="center" readingOrder="0" shrinkToFit="0" vertical="center" wrapText="0"/>
    </xf>
    <xf borderId="0" fillId="7" fontId="10" numFmtId="0" xfId="0" applyAlignment="1" applyFill="1" applyFont="1">
      <alignment horizontal="center" readingOrder="0" shrinkToFit="0" vertical="center" wrapText="0"/>
    </xf>
    <xf borderId="0" fillId="7" fontId="10" numFmtId="165" xfId="0" applyAlignment="1" applyFill="1" applyFont="1" applyNumberFormat="1">
      <alignment horizontal="center" readingOrder="0" shrinkToFit="0" vertical="center" wrapText="0"/>
    </xf>
    <xf borderId="0" fillId="7" fontId="10" numFmtId="0" xfId="0" applyAlignment="1" applyFill="1" applyFont="1">
      <alignment readingOrder="0" shrinkToFit="0" vertical="center" wrapText="1"/>
    </xf>
    <xf borderId="0" fillId="4" fontId="9" numFmtId="0" xfId="0" applyAlignment="1" applyFill="1" applyFont="1">
      <alignment horizontal="center" shrinkToFit="0" textRotation="0" vertical="center" wrapText="1"/>
    </xf>
    <xf borderId="0" fillId="0" fontId="7" numFmtId="0" xfId="0" applyAlignment="1" applyFont="1">
      <alignment horizontal="center" readingOrder="0" shrinkToFit="0" vertical="bottom" wrapText="0"/>
    </xf>
    <xf borderId="0" fillId="0" fontId="1" numFmtId="14" xfId="0" applyAlignment="1" applyFont="1" applyNumberFormat="1">
      <alignment readingOrder="0"/>
    </xf>
    <xf borderId="0" fillId="3" fontId="1" numFmtId="165" xfId="0" applyAlignment="1" applyFill="1" applyFont="1" applyNumberFormat="1">
      <alignment horizontal="center" readingOrder="0"/>
    </xf>
    <xf borderId="0" fillId="0" fontId="1" numFmtId="166" xfId="0" applyAlignment="1" applyFont="1" applyNumberFormat="1">
      <alignment horizontal="center" readingOrder="0"/>
    </xf>
    <xf borderId="0" fillId="6" fontId="1" numFmtId="0" xfId="0" applyAlignment="1" applyFill="1" applyFont="1">
      <alignment horizontal="center"/>
    </xf>
    <xf borderId="0" fillId="0" fontId="11" numFmtId="0" xfId="0" applyAlignment="1" applyFont="1">
      <alignment horizontal="right" vertical="bottom"/>
    </xf>
    <xf borderId="0" fillId="0" fontId="11" numFmtId="0" xfId="0" applyAlignment="1" applyFont="1">
      <alignment horizontal="center" vertical="bottom"/>
    </xf>
    <xf borderId="0" fillId="0" fontId="1" numFmtId="0" xfId="0" applyAlignment="1" applyFont="1">
      <alignment horizontal="left" readingOrder="0"/>
    </xf>
    <xf borderId="0" fillId="0" fontId="1" numFmtId="165" xfId="0" applyAlignment="1" applyFont="1" applyNumberFormat="1">
      <alignment horizontal="center" readingOrder="0"/>
    </xf>
    <xf borderId="0" fillId="0" fontId="11" numFmtId="0" xfId="0" applyAlignment="1" applyFont="1">
      <alignment horizontal="right" vertical="bottom"/>
    </xf>
    <xf borderId="0" fillId="0" fontId="11" numFmtId="0" xfId="0" applyAlignment="1" applyFont="1">
      <alignment horizontal="center" vertical="bottom"/>
    </xf>
    <xf borderId="0" fillId="0" fontId="1" numFmtId="165" xfId="0" applyAlignment="1" applyFont="1" applyNumberFormat="1">
      <alignment readingOrder="0"/>
    </xf>
    <xf borderId="0" fillId="0" fontId="1" numFmtId="167" xfId="0" applyAlignment="1" applyFont="1" applyNumberFormat="1">
      <alignment readingOrder="0"/>
    </xf>
    <xf borderId="0" fillId="0" fontId="1" numFmtId="164" xfId="0" applyAlignment="1" applyFont="1" applyNumberFormat="1">
      <alignment horizontal="center"/>
    </xf>
    <xf borderId="0" fillId="0" fontId="1" numFmtId="0" xfId="0" applyAlignment="1" applyFont="1">
      <alignment horizontal="left"/>
    </xf>
    <xf quotePrefix="1" borderId="0" fillId="0" fontId="1" numFmtId="0" xfId="0" applyAlignment="1" applyFont="1">
      <alignment horizontal="center" readingOrder="0"/>
    </xf>
    <xf borderId="0" fillId="0" fontId="12" numFmtId="164" xfId="0" applyAlignment="1" applyFont="1" applyNumberFormat="1">
      <alignment horizontal="center" readingOrder="0"/>
    </xf>
    <xf borderId="0" fillId="0" fontId="12" numFmtId="0" xfId="0" applyAlignment="1" applyFont="1">
      <alignment horizontal="center" readingOrder="0"/>
    </xf>
    <xf borderId="0" fillId="0" fontId="12" numFmtId="0" xfId="0" applyAlignment="1" applyFont="1">
      <alignment readingOrder="0"/>
    </xf>
    <xf borderId="0" fillId="0" fontId="12" numFmtId="0" xfId="0" applyAlignment="1" applyFont="1">
      <alignment readingOrder="0"/>
    </xf>
    <xf borderId="0" fillId="2" fontId="13" numFmtId="0" xfId="0" applyAlignment="1" applyFill="1" applyFont="1">
      <alignment horizontal="center" readingOrder="0" vertical="top"/>
    </xf>
    <xf borderId="0" fillId="7" fontId="10" numFmtId="0" xfId="0" applyAlignment="1" applyFill="1" applyFont="1">
      <alignment horizontal="left" readingOrder="0" shrinkToFit="0" vertical="center" wrapText="0"/>
    </xf>
    <xf borderId="0" fillId="7" fontId="10" numFmtId="0" xfId="0" applyAlignment="1" applyFill="1" applyFont="1">
      <alignment horizontal="left" readingOrder="0" vertical="center"/>
    </xf>
    <xf borderId="0" fillId="0" fontId="1" numFmtId="14" xfId="0" applyFont="1" applyNumberFormat="1"/>
    <xf borderId="0" fillId="3" fontId="10" numFmtId="0" xfId="0" applyAlignment="1" applyFill="1" applyFont="1">
      <alignment horizontal="left" readingOrder="0" vertical="center"/>
    </xf>
    <xf borderId="0" fillId="7" fontId="10" numFmtId="166" xfId="0" applyAlignment="1" applyFill="1" applyFont="1" applyNumberFormat="1">
      <alignment horizontal="left" readingOrder="0" shrinkToFit="0" vertical="center" wrapText="0"/>
    </xf>
    <xf borderId="0" fillId="0" fontId="1" numFmtId="166" xfId="0" applyFont="1" applyNumberFormat="1"/>
    <xf borderId="0" fillId="6" fontId="10" numFmtId="0" xfId="0" applyAlignment="1" applyFill="1" applyFont="1">
      <alignment horizontal="left" readingOrder="0" shrinkToFit="0" vertical="center" wrapText="0"/>
    </xf>
    <xf borderId="0" fillId="7" fontId="10" numFmtId="165" xfId="0" applyAlignment="1" applyFill="1" applyFont="1" applyNumberFormat="1">
      <alignment horizontal="left" readingOrder="0" shrinkToFit="0" vertical="center" wrapText="0"/>
    </xf>
    <xf borderId="0" fillId="7" fontId="10" numFmtId="0" xfId="0" applyAlignment="1" applyFill="1" applyFont="1">
      <alignment horizontal="left" readingOrder="0" shrinkToFit="0" vertical="center" wrapText="1"/>
    </xf>
    <xf borderId="0" fillId="0" fontId="1" numFmtId="0" xfId="0" applyAlignment="1" applyFont="1">
      <alignment shrinkToFit="0" wrapText="1"/>
    </xf>
    <xf borderId="3" fillId="3" fontId="14" numFmtId="0" xfId="0" applyAlignment="1" applyBorder="1" applyFill="1" applyFont="1">
      <alignment readingOrder="0" shrinkToFit="0" vertical="top" wrapText="1"/>
    </xf>
    <xf borderId="4" fillId="0" fontId="15" numFmtId="0" xfId="0" applyBorder="1" applyFont="1"/>
    <xf borderId="4" fillId="3" fontId="14" numFmtId="0" xfId="0" applyAlignment="1" applyBorder="1" applyFill="1" applyFont="1">
      <alignment shrinkToFit="0" vertical="top" wrapText="1"/>
    </xf>
    <xf borderId="4" fillId="3" fontId="11" numFmtId="0" xfId="0" applyAlignment="1" applyBorder="1" applyFill="1" applyFont="1">
      <alignment vertical="top"/>
    </xf>
    <xf borderId="3" fillId="3" fontId="16" numFmtId="0" xfId="0" applyAlignment="1" applyBorder="1" applyFill="1" applyFont="1">
      <alignment horizontal="center" shrinkToFit="0" vertical="top" wrapText="1"/>
    </xf>
    <xf borderId="4" fillId="3" fontId="16" numFmtId="0" xfId="0" applyAlignment="1" applyBorder="1" applyFill="1" applyFont="1">
      <alignment horizontal="center" shrinkToFit="0" vertical="top" wrapText="1"/>
    </xf>
    <xf borderId="0" fillId="3" fontId="11" numFmtId="0" xfId="0" applyAlignment="1" applyFill="1" applyFont="1">
      <alignment vertical="bottom"/>
    </xf>
    <xf borderId="0" fillId="3" fontId="17" numFmtId="0" xfId="0" applyAlignment="1" applyFill="1" applyFont="1">
      <alignment vertical="bottom"/>
    </xf>
    <xf borderId="0" fillId="3" fontId="18" numFmtId="0" xfId="0" applyAlignment="1" applyFill="1" applyFont="1">
      <alignment vertical="bottom"/>
    </xf>
    <xf borderId="0" fillId="3" fontId="17" numFmtId="0" xfId="0" applyAlignment="1" applyFill="1" applyFont="1">
      <alignment horizontal="center" vertical="bottom"/>
    </xf>
    <xf borderId="5" fillId="3" fontId="11" numFmtId="0" xfId="0" applyAlignment="1" applyBorder="1" applyFill="1" applyFont="1">
      <alignment vertical="bottom"/>
    </xf>
    <xf borderId="0" fillId="8" fontId="19" numFmtId="0" xfId="0" applyAlignment="1" applyFill="1" applyFont="1">
      <alignment vertical="bottom"/>
    </xf>
    <xf borderId="0" fillId="8" fontId="11" numFmtId="0" xfId="0" applyAlignment="1" applyFill="1" applyFont="1">
      <alignment vertical="bottom"/>
    </xf>
    <xf borderId="0" fillId="8" fontId="20" numFmtId="0" xfId="0" applyAlignment="1" applyFill="1" applyFont="1">
      <alignment vertical="bottom"/>
    </xf>
    <xf borderId="0" fillId="8" fontId="21" numFmtId="0" xfId="0" applyAlignment="1" applyFill="1" applyFont="1">
      <alignment horizontal="left" readingOrder="0" vertical="bottom"/>
    </xf>
    <xf borderId="0" fillId="8" fontId="20" numFmtId="0" xfId="0" applyFill="1" applyFont="1"/>
    <xf borderId="0" fillId="8" fontId="11" numFmtId="0" xfId="0" applyFill="1" applyFont="1"/>
    <xf borderId="0" fillId="3" fontId="11" numFmtId="0" xfId="0" applyFill="1" applyFont="1"/>
    <xf borderId="0" fillId="9" fontId="22" numFmtId="0" xfId="0" applyAlignment="1" applyFill="1" applyFont="1">
      <alignment vertical="bottom"/>
    </xf>
    <xf borderId="0" fillId="9" fontId="20" numFmtId="0" xfId="0" applyAlignment="1" applyFill="1" applyFont="1">
      <alignment vertical="bottom"/>
    </xf>
    <xf borderId="0" fillId="9" fontId="23" numFmtId="0" xfId="0" applyFill="1" applyFont="1"/>
    <xf borderId="0" fillId="0" fontId="24" numFmtId="0" xfId="0" applyAlignment="1" applyFont="1">
      <alignment horizontal="center"/>
    </xf>
    <xf borderId="0" fillId="0" fontId="24" numFmtId="0" xfId="0" applyAlignment="1" applyFont="1">
      <alignment horizontal="center" shrinkToFit="0" wrapText="1"/>
    </xf>
    <xf borderId="0" fillId="9" fontId="20" numFmtId="0" xfId="0" applyAlignment="1" applyFill="1" applyFont="1">
      <alignment vertical="center"/>
    </xf>
    <xf borderId="0" fillId="9" fontId="20" numFmtId="0" xfId="0" applyAlignment="1" applyFill="1" applyFont="1">
      <alignment shrinkToFit="0" vertical="center" wrapText="1"/>
    </xf>
    <xf borderId="0" fillId="9" fontId="20" numFmtId="0" xfId="0" applyFill="1" applyFont="1"/>
    <xf borderId="0" fillId="0" fontId="24" numFmtId="166" xfId="0" applyAlignment="1" applyFont="1" applyNumberFormat="1">
      <alignment horizontal="center"/>
    </xf>
    <xf borderId="0" fillId="0" fontId="24" numFmtId="166" xfId="0" applyAlignment="1" applyFont="1" applyNumberFormat="1">
      <alignment horizontal="center" shrinkToFit="0" wrapText="1"/>
    </xf>
    <xf borderId="0" fillId="9" fontId="11" numFmtId="0" xfId="0" applyFill="1" applyFont="1"/>
    <xf borderId="0" fillId="9" fontId="11" numFmtId="0" xfId="0" applyAlignment="1" applyFill="1" applyFont="1">
      <alignment vertical="bottom"/>
    </xf>
    <xf borderId="5" fillId="0" fontId="15" numFmtId="0" xfId="0" applyBorder="1" applyFont="1"/>
    <xf borderId="0" fillId="0" fontId="25" numFmtId="0" xfId="0" applyAlignment="1" applyFont="1">
      <alignment readingOrder="0"/>
    </xf>
    <xf borderId="0" fillId="3" fontId="26" numFmtId="0" xfId="0" applyFill="1" applyFont="1"/>
    <xf borderId="0" fillId="3" fontId="27" numFmtId="0" xfId="0" applyFill="1" applyFont="1"/>
    <xf borderId="0" fillId="3" fontId="28" numFmtId="0" xfId="0" applyFill="1" applyFont="1"/>
    <xf borderId="0" fillId="0" fontId="24" numFmtId="165" xfId="0" applyAlignment="1" applyFont="1" applyNumberFormat="1">
      <alignment horizontal="center"/>
    </xf>
    <xf borderId="0" fillId="3" fontId="21" numFmtId="0" xfId="0" applyFill="1" applyFont="1"/>
    <xf borderId="0" fillId="3" fontId="11" numFmtId="0" xfId="0" applyAlignment="1" applyFill="1" applyFont="1">
      <alignment vertical="top"/>
    </xf>
    <xf borderId="0" fillId="3" fontId="26" numFmtId="0" xfId="0" applyAlignment="1" applyFill="1" applyFont="1">
      <alignment shrinkToFit="0" wrapText="1"/>
    </xf>
    <xf borderId="0" fillId="3" fontId="29" numFmtId="0" xfId="0" applyAlignment="1" applyFill="1" applyFont="1">
      <alignment vertical="bottom"/>
    </xf>
    <xf borderId="0" fillId="0" fontId="11" numFmtId="0" xfId="0" applyFont="1"/>
    <xf borderId="0" fillId="0" fontId="11" numFmtId="0" xfId="0" applyAlignment="1" applyFont="1">
      <alignment shrinkToFit="0" wrapText="1"/>
    </xf>
    <xf borderId="0" fillId="0" fontId="24" numFmtId="0" xfId="0" applyAlignment="1" applyFont="1">
      <alignment horizontal="center" vertical="center"/>
    </xf>
    <xf borderId="0" fillId="0" fontId="11" numFmtId="0" xfId="0" applyAlignment="1" applyFont="1">
      <alignment vertical="center"/>
    </xf>
    <xf borderId="0" fillId="0" fontId="11" numFmtId="0" xfId="0" applyAlignment="1" applyFont="1">
      <alignment shrinkToFit="0" vertical="center" wrapText="1"/>
    </xf>
    <xf borderId="0" fillId="0" fontId="1" numFmtId="0" xfId="0" applyAlignment="1" applyFont="1">
      <alignment vertical="center"/>
    </xf>
    <xf borderId="6" fillId="10" fontId="18" numFmtId="0" xfId="0" applyAlignment="1" applyBorder="1" applyFill="1" applyFont="1">
      <alignment horizontal="center" vertical="center"/>
    </xf>
    <xf borderId="7" fillId="10" fontId="22" numFmtId="0" xfId="0" applyAlignment="1" applyBorder="1" applyFill="1" applyFont="1">
      <alignment horizontal="center" shrinkToFit="0" vertical="center" wrapText="1"/>
    </xf>
    <xf borderId="8" fillId="10" fontId="15" numFmtId="0" xfId="0" applyBorder="1" applyFill="1" applyFont="1"/>
    <xf borderId="9" fillId="10" fontId="15" numFmtId="0" xfId="0" applyBorder="1" applyFill="1" applyFont="1"/>
    <xf borderId="6" fillId="10" fontId="30" numFmtId="0" xfId="0" applyAlignment="1" applyBorder="1" applyFill="1" applyFont="1">
      <alignment horizontal="center" shrinkToFit="0" vertical="center" wrapText="1"/>
    </xf>
    <xf borderId="7" fillId="10" fontId="20" numFmtId="0" xfId="0" applyAlignment="1" applyBorder="1" applyFill="1" applyFont="1">
      <alignment horizontal="center" vertical="center"/>
    </xf>
    <xf borderId="10" fillId="10" fontId="31" numFmtId="0" xfId="0" applyAlignment="1" applyBorder="1" applyFill="1" applyFont="1">
      <alignment horizontal="center" shrinkToFit="0" vertical="center" wrapText="1"/>
    </xf>
    <xf borderId="10" fillId="3" fontId="32" numFmtId="0" xfId="0" applyAlignment="1" applyBorder="1" applyFill="1" applyFont="1">
      <alignment horizontal="center" shrinkToFit="0" vertical="center" wrapText="1"/>
    </xf>
    <xf borderId="11" fillId="3" fontId="33" numFmtId="0" xfId="0" applyAlignment="1" applyBorder="1" applyFill="1" applyFont="1">
      <alignment horizontal="center" vertical="center"/>
    </xf>
    <xf borderId="12" fillId="3" fontId="15" numFmtId="0" xfId="0" applyBorder="1" applyFill="1" applyFont="1"/>
    <xf borderId="13" fillId="3" fontId="15" numFmtId="0" xfId="0" applyBorder="1" applyFill="1" applyFont="1"/>
    <xf borderId="11" fillId="3" fontId="31" numFmtId="0" xfId="0" applyAlignment="1" applyBorder="1" applyFill="1" applyFont="1">
      <alignment horizontal="center" vertical="center"/>
    </xf>
    <xf borderId="14" fillId="3" fontId="9" numFmtId="0" xfId="0" applyAlignment="1" applyBorder="1" applyFill="1" applyFont="1">
      <alignment horizontal="center" shrinkToFit="0" textRotation="0" vertical="center" wrapText="1"/>
    </xf>
    <xf borderId="15" fillId="3" fontId="15" numFmtId="0" xfId="0" applyBorder="1" applyFill="1" applyFont="1"/>
    <xf borderId="16" fillId="3" fontId="15" numFmtId="0" xfId="0" applyBorder="1" applyFill="1" applyFont="1"/>
    <xf borderId="17" fillId="2" fontId="15" numFmtId="0" xfId="0" applyBorder="1" applyFill="1" applyFont="1"/>
    <xf borderId="18" fillId="2" fontId="15" numFmtId="0" xfId="0" applyBorder="1" applyFill="1" applyFont="1"/>
    <xf borderId="19" fillId="2" fontId="15" numFmtId="0" xfId="0" applyBorder="1" applyFill="1" applyFont="1"/>
    <xf borderId="20" fillId="2" fontId="15" numFmtId="0" xfId="0" applyBorder="1" applyFill="1" applyFont="1"/>
    <xf borderId="1" fillId="2" fontId="9" numFmtId="0" xfId="0" applyAlignment="1" applyBorder="1" applyFill="1" applyFont="1">
      <alignment horizontal="center" shrinkToFit="0" textRotation="0" vertical="center" wrapText="1"/>
    </xf>
    <xf borderId="2" fillId="2" fontId="9" numFmtId="0" xfId="0" applyAlignment="1" applyBorder="1" applyFill="1" applyFont="1">
      <alignment horizontal="center" shrinkToFit="0" textRotation="0" vertical="center" wrapText="1"/>
    </xf>
    <xf borderId="0" fillId="0" fontId="34" numFmtId="0" xfId="0" applyAlignment="1" applyFont="1">
      <alignment horizontal="center"/>
    </xf>
    <xf borderId="0" fillId="0" fontId="34" numFmtId="0" xfId="0" applyFont="1"/>
    <xf borderId="0" fillId="0" fontId="34" numFmtId="0" xfId="0" applyAlignment="1" applyFont="1">
      <alignment shrinkToFit="0" wrapText="1"/>
    </xf>
    <xf borderId="0" fillId="0" fontId="35" numFmtId="0" xfId="0" applyFont="1"/>
    <xf borderId="6" fillId="3" fontId="17" numFmtId="0" xfId="0" applyAlignment="1" applyBorder="1" applyFill="1" applyFont="1">
      <alignment horizontal="center" vertical="center"/>
    </xf>
    <xf borderId="0" fillId="3" fontId="36" numFmtId="0" xfId="0" applyAlignment="1" applyFill="1" applyFont="1">
      <alignment horizontal="center" vertical="center"/>
    </xf>
    <xf borderId="0" fillId="3" fontId="9" numFmtId="0" xfId="0" applyAlignment="1" applyFill="1" applyFont="1">
      <alignment horizontal="left" shrinkToFit="0" vertical="center" wrapText="1"/>
    </xf>
    <xf borderId="0" fillId="3" fontId="37" numFmtId="0" xfId="0" applyAlignment="1" applyFill="1" applyFont="1">
      <alignment horizontal="center" shrinkToFit="0" vertical="center" wrapText="1"/>
    </xf>
    <xf borderId="21" fillId="3" fontId="38" numFmtId="0" xfId="0" applyAlignment="1" applyBorder="1" applyFill="1" applyFont="1">
      <alignment horizontal="center" shrinkToFit="0" textRotation="0" vertical="center" wrapText="1"/>
    </xf>
    <xf borderId="22" fillId="3" fontId="38" numFmtId="0" xfId="0" applyAlignment="1" applyBorder="1" applyFill="1" applyFont="1">
      <alignment horizontal="center" shrinkToFit="0" textRotation="0" vertical="center" wrapText="1"/>
    </xf>
    <xf borderId="0" fillId="3" fontId="38" numFmtId="0" xfId="0" applyAlignment="1" applyFill="1" applyFont="1">
      <alignment horizontal="center" shrinkToFit="0" textRotation="0" vertical="center" wrapText="1"/>
    </xf>
    <xf borderId="23" fillId="3" fontId="36" numFmtId="0" xfId="0" applyAlignment="1" applyBorder="1" applyFill="1" applyFont="1">
      <alignment horizontal="center" readingOrder="0" shrinkToFit="0" vertical="center" wrapText="1"/>
    </xf>
    <xf borderId="0" fillId="0" fontId="35" numFmtId="0" xfId="0" applyAlignment="1" applyFont="1">
      <alignment readingOrder="0"/>
    </xf>
    <xf borderId="0" fillId="2" fontId="36" numFmtId="0" xfId="0" applyAlignment="1" applyFill="1" applyFont="1">
      <alignment horizontal="center" vertical="center"/>
    </xf>
    <xf borderId="0" fillId="2" fontId="9" numFmtId="0" xfId="0" applyAlignment="1" applyFill="1" applyFont="1">
      <alignment horizontal="left" shrinkToFit="0" vertical="center" wrapText="1"/>
    </xf>
    <xf borderId="0" fillId="2" fontId="37" numFmtId="0" xfId="0" applyAlignment="1" applyFill="1" applyFont="1">
      <alignment horizontal="center" shrinkToFit="0" vertical="center" wrapText="1"/>
    </xf>
    <xf borderId="21" fillId="2" fontId="38" numFmtId="0" xfId="0" applyAlignment="1" applyBorder="1" applyFill="1" applyFont="1">
      <alignment horizontal="center" shrinkToFit="0" textRotation="0" vertical="center" wrapText="1"/>
    </xf>
    <xf borderId="22" fillId="2" fontId="38" numFmtId="0" xfId="0" applyAlignment="1" applyBorder="1" applyFill="1" applyFont="1">
      <alignment horizontal="center" shrinkToFit="0" textRotation="0" vertical="center" wrapText="1"/>
    </xf>
    <xf borderId="0" fillId="2" fontId="38" numFmtId="0" xfId="0" applyAlignment="1" applyFill="1" applyFont="1">
      <alignment horizontal="center" shrinkToFit="0" textRotation="0" vertical="center" wrapText="1"/>
    </xf>
    <xf borderId="23" fillId="2" fontId="36" numFmtId="0" xfId="0" applyAlignment="1" applyBorder="1" applyFill="1" applyFont="1">
      <alignment horizontal="center" readingOrder="0" shrinkToFit="0" vertical="center" wrapText="1"/>
    </xf>
    <xf borderId="0" fillId="0" fontId="35" numFmtId="0" xfId="0" applyAlignment="1" applyFont="1">
      <alignment shrinkToFit="0" wrapText="1"/>
    </xf>
    <xf borderId="21" fillId="3" fontId="36" numFmtId="0" xfId="0" applyAlignment="1" applyBorder="1" applyFill="1" applyFont="1">
      <alignment horizontal="center" shrinkToFit="0" textRotation="0" vertical="center" wrapText="1"/>
    </xf>
    <xf borderId="0" fillId="3" fontId="36" numFmtId="0" xfId="0" applyAlignment="1" applyFill="1" applyFont="1">
      <alignment horizontal="center" shrinkToFit="0" textRotation="0" vertical="center" wrapText="1"/>
    </xf>
    <xf borderId="22" fillId="3" fontId="36" numFmtId="0" xfId="0" applyAlignment="1" applyBorder="1" applyFill="1" applyFont="1">
      <alignment horizontal="center" shrinkToFit="0" textRotation="0" vertical="center" wrapText="1"/>
    </xf>
    <xf borderId="21" fillId="2" fontId="36" numFmtId="0" xfId="0" applyAlignment="1" applyBorder="1" applyFill="1" applyFont="1">
      <alignment horizontal="center" shrinkToFit="0" textRotation="0" vertical="center" wrapText="1"/>
    </xf>
    <xf borderId="0" fillId="2" fontId="36" numFmtId="0" xfId="0" applyAlignment="1" applyFill="1" applyFont="1">
      <alignment horizontal="center" shrinkToFit="0" textRotation="0" vertical="center" wrapText="1"/>
    </xf>
    <xf borderId="22" fillId="2" fontId="36" numFmtId="0" xfId="0" applyAlignment="1" applyBorder="1" applyFill="1" applyFont="1">
      <alignment horizontal="center" shrinkToFit="0" textRotation="0" vertical="center" wrapText="1"/>
    </xf>
    <xf borderId="6" fillId="0" fontId="39" numFmtId="0" xfId="0" applyAlignment="1" applyBorder="1" applyFont="1">
      <alignment horizontal="center" readingOrder="0" vertical="center"/>
    </xf>
    <xf borderId="7" fillId="0" fontId="40" numFmtId="0" xfId="0" applyAlignment="1" applyBorder="1" applyFont="1">
      <alignment horizontal="center" readingOrder="0" vertical="center"/>
    </xf>
    <xf borderId="8" fillId="0" fontId="15" numFmtId="0" xfId="0" applyBorder="1" applyFont="1"/>
    <xf borderId="9" fillId="0" fontId="15" numFmtId="0" xfId="0" applyBorder="1" applyFont="1"/>
    <xf borderId="6" fillId="0" fontId="41" numFmtId="0" xfId="0" applyAlignment="1" applyBorder="1" applyFont="1">
      <alignment horizontal="center" readingOrder="0" shrinkToFit="0" vertical="center" wrapText="1"/>
    </xf>
    <xf borderId="24" fillId="0" fontId="1" numFmtId="0" xfId="0" applyBorder="1" applyFont="1"/>
    <xf borderId="0" fillId="0" fontId="42" numFmtId="0" xfId="0" applyAlignment="1" applyFont="1">
      <alignment horizontal="center" readingOrder="0"/>
    </xf>
    <xf borderId="0" fillId="0" fontId="5" numFmtId="0" xfId="0" applyAlignment="1" applyFont="1">
      <alignment horizontal="center" readingOrder="0"/>
    </xf>
    <xf borderId="0" fillId="0" fontId="43" numFmtId="0" xfId="0" applyAlignment="1" applyFont="1">
      <alignment shrinkToFit="0" vertical="bottom" wrapText="0"/>
    </xf>
    <xf borderId="0" fillId="0" fontId="44" numFmtId="0" xfId="0" applyAlignment="1" applyFont="1">
      <alignment horizontal="center" readingOrder="0" shrinkToFit="0" vertical="bottom" wrapText="0"/>
    </xf>
    <xf borderId="0" fillId="0" fontId="44" numFmtId="0" xfId="0" applyAlignment="1" applyFont="1">
      <alignment horizontal="center" shrinkToFit="0" vertical="bottom" wrapText="0"/>
    </xf>
    <xf borderId="0" fillId="0" fontId="45" numFmtId="0" xfId="0" applyAlignment="1" applyFont="1">
      <alignment horizontal="right" readingOrder="0" shrinkToFit="0" vertical="top" wrapText="0"/>
    </xf>
    <xf borderId="0" fillId="0" fontId="43" numFmtId="0" xfId="0" applyAlignment="1" applyFont="1">
      <alignment horizontal="left" readingOrder="0" shrinkToFit="0" vertical="top" wrapText="0"/>
    </xf>
    <xf borderId="0" fillId="0" fontId="43" numFmtId="0" xfId="0" applyAlignment="1" applyFont="1">
      <alignment horizontal="left" shrinkToFit="0" vertical="top" wrapText="0"/>
    </xf>
    <xf borderId="0" fillId="0" fontId="46" numFmtId="0" xfId="0" applyAlignment="1" applyFont="1">
      <alignment horizontal="right" shrinkToFit="0" vertical="top" wrapText="0"/>
    </xf>
    <xf borderId="0" fillId="0" fontId="43" numFmtId="0" xfId="0" applyAlignment="1" applyFont="1">
      <alignment readingOrder="0" vertical="top"/>
    </xf>
    <xf borderId="0" fillId="0" fontId="43" numFmtId="0" xfId="0" applyAlignment="1" applyFont="1">
      <alignment vertical="top"/>
    </xf>
    <xf borderId="0" fillId="0" fontId="43" numFmtId="0" xfId="0" applyAlignment="1" applyFont="1">
      <alignment shrinkToFit="0" vertical="top" wrapText="0"/>
    </xf>
    <xf borderId="0" fillId="0" fontId="46" numFmtId="0" xfId="0" applyAlignment="1" applyFont="1">
      <alignment horizontal="left" shrinkToFit="0" vertical="bottom" wrapText="0"/>
    </xf>
    <xf borderId="0" fillId="0" fontId="43" numFmtId="0" xfId="0" applyAlignment="1" applyFont="1">
      <alignment horizontal="left" readingOrder="0" vertical="top"/>
    </xf>
    <xf borderId="0" fillId="0" fontId="43" numFmtId="0" xfId="0" applyAlignment="1" applyFont="1">
      <alignment horizontal="left" vertical="top"/>
    </xf>
    <xf borderId="0" fillId="0" fontId="43" numFmtId="0" xfId="0" applyAlignment="1" applyFont="1">
      <alignment horizontal="left" readingOrder="0" shrinkToFit="0" vertical="bottom" wrapText="0"/>
    </xf>
    <xf borderId="0" fillId="0" fontId="44" numFmtId="0" xfId="0" applyAlignment="1" applyFont="1">
      <alignment horizontal="left" readingOrder="0" shrinkToFit="0" vertical="bottom" wrapText="0"/>
    </xf>
    <xf borderId="0" fillId="0" fontId="44" numFmtId="0" xfId="0" applyAlignment="1" applyFont="1">
      <alignment shrinkToFit="0" vertical="bottom" wrapText="0"/>
    </xf>
    <xf borderId="0" fillId="0" fontId="43" numFmtId="0" xfId="0" applyAlignment="1" applyFont="1">
      <alignment horizontal="left" shrinkToFit="0" vertical="bottom" wrapText="0"/>
    </xf>
    <xf borderId="0" fillId="0" fontId="7" numFmtId="0" xfId="0" applyAlignment="1" applyFont="1">
      <alignment horizontal="left" shrinkToFit="0" vertical="top" wrapText="0"/>
    </xf>
    <xf borderId="0" fillId="0" fontId="47" numFmtId="0" xfId="0" applyAlignment="1" applyFont="1">
      <alignment shrinkToFit="0" vertical="bottom" wrapText="0"/>
    </xf>
    <xf borderId="0" fillId="0" fontId="48" numFmtId="0" xfId="0" applyAlignment="1" applyFont="1">
      <alignment horizontal="center" readingOrder="0" shrinkToFit="0" vertical="bottom" wrapText="0"/>
    </xf>
    <xf borderId="0" fillId="0" fontId="49" numFmtId="0" xfId="0" applyAlignment="1" applyFont="1">
      <alignment horizontal="left" readingOrder="0" shrinkToFit="0" vertical="bottom" wrapText="0"/>
    </xf>
    <xf borderId="0" fillId="0" fontId="43" numFmtId="0" xfId="0" applyAlignment="1" applyFont="1">
      <alignment horizontal="center" readingOrder="0" shrinkToFit="0" vertical="bottom" wrapText="0"/>
    </xf>
    <xf borderId="0" fillId="0" fontId="43" numFmtId="0" xfId="0" applyAlignment="1" applyFont="1">
      <alignment horizontal="center" shrinkToFit="0" vertical="bottom" wrapText="0"/>
    </xf>
    <xf borderId="0" fillId="0" fontId="50" numFmtId="0" xfId="0" applyAlignment="1" applyFont="1">
      <alignment horizontal="center" readingOrder="0" shrinkToFit="0" vertical="bottom" wrapText="0"/>
    </xf>
    <xf borderId="0" fillId="0" fontId="51" numFmtId="0" xfId="0" applyAlignment="1" applyFont="1">
      <alignment textRotation="0"/>
    </xf>
    <xf borderId="0" fillId="0" fontId="52" numFmtId="0" xfId="0" applyAlignment="1" applyFont="1">
      <alignment textRotation="0"/>
    </xf>
    <xf borderId="0" fillId="0" fontId="51" numFmtId="164" xfId="0" applyAlignment="1" applyFont="1" applyNumberFormat="1">
      <alignment horizontal="center" textRotation="0"/>
    </xf>
    <xf borderId="0" fillId="0" fontId="51" numFmtId="0" xfId="0" applyAlignment="1" applyFont="1">
      <alignment horizontal="center" textRotation="0"/>
    </xf>
    <xf borderId="0" fillId="0" fontId="51" numFmtId="165" xfId="0" applyAlignment="1" applyFont="1" applyNumberFormat="1">
      <alignment horizontal="center" textRotation="0"/>
    </xf>
    <xf borderId="0" fillId="0" fontId="51" numFmtId="0" xfId="0" applyAlignment="1" applyFont="1">
      <alignment readingOrder="0" textRotation="0"/>
    </xf>
    <xf borderId="6" fillId="0" fontId="51" numFmtId="0" xfId="0" applyAlignment="1" applyBorder="1" applyFont="1">
      <alignment horizontal="center" readingOrder="0" textRotation="0"/>
    </xf>
    <xf borderId="6" fillId="0" fontId="53" numFmtId="0" xfId="0" applyAlignment="1" applyBorder="1" applyFont="1">
      <alignment horizontal="center" readingOrder="0" textRotation="0"/>
    </xf>
    <xf borderId="6" fillId="0" fontId="51" numFmtId="14" xfId="0" applyAlignment="1" applyBorder="1" applyFont="1" applyNumberFormat="1">
      <alignment horizontal="center" readingOrder="0" textRotation="0"/>
    </xf>
    <xf borderId="0" fillId="0" fontId="5" numFmtId="0" xfId="0" applyFont="1"/>
    <xf borderId="0" fillId="0" fontId="1" numFmtId="165" xfId="0" applyAlignment="1" applyFont="1" applyNumberFormat="1">
      <alignment horizontal="center"/>
    </xf>
    <xf borderId="6" fillId="0" fontId="54" numFmtId="14" xfId="0" applyAlignment="1" applyBorder="1" applyFont="1" applyNumberFormat="1">
      <alignment horizontal="center" readingOrder="0" textRotation="90"/>
    </xf>
    <xf borderId="6" fillId="0" fontId="55" numFmtId="14" xfId="0" applyAlignment="1" applyBorder="1" applyFont="1" applyNumberFormat="1">
      <alignment horizontal="center" readingOrder="0" textRotation="90"/>
    </xf>
    <xf borderId="0" fillId="0" fontId="1" numFmtId="0" xfId="0" applyAlignment="1" applyFont="1">
      <alignment readingOrder="0"/>
    </xf>
    <xf borderId="0" fillId="0" fontId="56" numFmtId="0" xfId="0" applyAlignment="1" applyFont="1">
      <alignment readingOrder="0"/>
    </xf>
    <xf borderId="6" fillId="0" fontId="1" numFmtId="0" xfId="0" applyAlignment="1" applyBorder="1" applyFont="1">
      <alignment horizontal="center" readingOrder="0"/>
    </xf>
    <xf borderId="0" fillId="0" fontId="5" numFmtId="0" xfId="0" applyAlignment="1" applyFont="1">
      <alignment readingOrder="0"/>
    </xf>
    <xf borderId="0" fillId="0" fontId="57" numFmtId="0" xfId="0" applyAlignment="1" applyFont="1">
      <alignment horizontal="right" readingOrder="0"/>
    </xf>
    <xf borderId="0" fillId="0" fontId="58" numFmtId="0" xfId="0" applyAlignment="1" applyFont="1">
      <alignment horizontal="center" readingOrder="0"/>
    </xf>
    <xf borderId="0" fillId="0" fontId="5" numFmtId="164" xfId="0" applyAlignment="1" applyFont="1" applyNumberFormat="1">
      <alignment horizontal="center"/>
    </xf>
    <xf borderId="0" fillId="0" fontId="5" numFmtId="165" xfId="0" applyAlignment="1" applyFont="1" applyNumberFormat="1">
      <alignment horizontal="center"/>
    </xf>
    <xf borderId="0" fillId="0" fontId="1" numFmtId="0" xfId="0" applyAlignment="1" applyFont="1">
      <alignment horizontal="center" readingOrder="0"/>
    </xf>
    <xf borderId="6" fillId="0" fontId="59" numFmtId="0" xfId="0" applyAlignment="1" applyBorder="1" applyFont="1">
      <alignment horizontal="center" readingOrder="0" vertical="center"/>
    </xf>
    <xf borderId="7" fillId="0" fontId="60" numFmtId="0" xfId="0" applyAlignment="1" applyBorder="1" applyFont="1">
      <alignment horizontal="center" readingOrder="0" vertical="center"/>
    </xf>
    <xf borderId="6" fillId="0" fontId="60" numFmtId="0" xfId="0" applyAlignment="1" applyBorder="1" applyFont="1">
      <alignment horizontal="center" readingOrder="0" vertical="center"/>
    </xf>
    <xf borderId="6" fillId="0" fontId="60" numFmtId="164" xfId="0" applyAlignment="1" applyBorder="1" applyFont="1" applyNumberFormat="1">
      <alignment horizontal="center" readingOrder="0" vertical="center"/>
    </xf>
    <xf borderId="6" fillId="0" fontId="60" numFmtId="165" xfId="0" applyAlignment="1" applyBorder="1" applyFont="1" applyNumberFormat="1">
      <alignment horizontal="center" readingOrder="0" shrinkToFit="0" vertical="center" wrapText="1"/>
    </xf>
    <xf borderId="0" fillId="0" fontId="1" numFmtId="14" xfId="0" applyAlignment="1" applyFont="1" applyNumberFormat="1">
      <alignment horizontal="center" readingOrder="0"/>
    </xf>
    <xf borderId="6" fillId="3" fontId="1" numFmtId="0" xfId="0" applyAlignment="1" applyBorder="1" applyFill="1" applyFont="1">
      <alignment horizontal="center" readingOrder="0"/>
    </xf>
    <xf borderId="7" fillId="0" fontId="5" numFmtId="0" xfId="0" applyAlignment="1" applyBorder="1" applyFont="1">
      <alignment readingOrder="0"/>
    </xf>
    <xf borderId="6" fillId="0" fontId="1" numFmtId="0" xfId="0" applyBorder="1" applyFont="1"/>
    <xf borderId="6" fillId="0" fontId="1" numFmtId="164" xfId="0" applyAlignment="1" applyBorder="1" applyFont="1" applyNumberFormat="1">
      <alignment horizontal="center" readingOrder="0"/>
    </xf>
    <xf borderId="6" fillId="0" fontId="61" numFmtId="165" xfId="0" applyAlignment="1" applyBorder="1" applyFont="1" applyNumberFormat="1">
      <alignment horizontal="center" readingOrder="0"/>
    </xf>
    <xf borderId="6" fillId="0" fontId="62" numFmtId="0" xfId="0" applyAlignment="1" applyBorder="1" applyFont="1">
      <alignment horizontal="center" vertical="center"/>
    </xf>
    <xf borderId="6" fillId="0" fontId="1" numFmtId="0" xfId="0" applyAlignment="1" applyBorder="1" applyFont="1">
      <alignment readingOrder="0"/>
    </xf>
    <xf borderId="6" fillId="0" fontId="12" numFmtId="0" xfId="0" applyAlignment="1" applyBorder="1" applyFont="1">
      <alignment readingOrder="0"/>
    </xf>
    <xf borderId="6" fillId="0" fontId="1" numFmtId="165" xfId="0" applyAlignment="1" applyBorder="1" applyFont="1" applyNumberFormat="1">
      <alignment horizontal="center"/>
    </xf>
    <xf borderId="6" fillId="0" fontId="1" numFmtId="0" xfId="0" applyAlignment="1" applyBorder="1" applyFont="1">
      <alignment horizontal="center"/>
    </xf>
    <xf quotePrefix="1" borderId="6" fillId="0" fontId="12" numFmtId="0" xfId="0" applyAlignment="1" applyBorder="1" applyFont="1">
      <alignment readingOrder="0"/>
    </xf>
    <xf borderId="7" fillId="0" fontId="63" numFmtId="0" xfId="0" applyAlignment="1" applyBorder="1" applyFont="1">
      <alignment readingOrder="0"/>
    </xf>
    <xf borderId="6" fillId="3" fontId="12" numFmtId="0" xfId="0" applyAlignment="1" applyBorder="1" applyFill="1" applyFont="1">
      <alignment horizontal="center" readingOrder="0"/>
    </xf>
    <xf borderId="6" fillId="0" fontId="64" numFmtId="0" xfId="0" applyAlignment="1" applyBorder="1" applyFont="1">
      <alignment horizontal="center" readingOrder="0" shrinkToFit="0" wrapText="1"/>
    </xf>
    <xf borderId="0" fillId="0" fontId="64" numFmtId="0" xfId="0" applyAlignment="1" applyFont="1">
      <alignment readingOrder="0" shrinkToFit="0" wrapText="1"/>
    </xf>
    <xf borderId="7" fillId="0" fontId="65" numFmtId="0" xfId="0" applyAlignment="1" applyBorder="1" applyFont="1">
      <alignment readingOrder="0"/>
    </xf>
    <xf borderId="0" fillId="0" fontId="5" numFmtId="0" xfId="0" applyAlignment="1" applyFont="1">
      <alignment horizontal="center" readingOrder="0" shrinkToFit="0" wrapText="1"/>
    </xf>
    <xf borderId="0" fillId="0" fontId="1" numFmtId="0" xfId="0" applyAlignment="1" applyFont="1">
      <alignment horizontal="center" readingOrder="0" vertical="center"/>
    </xf>
    <xf borderId="6" fillId="0" fontId="66" numFmtId="0" xfId="0" applyAlignment="1" applyBorder="1" applyFont="1">
      <alignment horizontal="center" readingOrder="0" vertical="center"/>
    </xf>
    <xf borderId="6" fillId="0" fontId="5" numFmtId="0" xfId="0" applyAlignment="1" applyBorder="1" applyFont="1">
      <alignment horizontal="center" readingOrder="0" vertical="center"/>
    </xf>
    <xf borderId="6" fillId="0" fontId="5" numFmtId="0" xfId="0" applyAlignment="1" applyBorder="1" applyFont="1">
      <alignment horizontal="center" readingOrder="0" shrinkToFit="0" vertical="center" wrapText="1"/>
    </xf>
    <xf borderId="0" fillId="0" fontId="5" numFmtId="0" xfId="0" applyAlignment="1" applyFont="1">
      <alignment vertical="center"/>
    </xf>
    <xf borderId="6" fillId="0" fontId="5" numFmtId="0" xfId="0" applyAlignment="1" applyBorder="1" applyFont="1">
      <alignment readingOrder="0"/>
    </xf>
    <xf borderId="6" fillId="0" fontId="62" numFmtId="0" xfId="0" applyAlignment="1" applyBorder="1" applyFont="1">
      <alignment horizontal="center" readingOrder="0"/>
    </xf>
    <xf borderId="6" fillId="0" fontId="1" numFmtId="168" xfId="0" applyAlignment="1" applyBorder="1" applyFont="1" applyNumberFormat="1">
      <alignment readingOrder="0"/>
    </xf>
    <xf borderId="6" fillId="0" fontId="1" numFmtId="168" xfId="0" applyBorder="1" applyFont="1" applyNumberFormat="1"/>
    <xf borderId="0" fillId="0" fontId="1" numFmtId="9" xfId="0" applyAlignment="1" applyFont="1" applyNumberFormat="1">
      <alignment readingOrder="0"/>
    </xf>
    <xf borderId="0" fillId="0" fontId="1" numFmtId="168" xfId="0" applyFont="1" applyNumberFormat="1"/>
    <xf borderId="0" fillId="0" fontId="5" numFmtId="168" xfId="0" applyFont="1" applyNumberFormat="1"/>
    <xf borderId="0" fillId="0" fontId="5" numFmtId="0" xfId="0" applyAlignment="1" applyFont="1">
      <alignment readingOrder="0" vertical="center"/>
    </xf>
    <xf borderId="0" fillId="0" fontId="5" numFmtId="0" xfId="0" applyAlignment="1" applyFont="1">
      <alignment horizontal="center" readingOrder="0" vertical="center"/>
    </xf>
    <xf borderId="0" fillId="0" fontId="1" numFmtId="10" xfId="0" applyFont="1" applyNumberFormat="1"/>
    <xf borderId="6" fillId="6" fontId="1" numFmtId="0" xfId="0" applyAlignment="1" applyBorder="1" applyFill="1" applyFont="1">
      <alignment horizontal="center"/>
    </xf>
    <xf borderId="6" fillId="3" fontId="5" numFmtId="0" xfId="0" applyAlignment="1" applyBorder="1" applyFill="1" applyFont="1">
      <alignment horizontal="center" readingOrder="0" vertical="center"/>
    </xf>
    <xf borderId="6" fillId="3" fontId="5" numFmtId="0" xfId="0" applyAlignment="1" applyBorder="1" applyFill="1" applyFont="1">
      <alignment readingOrder="0"/>
    </xf>
    <xf borderId="6" fillId="0" fontId="67" numFmtId="168" xfId="0" applyAlignment="1" applyBorder="1" applyFont="1" applyNumberFormat="1">
      <alignment readingOrder="0"/>
    </xf>
    <xf borderId="6" fillId="0" fontId="67" numFmtId="168" xfId="0" applyBorder="1" applyFont="1" applyNumberFormat="1"/>
    <xf borderId="0" fillId="0" fontId="67" numFmtId="168" xfId="0" applyFont="1" applyNumberFormat="1"/>
    <xf borderId="0" fillId="0" fontId="68" numFmtId="168" xfId="0" applyFont="1" applyNumberFormat="1"/>
    <xf borderId="0" fillId="0" fontId="67" numFmtId="0" xfId="0" applyFont="1"/>
    <xf borderId="6" fillId="11" fontId="1" numFmtId="0" xfId="0" applyAlignment="1" applyBorder="1" applyFill="1" applyFont="1">
      <alignment horizontal="center" readingOrder="0"/>
    </xf>
    <xf borderId="6" fillId="0" fontId="5" numFmtId="168" xfId="0" applyBorder="1" applyFont="1" applyNumberFormat="1"/>
    <xf borderId="6" fillId="6" fontId="1" numFmtId="0" xfId="0" applyAlignment="1" applyBorder="1" applyFill="1" applyFont="1">
      <alignment horizontal="center" readingOrder="0"/>
    </xf>
    <xf borderId="0" fillId="0" fontId="5" numFmtId="0" xfId="0" applyAlignment="1" applyFont="1">
      <alignment horizontal="center" readingOrder="0" vertical="center"/>
    </xf>
    <xf borderId="0" fillId="0" fontId="5" numFmtId="0" xfId="0" applyAlignment="1" applyFont="1">
      <alignment horizontal="center" readingOrder="0" shrinkToFit="0" vertical="center" wrapText="1"/>
    </xf>
    <xf borderId="11" fillId="0" fontId="5" numFmtId="0" xfId="0" applyAlignment="1" applyBorder="1" applyFont="1">
      <alignment horizontal="left" readingOrder="0" shrinkToFit="0" vertical="center" wrapText="1"/>
    </xf>
    <xf borderId="12" fillId="0" fontId="15" numFmtId="0" xfId="0" applyBorder="1" applyFont="1"/>
    <xf borderId="13" fillId="0" fontId="15" numFmtId="0" xfId="0" applyBorder="1" applyFont="1"/>
    <xf borderId="7" fillId="0" fontId="5" numFmtId="0" xfId="0" applyAlignment="1" applyBorder="1" applyFont="1">
      <alignment horizontal="center" readingOrder="0" shrinkToFit="0" vertical="center" wrapText="1"/>
    </xf>
    <xf borderId="21" fillId="0" fontId="15" numFmtId="0" xfId="0" applyBorder="1" applyFont="1"/>
    <xf borderId="23" fillId="0" fontId="15" numFmtId="0" xfId="0" applyBorder="1" applyFont="1"/>
    <xf borderId="7" fillId="0" fontId="5" numFmtId="0" xfId="0" applyAlignment="1" applyBorder="1" applyFont="1">
      <alignment horizontal="center" readingOrder="0"/>
    </xf>
    <xf borderId="18" fillId="0" fontId="15" numFmtId="0" xfId="0" applyBorder="1" applyFont="1"/>
    <xf borderId="19" fillId="0" fontId="15" numFmtId="0" xfId="0" applyBorder="1" applyFont="1"/>
    <xf borderId="20" fillId="0" fontId="15" numFmtId="0" xfId="0" applyBorder="1" applyFont="1"/>
    <xf borderId="7" fillId="0" fontId="5" numFmtId="0" xfId="0" applyAlignment="1" applyBorder="1" applyFont="1">
      <alignment horizontal="center" readingOrder="0" vertical="center"/>
    </xf>
    <xf borderId="0" fillId="0" fontId="5" numFmtId="0" xfId="0" applyAlignment="1" applyFont="1">
      <alignment horizontal="left" readingOrder="0"/>
    </xf>
    <xf borderId="0" fillId="0" fontId="41" numFmtId="0" xfId="0" applyAlignment="1" applyFont="1">
      <alignment readingOrder="0"/>
    </xf>
    <xf borderId="0" fillId="0" fontId="64" numFmtId="0" xfId="0" applyAlignment="1" applyFont="1">
      <alignment horizontal="left" readingOrder="0"/>
    </xf>
    <xf borderId="0" fillId="0" fontId="69" numFmtId="0" xfId="0" applyFont="1"/>
    <xf borderId="0" fillId="0" fontId="70" numFmtId="168" xfId="0" applyAlignment="1" applyFont="1" applyNumberFormat="1">
      <alignment horizontal="center" readingOrder="0" vertical="top"/>
    </xf>
    <xf borderId="25" fillId="0" fontId="70" numFmtId="0" xfId="0" applyAlignment="1" applyBorder="1" applyFont="1">
      <alignment horizontal="center" readingOrder="0" vertical="center"/>
    </xf>
    <xf borderId="25" fillId="0" fontId="15" numFmtId="0" xfId="0" applyBorder="1" applyFont="1"/>
    <xf borderId="24" fillId="0" fontId="5" numFmtId="0" xfId="0" applyAlignment="1" applyBorder="1" applyFont="1">
      <alignment readingOrder="0" vertical="center"/>
    </xf>
    <xf borderId="0" fillId="0" fontId="70" numFmtId="0" xfId="0" applyAlignment="1" applyFont="1">
      <alignment horizontal="center" readingOrder="0" vertical="top"/>
    </xf>
    <xf borderId="0" fillId="0" fontId="70" numFmtId="0" xfId="0" applyAlignment="1" applyFont="1">
      <alignment horizontal="center" readingOrder="0" vertical="center"/>
    </xf>
    <xf borderId="0" fillId="0" fontId="70" numFmtId="0" xfId="0" applyAlignment="1" applyFont="1">
      <alignment horizontal="center" readingOrder="0" vertical="center"/>
    </xf>
    <xf borderId="0" fillId="0" fontId="70" numFmtId="0" xfId="0" applyAlignment="1" applyFont="1">
      <alignment horizontal="center" readingOrder="0" shrinkToFit="0" vertical="center" wrapText="1"/>
    </xf>
    <xf borderId="0" fillId="0" fontId="71" numFmtId="0" xfId="0" applyAlignment="1" applyFont="1">
      <alignment horizontal="center" readingOrder="0"/>
    </xf>
    <xf borderId="26" fillId="0" fontId="15" numFmtId="0" xfId="0" applyBorder="1" applyFont="1"/>
    <xf borderId="26" fillId="0" fontId="5" numFmtId="0" xfId="0" applyAlignment="1" applyBorder="1" applyFont="1">
      <alignment readingOrder="0" vertical="center"/>
    </xf>
    <xf borderId="25" fillId="0" fontId="72" numFmtId="0" xfId="0" applyAlignment="1" applyBorder="1" applyFont="1">
      <alignment horizontal="center" readingOrder="0" vertical="top"/>
    </xf>
    <xf borderId="0" fillId="0" fontId="5" numFmtId="0" xfId="0" applyAlignment="1" applyFont="1">
      <alignment horizontal="right" readingOrder="0" shrinkToFit="0" vertical="center" wrapText="1"/>
    </xf>
    <xf borderId="0" fillId="0" fontId="5" numFmtId="0" xfId="0" applyAlignment="1" applyFont="1">
      <alignment horizontal="left" readingOrder="0" vertical="center"/>
    </xf>
    <xf borderId="6" fillId="0" fontId="73" numFmtId="0" xfId="0" applyAlignment="1" applyBorder="1" applyFont="1">
      <alignment horizontal="center" readingOrder="0" vertical="center"/>
    </xf>
    <xf borderId="0" fillId="0" fontId="1" numFmtId="168" xfId="0" applyAlignment="1" applyFont="1" applyNumberFormat="1">
      <alignment readingOrder="0"/>
    </xf>
    <xf borderId="0" fillId="0" fontId="74" numFmtId="168" xfId="0" applyAlignment="1" applyFont="1" applyNumberFormat="1">
      <alignment horizontal="center" readingOrder="0" vertical="top"/>
    </xf>
    <xf borderId="25" fillId="0" fontId="74" numFmtId="0" xfId="0" applyAlignment="1" applyBorder="1" applyFont="1">
      <alignment horizontal="center" readingOrder="0" vertical="center"/>
    </xf>
    <xf borderId="0" fillId="0" fontId="75" numFmtId="0" xfId="0" applyAlignment="1" applyFont="1">
      <alignment horizontal="center" readingOrder="0"/>
    </xf>
    <xf borderId="5" fillId="0" fontId="70" numFmtId="0" xfId="0" applyAlignment="1" applyBorder="1" applyFont="1">
      <alignment horizontal="center" readingOrder="0" vertical="top"/>
    </xf>
    <xf borderId="0" fillId="0" fontId="76" numFmtId="0" xfId="0" applyAlignment="1" applyFont="1">
      <alignment horizontal="right" readingOrder="0" shrinkToFit="0" vertical="center" wrapText="1"/>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77" numFmtId="0" xfId="0" applyAlignment="1" applyFont="1">
      <alignment horizontal="center" readingOrder="0" shrinkToFit="0" vertical="center" wrapText="1"/>
    </xf>
    <xf borderId="6" fillId="0" fontId="78" numFmtId="0" xfId="0" applyAlignment="1" applyBorder="1" applyFont="1">
      <alignment horizontal="center" readingOrder="0" vertical="center"/>
    </xf>
    <xf borderId="6" fillId="0" fontId="77" numFmtId="0" xfId="0" applyAlignment="1" applyBorder="1" applyFont="1">
      <alignment horizontal="center" readingOrder="0" vertical="center"/>
    </xf>
    <xf borderId="6" fillId="0" fontId="77" numFmtId="0" xfId="0" applyAlignment="1" applyBorder="1" applyFont="1">
      <alignment horizontal="center" readingOrder="0" shrinkToFit="0" vertical="center" wrapText="1"/>
    </xf>
    <xf borderId="6" fillId="0" fontId="79" numFmtId="0" xfId="0" applyAlignment="1" applyBorder="1" applyFont="1">
      <alignment horizontal="center"/>
    </xf>
    <xf borderId="6" fillId="0" fontId="77" numFmtId="0" xfId="0" applyAlignment="1" applyBorder="1" applyFont="1">
      <alignment readingOrder="0"/>
    </xf>
    <xf borderId="6" fillId="0" fontId="79" numFmtId="0" xfId="0" applyAlignment="1" applyBorder="1" applyFont="1">
      <alignment horizontal="center" readingOrder="0"/>
    </xf>
    <xf borderId="6" fillId="0" fontId="79" numFmtId="168" xfId="0" applyAlignment="1" applyBorder="1" applyFont="1" applyNumberFormat="1">
      <alignment readingOrder="0"/>
    </xf>
    <xf borderId="0" fillId="0" fontId="79" numFmtId="0" xfId="0" applyAlignment="1" applyFont="1">
      <alignment horizontal="center"/>
    </xf>
    <xf borderId="0" fillId="0" fontId="79" numFmtId="0" xfId="0" applyFont="1"/>
    <xf borderId="0" fillId="0" fontId="79" numFmtId="168" xfId="0" applyFont="1" applyNumberFormat="1"/>
    <xf borderId="0" fillId="0" fontId="77" numFmtId="168" xfId="0" applyFont="1" applyNumberFormat="1"/>
    <xf borderId="5" fillId="0" fontId="5" numFmtId="0" xfId="0" applyAlignment="1" applyBorder="1" applyFont="1">
      <alignment readingOrder="0" vertical="center"/>
    </xf>
    <xf borderId="6" fillId="0" fontId="80" numFmtId="0" xfId="0" applyAlignment="1" applyBorder="1" applyFont="1">
      <alignment horizontal="center" readingOrder="0" vertical="center"/>
    </xf>
    <xf borderId="0" fillId="0" fontId="81" numFmtId="168" xfId="0" applyAlignment="1" applyFont="1" applyNumberFormat="1">
      <alignment horizontal="center" readingOrder="0" vertical="top"/>
    </xf>
    <xf borderId="26" fillId="0" fontId="75" numFmtId="0" xfId="0" applyAlignment="1" applyBorder="1" applyFont="1">
      <alignment horizontal="center" readingOrder="0"/>
    </xf>
    <xf borderId="0" fillId="0" fontId="82" numFmtId="0" xfId="0" applyAlignment="1" applyFont="1">
      <alignment horizontal="center" readingOrder="0" vertical="center"/>
    </xf>
    <xf borderId="0" fillId="0" fontId="82" numFmtId="0" xfId="0" applyAlignment="1" applyFont="1">
      <alignment horizontal="center" readingOrder="0" vertical="center"/>
    </xf>
    <xf borderId="0" fillId="0" fontId="82" numFmtId="0" xfId="0" applyAlignment="1" applyFont="1">
      <alignment horizontal="center" readingOrder="0" shrinkToFit="0" vertical="center" wrapText="1"/>
    </xf>
    <xf borderId="0" fillId="0" fontId="82" numFmtId="0" xfId="0" applyAlignment="1" applyFont="1">
      <alignment horizontal="right" readingOrder="0" shrinkToFit="0" vertical="center" wrapText="1"/>
    </xf>
    <xf borderId="0" fillId="0" fontId="82" numFmtId="0" xfId="0" applyAlignment="1" applyFont="1">
      <alignment horizontal="left" readingOrder="0" vertical="center"/>
    </xf>
    <xf borderId="6" fillId="0" fontId="83" numFmtId="0" xfId="0" applyAlignment="1" applyBorder="1" applyFont="1">
      <alignment horizontal="center" readingOrder="0" vertical="center"/>
    </xf>
    <xf borderId="6" fillId="0" fontId="82" numFmtId="0" xfId="0" applyAlignment="1" applyBorder="1" applyFont="1">
      <alignment horizontal="center" readingOrder="0" vertical="center"/>
    </xf>
    <xf borderId="6" fillId="0" fontId="82" numFmtId="0" xfId="0" applyAlignment="1" applyBorder="1" applyFont="1">
      <alignment horizontal="center" readingOrder="0" shrinkToFit="0" vertical="center" wrapText="1"/>
    </xf>
    <xf borderId="6" fillId="0" fontId="84" numFmtId="0" xfId="0" applyAlignment="1" applyBorder="1" applyFont="1">
      <alignment horizontal="center"/>
    </xf>
    <xf borderId="6" fillId="0" fontId="82" numFmtId="0" xfId="0" applyAlignment="1" applyBorder="1" applyFont="1">
      <alignment readingOrder="0"/>
    </xf>
    <xf borderId="6" fillId="0" fontId="84" numFmtId="0" xfId="0" applyAlignment="1" applyBorder="1" applyFont="1">
      <alignment horizontal="center" readingOrder="0"/>
    </xf>
    <xf borderId="6" fillId="0" fontId="84" numFmtId="168" xfId="0" applyAlignment="1" applyBorder="1" applyFont="1" applyNumberFormat="1">
      <alignment readingOrder="0"/>
    </xf>
    <xf borderId="0" fillId="0" fontId="84" numFmtId="0" xfId="0" applyAlignment="1" applyFont="1">
      <alignment horizontal="center"/>
    </xf>
    <xf borderId="0" fillId="0" fontId="84" numFmtId="0" xfId="0" applyFont="1"/>
    <xf borderId="0" fillId="0" fontId="84" numFmtId="168" xfId="0" applyFont="1" applyNumberFormat="1"/>
    <xf borderId="0" fillId="0" fontId="82" numFmtId="168" xfId="0" applyFont="1" applyNumberFormat="1"/>
    <xf borderId="5" fillId="0" fontId="65" numFmtId="0" xfId="0" applyAlignment="1" applyBorder="1" applyFont="1">
      <alignment horizontal="center" readingOrder="0" vertical="top"/>
    </xf>
    <xf borderId="0" fillId="0" fontId="17" numFmtId="49" xfId="0" applyAlignment="1" applyFont="1" applyNumberFormat="1">
      <alignment horizontal="center" readingOrder="0" shrinkToFit="0" vertical="bottom" wrapText="0"/>
    </xf>
    <xf borderId="0" fillId="0" fontId="65" numFmtId="49" xfId="0" applyAlignment="1" applyFont="1" applyNumberFormat="1">
      <alignment horizontal="center" readingOrder="0" shrinkToFit="0" vertical="center" wrapText="0"/>
    </xf>
    <xf borderId="0" fillId="0" fontId="85" numFmtId="169" xfId="0" applyAlignment="1" applyFont="1" applyNumberFormat="1">
      <alignment horizontal="center" readingOrder="0" shrinkToFit="0" vertical="center" wrapText="0"/>
    </xf>
    <xf borderId="0" fillId="0" fontId="86" numFmtId="49" xfId="0" applyAlignment="1" applyFont="1" applyNumberFormat="1">
      <alignment horizontal="left" shrinkToFit="0" vertical="bottom" wrapText="0"/>
    </xf>
    <xf borderId="0" fillId="0" fontId="65" numFmtId="49" xfId="0" applyAlignment="1" applyFont="1" applyNumberFormat="1">
      <alignment horizontal="center"/>
    </xf>
    <xf borderId="6" fillId="0" fontId="87" numFmtId="0" xfId="0" applyAlignment="1" applyBorder="1" applyFont="1">
      <alignment horizontal="center" readingOrder="0" vertical="center"/>
    </xf>
    <xf borderId="6" fillId="0" fontId="88" numFmtId="49" xfId="0" applyAlignment="1" applyBorder="1" applyFont="1" applyNumberFormat="1">
      <alignment readingOrder="0" shrinkToFit="0" vertical="bottom" wrapText="0"/>
    </xf>
    <xf borderId="6" fillId="0" fontId="88" numFmtId="49" xfId="0" applyAlignment="1" applyBorder="1" applyFont="1" applyNumberFormat="1">
      <alignment readingOrder="0" shrinkToFit="0" vertical="bottom" wrapText="0"/>
    </xf>
    <xf borderId="6" fillId="0" fontId="88" numFmtId="49" xfId="0" applyAlignment="1" applyBorder="1" applyFont="1" applyNumberFormat="1">
      <alignment shrinkToFit="0" vertical="bottom" wrapText="0"/>
    </xf>
    <xf borderId="9" fillId="0" fontId="88" numFmtId="0" xfId="0" applyAlignment="1" applyBorder="1" applyFont="1">
      <alignment shrinkToFit="0" vertical="bottom" wrapText="0"/>
    </xf>
    <xf borderId="9" fillId="0" fontId="88" numFmtId="164" xfId="0" applyAlignment="1" applyBorder="1" applyFont="1" applyNumberFormat="1">
      <alignment shrinkToFit="0" vertical="bottom" wrapText="0"/>
    </xf>
    <xf borderId="6" fillId="0" fontId="86" numFmtId="169" xfId="0" applyAlignment="1" applyBorder="1" applyFont="1" applyNumberFormat="1">
      <alignment shrinkToFit="0" vertical="bottom" wrapText="0"/>
    </xf>
    <xf borderId="0" fillId="0" fontId="86" numFmtId="49" xfId="0" applyAlignment="1" applyFont="1" applyNumberFormat="1">
      <alignment shrinkToFit="0" vertical="bottom" wrapText="0"/>
    </xf>
    <xf borderId="0" fillId="0" fontId="65" numFmtId="49" xfId="0" applyFont="1" applyNumberFormat="1"/>
    <xf borderId="17" fillId="0" fontId="88" numFmtId="49" xfId="0" applyAlignment="1" applyBorder="1" applyFont="1" applyNumberFormat="1">
      <alignment readingOrder="0" shrinkToFit="0" vertical="bottom" wrapText="0"/>
    </xf>
    <xf borderId="20" fillId="0" fontId="88" numFmtId="49" xfId="0" applyAlignment="1" applyBorder="1" applyFont="1" applyNumberFormat="1">
      <alignment readingOrder="0" shrinkToFit="0" vertical="bottom" wrapText="0"/>
    </xf>
    <xf borderId="20" fillId="0" fontId="88" numFmtId="164" xfId="0" applyAlignment="1" applyBorder="1" applyFont="1" applyNumberFormat="1">
      <alignment readingOrder="0" shrinkToFit="0" vertical="bottom" wrapText="0"/>
    </xf>
    <xf borderId="6" fillId="0" fontId="86" numFmtId="169" xfId="0" applyAlignment="1" applyBorder="1" applyFont="1" applyNumberFormat="1">
      <alignment readingOrder="0" shrinkToFit="0" vertical="bottom" wrapText="0"/>
    </xf>
    <xf borderId="20" fillId="0" fontId="88" numFmtId="0" xfId="0" applyAlignment="1" applyBorder="1" applyFont="1">
      <alignment shrinkToFit="0" vertical="bottom" wrapText="0"/>
    </xf>
    <xf borderId="20" fillId="0" fontId="88" numFmtId="164" xfId="0" applyAlignment="1" applyBorder="1" applyFont="1" applyNumberFormat="1">
      <alignment shrinkToFit="0" vertical="bottom" wrapText="0"/>
    </xf>
    <xf borderId="6" fillId="12" fontId="88" numFmtId="49" xfId="0" applyAlignment="1" applyBorder="1" applyFill="1" applyFont="1" applyNumberFormat="1">
      <alignment readingOrder="0" shrinkToFit="0" vertical="bottom" wrapText="0"/>
    </xf>
    <xf borderId="6" fillId="12" fontId="88" numFmtId="0" xfId="0" applyAlignment="1" applyBorder="1" applyFill="1" applyFont="1">
      <alignment shrinkToFit="0" vertical="bottom" wrapText="0"/>
    </xf>
    <xf borderId="6" fillId="0" fontId="89" numFmtId="14" xfId="0" applyAlignment="1" applyBorder="1" applyFont="1" applyNumberFormat="1">
      <alignment horizontal="center" readingOrder="0" textRotation="90"/>
    </xf>
    <xf borderId="6" fillId="12" fontId="88" numFmtId="164" xfId="0" applyAlignment="1" applyBorder="1" applyFill="1" applyFont="1" applyNumberFormat="1">
      <alignment shrinkToFit="0" vertical="bottom" wrapText="0"/>
    </xf>
    <xf borderId="6" fillId="12" fontId="86" numFmtId="169" xfId="0" applyAlignment="1" applyBorder="1" applyFill="1" applyFont="1" applyNumberFormat="1">
      <alignment shrinkToFit="0" vertical="bottom" wrapText="0"/>
    </xf>
    <xf borderId="0" fillId="0" fontId="90" numFmtId="0" xfId="0" applyAlignment="1" applyFont="1">
      <alignment horizontal="center" readingOrder="0"/>
    </xf>
    <xf borderId="7" fillId="0" fontId="60" numFmtId="0" xfId="0" applyAlignment="1" applyBorder="1" applyFont="1">
      <alignment readingOrder="0"/>
    </xf>
    <xf borderId="6" fillId="0" fontId="1" numFmtId="165" xfId="0" applyAlignment="1" applyBorder="1" applyFont="1" applyNumberFormat="1">
      <alignment horizontal="center" readingOrder="0"/>
    </xf>
    <xf borderId="6" fillId="12" fontId="88" numFmtId="49" xfId="0" applyAlignment="1" applyBorder="1" applyFill="1" applyFont="1" applyNumberFormat="1">
      <alignment readingOrder="0" shrinkToFit="0" vertical="bottom" wrapText="0"/>
    </xf>
    <xf borderId="6" fillId="12" fontId="88" numFmtId="164" xfId="0" applyAlignment="1" applyBorder="1" applyFill="1" applyFont="1" applyNumberFormat="1">
      <alignment readingOrder="0" shrinkToFit="0" vertical="bottom" wrapText="0"/>
    </xf>
    <xf borderId="6" fillId="12" fontId="86" numFmtId="169" xfId="0" applyAlignment="1" applyBorder="1" applyFill="1" applyFont="1" applyNumberFormat="1">
      <alignment readingOrder="0" shrinkToFit="0" vertical="bottom" wrapText="0"/>
    </xf>
    <xf borderId="6" fillId="0" fontId="12" numFmtId="0" xfId="0" applyAlignment="1" applyBorder="1" applyFont="1">
      <alignment horizontal="center" readingOrder="0"/>
    </xf>
    <xf quotePrefix="1" borderId="6" fillId="0" fontId="12" numFmtId="0" xfId="0" applyAlignment="1" applyBorder="1" applyFont="1">
      <alignment horizontal="center" readingOrder="0"/>
    </xf>
    <xf borderId="0" fillId="0" fontId="60" numFmtId="0" xfId="0" applyFont="1"/>
    <xf borderId="6" fillId="0" fontId="5" numFmtId="165" xfId="0" applyAlignment="1" applyBorder="1" applyFont="1" applyNumberFormat="1">
      <alignment horizontal="center" readingOrder="0"/>
    </xf>
    <xf borderId="0" fillId="3" fontId="12" numFmtId="0" xfId="0" applyAlignment="1" applyFill="1" applyFont="1">
      <alignment readingOrder="0"/>
    </xf>
    <xf borderId="0" fillId="3" fontId="1" numFmtId="164" xfId="0" applyAlignment="1" applyFill="1" applyFont="1" applyNumberFormat="1">
      <alignment horizontal="center"/>
    </xf>
    <xf borderId="0" fillId="3" fontId="1" numFmtId="0" xfId="0" applyAlignment="1" applyFill="1" applyFont="1">
      <alignment horizontal="center"/>
    </xf>
    <xf borderId="0" fillId="3" fontId="1" numFmtId="165" xfId="0" applyAlignment="1" applyFill="1" applyFont="1" applyNumberFormat="1">
      <alignment horizontal="center"/>
    </xf>
    <xf borderId="6" fillId="0" fontId="54" numFmtId="170" xfId="0" applyAlignment="1" applyBorder="1" applyFont="1" applyNumberFormat="1">
      <alignment horizontal="center" readingOrder="0" textRotation="90"/>
    </xf>
    <xf borderId="0" fillId="3" fontId="1" numFmtId="0" xfId="0" applyAlignment="1" applyFill="1" applyFont="1">
      <alignment readingOrder="0"/>
    </xf>
    <xf borderId="0" fillId="3" fontId="91" numFmtId="0" xfId="0" applyAlignment="1" applyFill="1" applyFont="1">
      <alignment readingOrder="0"/>
    </xf>
    <xf borderId="0" fillId="3" fontId="5" numFmtId="0" xfId="0" applyAlignment="1" applyFill="1" applyFont="1">
      <alignment readingOrder="0"/>
    </xf>
    <xf borderId="0" fillId="3" fontId="92" numFmtId="0" xfId="0" applyAlignment="1" applyFill="1" applyFont="1">
      <alignment horizontal="center" readingOrder="0"/>
    </xf>
    <xf borderId="0" fillId="3" fontId="58" numFmtId="0" xfId="0" applyAlignment="1" applyFill="1" applyFont="1">
      <alignment horizontal="center" readingOrder="0"/>
    </xf>
    <xf borderId="0" fillId="3" fontId="5" numFmtId="0" xfId="0" applyFill="1" applyFont="1"/>
    <xf borderId="0" fillId="3" fontId="5" numFmtId="164" xfId="0" applyAlignment="1" applyFill="1" applyFont="1" applyNumberFormat="1">
      <alignment horizontal="center"/>
    </xf>
    <xf borderId="0" fillId="3" fontId="5" numFmtId="0" xfId="0" applyAlignment="1" applyFill="1" applyFont="1">
      <alignment horizontal="center"/>
    </xf>
    <xf borderId="0" fillId="3" fontId="5" numFmtId="165" xfId="0" applyAlignment="1" applyFill="1" applyFont="1" applyNumberFormat="1">
      <alignment horizontal="center"/>
    </xf>
    <xf borderId="0" fillId="3" fontId="5" numFmtId="0" xfId="0" applyAlignment="1" applyFill="1" applyFont="1">
      <alignment horizontal="center" readingOrder="0"/>
    </xf>
    <xf borderId="0" fillId="3" fontId="1" numFmtId="0" xfId="0" applyAlignment="1" applyFill="1" applyFont="1">
      <alignment horizontal="center" readingOrder="0"/>
    </xf>
    <xf borderId="6" fillId="3" fontId="93" numFmtId="0" xfId="0" applyAlignment="1" applyBorder="1" applyFill="1" applyFont="1">
      <alignment horizontal="center" readingOrder="0" vertical="center"/>
    </xf>
    <xf borderId="7" fillId="3" fontId="60" numFmtId="0" xfId="0" applyAlignment="1" applyBorder="1" applyFill="1" applyFont="1">
      <alignment horizontal="center" readingOrder="0" vertical="center"/>
    </xf>
    <xf borderId="6" fillId="3" fontId="60" numFmtId="0" xfId="0" applyAlignment="1" applyBorder="1" applyFill="1" applyFont="1">
      <alignment horizontal="center" readingOrder="0" vertical="center"/>
    </xf>
    <xf borderId="6" fillId="3" fontId="60" numFmtId="164" xfId="0" applyAlignment="1" applyBorder="1" applyFill="1" applyFont="1" applyNumberFormat="1">
      <alignment horizontal="center" readingOrder="0" vertical="center"/>
    </xf>
    <xf borderId="6" fillId="3" fontId="60" numFmtId="165" xfId="0" applyAlignment="1" applyBorder="1" applyFill="1" applyFont="1" applyNumberFormat="1">
      <alignment horizontal="center" readingOrder="0" shrinkToFit="0" vertical="center" wrapText="1"/>
    </xf>
    <xf borderId="7" fillId="3" fontId="60" numFmtId="0" xfId="0" applyAlignment="1" applyBorder="1" applyFill="1" applyFont="1">
      <alignment readingOrder="0"/>
    </xf>
    <xf borderId="6" fillId="3" fontId="1" numFmtId="0" xfId="0" applyBorder="1" applyFill="1" applyFont="1"/>
    <xf borderId="6" fillId="3" fontId="1" numFmtId="164" xfId="0" applyAlignment="1" applyBorder="1" applyFill="1" applyFont="1" applyNumberFormat="1">
      <alignment horizontal="center" readingOrder="0"/>
    </xf>
    <xf borderId="6" fillId="3" fontId="94" numFmtId="165" xfId="0" applyAlignment="1" applyBorder="1" applyFill="1" applyFont="1" applyNumberFormat="1">
      <alignment horizontal="center" readingOrder="0"/>
    </xf>
    <xf borderId="6" fillId="3" fontId="62" numFmtId="0" xfId="0" applyAlignment="1" applyBorder="1" applyFill="1" applyFont="1">
      <alignment horizontal="center" vertical="center"/>
    </xf>
    <xf borderId="6" fillId="3" fontId="1" numFmtId="165" xfId="0" applyAlignment="1" applyBorder="1" applyFill="1" applyFont="1" applyNumberFormat="1">
      <alignment horizontal="center"/>
    </xf>
    <xf borderId="6" fillId="3" fontId="64" numFmtId="0" xfId="0" applyAlignment="1" applyBorder="1" applyFill="1" applyFont="1">
      <alignment horizontal="center" readingOrder="0" shrinkToFit="0" wrapText="1"/>
    </xf>
    <xf borderId="0" fillId="3" fontId="60" numFmtId="0" xfId="0" applyFill="1" applyFont="1"/>
    <xf borderId="0" fillId="3" fontId="64" numFmtId="0" xfId="0" applyAlignment="1" applyFill="1" applyFont="1">
      <alignment readingOrder="0" shrinkToFit="0" wrapText="1"/>
    </xf>
    <xf borderId="0" fillId="3" fontId="1" numFmtId="0" xfId="0" applyAlignment="1" applyFill="1" applyFont="1">
      <alignment horizontal="center" readingOrder="0"/>
    </xf>
    <xf borderId="0" fillId="0" fontId="95" numFmtId="0" xfId="0" applyAlignment="1" applyFont="1">
      <alignment shrinkToFit="0" vertical="bottom" wrapText="0"/>
    </xf>
    <xf borderId="0" fillId="0" fontId="95" numFmtId="0" xfId="0" applyAlignment="1" applyFont="1">
      <alignment horizontal="center" shrinkToFit="0" vertical="bottom" wrapText="0"/>
    </xf>
    <xf borderId="0" fillId="0" fontId="96" numFmtId="0" xfId="0" applyFont="1"/>
    <xf borderId="27" fillId="13" fontId="97" numFmtId="0" xfId="0" applyAlignment="1" applyBorder="1" applyFill="1" applyFont="1">
      <alignment horizontal="center" readingOrder="0" shrinkToFit="0" vertical="bottom" wrapText="0"/>
    </xf>
    <xf borderId="28" fillId="13" fontId="97" numFmtId="0" xfId="0" applyAlignment="1" applyBorder="1" applyFill="1" applyFont="1">
      <alignment horizontal="center" readingOrder="0" shrinkToFit="0" vertical="bottom" wrapText="0"/>
    </xf>
    <xf borderId="29" fillId="13" fontId="97" numFmtId="0" xfId="0" applyAlignment="1" applyBorder="1" applyFill="1" applyFont="1">
      <alignment horizontal="center" readingOrder="0" shrinkToFit="0" vertical="bottom" wrapText="0"/>
    </xf>
    <xf borderId="27" fillId="14" fontId="95" numFmtId="0" xfId="0" applyAlignment="1" applyBorder="1" applyFill="1" applyFont="1">
      <alignment horizontal="center" readingOrder="0" shrinkToFit="0" vertical="bottom" wrapText="0"/>
    </xf>
    <xf borderId="28" fillId="14" fontId="86" numFmtId="0" xfId="0" applyAlignment="1" applyBorder="1" applyFill="1" applyFont="1">
      <alignment readingOrder="0" shrinkToFit="0" vertical="bottom" wrapText="0"/>
    </xf>
    <xf borderId="28" fillId="14" fontId="95" numFmtId="0" xfId="0" applyAlignment="1" applyBorder="1" applyFill="1" applyFont="1">
      <alignment horizontal="center" readingOrder="0" shrinkToFit="0" vertical="bottom" wrapText="0"/>
    </xf>
    <xf borderId="29" fillId="14" fontId="86" numFmtId="0" xfId="0" applyAlignment="1" applyBorder="1" applyFill="1" applyFont="1">
      <alignment horizontal="center" readingOrder="0" shrinkToFit="0" vertical="bottom" wrapText="0"/>
    </xf>
    <xf borderId="27" fillId="0" fontId="95" numFmtId="0" xfId="0" applyAlignment="1" applyBorder="1" applyFont="1">
      <alignment horizontal="center" readingOrder="0" shrinkToFit="0" vertical="bottom" wrapText="0"/>
    </xf>
    <xf borderId="28" fillId="0" fontId="86" numFmtId="0" xfId="0" applyAlignment="1" applyBorder="1" applyFont="1">
      <alignment readingOrder="0" shrinkToFit="0" vertical="bottom" wrapText="0"/>
    </xf>
    <xf borderId="28" fillId="0" fontId="95" numFmtId="0" xfId="0" applyAlignment="1" applyBorder="1" applyFont="1">
      <alignment horizontal="center" readingOrder="0" shrinkToFit="0" vertical="bottom" wrapText="0"/>
    </xf>
    <xf borderId="29" fillId="0" fontId="86" numFmtId="0" xfId="0" applyAlignment="1" applyBorder="1" applyFont="1">
      <alignment horizontal="center" readingOrder="0" shrinkToFit="0" vertical="bottom" wrapText="0"/>
    </xf>
    <xf borderId="28" fillId="0" fontId="95" numFmtId="0" xfId="0" applyAlignment="1" applyBorder="1" applyFont="1">
      <alignment horizontal="center" shrinkToFit="0" vertical="bottom" wrapText="0"/>
    </xf>
    <xf borderId="28" fillId="14" fontId="95" numFmtId="0" xfId="0" applyAlignment="1" applyBorder="1" applyFill="1" applyFont="1">
      <alignment horizontal="center" shrinkToFit="0" vertical="bottom" wrapText="0"/>
    </xf>
    <xf borderId="6" fillId="0" fontId="55" numFmtId="14" xfId="0" applyAlignment="1" applyBorder="1" applyFont="1" applyNumberFormat="1">
      <alignment horizontal="center" readingOrder="0" textRotation="90" vertical="center"/>
    </xf>
    <xf borderId="6" fillId="0" fontId="94" numFmtId="165" xfId="0" applyAlignment="1" applyBorder="1" applyFont="1" applyNumberFormat="1">
      <alignment horizontal="center" readingOrder="0"/>
    </xf>
    <xf borderId="6" fillId="0" fontId="98" numFmtId="49" xfId="0" applyAlignment="1" applyBorder="1" applyFont="1" applyNumberFormat="1">
      <alignment readingOrder="0" shrinkToFit="0" vertical="bottom" wrapText="0"/>
    </xf>
    <xf borderId="17" fillId="0" fontId="88" numFmtId="49" xfId="0" applyAlignment="1" applyBorder="1" applyFont="1" applyNumberFormat="1">
      <alignment shrinkToFit="0" vertical="bottom" wrapText="0"/>
    </xf>
    <xf borderId="6" fillId="0" fontId="99" numFmtId="165" xfId="0" applyAlignment="1" applyBorder="1" applyFont="1" applyNumberFormat="1">
      <alignment horizontal="center" readingOrder="0"/>
    </xf>
    <xf borderId="6" fillId="0" fontId="88" numFmtId="0" xfId="0" applyAlignment="1" applyBorder="1" applyFont="1">
      <alignment readingOrder="0" shrinkToFit="0" vertical="bottom" wrapText="0"/>
    </xf>
    <xf borderId="7" fillId="0" fontId="64" numFmtId="0" xfId="0" applyAlignment="1" applyBorder="1" applyFont="1">
      <alignment readingOrder="0"/>
    </xf>
    <xf quotePrefix="1" borderId="6" fillId="0" fontId="1" numFmtId="0" xfId="0" applyAlignment="1" applyBorder="1" applyFont="1">
      <alignment readingOrder="0"/>
    </xf>
    <xf borderId="0" fillId="0" fontId="64" numFmtId="0" xfId="0" applyAlignment="1" applyFont="1">
      <alignment horizontal="center" readingOrder="0" shrinkToFit="0" wrapText="1"/>
    </xf>
    <xf quotePrefix="1" borderId="6" fillId="0" fontId="1" numFmtId="0" xfId="0" applyAlignment="1" applyBorder="1" applyFont="1">
      <alignment horizontal="center" readingOrder="0"/>
    </xf>
    <xf borderId="6" fillId="0" fontId="100" numFmtId="14" xfId="0" applyAlignment="1" applyBorder="1" applyFont="1" applyNumberFormat="1">
      <alignment horizontal="center" readingOrder="0" textRotation="90"/>
    </xf>
    <xf borderId="0" fillId="0" fontId="101" numFmtId="0" xfId="0" applyAlignment="1" applyFont="1">
      <alignment horizontal="center" readingOrder="0"/>
    </xf>
    <xf borderId="6" fillId="0" fontId="65" numFmtId="49" xfId="0" applyAlignment="1" applyBorder="1" applyFont="1" applyNumberFormat="1">
      <alignment readingOrder="0" shrinkToFit="0" vertical="center" wrapText="0"/>
    </xf>
    <xf borderId="6" fillId="0" fontId="65" numFmtId="49" xfId="0" applyAlignment="1" applyBorder="1" applyFont="1" applyNumberFormat="1">
      <alignment readingOrder="0" shrinkToFit="0" vertical="center" wrapText="0"/>
    </xf>
    <xf borderId="6" fillId="0" fontId="65" numFmtId="0" xfId="0" applyAlignment="1" applyBorder="1" applyFont="1">
      <alignment shrinkToFit="0" vertical="center" wrapText="0"/>
    </xf>
    <xf borderId="6" fillId="0" fontId="65" numFmtId="164" xfId="0" applyAlignment="1" applyBorder="1" applyFont="1" applyNumberFormat="1">
      <alignment readingOrder="0" shrinkToFit="0" vertical="center" wrapText="0"/>
    </xf>
    <xf borderId="6" fillId="0" fontId="85" numFmtId="169" xfId="0" applyAlignment="1" applyBorder="1" applyFont="1" applyNumberFormat="1">
      <alignment readingOrder="0" shrinkToFit="0" vertical="center" wrapText="0"/>
    </xf>
    <xf borderId="6" fillId="0" fontId="63" numFmtId="49" xfId="0" applyAlignment="1" applyBorder="1" applyFont="1" applyNumberFormat="1">
      <alignment readingOrder="0" shrinkToFit="0" vertical="center" wrapText="0"/>
    </xf>
    <xf borderId="6" fillId="0" fontId="65" numFmtId="164" xfId="0" applyAlignment="1" applyBorder="1" applyFont="1" applyNumberFormat="1">
      <alignment shrinkToFit="0" vertical="center" wrapText="0"/>
    </xf>
    <xf borderId="6" fillId="0" fontId="85" numFmtId="169" xfId="0" applyAlignment="1" applyBorder="1" applyFont="1" applyNumberFormat="1">
      <alignment shrinkToFit="0" vertical="center" wrapText="0"/>
    </xf>
    <xf borderId="6" fillId="0" fontId="65" numFmtId="49" xfId="0" applyAlignment="1" applyBorder="1" applyFont="1" applyNumberFormat="1">
      <alignment readingOrder="0" shrinkToFit="0" vertical="center" wrapText="0"/>
    </xf>
    <xf borderId="6" fillId="0" fontId="65" numFmtId="49" xfId="0" applyAlignment="1" applyBorder="1" applyFont="1" applyNumberFormat="1">
      <alignment readingOrder="0" shrinkToFit="0" vertical="center" wrapText="0"/>
    </xf>
    <xf borderId="6" fillId="0" fontId="65" numFmtId="0" xfId="0" applyAlignment="1" applyBorder="1" applyFont="1">
      <alignment shrinkToFit="0" vertical="center" wrapText="0"/>
    </xf>
    <xf borderId="6" fillId="0" fontId="65" numFmtId="164" xfId="0" applyAlignment="1" applyBorder="1" applyFont="1" applyNumberFormat="1">
      <alignment readingOrder="0" shrinkToFit="0" vertical="center" wrapText="0"/>
    </xf>
    <xf borderId="6" fillId="0" fontId="63" numFmtId="49" xfId="0" applyAlignment="1" applyBorder="1" applyFont="1" applyNumberFormat="1">
      <alignment readingOrder="0" shrinkToFit="0" vertical="center" wrapText="0"/>
    </xf>
    <xf borderId="6" fillId="0" fontId="63" numFmtId="49" xfId="0" applyAlignment="1" applyBorder="1" applyFont="1" applyNumberFormat="1">
      <alignment readingOrder="0" shrinkToFit="0" vertical="center" wrapText="0"/>
    </xf>
    <xf borderId="6" fillId="0" fontId="63" numFmtId="0" xfId="0" applyAlignment="1" applyBorder="1" applyFont="1">
      <alignment readingOrder="0" shrinkToFit="0" vertical="center" wrapText="0"/>
    </xf>
    <xf borderId="6" fillId="0" fontId="5" numFmtId="0" xfId="0" applyAlignment="1" applyBorder="1" applyFont="1">
      <alignment readingOrder="0" shrinkToFit="0" vertical="center" wrapText="0"/>
    </xf>
    <xf borderId="6" fillId="0" fontId="5" numFmtId="49" xfId="0" applyAlignment="1" applyBorder="1" applyFont="1" applyNumberFormat="1">
      <alignment readingOrder="0" shrinkToFit="0" vertical="center" wrapText="0"/>
    </xf>
    <xf borderId="6" fillId="0" fontId="5" numFmtId="0" xfId="0" applyAlignment="1" applyBorder="1" applyFont="1">
      <alignment shrinkToFit="0" vertical="center" wrapText="0"/>
    </xf>
    <xf borderId="6" fillId="0" fontId="5" numFmtId="164" xfId="0" applyAlignment="1" applyBorder="1" applyFont="1" applyNumberFormat="1">
      <alignment shrinkToFit="0" vertical="center" wrapText="0"/>
    </xf>
    <xf borderId="6" fillId="0" fontId="5" numFmtId="169" xfId="0" applyAlignment="1" applyBorder="1" applyFont="1" applyNumberFormat="1">
      <alignment shrinkToFit="0" vertical="center" wrapText="0"/>
    </xf>
    <xf borderId="6" fillId="0" fontId="5" numFmtId="164" xfId="0" applyAlignment="1" applyBorder="1" applyFont="1" applyNumberFormat="1">
      <alignment readingOrder="0" shrinkToFit="0" vertical="center" wrapText="0"/>
    </xf>
    <xf borderId="0" fillId="0" fontId="85" numFmtId="169" xfId="0" applyFont="1" applyNumberFormat="1"/>
  </cellXfs>
  <cellStyles count="1">
    <cellStyle xfId="0" name="Normal" builtinId="0"/>
  </cellStyles>
  <dxfs count="8">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color rgb="FFFFFFFF"/>
      </font>
      <fill>
        <patternFill patternType="none"/>
      </fill>
      <border/>
    </dxf>
    <dxf>
      <font/>
      <fill>
        <patternFill patternType="solid">
          <fgColor rgb="FFFCE8B2"/>
          <bgColor rgb="FFFCE8B2"/>
        </patternFill>
      </fill>
      <border/>
    </dxf>
    <dxf>
      <font/>
      <fill>
        <patternFill patternType="solid">
          <fgColor rgb="FF356854"/>
          <bgColor rgb="FF356854"/>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2" pivot="0" name="2NDSORTEDL-style">
      <tableStyleElement dxfId="1" type="firstRowStripe"/>
      <tableStyleElement dxfId="2" type="secondRowStripe"/>
    </tableStyle>
    <tableStyle count="4" pivot="0" name="Copy of FULL_LIST-style">
      <tableStyleElement dxfId="5" type="headerRow"/>
      <tableStyleElement dxfId="2"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worksheet" Target="worksheets/sheet47.xml"/><Relationship Id="rId50" Type="http://schemas.openxmlformats.org/officeDocument/2006/relationships/worksheet" Target="worksheets/sheet46.xml"/><Relationship Id="rId52" Type="http://schemas.openxmlformats.org/officeDocument/2006/relationships/worksheet" Target="worksheets/sheet48.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1.png"/><Relationship Id="rId3" Type="http://schemas.openxmlformats.org/officeDocument/2006/relationships/image" Target="../media/image2.png"/></Relationships>
</file>

<file path=xl/drawings/_rels/drawing17.xml.rels><?xml version="1.0" encoding="UTF-8" standalone="yes"?><Relationships xmlns="http://schemas.openxmlformats.org/package/2006/relationships"><Relationship Id="rId1" Type="http://schemas.openxmlformats.org/officeDocument/2006/relationships/image" Target="../media/image5.png"/></Relationships>
</file>

<file path=xl/drawings/_rels/drawing18.xml.rels><?xml version="1.0" encoding="UTF-8" standalone="yes"?><Relationships xmlns="http://schemas.openxmlformats.org/package/2006/relationships"><Relationship Id="rId1" Type="http://schemas.openxmlformats.org/officeDocument/2006/relationships/image" Target="../media/image5.png"/></Relationships>
</file>

<file path=xl/drawings/_rels/drawing19.xml.rels><?xml version="1.0" encoding="UTF-8" standalone="yes"?><Relationships xmlns="http://schemas.openxmlformats.org/package/2006/relationships"><Relationship Id="rId1" Type="http://schemas.openxmlformats.org/officeDocument/2006/relationships/image" Target="../media/image4.png"/></Relationships>
</file>

<file path=xl/drawings/_rels/drawing20.xml.rels><?xml version="1.0" encoding="UTF-8" standalone="yes"?><Relationships xmlns="http://schemas.openxmlformats.org/package/2006/relationships"><Relationship Id="rId1" Type="http://schemas.openxmlformats.org/officeDocument/2006/relationships/image" Target="../media/image7.png"/></Relationships>
</file>

<file path=xl/drawings/_rels/drawing21.xml.rels><?xml version="1.0" encoding="UTF-8" standalone="yes"?><Relationships xmlns="http://schemas.openxmlformats.org/package/2006/relationships"><Relationship Id="rId1" Type="http://schemas.openxmlformats.org/officeDocument/2006/relationships/image" Target="../media/image7.png"/></Relationships>
</file>

<file path=xl/drawings/_rels/drawing22.xml.rels><?xml version="1.0" encoding="UTF-8" standalone="yes"?><Relationships xmlns="http://schemas.openxmlformats.org/package/2006/relationships"><Relationship Id="rId1" Type="http://schemas.openxmlformats.org/officeDocument/2006/relationships/image" Target="../media/image7.png"/></Relationships>
</file>

<file path=xl/drawings/_rels/drawing24.xml.rels><?xml version="1.0" encoding="UTF-8" standalone="yes"?><Relationships xmlns="http://schemas.openxmlformats.org/package/2006/relationships"><Relationship Id="rId1" Type="http://schemas.openxmlformats.org/officeDocument/2006/relationships/image" Target="../media/image6.png"/></Relationships>
</file>

<file path=xl/drawings/_rels/drawing25.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152400</xdr:colOff>
      <xdr:row>0</xdr:row>
      <xdr:rowOff>895350</xdr:rowOff>
    </xdr:from>
    <xdr:ext cx="1133475" cy="92392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800100</xdr:colOff>
      <xdr:row>0</xdr:row>
      <xdr:rowOff>114300</xdr:rowOff>
    </xdr:from>
    <xdr:ext cx="2619375" cy="1362075"/>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0</xdr:colOff>
      <xdr:row>33</xdr:row>
      <xdr:rowOff>0</xdr:rowOff>
    </xdr:from>
    <xdr:ext cx="342900" cy="352425"/>
    <xdr:pic>
      <xdr:nvPicPr>
        <xdr:cNvPr id="0" name="image2.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9525</xdr:colOff>
      <xdr:row>0</xdr:row>
      <xdr:rowOff>0</xdr:rowOff>
    </xdr:from>
    <xdr:ext cx="4200525" cy="866775"/>
    <xdr:pic>
      <xdr:nvPicPr>
        <xdr:cNvPr id="0" name="image5.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9525</xdr:colOff>
      <xdr:row>0</xdr:row>
      <xdr:rowOff>0</xdr:rowOff>
    </xdr:from>
    <xdr:ext cx="4200525" cy="866775"/>
    <xdr:pic>
      <xdr:nvPicPr>
        <xdr:cNvPr id="0" name="image5.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133350</xdr:colOff>
      <xdr:row>0</xdr:row>
      <xdr:rowOff>0</xdr:rowOff>
    </xdr:from>
    <xdr:ext cx="6657975" cy="857250"/>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190500</xdr:colOff>
      <xdr:row>0</xdr:row>
      <xdr:rowOff>180975</xdr:rowOff>
    </xdr:from>
    <xdr:ext cx="7010400" cy="742950"/>
    <xdr:pic>
      <xdr:nvPicPr>
        <xdr:cNvPr id="0" name="image7.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190500</xdr:colOff>
      <xdr:row>0</xdr:row>
      <xdr:rowOff>180975</xdr:rowOff>
    </xdr:from>
    <xdr:ext cx="7010400" cy="742950"/>
    <xdr:pic>
      <xdr:nvPicPr>
        <xdr:cNvPr id="0" name="image7.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161925</xdr:colOff>
      <xdr:row>0</xdr:row>
      <xdr:rowOff>180975</xdr:rowOff>
    </xdr:from>
    <xdr:ext cx="7600950" cy="742950"/>
    <xdr:pic>
      <xdr:nvPicPr>
        <xdr:cNvPr id="0" name="image7.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152400</xdr:colOff>
      <xdr:row>0</xdr:row>
      <xdr:rowOff>152400</xdr:rowOff>
    </xdr:from>
    <xdr:ext cx="7905750" cy="838200"/>
    <xdr:pic>
      <xdr:nvPicPr>
        <xdr:cNvPr id="0" name="image6.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152400</xdr:colOff>
      <xdr:row>0</xdr:row>
      <xdr:rowOff>152400</xdr:rowOff>
    </xdr:from>
    <xdr:ext cx="5867400" cy="657225"/>
    <xdr:pic>
      <xdr:nvPicPr>
        <xdr:cNvPr id="0" name="image6.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Q1:V6" displayName="Table_1" name="Table_1" id="1">
  <tableColumns count="6">
    <tableColumn name="Column1" id="1"/>
    <tableColumn name="Column2" id="2"/>
    <tableColumn name="Column3" id="3"/>
    <tableColumn name="Column4" id="4"/>
    <tableColumn name="Column5" id="5"/>
    <tableColumn name="Column6" id="6"/>
  </tableColumns>
  <tableStyleInfo name="2NDSORTEDL-style" showColumnStripes="0" showFirstColumn="1" showLastColumn="1" showRowStripes="1"/>
</table>
</file>

<file path=xl/tables/table2.xml><?xml version="1.0" encoding="utf-8"?>
<table xmlns="http://schemas.openxmlformats.org/spreadsheetml/2006/main" ref="A1:J297" displayName="Table1" name="Table1" id="2">
  <autoFilter ref="$A$1:$J$297"/>
  <tableColumns count="10">
    <tableColumn name="Column 1" id="1"/>
    <tableColumn name="MOLECULE" id="2"/>
    <tableColumn name="GROUP" id="3"/>
    <tableColumn name="MOLECULE 2" id="4"/>
    <tableColumn name="EXPANDED_VERSION_OF_MOLECULE" id="5"/>
    <tableColumn name="PACK" id="6"/>
    <tableColumn name="BATCH_NO." id="7"/>
    <tableColumn name="EXPIRY_DT" id="8"/>
    <tableColumn name="RATE PER ITEM" id="9"/>
    <tableColumn name="Column 10" id="10"/>
  </tableColumns>
  <tableStyleInfo name="Copy of FULL_LIST-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labour.gov.in/static/uploads/2026/05/ee246f790cad0b8e99c3828f34fa09a6.pdf"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hyperlink" Target="http://s.no/" TargetMode="External"/><Relationship Id="rId3"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loc.s.no/" TargetMode="External"/><Relationship Id="rId2" Type="http://schemas.openxmlformats.org/officeDocument/2006/relationships/hyperlink" Target="http://s.no/" TargetMode="External"/><Relationship Id="rId3"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loc.s.no/" TargetMode="External"/><Relationship Id="rId2" Type="http://schemas.openxmlformats.org/officeDocument/2006/relationships/hyperlink" Target="http://s.no/" TargetMode="External"/><Relationship Id="rId3"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hyperlink" Target="mailto:pravinchemistkncm@gmail.com" TargetMode="External"/><Relationship Id="rId2" Type="http://schemas.openxmlformats.org/officeDocument/2006/relationships/hyperlink" Target="http://s.no/" TargetMode="External"/><Relationship Id="rId3"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loc.s.no/" TargetMode="External"/><Relationship Id="rId2" Type="http://schemas.openxmlformats.org/officeDocument/2006/relationships/hyperlink" Target="http://s.no/" TargetMode="External"/><Relationship Id="rId3"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 Id="rId3" Type="http://schemas.openxmlformats.org/officeDocument/2006/relationships/table" Target="../tables/table2.xml"/></Relationships>
</file>

<file path=xl/worksheets/_rels/sheet27.xml.rels><?xml version="1.0" encoding="UTF-8" standalone="yes"?><Relationships xmlns="http://schemas.openxmlformats.org/package/2006/relationships"><Relationship Id="rId1" Type="http://schemas.openxmlformats.org/officeDocument/2006/relationships/hyperlink" Target="http://loc.s.no/" TargetMode="External"/><Relationship Id="rId2" Type="http://schemas.openxmlformats.org/officeDocument/2006/relationships/hyperlink" Target="http://s.no/" TargetMode="External"/><Relationship Id="rId3"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loc.s.no/" TargetMode="External"/><Relationship Id="rId2" Type="http://schemas.openxmlformats.org/officeDocument/2006/relationships/hyperlink" Target="http://s.no/" TargetMode="External"/><Relationship Id="rId3"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loc.s.no/" TargetMode="External"/><Relationship Id="rId2" Type="http://schemas.openxmlformats.org/officeDocument/2006/relationships/hyperlink" Target="http://s.no/" TargetMode="External"/><Relationship Id="rId3"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loc.s.no/" TargetMode="External"/><Relationship Id="rId2" Type="http://schemas.openxmlformats.org/officeDocument/2006/relationships/hyperlink" Target="http://s.no/" TargetMode="External"/><Relationship Id="rId3"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hyperlink" Target="http://loc.s.no/" TargetMode="External"/><Relationship Id="rId2" Type="http://schemas.openxmlformats.org/officeDocument/2006/relationships/hyperlink" Target="http://s.no/" TargetMode="External"/><Relationship Id="rId3"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hyperlink" Target="http://loc.s.no/" TargetMode="External"/><Relationship Id="rId2" Type="http://schemas.openxmlformats.org/officeDocument/2006/relationships/hyperlink" Target="http://s.no/" TargetMode="External"/><Relationship Id="rId3"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hyperlink" Target="http://loc.s.no/" TargetMode="External"/><Relationship Id="rId2" Type="http://schemas.openxmlformats.org/officeDocument/2006/relationships/hyperlink" Target="http://s.no/" TargetMode="External"/><Relationship Id="rId3"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hyperlink" Target="http://loc.s.no/" TargetMode="External"/><Relationship Id="rId2" Type="http://schemas.openxmlformats.org/officeDocument/2006/relationships/hyperlink" Target="http://s.no/" TargetMode="External"/><Relationship Id="rId3"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hyperlink" Target="http://loc.s.no/" TargetMode="External"/><Relationship Id="rId2" Type="http://schemas.openxmlformats.org/officeDocument/2006/relationships/hyperlink" Target="http://s.no/" TargetMode="External"/><Relationship Id="rId3"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hyperlink" Target="http://loc.s.no/" TargetMode="External"/><Relationship Id="rId2" Type="http://schemas.openxmlformats.org/officeDocument/2006/relationships/hyperlink" Target="http://s.no/" TargetMode="External"/><Relationship Id="rId3"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hyperlink" Target="http://loc.s.no/" TargetMode="External"/><Relationship Id="rId2" Type="http://schemas.openxmlformats.org/officeDocument/2006/relationships/hyperlink" Target="http://s.no/" TargetMode="External"/><Relationship Id="rId3"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hyperlink" Target="http://loc.s.no/" TargetMode="External"/><Relationship Id="rId2" Type="http://schemas.openxmlformats.org/officeDocument/2006/relationships/hyperlink" Target="http://s.no/" TargetMode="External"/><Relationship Id="rId3"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hyperlink" Target="http://loc.s.no/" TargetMode="External"/><Relationship Id="rId2" Type="http://schemas.openxmlformats.org/officeDocument/2006/relationships/hyperlink" Target="http://s.no/" TargetMode="External"/><Relationship Id="rId3"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hyperlink" Target="http://loc.s.no/" TargetMode="External"/><Relationship Id="rId2" Type="http://schemas.openxmlformats.org/officeDocument/2006/relationships/hyperlink" Target="http://s.no/" TargetMode="External"/><Relationship Id="rId3"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hyperlink" Target="http://loc.s.no/" TargetMode="External"/><Relationship Id="rId2" Type="http://schemas.openxmlformats.org/officeDocument/2006/relationships/hyperlink" Target="http://s.no/" TargetMode="External"/><Relationship Id="rId3"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hyperlink" Target="http://loc.s.no/" TargetMode="External"/><Relationship Id="rId2" Type="http://schemas.openxmlformats.org/officeDocument/2006/relationships/hyperlink" Target="http://s.no/" TargetMode="External"/><Relationship Id="rId3"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hyperlink" Target="http://loc.s.no/" TargetMode="External"/><Relationship Id="rId2" Type="http://schemas.openxmlformats.org/officeDocument/2006/relationships/hyperlink" Target="http://s.no/" TargetMode="External"/><Relationship Id="rId3" Type="http://schemas.openxmlformats.org/officeDocument/2006/relationships/drawing" Target="../drawings/drawing46.xml"/></Relationships>
</file>

<file path=xl/worksheets/_rels/sheet47.xml.rels><?xml version="1.0" encoding="UTF-8" standalone="yes"?><Relationships xmlns="http://schemas.openxmlformats.org/package/2006/relationships"><Relationship Id="rId1" Type="http://schemas.openxmlformats.org/officeDocument/2006/relationships/hyperlink" Target="http://loc.s.no/" TargetMode="External"/><Relationship Id="rId2" Type="http://schemas.openxmlformats.org/officeDocument/2006/relationships/hyperlink" Target="http://s.no/" TargetMode="External"/><Relationship Id="rId3" Type="http://schemas.openxmlformats.org/officeDocument/2006/relationships/drawing" Target="../drawings/drawing47.xml"/></Relationships>
</file>

<file path=xl/worksheets/_rels/sheet48.xml.rels><?xml version="1.0" encoding="UTF-8" standalone="yes"?><Relationships xmlns="http://schemas.openxmlformats.org/package/2006/relationships"><Relationship Id="rId1" Type="http://schemas.openxmlformats.org/officeDocument/2006/relationships/hyperlink" Target="http://loc.s.no/" TargetMode="External"/><Relationship Id="rId2" Type="http://schemas.openxmlformats.org/officeDocument/2006/relationships/hyperlink" Target="http://s.no/" TargetMode="External"/><Relationship Id="rId3" Type="http://schemas.openxmlformats.org/officeDocument/2006/relationships/drawing" Target="../drawings/drawing4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cols>
    <col customWidth="1" min="1" max="1" width="8.0"/>
    <col customWidth="1" min="2" max="2" width="105.75"/>
    <col customWidth="1" min="3" max="3" width="22.13"/>
    <col customWidth="1" min="4" max="4" width="43.0"/>
    <col customWidth="1" min="5" max="5" width="26.88" outlineLevel="1"/>
    <col customWidth="1" min="6" max="6" width="26.13" outlineLevel="1"/>
    <col customWidth="1" min="7" max="7" width="28.5" outlineLevel="1"/>
    <col customWidth="1" min="8" max="8" width="26.25" outlineLevel="1"/>
    <col customWidth="1" min="9" max="9" width="25.5" outlineLevel="1"/>
    <col min="10" max="11" width="12.63" outlineLevel="1"/>
    <col customWidth="1" min="12" max="12" width="4.5" outlineLevel="1"/>
    <col customWidth="1" min="13" max="13" width="24.0"/>
    <col customWidth="1" min="15" max="15" width="26.75"/>
  </cols>
  <sheetData>
    <row r="1">
      <c r="A1" s="1"/>
      <c r="E1" s="3"/>
      <c r="F1" s="3"/>
      <c r="G1" s="3"/>
      <c r="H1" s="3"/>
      <c r="I1" s="3"/>
      <c r="N1" s="4"/>
      <c r="O1" s="4"/>
    </row>
    <row r="2">
      <c r="A2" s="6" t="s">
        <v>1</v>
      </c>
      <c r="B2" s="7" t="s">
        <v>3</v>
      </c>
      <c r="C2" s="7" t="s">
        <v>4</v>
      </c>
      <c r="D2" s="7" t="s">
        <v>5</v>
      </c>
      <c r="E2" s="8" t="s">
        <v>6</v>
      </c>
      <c r="F2" s="8" t="s">
        <v>7</v>
      </c>
      <c r="G2" s="8" t="s">
        <v>8</v>
      </c>
      <c r="H2" s="8" t="s">
        <v>9</v>
      </c>
      <c r="I2" s="8" t="s">
        <v>10</v>
      </c>
      <c r="J2" s="9" t="s">
        <v>11</v>
      </c>
      <c r="K2" s="8" t="s">
        <v>12</v>
      </c>
      <c r="M2" s="7" t="s">
        <v>13</v>
      </c>
      <c r="N2" s="10" t="s">
        <v>14</v>
      </c>
      <c r="O2" s="10" t="s">
        <v>15</v>
      </c>
    </row>
    <row r="3">
      <c r="A3" s="9">
        <v>1.0</v>
      </c>
      <c r="B3" s="7" t="s">
        <v>16</v>
      </c>
      <c r="C3" s="7" t="s">
        <v>17</v>
      </c>
      <c r="D3" s="7" t="s">
        <v>18</v>
      </c>
      <c r="E3" s="11" t="s">
        <v>19</v>
      </c>
      <c r="F3" s="11" t="s">
        <v>20</v>
      </c>
      <c r="G3" s="11" t="s">
        <v>21</v>
      </c>
      <c r="H3" s="11" t="s">
        <v>22</v>
      </c>
      <c r="I3" s="11" t="s">
        <v>23</v>
      </c>
      <c r="K3" s="12"/>
      <c r="L3" s="12"/>
      <c r="M3" s="14" t="s">
        <v>26</v>
      </c>
      <c r="N3" s="15" t="s">
        <v>29</v>
      </c>
      <c r="O3" s="15" t="s">
        <v>30</v>
      </c>
    </row>
    <row r="4">
      <c r="A4" s="9">
        <v>2.0</v>
      </c>
      <c r="B4" s="7" t="s">
        <v>32</v>
      </c>
      <c r="C4" s="7" t="s">
        <v>17</v>
      </c>
      <c r="D4" s="7" t="s">
        <v>18</v>
      </c>
      <c r="E4" s="11" t="s">
        <v>19</v>
      </c>
      <c r="F4" s="11" t="s">
        <v>20</v>
      </c>
      <c r="G4" s="11" t="s">
        <v>21</v>
      </c>
      <c r="H4" s="11" t="s">
        <v>22</v>
      </c>
      <c r="I4" s="11" t="s">
        <v>23</v>
      </c>
      <c r="M4" s="14" t="s">
        <v>26</v>
      </c>
      <c r="N4" s="15" t="s">
        <v>29</v>
      </c>
      <c r="O4" s="15" t="s">
        <v>30</v>
      </c>
    </row>
    <row r="5">
      <c r="A5" s="9">
        <v>3.0</v>
      </c>
      <c r="B5" s="7" t="s">
        <v>33</v>
      </c>
      <c r="C5" s="7" t="s">
        <v>17</v>
      </c>
      <c r="D5" s="7" t="s">
        <v>18</v>
      </c>
      <c r="E5" s="11" t="s">
        <v>19</v>
      </c>
      <c r="F5" s="11" t="s">
        <v>20</v>
      </c>
      <c r="G5" s="11" t="s">
        <v>21</v>
      </c>
      <c r="H5" s="11" t="s">
        <v>22</v>
      </c>
      <c r="I5" s="11" t="s">
        <v>23</v>
      </c>
      <c r="M5" s="14" t="s">
        <v>26</v>
      </c>
      <c r="N5" s="15" t="s">
        <v>29</v>
      </c>
      <c r="O5" s="15" t="s">
        <v>30</v>
      </c>
    </row>
    <row r="6">
      <c r="A6" s="9">
        <v>4.0</v>
      </c>
      <c r="B6" s="7" t="s">
        <v>37</v>
      </c>
      <c r="C6" s="7" t="s">
        <v>38</v>
      </c>
      <c r="D6" s="7" t="s">
        <v>40</v>
      </c>
      <c r="E6" s="11" t="s">
        <v>41</v>
      </c>
      <c r="F6" s="11" t="s">
        <v>43</v>
      </c>
      <c r="G6" s="11" t="s">
        <v>44</v>
      </c>
      <c r="H6" s="11" t="s">
        <v>45</v>
      </c>
      <c r="I6" s="11" t="s">
        <v>46</v>
      </c>
      <c r="M6" s="14" t="s">
        <v>26</v>
      </c>
      <c r="N6" s="15" t="s">
        <v>29</v>
      </c>
      <c r="O6" s="15" t="s">
        <v>48</v>
      </c>
    </row>
    <row r="7">
      <c r="A7" s="9">
        <v>5.0</v>
      </c>
      <c r="B7" s="7" t="s">
        <v>50</v>
      </c>
      <c r="C7" s="7" t="s">
        <v>38</v>
      </c>
      <c r="D7" s="7" t="s">
        <v>40</v>
      </c>
      <c r="E7" s="11" t="s">
        <v>41</v>
      </c>
      <c r="F7" s="11" t="s">
        <v>43</v>
      </c>
      <c r="G7" s="11" t="s">
        <v>44</v>
      </c>
      <c r="H7" s="11" t="s">
        <v>45</v>
      </c>
      <c r="I7" s="11" t="s">
        <v>46</v>
      </c>
      <c r="M7" s="14" t="s">
        <v>26</v>
      </c>
      <c r="N7" s="15" t="s">
        <v>29</v>
      </c>
      <c r="O7" s="15" t="s">
        <v>48</v>
      </c>
    </row>
    <row r="8">
      <c r="A8" s="9">
        <v>6.0</v>
      </c>
      <c r="B8" s="7" t="s">
        <v>54</v>
      </c>
      <c r="C8" s="7" t="s">
        <v>55</v>
      </c>
      <c r="D8" s="7" t="s">
        <v>56</v>
      </c>
      <c r="E8" s="11" t="s">
        <v>41</v>
      </c>
      <c r="F8" s="11" t="s">
        <v>43</v>
      </c>
      <c r="G8" s="11" t="s">
        <v>44</v>
      </c>
      <c r="H8" s="11" t="s">
        <v>45</v>
      </c>
      <c r="I8" s="11" t="s">
        <v>46</v>
      </c>
      <c r="J8" s="7" t="s">
        <v>58</v>
      </c>
      <c r="M8" s="14" t="s">
        <v>26</v>
      </c>
      <c r="N8" s="15" t="s">
        <v>29</v>
      </c>
      <c r="O8" s="15" t="s">
        <v>48</v>
      </c>
    </row>
    <row r="9">
      <c r="A9" s="9">
        <v>7.0</v>
      </c>
      <c r="B9" s="7" t="s">
        <v>60</v>
      </c>
      <c r="C9" s="7" t="s">
        <v>38</v>
      </c>
      <c r="D9" s="7" t="s">
        <v>40</v>
      </c>
      <c r="E9" s="11" t="s">
        <v>41</v>
      </c>
      <c r="F9" s="11" t="s">
        <v>43</v>
      </c>
      <c r="G9" s="11" t="s">
        <v>44</v>
      </c>
      <c r="H9" s="11" t="s">
        <v>45</v>
      </c>
      <c r="I9" s="11" t="s">
        <v>46</v>
      </c>
      <c r="M9" s="14" t="s">
        <v>26</v>
      </c>
      <c r="N9" s="15" t="s">
        <v>29</v>
      </c>
      <c r="O9" s="15" t="s">
        <v>48</v>
      </c>
    </row>
    <row r="10">
      <c r="A10" s="9">
        <v>8.0</v>
      </c>
      <c r="B10" s="7" t="s">
        <v>66</v>
      </c>
      <c r="C10" s="7" t="s">
        <v>38</v>
      </c>
      <c r="D10" s="7" t="s">
        <v>67</v>
      </c>
      <c r="E10" s="11" t="s">
        <v>41</v>
      </c>
      <c r="F10" s="11" t="s">
        <v>43</v>
      </c>
      <c r="G10" s="11" t="s">
        <v>44</v>
      </c>
      <c r="H10" s="11" t="s">
        <v>45</v>
      </c>
      <c r="I10" s="11" t="s">
        <v>46</v>
      </c>
      <c r="M10" s="14" t="s">
        <v>26</v>
      </c>
      <c r="N10" s="15" t="s">
        <v>29</v>
      </c>
      <c r="O10" s="15" t="s">
        <v>48</v>
      </c>
    </row>
    <row r="11">
      <c r="A11" s="9">
        <v>9.0</v>
      </c>
      <c r="B11" s="7" t="s">
        <v>71</v>
      </c>
      <c r="C11" s="7" t="s">
        <v>38</v>
      </c>
      <c r="D11" s="7" t="s">
        <v>67</v>
      </c>
      <c r="E11" s="11" t="s">
        <v>41</v>
      </c>
      <c r="F11" s="11" t="s">
        <v>43</v>
      </c>
      <c r="G11" s="11" t="s">
        <v>44</v>
      </c>
      <c r="H11" s="11" t="s">
        <v>45</v>
      </c>
      <c r="I11" s="11" t="s">
        <v>46</v>
      </c>
      <c r="M11" s="14" t="s">
        <v>26</v>
      </c>
      <c r="N11" s="15" t="s">
        <v>29</v>
      </c>
      <c r="O11" s="15" t="s">
        <v>48</v>
      </c>
    </row>
    <row r="12">
      <c r="A12" s="9">
        <v>10.0</v>
      </c>
      <c r="B12" s="7" t="s">
        <v>73</v>
      </c>
      <c r="C12" s="7" t="s">
        <v>74</v>
      </c>
      <c r="D12" s="7" t="s">
        <v>75</v>
      </c>
      <c r="E12" s="11" t="s">
        <v>41</v>
      </c>
      <c r="F12" s="11" t="s">
        <v>43</v>
      </c>
      <c r="G12" s="11" t="s">
        <v>44</v>
      </c>
      <c r="H12" s="11" t="s">
        <v>45</v>
      </c>
      <c r="I12" s="11" t="s">
        <v>46</v>
      </c>
      <c r="M12" s="14" t="s">
        <v>26</v>
      </c>
      <c r="N12" s="15" t="s">
        <v>29</v>
      </c>
      <c r="O12" s="15" t="s">
        <v>48</v>
      </c>
    </row>
    <row r="13">
      <c r="A13" s="9">
        <v>11.0</v>
      </c>
      <c r="B13" s="7" t="s">
        <v>77</v>
      </c>
      <c r="C13" s="7" t="s">
        <v>74</v>
      </c>
      <c r="D13" s="7" t="s">
        <v>75</v>
      </c>
      <c r="E13" s="11" t="s">
        <v>41</v>
      </c>
      <c r="F13" s="11" t="s">
        <v>43</v>
      </c>
      <c r="G13" s="11" t="s">
        <v>44</v>
      </c>
      <c r="H13" s="11" t="s">
        <v>45</v>
      </c>
      <c r="I13" s="11" t="s">
        <v>46</v>
      </c>
      <c r="M13" s="14" t="s">
        <v>26</v>
      </c>
      <c r="N13" s="15" t="s">
        <v>29</v>
      </c>
      <c r="O13" s="15" t="s">
        <v>48</v>
      </c>
    </row>
    <row r="14">
      <c r="A14" s="9">
        <v>12.0</v>
      </c>
      <c r="B14" s="7" t="s">
        <v>78</v>
      </c>
      <c r="C14" s="7" t="s">
        <v>38</v>
      </c>
      <c r="D14" s="7" t="s">
        <v>79</v>
      </c>
      <c r="E14" s="11" t="s">
        <v>41</v>
      </c>
      <c r="F14" s="11" t="s">
        <v>43</v>
      </c>
      <c r="G14" s="11" t="s">
        <v>44</v>
      </c>
      <c r="H14" s="11" t="s">
        <v>45</v>
      </c>
      <c r="I14" s="11" t="s">
        <v>46</v>
      </c>
      <c r="M14" s="14" t="s">
        <v>80</v>
      </c>
      <c r="N14" s="15" t="s">
        <v>29</v>
      </c>
      <c r="O14" s="15" t="s">
        <v>48</v>
      </c>
    </row>
    <row r="15">
      <c r="A15" s="9">
        <v>13.0</v>
      </c>
      <c r="B15" s="7" t="s">
        <v>81</v>
      </c>
      <c r="C15" s="7" t="s">
        <v>82</v>
      </c>
      <c r="D15" s="7" t="s">
        <v>83</v>
      </c>
      <c r="E15" s="11" t="s">
        <v>84</v>
      </c>
      <c r="F15" s="11" t="s">
        <v>85</v>
      </c>
      <c r="G15" s="11" t="s">
        <v>86</v>
      </c>
      <c r="H15" s="11" t="s">
        <v>87</v>
      </c>
      <c r="I15" s="11" t="s">
        <v>88</v>
      </c>
      <c r="M15" s="14" t="s">
        <v>26</v>
      </c>
      <c r="N15" s="15" t="s">
        <v>89</v>
      </c>
      <c r="O15" s="15" t="s">
        <v>90</v>
      </c>
    </row>
    <row r="16">
      <c r="A16" s="9">
        <v>14.0</v>
      </c>
      <c r="B16" s="7" t="s">
        <v>91</v>
      </c>
      <c r="C16" s="7" t="s">
        <v>82</v>
      </c>
      <c r="D16" s="7" t="s">
        <v>83</v>
      </c>
      <c r="E16" s="11" t="s">
        <v>84</v>
      </c>
      <c r="F16" s="11" t="s">
        <v>85</v>
      </c>
      <c r="G16" s="11" t="s">
        <v>86</v>
      </c>
      <c r="H16" s="11" t="s">
        <v>87</v>
      </c>
      <c r="I16" s="11" t="s">
        <v>88</v>
      </c>
      <c r="M16" s="14" t="s">
        <v>26</v>
      </c>
      <c r="N16" s="15" t="s">
        <v>89</v>
      </c>
      <c r="O16" s="15" t="s">
        <v>90</v>
      </c>
    </row>
    <row r="17">
      <c r="A17" s="9">
        <v>15.0</v>
      </c>
      <c r="B17" s="7" t="s">
        <v>92</v>
      </c>
      <c r="C17" s="7" t="s">
        <v>82</v>
      </c>
      <c r="D17" s="7" t="s">
        <v>83</v>
      </c>
      <c r="E17" s="11" t="s">
        <v>84</v>
      </c>
      <c r="F17" s="11" t="s">
        <v>85</v>
      </c>
      <c r="G17" s="11" t="s">
        <v>86</v>
      </c>
      <c r="H17" s="11" t="s">
        <v>87</v>
      </c>
      <c r="I17" s="11" t="s">
        <v>88</v>
      </c>
      <c r="M17" s="14" t="s">
        <v>26</v>
      </c>
      <c r="N17" s="15" t="s">
        <v>89</v>
      </c>
      <c r="O17" s="15" t="s">
        <v>90</v>
      </c>
    </row>
    <row r="18">
      <c r="A18" s="9">
        <v>16.0</v>
      </c>
      <c r="B18" s="7" t="s">
        <v>93</v>
      </c>
      <c r="C18" s="7" t="s">
        <v>82</v>
      </c>
      <c r="D18" s="7" t="s">
        <v>83</v>
      </c>
      <c r="E18" s="11" t="s">
        <v>84</v>
      </c>
      <c r="F18" s="11" t="s">
        <v>85</v>
      </c>
      <c r="G18" s="11" t="s">
        <v>86</v>
      </c>
      <c r="H18" s="11" t="s">
        <v>87</v>
      </c>
      <c r="I18" s="11" t="s">
        <v>88</v>
      </c>
      <c r="M18" s="14" t="s">
        <v>26</v>
      </c>
      <c r="N18" s="15" t="s">
        <v>89</v>
      </c>
      <c r="O18" s="15" t="s">
        <v>90</v>
      </c>
    </row>
    <row r="19">
      <c r="A19" s="9">
        <v>17.0</v>
      </c>
      <c r="B19" s="7" t="s">
        <v>94</v>
      </c>
      <c r="C19" s="7" t="s">
        <v>95</v>
      </c>
      <c r="D19" s="7" t="s">
        <v>95</v>
      </c>
      <c r="E19" s="11" t="s">
        <v>96</v>
      </c>
      <c r="F19" s="11" t="s">
        <v>97</v>
      </c>
      <c r="G19" s="11" t="s">
        <v>98</v>
      </c>
      <c r="H19" s="11" t="s">
        <v>99</v>
      </c>
      <c r="I19" s="11" t="s">
        <v>100</v>
      </c>
      <c r="M19" s="14" t="s">
        <v>26</v>
      </c>
      <c r="N19" s="15" t="s">
        <v>89</v>
      </c>
      <c r="O19" s="15" t="s">
        <v>101</v>
      </c>
    </row>
    <row r="20">
      <c r="A20" s="9">
        <v>18.0</v>
      </c>
      <c r="B20" s="7" t="s">
        <v>102</v>
      </c>
      <c r="C20" s="7" t="s">
        <v>95</v>
      </c>
      <c r="D20" s="7" t="s">
        <v>95</v>
      </c>
      <c r="E20" s="11" t="s">
        <v>96</v>
      </c>
      <c r="F20" s="11" t="s">
        <v>97</v>
      </c>
      <c r="G20" s="11" t="s">
        <v>98</v>
      </c>
      <c r="H20" s="11" t="s">
        <v>99</v>
      </c>
      <c r="I20" s="11" t="s">
        <v>100</v>
      </c>
      <c r="M20" s="14" t="s">
        <v>26</v>
      </c>
      <c r="N20" s="15" t="s">
        <v>89</v>
      </c>
      <c r="O20" s="15" t="s">
        <v>101</v>
      </c>
    </row>
    <row r="21">
      <c r="A21" s="9">
        <v>19.0</v>
      </c>
      <c r="B21" s="7" t="s">
        <v>103</v>
      </c>
      <c r="C21" s="7" t="s">
        <v>104</v>
      </c>
      <c r="D21" s="7" t="s">
        <v>105</v>
      </c>
      <c r="E21" s="11" t="s">
        <v>106</v>
      </c>
      <c r="F21" s="11" t="s">
        <v>107</v>
      </c>
      <c r="G21" s="11" t="s">
        <v>108</v>
      </c>
      <c r="H21" s="11" t="s">
        <v>109</v>
      </c>
      <c r="I21" s="11" t="s">
        <v>110</v>
      </c>
      <c r="M21" s="14" t="s">
        <v>26</v>
      </c>
      <c r="N21" s="15" t="s">
        <v>29</v>
      </c>
      <c r="O21" s="15" t="s">
        <v>48</v>
      </c>
    </row>
    <row r="22">
      <c r="A22" s="9">
        <v>20.0</v>
      </c>
      <c r="B22" s="7" t="s">
        <v>111</v>
      </c>
      <c r="C22" s="7" t="s">
        <v>104</v>
      </c>
      <c r="D22" s="7" t="s">
        <v>105</v>
      </c>
      <c r="E22" s="11" t="s">
        <v>106</v>
      </c>
      <c r="F22" s="11" t="s">
        <v>107</v>
      </c>
      <c r="G22" s="11" t="s">
        <v>108</v>
      </c>
      <c r="H22" s="11" t="s">
        <v>109</v>
      </c>
      <c r="I22" s="11" t="s">
        <v>110</v>
      </c>
      <c r="M22" s="14" t="s">
        <v>26</v>
      </c>
      <c r="N22" s="15" t="s">
        <v>29</v>
      </c>
      <c r="O22" s="15" t="s">
        <v>48</v>
      </c>
    </row>
    <row r="23">
      <c r="A23" s="9">
        <v>21.0</v>
      </c>
      <c r="B23" s="7" t="s">
        <v>113</v>
      </c>
      <c r="C23" s="7" t="s">
        <v>114</v>
      </c>
      <c r="D23" s="7" t="s">
        <v>115</v>
      </c>
      <c r="E23" s="11" t="s">
        <v>116</v>
      </c>
      <c r="F23" s="11" t="s">
        <v>117</v>
      </c>
      <c r="G23" s="11" t="s">
        <v>118</v>
      </c>
      <c r="H23" s="11" t="s">
        <v>119</v>
      </c>
      <c r="I23" s="11" t="s">
        <v>120</v>
      </c>
      <c r="M23" s="14" t="s">
        <v>26</v>
      </c>
      <c r="N23" s="15" t="s">
        <v>29</v>
      </c>
      <c r="O23" s="15" t="s">
        <v>48</v>
      </c>
    </row>
    <row r="24">
      <c r="A24" s="9">
        <v>22.0</v>
      </c>
      <c r="B24" s="7" t="s">
        <v>121</v>
      </c>
      <c r="C24" s="7" t="s">
        <v>114</v>
      </c>
      <c r="D24" s="7" t="s">
        <v>115</v>
      </c>
      <c r="E24" s="11" t="s">
        <v>116</v>
      </c>
      <c r="F24" s="11" t="s">
        <v>117</v>
      </c>
      <c r="G24" s="11" t="s">
        <v>118</v>
      </c>
      <c r="H24" s="11" t="s">
        <v>119</v>
      </c>
      <c r="I24" s="11" t="s">
        <v>120</v>
      </c>
      <c r="M24" s="14" t="s">
        <v>26</v>
      </c>
      <c r="N24" s="15" t="s">
        <v>29</v>
      </c>
      <c r="O24" s="15" t="s">
        <v>48</v>
      </c>
    </row>
    <row r="25">
      <c r="A25" s="9">
        <v>23.0</v>
      </c>
      <c r="B25" s="7" t="s">
        <v>122</v>
      </c>
      <c r="C25" s="7" t="s">
        <v>114</v>
      </c>
      <c r="D25" s="7" t="s">
        <v>115</v>
      </c>
      <c r="E25" s="11" t="s">
        <v>116</v>
      </c>
      <c r="F25" s="11" t="s">
        <v>117</v>
      </c>
      <c r="G25" s="11" t="s">
        <v>118</v>
      </c>
      <c r="H25" s="11" t="s">
        <v>119</v>
      </c>
      <c r="I25" s="11" t="s">
        <v>120</v>
      </c>
      <c r="M25" s="14" t="s">
        <v>80</v>
      </c>
      <c r="N25" s="15" t="s">
        <v>29</v>
      </c>
      <c r="O25" s="15" t="s">
        <v>48</v>
      </c>
    </row>
    <row r="26">
      <c r="A26" s="9">
        <v>24.0</v>
      </c>
      <c r="B26" s="7" t="s">
        <v>123</v>
      </c>
      <c r="C26" s="7" t="s">
        <v>124</v>
      </c>
      <c r="D26" s="7" t="s">
        <v>125</v>
      </c>
      <c r="E26" s="11" t="s">
        <v>126</v>
      </c>
      <c r="F26" s="11" t="s">
        <v>127</v>
      </c>
      <c r="G26" s="11" t="s">
        <v>128</v>
      </c>
      <c r="H26" s="11" t="s">
        <v>129</v>
      </c>
      <c r="I26" s="11" t="s">
        <v>130</v>
      </c>
      <c r="M26" s="14" t="s">
        <v>26</v>
      </c>
      <c r="N26" s="15" t="s">
        <v>89</v>
      </c>
      <c r="O26" s="15" t="s">
        <v>131</v>
      </c>
    </row>
    <row r="27">
      <c r="A27" s="9">
        <v>25.0</v>
      </c>
      <c r="B27" s="7" t="s">
        <v>132</v>
      </c>
      <c r="C27" s="7" t="s">
        <v>124</v>
      </c>
      <c r="D27" s="7" t="s">
        <v>125</v>
      </c>
      <c r="E27" s="11" t="s">
        <v>126</v>
      </c>
      <c r="F27" s="11" t="s">
        <v>127</v>
      </c>
      <c r="G27" s="11" t="s">
        <v>128</v>
      </c>
      <c r="H27" s="11" t="s">
        <v>129</v>
      </c>
      <c r="I27" s="11" t="s">
        <v>130</v>
      </c>
      <c r="M27" s="14" t="s">
        <v>26</v>
      </c>
      <c r="N27" s="15" t="s">
        <v>89</v>
      </c>
      <c r="O27" s="15" t="s">
        <v>131</v>
      </c>
    </row>
    <row r="28">
      <c r="A28" s="9">
        <v>26.0</v>
      </c>
      <c r="B28" s="7" t="s">
        <v>133</v>
      </c>
      <c r="C28" s="7" t="s">
        <v>124</v>
      </c>
      <c r="D28" s="7" t="s">
        <v>134</v>
      </c>
      <c r="E28" s="11" t="s">
        <v>135</v>
      </c>
      <c r="F28" s="11" t="s">
        <v>136</v>
      </c>
      <c r="G28" s="11" t="s">
        <v>137</v>
      </c>
      <c r="H28" s="11" t="s">
        <v>138</v>
      </c>
      <c r="I28" s="11" t="s">
        <v>139</v>
      </c>
      <c r="M28" s="14" t="s">
        <v>80</v>
      </c>
      <c r="N28" s="15" t="s">
        <v>140</v>
      </c>
      <c r="O28" s="15" t="s">
        <v>141</v>
      </c>
    </row>
    <row r="29">
      <c r="A29" s="9">
        <v>27.0</v>
      </c>
      <c r="B29" s="7" t="s">
        <v>142</v>
      </c>
      <c r="C29" s="7" t="s">
        <v>124</v>
      </c>
      <c r="D29" s="7" t="s">
        <v>134</v>
      </c>
      <c r="E29" s="11" t="s">
        <v>135</v>
      </c>
      <c r="F29" s="11" t="s">
        <v>136</v>
      </c>
      <c r="G29" s="11" t="s">
        <v>137</v>
      </c>
      <c r="H29" s="11" t="s">
        <v>138</v>
      </c>
      <c r="I29" s="11" t="s">
        <v>139</v>
      </c>
      <c r="M29" s="14" t="s">
        <v>80</v>
      </c>
      <c r="N29" s="15" t="s">
        <v>140</v>
      </c>
      <c r="O29" s="15" t="s">
        <v>141</v>
      </c>
    </row>
    <row r="30">
      <c r="A30" s="9">
        <v>28.0</v>
      </c>
      <c r="B30" s="7" t="s">
        <v>143</v>
      </c>
      <c r="C30" s="7" t="s">
        <v>144</v>
      </c>
      <c r="D30" s="7" t="s">
        <v>145</v>
      </c>
      <c r="E30" s="11" t="s">
        <v>146</v>
      </c>
      <c r="F30" s="11" t="s">
        <v>147</v>
      </c>
      <c r="G30" s="11" t="s">
        <v>148</v>
      </c>
      <c r="H30" s="11" t="s">
        <v>149</v>
      </c>
      <c r="I30" s="11" t="s">
        <v>150</v>
      </c>
      <c r="M30" s="14" t="s">
        <v>26</v>
      </c>
      <c r="N30" s="15" t="s">
        <v>89</v>
      </c>
      <c r="O30" s="15" t="s">
        <v>151</v>
      </c>
    </row>
    <row r="31">
      <c r="A31" s="9">
        <v>29.0</v>
      </c>
      <c r="B31" s="7" t="s">
        <v>152</v>
      </c>
      <c r="C31" s="7" t="s">
        <v>144</v>
      </c>
      <c r="D31" s="7" t="s">
        <v>145</v>
      </c>
      <c r="E31" s="11" t="s">
        <v>146</v>
      </c>
      <c r="F31" s="11" t="s">
        <v>147</v>
      </c>
      <c r="G31" s="11" t="s">
        <v>148</v>
      </c>
      <c r="H31" s="11" t="s">
        <v>149</v>
      </c>
      <c r="I31" s="11" t="s">
        <v>150</v>
      </c>
      <c r="M31" s="14" t="s">
        <v>26</v>
      </c>
      <c r="N31" s="15" t="s">
        <v>89</v>
      </c>
      <c r="O31" s="15" t="s">
        <v>151</v>
      </c>
    </row>
    <row r="32">
      <c r="A32" s="9">
        <v>30.0</v>
      </c>
      <c r="B32" s="7" t="s">
        <v>153</v>
      </c>
      <c r="C32" s="7" t="s">
        <v>144</v>
      </c>
      <c r="D32" s="7" t="s">
        <v>145</v>
      </c>
      <c r="E32" s="11" t="s">
        <v>146</v>
      </c>
      <c r="F32" s="11" t="s">
        <v>147</v>
      </c>
      <c r="G32" s="11" t="s">
        <v>148</v>
      </c>
      <c r="H32" s="11" t="s">
        <v>149</v>
      </c>
      <c r="I32" s="11" t="s">
        <v>150</v>
      </c>
      <c r="M32" s="14" t="s">
        <v>26</v>
      </c>
      <c r="N32" s="15" t="s">
        <v>89</v>
      </c>
      <c r="O32" s="15" t="s">
        <v>151</v>
      </c>
    </row>
    <row r="33">
      <c r="A33" s="9">
        <v>31.0</v>
      </c>
      <c r="B33" s="7" t="s">
        <v>154</v>
      </c>
      <c r="C33" s="7" t="s">
        <v>144</v>
      </c>
      <c r="D33" s="7" t="s">
        <v>145</v>
      </c>
      <c r="E33" s="11" t="s">
        <v>146</v>
      </c>
      <c r="F33" s="11" t="s">
        <v>147</v>
      </c>
      <c r="G33" s="11" t="s">
        <v>148</v>
      </c>
      <c r="H33" s="11" t="s">
        <v>149</v>
      </c>
      <c r="I33" s="11" t="s">
        <v>150</v>
      </c>
      <c r="M33" s="14" t="s">
        <v>26</v>
      </c>
      <c r="N33" s="15" t="s">
        <v>89</v>
      </c>
      <c r="O33" s="15" t="s">
        <v>151</v>
      </c>
    </row>
    <row r="34">
      <c r="A34" s="9">
        <v>32.0</v>
      </c>
      <c r="B34" s="7" t="s">
        <v>155</v>
      </c>
      <c r="C34" s="7" t="s">
        <v>144</v>
      </c>
      <c r="D34" s="7" t="s">
        <v>145</v>
      </c>
      <c r="E34" s="11" t="s">
        <v>146</v>
      </c>
      <c r="F34" s="11" t="s">
        <v>147</v>
      </c>
      <c r="G34" s="11" t="s">
        <v>148</v>
      </c>
      <c r="H34" s="11" t="s">
        <v>149</v>
      </c>
      <c r="I34" s="11" t="s">
        <v>150</v>
      </c>
      <c r="M34" s="14" t="s">
        <v>26</v>
      </c>
      <c r="N34" s="15" t="s">
        <v>89</v>
      </c>
      <c r="O34" s="15" t="s">
        <v>151</v>
      </c>
    </row>
    <row r="35">
      <c r="A35" s="9">
        <v>33.0</v>
      </c>
      <c r="B35" s="7" t="s">
        <v>156</v>
      </c>
      <c r="C35" s="7" t="s">
        <v>144</v>
      </c>
      <c r="D35" s="7" t="s">
        <v>145</v>
      </c>
      <c r="E35" s="11" t="s">
        <v>146</v>
      </c>
      <c r="F35" s="11" t="s">
        <v>147</v>
      </c>
      <c r="G35" s="11" t="s">
        <v>148</v>
      </c>
      <c r="H35" s="11" t="s">
        <v>149</v>
      </c>
      <c r="I35" s="11" t="s">
        <v>150</v>
      </c>
      <c r="M35" s="14" t="s">
        <v>26</v>
      </c>
      <c r="N35" s="15" t="s">
        <v>89</v>
      </c>
      <c r="O35" s="15" t="s">
        <v>151</v>
      </c>
    </row>
    <row r="36">
      <c r="A36" s="9">
        <v>34.0</v>
      </c>
      <c r="B36" s="7" t="s">
        <v>157</v>
      </c>
      <c r="C36" s="7" t="s">
        <v>144</v>
      </c>
      <c r="D36" s="7" t="s">
        <v>145</v>
      </c>
      <c r="E36" s="11" t="s">
        <v>146</v>
      </c>
      <c r="F36" s="11" t="s">
        <v>147</v>
      </c>
      <c r="G36" s="11" t="s">
        <v>148</v>
      </c>
      <c r="H36" s="11" t="s">
        <v>149</v>
      </c>
      <c r="I36" s="11" t="s">
        <v>150</v>
      </c>
      <c r="M36" s="14" t="s">
        <v>80</v>
      </c>
      <c r="N36" s="15" t="s">
        <v>89</v>
      </c>
      <c r="O36" s="15" t="s">
        <v>151</v>
      </c>
    </row>
    <row r="37">
      <c r="A37" s="9">
        <v>35.0</v>
      </c>
      <c r="B37" s="7" t="s">
        <v>158</v>
      </c>
      <c r="C37" s="7" t="s">
        <v>144</v>
      </c>
      <c r="D37" s="7" t="s">
        <v>145</v>
      </c>
      <c r="E37" s="11" t="s">
        <v>146</v>
      </c>
      <c r="F37" s="11" t="s">
        <v>147</v>
      </c>
      <c r="G37" s="11" t="s">
        <v>148</v>
      </c>
      <c r="H37" s="11" t="s">
        <v>149</v>
      </c>
      <c r="I37" s="11" t="s">
        <v>150</v>
      </c>
      <c r="M37" s="14" t="s">
        <v>80</v>
      </c>
      <c r="N37" s="15" t="s">
        <v>89</v>
      </c>
      <c r="O37" s="15" t="s">
        <v>151</v>
      </c>
    </row>
    <row r="38">
      <c r="A38" s="9">
        <v>36.0</v>
      </c>
      <c r="B38" s="7" t="s">
        <v>159</v>
      </c>
      <c r="C38" s="7" t="s">
        <v>160</v>
      </c>
      <c r="D38" s="7" t="s">
        <v>161</v>
      </c>
      <c r="E38" s="11" t="s">
        <v>162</v>
      </c>
      <c r="F38" s="11" t="s">
        <v>163</v>
      </c>
      <c r="G38" s="11" t="s">
        <v>164</v>
      </c>
      <c r="H38" s="11" t="s">
        <v>165</v>
      </c>
      <c r="I38" s="11" t="s">
        <v>166</v>
      </c>
      <c r="M38" s="14" t="s">
        <v>26</v>
      </c>
      <c r="N38" s="15" t="s">
        <v>140</v>
      </c>
      <c r="O38" s="15" t="s">
        <v>167</v>
      </c>
    </row>
    <row r="39">
      <c r="A39" s="9">
        <v>37.0</v>
      </c>
      <c r="B39" s="7" t="s">
        <v>168</v>
      </c>
      <c r="C39" s="7" t="s">
        <v>160</v>
      </c>
      <c r="D39" s="7" t="s">
        <v>161</v>
      </c>
      <c r="E39" s="11" t="s">
        <v>162</v>
      </c>
      <c r="F39" s="11" t="s">
        <v>163</v>
      </c>
      <c r="G39" s="11" t="s">
        <v>164</v>
      </c>
      <c r="H39" s="11" t="s">
        <v>165</v>
      </c>
      <c r="I39" s="11" t="s">
        <v>166</v>
      </c>
      <c r="M39" s="14" t="s">
        <v>26</v>
      </c>
      <c r="N39" s="15" t="s">
        <v>140</v>
      </c>
      <c r="O39" s="15" t="s">
        <v>167</v>
      </c>
    </row>
    <row r="40">
      <c r="A40" s="9">
        <v>38.0</v>
      </c>
      <c r="B40" s="7" t="s">
        <v>169</v>
      </c>
      <c r="C40" s="7" t="s">
        <v>160</v>
      </c>
      <c r="D40" s="7" t="s">
        <v>161</v>
      </c>
      <c r="E40" s="11" t="s">
        <v>162</v>
      </c>
      <c r="F40" s="11" t="s">
        <v>163</v>
      </c>
      <c r="G40" s="11" t="s">
        <v>164</v>
      </c>
      <c r="H40" s="11" t="s">
        <v>165</v>
      </c>
      <c r="I40" s="11" t="s">
        <v>166</v>
      </c>
      <c r="M40" s="14" t="s">
        <v>26</v>
      </c>
      <c r="N40" s="15" t="s">
        <v>140</v>
      </c>
      <c r="O40" s="15" t="s">
        <v>167</v>
      </c>
    </row>
    <row r="41">
      <c r="A41" s="9">
        <v>39.0</v>
      </c>
      <c r="B41" s="7" t="s">
        <v>170</v>
      </c>
      <c r="C41" s="7" t="s">
        <v>160</v>
      </c>
      <c r="D41" s="7" t="s">
        <v>161</v>
      </c>
      <c r="E41" s="11" t="s">
        <v>171</v>
      </c>
      <c r="F41" s="11" t="s">
        <v>172</v>
      </c>
      <c r="G41" s="11" t="s">
        <v>173</v>
      </c>
      <c r="H41" s="11" t="s">
        <v>174</v>
      </c>
      <c r="I41" s="11" t="s">
        <v>175</v>
      </c>
      <c r="M41" s="14" t="s">
        <v>26</v>
      </c>
      <c r="N41" s="15" t="s">
        <v>140</v>
      </c>
      <c r="O41" s="15" t="s">
        <v>167</v>
      </c>
    </row>
    <row r="42">
      <c r="A42" s="9">
        <v>40.0</v>
      </c>
      <c r="B42" s="7" t="s">
        <v>176</v>
      </c>
      <c r="C42" s="7" t="s">
        <v>160</v>
      </c>
      <c r="D42" s="7" t="s">
        <v>161</v>
      </c>
      <c r="E42" s="11" t="s">
        <v>171</v>
      </c>
      <c r="F42" s="11" t="s">
        <v>172</v>
      </c>
      <c r="G42" s="11" t="s">
        <v>173</v>
      </c>
      <c r="H42" s="11" t="s">
        <v>174</v>
      </c>
      <c r="I42" s="11" t="s">
        <v>175</v>
      </c>
      <c r="M42" s="14" t="s">
        <v>26</v>
      </c>
      <c r="N42" s="15" t="s">
        <v>140</v>
      </c>
      <c r="O42" s="15" t="s">
        <v>167</v>
      </c>
    </row>
    <row r="43">
      <c r="A43" s="9">
        <v>41.0</v>
      </c>
      <c r="B43" s="7" t="s">
        <v>177</v>
      </c>
      <c r="C43" s="7" t="s">
        <v>160</v>
      </c>
      <c r="D43" s="7" t="s">
        <v>161</v>
      </c>
      <c r="E43" s="11" t="s">
        <v>171</v>
      </c>
      <c r="F43" s="11" t="s">
        <v>172</v>
      </c>
      <c r="G43" s="11" t="s">
        <v>173</v>
      </c>
      <c r="H43" s="11" t="s">
        <v>174</v>
      </c>
      <c r="I43" s="11" t="s">
        <v>175</v>
      </c>
      <c r="M43" s="14" t="s">
        <v>26</v>
      </c>
      <c r="N43" s="15" t="s">
        <v>140</v>
      </c>
      <c r="O43" s="15" t="s">
        <v>167</v>
      </c>
    </row>
    <row r="44">
      <c r="A44" s="9">
        <v>42.0</v>
      </c>
      <c r="B44" s="7" t="s">
        <v>178</v>
      </c>
      <c r="C44" s="7" t="s">
        <v>179</v>
      </c>
      <c r="D44" s="7" t="s">
        <v>180</v>
      </c>
      <c r="E44" s="11" t="s">
        <v>181</v>
      </c>
      <c r="F44" s="11" t="s">
        <v>182</v>
      </c>
      <c r="G44" s="11" t="s">
        <v>183</v>
      </c>
      <c r="H44" s="11" t="s">
        <v>184</v>
      </c>
      <c r="I44" s="11" t="s">
        <v>185</v>
      </c>
      <c r="M44" s="14" t="s">
        <v>26</v>
      </c>
      <c r="N44" s="15" t="s">
        <v>140</v>
      </c>
      <c r="O44" s="15" t="s">
        <v>167</v>
      </c>
    </row>
    <row r="45">
      <c r="A45" s="9">
        <v>43.0</v>
      </c>
      <c r="B45" s="7" t="s">
        <v>186</v>
      </c>
      <c r="C45" s="7" t="s">
        <v>187</v>
      </c>
      <c r="D45" s="7" t="s">
        <v>188</v>
      </c>
      <c r="E45" s="11" t="s">
        <v>189</v>
      </c>
      <c r="F45" s="11" t="s">
        <v>190</v>
      </c>
      <c r="G45" s="11" t="s">
        <v>191</v>
      </c>
      <c r="H45" s="11" t="s">
        <v>192</v>
      </c>
      <c r="I45" s="11" t="s">
        <v>193</v>
      </c>
      <c r="M45" s="14" t="s">
        <v>26</v>
      </c>
      <c r="N45" s="15" t="s">
        <v>140</v>
      </c>
      <c r="O45" s="15" t="s">
        <v>167</v>
      </c>
    </row>
    <row r="46">
      <c r="A46" s="9">
        <v>44.0</v>
      </c>
      <c r="B46" s="7" t="s">
        <v>194</v>
      </c>
      <c r="C46" s="7" t="s">
        <v>187</v>
      </c>
      <c r="D46" s="7" t="s">
        <v>188</v>
      </c>
      <c r="E46" s="11" t="s">
        <v>189</v>
      </c>
      <c r="F46" s="11" t="s">
        <v>190</v>
      </c>
      <c r="G46" s="11" t="s">
        <v>191</v>
      </c>
      <c r="H46" s="11" t="s">
        <v>192</v>
      </c>
      <c r="I46" s="11" t="s">
        <v>193</v>
      </c>
      <c r="M46" s="14" t="s">
        <v>26</v>
      </c>
      <c r="N46" s="15" t="s">
        <v>140</v>
      </c>
      <c r="O46" s="15" t="s">
        <v>167</v>
      </c>
    </row>
    <row r="47">
      <c r="A47" s="9">
        <v>45.0</v>
      </c>
      <c r="B47" s="7" t="s">
        <v>195</v>
      </c>
      <c r="C47" s="7" t="s">
        <v>187</v>
      </c>
      <c r="D47" s="7" t="s">
        <v>188</v>
      </c>
      <c r="E47" s="11" t="s">
        <v>189</v>
      </c>
      <c r="F47" s="11" t="s">
        <v>190</v>
      </c>
      <c r="G47" s="11" t="s">
        <v>191</v>
      </c>
      <c r="H47" s="11" t="s">
        <v>192</v>
      </c>
      <c r="I47" s="11" t="s">
        <v>193</v>
      </c>
      <c r="M47" s="14" t="s">
        <v>26</v>
      </c>
      <c r="N47" s="15" t="s">
        <v>140</v>
      </c>
      <c r="O47" s="15" t="s">
        <v>167</v>
      </c>
    </row>
    <row r="48">
      <c r="A48" s="9">
        <v>46.0</v>
      </c>
      <c r="B48" s="7" t="s">
        <v>196</v>
      </c>
      <c r="C48" s="7" t="s">
        <v>197</v>
      </c>
      <c r="D48" s="7" t="s">
        <v>198</v>
      </c>
      <c r="E48" s="11" t="s">
        <v>199</v>
      </c>
      <c r="F48" s="11" t="s">
        <v>200</v>
      </c>
      <c r="G48" s="11" t="s">
        <v>201</v>
      </c>
      <c r="H48" s="11" t="s">
        <v>202</v>
      </c>
      <c r="I48" s="11" t="s">
        <v>203</v>
      </c>
      <c r="M48" s="14" t="s">
        <v>26</v>
      </c>
      <c r="N48" s="15" t="s">
        <v>140</v>
      </c>
      <c r="O48" s="15" t="s">
        <v>167</v>
      </c>
    </row>
    <row r="49">
      <c r="A49" s="9">
        <v>47.0</v>
      </c>
      <c r="B49" s="7" t="s">
        <v>204</v>
      </c>
      <c r="C49" s="7" t="s">
        <v>205</v>
      </c>
      <c r="D49" s="7" t="s">
        <v>206</v>
      </c>
      <c r="E49" s="11" t="s">
        <v>207</v>
      </c>
      <c r="F49" s="11" t="s">
        <v>208</v>
      </c>
      <c r="G49" s="11" t="s">
        <v>209</v>
      </c>
      <c r="H49" s="11" t="s">
        <v>210</v>
      </c>
      <c r="I49" s="11" t="s">
        <v>211</v>
      </c>
      <c r="M49" s="14" t="s">
        <v>26</v>
      </c>
      <c r="N49" s="15" t="s">
        <v>140</v>
      </c>
      <c r="O49" s="15" t="s">
        <v>167</v>
      </c>
    </row>
    <row r="50">
      <c r="A50" s="9">
        <v>48.0</v>
      </c>
      <c r="B50" s="7" t="s">
        <v>212</v>
      </c>
      <c r="C50" s="7" t="s">
        <v>205</v>
      </c>
      <c r="D50" s="7" t="s">
        <v>206</v>
      </c>
      <c r="E50" s="11" t="s">
        <v>207</v>
      </c>
      <c r="F50" s="11" t="s">
        <v>208</v>
      </c>
      <c r="G50" s="11" t="s">
        <v>209</v>
      </c>
      <c r="H50" s="11" t="s">
        <v>210</v>
      </c>
      <c r="I50" s="11" t="s">
        <v>211</v>
      </c>
      <c r="M50" s="14" t="s">
        <v>26</v>
      </c>
      <c r="N50" s="15" t="s">
        <v>140</v>
      </c>
      <c r="O50" s="15" t="s">
        <v>167</v>
      </c>
    </row>
    <row r="51">
      <c r="A51" s="9">
        <v>49.0</v>
      </c>
      <c r="B51" s="7" t="s">
        <v>213</v>
      </c>
      <c r="C51" s="7" t="s">
        <v>82</v>
      </c>
      <c r="D51" s="7" t="s">
        <v>83</v>
      </c>
      <c r="E51" s="11" t="s">
        <v>214</v>
      </c>
      <c r="F51" s="11" t="s">
        <v>215</v>
      </c>
      <c r="G51" s="11" t="s">
        <v>216</v>
      </c>
      <c r="H51" s="11" t="s">
        <v>217</v>
      </c>
      <c r="I51" s="11" t="s">
        <v>218</v>
      </c>
      <c r="M51" s="14" t="s">
        <v>219</v>
      </c>
      <c r="N51" s="15" t="s">
        <v>220</v>
      </c>
      <c r="O51" s="15" t="s">
        <v>221</v>
      </c>
    </row>
    <row r="52">
      <c r="A52" s="9">
        <v>50.0</v>
      </c>
      <c r="B52" s="7" t="s">
        <v>222</v>
      </c>
      <c r="C52" s="7" t="s">
        <v>82</v>
      </c>
      <c r="D52" s="7" t="s">
        <v>83</v>
      </c>
      <c r="E52" s="11" t="s">
        <v>214</v>
      </c>
      <c r="F52" s="11" t="s">
        <v>215</v>
      </c>
      <c r="G52" s="11" t="s">
        <v>216</v>
      </c>
      <c r="H52" s="11" t="s">
        <v>217</v>
      </c>
      <c r="I52" s="11" t="s">
        <v>218</v>
      </c>
      <c r="M52" s="14" t="s">
        <v>219</v>
      </c>
      <c r="N52" s="15" t="s">
        <v>220</v>
      </c>
      <c r="O52" s="15" t="s">
        <v>221</v>
      </c>
    </row>
    <row r="53">
      <c r="A53" s="9">
        <v>51.0</v>
      </c>
      <c r="B53" s="7" t="s">
        <v>223</v>
      </c>
      <c r="C53" s="7" t="s">
        <v>224</v>
      </c>
      <c r="D53" s="7" t="s">
        <v>225</v>
      </c>
      <c r="E53" s="11" t="s">
        <v>226</v>
      </c>
      <c r="F53" s="11" t="s">
        <v>227</v>
      </c>
      <c r="G53" s="11" t="s">
        <v>228</v>
      </c>
      <c r="H53" s="11" t="s">
        <v>229</v>
      </c>
      <c r="I53" s="11" t="s">
        <v>230</v>
      </c>
      <c r="M53" s="14" t="s">
        <v>26</v>
      </c>
      <c r="N53" s="15" t="s">
        <v>140</v>
      </c>
      <c r="O53" s="15" t="s">
        <v>167</v>
      </c>
    </row>
    <row r="54">
      <c r="A54" s="9">
        <v>52.0</v>
      </c>
      <c r="B54" s="7" t="s">
        <v>231</v>
      </c>
      <c r="C54" s="7" t="s">
        <v>232</v>
      </c>
      <c r="D54" s="7" t="s">
        <v>232</v>
      </c>
      <c r="E54" s="11" t="s">
        <v>233</v>
      </c>
      <c r="F54" s="11" t="s">
        <v>234</v>
      </c>
      <c r="G54" s="11" t="s">
        <v>235</v>
      </c>
      <c r="H54" s="11" t="s">
        <v>236</v>
      </c>
      <c r="I54" s="11" t="s">
        <v>237</v>
      </c>
      <c r="M54" s="14" t="s">
        <v>26</v>
      </c>
      <c r="N54" s="15" t="s">
        <v>140</v>
      </c>
      <c r="O54" s="15" t="s">
        <v>167</v>
      </c>
    </row>
    <row r="55">
      <c r="A55" s="9">
        <v>53.0</v>
      </c>
      <c r="B55" s="7" t="s">
        <v>238</v>
      </c>
      <c r="C55" s="7" t="s">
        <v>232</v>
      </c>
      <c r="D55" s="7" t="s">
        <v>232</v>
      </c>
      <c r="E55" s="11" t="s">
        <v>233</v>
      </c>
      <c r="F55" s="11" t="s">
        <v>234</v>
      </c>
      <c r="G55" s="11" t="s">
        <v>235</v>
      </c>
      <c r="H55" s="11" t="s">
        <v>236</v>
      </c>
      <c r="I55" s="11" t="s">
        <v>237</v>
      </c>
      <c r="M55" s="14" t="s">
        <v>26</v>
      </c>
      <c r="N55" s="15" t="s">
        <v>140</v>
      </c>
      <c r="O55" s="15" t="s">
        <v>167</v>
      </c>
    </row>
    <row r="56">
      <c r="A56" s="9">
        <v>54.0</v>
      </c>
      <c r="B56" s="7" t="s">
        <v>239</v>
      </c>
      <c r="C56" s="7" t="s">
        <v>240</v>
      </c>
      <c r="D56" s="7" t="s">
        <v>241</v>
      </c>
      <c r="E56" s="11" t="s">
        <v>242</v>
      </c>
      <c r="F56" s="11" t="s">
        <v>243</v>
      </c>
      <c r="G56" s="11" t="s">
        <v>244</v>
      </c>
      <c r="H56" s="11" t="s">
        <v>245</v>
      </c>
      <c r="I56" s="11" t="s">
        <v>246</v>
      </c>
      <c r="M56" s="14" t="s">
        <v>26</v>
      </c>
      <c r="N56" s="15" t="s">
        <v>29</v>
      </c>
      <c r="O56" s="15" t="s">
        <v>48</v>
      </c>
    </row>
    <row r="57">
      <c r="A57" s="9">
        <v>55.0</v>
      </c>
      <c r="B57" s="7" t="s">
        <v>247</v>
      </c>
      <c r="C57" s="7" t="s">
        <v>248</v>
      </c>
      <c r="D57" s="7" t="s">
        <v>249</v>
      </c>
      <c r="E57" s="11" t="s">
        <v>250</v>
      </c>
      <c r="F57" s="11" t="s">
        <v>251</v>
      </c>
      <c r="G57" s="11" t="s">
        <v>252</v>
      </c>
      <c r="H57" s="11" t="s">
        <v>253</v>
      </c>
      <c r="I57" s="11" t="s">
        <v>254</v>
      </c>
      <c r="M57" s="14" t="s">
        <v>219</v>
      </c>
      <c r="N57" s="15" t="s">
        <v>220</v>
      </c>
      <c r="O57" s="15" t="s">
        <v>221</v>
      </c>
    </row>
    <row r="58">
      <c r="A58" s="9">
        <v>56.0</v>
      </c>
      <c r="B58" s="7" t="s">
        <v>255</v>
      </c>
      <c r="C58" s="7" t="s">
        <v>256</v>
      </c>
      <c r="D58" s="7" t="s">
        <v>257</v>
      </c>
      <c r="E58" s="11" t="s">
        <v>258</v>
      </c>
      <c r="F58" s="11" t="s">
        <v>259</v>
      </c>
      <c r="G58" s="11" t="s">
        <v>260</v>
      </c>
      <c r="H58" s="11" t="s">
        <v>261</v>
      </c>
      <c r="I58" s="11" t="s">
        <v>262</v>
      </c>
      <c r="M58" s="14" t="s">
        <v>219</v>
      </c>
      <c r="N58" s="15" t="s">
        <v>220</v>
      </c>
      <c r="O58" s="15" t="s">
        <v>221</v>
      </c>
    </row>
    <row r="59">
      <c r="A59" s="9">
        <v>57.0</v>
      </c>
      <c r="B59" s="7" t="s">
        <v>263</v>
      </c>
      <c r="C59" s="7" t="s">
        <v>256</v>
      </c>
      <c r="D59" s="7" t="s">
        <v>257</v>
      </c>
      <c r="E59" s="11" t="s">
        <v>258</v>
      </c>
      <c r="F59" s="11" t="s">
        <v>259</v>
      </c>
      <c r="G59" s="11" t="s">
        <v>260</v>
      </c>
      <c r="H59" s="11" t="s">
        <v>261</v>
      </c>
      <c r="I59" s="11" t="s">
        <v>262</v>
      </c>
      <c r="M59" s="14" t="s">
        <v>219</v>
      </c>
      <c r="N59" s="15" t="s">
        <v>220</v>
      </c>
      <c r="O59" s="15" t="s">
        <v>221</v>
      </c>
    </row>
    <row r="60">
      <c r="A60" s="9">
        <v>58.0</v>
      </c>
      <c r="B60" s="7" t="s">
        <v>264</v>
      </c>
      <c r="C60" s="7" t="s">
        <v>256</v>
      </c>
      <c r="D60" s="7" t="s">
        <v>257</v>
      </c>
      <c r="E60" s="11" t="s">
        <v>258</v>
      </c>
      <c r="F60" s="11" t="s">
        <v>259</v>
      </c>
      <c r="G60" s="11" t="s">
        <v>260</v>
      </c>
      <c r="H60" s="11" t="s">
        <v>261</v>
      </c>
      <c r="I60" s="11" t="s">
        <v>262</v>
      </c>
      <c r="M60" s="14" t="s">
        <v>219</v>
      </c>
      <c r="N60" s="15" t="s">
        <v>220</v>
      </c>
      <c r="O60" s="15" t="s">
        <v>221</v>
      </c>
    </row>
    <row r="61">
      <c r="A61" s="9">
        <v>59.0</v>
      </c>
      <c r="B61" s="7" t="s">
        <v>265</v>
      </c>
      <c r="C61" s="7" t="s">
        <v>266</v>
      </c>
      <c r="D61" s="7" t="s">
        <v>266</v>
      </c>
      <c r="E61" s="11" t="s">
        <v>267</v>
      </c>
      <c r="F61" s="11" t="s">
        <v>268</v>
      </c>
      <c r="G61" s="11" t="s">
        <v>269</v>
      </c>
      <c r="H61" s="11" t="s">
        <v>270</v>
      </c>
      <c r="I61" s="11" t="s">
        <v>271</v>
      </c>
      <c r="M61" s="14" t="s">
        <v>26</v>
      </c>
      <c r="N61" s="15" t="s">
        <v>140</v>
      </c>
      <c r="O61" s="15" t="s">
        <v>167</v>
      </c>
    </row>
    <row r="62">
      <c r="A62" s="9">
        <v>60.0</v>
      </c>
      <c r="B62" s="7" t="s">
        <v>272</v>
      </c>
      <c r="C62" s="7" t="s">
        <v>124</v>
      </c>
      <c r="D62" s="7" t="s">
        <v>273</v>
      </c>
      <c r="E62" s="11" t="s">
        <v>274</v>
      </c>
      <c r="F62" s="11" t="s">
        <v>275</v>
      </c>
      <c r="G62" s="11" t="s">
        <v>276</v>
      </c>
      <c r="H62" s="11" t="s">
        <v>277</v>
      </c>
      <c r="I62" s="11" t="s">
        <v>278</v>
      </c>
      <c r="M62" s="14" t="s">
        <v>80</v>
      </c>
      <c r="N62" s="15" t="s">
        <v>140</v>
      </c>
      <c r="O62" s="15" t="s">
        <v>141</v>
      </c>
    </row>
    <row r="63">
      <c r="A63" s="9">
        <v>61.0</v>
      </c>
      <c r="B63" s="7" t="s">
        <v>279</v>
      </c>
      <c r="C63" s="7" t="s">
        <v>281</v>
      </c>
      <c r="D63" s="7" t="s">
        <v>281</v>
      </c>
      <c r="E63" s="11" t="s">
        <v>282</v>
      </c>
      <c r="F63" s="11" t="s">
        <v>283</v>
      </c>
      <c r="G63" s="11" t="s">
        <v>284</v>
      </c>
      <c r="H63" s="11" t="s">
        <v>285</v>
      </c>
      <c r="I63" s="11" t="s">
        <v>286</v>
      </c>
      <c r="M63" s="14" t="s">
        <v>26</v>
      </c>
      <c r="N63" s="15" t="s">
        <v>140</v>
      </c>
      <c r="O63" s="15" t="s">
        <v>167</v>
      </c>
    </row>
    <row r="64">
      <c r="A64" s="9">
        <v>62.0</v>
      </c>
      <c r="B64" s="7" t="s">
        <v>287</v>
      </c>
      <c r="C64" s="7" t="s">
        <v>281</v>
      </c>
      <c r="D64" s="7" t="s">
        <v>281</v>
      </c>
      <c r="E64" s="11" t="s">
        <v>282</v>
      </c>
      <c r="F64" s="11" t="s">
        <v>283</v>
      </c>
      <c r="G64" s="11" t="s">
        <v>284</v>
      </c>
      <c r="H64" s="11" t="s">
        <v>285</v>
      </c>
      <c r="I64" s="11" t="s">
        <v>286</v>
      </c>
      <c r="M64" s="14" t="s">
        <v>219</v>
      </c>
      <c r="N64" s="15" t="s">
        <v>220</v>
      </c>
      <c r="O64" s="15" t="s">
        <v>221</v>
      </c>
    </row>
    <row r="65">
      <c r="A65" s="9">
        <v>63.0</v>
      </c>
      <c r="B65" s="7" t="s">
        <v>290</v>
      </c>
      <c r="C65" s="7" t="s">
        <v>281</v>
      </c>
      <c r="D65" s="7" t="s">
        <v>281</v>
      </c>
      <c r="E65" s="11" t="s">
        <v>282</v>
      </c>
      <c r="F65" s="11" t="s">
        <v>283</v>
      </c>
      <c r="G65" s="11" t="s">
        <v>284</v>
      </c>
      <c r="H65" s="11" t="s">
        <v>285</v>
      </c>
      <c r="I65" s="11" t="s">
        <v>286</v>
      </c>
      <c r="M65" s="14" t="s">
        <v>219</v>
      </c>
      <c r="N65" s="15" t="s">
        <v>220</v>
      </c>
      <c r="O65" s="15" t="s">
        <v>221</v>
      </c>
    </row>
    <row r="66">
      <c r="A66" s="9">
        <v>64.0</v>
      </c>
      <c r="B66" s="7" t="s">
        <v>293</v>
      </c>
      <c r="C66" s="7" t="s">
        <v>294</v>
      </c>
      <c r="D66" s="7" t="s">
        <v>295</v>
      </c>
      <c r="E66" s="11" t="s">
        <v>296</v>
      </c>
      <c r="F66" s="11" t="s">
        <v>297</v>
      </c>
      <c r="G66" s="11" t="s">
        <v>298</v>
      </c>
      <c r="H66" s="11" t="s">
        <v>301</v>
      </c>
      <c r="I66" s="11" t="s">
        <v>302</v>
      </c>
      <c r="M66" s="14" t="s">
        <v>26</v>
      </c>
      <c r="N66" s="15" t="s">
        <v>140</v>
      </c>
      <c r="O66" s="15" t="s">
        <v>167</v>
      </c>
    </row>
    <row r="67">
      <c r="A67" s="9">
        <v>65.0</v>
      </c>
      <c r="B67" s="7" t="s">
        <v>305</v>
      </c>
      <c r="C67" s="7" t="s">
        <v>294</v>
      </c>
      <c r="D67" s="7" t="s">
        <v>295</v>
      </c>
      <c r="E67" s="11" t="s">
        <v>296</v>
      </c>
      <c r="F67" s="11" t="s">
        <v>297</v>
      </c>
      <c r="G67" s="11" t="s">
        <v>298</v>
      </c>
      <c r="H67" s="11" t="s">
        <v>301</v>
      </c>
      <c r="I67" s="11" t="s">
        <v>302</v>
      </c>
      <c r="M67" s="14" t="s">
        <v>26</v>
      </c>
      <c r="N67" s="15" t="s">
        <v>140</v>
      </c>
      <c r="O67" s="15" t="s">
        <v>167</v>
      </c>
    </row>
    <row r="68">
      <c r="A68" s="9">
        <v>66.0</v>
      </c>
      <c r="B68" s="7" t="s">
        <v>310</v>
      </c>
      <c r="C68" s="7" t="s">
        <v>294</v>
      </c>
      <c r="D68" s="7" t="s">
        <v>295</v>
      </c>
      <c r="E68" s="11" t="s">
        <v>296</v>
      </c>
      <c r="F68" s="11" t="s">
        <v>297</v>
      </c>
      <c r="G68" s="11" t="s">
        <v>298</v>
      </c>
      <c r="H68" s="11" t="s">
        <v>301</v>
      </c>
      <c r="I68" s="11" t="s">
        <v>302</v>
      </c>
      <c r="M68" s="14" t="s">
        <v>219</v>
      </c>
      <c r="N68" s="15" t="s">
        <v>220</v>
      </c>
      <c r="O68" s="15" t="s">
        <v>221</v>
      </c>
    </row>
    <row r="69">
      <c r="A69" s="9">
        <v>67.0</v>
      </c>
      <c r="B69" s="7" t="s">
        <v>314</v>
      </c>
      <c r="C69" s="7" t="s">
        <v>205</v>
      </c>
      <c r="D69" s="7" t="s">
        <v>317</v>
      </c>
      <c r="E69" s="11" t="s">
        <v>319</v>
      </c>
      <c r="F69" s="11" t="s">
        <v>321</v>
      </c>
      <c r="G69" s="11" t="s">
        <v>323</v>
      </c>
      <c r="H69" s="11" t="s">
        <v>324</v>
      </c>
      <c r="I69" s="11" t="s">
        <v>326</v>
      </c>
      <c r="M69" s="14" t="s">
        <v>26</v>
      </c>
      <c r="N69" s="15" t="s">
        <v>140</v>
      </c>
      <c r="O69" s="15" t="s">
        <v>167</v>
      </c>
    </row>
    <row r="70">
      <c r="A70" s="9">
        <v>68.0</v>
      </c>
      <c r="B70" s="7" t="s">
        <v>331</v>
      </c>
      <c r="C70" s="7" t="s">
        <v>205</v>
      </c>
      <c r="D70" s="7" t="s">
        <v>317</v>
      </c>
      <c r="E70" s="11" t="s">
        <v>319</v>
      </c>
      <c r="F70" s="11" t="s">
        <v>321</v>
      </c>
      <c r="G70" s="11" t="s">
        <v>323</v>
      </c>
      <c r="H70" s="11" t="s">
        <v>324</v>
      </c>
      <c r="I70" s="11" t="s">
        <v>326</v>
      </c>
      <c r="M70" s="14" t="s">
        <v>26</v>
      </c>
      <c r="N70" s="15" t="s">
        <v>140</v>
      </c>
      <c r="O70" s="15" t="s">
        <v>167</v>
      </c>
    </row>
    <row r="71">
      <c r="A71" s="9">
        <v>69.0</v>
      </c>
      <c r="B71" s="7" t="s">
        <v>340</v>
      </c>
      <c r="C71" s="7" t="s">
        <v>205</v>
      </c>
      <c r="D71" s="7" t="s">
        <v>317</v>
      </c>
      <c r="E71" s="11" t="s">
        <v>319</v>
      </c>
      <c r="F71" s="11" t="s">
        <v>321</v>
      </c>
      <c r="G71" s="11" t="s">
        <v>323</v>
      </c>
      <c r="H71" s="11" t="s">
        <v>324</v>
      </c>
      <c r="I71" s="11" t="s">
        <v>326</v>
      </c>
      <c r="M71" s="14" t="s">
        <v>26</v>
      </c>
      <c r="N71" s="15" t="s">
        <v>140</v>
      </c>
      <c r="O71" s="15" t="s">
        <v>167</v>
      </c>
    </row>
    <row r="72">
      <c r="A72" s="9">
        <v>70.0</v>
      </c>
      <c r="B72" s="7" t="s">
        <v>354</v>
      </c>
      <c r="C72" s="7" t="s">
        <v>205</v>
      </c>
      <c r="D72" s="7" t="s">
        <v>356</v>
      </c>
      <c r="E72" s="11" t="s">
        <v>358</v>
      </c>
      <c r="F72" s="11" t="s">
        <v>359</v>
      </c>
      <c r="G72" s="11" t="s">
        <v>360</v>
      </c>
      <c r="H72" s="11" t="s">
        <v>361</v>
      </c>
      <c r="I72" s="11" t="s">
        <v>362</v>
      </c>
      <c r="M72" s="14" t="s">
        <v>26</v>
      </c>
      <c r="N72" s="15" t="s">
        <v>140</v>
      </c>
      <c r="O72" s="15" t="s">
        <v>167</v>
      </c>
    </row>
    <row r="73">
      <c r="A73" s="9">
        <v>71.0</v>
      </c>
      <c r="B73" s="7" t="s">
        <v>366</v>
      </c>
      <c r="C73" s="7" t="s">
        <v>205</v>
      </c>
      <c r="D73" s="7" t="s">
        <v>356</v>
      </c>
      <c r="E73" s="11" t="s">
        <v>358</v>
      </c>
      <c r="F73" s="11" t="s">
        <v>359</v>
      </c>
      <c r="G73" s="11" t="s">
        <v>360</v>
      </c>
      <c r="H73" s="11" t="s">
        <v>361</v>
      </c>
      <c r="I73" s="11" t="s">
        <v>362</v>
      </c>
      <c r="M73" s="14" t="s">
        <v>26</v>
      </c>
      <c r="N73" s="15" t="s">
        <v>140</v>
      </c>
      <c r="O73" s="15" t="s">
        <v>167</v>
      </c>
    </row>
    <row r="74">
      <c r="A74" s="9">
        <v>72.0</v>
      </c>
      <c r="B74" s="7" t="s">
        <v>367</v>
      </c>
      <c r="C74" s="7" t="s">
        <v>205</v>
      </c>
      <c r="D74" s="7" t="s">
        <v>356</v>
      </c>
      <c r="E74" s="11" t="s">
        <v>358</v>
      </c>
      <c r="F74" s="11" t="s">
        <v>359</v>
      </c>
      <c r="G74" s="11" t="s">
        <v>360</v>
      </c>
      <c r="H74" s="11" t="s">
        <v>361</v>
      </c>
      <c r="I74" s="11" t="s">
        <v>362</v>
      </c>
      <c r="M74" s="14" t="s">
        <v>26</v>
      </c>
      <c r="N74" s="15" t="s">
        <v>140</v>
      </c>
      <c r="O74" s="15" t="s">
        <v>167</v>
      </c>
    </row>
    <row r="75">
      <c r="A75" s="9">
        <v>73.0</v>
      </c>
      <c r="B75" s="7" t="s">
        <v>368</v>
      </c>
      <c r="C75" s="7" t="s">
        <v>205</v>
      </c>
      <c r="D75" s="7" t="s">
        <v>356</v>
      </c>
      <c r="E75" s="11" t="s">
        <v>358</v>
      </c>
      <c r="F75" s="11" t="s">
        <v>359</v>
      </c>
      <c r="G75" s="11" t="s">
        <v>360</v>
      </c>
      <c r="H75" s="11" t="s">
        <v>361</v>
      </c>
      <c r="I75" s="11" t="s">
        <v>362</v>
      </c>
      <c r="M75" s="14" t="s">
        <v>26</v>
      </c>
      <c r="N75" s="15" t="s">
        <v>140</v>
      </c>
      <c r="O75" s="15" t="s">
        <v>167</v>
      </c>
    </row>
    <row r="76">
      <c r="A76" s="9">
        <v>74.0</v>
      </c>
      <c r="B76" s="7" t="s">
        <v>369</v>
      </c>
      <c r="C76" s="7" t="s">
        <v>205</v>
      </c>
      <c r="D76" s="7" t="s">
        <v>356</v>
      </c>
      <c r="E76" s="11" t="s">
        <v>358</v>
      </c>
      <c r="F76" s="11" t="s">
        <v>359</v>
      </c>
      <c r="G76" s="11" t="s">
        <v>360</v>
      </c>
      <c r="H76" s="11" t="s">
        <v>361</v>
      </c>
      <c r="I76" s="11" t="s">
        <v>362</v>
      </c>
      <c r="M76" s="14" t="s">
        <v>26</v>
      </c>
      <c r="N76" s="15" t="s">
        <v>140</v>
      </c>
      <c r="O76" s="15" t="s">
        <v>167</v>
      </c>
    </row>
    <row r="77">
      <c r="A77" s="9">
        <v>75.0</v>
      </c>
      <c r="B77" s="7" t="s">
        <v>370</v>
      </c>
      <c r="C77" s="7" t="s">
        <v>205</v>
      </c>
      <c r="D77" s="7" t="s">
        <v>356</v>
      </c>
      <c r="E77" s="11" t="s">
        <v>358</v>
      </c>
      <c r="F77" s="11" t="s">
        <v>359</v>
      </c>
      <c r="G77" s="11" t="s">
        <v>360</v>
      </c>
      <c r="H77" s="11" t="s">
        <v>361</v>
      </c>
      <c r="I77" s="11" t="s">
        <v>362</v>
      </c>
      <c r="M77" s="14" t="s">
        <v>26</v>
      </c>
      <c r="N77" s="15" t="s">
        <v>140</v>
      </c>
      <c r="O77" s="15" t="s">
        <v>167</v>
      </c>
    </row>
    <row r="78">
      <c r="A78" s="9">
        <v>76.0</v>
      </c>
      <c r="B78" s="7" t="s">
        <v>371</v>
      </c>
      <c r="C78" s="7" t="s">
        <v>232</v>
      </c>
      <c r="D78" s="7" t="s">
        <v>372</v>
      </c>
      <c r="E78" s="11" t="s">
        <v>373</v>
      </c>
      <c r="F78" s="11" t="s">
        <v>374</v>
      </c>
      <c r="G78" s="11" t="s">
        <v>375</v>
      </c>
      <c r="H78" s="11" t="s">
        <v>376</v>
      </c>
      <c r="I78" s="11" t="s">
        <v>377</v>
      </c>
      <c r="M78" s="14" t="s">
        <v>26</v>
      </c>
      <c r="N78" s="15" t="s">
        <v>89</v>
      </c>
      <c r="O78" s="15" t="s">
        <v>101</v>
      </c>
    </row>
    <row r="79">
      <c r="A79" s="9">
        <v>77.0</v>
      </c>
      <c r="B79" s="7" t="s">
        <v>378</v>
      </c>
      <c r="C79" s="7" t="s">
        <v>232</v>
      </c>
      <c r="D79" s="7" t="s">
        <v>372</v>
      </c>
      <c r="E79" s="11" t="s">
        <v>373</v>
      </c>
      <c r="F79" s="11" t="s">
        <v>374</v>
      </c>
      <c r="G79" s="11" t="s">
        <v>375</v>
      </c>
      <c r="H79" s="11" t="s">
        <v>376</v>
      </c>
      <c r="I79" s="11" t="s">
        <v>377</v>
      </c>
      <c r="M79" s="14" t="s">
        <v>26</v>
      </c>
      <c r="N79" s="15" t="s">
        <v>89</v>
      </c>
      <c r="O79" s="15" t="s">
        <v>101</v>
      </c>
    </row>
    <row r="80">
      <c r="A80" s="9">
        <v>78.0</v>
      </c>
      <c r="B80" s="7" t="s">
        <v>379</v>
      </c>
      <c r="C80" s="7" t="s">
        <v>232</v>
      </c>
      <c r="D80" s="7" t="s">
        <v>372</v>
      </c>
      <c r="E80" s="11" t="s">
        <v>373</v>
      </c>
      <c r="F80" s="11" t="s">
        <v>374</v>
      </c>
      <c r="G80" s="11" t="s">
        <v>375</v>
      </c>
      <c r="H80" s="11" t="s">
        <v>376</v>
      </c>
      <c r="I80" s="11" t="s">
        <v>377</v>
      </c>
      <c r="M80" s="14" t="s">
        <v>26</v>
      </c>
      <c r="N80" s="15" t="s">
        <v>89</v>
      </c>
      <c r="O80" s="15" t="s">
        <v>101</v>
      </c>
    </row>
    <row r="81">
      <c r="A81" s="9">
        <v>79.0</v>
      </c>
      <c r="B81" s="7" t="s">
        <v>380</v>
      </c>
      <c r="C81" s="7" t="s">
        <v>232</v>
      </c>
      <c r="D81" s="7" t="s">
        <v>381</v>
      </c>
      <c r="E81" s="11" t="s">
        <v>373</v>
      </c>
      <c r="F81" s="11" t="s">
        <v>374</v>
      </c>
      <c r="G81" s="11" t="s">
        <v>375</v>
      </c>
      <c r="H81" s="11" t="s">
        <v>376</v>
      </c>
      <c r="I81" s="11" t="s">
        <v>377</v>
      </c>
      <c r="M81" s="14" t="s">
        <v>26</v>
      </c>
      <c r="N81" s="15" t="s">
        <v>89</v>
      </c>
      <c r="O81" s="15" t="s">
        <v>101</v>
      </c>
    </row>
    <row r="82">
      <c r="A82" s="9">
        <v>80.0</v>
      </c>
      <c r="B82" s="7" t="s">
        <v>382</v>
      </c>
      <c r="C82" s="7" t="s">
        <v>232</v>
      </c>
      <c r="D82" s="7" t="s">
        <v>381</v>
      </c>
      <c r="E82" s="11" t="s">
        <v>373</v>
      </c>
      <c r="F82" s="11" t="s">
        <v>374</v>
      </c>
      <c r="G82" s="11" t="s">
        <v>375</v>
      </c>
      <c r="H82" s="11" t="s">
        <v>376</v>
      </c>
      <c r="I82" s="11" t="s">
        <v>377</v>
      </c>
      <c r="M82" s="14" t="s">
        <v>26</v>
      </c>
      <c r="N82" s="15" t="s">
        <v>89</v>
      </c>
      <c r="O82" s="15" t="s">
        <v>101</v>
      </c>
    </row>
    <row r="83">
      <c r="A83" s="9">
        <v>81.0</v>
      </c>
      <c r="B83" s="7" t="s">
        <v>383</v>
      </c>
      <c r="C83" s="7" t="s">
        <v>232</v>
      </c>
      <c r="D83" s="7" t="s">
        <v>384</v>
      </c>
      <c r="E83" s="11" t="s">
        <v>373</v>
      </c>
      <c r="F83" s="11" t="s">
        <v>374</v>
      </c>
      <c r="G83" s="11" t="s">
        <v>375</v>
      </c>
      <c r="H83" s="11" t="s">
        <v>376</v>
      </c>
      <c r="I83" s="11" t="s">
        <v>377</v>
      </c>
      <c r="M83" s="14" t="s">
        <v>26</v>
      </c>
      <c r="N83" s="15" t="s">
        <v>89</v>
      </c>
      <c r="O83" s="15" t="s">
        <v>101</v>
      </c>
    </row>
    <row r="84">
      <c r="A84" s="9">
        <v>82.0</v>
      </c>
      <c r="B84" s="7" t="s">
        <v>385</v>
      </c>
      <c r="C84" s="7" t="s">
        <v>232</v>
      </c>
      <c r="D84" s="7" t="s">
        <v>384</v>
      </c>
      <c r="E84" s="11" t="s">
        <v>373</v>
      </c>
      <c r="F84" s="11" t="s">
        <v>374</v>
      </c>
      <c r="G84" s="11" t="s">
        <v>375</v>
      </c>
      <c r="H84" s="11" t="s">
        <v>376</v>
      </c>
      <c r="I84" s="11" t="s">
        <v>377</v>
      </c>
      <c r="M84" s="14" t="s">
        <v>26</v>
      </c>
      <c r="N84" s="15" t="s">
        <v>89</v>
      </c>
      <c r="O84" s="15" t="s">
        <v>101</v>
      </c>
    </row>
    <row r="85">
      <c r="A85" s="9">
        <v>83.0</v>
      </c>
      <c r="B85" s="7" t="s">
        <v>386</v>
      </c>
      <c r="C85" s="7" t="s">
        <v>232</v>
      </c>
      <c r="D85" s="7" t="s">
        <v>384</v>
      </c>
      <c r="E85" s="11" t="s">
        <v>373</v>
      </c>
      <c r="F85" s="11" t="s">
        <v>374</v>
      </c>
      <c r="G85" s="11" t="s">
        <v>375</v>
      </c>
      <c r="H85" s="11" t="s">
        <v>376</v>
      </c>
      <c r="I85" s="11" t="s">
        <v>377</v>
      </c>
      <c r="M85" s="14" t="s">
        <v>26</v>
      </c>
      <c r="N85" s="15" t="s">
        <v>89</v>
      </c>
      <c r="O85" s="15" t="s">
        <v>101</v>
      </c>
    </row>
    <row r="86">
      <c r="A86" s="9">
        <v>84.0</v>
      </c>
      <c r="B86" s="7" t="s">
        <v>387</v>
      </c>
      <c r="C86" s="7" t="s">
        <v>232</v>
      </c>
      <c r="D86" s="7" t="s">
        <v>384</v>
      </c>
      <c r="E86" s="11" t="s">
        <v>373</v>
      </c>
      <c r="F86" s="11" t="s">
        <v>374</v>
      </c>
      <c r="G86" s="11" t="s">
        <v>375</v>
      </c>
      <c r="H86" s="11" t="s">
        <v>376</v>
      </c>
      <c r="I86" s="11" t="s">
        <v>377</v>
      </c>
      <c r="M86" s="14" t="s">
        <v>26</v>
      </c>
      <c r="N86" s="15" t="s">
        <v>89</v>
      </c>
      <c r="O86" s="15" t="s">
        <v>101</v>
      </c>
    </row>
    <row r="87">
      <c r="A87" s="9">
        <v>85.0</v>
      </c>
      <c r="B87" s="7" t="s">
        <v>388</v>
      </c>
      <c r="C87" s="7" t="s">
        <v>232</v>
      </c>
      <c r="D87" s="7" t="s">
        <v>384</v>
      </c>
      <c r="E87" s="11" t="s">
        <v>373</v>
      </c>
      <c r="F87" s="11" t="s">
        <v>374</v>
      </c>
      <c r="G87" s="11" t="s">
        <v>375</v>
      </c>
      <c r="H87" s="11" t="s">
        <v>376</v>
      </c>
      <c r="I87" s="11" t="s">
        <v>377</v>
      </c>
      <c r="M87" s="14" t="s">
        <v>26</v>
      </c>
      <c r="N87" s="15" t="s">
        <v>89</v>
      </c>
      <c r="O87" s="15" t="s">
        <v>101</v>
      </c>
    </row>
    <row r="88">
      <c r="A88" s="9">
        <v>86.0</v>
      </c>
      <c r="B88" s="7" t="s">
        <v>389</v>
      </c>
      <c r="C88" s="7" t="s">
        <v>232</v>
      </c>
      <c r="D88" s="7" t="s">
        <v>384</v>
      </c>
      <c r="E88" s="11" t="s">
        <v>373</v>
      </c>
      <c r="F88" s="11" t="s">
        <v>374</v>
      </c>
      <c r="G88" s="11" t="s">
        <v>375</v>
      </c>
      <c r="H88" s="11" t="s">
        <v>376</v>
      </c>
      <c r="I88" s="11" t="s">
        <v>377</v>
      </c>
      <c r="M88" s="14" t="s">
        <v>26</v>
      </c>
      <c r="N88" s="15" t="s">
        <v>89</v>
      </c>
      <c r="O88" s="15" t="s">
        <v>101</v>
      </c>
    </row>
    <row r="89">
      <c r="A89" s="9">
        <v>87.0</v>
      </c>
      <c r="B89" s="7" t="s">
        <v>390</v>
      </c>
      <c r="C89" s="7" t="s">
        <v>232</v>
      </c>
      <c r="D89" s="7" t="s">
        <v>391</v>
      </c>
      <c r="E89" s="11" t="s">
        <v>373</v>
      </c>
      <c r="F89" s="11" t="s">
        <v>374</v>
      </c>
      <c r="G89" s="11" t="s">
        <v>375</v>
      </c>
      <c r="H89" s="11" t="s">
        <v>376</v>
      </c>
      <c r="I89" s="11" t="s">
        <v>377</v>
      </c>
      <c r="M89" s="14" t="s">
        <v>26</v>
      </c>
      <c r="N89" s="15" t="s">
        <v>89</v>
      </c>
      <c r="O89" s="15" t="s">
        <v>101</v>
      </c>
    </row>
    <row r="90">
      <c r="A90" s="9">
        <v>88.0</v>
      </c>
      <c r="B90" s="7" t="s">
        <v>392</v>
      </c>
      <c r="C90" s="7" t="s">
        <v>232</v>
      </c>
      <c r="D90" s="7" t="s">
        <v>391</v>
      </c>
      <c r="E90" s="11" t="s">
        <v>373</v>
      </c>
      <c r="F90" s="11" t="s">
        <v>374</v>
      </c>
      <c r="G90" s="11" t="s">
        <v>375</v>
      </c>
      <c r="H90" s="11" t="s">
        <v>376</v>
      </c>
      <c r="I90" s="11" t="s">
        <v>377</v>
      </c>
      <c r="M90" s="14" t="s">
        <v>26</v>
      </c>
      <c r="N90" s="15" t="s">
        <v>89</v>
      </c>
      <c r="O90" s="15" t="s">
        <v>101</v>
      </c>
    </row>
    <row r="91">
      <c r="A91" s="9">
        <v>89.0</v>
      </c>
      <c r="B91" s="7" t="s">
        <v>393</v>
      </c>
      <c r="C91" s="7" t="s">
        <v>232</v>
      </c>
      <c r="D91" s="7" t="s">
        <v>391</v>
      </c>
      <c r="E91" s="11" t="s">
        <v>373</v>
      </c>
      <c r="F91" s="11" t="s">
        <v>374</v>
      </c>
      <c r="G91" s="11" t="s">
        <v>375</v>
      </c>
      <c r="H91" s="11" t="s">
        <v>376</v>
      </c>
      <c r="I91" s="11" t="s">
        <v>377</v>
      </c>
      <c r="M91" s="14" t="s">
        <v>26</v>
      </c>
      <c r="N91" s="15" t="s">
        <v>89</v>
      </c>
      <c r="O91" s="15" t="s">
        <v>101</v>
      </c>
    </row>
    <row r="92">
      <c r="A92" s="9">
        <v>90.0</v>
      </c>
      <c r="B92" s="7" t="s">
        <v>394</v>
      </c>
      <c r="C92" s="7" t="s">
        <v>205</v>
      </c>
      <c r="D92" s="7" t="s">
        <v>356</v>
      </c>
      <c r="E92" s="11" t="s">
        <v>395</v>
      </c>
      <c r="F92" s="11" t="s">
        <v>396</v>
      </c>
      <c r="G92" s="11" t="s">
        <v>397</v>
      </c>
      <c r="H92" s="11" t="s">
        <v>398</v>
      </c>
      <c r="I92" s="11" t="s">
        <v>399</v>
      </c>
      <c r="M92" s="14" t="s">
        <v>26</v>
      </c>
      <c r="N92" s="15" t="s">
        <v>140</v>
      </c>
      <c r="O92" s="15" t="s">
        <v>167</v>
      </c>
    </row>
    <row r="93">
      <c r="A93" s="9">
        <v>91.0</v>
      </c>
      <c r="B93" s="7" t="s">
        <v>403</v>
      </c>
      <c r="C93" s="7" t="s">
        <v>205</v>
      </c>
      <c r="D93" s="7" t="s">
        <v>356</v>
      </c>
      <c r="E93" s="11" t="s">
        <v>395</v>
      </c>
      <c r="F93" s="11" t="s">
        <v>396</v>
      </c>
      <c r="G93" s="11" t="s">
        <v>397</v>
      </c>
      <c r="H93" s="11" t="s">
        <v>398</v>
      </c>
      <c r="I93" s="11" t="s">
        <v>399</v>
      </c>
      <c r="M93" s="14" t="s">
        <v>26</v>
      </c>
      <c r="N93" s="15" t="s">
        <v>140</v>
      </c>
      <c r="O93" s="15" t="s">
        <v>167</v>
      </c>
    </row>
    <row r="94">
      <c r="A94" s="9">
        <v>92.0</v>
      </c>
      <c r="B94" s="7" t="s">
        <v>405</v>
      </c>
      <c r="C94" s="7" t="s">
        <v>256</v>
      </c>
      <c r="D94" s="7" t="s">
        <v>406</v>
      </c>
      <c r="E94" s="11" t="s">
        <v>407</v>
      </c>
      <c r="F94" s="11" t="s">
        <v>408</v>
      </c>
      <c r="G94" s="11" t="s">
        <v>410</v>
      </c>
      <c r="H94" s="11" t="s">
        <v>411</v>
      </c>
      <c r="I94" s="11" t="s">
        <v>412</v>
      </c>
      <c r="M94" s="14" t="s">
        <v>26</v>
      </c>
      <c r="N94" s="15" t="s">
        <v>29</v>
      </c>
      <c r="O94" s="15" t="s">
        <v>48</v>
      </c>
    </row>
    <row r="95">
      <c r="A95" s="9">
        <v>93.0</v>
      </c>
      <c r="B95" s="7" t="s">
        <v>414</v>
      </c>
      <c r="C95" s="7" t="s">
        <v>256</v>
      </c>
      <c r="D95" s="7" t="s">
        <v>406</v>
      </c>
      <c r="E95" s="11" t="s">
        <v>407</v>
      </c>
      <c r="F95" s="11" t="s">
        <v>408</v>
      </c>
      <c r="G95" s="11" t="s">
        <v>410</v>
      </c>
      <c r="H95" s="11" t="s">
        <v>411</v>
      </c>
      <c r="I95" s="11" t="s">
        <v>412</v>
      </c>
      <c r="M95" s="14" t="s">
        <v>26</v>
      </c>
      <c r="N95" s="15" t="s">
        <v>29</v>
      </c>
      <c r="O95" s="15" t="s">
        <v>48</v>
      </c>
    </row>
    <row r="96">
      <c r="A96" s="9">
        <v>94.0</v>
      </c>
      <c r="B96" s="7" t="s">
        <v>416</v>
      </c>
      <c r="C96" s="7" t="s">
        <v>256</v>
      </c>
      <c r="D96" s="7" t="s">
        <v>406</v>
      </c>
      <c r="E96" s="11" t="s">
        <v>407</v>
      </c>
      <c r="F96" s="11" t="s">
        <v>408</v>
      </c>
      <c r="G96" s="11" t="s">
        <v>410</v>
      </c>
      <c r="H96" s="11" t="s">
        <v>411</v>
      </c>
      <c r="I96" s="11" t="s">
        <v>412</v>
      </c>
      <c r="M96" s="14" t="s">
        <v>26</v>
      </c>
      <c r="N96" s="15" t="s">
        <v>29</v>
      </c>
      <c r="O96" s="15" t="s">
        <v>48</v>
      </c>
    </row>
    <row r="97">
      <c r="A97" s="9">
        <v>95.0</v>
      </c>
      <c r="B97" s="7" t="s">
        <v>417</v>
      </c>
      <c r="C97" s="7" t="s">
        <v>256</v>
      </c>
      <c r="D97" s="7" t="s">
        <v>406</v>
      </c>
      <c r="E97" s="11" t="s">
        <v>407</v>
      </c>
      <c r="F97" s="11" t="s">
        <v>408</v>
      </c>
      <c r="G97" s="11" t="s">
        <v>410</v>
      </c>
      <c r="H97" s="11" t="s">
        <v>411</v>
      </c>
      <c r="I97" s="11" t="s">
        <v>412</v>
      </c>
      <c r="M97" s="14" t="s">
        <v>26</v>
      </c>
      <c r="N97" s="15" t="s">
        <v>29</v>
      </c>
      <c r="O97" s="15" t="s">
        <v>48</v>
      </c>
    </row>
    <row r="98">
      <c r="A98" s="9">
        <v>96.0</v>
      </c>
      <c r="B98" s="7" t="s">
        <v>419</v>
      </c>
      <c r="C98" s="7" t="s">
        <v>256</v>
      </c>
      <c r="D98" s="7" t="s">
        <v>406</v>
      </c>
      <c r="E98" s="11" t="s">
        <v>407</v>
      </c>
      <c r="F98" s="11" t="s">
        <v>408</v>
      </c>
      <c r="G98" s="11" t="s">
        <v>410</v>
      </c>
      <c r="H98" s="11" t="s">
        <v>411</v>
      </c>
      <c r="I98" s="11" t="s">
        <v>412</v>
      </c>
      <c r="M98" s="14" t="s">
        <v>26</v>
      </c>
      <c r="N98" s="15" t="s">
        <v>29</v>
      </c>
      <c r="O98" s="15" t="s">
        <v>48</v>
      </c>
    </row>
    <row r="99">
      <c r="A99" s="9">
        <v>97.0</v>
      </c>
      <c r="B99" s="7" t="s">
        <v>420</v>
      </c>
      <c r="C99" s="7" t="s">
        <v>256</v>
      </c>
      <c r="D99" s="7" t="s">
        <v>406</v>
      </c>
      <c r="E99" s="11" t="s">
        <v>407</v>
      </c>
      <c r="F99" s="11" t="s">
        <v>408</v>
      </c>
      <c r="G99" s="11" t="s">
        <v>410</v>
      </c>
      <c r="H99" s="11" t="s">
        <v>411</v>
      </c>
      <c r="I99" s="11" t="s">
        <v>412</v>
      </c>
      <c r="M99" s="14" t="s">
        <v>26</v>
      </c>
      <c r="N99" s="15" t="s">
        <v>29</v>
      </c>
      <c r="O99" s="15" t="s">
        <v>48</v>
      </c>
    </row>
    <row r="100">
      <c r="A100" s="9">
        <v>98.0</v>
      </c>
      <c r="B100" s="7" t="s">
        <v>421</v>
      </c>
      <c r="C100" s="7" t="s">
        <v>256</v>
      </c>
      <c r="D100" s="7" t="s">
        <v>406</v>
      </c>
      <c r="E100" s="11" t="s">
        <v>407</v>
      </c>
      <c r="F100" s="11" t="s">
        <v>408</v>
      </c>
      <c r="G100" s="11" t="s">
        <v>410</v>
      </c>
      <c r="H100" s="11" t="s">
        <v>411</v>
      </c>
      <c r="I100" s="11" t="s">
        <v>412</v>
      </c>
      <c r="M100" s="14" t="s">
        <v>219</v>
      </c>
      <c r="N100" s="15" t="s">
        <v>29</v>
      </c>
      <c r="O100" s="15" t="s">
        <v>48</v>
      </c>
    </row>
    <row r="101">
      <c r="A101" s="9">
        <v>99.0</v>
      </c>
      <c r="B101" s="7" t="s">
        <v>422</v>
      </c>
      <c r="C101" s="7" t="s">
        <v>256</v>
      </c>
      <c r="D101" s="7" t="s">
        <v>406</v>
      </c>
      <c r="E101" s="11" t="s">
        <v>407</v>
      </c>
      <c r="F101" s="11" t="s">
        <v>408</v>
      </c>
      <c r="G101" s="11" t="s">
        <v>410</v>
      </c>
      <c r="H101" s="11" t="s">
        <v>411</v>
      </c>
      <c r="I101" s="11" t="s">
        <v>412</v>
      </c>
      <c r="M101" s="14" t="s">
        <v>219</v>
      </c>
      <c r="N101" s="15" t="s">
        <v>29</v>
      </c>
      <c r="O101" s="15" t="s">
        <v>48</v>
      </c>
    </row>
    <row r="102">
      <c r="A102" s="9">
        <v>100.0</v>
      </c>
      <c r="B102" s="7" t="s">
        <v>423</v>
      </c>
      <c r="C102" s="7" t="s">
        <v>256</v>
      </c>
      <c r="D102" s="7" t="s">
        <v>406</v>
      </c>
      <c r="E102" s="11" t="s">
        <v>407</v>
      </c>
      <c r="F102" s="11" t="s">
        <v>408</v>
      </c>
      <c r="G102" s="11" t="s">
        <v>410</v>
      </c>
      <c r="H102" s="11" t="s">
        <v>411</v>
      </c>
      <c r="I102" s="11" t="s">
        <v>412</v>
      </c>
      <c r="M102" s="14" t="s">
        <v>26</v>
      </c>
      <c r="N102" s="15" t="s">
        <v>29</v>
      </c>
      <c r="O102" s="15" t="s">
        <v>48</v>
      </c>
    </row>
    <row r="103">
      <c r="A103" s="9">
        <v>101.0</v>
      </c>
      <c r="B103" s="7" t="s">
        <v>424</v>
      </c>
      <c r="C103" s="7" t="s">
        <v>256</v>
      </c>
      <c r="D103" s="7" t="s">
        <v>406</v>
      </c>
      <c r="E103" s="11" t="s">
        <v>407</v>
      </c>
      <c r="F103" s="11" t="s">
        <v>408</v>
      </c>
      <c r="G103" s="11" t="s">
        <v>410</v>
      </c>
      <c r="H103" s="11" t="s">
        <v>411</v>
      </c>
      <c r="I103" s="11" t="s">
        <v>412</v>
      </c>
      <c r="M103" s="14" t="s">
        <v>26</v>
      </c>
      <c r="N103" s="15" t="s">
        <v>29</v>
      </c>
      <c r="O103" s="15" t="s">
        <v>48</v>
      </c>
    </row>
    <row r="104">
      <c r="A104" s="9">
        <v>102.0</v>
      </c>
      <c r="B104" s="7" t="s">
        <v>425</v>
      </c>
      <c r="C104" s="7" t="s">
        <v>256</v>
      </c>
      <c r="D104" s="7" t="s">
        <v>406</v>
      </c>
      <c r="E104" s="11" t="s">
        <v>407</v>
      </c>
      <c r="F104" s="11" t="s">
        <v>408</v>
      </c>
      <c r="G104" s="11" t="s">
        <v>410</v>
      </c>
      <c r="H104" s="11" t="s">
        <v>411</v>
      </c>
      <c r="I104" s="11" t="s">
        <v>412</v>
      </c>
      <c r="M104" s="14" t="s">
        <v>26</v>
      </c>
      <c r="N104" s="15" t="s">
        <v>29</v>
      </c>
      <c r="O104" s="15" t="s">
        <v>48</v>
      </c>
    </row>
    <row r="105">
      <c r="A105" s="9">
        <v>103.0</v>
      </c>
      <c r="B105" s="7" t="s">
        <v>426</v>
      </c>
      <c r="C105" s="7" t="s">
        <v>256</v>
      </c>
      <c r="D105" s="7" t="s">
        <v>406</v>
      </c>
      <c r="E105" s="11" t="s">
        <v>407</v>
      </c>
      <c r="F105" s="11" t="s">
        <v>408</v>
      </c>
      <c r="G105" s="11" t="s">
        <v>410</v>
      </c>
      <c r="H105" s="11" t="s">
        <v>411</v>
      </c>
      <c r="I105" s="11" t="s">
        <v>412</v>
      </c>
      <c r="M105" s="14" t="s">
        <v>26</v>
      </c>
      <c r="N105" s="15" t="s">
        <v>29</v>
      </c>
      <c r="O105" s="15" t="s">
        <v>48</v>
      </c>
    </row>
    <row r="106">
      <c r="A106" s="9">
        <v>104.0</v>
      </c>
      <c r="B106" s="7" t="s">
        <v>427</v>
      </c>
      <c r="C106" s="7" t="s">
        <v>256</v>
      </c>
      <c r="D106" s="7" t="s">
        <v>406</v>
      </c>
      <c r="E106" s="11" t="s">
        <v>407</v>
      </c>
      <c r="F106" s="11" t="s">
        <v>408</v>
      </c>
      <c r="G106" s="11" t="s">
        <v>410</v>
      </c>
      <c r="H106" s="11" t="s">
        <v>411</v>
      </c>
      <c r="I106" s="11" t="s">
        <v>412</v>
      </c>
      <c r="M106" s="14" t="s">
        <v>26</v>
      </c>
      <c r="N106" s="15" t="s">
        <v>29</v>
      </c>
      <c r="O106" s="15" t="s">
        <v>48</v>
      </c>
    </row>
    <row r="107">
      <c r="A107" s="9">
        <v>105.0</v>
      </c>
      <c r="B107" s="7" t="s">
        <v>428</v>
      </c>
      <c r="C107" s="7" t="s">
        <v>256</v>
      </c>
      <c r="D107" s="7" t="s">
        <v>406</v>
      </c>
      <c r="E107" s="11" t="s">
        <v>407</v>
      </c>
      <c r="F107" s="11" t="s">
        <v>408</v>
      </c>
      <c r="G107" s="11" t="s">
        <v>410</v>
      </c>
      <c r="H107" s="11" t="s">
        <v>411</v>
      </c>
      <c r="I107" s="11" t="s">
        <v>412</v>
      </c>
      <c r="M107" s="14" t="s">
        <v>26</v>
      </c>
      <c r="N107" s="15" t="s">
        <v>29</v>
      </c>
      <c r="O107" s="15" t="s">
        <v>48</v>
      </c>
    </row>
    <row r="108">
      <c r="A108" s="9">
        <v>106.0</v>
      </c>
      <c r="B108" s="7" t="s">
        <v>429</v>
      </c>
      <c r="C108" s="7" t="s">
        <v>256</v>
      </c>
      <c r="D108" s="7" t="s">
        <v>406</v>
      </c>
      <c r="E108" s="11" t="s">
        <v>407</v>
      </c>
      <c r="F108" s="11" t="s">
        <v>408</v>
      </c>
      <c r="G108" s="11" t="s">
        <v>410</v>
      </c>
      <c r="H108" s="11" t="s">
        <v>411</v>
      </c>
      <c r="I108" s="11" t="s">
        <v>412</v>
      </c>
      <c r="J108" s="7" t="s">
        <v>430</v>
      </c>
      <c r="M108" s="14" t="s">
        <v>26</v>
      </c>
      <c r="N108" s="15" t="s">
        <v>29</v>
      </c>
      <c r="O108" s="15" t="s">
        <v>48</v>
      </c>
    </row>
    <row r="109">
      <c r="A109" s="9">
        <v>107.0</v>
      </c>
      <c r="B109" s="7" t="s">
        <v>431</v>
      </c>
      <c r="C109" s="7" t="s">
        <v>256</v>
      </c>
      <c r="D109" s="7" t="s">
        <v>406</v>
      </c>
      <c r="E109" s="11" t="s">
        <v>407</v>
      </c>
      <c r="F109" s="11" t="s">
        <v>408</v>
      </c>
      <c r="G109" s="11" t="s">
        <v>410</v>
      </c>
      <c r="H109" s="11" t="s">
        <v>411</v>
      </c>
      <c r="I109" s="11" t="s">
        <v>412</v>
      </c>
      <c r="M109" s="14" t="s">
        <v>26</v>
      </c>
      <c r="N109" s="15" t="s">
        <v>29</v>
      </c>
      <c r="O109" s="15" t="s">
        <v>48</v>
      </c>
    </row>
    <row r="110">
      <c r="A110" s="9">
        <v>108.0</v>
      </c>
      <c r="B110" s="7" t="s">
        <v>432</v>
      </c>
      <c r="C110" s="7" t="s">
        <v>256</v>
      </c>
      <c r="D110" s="7" t="s">
        <v>406</v>
      </c>
      <c r="E110" s="11" t="s">
        <v>407</v>
      </c>
      <c r="F110" s="11" t="s">
        <v>408</v>
      </c>
      <c r="G110" s="11" t="s">
        <v>410</v>
      </c>
      <c r="H110" s="11" t="s">
        <v>411</v>
      </c>
      <c r="I110" s="11" t="s">
        <v>412</v>
      </c>
      <c r="M110" s="14" t="s">
        <v>26</v>
      </c>
      <c r="N110" s="15" t="s">
        <v>29</v>
      </c>
      <c r="O110" s="15" t="s">
        <v>48</v>
      </c>
    </row>
    <row r="111">
      <c r="A111" s="9">
        <v>109.0</v>
      </c>
      <c r="B111" s="7" t="s">
        <v>433</v>
      </c>
      <c r="C111" s="7" t="s">
        <v>256</v>
      </c>
      <c r="D111" s="7" t="s">
        <v>406</v>
      </c>
      <c r="E111" s="11" t="s">
        <v>407</v>
      </c>
      <c r="F111" s="11" t="s">
        <v>408</v>
      </c>
      <c r="G111" s="11" t="s">
        <v>410</v>
      </c>
      <c r="H111" s="11" t="s">
        <v>411</v>
      </c>
      <c r="I111" s="11" t="s">
        <v>412</v>
      </c>
      <c r="M111" s="14" t="s">
        <v>219</v>
      </c>
      <c r="N111" s="15" t="s">
        <v>29</v>
      </c>
      <c r="O111" s="15" t="s">
        <v>48</v>
      </c>
    </row>
    <row r="112">
      <c r="A112" s="9">
        <v>110.0</v>
      </c>
      <c r="B112" s="7" t="s">
        <v>434</v>
      </c>
      <c r="C112" s="7" t="s">
        <v>256</v>
      </c>
      <c r="D112" s="7" t="s">
        <v>406</v>
      </c>
      <c r="E112" s="11" t="s">
        <v>407</v>
      </c>
      <c r="F112" s="11" t="s">
        <v>408</v>
      </c>
      <c r="G112" s="11" t="s">
        <v>410</v>
      </c>
      <c r="H112" s="11" t="s">
        <v>411</v>
      </c>
      <c r="I112" s="11" t="s">
        <v>412</v>
      </c>
      <c r="M112" s="14" t="s">
        <v>219</v>
      </c>
      <c r="N112" s="15" t="s">
        <v>29</v>
      </c>
      <c r="O112" s="15" t="s">
        <v>48</v>
      </c>
    </row>
    <row r="113">
      <c r="A113" s="9">
        <v>111.0</v>
      </c>
      <c r="B113" s="7" t="s">
        <v>435</v>
      </c>
      <c r="C113" s="7" t="s">
        <v>256</v>
      </c>
      <c r="D113" s="7" t="s">
        <v>406</v>
      </c>
      <c r="E113" s="11" t="s">
        <v>407</v>
      </c>
      <c r="F113" s="11" t="s">
        <v>408</v>
      </c>
      <c r="G113" s="11" t="s">
        <v>410</v>
      </c>
      <c r="H113" s="11" t="s">
        <v>411</v>
      </c>
      <c r="I113" s="11" t="s">
        <v>412</v>
      </c>
      <c r="M113" s="14" t="s">
        <v>26</v>
      </c>
      <c r="N113" s="15" t="s">
        <v>29</v>
      </c>
      <c r="O113" s="15" t="s">
        <v>48</v>
      </c>
    </row>
    <row r="114">
      <c r="A114" s="9">
        <v>112.0</v>
      </c>
      <c r="B114" s="7" t="s">
        <v>436</v>
      </c>
      <c r="C114" s="7" t="s">
        <v>256</v>
      </c>
      <c r="D114" s="7" t="s">
        <v>406</v>
      </c>
      <c r="E114" s="11" t="s">
        <v>407</v>
      </c>
      <c r="F114" s="11" t="s">
        <v>408</v>
      </c>
      <c r="G114" s="11" t="s">
        <v>410</v>
      </c>
      <c r="H114" s="11" t="s">
        <v>411</v>
      </c>
      <c r="I114" s="11" t="s">
        <v>412</v>
      </c>
      <c r="M114" s="14" t="s">
        <v>26</v>
      </c>
      <c r="N114" s="15" t="s">
        <v>29</v>
      </c>
      <c r="O114" s="15" t="s">
        <v>48</v>
      </c>
    </row>
    <row r="115">
      <c r="A115" s="9">
        <v>113.0</v>
      </c>
      <c r="B115" s="7" t="s">
        <v>437</v>
      </c>
      <c r="C115" s="7" t="s">
        <v>256</v>
      </c>
      <c r="D115" s="7" t="s">
        <v>406</v>
      </c>
      <c r="E115" s="11" t="s">
        <v>407</v>
      </c>
      <c r="F115" s="11" t="s">
        <v>408</v>
      </c>
      <c r="G115" s="11" t="s">
        <v>410</v>
      </c>
      <c r="H115" s="11" t="s">
        <v>411</v>
      </c>
      <c r="I115" s="11" t="s">
        <v>412</v>
      </c>
      <c r="M115" s="14" t="s">
        <v>26</v>
      </c>
      <c r="N115" s="15" t="s">
        <v>29</v>
      </c>
      <c r="O115" s="15" t="s">
        <v>48</v>
      </c>
    </row>
    <row r="116">
      <c r="A116" s="9">
        <v>114.0</v>
      </c>
      <c r="B116" s="7" t="s">
        <v>438</v>
      </c>
      <c r="C116" s="7" t="s">
        <v>256</v>
      </c>
      <c r="D116" s="7" t="s">
        <v>406</v>
      </c>
      <c r="E116" s="11" t="s">
        <v>407</v>
      </c>
      <c r="F116" s="11" t="s">
        <v>408</v>
      </c>
      <c r="G116" s="11" t="s">
        <v>410</v>
      </c>
      <c r="H116" s="11" t="s">
        <v>411</v>
      </c>
      <c r="I116" s="11" t="s">
        <v>412</v>
      </c>
      <c r="M116" s="14" t="s">
        <v>26</v>
      </c>
      <c r="N116" s="15" t="s">
        <v>29</v>
      </c>
      <c r="O116" s="15" t="s">
        <v>48</v>
      </c>
    </row>
    <row r="117">
      <c r="A117" s="9">
        <v>115.0</v>
      </c>
      <c r="B117" s="7" t="s">
        <v>439</v>
      </c>
      <c r="C117" s="7" t="s">
        <v>256</v>
      </c>
      <c r="D117" s="7" t="s">
        <v>406</v>
      </c>
      <c r="E117" s="11" t="s">
        <v>407</v>
      </c>
      <c r="F117" s="11" t="s">
        <v>408</v>
      </c>
      <c r="G117" s="11" t="s">
        <v>410</v>
      </c>
      <c r="H117" s="11" t="s">
        <v>411</v>
      </c>
      <c r="I117" s="11" t="s">
        <v>412</v>
      </c>
      <c r="M117" s="14" t="s">
        <v>26</v>
      </c>
      <c r="N117" s="15" t="s">
        <v>29</v>
      </c>
      <c r="O117" s="15" t="s">
        <v>48</v>
      </c>
    </row>
    <row r="118">
      <c r="A118" s="9">
        <v>116.0</v>
      </c>
      <c r="B118" s="7" t="s">
        <v>441</v>
      </c>
      <c r="C118" s="7" t="s">
        <v>442</v>
      </c>
      <c r="D118" s="7" t="s">
        <v>443</v>
      </c>
      <c r="E118" s="11" t="s">
        <v>444</v>
      </c>
      <c r="F118" s="11" t="s">
        <v>445</v>
      </c>
      <c r="G118" s="11" t="s">
        <v>446</v>
      </c>
      <c r="H118" s="11" t="s">
        <v>447</v>
      </c>
      <c r="I118" s="11" t="s">
        <v>448</v>
      </c>
      <c r="M118" s="14" t="s">
        <v>219</v>
      </c>
      <c r="N118" s="15" t="s">
        <v>220</v>
      </c>
      <c r="O118" s="15" t="s">
        <v>221</v>
      </c>
    </row>
    <row r="119">
      <c r="A119" s="9">
        <v>117.0</v>
      </c>
      <c r="B119" s="7" t="s">
        <v>449</v>
      </c>
      <c r="C119" s="7" t="s">
        <v>256</v>
      </c>
      <c r="D119" s="7" t="s">
        <v>406</v>
      </c>
      <c r="E119" s="11" t="s">
        <v>450</v>
      </c>
      <c r="F119" s="11" t="s">
        <v>451</v>
      </c>
      <c r="G119" s="11" t="s">
        <v>452</v>
      </c>
      <c r="H119" s="11" t="s">
        <v>453</v>
      </c>
      <c r="I119" s="11" t="s">
        <v>454</v>
      </c>
      <c r="M119" s="14" t="s">
        <v>26</v>
      </c>
      <c r="N119" s="15" t="s">
        <v>29</v>
      </c>
      <c r="O119" s="15" t="s">
        <v>48</v>
      </c>
    </row>
    <row r="120">
      <c r="A120" s="9">
        <v>118.0</v>
      </c>
      <c r="B120" s="7" t="s">
        <v>455</v>
      </c>
      <c r="C120" s="7" t="s">
        <v>256</v>
      </c>
      <c r="D120" s="7" t="s">
        <v>406</v>
      </c>
      <c r="E120" s="11" t="s">
        <v>450</v>
      </c>
      <c r="F120" s="11" t="s">
        <v>451</v>
      </c>
      <c r="G120" s="11" t="s">
        <v>452</v>
      </c>
      <c r="H120" s="11" t="s">
        <v>453</v>
      </c>
      <c r="I120" s="11" t="s">
        <v>454</v>
      </c>
      <c r="M120" s="14" t="s">
        <v>26</v>
      </c>
      <c r="N120" s="15" t="s">
        <v>29</v>
      </c>
      <c r="O120" s="15" t="s">
        <v>48</v>
      </c>
    </row>
    <row r="121">
      <c r="A121" s="9">
        <v>119.0</v>
      </c>
      <c r="B121" s="7" t="s">
        <v>456</v>
      </c>
      <c r="C121" s="7" t="s">
        <v>256</v>
      </c>
      <c r="D121" s="7" t="s">
        <v>406</v>
      </c>
      <c r="E121" s="11" t="s">
        <v>450</v>
      </c>
      <c r="F121" s="11" t="s">
        <v>451</v>
      </c>
      <c r="G121" s="11" t="s">
        <v>452</v>
      </c>
      <c r="H121" s="11" t="s">
        <v>453</v>
      </c>
      <c r="I121" s="11" t="s">
        <v>454</v>
      </c>
      <c r="M121" s="14" t="s">
        <v>26</v>
      </c>
      <c r="N121" s="15" t="s">
        <v>140</v>
      </c>
      <c r="O121" s="15" t="s">
        <v>167</v>
      </c>
    </row>
    <row r="122">
      <c r="A122" s="9">
        <v>120.0</v>
      </c>
      <c r="B122" s="7" t="s">
        <v>457</v>
      </c>
      <c r="C122" s="7" t="s">
        <v>256</v>
      </c>
      <c r="D122" s="7" t="s">
        <v>406</v>
      </c>
      <c r="E122" s="11" t="s">
        <v>450</v>
      </c>
      <c r="F122" s="11" t="s">
        <v>451</v>
      </c>
      <c r="G122" s="11" t="s">
        <v>452</v>
      </c>
      <c r="H122" s="11" t="s">
        <v>453</v>
      </c>
      <c r="I122" s="11" t="s">
        <v>454</v>
      </c>
      <c r="M122" s="14" t="s">
        <v>26</v>
      </c>
      <c r="N122" s="15" t="s">
        <v>140</v>
      </c>
      <c r="O122" s="15" t="s">
        <v>167</v>
      </c>
    </row>
    <row r="123">
      <c r="A123" s="9">
        <v>121.0</v>
      </c>
      <c r="B123" s="7" t="s">
        <v>458</v>
      </c>
      <c r="C123" s="7" t="s">
        <v>256</v>
      </c>
      <c r="D123" s="7" t="s">
        <v>406</v>
      </c>
      <c r="E123" s="11" t="s">
        <v>450</v>
      </c>
      <c r="F123" s="11" t="s">
        <v>451</v>
      </c>
      <c r="G123" s="11" t="s">
        <v>452</v>
      </c>
      <c r="H123" s="11" t="s">
        <v>453</v>
      </c>
      <c r="I123" s="11" t="s">
        <v>454</v>
      </c>
      <c r="M123" s="14" t="s">
        <v>26</v>
      </c>
      <c r="N123" s="15" t="s">
        <v>140</v>
      </c>
      <c r="O123" s="15" t="s">
        <v>167</v>
      </c>
    </row>
    <row r="124">
      <c r="A124" s="9">
        <v>122.0</v>
      </c>
      <c r="B124" s="7" t="s">
        <v>459</v>
      </c>
      <c r="C124" s="7" t="s">
        <v>256</v>
      </c>
      <c r="D124" s="7" t="s">
        <v>406</v>
      </c>
      <c r="E124" s="11" t="s">
        <v>450</v>
      </c>
      <c r="F124" s="11" t="s">
        <v>451</v>
      </c>
      <c r="G124" s="11" t="s">
        <v>452</v>
      </c>
      <c r="H124" s="11" t="s">
        <v>453</v>
      </c>
      <c r="I124" s="11" t="s">
        <v>454</v>
      </c>
      <c r="M124" s="14" t="s">
        <v>26</v>
      </c>
      <c r="N124" s="15" t="s">
        <v>140</v>
      </c>
      <c r="O124" s="15" t="s">
        <v>167</v>
      </c>
    </row>
    <row r="125">
      <c r="A125" s="9">
        <v>123.0</v>
      </c>
      <c r="B125" s="7" t="s">
        <v>460</v>
      </c>
      <c r="C125" s="7" t="s">
        <v>256</v>
      </c>
      <c r="D125" s="7" t="s">
        <v>406</v>
      </c>
      <c r="E125" s="11" t="s">
        <v>450</v>
      </c>
      <c r="F125" s="11" t="s">
        <v>451</v>
      </c>
      <c r="G125" s="11" t="s">
        <v>452</v>
      </c>
      <c r="H125" s="11" t="s">
        <v>453</v>
      </c>
      <c r="I125" s="11" t="s">
        <v>454</v>
      </c>
      <c r="M125" s="14" t="s">
        <v>26</v>
      </c>
      <c r="N125" s="15" t="s">
        <v>140</v>
      </c>
      <c r="O125" s="15" t="s">
        <v>167</v>
      </c>
    </row>
    <row r="126">
      <c r="A126" s="9">
        <v>124.0</v>
      </c>
      <c r="B126" s="7" t="s">
        <v>461</v>
      </c>
      <c r="C126" s="7" t="s">
        <v>256</v>
      </c>
      <c r="D126" s="7" t="s">
        <v>406</v>
      </c>
      <c r="E126" s="11" t="s">
        <v>450</v>
      </c>
      <c r="F126" s="11" t="s">
        <v>451</v>
      </c>
      <c r="G126" s="11" t="s">
        <v>452</v>
      </c>
      <c r="H126" s="11" t="s">
        <v>453</v>
      </c>
      <c r="I126" s="11" t="s">
        <v>454</v>
      </c>
      <c r="M126" s="14" t="s">
        <v>26</v>
      </c>
      <c r="N126" s="15" t="s">
        <v>140</v>
      </c>
      <c r="O126" s="15" t="s">
        <v>167</v>
      </c>
    </row>
    <row r="127">
      <c r="A127" s="9">
        <v>125.0</v>
      </c>
      <c r="B127" s="7" t="s">
        <v>462</v>
      </c>
      <c r="C127" s="7" t="s">
        <v>256</v>
      </c>
      <c r="D127" s="7" t="s">
        <v>406</v>
      </c>
      <c r="E127" s="11" t="s">
        <v>450</v>
      </c>
      <c r="F127" s="11" t="s">
        <v>451</v>
      </c>
      <c r="G127" s="11" t="s">
        <v>452</v>
      </c>
      <c r="H127" s="11" t="s">
        <v>453</v>
      </c>
      <c r="I127" s="11" t="s">
        <v>454</v>
      </c>
      <c r="M127" s="14" t="s">
        <v>219</v>
      </c>
      <c r="N127" s="15" t="s">
        <v>220</v>
      </c>
      <c r="O127" s="15" t="s">
        <v>221</v>
      </c>
    </row>
    <row r="128">
      <c r="A128" s="9">
        <v>126.0</v>
      </c>
      <c r="B128" s="7" t="s">
        <v>463</v>
      </c>
      <c r="C128" s="7" t="s">
        <v>256</v>
      </c>
      <c r="D128" s="7" t="s">
        <v>406</v>
      </c>
      <c r="E128" s="11" t="s">
        <v>450</v>
      </c>
      <c r="F128" s="11" t="s">
        <v>451</v>
      </c>
      <c r="G128" s="11" t="s">
        <v>452</v>
      </c>
      <c r="H128" s="11" t="s">
        <v>453</v>
      </c>
      <c r="I128" s="11" t="s">
        <v>454</v>
      </c>
      <c r="M128" s="14" t="s">
        <v>219</v>
      </c>
      <c r="N128" s="15" t="s">
        <v>220</v>
      </c>
      <c r="O128" s="15" t="s">
        <v>221</v>
      </c>
    </row>
    <row r="129">
      <c r="A129" s="9">
        <v>127.0</v>
      </c>
      <c r="B129" s="7" t="s">
        <v>464</v>
      </c>
      <c r="C129" s="7" t="s">
        <v>256</v>
      </c>
      <c r="D129" s="7" t="s">
        <v>406</v>
      </c>
      <c r="E129" s="11" t="s">
        <v>450</v>
      </c>
      <c r="F129" s="11" t="s">
        <v>451</v>
      </c>
      <c r="G129" s="11" t="s">
        <v>452</v>
      </c>
      <c r="H129" s="11" t="s">
        <v>453</v>
      </c>
      <c r="I129" s="11" t="s">
        <v>454</v>
      </c>
      <c r="M129" s="14" t="s">
        <v>26</v>
      </c>
      <c r="N129" s="15" t="s">
        <v>140</v>
      </c>
      <c r="O129" s="15" t="s">
        <v>167</v>
      </c>
    </row>
    <row r="130">
      <c r="A130" s="9">
        <v>128.0</v>
      </c>
      <c r="B130" s="7" t="s">
        <v>467</v>
      </c>
      <c r="C130" s="7" t="s">
        <v>256</v>
      </c>
      <c r="D130" s="7" t="s">
        <v>406</v>
      </c>
      <c r="E130" s="11" t="s">
        <v>450</v>
      </c>
      <c r="F130" s="11" t="s">
        <v>451</v>
      </c>
      <c r="G130" s="11" t="s">
        <v>452</v>
      </c>
      <c r="H130" s="11" t="s">
        <v>453</v>
      </c>
      <c r="I130" s="11" t="s">
        <v>454</v>
      </c>
      <c r="M130" s="14" t="s">
        <v>26</v>
      </c>
      <c r="N130" s="15" t="s">
        <v>140</v>
      </c>
      <c r="O130" s="15" t="s">
        <v>167</v>
      </c>
    </row>
    <row r="131">
      <c r="A131" s="9">
        <v>129.0</v>
      </c>
      <c r="B131" s="7" t="s">
        <v>468</v>
      </c>
      <c r="C131" s="7" t="s">
        <v>256</v>
      </c>
      <c r="D131" s="7" t="s">
        <v>406</v>
      </c>
      <c r="E131" s="11" t="s">
        <v>450</v>
      </c>
      <c r="F131" s="11" t="s">
        <v>451</v>
      </c>
      <c r="G131" s="11" t="s">
        <v>452</v>
      </c>
      <c r="H131" s="11" t="s">
        <v>453</v>
      </c>
      <c r="I131" s="11" t="s">
        <v>454</v>
      </c>
      <c r="M131" s="14" t="s">
        <v>219</v>
      </c>
      <c r="N131" s="15" t="s">
        <v>220</v>
      </c>
      <c r="O131" s="15" t="s">
        <v>221</v>
      </c>
    </row>
    <row r="132">
      <c r="A132" s="9">
        <v>130.0</v>
      </c>
      <c r="B132" s="7" t="s">
        <v>469</v>
      </c>
      <c r="C132" s="7" t="s">
        <v>256</v>
      </c>
      <c r="D132" s="7" t="s">
        <v>406</v>
      </c>
      <c r="E132" s="11" t="s">
        <v>450</v>
      </c>
      <c r="F132" s="11" t="s">
        <v>451</v>
      </c>
      <c r="G132" s="11" t="s">
        <v>452</v>
      </c>
      <c r="H132" s="11" t="s">
        <v>453</v>
      </c>
      <c r="I132" s="11" t="s">
        <v>454</v>
      </c>
      <c r="M132" s="14" t="s">
        <v>26</v>
      </c>
      <c r="N132" s="15" t="s">
        <v>140</v>
      </c>
      <c r="O132" s="15" t="s">
        <v>167</v>
      </c>
    </row>
    <row r="133">
      <c r="A133" s="9">
        <v>131.0</v>
      </c>
      <c r="B133" s="7" t="s">
        <v>470</v>
      </c>
      <c r="C133" s="7" t="s">
        <v>471</v>
      </c>
      <c r="D133" s="7" t="s">
        <v>472</v>
      </c>
      <c r="E133" s="11" t="s">
        <v>473</v>
      </c>
      <c r="F133" s="11" t="s">
        <v>474</v>
      </c>
      <c r="G133" s="11" t="s">
        <v>475</v>
      </c>
      <c r="H133" s="11" t="s">
        <v>476</v>
      </c>
      <c r="I133" s="11" t="s">
        <v>477</v>
      </c>
      <c r="M133" s="14" t="s">
        <v>26</v>
      </c>
      <c r="N133" s="15" t="s">
        <v>140</v>
      </c>
      <c r="O133" s="15" t="s">
        <v>167</v>
      </c>
    </row>
    <row r="134">
      <c r="A134" s="9">
        <v>132.0</v>
      </c>
      <c r="B134" s="7" t="s">
        <v>478</v>
      </c>
      <c r="C134" s="7" t="s">
        <v>479</v>
      </c>
      <c r="D134" s="7" t="s">
        <v>480</v>
      </c>
      <c r="E134" s="11" t="s">
        <v>481</v>
      </c>
      <c r="F134" s="11" t="s">
        <v>482</v>
      </c>
      <c r="G134" s="11" t="s">
        <v>483</v>
      </c>
      <c r="H134" s="11" t="s">
        <v>484</v>
      </c>
      <c r="I134" s="11" t="s">
        <v>485</v>
      </c>
      <c r="M134" s="14" t="s">
        <v>26</v>
      </c>
      <c r="N134" s="15" t="s">
        <v>140</v>
      </c>
      <c r="O134" s="15" t="s">
        <v>167</v>
      </c>
    </row>
    <row r="135">
      <c r="A135" s="9">
        <v>133.0</v>
      </c>
      <c r="B135" s="7" t="s">
        <v>486</v>
      </c>
      <c r="C135" s="7" t="s">
        <v>479</v>
      </c>
      <c r="D135" s="7" t="s">
        <v>480</v>
      </c>
      <c r="E135" s="11" t="s">
        <v>487</v>
      </c>
      <c r="F135" s="11" t="s">
        <v>488</v>
      </c>
      <c r="G135" s="11" t="s">
        <v>489</v>
      </c>
      <c r="H135" s="11" t="s">
        <v>490</v>
      </c>
      <c r="I135" s="11" t="s">
        <v>491</v>
      </c>
      <c r="M135" s="14" t="s">
        <v>219</v>
      </c>
      <c r="N135" s="15" t="s">
        <v>220</v>
      </c>
      <c r="O135" s="15" t="s">
        <v>221</v>
      </c>
    </row>
    <row r="136">
      <c r="A136" s="9">
        <v>134.0</v>
      </c>
      <c r="B136" s="7" t="s">
        <v>492</v>
      </c>
      <c r="C136" s="7" t="s">
        <v>479</v>
      </c>
      <c r="D136" s="7" t="s">
        <v>480</v>
      </c>
      <c r="E136" s="11" t="s">
        <v>487</v>
      </c>
      <c r="F136" s="11" t="s">
        <v>488</v>
      </c>
      <c r="G136" s="11" t="s">
        <v>489</v>
      </c>
      <c r="H136" s="11" t="s">
        <v>490</v>
      </c>
      <c r="I136" s="11" t="s">
        <v>491</v>
      </c>
      <c r="M136" s="14" t="s">
        <v>26</v>
      </c>
      <c r="N136" s="15" t="s">
        <v>140</v>
      </c>
      <c r="O136" s="15" t="s">
        <v>167</v>
      </c>
    </row>
    <row r="137">
      <c r="A137" s="9">
        <v>135.0</v>
      </c>
      <c r="B137" s="7" t="s">
        <v>493</v>
      </c>
      <c r="C137" s="7" t="s">
        <v>205</v>
      </c>
      <c r="D137" s="7" t="s">
        <v>317</v>
      </c>
      <c r="E137" s="11" t="s">
        <v>494</v>
      </c>
      <c r="F137" s="11" t="s">
        <v>495</v>
      </c>
      <c r="G137" s="11" t="s">
        <v>496</v>
      </c>
      <c r="H137" s="11" t="s">
        <v>497</v>
      </c>
      <c r="I137" s="11" t="s">
        <v>498</v>
      </c>
      <c r="M137" s="14" t="s">
        <v>26</v>
      </c>
      <c r="N137" s="15" t="s">
        <v>140</v>
      </c>
      <c r="O137" s="15" t="s">
        <v>167</v>
      </c>
    </row>
    <row r="138">
      <c r="A138" s="9">
        <v>136.0</v>
      </c>
      <c r="B138" s="7" t="s">
        <v>499</v>
      </c>
      <c r="C138" s="7" t="s">
        <v>205</v>
      </c>
      <c r="D138" s="7" t="s">
        <v>317</v>
      </c>
      <c r="E138" s="11" t="s">
        <v>494</v>
      </c>
      <c r="F138" s="11" t="s">
        <v>495</v>
      </c>
      <c r="G138" s="11" t="s">
        <v>496</v>
      </c>
      <c r="H138" s="11" t="s">
        <v>497</v>
      </c>
      <c r="I138" s="11" t="s">
        <v>498</v>
      </c>
      <c r="M138" s="14" t="s">
        <v>26</v>
      </c>
      <c r="N138" s="15" t="s">
        <v>140</v>
      </c>
      <c r="O138" s="15" t="s">
        <v>167</v>
      </c>
    </row>
    <row r="139">
      <c r="A139" s="9">
        <v>137.0</v>
      </c>
      <c r="B139" s="7" t="s">
        <v>500</v>
      </c>
      <c r="C139" s="7" t="s">
        <v>205</v>
      </c>
      <c r="D139" s="7" t="s">
        <v>317</v>
      </c>
      <c r="E139" s="11" t="s">
        <v>494</v>
      </c>
      <c r="F139" s="11" t="s">
        <v>495</v>
      </c>
      <c r="G139" s="11" t="s">
        <v>496</v>
      </c>
      <c r="H139" s="11" t="s">
        <v>497</v>
      </c>
      <c r="I139" s="11" t="s">
        <v>498</v>
      </c>
      <c r="M139" s="14" t="s">
        <v>26</v>
      </c>
      <c r="N139" s="15" t="s">
        <v>140</v>
      </c>
      <c r="O139" s="15" t="s">
        <v>167</v>
      </c>
    </row>
    <row r="140">
      <c r="A140" s="9">
        <v>138.0</v>
      </c>
      <c r="B140" s="7" t="s">
        <v>502</v>
      </c>
      <c r="C140" s="7" t="s">
        <v>503</v>
      </c>
      <c r="D140" s="7" t="s">
        <v>504</v>
      </c>
      <c r="E140" s="11" t="s">
        <v>506</v>
      </c>
      <c r="F140" s="11" t="s">
        <v>507</v>
      </c>
      <c r="G140" s="11" t="s">
        <v>509</v>
      </c>
      <c r="H140" s="11" t="s">
        <v>511</v>
      </c>
      <c r="I140" s="11" t="s">
        <v>512</v>
      </c>
      <c r="M140" s="14" t="s">
        <v>219</v>
      </c>
      <c r="N140" s="15" t="s">
        <v>220</v>
      </c>
      <c r="O140" s="15" t="s">
        <v>221</v>
      </c>
    </row>
    <row r="141">
      <c r="A141" s="9">
        <v>139.0</v>
      </c>
      <c r="B141" s="7" t="s">
        <v>515</v>
      </c>
      <c r="C141" s="7" t="s">
        <v>503</v>
      </c>
      <c r="D141" s="7" t="s">
        <v>504</v>
      </c>
      <c r="E141" s="11" t="s">
        <v>517</v>
      </c>
      <c r="F141" s="11" t="s">
        <v>519</v>
      </c>
      <c r="G141" s="11" t="s">
        <v>520</v>
      </c>
      <c r="H141" s="11" t="s">
        <v>521</v>
      </c>
      <c r="I141" s="11" t="s">
        <v>523</v>
      </c>
      <c r="M141" s="14" t="s">
        <v>26</v>
      </c>
      <c r="N141" s="15" t="s">
        <v>140</v>
      </c>
      <c r="O141" s="15" t="s">
        <v>167</v>
      </c>
    </row>
    <row r="142">
      <c r="A142" s="9">
        <v>140.0</v>
      </c>
      <c r="B142" s="7" t="s">
        <v>526</v>
      </c>
      <c r="C142" s="7" t="s">
        <v>503</v>
      </c>
      <c r="D142" s="7" t="s">
        <v>504</v>
      </c>
      <c r="E142" s="11" t="s">
        <v>517</v>
      </c>
      <c r="F142" s="11" t="s">
        <v>519</v>
      </c>
      <c r="G142" s="11" t="s">
        <v>520</v>
      </c>
      <c r="H142" s="11" t="s">
        <v>521</v>
      </c>
      <c r="I142" s="11" t="s">
        <v>523</v>
      </c>
      <c r="M142" s="14" t="s">
        <v>219</v>
      </c>
      <c r="N142" s="15" t="s">
        <v>220</v>
      </c>
      <c r="O142" s="15" t="s">
        <v>221</v>
      </c>
    </row>
    <row r="143">
      <c r="A143" s="9">
        <v>141.0</v>
      </c>
      <c r="B143" s="7" t="s">
        <v>527</v>
      </c>
      <c r="C143" s="7" t="s">
        <v>503</v>
      </c>
      <c r="D143" s="7" t="s">
        <v>504</v>
      </c>
      <c r="E143" s="11" t="s">
        <v>517</v>
      </c>
      <c r="F143" s="11" t="s">
        <v>519</v>
      </c>
      <c r="G143" s="11" t="s">
        <v>520</v>
      </c>
      <c r="H143" s="11" t="s">
        <v>521</v>
      </c>
      <c r="I143" s="11" t="s">
        <v>523</v>
      </c>
      <c r="M143" s="14" t="s">
        <v>219</v>
      </c>
      <c r="N143" s="15" t="s">
        <v>220</v>
      </c>
      <c r="O143" s="15" t="s">
        <v>221</v>
      </c>
    </row>
    <row r="144">
      <c r="A144" s="9">
        <v>142.0</v>
      </c>
      <c r="B144" s="7" t="s">
        <v>528</v>
      </c>
      <c r="C144" s="7" t="s">
        <v>503</v>
      </c>
      <c r="D144" s="7" t="s">
        <v>504</v>
      </c>
      <c r="E144" s="11" t="s">
        <v>517</v>
      </c>
      <c r="F144" s="11" t="s">
        <v>519</v>
      </c>
      <c r="G144" s="11" t="s">
        <v>520</v>
      </c>
      <c r="H144" s="11" t="s">
        <v>521</v>
      </c>
      <c r="I144" s="11" t="s">
        <v>523</v>
      </c>
      <c r="M144" s="14" t="s">
        <v>26</v>
      </c>
      <c r="N144" s="15" t="s">
        <v>140</v>
      </c>
      <c r="O144" s="15" t="s">
        <v>167</v>
      </c>
    </row>
    <row r="145">
      <c r="A145" s="9">
        <v>143.0</v>
      </c>
      <c r="B145" s="7" t="s">
        <v>529</v>
      </c>
      <c r="C145" s="7" t="s">
        <v>503</v>
      </c>
      <c r="D145" s="7" t="s">
        <v>504</v>
      </c>
      <c r="E145" s="11" t="s">
        <v>517</v>
      </c>
      <c r="F145" s="11" t="s">
        <v>519</v>
      </c>
      <c r="G145" s="11" t="s">
        <v>520</v>
      </c>
      <c r="H145" s="11" t="s">
        <v>521</v>
      </c>
      <c r="I145" s="11" t="s">
        <v>523</v>
      </c>
      <c r="M145" s="14" t="s">
        <v>26</v>
      </c>
      <c r="N145" s="15" t="s">
        <v>29</v>
      </c>
      <c r="O145" s="15" t="s">
        <v>48</v>
      </c>
    </row>
    <row r="146">
      <c r="A146" s="9">
        <v>144.0</v>
      </c>
      <c r="B146" s="7" t="s">
        <v>530</v>
      </c>
      <c r="C146" s="7" t="s">
        <v>503</v>
      </c>
      <c r="D146" s="7" t="s">
        <v>504</v>
      </c>
      <c r="E146" s="11" t="s">
        <v>517</v>
      </c>
      <c r="F146" s="11" t="s">
        <v>519</v>
      </c>
      <c r="G146" s="11" t="s">
        <v>520</v>
      </c>
      <c r="H146" s="11" t="s">
        <v>521</v>
      </c>
      <c r="I146" s="11" t="s">
        <v>523</v>
      </c>
      <c r="M146" s="14" t="s">
        <v>26</v>
      </c>
      <c r="N146" s="15" t="s">
        <v>140</v>
      </c>
      <c r="O146" s="15" t="s">
        <v>167</v>
      </c>
    </row>
    <row r="147">
      <c r="A147" s="9">
        <v>145.0</v>
      </c>
      <c r="B147" s="7" t="s">
        <v>531</v>
      </c>
      <c r="C147" s="7" t="s">
        <v>503</v>
      </c>
      <c r="D147" s="7" t="s">
        <v>504</v>
      </c>
      <c r="E147" s="11" t="s">
        <v>532</v>
      </c>
      <c r="F147" s="11" t="s">
        <v>533</v>
      </c>
      <c r="G147" s="11" t="s">
        <v>534</v>
      </c>
      <c r="H147" s="11" t="s">
        <v>536</v>
      </c>
      <c r="I147" s="11" t="s">
        <v>537</v>
      </c>
      <c r="M147" s="14" t="s">
        <v>26</v>
      </c>
      <c r="N147" s="15" t="s">
        <v>140</v>
      </c>
      <c r="O147" s="15" t="s">
        <v>167</v>
      </c>
    </row>
    <row r="148">
      <c r="A148" s="9">
        <v>146.0</v>
      </c>
      <c r="B148" s="7" t="s">
        <v>539</v>
      </c>
      <c r="C148" s="7" t="s">
        <v>503</v>
      </c>
      <c r="D148" s="7" t="s">
        <v>504</v>
      </c>
      <c r="E148" s="11" t="s">
        <v>540</v>
      </c>
      <c r="F148" s="11" t="s">
        <v>542</v>
      </c>
      <c r="G148" s="11" t="s">
        <v>544</v>
      </c>
      <c r="H148" s="11" t="s">
        <v>545</v>
      </c>
      <c r="I148" s="11" t="s">
        <v>546</v>
      </c>
      <c r="M148" s="14" t="s">
        <v>26</v>
      </c>
      <c r="N148" s="15" t="s">
        <v>140</v>
      </c>
      <c r="O148" s="15" t="s">
        <v>167</v>
      </c>
    </row>
    <row r="149">
      <c r="A149" s="9">
        <v>147.0</v>
      </c>
      <c r="B149" s="7" t="s">
        <v>547</v>
      </c>
      <c r="C149" s="7" t="s">
        <v>503</v>
      </c>
      <c r="D149" s="7" t="s">
        <v>504</v>
      </c>
      <c r="E149" s="11" t="s">
        <v>540</v>
      </c>
      <c r="F149" s="11" t="s">
        <v>542</v>
      </c>
      <c r="G149" s="11" t="s">
        <v>544</v>
      </c>
      <c r="H149" s="11" t="s">
        <v>545</v>
      </c>
      <c r="I149" s="11" t="s">
        <v>546</v>
      </c>
      <c r="M149" s="14" t="s">
        <v>219</v>
      </c>
      <c r="N149" s="15" t="s">
        <v>220</v>
      </c>
      <c r="O149" s="15" t="s">
        <v>221</v>
      </c>
    </row>
    <row r="150">
      <c r="A150" s="9">
        <v>148.0</v>
      </c>
      <c r="B150" s="7" t="s">
        <v>548</v>
      </c>
      <c r="C150" s="7" t="s">
        <v>503</v>
      </c>
      <c r="D150" s="7" t="s">
        <v>504</v>
      </c>
      <c r="E150" s="11" t="s">
        <v>540</v>
      </c>
      <c r="F150" s="11" t="s">
        <v>542</v>
      </c>
      <c r="G150" s="11" t="s">
        <v>544</v>
      </c>
      <c r="H150" s="11" t="s">
        <v>545</v>
      </c>
      <c r="I150" s="11" t="s">
        <v>546</v>
      </c>
      <c r="M150" s="14" t="s">
        <v>219</v>
      </c>
      <c r="N150" s="15" t="s">
        <v>220</v>
      </c>
      <c r="O150" s="15" t="s">
        <v>221</v>
      </c>
    </row>
    <row r="151">
      <c r="A151" s="9">
        <v>149.0</v>
      </c>
      <c r="B151" s="7" t="s">
        <v>549</v>
      </c>
      <c r="C151" s="7" t="s">
        <v>550</v>
      </c>
      <c r="D151" s="7" t="s">
        <v>551</v>
      </c>
      <c r="E151" s="11" t="s">
        <v>552</v>
      </c>
      <c r="F151" s="11" t="s">
        <v>553</v>
      </c>
      <c r="G151" s="11" t="s">
        <v>554</v>
      </c>
      <c r="H151" s="11" t="s">
        <v>555</v>
      </c>
      <c r="I151" s="11" t="s">
        <v>556</v>
      </c>
      <c r="M151" s="14" t="s">
        <v>26</v>
      </c>
      <c r="N151" s="15" t="s">
        <v>140</v>
      </c>
      <c r="O151" s="15" t="s">
        <v>167</v>
      </c>
    </row>
    <row r="152">
      <c r="A152" s="9">
        <v>150.0</v>
      </c>
      <c r="B152" s="7" t="s">
        <v>557</v>
      </c>
      <c r="C152" s="7" t="s">
        <v>550</v>
      </c>
      <c r="D152" s="7" t="s">
        <v>551</v>
      </c>
      <c r="E152" s="11" t="s">
        <v>558</v>
      </c>
      <c r="F152" s="11" t="s">
        <v>559</v>
      </c>
      <c r="G152" s="11" t="s">
        <v>560</v>
      </c>
      <c r="H152" s="11" t="s">
        <v>561</v>
      </c>
      <c r="I152" s="11" t="s">
        <v>562</v>
      </c>
      <c r="M152" s="14" t="s">
        <v>26</v>
      </c>
      <c r="N152" s="15" t="s">
        <v>140</v>
      </c>
      <c r="O152" s="15" t="s">
        <v>167</v>
      </c>
    </row>
    <row r="153">
      <c r="A153" s="9">
        <v>151.0</v>
      </c>
      <c r="B153" s="7" t="s">
        <v>564</v>
      </c>
      <c r="C153" s="7" t="s">
        <v>550</v>
      </c>
      <c r="D153" s="7" t="s">
        <v>551</v>
      </c>
      <c r="E153" s="11" t="s">
        <v>552</v>
      </c>
      <c r="F153" s="11" t="s">
        <v>553</v>
      </c>
      <c r="G153" s="11" t="s">
        <v>554</v>
      </c>
      <c r="H153" s="11" t="s">
        <v>555</v>
      </c>
      <c r="I153" s="11" t="s">
        <v>556</v>
      </c>
      <c r="M153" s="14" t="s">
        <v>26</v>
      </c>
      <c r="N153" s="15" t="s">
        <v>140</v>
      </c>
      <c r="O153" s="15" t="s">
        <v>167</v>
      </c>
    </row>
    <row r="154">
      <c r="A154" s="9">
        <v>152.0</v>
      </c>
      <c r="B154" s="7" t="s">
        <v>565</v>
      </c>
      <c r="C154" s="7" t="s">
        <v>471</v>
      </c>
      <c r="D154" s="7" t="s">
        <v>566</v>
      </c>
      <c r="E154" s="11" t="s">
        <v>567</v>
      </c>
      <c r="F154" s="11" t="s">
        <v>568</v>
      </c>
      <c r="G154" s="11" t="s">
        <v>569</v>
      </c>
      <c r="H154" s="11" t="s">
        <v>570</v>
      </c>
      <c r="I154" s="11" t="s">
        <v>571</v>
      </c>
      <c r="M154" s="14" t="s">
        <v>219</v>
      </c>
      <c r="N154" s="15" t="s">
        <v>220</v>
      </c>
      <c r="O154" s="15" t="s">
        <v>221</v>
      </c>
    </row>
    <row r="155">
      <c r="A155" s="9">
        <v>153.0</v>
      </c>
      <c r="B155" s="7" t="s">
        <v>573</v>
      </c>
      <c r="C155" s="7" t="s">
        <v>471</v>
      </c>
      <c r="D155" s="7" t="s">
        <v>566</v>
      </c>
      <c r="E155" s="11" t="s">
        <v>567</v>
      </c>
      <c r="F155" s="11" t="s">
        <v>568</v>
      </c>
      <c r="G155" s="11" t="s">
        <v>569</v>
      </c>
      <c r="H155" s="11" t="s">
        <v>570</v>
      </c>
      <c r="I155" s="11" t="s">
        <v>571</v>
      </c>
      <c r="M155" s="14" t="s">
        <v>219</v>
      </c>
      <c r="N155" s="15" t="s">
        <v>220</v>
      </c>
      <c r="O155" s="15" t="s">
        <v>221</v>
      </c>
    </row>
    <row r="156">
      <c r="A156" s="9">
        <v>154.0</v>
      </c>
      <c r="B156" s="7" t="s">
        <v>578</v>
      </c>
      <c r="C156" s="7" t="s">
        <v>38</v>
      </c>
      <c r="D156" s="7" t="s">
        <v>40</v>
      </c>
      <c r="E156" s="11" t="s">
        <v>581</v>
      </c>
      <c r="F156" s="11" t="s">
        <v>582</v>
      </c>
      <c r="G156" s="11" t="s">
        <v>583</v>
      </c>
      <c r="H156" s="11" t="s">
        <v>585</v>
      </c>
      <c r="I156" s="11" t="s">
        <v>586</v>
      </c>
      <c r="M156" s="14" t="s">
        <v>26</v>
      </c>
      <c r="N156" s="15" t="s">
        <v>89</v>
      </c>
      <c r="O156" s="15" t="s">
        <v>90</v>
      </c>
    </row>
    <row r="157">
      <c r="A157" s="9">
        <v>155.0</v>
      </c>
      <c r="B157" s="7" t="s">
        <v>590</v>
      </c>
      <c r="C157" s="7" t="s">
        <v>38</v>
      </c>
      <c r="D157" s="7" t="s">
        <v>40</v>
      </c>
      <c r="E157" s="11" t="s">
        <v>581</v>
      </c>
      <c r="F157" s="11" t="s">
        <v>582</v>
      </c>
      <c r="G157" s="11" t="s">
        <v>583</v>
      </c>
      <c r="H157" s="11" t="s">
        <v>585</v>
      </c>
      <c r="I157" s="11" t="s">
        <v>586</v>
      </c>
      <c r="M157" s="14" t="s">
        <v>26</v>
      </c>
      <c r="N157" s="15" t="s">
        <v>89</v>
      </c>
      <c r="O157" s="15" t="s">
        <v>90</v>
      </c>
    </row>
    <row r="158">
      <c r="A158" s="9">
        <v>156.0</v>
      </c>
      <c r="B158" s="7" t="s">
        <v>591</v>
      </c>
      <c r="C158" s="7" t="s">
        <v>38</v>
      </c>
      <c r="D158" s="7" t="s">
        <v>40</v>
      </c>
      <c r="E158" s="11" t="s">
        <v>581</v>
      </c>
      <c r="F158" s="11" t="s">
        <v>582</v>
      </c>
      <c r="G158" s="11" t="s">
        <v>583</v>
      </c>
      <c r="H158" s="11" t="s">
        <v>585</v>
      </c>
      <c r="I158" s="11" t="s">
        <v>586</v>
      </c>
      <c r="M158" s="14" t="s">
        <v>26</v>
      </c>
      <c r="N158" s="15" t="s">
        <v>89</v>
      </c>
      <c r="O158" s="15" t="s">
        <v>90</v>
      </c>
    </row>
    <row r="159">
      <c r="A159" s="9">
        <v>157.0</v>
      </c>
      <c r="B159" s="7" t="s">
        <v>592</v>
      </c>
      <c r="C159" s="7" t="s">
        <v>82</v>
      </c>
      <c r="D159" s="7" t="s">
        <v>83</v>
      </c>
      <c r="E159" s="11" t="s">
        <v>581</v>
      </c>
      <c r="F159" s="11" t="s">
        <v>582</v>
      </c>
      <c r="G159" s="11" t="s">
        <v>583</v>
      </c>
      <c r="H159" s="11" t="s">
        <v>585</v>
      </c>
      <c r="I159" s="11" t="s">
        <v>586</v>
      </c>
      <c r="M159" s="14" t="s">
        <v>26</v>
      </c>
      <c r="N159" s="15" t="s">
        <v>89</v>
      </c>
      <c r="O159" s="15" t="s">
        <v>90</v>
      </c>
    </row>
    <row r="160">
      <c r="A160" s="9">
        <v>158.0</v>
      </c>
      <c r="B160" s="7" t="s">
        <v>593</v>
      </c>
      <c r="C160" s="7" t="s">
        <v>82</v>
      </c>
      <c r="D160" s="7" t="s">
        <v>83</v>
      </c>
      <c r="E160" s="11" t="s">
        <v>581</v>
      </c>
      <c r="F160" s="11" t="s">
        <v>582</v>
      </c>
      <c r="G160" s="11" t="s">
        <v>583</v>
      </c>
      <c r="H160" s="11" t="s">
        <v>585</v>
      </c>
      <c r="I160" s="11" t="s">
        <v>586</v>
      </c>
      <c r="M160" s="14" t="s">
        <v>26</v>
      </c>
      <c r="N160" s="15" t="s">
        <v>89</v>
      </c>
      <c r="O160" s="15" t="s">
        <v>90</v>
      </c>
    </row>
    <row r="161">
      <c r="A161" s="9">
        <v>159.0</v>
      </c>
      <c r="B161" s="7" t="s">
        <v>595</v>
      </c>
      <c r="C161" s="7" t="s">
        <v>82</v>
      </c>
      <c r="D161" s="7" t="s">
        <v>83</v>
      </c>
      <c r="E161" s="11" t="s">
        <v>581</v>
      </c>
      <c r="F161" s="11" t="s">
        <v>582</v>
      </c>
      <c r="G161" s="11" t="s">
        <v>583</v>
      </c>
      <c r="H161" s="11" t="s">
        <v>585</v>
      </c>
      <c r="I161" s="11" t="s">
        <v>586</v>
      </c>
      <c r="M161" s="14" t="s">
        <v>26</v>
      </c>
      <c r="N161" s="15" t="s">
        <v>89</v>
      </c>
      <c r="O161" s="15" t="s">
        <v>90</v>
      </c>
    </row>
    <row r="162">
      <c r="A162" s="9">
        <v>160.0</v>
      </c>
      <c r="B162" s="7" t="s">
        <v>597</v>
      </c>
      <c r="C162" s="7" t="s">
        <v>232</v>
      </c>
      <c r="D162" s="7" t="s">
        <v>598</v>
      </c>
      <c r="E162" s="11" t="s">
        <v>599</v>
      </c>
      <c r="F162" s="11" t="s">
        <v>600</v>
      </c>
      <c r="G162" s="11" t="s">
        <v>601</v>
      </c>
      <c r="H162" s="11" t="s">
        <v>602</v>
      </c>
      <c r="I162" s="11" t="s">
        <v>603</v>
      </c>
      <c r="M162" s="14" t="s">
        <v>26</v>
      </c>
      <c r="N162" s="15" t="s">
        <v>89</v>
      </c>
      <c r="O162" s="15" t="s">
        <v>101</v>
      </c>
    </row>
    <row r="163">
      <c r="A163" s="9">
        <v>161.0</v>
      </c>
      <c r="B163" s="7" t="s">
        <v>604</v>
      </c>
      <c r="C163" s="7" t="s">
        <v>232</v>
      </c>
      <c r="D163" s="7" t="s">
        <v>598</v>
      </c>
      <c r="E163" s="11" t="s">
        <v>599</v>
      </c>
      <c r="F163" s="11" t="s">
        <v>600</v>
      </c>
      <c r="G163" s="11" t="s">
        <v>601</v>
      </c>
      <c r="H163" s="11" t="s">
        <v>602</v>
      </c>
      <c r="I163" s="11" t="s">
        <v>603</v>
      </c>
      <c r="M163" s="14" t="s">
        <v>26</v>
      </c>
      <c r="N163" s="15" t="s">
        <v>89</v>
      </c>
      <c r="O163" s="15" t="s">
        <v>101</v>
      </c>
    </row>
    <row r="164">
      <c r="A164" s="9">
        <v>162.0</v>
      </c>
      <c r="B164" s="7" t="s">
        <v>605</v>
      </c>
      <c r="C164" s="7" t="s">
        <v>232</v>
      </c>
      <c r="D164" s="7" t="s">
        <v>598</v>
      </c>
      <c r="E164" s="11" t="s">
        <v>599</v>
      </c>
      <c r="F164" s="11" t="s">
        <v>600</v>
      </c>
      <c r="G164" s="11" t="s">
        <v>601</v>
      </c>
      <c r="H164" s="11" t="s">
        <v>602</v>
      </c>
      <c r="I164" s="11" t="s">
        <v>603</v>
      </c>
      <c r="M164" s="14" t="s">
        <v>26</v>
      </c>
      <c r="N164" s="15" t="s">
        <v>89</v>
      </c>
      <c r="O164" s="15" t="s">
        <v>101</v>
      </c>
    </row>
    <row r="165">
      <c r="A165" s="9">
        <v>163.0</v>
      </c>
      <c r="B165" s="7" t="s">
        <v>606</v>
      </c>
      <c r="C165" s="7" t="s">
        <v>232</v>
      </c>
      <c r="D165" s="7" t="s">
        <v>598</v>
      </c>
      <c r="E165" s="11" t="s">
        <v>599</v>
      </c>
      <c r="F165" s="11" t="s">
        <v>600</v>
      </c>
      <c r="G165" s="11" t="s">
        <v>601</v>
      </c>
      <c r="H165" s="11" t="s">
        <v>602</v>
      </c>
      <c r="I165" s="11" t="s">
        <v>603</v>
      </c>
      <c r="M165" s="14" t="s">
        <v>26</v>
      </c>
      <c r="N165" s="15" t="s">
        <v>89</v>
      </c>
      <c r="O165" s="15" t="s">
        <v>101</v>
      </c>
    </row>
    <row r="166">
      <c r="A166" s="9">
        <v>164.0</v>
      </c>
      <c r="B166" s="7" t="s">
        <v>607</v>
      </c>
      <c r="C166" s="7" t="s">
        <v>232</v>
      </c>
      <c r="D166" s="7" t="s">
        <v>608</v>
      </c>
      <c r="E166" s="11" t="s">
        <v>373</v>
      </c>
      <c r="F166" s="11" t="s">
        <v>374</v>
      </c>
      <c r="G166" s="11" t="s">
        <v>375</v>
      </c>
      <c r="H166" s="11" t="s">
        <v>376</v>
      </c>
      <c r="I166" s="11" t="s">
        <v>377</v>
      </c>
      <c r="M166" s="14" t="s">
        <v>26</v>
      </c>
      <c r="N166" s="15" t="s">
        <v>89</v>
      </c>
      <c r="O166" s="15" t="s">
        <v>101</v>
      </c>
    </row>
    <row r="167">
      <c r="A167" s="9">
        <v>165.0</v>
      </c>
      <c r="B167" s="7" t="s">
        <v>609</v>
      </c>
      <c r="C167" s="7" t="s">
        <v>232</v>
      </c>
      <c r="D167" s="7" t="s">
        <v>608</v>
      </c>
      <c r="E167" s="11" t="s">
        <v>373</v>
      </c>
      <c r="F167" s="11" t="s">
        <v>374</v>
      </c>
      <c r="G167" s="11" t="s">
        <v>375</v>
      </c>
      <c r="H167" s="11" t="s">
        <v>376</v>
      </c>
      <c r="I167" s="11" t="s">
        <v>377</v>
      </c>
      <c r="M167" s="14" t="s">
        <v>26</v>
      </c>
      <c r="N167" s="15" t="s">
        <v>89</v>
      </c>
      <c r="O167" s="15" t="s">
        <v>101</v>
      </c>
    </row>
    <row r="168">
      <c r="A168" s="9">
        <v>166.0</v>
      </c>
      <c r="B168" s="7" t="s">
        <v>610</v>
      </c>
      <c r="C168" s="7" t="s">
        <v>232</v>
      </c>
      <c r="D168" s="7" t="s">
        <v>608</v>
      </c>
      <c r="E168" s="11" t="s">
        <v>373</v>
      </c>
      <c r="F168" s="11" t="s">
        <v>374</v>
      </c>
      <c r="G168" s="11" t="s">
        <v>375</v>
      </c>
      <c r="H168" s="11" t="s">
        <v>376</v>
      </c>
      <c r="I168" s="11" t="s">
        <v>377</v>
      </c>
      <c r="M168" s="14" t="s">
        <v>26</v>
      </c>
      <c r="N168" s="15" t="s">
        <v>89</v>
      </c>
      <c r="O168" s="15" t="s">
        <v>101</v>
      </c>
    </row>
    <row r="169">
      <c r="A169" s="9">
        <v>167.0</v>
      </c>
      <c r="B169" s="7" t="s">
        <v>614</v>
      </c>
      <c r="C169" s="7" t="s">
        <v>232</v>
      </c>
      <c r="D169" s="7" t="s">
        <v>598</v>
      </c>
      <c r="E169" s="11" t="s">
        <v>599</v>
      </c>
      <c r="F169" s="11" t="s">
        <v>600</v>
      </c>
      <c r="G169" s="11" t="s">
        <v>601</v>
      </c>
      <c r="H169" s="11" t="s">
        <v>602</v>
      </c>
      <c r="I169" s="11" t="s">
        <v>603</v>
      </c>
      <c r="M169" s="14" t="s">
        <v>26</v>
      </c>
      <c r="N169" s="15" t="s">
        <v>89</v>
      </c>
      <c r="O169" s="15" t="s">
        <v>101</v>
      </c>
    </row>
    <row r="170">
      <c r="A170" s="9">
        <v>168.0</v>
      </c>
      <c r="B170" s="7" t="s">
        <v>617</v>
      </c>
      <c r="C170" s="7" t="s">
        <v>232</v>
      </c>
      <c r="D170" s="7" t="s">
        <v>598</v>
      </c>
      <c r="E170" s="11" t="s">
        <v>599</v>
      </c>
      <c r="F170" s="11" t="s">
        <v>600</v>
      </c>
      <c r="G170" s="11" t="s">
        <v>601</v>
      </c>
      <c r="H170" s="11" t="s">
        <v>602</v>
      </c>
      <c r="I170" s="11" t="s">
        <v>603</v>
      </c>
      <c r="M170" s="14" t="s">
        <v>26</v>
      </c>
      <c r="N170" s="15" t="s">
        <v>89</v>
      </c>
      <c r="O170" s="15" t="s">
        <v>101</v>
      </c>
    </row>
    <row r="171">
      <c r="A171" s="9">
        <v>169.0</v>
      </c>
      <c r="B171" s="7" t="s">
        <v>618</v>
      </c>
      <c r="C171" s="7" t="s">
        <v>232</v>
      </c>
      <c r="D171" s="7" t="s">
        <v>598</v>
      </c>
      <c r="E171" s="11" t="s">
        <v>599</v>
      </c>
      <c r="F171" s="11" t="s">
        <v>600</v>
      </c>
      <c r="G171" s="11" t="s">
        <v>601</v>
      </c>
      <c r="H171" s="11" t="s">
        <v>602</v>
      </c>
      <c r="I171" s="11" t="s">
        <v>603</v>
      </c>
      <c r="M171" s="14" t="s">
        <v>26</v>
      </c>
      <c r="N171" s="15" t="s">
        <v>89</v>
      </c>
      <c r="O171" s="15" t="s">
        <v>101</v>
      </c>
    </row>
    <row r="172">
      <c r="A172" s="9">
        <v>170.0</v>
      </c>
      <c r="B172" s="7" t="s">
        <v>620</v>
      </c>
      <c r="C172" s="7" t="s">
        <v>232</v>
      </c>
      <c r="D172" s="7" t="s">
        <v>608</v>
      </c>
      <c r="E172" s="11" t="s">
        <v>599</v>
      </c>
      <c r="F172" s="11" t="s">
        <v>600</v>
      </c>
      <c r="G172" s="11" t="s">
        <v>601</v>
      </c>
      <c r="H172" s="11" t="s">
        <v>602</v>
      </c>
      <c r="I172" s="11" t="s">
        <v>603</v>
      </c>
      <c r="M172" s="14" t="s">
        <v>26</v>
      </c>
      <c r="N172" s="15" t="s">
        <v>89</v>
      </c>
      <c r="O172" s="15" t="s">
        <v>101</v>
      </c>
    </row>
    <row r="173">
      <c r="A173" s="9">
        <v>171.0</v>
      </c>
      <c r="B173" s="7" t="s">
        <v>622</v>
      </c>
      <c r="C173" s="7" t="s">
        <v>623</v>
      </c>
      <c r="D173" s="7" t="s">
        <v>624</v>
      </c>
      <c r="E173" s="11" t="s">
        <v>625</v>
      </c>
      <c r="F173" s="11" t="s">
        <v>626</v>
      </c>
      <c r="G173" s="11" t="s">
        <v>627</v>
      </c>
      <c r="H173" s="11" t="s">
        <v>628</v>
      </c>
      <c r="I173" s="11" t="s">
        <v>629</v>
      </c>
      <c r="M173" s="14" t="s">
        <v>26</v>
      </c>
      <c r="N173" s="15" t="s">
        <v>89</v>
      </c>
      <c r="O173" s="15" t="s">
        <v>630</v>
      </c>
    </row>
    <row r="174">
      <c r="A174" s="9">
        <v>172.0</v>
      </c>
      <c r="B174" s="7" t="s">
        <v>631</v>
      </c>
      <c r="C174" s="7" t="s">
        <v>623</v>
      </c>
      <c r="D174" s="7" t="s">
        <v>624</v>
      </c>
      <c r="E174" s="11" t="s">
        <v>625</v>
      </c>
      <c r="F174" s="11" t="s">
        <v>626</v>
      </c>
      <c r="G174" s="11" t="s">
        <v>627</v>
      </c>
      <c r="H174" s="11" t="s">
        <v>628</v>
      </c>
      <c r="I174" s="11" t="s">
        <v>629</v>
      </c>
      <c r="M174" s="14" t="s">
        <v>26</v>
      </c>
      <c r="N174" s="15" t="s">
        <v>89</v>
      </c>
      <c r="O174" s="15" t="s">
        <v>630</v>
      </c>
    </row>
    <row r="175">
      <c r="A175" s="9">
        <v>173.0</v>
      </c>
      <c r="B175" s="7" t="s">
        <v>632</v>
      </c>
      <c r="C175" s="7" t="s">
        <v>623</v>
      </c>
      <c r="D175" s="7" t="s">
        <v>624</v>
      </c>
      <c r="E175" s="11" t="s">
        <v>625</v>
      </c>
      <c r="F175" s="11" t="s">
        <v>626</v>
      </c>
      <c r="G175" s="11" t="s">
        <v>627</v>
      </c>
      <c r="H175" s="11" t="s">
        <v>628</v>
      </c>
      <c r="I175" s="11" t="s">
        <v>629</v>
      </c>
      <c r="M175" s="14" t="s">
        <v>26</v>
      </c>
      <c r="N175" s="15" t="s">
        <v>89</v>
      </c>
      <c r="O175" s="15" t="s">
        <v>630</v>
      </c>
    </row>
    <row r="176">
      <c r="A176" s="9">
        <v>174.0</v>
      </c>
      <c r="B176" s="7" t="s">
        <v>633</v>
      </c>
      <c r="C176" s="7" t="s">
        <v>623</v>
      </c>
      <c r="D176" s="7" t="s">
        <v>624</v>
      </c>
      <c r="E176" s="11" t="s">
        <v>625</v>
      </c>
      <c r="F176" s="11" t="s">
        <v>626</v>
      </c>
      <c r="G176" s="11" t="s">
        <v>627</v>
      </c>
      <c r="H176" s="11" t="s">
        <v>628</v>
      </c>
      <c r="I176" s="11" t="s">
        <v>629</v>
      </c>
      <c r="M176" s="14" t="s">
        <v>26</v>
      </c>
      <c r="N176" s="15" t="s">
        <v>89</v>
      </c>
      <c r="O176" s="15" t="s">
        <v>630</v>
      </c>
    </row>
    <row r="177">
      <c r="A177" s="9">
        <v>175.0</v>
      </c>
      <c r="B177" s="7" t="s">
        <v>635</v>
      </c>
      <c r="C177" s="7" t="s">
        <v>623</v>
      </c>
      <c r="D177" s="7" t="s">
        <v>624</v>
      </c>
      <c r="E177" s="11" t="s">
        <v>625</v>
      </c>
      <c r="F177" s="11" t="s">
        <v>626</v>
      </c>
      <c r="G177" s="11" t="s">
        <v>627</v>
      </c>
      <c r="H177" s="11" t="s">
        <v>628</v>
      </c>
      <c r="I177" s="11" t="s">
        <v>629</v>
      </c>
      <c r="M177" s="14" t="s">
        <v>26</v>
      </c>
      <c r="N177" s="15" t="s">
        <v>89</v>
      </c>
      <c r="O177" s="15" t="s">
        <v>630</v>
      </c>
    </row>
    <row r="178">
      <c r="A178" s="9">
        <v>176.0</v>
      </c>
      <c r="B178" s="7" t="s">
        <v>636</v>
      </c>
      <c r="C178" s="7" t="s">
        <v>623</v>
      </c>
      <c r="D178" s="7" t="s">
        <v>624</v>
      </c>
      <c r="E178" s="11" t="s">
        <v>625</v>
      </c>
      <c r="F178" s="11" t="s">
        <v>626</v>
      </c>
      <c r="G178" s="11" t="s">
        <v>627</v>
      </c>
      <c r="H178" s="11" t="s">
        <v>628</v>
      </c>
      <c r="I178" s="11" t="s">
        <v>629</v>
      </c>
      <c r="M178" s="14" t="s">
        <v>26</v>
      </c>
      <c r="N178" s="15" t="s">
        <v>89</v>
      </c>
      <c r="O178" s="15" t="s">
        <v>630</v>
      </c>
    </row>
    <row r="179">
      <c r="A179" s="9">
        <v>177.0</v>
      </c>
      <c r="B179" s="7" t="s">
        <v>637</v>
      </c>
      <c r="C179" s="7" t="s">
        <v>638</v>
      </c>
      <c r="D179" s="7" t="s">
        <v>638</v>
      </c>
      <c r="E179" s="11" t="s">
        <v>625</v>
      </c>
      <c r="F179" s="11" t="s">
        <v>626</v>
      </c>
      <c r="G179" s="11" t="s">
        <v>627</v>
      </c>
      <c r="H179" s="11" t="s">
        <v>628</v>
      </c>
      <c r="I179" s="11" t="s">
        <v>629</v>
      </c>
      <c r="M179" s="14" t="s">
        <v>26</v>
      </c>
      <c r="N179" s="15" t="s">
        <v>89</v>
      </c>
      <c r="O179" s="15" t="s">
        <v>630</v>
      </c>
    </row>
    <row r="180">
      <c r="A180" s="9">
        <v>178.0</v>
      </c>
      <c r="B180" s="7" t="s">
        <v>639</v>
      </c>
      <c r="C180" s="7" t="s">
        <v>638</v>
      </c>
      <c r="D180" s="7" t="s">
        <v>638</v>
      </c>
      <c r="E180" s="11" t="s">
        <v>625</v>
      </c>
      <c r="F180" s="11" t="s">
        <v>626</v>
      </c>
      <c r="G180" s="11" t="s">
        <v>627</v>
      </c>
      <c r="H180" s="11" t="s">
        <v>628</v>
      </c>
      <c r="I180" s="11" t="s">
        <v>629</v>
      </c>
      <c r="M180" s="14" t="s">
        <v>26</v>
      </c>
      <c r="N180" s="15" t="s">
        <v>89</v>
      </c>
      <c r="O180" s="15" t="s">
        <v>630</v>
      </c>
    </row>
    <row r="181">
      <c r="A181" s="9">
        <v>179.0</v>
      </c>
      <c r="B181" s="7" t="s">
        <v>647</v>
      </c>
      <c r="C181" s="7" t="s">
        <v>55</v>
      </c>
      <c r="D181" s="7" t="s">
        <v>56</v>
      </c>
      <c r="E181" s="11" t="s">
        <v>649</v>
      </c>
      <c r="F181" s="11" t="s">
        <v>650</v>
      </c>
      <c r="G181" s="11" t="s">
        <v>651</v>
      </c>
      <c r="H181" s="11" t="s">
        <v>652</v>
      </c>
      <c r="I181" s="11" t="s">
        <v>653</v>
      </c>
      <c r="M181" s="14" t="s">
        <v>219</v>
      </c>
      <c r="N181" s="15" t="s">
        <v>220</v>
      </c>
      <c r="O181" s="15" t="s">
        <v>221</v>
      </c>
    </row>
    <row r="182">
      <c r="A182" s="9">
        <v>180.0</v>
      </c>
      <c r="B182" s="7" t="s">
        <v>654</v>
      </c>
      <c r="C182" s="7" t="s">
        <v>55</v>
      </c>
      <c r="D182" s="7" t="s">
        <v>56</v>
      </c>
      <c r="E182" s="11" t="s">
        <v>649</v>
      </c>
      <c r="F182" s="11" t="s">
        <v>650</v>
      </c>
      <c r="G182" s="11" t="s">
        <v>651</v>
      </c>
      <c r="H182" s="11" t="s">
        <v>652</v>
      </c>
      <c r="I182" s="11" t="s">
        <v>653</v>
      </c>
      <c r="M182" s="14" t="s">
        <v>219</v>
      </c>
      <c r="N182" s="15" t="s">
        <v>220</v>
      </c>
      <c r="O182" s="15" t="s">
        <v>221</v>
      </c>
    </row>
    <row r="183">
      <c r="A183" s="9">
        <v>181.0</v>
      </c>
      <c r="B183" s="7" t="s">
        <v>655</v>
      </c>
      <c r="C183" s="7" t="s">
        <v>656</v>
      </c>
      <c r="D183" s="7" t="s">
        <v>657</v>
      </c>
      <c r="E183" s="11" t="s">
        <v>658</v>
      </c>
      <c r="F183" s="11" t="s">
        <v>659</v>
      </c>
      <c r="G183" s="11" t="s">
        <v>660</v>
      </c>
      <c r="H183" s="11" t="s">
        <v>661</v>
      </c>
      <c r="I183" s="11" t="s">
        <v>662</v>
      </c>
      <c r="M183" s="14" t="s">
        <v>26</v>
      </c>
      <c r="N183" s="15" t="s">
        <v>140</v>
      </c>
      <c r="O183" s="15" t="s">
        <v>167</v>
      </c>
    </row>
    <row r="184">
      <c r="A184" s="9">
        <v>182.0</v>
      </c>
      <c r="B184" s="7" t="s">
        <v>663</v>
      </c>
      <c r="C184" s="7" t="s">
        <v>656</v>
      </c>
      <c r="D184" s="7" t="s">
        <v>657</v>
      </c>
      <c r="E184" s="11" t="s">
        <v>658</v>
      </c>
      <c r="F184" s="11" t="s">
        <v>659</v>
      </c>
      <c r="G184" s="11" t="s">
        <v>660</v>
      </c>
      <c r="H184" s="11" t="s">
        <v>661</v>
      </c>
      <c r="I184" s="11" t="s">
        <v>662</v>
      </c>
      <c r="M184" s="14" t="s">
        <v>219</v>
      </c>
      <c r="N184" s="15" t="s">
        <v>220</v>
      </c>
      <c r="O184" s="15" t="s">
        <v>221</v>
      </c>
    </row>
    <row r="185">
      <c r="A185" s="9">
        <v>183.0</v>
      </c>
      <c r="B185" s="7" t="s">
        <v>665</v>
      </c>
      <c r="C185" s="7" t="s">
        <v>638</v>
      </c>
      <c r="D185" s="7" t="s">
        <v>638</v>
      </c>
      <c r="E185" s="11" t="s">
        <v>666</v>
      </c>
      <c r="F185" s="11" t="s">
        <v>667</v>
      </c>
      <c r="G185" s="11" t="s">
        <v>668</v>
      </c>
      <c r="H185" s="11" t="s">
        <v>669</v>
      </c>
      <c r="I185" s="11" t="s">
        <v>670</v>
      </c>
      <c r="M185" s="14" t="s">
        <v>26</v>
      </c>
      <c r="N185" s="15" t="s">
        <v>140</v>
      </c>
      <c r="O185" s="15" t="s">
        <v>167</v>
      </c>
    </row>
    <row r="186">
      <c r="A186" s="9">
        <v>184.0</v>
      </c>
      <c r="B186" s="7" t="s">
        <v>671</v>
      </c>
      <c r="C186" s="7" t="s">
        <v>672</v>
      </c>
      <c r="D186" s="7" t="s">
        <v>673</v>
      </c>
      <c r="E186" s="11" t="s">
        <v>674</v>
      </c>
      <c r="F186" s="11" t="s">
        <v>675</v>
      </c>
      <c r="G186" s="11" t="s">
        <v>676</v>
      </c>
      <c r="H186" s="11" t="s">
        <v>677</v>
      </c>
      <c r="I186" s="11" t="s">
        <v>678</v>
      </c>
      <c r="M186" s="14" t="s">
        <v>679</v>
      </c>
      <c r="N186" s="15" t="s">
        <v>140</v>
      </c>
      <c r="O186" s="15" t="s">
        <v>167</v>
      </c>
    </row>
    <row r="187">
      <c r="A187" s="9">
        <v>185.0</v>
      </c>
      <c r="B187" s="7" t="s">
        <v>680</v>
      </c>
      <c r="C187" s="7" t="s">
        <v>672</v>
      </c>
      <c r="D187" s="7" t="s">
        <v>673</v>
      </c>
      <c r="E187" s="11" t="s">
        <v>674</v>
      </c>
      <c r="F187" s="11" t="s">
        <v>675</v>
      </c>
      <c r="G187" s="11" t="s">
        <v>676</v>
      </c>
      <c r="H187" s="11" t="s">
        <v>677</v>
      </c>
      <c r="I187" s="11" t="s">
        <v>678</v>
      </c>
      <c r="M187" s="14" t="s">
        <v>26</v>
      </c>
      <c r="N187" s="15" t="s">
        <v>140</v>
      </c>
      <c r="O187" s="15" t="s">
        <v>167</v>
      </c>
    </row>
    <row r="188">
      <c r="A188" s="9">
        <v>186.0</v>
      </c>
      <c r="B188" s="7" t="s">
        <v>681</v>
      </c>
      <c r="C188" s="7" t="s">
        <v>232</v>
      </c>
      <c r="D188" s="7" t="s">
        <v>232</v>
      </c>
      <c r="E188" s="11" t="s">
        <v>682</v>
      </c>
      <c r="F188" s="11" t="s">
        <v>683</v>
      </c>
      <c r="G188" s="11" t="s">
        <v>684</v>
      </c>
      <c r="H188" s="11" t="s">
        <v>685</v>
      </c>
      <c r="I188" s="11" t="s">
        <v>686</v>
      </c>
      <c r="M188" s="14" t="s">
        <v>26</v>
      </c>
      <c r="N188" s="15" t="s">
        <v>140</v>
      </c>
      <c r="O188" s="15" t="s">
        <v>167</v>
      </c>
    </row>
    <row r="189">
      <c r="A189" s="9">
        <v>187.0</v>
      </c>
      <c r="B189" s="7" t="s">
        <v>687</v>
      </c>
      <c r="C189" s="7" t="s">
        <v>256</v>
      </c>
      <c r="D189" s="7" t="s">
        <v>688</v>
      </c>
      <c r="E189" s="11" t="s">
        <v>689</v>
      </c>
      <c r="F189" s="11" t="s">
        <v>690</v>
      </c>
      <c r="G189" s="11" t="s">
        <v>691</v>
      </c>
      <c r="H189" s="11" t="s">
        <v>692</v>
      </c>
      <c r="I189" s="11" t="s">
        <v>693</v>
      </c>
      <c r="M189" s="14" t="s">
        <v>26</v>
      </c>
      <c r="N189" s="15" t="s">
        <v>89</v>
      </c>
      <c r="O189" s="15" t="s">
        <v>695</v>
      </c>
    </row>
    <row r="190">
      <c r="A190" s="9">
        <v>188.0</v>
      </c>
      <c r="B190" s="7" t="s">
        <v>696</v>
      </c>
      <c r="C190" s="7" t="s">
        <v>256</v>
      </c>
      <c r="D190" s="7" t="s">
        <v>688</v>
      </c>
      <c r="E190" s="11" t="s">
        <v>689</v>
      </c>
      <c r="F190" s="11" t="s">
        <v>690</v>
      </c>
      <c r="G190" s="11" t="s">
        <v>691</v>
      </c>
      <c r="H190" s="11" t="s">
        <v>692</v>
      </c>
      <c r="I190" s="11" t="s">
        <v>693</v>
      </c>
      <c r="M190" s="14" t="s">
        <v>26</v>
      </c>
      <c r="N190" s="15" t="s">
        <v>89</v>
      </c>
      <c r="O190" s="15" t="s">
        <v>695</v>
      </c>
    </row>
    <row r="191">
      <c r="A191" s="9">
        <v>189.0</v>
      </c>
      <c r="B191" s="7" t="s">
        <v>697</v>
      </c>
      <c r="C191" s="7" t="s">
        <v>256</v>
      </c>
      <c r="D191" s="7" t="s">
        <v>688</v>
      </c>
      <c r="E191" s="11" t="s">
        <v>689</v>
      </c>
      <c r="F191" s="11" t="s">
        <v>690</v>
      </c>
      <c r="G191" s="11" t="s">
        <v>691</v>
      </c>
      <c r="H191" s="11" t="s">
        <v>692</v>
      </c>
      <c r="I191" s="11" t="s">
        <v>693</v>
      </c>
      <c r="M191" s="14" t="s">
        <v>26</v>
      </c>
      <c r="N191" s="15" t="s">
        <v>89</v>
      </c>
      <c r="O191" s="15" t="s">
        <v>695</v>
      </c>
    </row>
    <row r="192">
      <c r="A192" s="9">
        <v>190.0</v>
      </c>
      <c r="B192" s="7" t="s">
        <v>698</v>
      </c>
      <c r="C192" s="7" t="s">
        <v>256</v>
      </c>
      <c r="D192" s="7" t="s">
        <v>688</v>
      </c>
      <c r="E192" s="11" t="s">
        <v>689</v>
      </c>
      <c r="F192" s="11" t="s">
        <v>690</v>
      </c>
      <c r="G192" s="11" t="s">
        <v>691</v>
      </c>
      <c r="H192" s="11" t="s">
        <v>692</v>
      </c>
      <c r="I192" s="11" t="s">
        <v>693</v>
      </c>
      <c r="M192" s="14" t="s">
        <v>26</v>
      </c>
      <c r="N192" s="15" t="s">
        <v>89</v>
      </c>
      <c r="O192" s="15" t="s">
        <v>695</v>
      </c>
    </row>
    <row r="193">
      <c r="A193" s="9">
        <v>191.0</v>
      </c>
      <c r="B193" s="7" t="s">
        <v>699</v>
      </c>
      <c r="C193" s="7" t="s">
        <v>256</v>
      </c>
      <c r="D193" s="7" t="s">
        <v>688</v>
      </c>
      <c r="E193" s="11" t="s">
        <v>689</v>
      </c>
      <c r="F193" s="11" t="s">
        <v>690</v>
      </c>
      <c r="G193" s="11" t="s">
        <v>691</v>
      </c>
      <c r="H193" s="11" t="s">
        <v>692</v>
      </c>
      <c r="I193" s="11" t="s">
        <v>693</v>
      </c>
      <c r="M193" s="14" t="s">
        <v>26</v>
      </c>
      <c r="N193" s="15" t="s">
        <v>89</v>
      </c>
      <c r="O193" s="15" t="s">
        <v>695</v>
      </c>
    </row>
    <row r="194">
      <c r="A194" s="9">
        <v>192.0</v>
      </c>
      <c r="B194" s="7" t="s">
        <v>702</v>
      </c>
      <c r="C194" s="7" t="s">
        <v>256</v>
      </c>
      <c r="D194" s="7" t="s">
        <v>688</v>
      </c>
      <c r="E194" s="11" t="s">
        <v>689</v>
      </c>
      <c r="F194" s="11" t="s">
        <v>690</v>
      </c>
      <c r="G194" s="11" t="s">
        <v>691</v>
      </c>
      <c r="H194" s="11" t="s">
        <v>692</v>
      </c>
      <c r="I194" s="11" t="s">
        <v>693</v>
      </c>
      <c r="M194" s="14" t="s">
        <v>26</v>
      </c>
      <c r="N194" s="15" t="s">
        <v>89</v>
      </c>
      <c r="O194" s="15" t="s">
        <v>695</v>
      </c>
    </row>
    <row r="195">
      <c r="A195" s="9">
        <v>193.0</v>
      </c>
      <c r="B195" s="7" t="s">
        <v>707</v>
      </c>
      <c r="C195" s="7" t="s">
        <v>708</v>
      </c>
      <c r="D195" s="7" t="s">
        <v>709</v>
      </c>
      <c r="E195" s="11" t="s">
        <v>689</v>
      </c>
      <c r="F195" s="11" t="s">
        <v>690</v>
      </c>
      <c r="G195" s="11" t="s">
        <v>691</v>
      </c>
      <c r="H195" s="11" t="s">
        <v>692</v>
      </c>
      <c r="I195" s="11" t="s">
        <v>693</v>
      </c>
      <c r="M195" s="14" t="s">
        <v>26</v>
      </c>
      <c r="N195" s="15" t="s">
        <v>89</v>
      </c>
      <c r="O195" s="15" t="s">
        <v>695</v>
      </c>
    </row>
    <row r="196">
      <c r="A196" s="9">
        <v>194.0</v>
      </c>
      <c r="B196" s="7" t="s">
        <v>710</v>
      </c>
      <c r="C196" s="7" t="s">
        <v>248</v>
      </c>
      <c r="D196" s="7" t="s">
        <v>711</v>
      </c>
      <c r="E196" s="11" t="s">
        <v>712</v>
      </c>
      <c r="F196" s="11" t="s">
        <v>713</v>
      </c>
      <c r="G196" s="11" t="s">
        <v>714</v>
      </c>
      <c r="H196" s="11" t="s">
        <v>715</v>
      </c>
      <c r="I196" s="11" t="s">
        <v>716</v>
      </c>
      <c r="M196" s="14" t="s">
        <v>219</v>
      </c>
      <c r="N196" s="15" t="s">
        <v>220</v>
      </c>
      <c r="O196" s="15" t="s">
        <v>221</v>
      </c>
    </row>
    <row r="197">
      <c r="A197" s="9">
        <v>195.0</v>
      </c>
      <c r="B197" s="7" t="s">
        <v>717</v>
      </c>
      <c r="C197" s="7" t="s">
        <v>248</v>
      </c>
      <c r="D197" s="7" t="s">
        <v>711</v>
      </c>
      <c r="E197" s="11" t="s">
        <v>712</v>
      </c>
      <c r="F197" s="11" t="s">
        <v>713</v>
      </c>
      <c r="G197" s="11" t="s">
        <v>714</v>
      </c>
      <c r="H197" s="11" t="s">
        <v>715</v>
      </c>
      <c r="I197" s="11" t="s">
        <v>716</v>
      </c>
      <c r="M197" s="14" t="s">
        <v>219</v>
      </c>
      <c r="N197" s="15" t="s">
        <v>220</v>
      </c>
      <c r="O197" s="15" t="s">
        <v>221</v>
      </c>
    </row>
    <row r="198">
      <c r="A198" s="9">
        <v>196.0</v>
      </c>
      <c r="B198" s="7" t="s">
        <v>719</v>
      </c>
      <c r="C198" s="7" t="s">
        <v>248</v>
      </c>
      <c r="D198" s="7" t="s">
        <v>711</v>
      </c>
      <c r="E198" s="11" t="s">
        <v>712</v>
      </c>
      <c r="F198" s="11" t="s">
        <v>713</v>
      </c>
      <c r="G198" s="11" t="s">
        <v>714</v>
      </c>
      <c r="H198" s="11" t="s">
        <v>715</v>
      </c>
      <c r="I198" s="11" t="s">
        <v>716</v>
      </c>
      <c r="M198" s="14" t="s">
        <v>219</v>
      </c>
      <c r="N198" s="15" t="s">
        <v>220</v>
      </c>
      <c r="O198" s="15" t="s">
        <v>221</v>
      </c>
    </row>
    <row r="199">
      <c r="A199" s="9">
        <v>197.0</v>
      </c>
      <c r="B199" s="7" t="s">
        <v>721</v>
      </c>
      <c r="C199" s="7" t="s">
        <v>248</v>
      </c>
      <c r="D199" s="7" t="s">
        <v>711</v>
      </c>
      <c r="E199" s="11" t="s">
        <v>712</v>
      </c>
      <c r="F199" s="11" t="s">
        <v>713</v>
      </c>
      <c r="G199" s="11" t="s">
        <v>714</v>
      </c>
      <c r="H199" s="11" t="s">
        <v>715</v>
      </c>
      <c r="I199" s="11" t="s">
        <v>716</v>
      </c>
      <c r="M199" s="14" t="s">
        <v>219</v>
      </c>
      <c r="N199" s="15" t="s">
        <v>220</v>
      </c>
      <c r="O199" s="15" t="s">
        <v>221</v>
      </c>
    </row>
    <row r="200">
      <c r="A200" s="9">
        <v>198.0</v>
      </c>
      <c r="B200" s="7" t="s">
        <v>722</v>
      </c>
      <c r="C200" s="7" t="s">
        <v>723</v>
      </c>
      <c r="D200" s="7" t="s">
        <v>724</v>
      </c>
      <c r="E200" s="11" t="s">
        <v>725</v>
      </c>
      <c r="F200" s="11" t="s">
        <v>726</v>
      </c>
      <c r="G200" s="11" t="s">
        <v>727</v>
      </c>
      <c r="H200" s="11" t="s">
        <v>728</v>
      </c>
      <c r="I200" s="11" t="s">
        <v>729</v>
      </c>
      <c r="M200" s="14" t="s">
        <v>219</v>
      </c>
      <c r="N200" s="15" t="s">
        <v>220</v>
      </c>
      <c r="O200" s="15" t="s">
        <v>221</v>
      </c>
    </row>
    <row r="201">
      <c r="A201" s="9">
        <v>199.0</v>
      </c>
      <c r="B201" s="7" t="s">
        <v>730</v>
      </c>
      <c r="C201" s="7" t="s">
        <v>55</v>
      </c>
      <c r="D201" s="7" t="s">
        <v>56</v>
      </c>
      <c r="E201" s="11" t="s">
        <v>731</v>
      </c>
      <c r="F201" s="11" t="s">
        <v>732</v>
      </c>
      <c r="G201" s="11" t="s">
        <v>733</v>
      </c>
      <c r="H201" s="11" t="s">
        <v>734</v>
      </c>
      <c r="I201" s="11" t="s">
        <v>735</v>
      </c>
      <c r="M201" s="14" t="s">
        <v>26</v>
      </c>
      <c r="N201" s="15" t="s">
        <v>140</v>
      </c>
      <c r="O201" s="15" t="s">
        <v>167</v>
      </c>
    </row>
    <row r="202">
      <c r="A202" s="9">
        <v>200.0</v>
      </c>
      <c r="B202" s="7" t="s">
        <v>736</v>
      </c>
      <c r="C202" s="7" t="s">
        <v>55</v>
      </c>
      <c r="D202" s="7" t="s">
        <v>56</v>
      </c>
      <c r="E202" s="11" t="s">
        <v>731</v>
      </c>
      <c r="F202" s="11" t="s">
        <v>732</v>
      </c>
      <c r="G202" s="11" t="s">
        <v>733</v>
      </c>
      <c r="H202" s="11" t="s">
        <v>734</v>
      </c>
      <c r="I202" s="11" t="s">
        <v>735</v>
      </c>
      <c r="M202" s="14" t="s">
        <v>26</v>
      </c>
      <c r="N202" s="15" t="s">
        <v>140</v>
      </c>
      <c r="O202" s="15" t="s">
        <v>167</v>
      </c>
    </row>
    <row r="203">
      <c r="A203" s="9">
        <v>201.0</v>
      </c>
      <c r="B203" s="7" t="s">
        <v>737</v>
      </c>
      <c r="C203" s="7" t="s">
        <v>55</v>
      </c>
      <c r="D203" s="7" t="s">
        <v>56</v>
      </c>
      <c r="E203" s="11" t="s">
        <v>731</v>
      </c>
      <c r="F203" s="11" t="s">
        <v>732</v>
      </c>
      <c r="G203" s="11" t="s">
        <v>733</v>
      </c>
      <c r="H203" s="11" t="s">
        <v>734</v>
      </c>
      <c r="I203" s="11" t="s">
        <v>735</v>
      </c>
      <c r="M203" s="14" t="s">
        <v>26</v>
      </c>
      <c r="N203" s="15" t="s">
        <v>140</v>
      </c>
      <c r="O203" s="15" t="s">
        <v>167</v>
      </c>
    </row>
    <row r="204">
      <c r="A204" s="9">
        <v>202.0</v>
      </c>
      <c r="B204" s="7" t="s">
        <v>738</v>
      </c>
      <c r="C204" s="7" t="s">
        <v>55</v>
      </c>
      <c r="D204" s="7" t="s">
        <v>56</v>
      </c>
      <c r="E204" s="11" t="s">
        <v>731</v>
      </c>
      <c r="F204" s="11" t="s">
        <v>732</v>
      </c>
      <c r="G204" s="11" t="s">
        <v>733</v>
      </c>
      <c r="H204" s="11" t="s">
        <v>734</v>
      </c>
      <c r="I204" s="11" t="s">
        <v>735</v>
      </c>
      <c r="M204" s="14" t="s">
        <v>26</v>
      </c>
      <c r="N204" s="15" t="s">
        <v>140</v>
      </c>
      <c r="O204" s="15" t="s">
        <v>167</v>
      </c>
    </row>
    <row r="205">
      <c r="A205" s="9">
        <v>203.0</v>
      </c>
      <c r="B205" s="7" t="s">
        <v>739</v>
      </c>
      <c r="C205" s="7" t="s">
        <v>55</v>
      </c>
      <c r="D205" s="7" t="s">
        <v>56</v>
      </c>
      <c r="E205" s="11" t="s">
        <v>731</v>
      </c>
      <c r="F205" s="11" t="s">
        <v>732</v>
      </c>
      <c r="G205" s="11" t="s">
        <v>733</v>
      </c>
      <c r="H205" s="11" t="s">
        <v>734</v>
      </c>
      <c r="I205" s="11" t="s">
        <v>735</v>
      </c>
      <c r="M205" s="14" t="s">
        <v>26</v>
      </c>
      <c r="N205" s="15" t="s">
        <v>140</v>
      </c>
      <c r="O205" s="15" t="s">
        <v>167</v>
      </c>
    </row>
    <row r="206">
      <c r="A206" s="9">
        <v>204.0</v>
      </c>
      <c r="B206" s="7" t="s">
        <v>740</v>
      </c>
      <c r="C206" s="7" t="s">
        <v>55</v>
      </c>
      <c r="D206" s="7" t="s">
        <v>56</v>
      </c>
      <c r="E206" s="11" t="s">
        <v>731</v>
      </c>
      <c r="F206" s="11" t="s">
        <v>732</v>
      </c>
      <c r="G206" s="11" t="s">
        <v>733</v>
      </c>
      <c r="H206" s="11" t="s">
        <v>734</v>
      </c>
      <c r="I206" s="11" t="s">
        <v>735</v>
      </c>
      <c r="M206" s="14" t="s">
        <v>219</v>
      </c>
      <c r="N206" s="15" t="s">
        <v>220</v>
      </c>
      <c r="O206" s="15" t="s">
        <v>221</v>
      </c>
    </row>
    <row r="207">
      <c r="A207" s="9">
        <v>205.0</v>
      </c>
      <c r="B207" s="7" t="s">
        <v>741</v>
      </c>
      <c r="C207" s="7" t="s">
        <v>55</v>
      </c>
      <c r="D207" s="7" t="s">
        <v>56</v>
      </c>
      <c r="E207" s="11" t="s">
        <v>731</v>
      </c>
      <c r="F207" s="11" t="s">
        <v>732</v>
      </c>
      <c r="G207" s="11" t="s">
        <v>733</v>
      </c>
      <c r="H207" s="11" t="s">
        <v>734</v>
      </c>
      <c r="I207" s="11" t="s">
        <v>735</v>
      </c>
      <c r="M207" s="14" t="s">
        <v>219</v>
      </c>
      <c r="N207" s="15" t="s">
        <v>220</v>
      </c>
      <c r="O207" s="15" t="s">
        <v>221</v>
      </c>
    </row>
    <row r="208">
      <c r="A208" s="9">
        <v>206.0</v>
      </c>
      <c r="B208" s="7" t="s">
        <v>742</v>
      </c>
      <c r="C208" s="7" t="s">
        <v>743</v>
      </c>
      <c r="D208" s="7" t="s">
        <v>744</v>
      </c>
      <c r="E208" s="11" t="s">
        <v>745</v>
      </c>
      <c r="F208" s="11" t="s">
        <v>746</v>
      </c>
      <c r="G208" s="11" t="s">
        <v>747</v>
      </c>
      <c r="H208" s="11" t="s">
        <v>748</v>
      </c>
      <c r="I208" s="11" t="s">
        <v>749</v>
      </c>
      <c r="M208" s="14" t="s">
        <v>26</v>
      </c>
      <c r="N208" s="15" t="s">
        <v>140</v>
      </c>
      <c r="O208" s="15" t="s">
        <v>167</v>
      </c>
    </row>
    <row r="209">
      <c r="A209" s="9">
        <v>207.0</v>
      </c>
      <c r="B209" s="7" t="s">
        <v>750</v>
      </c>
      <c r="C209" s="7" t="s">
        <v>281</v>
      </c>
      <c r="D209" s="7" t="s">
        <v>281</v>
      </c>
      <c r="E209" s="11" t="s">
        <v>751</v>
      </c>
      <c r="F209" s="11" t="s">
        <v>752</v>
      </c>
      <c r="G209" s="11" t="s">
        <v>753</v>
      </c>
      <c r="H209" s="11" t="s">
        <v>754</v>
      </c>
      <c r="I209" s="11" t="s">
        <v>755</v>
      </c>
      <c r="M209" s="14" t="s">
        <v>26</v>
      </c>
      <c r="N209" s="15" t="s">
        <v>140</v>
      </c>
      <c r="O209" s="15" t="s">
        <v>167</v>
      </c>
    </row>
    <row r="210">
      <c r="A210" s="9">
        <v>208.0</v>
      </c>
      <c r="B210" s="7" t="s">
        <v>756</v>
      </c>
      <c r="C210" s="7" t="s">
        <v>281</v>
      </c>
      <c r="D210" s="7" t="s">
        <v>281</v>
      </c>
      <c r="E210" s="11" t="s">
        <v>751</v>
      </c>
      <c r="F210" s="11" t="s">
        <v>752</v>
      </c>
      <c r="G210" s="11" t="s">
        <v>753</v>
      </c>
      <c r="H210" s="11" t="s">
        <v>754</v>
      </c>
      <c r="I210" s="11" t="s">
        <v>755</v>
      </c>
      <c r="M210" s="14" t="s">
        <v>26</v>
      </c>
      <c r="N210" s="15" t="s">
        <v>140</v>
      </c>
      <c r="O210" s="15" t="s">
        <v>167</v>
      </c>
    </row>
    <row r="211">
      <c r="A211" s="9">
        <v>209.0</v>
      </c>
      <c r="B211" s="7" t="s">
        <v>757</v>
      </c>
      <c r="C211" s="7" t="s">
        <v>281</v>
      </c>
      <c r="D211" s="7" t="s">
        <v>281</v>
      </c>
      <c r="E211" s="11" t="s">
        <v>751</v>
      </c>
      <c r="F211" s="11" t="s">
        <v>752</v>
      </c>
      <c r="G211" s="11" t="s">
        <v>753</v>
      </c>
      <c r="H211" s="11" t="s">
        <v>754</v>
      </c>
      <c r="I211" s="11" t="s">
        <v>755</v>
      </c>
      <c r="M211" s="14" t="s">
        <v>26</v>
      </c>
      <c r="N211" s="15" t="s">
        <v>29</v>
      </c>
      <c r="O211" s="15" t="s">
        <v>48</v>
      </c>
    </row>
    <row r="212">
      <c r="A212" s="9">
        <v>210.0</v>
      </c>
      <c r="B212" s="7" t="s">
        <v>758</v>
      </c>
      <c r="C212" s="7" t="s">
        <v>759</v>
      </c>
      <c r="D212" s="7" t="s">
        <v>760</v>
      </c>
      <c r="E212" s="11" t="s">
        <v>761</v>
      </c>
      <c r="F212" s="11" t="s">
        <v>762</v>
      </c>
      <c r="G212" s="11" t="s">
        <v>763</v>
      </c>
      <c r="H212" s="11" t="s">
        <v>764</v>
      </c>
      <c r="I212" s="11" t="s">
        <v>765</v>
      </c>
      <c r="M212" s="14" t="s">
        <v>766</v>
      </c>
      <c r="N212" s="15" t="s">
        <v>140</v>
      </c>
      <c r="O212" s="15" t="s">
        <v>167</v>
      </c>
    </row>
    <row r="213">
      <c r="A213" s="9">
        <v>211.0</v>
      </c>
      <c r="B213" s="7" t="s">
        <v>767</v>
      </c>
      <c r="C213" s="7" t="s">
        <v>759</v>
      </c>
      <c r="D213" s="7" t="s">
        <v>760</v>
      </c>
      <c r="E213" s="11" t="s">
        <v>768</v>
      </c>
      <c r="F213" s="11" t="s">
        <v>769</v>
      </c>
      <c r="G213" s="11" t="s">
        <v>770</v>
      </c>
      <c r="H213" s="11" t="s">
        <v>771</v>
      </c>
      <c r="I213" s="11" t="s">
        <v>772</v>
      </c>
      <c r="M213" s="14" t="s">
        <v>679</v>
      </c>
      <c r="N213" s="15" t="s">
        <v>140</v>
      </c>
      <c r="O213" s="15" t="s">
        <v>167</v>
      </c>
    </row>
    <row r="214">
      <c r="A214" s="9">
        <v>212.0</v>
      </c>
      <c r="B214" s="7" t="s">
        <v>773</v>
      </c>
      <c r="C214" s="7" t="s">
        <v>759</v>
      </c>
      <c r="D214" s="7" t="s">
        <v>760</v>
      </c>
      <c r="E214" s="11" t="s">
        <v>774</v>
      </c>
      <c r="F214" s="11" t="s">
        <v>775</v>
      </c>
      <c r="G214" s="11" t="s">
        <v>776</v>
      </c>
      <c r="H214" s="11" t="s">
        <v>777</v>
      </c>
      <c r="I214" s="11" t="s">
        <v>778</v>
      </c>
      <c r="M214" s="14" t="s">
        <v>80</v>
      </c>
      <c r="N214" s="15" t="s">
        <v>140</v>
      </c>
      <c r="O214" s="15" t="s">
        <v>167</v>
      </c>
    </row>
    <row r="215">
      <c r="A215" s="9">
        <v>213.0</v>
      </c>
      <c r="B215" s="7" t="s">
        <v>779</v>
      </c>
      <c r="C215" s="7" t="s">
        <v>759</v>
      </c>
      <c r="D215" s="7" t="s">
        <v>760</v>
      </c>
      <c r="E215" s="11" t="s">
        <v>774</v>
      </c>
      <c r="F215" s="11" t="s">
        <v>775</v>
      </c>
      <c r="G215" s="11" t="s">
        <v>776</v>
      </c>
      <c r="H215" s="11" t="s">
        <v>777</v>
      </c>
      <c r="I215" s="11" t="s">
        <v>778</v>
      </c>
      <c r="M215" s="14" t="s">
        <v>80</v>
      </c>
      <c r="N215" s="15" t="s">
        <v>140</v>
      </c>
      <c r="O215" s="15" t="s">
        <v>167</v>
      </c>
    </row>
    <row r="216">
      <c r="A216" s="9">
        <v>214.0</v>
      </c>
      <c r="B216" s="7" t="s">
        <v>780</v>
      </c>
      <c r="C216" s="7" t="s">
        <v>759</v>
      </c>
      <c r="D216" s="7" t="s">
        <v>760</v>
      </c>
      <c r="E216" s="11" t="s">
        <v>781</v>
      </c>
      <c r="F216" s="11" t="s">
        <v>782</v>
      </c>
      <c r="G216" s="11" t="s">
        <v>783</v>
      </c>
      <c r="H216" s="11" t="s">
        <v>784</v>
      </c>
      <c r="I216" s="11" t="s">
        <v>785</v>
      </c>
      <c r="M216" s="14" t="s">
        <v>80</v>
      </c>
      <c r="N216" s="15" t="s">
        <v>140</v>
      </c>
      <c r="O216" s="15" t="s">
        <v>167</v>
      </c>
    </row>
    <row r="217">
      <c r="A217" s="9">
        <v>215.0</v>
      </c>
      <c r="B217" s="7" t="s">
        <v>786</v>
      </c>
      <c r="C217" s="7" t="s">
        <v>232</v>
      </c>
      <c r="D217" s="7" t="s">
        <v>787</v>
      </c>
      <c r="E217" s="11" t="s">
        <v>788</v>
      </c>
      <c r="F217" s="11" t="s">
        <v>789</v>
      </c>
      <c r="G217" s="11" t="s">
        <v>790</v>
      </c>
      <c r="H217" s="11" t="s">
        <v>791</v>
      </c>
      <c r="I217" s="11" t="s">
        <v>792</v>
      </c>
      <c r="M217" s="14" t="s">
        <v>26</v>
      </c>
      <c r="N217" s="15" t="s">
        <v>140</v>
      </c>
      <c r="O217" s="15" t="s">
        <v>167</v>
      </c>
    </row>
    <row r="218">
      <c r="A218" s="9">
        <v>216.0</v>
      </c>
      <c r="B218" s="7" t="s">
        <v>793</v>
      </c>
      <c r="C218" s="7" t="s">
        <v>232</v>
      </c>
      <c r="D218" s="7" t="s">
        <v>787</v>
      </c>
      <c r="E218" s="11" t="s">
        <v>788</v>
      </c>
      <c r="F218" s="11" t="s">
        <v>789</v>
      </c>
      <c r="G218" s="11" t="s">
        <v>790</v>
      </c>
      <c r="H218" s="11" t="s">
        <v>791</v>
      </c>
      <c r="I218" s="11" t="s">
        <v>792</v>
      </c>
      <c r="M218" s="14" t="s">
        <v>26</v>
      </c>
      <c r="N218" s="15" t="s">
        <v>140</v>
      </c>
      <c r="O218" s="15" t="s">
        <v>167</v>
      </c>
    </row>
    <row r="219">
      <c r="A219" s="9">
        <v>217.0</v>
      </c>
      <c r="B219" s="7" t="s">
        <v>794</v>
      </c>
      <c r="C219" s="7" t="s">
        <v>232</v>
      </c>
      <c r="D219" s="7" t="s">
        <v>787</v>
      </c>
      <c r="E219" s="11" t="s">
        <v>788</v>
      </c>
      <c r="F219" s="11" t="s">
        <v>789</v>
      </c>
      <c r="G219" s="11" t="s">
        <v>790</v>
      </c>
      <c r="H219" s="11" t="s">
        <v>791</v>
      </c>
      <c r="I219" s="11" t="s">
        <v>792</v>
      </c>
      <c r="M219" s="14" t="s">
        <v>26</v>
      </c>
      <c r="N219" s="15" t="s">
        <v>140</v>
      </c>
      <c r="O219" s="15" t="s">
        <v>167</v>
      </c>
    </row>
    <row r="220">
      <c r="A220" s="9">
        <v>218.0</v>
      </c>
      <c r="B220" s="7" t="s">
        <v>795</v>
      </c>
      <c r="C220" s="7" t="s">
        <v>550</v>
      </c>
      <c r="D220" s="7" t="s">
        <v>796</v>
      </c>
      <c r="E220" s="11" t="s">
        <v>797</v>
      </c>
      <c r="F220" s="11" t="s">
        <v>798</v>
      </c>
      <c r="G220" s="11" t="s">
        <v>799</v>
      </c>
      <c r="H220" s="11" t="s">
        <v>800</v>
      </c>
      <c r="I220" s="11" t="s">
        <v>801</v>
      </c>
      <c r="M220" s="14" t="s">
        <v>26</v>
      </c>
      <c r="N220" s="15" t="s">
        <v>140</v>
      </c>
      <c r="O220" s="15" t="s">
        <v>167</v>
      </c>
    </row>
    <row r="221">
      <c r="A221" s="9">
        <v>219.0</v>
      </c>
      <c r="B221" s="7" t="s">
        <v>802</v>
      </c>
      <c r="C221" s="7" t="s">
        <v>550</v>
      </c>
      <c r="D221" s="7" t="s">
        <v>796</v>
      </c>
      <c r="E221" s="11" t="s">
        <v>797</v>
      </c>
      <c r="F221" s="11" t="s">
        <v>798</v>
      </c>
      <c r="G221" s="11" t="s">
        <v>799</v>
      </c>
      <c r="H221" s="11" t="s">
        <v>800</v>
      </c>
      <c r="I221" s="11" t="s">
        <v>801</v>
      </c>
      <c r="M221" s="14" t="s">
        <v>26</v>
      </c>
      <c r="N221" s="15" t="s">
        <v>140</v>
      </c>
      <c r="O221" s="15" t="s">
        <v>167</v>
      </c>
    </row>
    <row r="222">
      <c r="A222" s="9">
        <v>220.0</v>
      </c>
      <c r="B222" s="7" t="s">
        <v>803</v>
      </c>
      <c r="C222" s="7" t="s">
        <v>232</v>
      </c>
      <c r="D222" s="7" t="s">
        <v>372</v>
      </c>
      <c r="E222" s="11" t="s">
        <v>804</v>
      </c>
      <c r="F222" s="11" t="s">
        <v>805</v>
      </c>
      <c r="G222" s="11" t="s">
        <v>806</v>
      </c>
      <c r="H222" s="11" t="s">
        <v>807</v>
      </c>
      <c r="I222" s="11" t="s">
        <v>808</v>
      </c>
      <c r="M222" s="14" t="s">
        <v>26</v>
      </c>
      <c r="N222" s="15" t="s">
        <v>140</v>
      </c>
      <c r="O222" s="15" t="s">
        <v>167</v>
      </c>
    </row>
    <row r="223">
      <c r="A223" s="9">
        <v>221.0</v>
      </c>
      <c r="B223" s="7" t="s">
        <v>809</v>
      </c>
      <c r="C223" s="7" t="s">
        <v>232</v>
      </c>
      <c r="D223" s="7" t="s">
        <v>372</v>
      </c>
      <c r="E223" s="11" t="s">
        <v>804</v>
      </c>
      <c r="F223" s="11" t="s">
        <v>805</v>
      </c>
      <c r="G223" s="11" t="s">
        <v>806</v>
      </c>
      <c r="H223" s="11" t="s">
        <v>807</v>
      </c>
      <c r="I223" s="11" t="s">
        <v>808</v>
      </c>
      <c r="M223" s="14" t="s">
        <v>26</v>
      </c>
      <c r="N223" s="15" t="s">
        <v>140</v>
      </c>
      <c r="O223" s="15" t="s">
        <v>167</v>
      </c>
    </row>
    <row r="224">
      <c r="A224" s="9">
        <v>222.0</v>
      </c>
      <c r="B224" s="7" t="s">
        <v>810</v>
      </c>
      <c r="C224" s="7" t="s">
        <v>811</v>
      </c>
      <c r="D224" s="7" t="s">
        <v>812</v>
      </c>
      <c r="E224" s="11" t="s">
        <v>813</v>
      </c>
      <c r="F224" s="11" t="s">
        <v>814</v>
      </c>
      <c r="G224" s="11" t="s">
        <v>815</v>
      </c>
      <c r="H224" s="11" t="s">
        <v>816</v>
      </c>
      <c r="I224" s="11" t="s">
        <v>817</v>
      </c>
      <c r="M224" s="14" t="s">
        <v>26</v>
      </c>
      <c r="N224" s="15" t="s">
        <v>140</v>
      </c>
      <c r="O224" s="15" t="s">
        <v>167</v>
      </c>
    </row>
    <row r="225">
      <c r="A225" s="9">
        <v>223.0</v>
      </c>
      <c r="B225" s="7" t="s">
        <v>818</v>
      </c>
      <c r="C225" s="7" t="s">
        <v>811</v>
      </c>
      <c r="D225" s="7" t="s">
        <v>812</v>
      </c>
      <c r="E225" s="11" t="s">
        <v>813</v>
      </c>
      <c r="F225" s="11" t="s">
        <v>814</v>
      </c>
      <c r="G225" s="11" t="s">
        <v>815</v>
      </c>
      <c r="H225" s="11" t="s">
        <v>816</v>
      </c>
      <c r="I225" s="11" t="s">
        <v>817</v>
      </c>
      <c r="M225" s="14" t="s">
        <v>26</v>
      </c>
      <c r="N225" s="15" t="s">
        <v>140</v>
      </c>
      <c r="O225" s="15" t="s">
        <v>167</v>
      </c>
    </row>
    <row r="226">
      <c r="A226" s="9">
        <v>224.0</v>
      </c>
      <c r="B226" s="7" t="s">
        <v>819</v>
      </c>
      <c r="C226" s="7" t="s">
        <v>124</v>
      </c>
      <c r="D226" s="7" t="s">
        <v>134</v>
      </c>
      <c r="E226" s="11" t="s">
        <v>274</v>
      </c>
      <c r="F226" s="11" t="s">
        <v>275</v>
      </c>
      <c r="G226" s="11" t="s">
        <v>276</v>
      </c>
      <c r="H226" s="11" t="s">
        <v>277</v>
      </c>
      <c r="I226" s="11" t="s">
        <v>278</v>
      </c>
      <c r="M226" s="14" t="s">
        <v>80</v>
      </c>
      <c r="N226" s="15" t="s">
        <v>140</v>
      </c>
      <c r="O226" s="15" t="s">
        <v>141</v>
      </c>
    </row>
    <row r="227">
      <c r="A227" s="9">
        <v>225.0</v>
      </c>
      <c r="B227" s="7" t="s">
        <v>820</v>
      </c>
      <c r="C227" s="7" t="s">
        <v>124</v>
      </c>
      <c r="D227" s="7" t="s">
        <v>134</v>
      </c>
      <c r="E227" s="11" t="s">
        <v>274</v>
      </c>
      <c r="F227" s="11" t="s">
        <v>275</v>
      </c>
      <c r="G227" s="11" t="s">
        <v>276</v>
      </c>
      <c r="H227" s="11" t="s">
        <v>277</v>
      </c>
      <c r="I227" s="11" t="s">
        <v>278</v>
      </c>
      <c r="M227" s="14" t="s">
        <v>80</v>
      </c>
      <c r="N227" s="15" t="s">
        <v>140</v>
      </c>
      <c r="O227" s="15" t="s">
        <v>141</v>
      </c>
    </row>
    <row r="228">
      <c r="A228" s="9">
        <v>226.0</v>
      </c>
      <c r="B228" s="7" t="s">
        <v>821</v>
      </c>
      <c r="C228" s="7" t="s">
        <v>124</v>
      </c>
      <c r="D228" s="7" t="s">
        <v>134</v>
      </c>
      <c r="E228" s="11" t="s">
        <v>822</v>
      </c>
      <c r="F228" s="11" t="s">
        <v>823</v>
      </c>
      <c r="G228" s="11" t="s">
        <v>824</v>
      </c>
      <c r="H228" s="11" t="s">
        <v>825</v>
      </c>
      <c r="I228" s="11" t="s">
        <v>826</v>
      </c>
      <c r="M228" s="14" t="s">
        <v>80</v>
      </c>
      <c r="N228" s="15" t="s">
        <v>140</v>
      </c>
      <c r="O228" s="15" t="s">
        <v>167</v>
      </c>
    </row>
    <row r="229">
      <c r="A229" s="9">
        <v>227.0</v>
      </c>
      <c r="B229" s="7" t="s">
        <v>827</v>
      </c>
      <c r="C229" s="7" t="s">
        <v>124</v>
      </c>
      <c r="D229" s="7" t="s">
        <v>134</v>
      </c>
      <c r="E229" s="11" t="s">
        <v>828</v>
      </c>
      <c r="F229" s="11" t="s">
        <v>829</v>
      </c>
      <c r="G229" s="11" t="s">
        <v>830</v>
      </c>
      <c r="H229" s="11" t="s">
        <v>831</v>
      </c>
      <c r="I229" s="11" t="s">
        <v>832</v>
      </c>
      <c r="M229" s="14" t="s">
        <v>80</v>
      </c>
      <c r="N229" s="15" t="s">
        <v>140</v>
      </c>
      <c r="O229" s="15" t="s">
        <v>167</v>
      </c>
    </row>
    <row r="230">
      <c r="A230" s="9">
        <v>228.0</v>
      </c>
      <c r="B230" s="7" t="s">
        <v>833</v>
      </c>
      <c r="C230" s="7" t="s">
        <v>124</v>
      </c>
      <c r="D230" s="7" t="s">
        <v>134</v>
      </c>
      <c r="E230" s="11" t="s">
        <v>834</v>
      </c>
      <c r="F230" s="11" t="s">
        <v>835</v>
      </c>
      <c r="G230" s="11" t="s">
        <v>836</v>
      </c>
      <c r="H230" s="11" t="s">
        <v>837</v>
      </c>
      <c r="I230" s="11" t="s">
        <v>838</v>
      </c>
      <c r="M230" s="14" t="s">
        <v>80</v>
      </c>
      <c r="N230" s="15" t="s">
        <v>140</v>
      </c>
      <c r="O230" s="15" t="s">
        <v>167</v>
      </c>
    </row>
    <row r="231">
      <c r="A231" s="9">
        <v>229.0</v>
      </c>
      <c r="B231" s="7" t="s">
        <v>839</v>
      </c>
      <c r="C231" s="7" t="s">
        <v>38</v>
      </c>
      <c r="D231" s="7" t="s">
        <v>840</v>
      </c>
      <c r="E231" s="11" t="s">
        <v>841</v>
      </c>
      <c r="F231" s="11" t="s">
        <v>842</v>
      </c>
      <c r="G231" s="11" t="s">
        <v>843</v>
      </c>
      <c r="H231" s="11" t="s">
        <v>844</v>
      </c>
      <c r="I231" s="11" t="s">
        <v>845</v>
      </c>
      <c r="M231" s="14" t="s">
        <v>80</v>
      </c>
      <c r="N231" s="15" t="s">
        <v>140</v>
      </c>
      <c r="O231" s="15" t="s">
        <v>167</v>
      </c>
    </row>
    <row r="232">
      <c r="A232" s="9">
        <v>230.0</v>
      </c>
      <c r="B232" s="7" t="s">
        <v>846</v>
      </c>
      <c r="C232" s="7" t="s">
        <v>38</v>
      </c>
      <c r="D232" s="7" t="s">
        <v>840</v>
      </c>
      <c r="E232" s="11" t="s">
        <v>274</v>
      </c>
      <c r="F232" s="11" t="s">
        <v>275</v>
      </c>
      <c r="G232" s="11" t="s">
        <v>276</v>
      </c>
      <c r="H232" s="11" t="s">
        <v>277</v>
      </c>
      <c r="I232" s="11" t="s">
        <v>278</v>
      </c>
      <c r="M232" s="14" t="s">
        <v>80</v>
      </c>
      <c r="N232" s="15" t="s">
        <v>140</v>
      </c>
      <c r="O232" s="15" t="s">
        <v>141</v>
      </c>
    </row>
    <row r="233">
      <c r="A233" s="9">
        <v>231.0</v>
      </c>
      <c r="B233" s="7" t="s">
        <v>847</v>
      </c>
      <c r="C233" s="7" t="s">
        <v>38</v>
      </c>
      <c r="D233" s="7" t="s">
        <v>840</v>
      </c>
      <c r="E233" s="11" t="s">
        <v>848</v>
      </c>
      <c r="F233" s="11" t="s">
        <v>849</v>
      </c>
      <c r="G233" s="11" t="s">
        <v>850</v>
      </c>
      <c r="H233" s="11" t="s">
        <v>851</v>
      </c>
      <c r="I233" s="11" t="s">
        <v>852</v>
      </c>
      <c r="M233" s="14" t="s">
        <v>853</v>
      </c>
      <c r="N233" s="15" t="s">
        <v>140</v>
      </c>
      <c r="O233" s="15" t="s">
        <v>167</v>
      </c>
    </row>
    <row r="234">
      <c r="A234" s="9">
        <v>232.0</v>
      </c>
      <c r="B234" s="7" t="s">
        <v>854</v>
      </c>
      <c r="C234" s="7" t="s">
        <v>855</v>
      </c>
      <c r="D234" s="7" t="s">
        <v>856</v>
      </c>
      <c r="E234" s="11" t="s">
        <v>857</v>
      </c>
      <c r="F234" s="11" t="s">
        <v>858</v>
      </c>
      <c r="G234" s="11" t="s">
        <v>859</v>
      </c>
      <c r="H234" s="11" t="s">
        <v>860</v>
      </c>
      <c r="I234" s="11" t="s">
        <v>861</v>
      </c>
      <c r="M234" s="14" t="s">
        <v>26</v>
      </c>
      <c r="N234" s="15" t="s">
        <v>140</v>
      </c>
      <c r="O234" s="15" t="s">
        <v>167</v>
      </c>
    </row>
    <row r="235">
      <c r="A235" s="9">
        <v>233.0</v>
      </c>
      <c r="B235" s="7" t="s">
        <v>862</v>
      </c>
      <c r="C235" s="7" t="s">
        <v>855</v>
      </c>
      <c r="D235" s="7" t="s">
        <v>856</v>
      </c>
      <c r="E235" s="11" t="s">
        <v>857</v>
      </c>
      <c r="F235" s="11" t="s">
        <v>858</v>
      </c>
      <c r="G235" s="11" t="s">
        <v>859</v>
      </c>
      <c r="H235" s="11" t="s">
        <v>860</v>
      </c>
      <c r="I235" s="11" t="s">
        <v>861</v>
      </c>
      <c r="M235" s="14" t="s">
        <v>26</v>
      </c>
      <c r="N235" s="15" t="s">
        <v>140</v>
      </c>
      <c r="O235" s="15" t="s">
        <v>167</v>
      </c>
    </row>
    <row r="236">
      <c r="A236" s="9">
        <v>234.0</v>
      </c>
      <c r="B236" s="7" t="s">
        <v>863</v>
      </c>
      <c r="C236" s="7" t="s">
        <v>855</v>
      </c>
      <c r="D236" s="7" t="s">
        <v>856</v>
      </c>
      <c r="E236" s="11" t="s">
        <v>857</v>
      </c>
      <c r="F236" s="11" t="s">
        <v>858</v>
      </c>
      <c r="G236" s="11" t="s">
        <v>859</v>
      </c>
      <c r="H236" s="11" t="s">
        <v>860</v>
      </c>
      <c r="I236" s="11" t="s">
        <v>861</v>
      </c>
      <c r="M236" s="14" t="s">
        <v>26</v>
      </c>
      <c r="N236" s="15" t="s">
        <v>140</v>
      </c>
      <c r="O236" s="15" t="s">
        <v>167</v>
      </c>
    </row>
    <row r="237">
      <c r="A237" s="9">
        <v>235.0</v>
      </c>
      <c r="B237" s="7" t="s">
        <v>864</v>
      </c>
      <c r="C237" s="7" t="s">
        <v>759</v>
      </c>
      <c r="D237" s="7" t="s">
        <v>865</v>
      </c>
      <c r="E237" s="11" t="s">
        <v>866</v>
      </c>
      <c r="F237" s="11" t="s">
        <v>867</v>
      </c>
      <c r="G237" s="11" t="s">
        <v>868</v>
      </c>
      <c r="H237" s="11" t="s">
        <v>869</v>
      </c>
      <c r="I237" s="11" t="s">
        <v>870</v>
      </c>
      <c r="M237" s="14" t="s">
        <v>26</v>
      </c>
      <c r="N237" s="15" t="s">
        <v>140</v>
      </c>
      <c r="O237" s="15" t="s">
        <v>167</v>
      </c>
    </row>
    <row r="238">
      <c r="A238" s="9">
        <v>236.0</v>
      </c>
      <c r="B238" s="7" t="s">
        <v>871</v>
      </c>
      <c r="C238" s="7" t="s">
        <v>759</v>
      </c>
      <c r="D238" s="7" t="s">
        <v>865</v>
      </c>
      <c r="E238" s="11" t="s">
        <v>866</v>
      </c>
      <c r="F238" s="11" t="s">
        <v>867</v>
      </c>
      <c r="G238" s="11" t="s">
        <v>868</v>
      </c>
      <c r="H238" s="11" t="s">
        <v>869</v>
      </c>
      <c r="I238" s="11" t="s">
        <v>870</v>
      </c>
      <c r="M238" s="14" t="s">
        <v>26</v>
      </c>
      <c r="N238" s="15" t="s">
        <v>140</v>
      </c>
      <c r="O238" s="15" t="s">
        <v>167</v>
      </c>
    </row>
    <row r="239">
      <c r="A239" s="9">
        <v>237.0</v>
      </c>
      <c r="B239" s="7" t="s">
        <v>872</v>
      </c>
      <c r="C239" s="7" t="s">
        <v>759</v>
      </c>
      <c r="D239" s="7" t="s">
        <v>865</v>
      </c>
      <c r="E239" s="11" t="s">
        <v>866</v>
      </c>
      <c r="F239" s="11" t="s">
        <v>867</v>
      </c>
      <c r="G239" s="11" t="s">
        <v>868</v>
      </c>
      <c r="H239" s="11" t="s">
        <v>869</v>
      </c>
      <c r="I239" s="11" t="s">
        <v>870</v>
      </c>
      <c r="M239" s="14" t="s">
        <v>26</v>
      </c>
      <c r="N239" s="15" t="s">
        <v>140</v>
      </c>
      <c r="O239" s="15" t="s">
        <v>167</v>
      </c>
    </row>
    <row r="240">
      <c r="A240" s="9">
        <v>238.0</v>
      </c>
      <c r="B240" s="7" t="s">
        <v>873</v>
      </c>
      <c r="C240" s="7" t="s">
        <v>759</v>
      </c>
      <c r="D240" s="7" t="s">
        <v>865</v>
      </c>
      <c r="E240" s="11" t="s">
        <v>866</v>
      </c>
      <c r="F240" s="11" t="s">
        <v>867</v>
      </c>
      <c r="G240" s="11" t="s">
        <v>868</v>
      </c>
      <c r="H240" s="11" t="s">
        <v>869</v>
      </c>
      <c r="I240" s="11" t="s">
        <v>870</v>
      </c>
      <c r="M240" s="14" t="s">
        <v>219</v>
      </c>
      <c r="N240" s="15" t="s">
        <v>220</v>
      </c>
      <c r="O240" s="15" t="s">
        <v>221</v>
      </c>
    </row>
    <row r="241">
      <c r="A241" s="9">
        <v>239.0</v>
      </c>
      <c r="B241" s="7" t="s">
        <v>875</v>
      </c>
      <c r="C241" s="7" t="s">
        <v>759</v>
      </c>
      <c r="D241" s="7" t="s">
        <v>876</v>
      </c>
      <c r="E241" s="11" t="s">
        <v>866</v>
      </c>
      <c r="F241" s="11" t="s">
        <v>867</v>
      </c>
      <c r="G241" s="11" t="s">
        <v>868</v>
      </c>
      <c r="H241" s="11" t="s">
        <v>869</v>
      </c>
      <c r="I241" s="11" t="s">
        <v>870</v>
      </c>
      <c r="M241" s="14" t="s">
        <v>80</v>
      </c>
      <c r="N241" s="15" t="s">
        <v>140</v>
      </c>
      <c r="O241" s="15" t="s">
        <v>167</v>
      </c>
    </row>
    <row r="242">
      <c r="A242" s="9">
        <v>240.0</v>
      </c>
      <c r="B242" s="7" t="s">
        <v>877</v>
      </c>
      <c r="C242" s="7" t="s">
        <v>759</v>
      </c>
      <c r="D242" s="7" t="s">
        <v>876</v>
      </c>
      <c r="E242" s="11" t="s">
        <v>866</v>
      </c>
      <c r="F242" s="11" t="s">
        <v>867</v>
      </c>
      <c r="G242" s="11" t="s">
        <v>868</v>
      </c>
      <c r="H242" s="11" t="s">
        <v>869</v>
      </c>
      <c r="I242" s="11" t="s">
        <v>870</v>
      </c>
      <c r="M242" s="14" t="s">
        <v>80</v>
      </c>
      <c r="N242" s="15" t="s">
        <v>140</v>
      </c>
      <c r="O242" s="15" t="s">
        <v>167</v>
      </c>
    </row>
    <row r="243">
      <c r="A243" s="9">
        <v>241.0</v>
      </c>
      <c r="B243" s="7" t="s">
        <v>878</v>
      </c>
      <c r="C243" s="7" t="s">
        <v>759</v>
      </c>
      <c r="D243" s="7" t="s">
        <v>879</v>
      </c>
      <c r="E243" s="11" t="s">
        <v>866</v>
      </c>
      <c r="F243" s="11" t="s">
        <v>867</v>
      </c>
      <c r="G243" s="11" t="s">
        <v>868</v>
      </c>
      <c r="H243" s="11" t="s">
        <v>869</v>
      </c>
      <c r="I243" s="11" t="s">
        <v>870</v>
      </c>
      <c r="M243" s="14" t="s">
        <v>80</v>
      </c>
      <c r="N243" s="15" t="s">
        <v>140</v>
      </c>
      <c r="O243" s="15" t="s">
        <v>167</v>
      </c>
    </row>
    <row r="244">
      <c r="A244" s="9">
        <v>242.0</v>
      </c>
      <c r="B244" s="7" t="s">
        <v>880</v>
      </c>
      <c r="C244" s="7" t="s">
        <v>759</v>
      </c>
      <c r="D244" s="7" t="s">
        <v>879</v>
      </c>
      <c r="E244" s="11" t="s">
        <v>866</v>
      </c>
      <c r="F244" s="11" t="s">
        <v>867</v>
      </c>
      <c r="G244" s="11" t="s">
        <v>868</v>
      </c>
      <c r="H244" s="11" t="s">
        <v>869</v>
      </c>
      <c r="I244" s="11" t="s">
        <v>870</v>
      </c>
      <c r="M244" s="14" t="s">
        <v>80</v>
      </c>
      <c r="N244" s="15" t="s">
        <v>140</v>
      </c>
      <c r="O244" s="15" t="s">
        <v>167</v>
      </c>
    </row>
    <row r="245">
      <c r="A245" s="9">
        <v>243.0</v>
      </c>
      <c r="B245" s="7" t="s">
        <v>881</v>
      </c>
      <c r="C245" s="7" t="s">
        <v>759</v>
      </c>
      <c r="D245" s="7" t="s">
        <v>879</v>
      </c>
      <c r="E245" s="11" t="s">
        <v>866</v>
      </c>
      <c r="F245" s="11" t="s">
        <v>867</v>
      </c>
      <c r="G245" s="11" t="s">
        <v>868</v>
      </c>
      <c r="H245" s="11" t="s">
        <v>869</v>
      </c>
      <c r="I245" s="11" t="s">
        <v>870</v>
      </c>
      <c r="M245" s="14" t="s">
        <v>80</v>
      </c>
      <c r="N245" s="15" t="s">
        <v>140</v>
      </c>
      <c r="O245" s="15" t="s">
        <v>167</v>
      </c>
    </row>
    <row r="246">
      <c r="A246" s="9">
        <v>244.0</v>
      </c>
      <c r="B246" s="7" t="s">
        <v>882</v>
      </c>
      <c r="C246" s="7" t="s">
        <v>95</v>
      </c>
      <c r="D246" s="7" t="s">
        <v>883</v>
      </c>
      <c r="E246" s="11" t="s">
        <v>884</v>
      </c>
      <c r="F246" s="11" t="s">
        <v>885</v>
      </c>
      <c r="G246" s="11" t="s">
        <v>886</v>
      </c>
      <c r="H246" s="11" t="s">
        <v>887</v>
      </c>
      <c r="I246" s="11" t="s">
        <v>888</v>
      </c>
      <c r="M246" s="14" t="s">
        <v>26</v>
      </c>
      <c r="N246" s="15" t="s">
        <v>140</v>
      </c>
      <c r="O246" s="15" t="s">
        <v>167</v>
      </c>
    </row>
    <row r="247">
      <c r="A247" s="9">
        <v>245.0</v>
      </c>
      <c r="B247" s="7" t="s">
        <v>889</v>
      </c>
      <c r="C247" s="7" t="s">
        <v>471</v>
      </c>
      <c r="D247" s="7" t="s">
        <v>472</v>
      </c>
      <c r="E247" s="11" t="s">
        <v>890</v>
      </c>
      <c r="F247" s="11" t="s">
        <v>891</v>
      </c>
      <c r="G247" s="11" t="s">
        <v>892</v>
      </c>
      <c r="H247" s="11" t="s">
        <v>893</v>
      </c>
      <c r="I247" s="11" t="s">
        <v>894</v>
      </c>
      <c r="M247" s="14" t="s">
        <v>26</v>
      </c>
      <c r="N247" s="15" t="s">
        <v>140</v>
      </c>
      <c r="O247" s="15" t="s">
        <v>167</v>
      </c>
    </row>
    <row r="248">
      <c r="A248" s="9">
        <v>246.0</v>
      </c>
      <c r="B248" s="7" t="s">
        <v>895</v>
      </c>
      <c r="C248" s="7" t="s">
        <v>656</v>
      </c>
      <c r="D248" s="7" t="s">
        <v>656</v>
      </c>
      <c r="E248" s="11" t="s">
        <v>896</v>
      </c>
      <c r="F248" s="11" t="s">
        <v>897</v>
      </c>
      <c r="G248" s="11" t="s">
        <v>898</v>
      </c>
      <c r="H248" s="11" t="s">
        <v>899</v>
      </c>
      <c r="I248" s="11" t="s">
        <v>900</v>
      </c>
      <c r="M248" s="14" t="s">
        <v>26</v>
      </c>
      <c r="N248" s="15" t="s">
        <v>140</v>
      </c>
      <c r="O248" s="15" t="s">
        <v>167</v>
      </c>
    </row>
    <row r="249">
      <c r="A249" s="9">
        <v>247.0</v>
      </c>
      <c r="B249" s="7" t="s">
        <v>901</v>
      </c>
      <c r="C249" s="7" t="s">
        <v>902</v>
      </c>
      <c r="D249" s="7" t="s">
        <v>902</v>
      </c>
      <c r="E249" s="11" t="s">
        <v>903</v>
      </c>
      <c r="F249" s="11" t="s">
        <v>904</v>
      </c>
      <c r="G249" s="11" t="s">
        <v>905</v>
      </c>
      <c r="H249" s="11" t="s">
        <v>906</v>
      </c>
      <c r="I249" s="11" t="s">
        <v>907</v>
      </c>
      <c r="M249" s="14" t="s">
        <v>26</v>
      </c>
      <c r="N249" s="15" t="s">
        <v>140</v>
      </c>
      <c r="O249" s="15" t="s">
        <v>167</v>
      </c>
    </row>
    <row r="250">
      <c r="A250" s="9">
        <v>248.0</v>
      </c>
      <c r="B250" s="7" t="s">
        <v>908</v>
      </c>
      <c r="C250" s="7" t="s">
        <v>902</v>
      </c>
      <c r="D250" s="7" t="s">
        <v>902</v>
      </c>
      <c r="E250" s="11" t="s">
        <v>903</v>
      </c>
      <c r="F250" s="11" t="s">
        <v>904</v>
      </c>
      <c r="G250" s="11" t="s">
        <v>905</v>
      </c>
      <c r="H250" s="11" t="s">
        <v>906</v>
      </c>
      <c r="I250" s="11" t="s">
        <v>907</v>
      </c>
      <c r="M250" s="14" t="s">
        <v>909</v>
      </c>
      <c r="N250" s="15" t="s">
        <v>140</v>
      </c>
      <c r="O250" s="15" t="s">
        <v>167</v>
      </c>
    </row>
    <row r="251">
      <c r="A251" s="9">
        <v>249.0</v>
      </c>
      <c r="B251" s="7" t="s">
        <v>910</v>
      </c>
      <c r="C251" s="7" t="s">
        <v>902</v>
      </c>
      <c r="D251" s="7" t="s">
        <v>902</v>
      </c>
      <c r="E251" s="11" t="s">
        <v>903</v>
      </c>
      <c r="F251" s="11" t="s">
        <v>904</v>
      </c>
      <c r="G251" s="11" t="s">
        <v>905</v>
      </c>
      <c r="H251" s="11" t="s">
        <v>906</v>
      </c>
      <c r="I251" s="11" t="s">
        <v>907</v>
      </c>
      <c r="M251" s="14" t="s">
        <v>909</v>
      </c>
      <c r="N251" s="15" t="s">
        <v>140</v>
      </c>
      <c r="O251" s="15" t="s">
        <v>167</v>
      </c>
    </row>
    <row r="252">
      <c r="A252" s="9">
        <v>250.0</v>
      </c>
      <c r="B252" s="7" t="s">
        <v>911</v>
      </c>
      <c r="C252" s="7" t="s">
        <v>232</v>
      </c>
      <c r="D252" s="7" t="s">
        <v>598</v>
      </c>
      <c r="E252" s="11" t="s">
        <v>912</v>
      </c>
      <c r="F252" s="11" t="s">
        <v>913</v>
      </c>
      <c r="G252" s="11" t="s">
        <v>914</v>
      </c>
      <c r="H252" s="11" t="s">
        <v>915</v>
      </c>
      <c r="I252" s="11" t="s">
        <v>916</v>
      </c>
      <c r="M252" s="14" t="s">
        <v>26</v>
      </c>
      <c r="N252" s="15" t="s">
        <v>140</v>
      </c>
      <c r="O252" s="15" t="s">
        <v>167</v>
      </c>
    </row>
    <row r="253">
      <c r="A253" s="9">
        <v>251.0</v>
      </c>
      <c r="B253" s="7" t="s">
        <v>917</v>
      </c>
      <c r="C253" s="7" t="s">
        <v>232</v>
      </c>
      <c r="D253" s="7" t="s">
        <v>598</v>
      </c>
      <c r="E253" s="11" t="s">
        <v>912</v>
      </c>
      <c r="F253" s="11" t="s">
        <v>913</v>
      </c>
      <c r="G253" s="11" t="s">
        <v>914</v>
      </c>
      <c r="H253" s="11" t="s">
        <v>915</v>
      </c>
      <c r="I253" s="11" t="s">
        <v>916</v>
      </c>
      <c r="M253" s="14" t="s">
        <v>26</v>
      </c>
      <c r="N253" s="15" t="s">
        <v>140</v>
      </c>
      <c r="O253" s="15" t="s">
        <v>167</v>
      </c>
    </row>
    <row r="254">
      <c r="A254" s="9">
        <v>252.0</v>
      </c>
      <c r="B254" s="7" t="s">
        <v>918</v>
      </c>
      <c r="C254" s="7" t="s">
        <v>232</v>
      </c>
      <c r="D254" s="7" t="s">
        <v>598</v>
      </c>
      <c r="E254" s="11" t="s">
        <v>912</v>
      </c>
      <c r="F254" s="11" t="s">
        <v>913</v>
      </c>
      <c r="G254" s="11" t="s">
        <v>914</v>
      </c>
      <c r="H254" s="11" t="s">
        <v>915</v>
      </c>
      <c r="I254" s="11" t="s">
        <v>916</v>
      </c>
      <c r="M254" s="14" t="s">
        <v>26</v>
      </c>
      <c r="N254" s="15" t="s">
        <v>140</v>
      </c>
      <c r="O254" s="15" t="s">
        <v>167</v>
      </c>
    </row>
    <row r="255">
      <c r="A255" s="9">
        <v>253.0</v>
      </c>
      <c r="B255" s="7" t="s">
        <v>919</v>
      </c>
      <c r="C255" s="7" t="s">
        <v>232</v>
      </c>
      <c r="D255" s="7" t="s">
        <v>232</v>
      </c>
      <c r="E255" s="11" t="s">
        <v>920</v>
      </c>
      <c r="F255" s="11" t="s">
        <v>921</v>
      </c>
      <c r="G255" s="11" t="s">
        <v>922</v>
      </c>
      <c r="H255" s="11" t="s">
        <v>923</v>
      </c>
      <c r="I255" s="11" t="s">
        <v>924</v>
      </c>
      <c r="M255" s="14" t="s">
        <v>26</v>
      </c>
      <c r="N255" s="15" t="s">
        <v>140</v>
      </c>
      <c r="O255" s="15" t="s">
        <v>167</v>
      </c>
    </row>
    <row r="256">
      <c r="A256" s="9">
        <v>254.0</v>
      </c>
      <c r="B256" s="7" t="s">
        <v>925</v>
      </c>
      <c r="C256" s="7" t="s">
        <v>232</v>
      </c>
      <c r="D256" s="7" t="s">
        <v>232</v>
      </c>
      <c r="E256" s="11" t="s">
        <v>920</v>
      </c>
      <c r="F256" s="11" t="s">
        <v>921</v>
      </c>
      <c r="G256" s="11" t="s">
        <v>922</v>
      </c>
      <c r="H256" s="11" t="s">
        <v>923</v>
      </c>
      <c r="I256" s="11" t="s">
        <v>924</v>
      </c>
      <c r="M256" s="14" t="s">
        <v>26</v>
      </c>
      <c r="N256" s="15" t="s">
        <v>140</v>
      </c>
      <c r="O256" s="15" t="s">
        <v>167</v>
      </c>
    </row>
    <row r="257">
      <c r="A257" s="9">
        <v>255.0</v>
      </c>
      <c r="B257" s="7" t="s">
        <v>926</v>
      </c>
      <c r="C257" s="7" t="s">
        <v>471</v>
      </c>
      <c r="D257" s="7" t="s">
        <v>566</v>
      </c>
      <c r="E257" s="11" t="s">
        <v>927</v>
      </c>
      <c r="F257" s="11" t="s">
        <v>928</v>
      </c>
      <c r="G257" s="11" t="s">
        <v>929</v>
      </c>
      <c r="H257" s="11" t="s">
        <v>930</v>
      </c>
      <c r="I257" s="11" t="s">
        <v>931</v>
      </c>
      <c r="M257" s="14" t="s">
        <v>219</v>
      </c>
      <c r="N257" s="15" t="s">
        <v>220</v>
      </c>
      <c r="O257" s="15" t="s">
        <v>221</v>
      </c>
    </row>
    <row r="258">
      <c r="A258" s="9">
        <v>256.0</v>
      </c>
      <c r="B258" s="7" t="s">
        <v>932</v>
      </c>
      <c r="C258" s="7" t="s">
        <v>471</v>
      </c>
      <c r="D258" s="7" t="s">
        <v>933</v>
      </c>
      <c r="E258" s="11" t="s">
        <v>934</v>
      </c>
      <c r="F258" s="11" t="s">
        <v>935</v>
      </c>
      <c r="G258" s="11" t="s">
        <v>936</v>
      </c>
      <c r="H258" s="11" t="s">
        <v>937</v>
      </c>
      <c r="I258" s="11" t="s">
        <v>938</v>
      </c>
      <c r="M258" s="14" t="s">
        <v>219</v>
      </c>
      <c r="N258" s="15" t="s">
        <v>220</v>
      </c>
      <c r="O258" s="15" t="s">
        <v>221</v>
      </c>
    </row>
    <row r="259">
      <c r="A259" s="9">
        <v>257.0</v>
      </c>
      <c r="B259" s="7" t="s">
        <v>939</v>
      </c>
      <c r="C259" s="7" t="s">
        <v>471</v>
      </c>
      <c r="D259" s="7" t="s">
        <v>933</v>
      </c>
      <c r="E259" s="11" t="s">
        <v>934</v>
      </c>
      <c r="F259" s="11" t="s">
        <v>935</v>
      </c>
      <c r="G259" s="11" t="s">
        <v>936</v>
      </c>
      <c r="H259" s="11" t="s">
        <v>937</v>
      </c>
      <c r="I259" s="11" t="s">
        <v>938</v>
      </c>
      <c r="M259" s="14" t="s">
        <v>219</v>
      </c>
      <c r="N259" s="15" t="s">
        <v>220</v>
      </c>
      <c r="O259" s="15" t="s">
        <v>221</v>
      </c>
    </row>
    <row r="260">
      <c r="A260" s="9">
        <v>258.0</v>
      </c>
      <c r="B260" s="7" t="s">
        <v>940</v>
      </c>
      <c r="C260" s="7" t="s">
        <v>471</v>
      </c>
      <c r="D260" s="7" t="s">
        <v>933</v>
      </c>
      <c r="E260" s="11" t="s">
        <v>934</v>
      </c>
      <c r="F260" s="11" t="s">
        <v>935</v>
      </c>
      <c r="G260" s="11" t="s">
        <v>936</v>
      </c>
      <c r="H260" s="11" t="s">
        <v>937</v>
      </c>
      <c r="I260" s="11" t="s">
        <v>938</v>
      </c>
      <c r="M260" s="14" t="s">
        <v>219</v>
      </c>
      <c r="N260" s="15" t="s">
        <v>220</v>
      </c>
      <c r="O260" s="15" t="s">
        <v>221</v>
      </c>
    </row>
    <row r="261">
      <c r="A261" s="9">
        <v>259.0</v>
      </c>
      <c r="B261" s="7" t="s">
        <v>941</v>
      </c>
      <c r="C261" s="7" t="s">
        <v>95</v>
      </c>
      <c r="D261" s="7" t="s">
        <v>883</v>
      </c>
      <c r="E261" s="11" t="s">
        <v>942</v>
      </c>
      <c r="F261" s="11" t="s">
        <v>943</v>
      </c>
      <c r="G261" s="11" t="s">
        <v>944</v>
      </c>
      <c r="H261" s="11" t="s">
        <v>945</v>
      </c>
      <c r="I261" s="11" t="s">
        <v>946</v>
      </c>
      <c r="M261" s="14" t="s">
        <v>26</v>
      </c>
      <c r="N261" s="15" t="s">
        <v>140</v>
      </c>
      <c r="O261" s="15" t="s">
        <v>167</v>
      </c>
    </row>
    <row r="262">
      <c r="A262" s="9">
        <v>260.0</v>
      </c>
      <c r="B262" s="7" t="s">
        <v>947</v>
      </c>
      <c r="C262" s="7" t="s">
        <v>240</v>
      </c>
      <c r="D262" s="7" t="s">
        <v>948</v>
      </c>
      <c r="E262" s="11" t="s">
        <v>949</v>
      </c>
      <c r="F262" s="11" t="s">
        <v>950</v>
      </c>
      <c r="G262" s="11" t="s">
        <v>951</v>
      </c>
      <c r="H262" s="11" t="s">
        <v>952</v>
      </c>
      <c r="I262" s="11" t="s">
        <v>953</v>
      </c>
      <c r="M262" s="14" t="s">
        <v>26</v>
      </c>
      <c r="N262" s="15" t="s">
        <v>29</v>
      </c>
      <c r="O262" s="15" t="s">
        <v>48</v>
      </c>
    </row>
    <row r="263">
      <c r="A263" s="9">
        <v>261.0</v>
      </c>
      <c r="B263" s="7" t="s">
        <v>954</v>
      </c>
      <c r="C263" s="7" t="s">
        <v>240</v>
      </c>
      <c r="D263" s="7" t="s">
        <v>948</v>
      </c>
      <c r="E263" s="11" t="s">
        <v>949</v>
      </c>
      <c r="F263" s="11" t="s">
        <v>950</v>
      </c>
      <c r="G263" s="11" t="s">
        <v>951</v>
      </c>
      <c r="H263" s="11" t="s">
        <v>952</v>
      </c>
      <c r="I263" s="11" t="s">
        <v>953</v>
      </c>
      <c r="M263" s="14" t="s">
        <v>26</v>
      </c>
      <c r="N263" s="15" t="s">
        <v>29</v>
      </c>
      <c r="O263" s="15" t="s">
        <v>48</v>
      </c>
    </row>
    <row r="264">
      <c r="A264" s="9">
        <v>262.0</v>
      </c>
      <c r="B264" s="7" t="s">
        <v>955</v>
      </c>
      <c r="C264" s="7" t="s">
        <v>240</v>
      </c>
      <c r="D264" s="7" t="s">
        <v>948</v>
      </c>
      <c r="E264" s="11" t="s">
        <v>949</v>
      </c>
      <c r="F264" s="11" t="s">
        <v>950</v>
      </c>
      <c r="G264" s="11" t="s">
        <v>951</v>
      </c>
      <c r="H264" s="11" t="s">
        <v>952</v>
      </c>
      <c r="I264" s="11" t="s">
        <v>953</v>
      </c>
      <c r="M264" s="14" t="s">
        <v>26</v>
      </c>
      <c r="N264" s="15" t="s">
        <v>29</v>
      </c>
      <c r="O264" s="15" t="s">
        <v>48</v>
      </c>
    </row>
    <row r="265">
      <c r="A265" s="9">
        <v>263.0</v>
      </c>
      <c r="B265" s="7" t="s">
        <v>956</v>
      </c>
      <c r="C265" s="7" t="s">
        <v>240</v>
      </c>
      <c r="D265" s="7" t="s">
        <v>957</v>
      </c>
      <c r="E265" s="11" t="s">
        <v>949</v>
      </c>
      <c r="F265" s="11" t="s">
        <v>950</v>
      </c>
      <c r="G265" s="11" t="s">
        <v>951</v>
      </c>
      <c r="H265" s="11" t="s">
        <v>952</v>
      </c>
      <c r="I265" s="11" t="s">
        <v>953</v>
      </c>
      <c r="M265" s="14" t="s">
        <v>26</v>
      </c>
      <c r="N265" s="15" t="s">
        <v>29</v>
      </c>
      <c r="O265" s="15" t="s">
        <v>48</v>
      </c>
    </row>
    <row r="266">
      <c r="A266" s="9">
        <v>264.0</v>
      </c>
      <c r="B266" s="7" t="s">
        <v>958</v>
      </c>
      <c r="C266" s="7" t="s">
        <v>240</v>
      </c>
      <c r="D266" s="7" t="s">
        <v>957</v>
      </c>
      <c r="E266" s="11" t="s">
        <v>949</v>
      </c>
      <c r="F266" s="11" t="s">
        <v>950</v>
      </c>
      <c r="G266" s="11" t="s">
        <v>951</v>
      </c>
      <c r="H266" s="11" t="s">
        <v>952</v>
      </c>
      <c r="I266" s="11" t="s">
        <v>953</v>
      </c>
      <c r="M266" s="14" t="s">
        <v>26</v>
      </c>
      <c r="N266" s="15" t="s">
        <v>29</v>
      </c>
      <c r="O266" s="15" t="s">
        <v>48</v>
      </c>
    </row>
    <row r="267">
      <c r="A267" s="9">
        <v>265.0</v>
      </c>
      <c r="B267" s="7" t="s">
        <v>959</v>
      </c>
      <c r="C267" s="7" t="s">
        <v>811</v>
      </c>
      <c r="D267" s="7" t="s">
        <v>812</v>
      </c>
      <c r="E267" s="11" t="s">
        <v>960</v>
      </c>
      <c r="F267" s="11" t="s">
        <v>961</v>
      </c>
      <c r="G267" s="11" t="s">
        <v>962</v>
      </c>
      <c r="H267" s="11" t="s">
        <v>963</v>
      </c>
      <c r="I267" s="11" t="s">
        <v>964</v>
      </c>
      <c r="M267" s="14" t="s">
        <v>26</v>
      </c>
      <c r="N267" s="15" t="s">
        <v>140</v>
      </c>
      <c r="O267" s="15" t="s">
        <v>167</v>
      </c>
    </row>
    <row r="268">
      <c r="A268" s="9">
        <v>266.0</v>
      </c>
      <c r="B268" s="7" t="s">
        <v>965</v>
      </c>
      <c r="C268" s="7" t="s">
        <v>811</v>
      </c>
      <c r="D268" s="7" t="s">
        <v>812</v>
      </c>
      <c r="E268" s="11" t="s">
        <v>960</v>
      </c>
      <c r="F268" s="11" t="s">
        <v>961</v>
      </c>
      <c r="G268" s="11" t="s">
        <v>962</v>
      </c>
      <c r="H268" s="11" t="s">
        <v>963</v>
      </c>
      <c r="I268" s="11" t="s">
        <v>964</v>
      </c>
      <c r="M268" s="14" t="s">
        <v>26</v>
      </c>
      <c r="N268" s="15" t="s">
        <v>140</v>
      </c>
      <c r="O268" s="15" t="s">
        <v>167</v>
      </c>
    </row>
    <row r="269">
      <c r="A269" s="9">
        <v>267.0</v>
      </c>
      <c r="B269" s="7" t="s">
        <v>966</v>
      </c>
      <c r="C269" s="7" t="s">
        <v>281</v>
      </c>
      <c r="D269" s="7" t="s">
        <v>967</v>
      </c>
      <c r="E269" s="11" t="s">
        <v>968</v>
      </c>
      <c r="F269" s="11" t="s">
        <v>969</v>
      </c>
      <c r="G269" s="11" t="s">
        <v>970</v>
      </c>
      <c r="H269" s="11" t="s">
        <v>971</v>
      </c>
      <c r="I269" s="11" t="s">
        <v>972</v>
      </c>
      <c r="M269" s="14" t="s">
        <v>766</v>
      </c>
      <c r="N269" s="15" t="s">
        <v>140</v>
      </c>
      <c r="O269" s="15" t="s">
        <v>167</v>
      </c>
    </row>
    <row r="270">
      <c r="A270" s="9">
        <v>268.0</v>
      </c>
      <c r="B270" s="7" t="s">
        <v>973</v>
      </c>
      <c r="C270" s="7" t="s">
        <v>281</v>
      </c>
      <c r="D270" s="7" t="s">
        <v>967</v>
      </c>
      <c r="E270" s="11" t="s">
        <v>968</v>
      </c>
      <c r="F270" s="11" t="s">
        <v>969</v>
      </c>
      <c r="G270" s="11" t="s">
        <v>970</v>
      </c>
      <c r="H270" s="11" t="s">
        <v>971</v>
      </c>
      <c r="I270" s="11" t="s">
        <v>972</v>
      </c>
      <c r="M270" s="14" t="s">
        <v>766</v>
      </c>
      <c r="N270" s="15" t="s">
        <v>140</v>
      </c>
      <c r="O270" s="15" t="s">
        <v>167</v>
      </c>
    </row>
    <row r="271">
      <c r="A271" s="9">
        <v>269.0</v>
      </c>
      <c r="B271" s="7" t="s">
        <v>974</v>
      </c>
      <c r="C271" s="7" t="s">
        <v>281</v>
      </c>
      <c r="D271" s="7" t="s">
        <v>967</v>
      </c>
      <c r="E271" s="11" t="s">
        <v>968</v>
      </c>
      <c r="F271" s="11" t="s">
        <v>969</v>
      </c>
      <c r="G271" s="11" t="s">
        <v>970</v>
      </c>
      <c r="H271" s="11" t="s">
        <v>971</v>
      </c>
      <c r="I271" s="11" t="s">
        <v>972</v>
      </c>
      <c r="M271" s="14" t="s">
        <v>26</v>
      </c>
      <c r="N271" s="15" t="s">
        <v>140</v>
      </c>
      <c r="O271" s="15" t="s">
        <v>167</v>
      </c>
    </row>
    <row r="272">
      <c r="A272" s="9">
        <v>270.0</v>
      </c>
      <c r="B272" s="7" t="s">
        <v>975</v>
      </c>
      <c r="C272" s="7" t="s">
        <v>281</v>
      </c>
      <c r="D272" s="7" t="s">
        <v>967</v>
      </c>
      <c r="E272" s="11" t="s">
        <v>968</v>
      </c>
      <c r="F272" s="11" t="s">
        <v>969</v>
      </c>
      <c r="G272" s="11" t="s">
        <v>970</v>
      </c>
      <c r="H272" s="11" t="s">
        <v>971</v>
      </c>
      <c r="I272" s="11" t="s">
        <v>972</v>
      </c>
      <c r="M272" s="14" t="s">
        <v>26</v>
      </c>
      <c r="N272" s="15" t="s">
        <v>140</v>
      </c>
      <c r="O272" s="15" t="s">
        <v>167</v>
      </c>
    </row>
    <row r="273">
      <c r="A273" s="9">
        <v>271.0</v>
      </c>
      <c r="B273" s="7" t="s">
        <v>976</v>
      </c>
      <c r="C273" s="7" t="s">
        <v>281</v>
      </c>
      <c r="D273" s="7" t="s">
        <v>967</v>
      </c>
      <c r="E273" s="11" t="s">
        <v>968</v>
      </c>
      <c r="F273" s="11" t="s">
        <v>969</v>
      </c>
      <c r="G273" s="11" t="s">
        <v>970</v>
      </c>
      <c r="H273" s="11" t="s">
        <v>971</v>
      </c>
      <c r="I273" s="11" t="s">
        <v>972</v>
      </c>
      <c r="M273" s="14" t="s">
        <v>766</v>
      </c>
      <c r="N273" s="15" t="s">
        <v>140</v>
      </c>
      <c r="O273" s="15" t="s">
        <v>167</v>
      </c>
    </row>
    <row r="274">
      <c r="A274" s="9">
        <v>272.0</v>
      </c>
      <c r="B274" s="7" t="s">
        <v>977</v>
      </c>
      <c r="C274" s="7" t="s">
        <v>281</v>
      </c>
      <c r="D274" s="7" t="s">
        <v>967</v>
      </c>
      <c r="E274" s="11" t="s">
        <v>968</v>
      </c>
      <c r="F274" s="11" t="s">
        <v>969</v>
      </c>
      <c r="G274" s="11" t="s">
        <v>970</v>
      </c>
      <c r="H274" s="11" t="s">
        <v>971</v>
      </c>
      <c r="I274" s="11" t="s">
        <v>972</v>
      </c>
      <c r="M274" s="14" t="s">
        <v>766</v>
      </c>
      <c r="N274" s="15" t="s">
        <v>140</v>
      </c>
      <c r="O274" s="15" t="s">
        <v>167</v>
      </c>
    </row>
    <row r="275">
      <c r="A275" s="9">
        <v>273.0</v>
      </c>
      <c r="B275" s="7" t="s">
        <v>978</v>
      </c>
      <c r="C275" s="7" t="s">
        <v>281</v>
      </c>
      <c r="D275" s="7" t="s">
        <v>967</v>
      </c>
      <c r="E275" s="11" t="s">
        <v>968</v>
      </c>
      <c r="F275" s="11" t="s">
        <v>969</v>
      </c>
      <c r="G275" s="11" t="s">
        <v>970</v>
      </c>
      <c r="H275" s="11" t="s">
        <v>971</v>
      </c>
      <c r="I275" s="11" t="s">
        <v>972</v>
      </c>
      <c r="M275" s="14" t="s">
        <v>766</v>
      </c>
      <c r="N275" s="15" t="s">
        <v>140</v>
      </c>
      <c r="O275" s="15" t="s">
        <v>167</v>
      </c>
    </row>
    <row r="276">
      <c r="A276" s="9">
        <v>274.0</v>
      </c>
      <c r="B276" s="7" t="s">
        <v>979</v>
      </c>
      <c r="C276" s="7" t="s">
        <v>281</v>
      </c>
      <c r="D276" s="7" t="s">
        <v>967</v>
      </c>
      <c r="E276" s="11" t="s">
        <v>968</v>
      </c>
      <c r="F276" s="11" t="s">
        <v>969</v>
      </c>
      <c r="G276" s="11" t="s">
        <v>970</v>
      </c>
      <c r="H276" s="11" t="s">
        <v>971</v>
      </c>
      <c r="I276" s="11" t="s">
        <v>972</v>
      </c>
      <c r="M276" s="14" t="s">
        <v>26</v>
      </c>
      <c r="N276" s="15" t="s">
        <v>140</v>
      </c>
      <c r="O276" s="15" t="s">
        <v>167</v>
      </c>
    </row>
    <row r="277">
      <c r="A277" s="9">
        <v>275.0</v>
      </c>
      <c r="B277" s="7" t="s">
        <v>980</v>
      </c>
      <c r="C277" s="7" t="s">
        <v>281</v>
      </c>
      <c r="D277" s="7" t="s">
        <v>967</v>
      </c>
      <c r="E277" s="11" t="s">
        <v>968</v>
      </c>
      <c r="F277" s="11" t="s">
        <v>969</v>
      </c>
      <c r="G277" s="11" t="s">
        <v>970</v>
      </c>
      <c r="H277" s="11" t="s">
        <v>971</v>
      </c>
      <c r="I277" s="11" t="s">
        <v>972</v>
      </c>
      <c r="M277" s="14" t="s">
        <v>26</v>
      </c>
      <c r="N277" s="15" t="s">
        <v>140</v>
      </c>
      <c r="O277" s="15" t="s">
        <v>167</v>
      </c>
    </row>
    <row r="278">
      <c r="A278" s="9">
        <v>276.0</v>
      </c>
      <c r="B278" s="7" t="s">
        <v>981</v>
      </c>
      <c r="C278" s="7" t="s">
        <v>281</v>
      </c>
      <c r="D278" s="7" t="s">
        <v>967</v>
      </c>
      <c r="E278" s="11" t="s">
        <v>968</v>
      </c>
      <c r="F278" s="11" t="s">
        <v>969</v>
      </c>
      <c r="G278" s="11" t="s">
        <v>970</v>
      </c>
      <c r="H278" s="11" t="s">
        <v>971</v>
      </c>
      <c r="I278" s="11" t="s">
        <v>972</v>
      </c>
      <c r="M278" s="14" t="s">
        <v>26</v>
      </c>
      <c r="N278" s="15" t="s">
        <v>140</v>
      </c>
      <c r="O278" s="15" t="s">
        <v>167</v>
      </c>
    </row>
    <row r="279">
      <c r="A279" s="9">
        <v>277.0</v>
      </c>
      <c r="B279" s="7" t="s">
        <v>982</v>
      </c>
      <c r="C279" s="7" t="s">
        <v>983</v>
      </c>
      <c r="D279" s="7" t="s">
        <v>983</v>
      </c>
      <c r="E279" s="11" t="s">
        <v>984</v>
      </c>
      <c r="F279" s="11" t="s">
        <v>985</v>
      </c>
      <c r="G279" s="11" t="s">
        <v>986</v>
      </c>
      <c r="H279" s="11" t="s">
        <v>987</v>
      </c>
      <c r="I279" s="11" t="s">
        <v>988</v>
      </c>
      <c r="M279" s="14" t="s">
        <v>219</v>
      </c>
      <c r="N279" s="15" t="s">
        <v>220</v>
      </c>
      <c r="O279" s="15" t="s">
        <v>221</v>
      </c>
    </row>
    <row r="280">
      <c r="A280" s="9">
        <v>278.0</v>
      </c>
      <c r="B280" s="7" t="s">
        <v>989</v>
      </c>
      <c r="C280" s="7" t="s">
        <v>983</v>
      </c>
      <c r="D280" s="7" t="s">
        <v>983</v>
      </c>
      <c r="E280" s="11" t="s">
        <v>984</v>
      </c>
      <c r="F280" s="11" t="s">
        <v>985</v>
      </c>
      <c r="G280" s="11" t="s">
        <v>986</v>
      </c>
      <c r="H280" s="11" t="s">
        <v>987</v>
      </c>
      <c r="I280" s="11" t="s">
        <v>988</v>
      </c>
      <c r="M280" s="14" t="s">
        <v>219</v>
      </c>
      <c r="N280" s="15" t="s">
        <v>220</v>
      </c>
      <c r="O280" s="15" t="s">
        <v>221</v>
      </c>
    </row>
    <row r="281">
      <c r="A281" s="9">
        <v>279.0</v>
      </c>
      <c r="B281" s="7" t="s">
        <v>990</v>
      </c>
      <c r="C281" s="7" t="s">
        <v>991</v>
      </c>
      <c r="D281" s="7" t="s">
        <v>991</v>
      </c>
      <c r="E281" s="11" t="s">
        <v>992</v>
      </c>
      <c r="F281" s="11" t="s">
        <v>993</v>
      </c>
      <c r="G281" s="11" t="s">
        <v>994</v>
      </c>
      <c r="H281" s="11" t="s">
        <v>995</v>
      </c>
      <c r="I281" s="11" t="s">
        <v>996</v>
      </c>
      <c r="M281" s="14" t="s">
        <v>219</v>
      </c>
      <c r="N281" s="15" t="s">
        <v>220</v>
      </c>
      <c r="O281" s="15" t="s">
        <v>221</v>
      </c>
    </row>
    <row r="282">
      <c r="A282" s="9">
        <v>280.0</v>
      </c>
      <c r="B282" s="7" t="s">
        <v>997</v>
      </c>
      <c r="C282" s="7" t="s">
        <v>991</v>
      </c>
      <c r="D282" s="7" t="s">
        <v>991</v>
      </c>
      <c r="E282" s="11" t="s">
        <v>992</v>
      </c>
      <c r="F282" s="11" t="s">
        <v>993</v>
      </c>
      <c r="G282" s="11" t="s">
        <v>994</v>
      </c>
      <c r="H282" s="11" t="s">
        <v>995</v>
      </c>
      <c r="I282" s="11" t="s">
        <v>996</v>
      </c>
      <c r="M282" s="14" t="s">
        <v>219</v>
      </c>
      <c r="N282" s="15" t="s">
        <v>220</v>
      </c>
      <c r="O282" s="15" t="s">
        <v>221</v>
      </c>
    </row>
    <row r="283">
      <c r="A283" s="9">
        <v>281.0</v>
      </c>
      <c r="B283" s="7" t="s">
        <v>999</v>
      </c>
      <c r="C283" s="7" t="s">
        <v>991</v>
      </c>
      <c r="D283" s="7" t="s">
        <v>991</v>
      </c>
      <c r="E283" s="11" t="s">
        <v>1000</v>
      </c>
      <c r="F283" s="11" t="s">
        <v>1001</v>
      </c>
      <c r="G283" s="11" t="s">
        <v>1002</v>
      </c>
      <c r="H283" s="11" t="s">
        <v>1003</v>
      </c>
      <c r="I283" s="11" t="s">
        <v>1004</v>
      </c>
      <c r="M283" s="14" t="s">
        <v>1005</v>
      </c>
      <c r="N283" s="15" t="s">
        <v>140</v>
      </c>
      <c r="O283" s="15" t="s">
        <v>167</v>
      </c>
    </row>
    <row r="284">
      <c r="A284" s="9">
        <v>282.0</v>
      </c>
      <c r="B284" s="7" t="s">
        <v>1007</v>
      </c>
      <c r="C284" s="7" t="s">
        <v>991</v>
      </c>
      <c r="D284" s="7" t="s">
        <v>991</v>
      </c>
      <c r="E284" s="11" t="s">
        <v>1000</v>
      </c>
      <c r="F284" s="11" t="s">
        <v>1001</v>
      </c>
      <c r="G284" s="11" t="s">
        <v>1002</v>
      </c>
      <c r="H284" s="11" t="s">
        <v>1003</v>
      </c>
      <c r="I284" s="11" t="s">
        <v>1004</v>
      </c>
      <c r="M284" s="14" t="s">
        <v>1005</v>
      </c>
      <c r="N284" s="15" t="s">
        <v>140</v>
      </c>
      <c r="O284" s="15" t="s">
        <v>167</v>
      </c>
    </row>
    <row r="285">
      <c r="A285" s="9">
        <v>283.0</v>
      </c>
      <c r="B285" s="7" t="s">
        <v>1008</v>
      </c>
      <c r="C285" s="7" t="s">
        <v>104</v>
      </c>
      <c r="D285" s="7" t="s">
        <v>105</v>
      </c>
      <c r="E285" s="11" t="s">
        <v>1009</v>
      </c>
      <c r="F285" s="11" t="s">
        <v>1010</v>
      </c>
      <c r="G285" s="11" t="s">
        <v>1011</v>
      </c>
      <c r="H285" s="11" t="s">
        <v>1012</v>
      </c>
      <c r="I285" s="11" t="s">
        <v>1013</v>
      </c>
      <c r="M285" s="14" t="s">
        <v>26</v>
      </c>
      <c r="N285" s="15" t="s">
        <v>140</v>
      </c>
      <c r="O285" s="15" t="s">
        <v>167</v>
      </c>
    </row>
    <row r="286">
      <c r="A286" s="9">
        <v>284.0</v>
      </c>
      <c r="B286" s="7" t="s">
        <v>1014</v>
      </c>
      <c r="C286" s="7" t="s">
        <v>205</v>
      </c>
      <c r="D286" s="7" t="s">
        <v>206</v>
      </c>
      <c r="E286" s="11" t="s">
        <v>1015</v>
      </c>
      <c r="F286" s="11" t="s">
        <v>1016</v>
      </c>
      <c r="G286" s="11" t="s">
        <v>1017</v>
      </c>
      <c r="H286" s="11" t="s">
        <v>1018</v>
      </c>
      <c r="I286" s="11" t="s">
        <v>1019</v>
      </c>
      <c r="M286" s="14" t="s">
        <v>26</v>
      </c>
      <c r="N286" s="15" t="s">
        <v>89</v>
      </c>
      <c r="O286" s="15" t="s">
        <v>695</v>
      </c>
    </row>
    <row r="287">
      <c r="A287" s="9">
        <v>285.0</v>
      </c>
      <c r="B287" s="7" t="s">
        <v>1020</v>
      </c>
      <c r="C287" s="7" t="s">
        <v>205</v>
      </c>
      <c r="D287" s="7" t="s">
        <v>206</v>
      </c>
      <c r="E287" s="11" t="s">
        <v>1015</v>
      </c>
      <c r="F287" s="11" t="s">
        <v>1016</v>
      </c>
      <c r="G287" s="11" t="s">
        <v>1017</v>
      </c>
      <c r="H287" s="11" t="s">
        <v>1018</v>
      </c>
      <c r="I287" s="11" t="s">
        <v>1019</v>
      </c>
      <c r="M287" s="14" t="s">
        <v>26</v>
      </c>
      <c r="N287" s="15" t="s">
        <v>89</v>
      </c>
      <c r="O287" s="15" t="s">
        <v>695</v>
      </c>
    </row>
    <row r="288">
      <c r="A288" s="9">
        <v>286.0</v>
      </c>
      <c r="B288" s="7" t="s">
        <v>1021</v>
      </c>
      <c r="C288" s="7" t="s">
        <v>471</v>
      </c>
      <c r="D288" s="7" t="s">
        <v>566</v>
      </c>
      <c r="E288" s="11" t="s">
        <v>1022</v>
      </c>
      <c r="F288" s="11" t="s">
        <v>1023</v>
      </c>
      <c r="G288" s="11" t="s">
        <v>1024</v>
      </c>
      <c r="H288" s="11" t="s">
        <v>1025</v>
      </c>
      <c r="I288" s="11" t="s">
        <v>1026</v>
      </c>
      <c r="M288" s="14" t="s">
        <v>26</v>
      </c>
      <c r="N288" s="15" t="s">
        <v>140</v>
      </c>
      <c r="O288" s="15" t="s">
        <v>167</v>
      </c>
    </row>
    <row r="289">
      <c r="A289" s="9">
        <v>287.0</v>
      </c>
      <c r="B289" s="7" t="s">
        <v>1027</v>
      </c>
      <c r="C289" s="7" t="s">
        <v>442</v>
      </c>
      <c r="D289" s="7" t="s">
        <v>1028</v>
      </c>
      <c r="E289" s="11" t="s">
        <v>1029</v>
      </c>
      <c r="F289" s="11" t="s">
        <v>1030</v>
      </c>
      <c r="G289" s="11" t="s">
        <v>1031</v>
      </c>
      <c r="H289" s="11" t="s">
        <v>1032</v>
      </c>
      <c r="I289" s="11" t="s">
        <v>1033</v>
      </c>
      <c r="M289" s="14" t="s">
        <v>80</v>
      </c>
      <c r="N289" s="15" t="s">
        <v>140</v>
      </c>
      <c r="O289" s="15" t="s">
        <v>167</v>
      </c>
    </row>
    <row r="290">
      <c r="A290" s="9">
        <v>288.0</v>
      </c>
      <c r="B290" s="7" t="s">
        <v>1034</v>
      </c>
      <c r="C290" s="7" t="s">
        <v>811</v>
      </c>
      <c r="D290" s="7" t="s">
        <v>812</v>
      </c>
      <c r="E290" s="11" t="s">
        <v>1035</v>
      </c>
      <c r="F290" s="11" t="s">
        <v>1036</v>
      </c>
      <c r="G290" s="11" t="s">
        <v>1037</v>
      </c>
      <c r="H290" s="11" t="s">
        <v>1038</v>
      </c>
      <c r="I290" s="11" t="s">
        <v>1039</v>
      </c>
      <c r="M290" s="14" t="s">
        <v>26</v>
      </c>
      <c r="N290" s="15" t="s">
        <v>140</v>
      </c>
      <c r="O290" s="15" t="s">
        <v>167</v>
      </c>
    </row>
    <row r="291">
      <c r="A291" s="9">
        <v>289.0</v>
      </c>
      <c r="B291" s="7" t="s">
        <v>1040</v>
      </c>
      <c r="C291" s="7" t="s">
        <v>811</v>
      </c>
      <c r="D291" s="7" t="s">
        <v>812</v>
      </c>
      <c r="E291" s="11" t="s">
        <v>1035</v>
      </c>
      <c r="F291" s="11" t="s">
        <v>1036</v>
      </c>
      <c r="G291" s="11" t="s">
        <v>1037</v>
      </c>
      <c r="H291" s="11" t="s">
        <v>1038</v>
      </c>
      <c r="I291" s="11" t="s">
        <v>1039</v>
      </c>
      <c r="M291" s="14" t="s">
        <v>26</v>
      </c>
      <c r="N291" s="15" t="s">
        <v>140</v>
      </c>
      <c r="O291" s="15" t="s">
        <v>167</v>
      </c>
    </row>
    <row r="292">
      <c r="A292" s="9">
        <v>290.0</v>
      </c>
      <c r="B292" s="7" t="s">
        <v>1041</v>
      </c>
      <c r="C292" s="7" t="s">
        <v>205</v>
      </c>
      <c r="D292" s="7" t="s">
        <v>1042</v>
      </c>
      <c r="E292" s="11" t="s">
        <v>1043</v>
      </c>
      <c r="F292" s="11" t="s">
        <v>1044</v>
      </c>
      <c r="G292" s="11" t="s">
        <v>1045</v>
      </c>
      <c r="H292" s="11" t="s">
        <v>1046</v>
      </c>
      <c r="I292" s="11" t="s">
        <v>1047</v>
      </c>
      <c r="M292" s="14" t="s">
        <v>26</v>
      </c>
      <c r="N292" s="15" t="s">
        <v>140</v>
      </c>
      <c r="O292" s="15" t="s">
        <v>167</v>
      </c>
    </row>
    <row r="293">
      <c r="A293" s="9">
        <v>291.0</v>
      </c>
      <c r="B293" s="7" t="s">
        <v>1048</v>
      </c>
      <c r="C293" s="7" t="s">
        <v>205</v>
      </c>
      <c r="D293" s="7" t="s">
        <v>1042</v>
      </c>
      <c r="E293" s="11" t="s">
        <v>1049</v>
      </c>
      <c r="F293" s="11" t="s">
        <v>1050</v>
      </c>
      <c r="G293" s="11" t="s">
        <v>1051</v>
      </c>
      <c r="H293" s="11" t="s">
        <v>1052</v>
      </c>
      <c r="I293" s="11" t="s">
        <v>1053</v>
      </c>
      <c r="M293" s="14" t="s">
        <v>219</v>
      </c>
      <c r="N293" s="15" t="s">
        <v>220</v>
      </c>
      <c r="O293" s="15" t="s">
        <v>221</v>
      </c>
    </row>
    <row r="294">
      <c r="A294" s="9">
        <v>292.0</v>
      </c>
      <c r="B294" s="7" t="s">
        <v>1054</v>
      </c>
      <c r="C294" s="7" t="s">
        <v>205</v>
      </c>
      <c r="D294" s="7" t="s">
        <v>1042</v>
      </c>
      <c r="E294" s="11" t="s">
        <v>1049</v>
      </c>
      <c r="F294" s="11" t="s">
        <v>1050</v>
      </c>
      <c r="G294" s="11" t="s">
        <v>1051</v>
      </c>
      <c r="H294" s="11" t="s">
        <v>1052</v>
      </c>
      <c r="I294" s="11" t="s">
        <v>1053</v>
      </c>
      <c r="M294" s="14" t="s">
        <v>219</v>
      </c>
      <c r="N294" s="15" t="s">
        <v>220</v>
      </c>
      <c r="O294" s="15" t="s">
        <v>221</v>
      </c>
    </row>
    <row r="295">
      <c r="A295" s="9">
        <v>293.0</v>
      </c>
      <c r="B295" s="7" t="s">
        <v>1055</v>
      </c>
      <c r="C295" s="7" t="s">
        <v>1056</v>
      </c>
      <c r="D295" s="7" t="s">
        <v>1057</v>
      </c>
      <c r="E295" s="11" t="s">
        <v>1058</v>
      </c>
      <c r="F295" s="11" t="s">
        <v>1059</v>
      </c>
      <c r="G295" s="11" t="s">
        <v>1060</v>
      </c>
      <c r="H295" s="11" t="s">
        <v>1061</v>
      </c>
      <c r="I295" s="11" t="s">
        <v>1062</v>
      </c>
      <c r="M295" s="14" t="s">
        <v>80</v>
      </c>
      <c r="N295" s="15" t="s">
        <v>140</v>
      </c>
      <c r="O295" s="15" t="s">
        <v>167</v>
      </c>
    </row>
    <row r="296">
      <c r="A296" s="9">
        <v>294.0</v>
      </c>
      <c r="B296" s="7" t="s">
        <v>1063</v>
      </c>
      <c r="C296" s="7" t="s">
        <v>1056</v>
      </c>
      <c r="D296" s="7" t="s">
        <v>1057</v>
      </c>
      <c r="E296" s="11" t="s">
        <v>274</v>
      </c>
      <c r="F296" s="11" t="s">
        <v>275</v>
      </c>
      <c r="G296" s="11" t="s">
        <v>276</v>
      </c>
      <c r="H296" s="11" t="s">
        <v>277</v>
      </c>
      <c r="I296" s="11" t="s">
        <v>278</v>
      </c>
      <c r="M296" s="14" t="s">
        <v>80</v>
      </c>
      <c r="N296" s="15" t="s">
        <v>140</v>
      </c>
      <c r="O296" s="15" t="s">
        <v>141</v>
      </c>
    </row>
    <row r="297">
      <c r="A297" s="9">
        <v>295.0</v>
      </c>
      <c r="B297" s="7" t="s">
        <v>1064</v>
      </c>
      <c r="C297" s="7" t="s">
        <v>1056</v>
      </c>
      <c r="D297" s="7" t="s">
        <v>1057</v>
      </c>
      <c r="E297" s="11" t="s">
        <v>1065</v>
      </c>
      <c r="F297" s="11" t="s">
        <v>1066</v>
      </c>
      <c r="G297" s="11" t="s">
        <v>1067</v>
      </c>
      <c r="H297" s="11" t="s">
        <v>1068</v>
      </c>
      <c r="I297" s="11" t="s">
        <v>1069</v>
      </c>
      <c r="M297" s="14" t="s">
        <v>80</v>
      </c>
      <c r="N297" s="15" t="s">
        <v>140</v>
      </c>
      <c r="O297" s="15" t="s">
        <v>167</v>
      </c>
    </row>
    <row r="298">
      <c r="A298" s="9">
        <v>296.0</v>
      </c>
      <c r="B298" s="7" t="s">
        <v>1070</v>
      </c>
      <c r="C298" s="7" t="s">
        <v>1056</v>
      </c>
      <c r="D298" s="7" t="s">
        <v>1057</v>
      </c>
      <c r="E298" s="11" t="s">
        <v>1065</v>
      </c>
      <c r="F298" s="11" t="s">
        <v>1066</v>
      </c>
      <c r="G298" s="11" t="s">
        <v>1067</v>
      </c>
      <c r="H298" s="11" t="s">
        <v>1068</v>
      </c>
      <c r="I298" s="11" t="s">
        <v>1069</v>
      </c>
      <c r="M298" s="14" t="s">
        <v>80</v>
      </c>
      <c r="N298" s="15" t="s">
        <v>140</v>
      </c>
      <c r="O298" s="15" t="s">
        <v>167</v>
      </c>
    </row>
    <row r="299">
      <c r="A299" s="9">
        <v>297.0</v>
      </c>
      <c r="B299" s="7" t="s">
        <v>1071</v>
      </c>
      <c r="C299" s="7" t="s">
        <v>160</v>
      </c>
      <c r="D299" s="7" t="s">
        <v>1072</v>
      </c>
      <c r="E299" s="11" t="s">
        <v>1073</v>
      </c>
      <c r="F299" s="11" t="s">
        <v>1074</v>
      </c>
      <c r="G299" s="11" t="s">
        <v>1075</v>
      </c>
      <c r="H299" s="11" t="s">
        <v>1076</v>
      </c>
      <c r="I299" s="11" t="s">
        <v>1077</v>
      </c>
      <c r="M299" s="14" t="s">
        <v>219</v>
      </c>
      <c r="N299" s="15" t="s">
        <v>220</v>
      </c>
      <c r="O299" s="15" t="s">
        <v>221</v>
      </c>
    </row>
    <row r="300">
      <c r="A300" s="9">
        <v>298.0</v>
      </c>
      <c r="B300" s="7" t="s">
        <v>1078</v>
      </c>
      <c r="C300" s="7" t="s">
        <v>160</v>
      </c>
      <c r="D300" s="7" t="s">
        <v>1072</v>
      </c>
      <c r="E300" s="11" t="s">
        <v>1073</v>
      </c>
      <c r="F300" s="11" t="s">
        <v>1074</v>
      </c>
      <c r="G300" s="11" t="s">
        <v>1075</v>
      </c>
      <c r="H300" s="11" t="s">
        <v>1076</v>
      </c>
      <c r="I300" s="11" t="s">
        <v>1077</v>
      </c>
      <c r="M300" s="14" t="s">
        <v>80</v>
      </c>
      <c r="N300" s="15" t="s">
        <v>140</v>
      </c>
      <c r="O300" s="15" t="s">
        <v>167</v>
      </c>
    </row>
    <row r="301">
      <c r="A301" s="9">
        <v>299.0</v>
      </c>
      <c r="B301" s="7" t="s">
        <v>1079</v>
      </c>
      <c r="C301" s="7" t="s">
        <v>160</v>
      </c>
      <c r="D301" s="7" t="s">
        <v>1072</v>
      </c>
      <c r="E301" s="11" t="s">
        <v>1080</v>
      </c>
      <c r="F301" s="11" t="s">
        <v>1081</v>
      </c>
      <c r="G301" s="11" t="s">
        <v>1082</v>
      </c>
      <c r="H301" s="11" t="s">
        <v>1083</v>
      </c>
      <c r="I301" s="11" t="s">
        <v>1084</v>
      </c>
      <c r="M301" s="14" t="s">
        <v>26</v>
      </c>
      <c r="N301" s="15" t="s">
        <v>140</v>
      </c>
      <c r="O301" s="15" t="s">
        <v>167</v>
      </c>
    </row>
    <row r="302">
      <c r="A302" s="9">
        <v>300.0</v>
      </c>
      <c r="B302" s="7" t="s">
        <v>1085</v>
      </c>
      <c r="C302" s="7" t="s">
        <v>160</v>
      </c>
      <c r="D302" s="7" t="s">
        <v>1072</v>
      </c>
      <c r="E302" s="11" t="s">
        <v>1080</v>
      </c>
      <c r="F302" s="11" t="s">
        <v>1081</v>
      </c>
      <c r="G302" s="11" t="s">
        <v>1082</v>
      </c>
      <c r="H302" s="11" t="s">
        <v>1083</v>
      </c>
      <c r="I302" s="11" t="s">
        <v>1084</v>
      </c>
      <c r="M302" s="14" t="s">
        <v>26</v>
      </c>
      <c r="N302" s="15" t="s">
        <v>140</v>
      </c>
      <c r="O302" s="15" t="s">
        <v>167</v>
      </c>
    </row>
    <row r="303">
      <c r="A303" s="9">
        <v>301.0</v>
      </c>
      <c r="B303" s="7" t="s">
        <v>1086</v>
      </c>
      <c r="C303" s="7" t="s">
        <v>1087</v>
      </c>
      <c r="D303" s="7" t="s">
        <v>1088</v>
      </c>
      <c r="E303" s="11" t="s">
        <v>1089</v>
      </c>
      <c r="F303" s="11" t="s">
        <v>1090</v>
      </c>
      <c r="G303" s="11" t="s">
        <v>1091</v>
      </c>
      <c r="H303" s="11" t="s">
        <v>1092</v>
      </c>
      <c r="I303" s="11" t="s">
        <v>1093</v>
      </c>
      <c r="M303" s="14" t="s">
        <v>26</v>
      </c>
      <c r="N303" s="15" t="s">
        <v>89</v>
      </c>
      <c r="O303" s="15" t="s">
        <v>695</v>
      </c>
    </row>
    <row r="304">
      <c r="A304" s="9">
        <v>302.0</v>
      </c>
      <c r="B304" s="7" t="s">
        <v>1094</v>
      </c>
      <c r="C304" s="7" t="s">
        <v>1087</v>
      </c>
      <c r="D304" s="7" t="s">
        <v>1088</v>
      </c>
      <c r="E304" s="11" t="s">
        <v>1089</v>
      </c>
      <c r="F304" s="11" t="s">
        <v>1090</v>
      </c>
      <c r="G304" s="11" t="s">
        <v>1091</v>
      </c>
      <c r="H304" s="11" t="s">
        <v>1092</v>
      </c>
      <c r="I304" s="11" t="s">
        <v>1093</v>
      </c>
      <c r="M304" s="14" t="s">
        <v>26</v>
      </c>
      <c r="N304" s="15" t="s">
        <v>89</v>
      </c>
      <c r="O304" s="15" t="s">
        <v>695</v>
      </c>
    </row>
    <row r="305">
      <c r="A305" s="9">
        <v>303.0</v>
      </c>
      <c r="B305" s="7" t="s">
        <v>1095</v>
      </c>
      <c r="C305" s="7" t="s">
        <v>1087</v>
      </c>
      <c r="D305" s="7" t="s">
        <v>1088</v>
      </c>
      <c r="E305" s="11" t="s">
        <v>1089</v>
      </c>
      <c r="F305" s="11" t="s">
        <v>1090</v>
      </c>
      <c r="G305" s="11" t="s">
        <v>1091</v>
      </c>
      <c r="H305" s="11" t="s">
        <v>1092</v>
      </c>
      <c r="I305" s="11" t="s">
        <v>1093</v>
      </c>
      <c r="M305" s="14" t="s">
        <v>26</v>
      </c>
      <c r="N305" s="15" t="s">
        <v>89</v>
      </c>
      <c r="O305" s="15" t="s">
        <v>695</v>
      </c>
    </row>
    <row r="306">
      <c r="A306" s="9">
        <v>304.0</v>
      </c>
      <c r="B306" s="7" t="s">
        <v>1096</v>
      </c>
      <c r="C306" s="7" t="s">
        <v>1087</v>
      </c>
      <c r="D306" s="7" t="s">
        <v>1088</v>
      </c>
      <c r="E306" s="11" t="s">
        <v>1089</v>
      </c>
      <c r="F306" s="11" t="s">
        <v>1090</v>
      </c>
      <c r="G306" s="11" t="s">
        <v>1091</v>
      </c>
      <c r="H306" s="11" t="s">
        <v>1092</v>
      </c>
      <c r="I306" s="11" t="s">
        <v>1093</v>
      </c>
      <c r="M306" s="14" t="s">
        <v>26</v>
      </c>
      <c r="N306" s="15" t="s">
        <v>89</v>
      </c>
      <c r="O306" s="15" t="s">
        <v>695</v>
      </c>
    </row>
    <row r="307">
      <c r="A307" s="9">
        <v>305.0</v>
      </c>
      <c r="B307" s="7" t="s">
        <v>1097</v>
      </c>
      <c r="C307" s="7" t="s">
        <v>1087</v>
      </c>
      <c r="D307" s="7" t="s">
        <v>1088</v>
      </c>
      <c r="E307" s="11" t="s">
        <v>1089</v>
      </c>
      <c r="F307" s="11" t="s">
        <v>1090</v>
      </c>
      <c r="G307" s="11" t="s">
        <v>1091</v>
      </c>
      <c r="H307" s="11" t="s">
        <v>1092</v>
      </c>
      <c r="I307" s="11" t="s">
        <v>1093</v>
      </c>
      <c r="M307" s="14" t="s">
        <v>26</v>
      </c>
      <c r="N307" s="15" t="s">
        <v>89</v>
      </c>
      <c r="O307" s="15" t="s">
        <v>695</v>
      </c>
    </row>
    <row r="308">
      <c r="A308" s="9">
        <v>306.0</v>
      </c>
      <c r="B308" s="7" t="s">
        <v>1098</v>
      </c>
      <c r="C308" s="7" t="s">
        <v>1087</v>
      </c>
      <c r="D308" s="7" t="s">
        <v>1088</v>
      </c>
      <c r="E308" s="11" t="s">
        <v>1089</v>
      </c>
      <c r="F308" s="11" t="s">
        <v>1090</v>
      </c>
      <c r="G308" s="11" t="s">
        <v>1091</v>
      </c>
      <c r="H308" s="11" t="s">
        <v>1092</v>
      </c>
      <c r="I308" s="11" t="s">
        <v>1093</v>
      </c>
      <c r="M308" s="14" t="s">
        <v>26</v>
      </c>
      <c r="N308" s="15" t="s">
        <v>89</v>
      </c>
      <c r="O308" s="15" t="s">
        <v>695</v>
      </c>
    </row>
    <row r="309">
      <c r="A309" s="9">
        <v>307.0</v>
      </c>
      <c r="B309" s="7" t="s">
        <v>1099</v>
      </c>
      <c r="C309" s="7" t="s">
        <v>1087</v>
      </c>
      <c r="D309" s="7" t="s">
        <v>1088</v>
      </c>
      <c r="E309" s="11" t="s">
        <v>1089</v>
      </c>
      <c r="F309" s="11" t="s">
        <v>1090</v>
      </c>
      <c r="G309" s="11" t="s">
        <v>1091</v>
      </c>
      <c r="H309" s="11" t="s">
        <v>1092</v>
      </c>
      <c r="I309" s="11" t="s">
        <v>1093</v>
      </c>
      <c r="M309" s="14" t="s">
        <v>26</v>
      </c>
      <c r="N309" s="15" t="s">
        <v>89</v>
      </c>
      <c r="O309" s="15" t="s">
        <v>695</v>
      </c>
    </row>
    <row r="310">
      <c r="A310" s="9">
        <v>308.0</v>
      </c>
      <c r="B310" s="7" t="s">
        <v>1100</v>
      </c>
      <c r="C310" s="7" t="s">
        <v>1087</v>
      </c>
      <c r="D310" s="7" t="s">
        <v>1088</v>
      </c>
      <c r="E310" s="11" t="s">
        <v>1089</v>
      </c>
      <c r="F310" s="11" t="s">
        <v>1090</v>
      </c>
      <c r="G310" s="11" t="s">
        <v>1091</v>
      </c>
      <c r="H310" s="11" t="s">
        <v>1092</v>
      </c>
      <c r="I310" s="11" t="s">
        <v>1093</v>
      </c>
      <c r="M310" s="14" t="s">
        <v>26</v>
      </c>
      <c r="N310" s="15" t="s">
        <v>89</v>
      </c>
      <c r="O310" s="15" t="s">
        <v>695</v>
      </c>
    </row>
    <row r="311">
      <c r="A311" s="9">
        <v>309.0</v>
      </c>
      <c r="B311" s="7" t="s">
        <v>1101</v>
      </c>
      <c r="C311" s="7" t="s">
        <v>1087</v>
      </c>
      <c r="D311" s="7" t="s">
        <v>1088</v>
      </c>
      <c r="E311" s="11" t="s">
        <v>1089</v>
      </c>
      <c r="F311" s="11" t="s">
        <v>1090</v>
      </c>
      <c r="G311" s="11" t="s">
        <v>1091</v>
      </c>
      <c r="H311" s="11" t="s">
        <v>1092</v>
      </c>
      <c r="I311" s="11" t="s">
        <v>1093</v>
      </c>
      <c r="M311" s="14" t="s">
        <v>26</v>
      </c>
      <c r="N311" s="15" t="s">
        <v>89</v>
      </c>
      <c r="O311" s="15" t="s">
        <v>695</v>
      </c>
    </row>
    <row r="312">
      <c r="A312" s="9">
        <v>310.0</v>
      </c>
      <c r="B312" s="7" t="s">
        <v>1103</v>
      </c>
      <c r="C312" s="7" t="s">
        <v>1087</v>
      </c>
      <c r="D312" s="7" t="s">
        <v>1088</v>
      </c>
      <c r="E312" s="11" t="s">
        <v>1089</v>
      </c>
      <c r="F312" s="11" t="s">
        <v>1090</v>
      </c>
      <c r="G312" s="11" t="s">
        <v>1091</v>
      </c>
      <c r="H312" s="11" t="s">
        <v>1092</v>
      </c>
      <c r="I312" s="11" t="s">
        <v>1093</v>
      </c>
      <c r="M312" s="14" t="s">
        <v>26</v>
      </c>
      <c r="N312" s="15" t="s">
        <v>89</v>
      </c>
      <c r="O312" s="15" t="s">
        <v>695</v>
      </c>
    </row>
    <row r="313">
      <c r="A313" s="9">
        <v>311.0</v>
      </c>
      <c r="B313" s="7" t="s">
        <v>1104</v>
      </c>
      <c r="C313" s="7" t="s">
        <v>1087</v>
      </c>
      <c r="D313" s="7" t="s">
        <v>1088</v>
      </c>
      <c r="E313" s="11" t="s">
        <v>1089</v>
      </c>
      <c r="F313" s="11" t="s">
        <v>1090</v>
      </c>
      <c r="G313" s="11" t="s">
        <v>1091</v>
      </c>
      <c r="H313" s="11" t="s">
        <v>1092</v>
      </c>
      <c r="I313" s="11" t="s">
        <v>1093</v>
      </c>
      <c r="M313" s="14" t="s">
        <v>26</v>
      </c>
      <c r="N313" s="15" t="s">
        <v>89</v>
      </c>
      <c r="O313" s="15" t="s">
        <v>695</v>
      </c>
    </row>
    <row r="314">
      <c r="A314" s="9">
        <v>312.0</v>
      </c>
      <c r="B314" s="7" t="s">
        <v>1105</v>
      </c>
      <c r="C314" s="7" t="s">
        <v>1087</v>
      </c>
      <c r="D314" s="7" t="s">
        <v>1088</v>
      </c>
      <c r="E314" s="11" t="s">
        <v>1089</v>
      </c>
      <c r="F314" s="11" t="s">
        <v>1090</v>
      </c>
      <c r="G314" s="11" t="s">
        <v>1091</v>
      </c>
      <c r="H314" s="11" t="s">
        <v>1092</v>
      </c>
      <c r="I314" s="11" t="s">
        <v>1093</v>
      </c>
      <c r="M314" s="14" t="s">
        <v>26</v>
      </c>
      <c r="N314" s="15" t="s">
        <v>89</v>
      </c>
      <c r="O314" s="15" t="s">
        <v>695</v>
      </c>
    </row>
    <row r="315">
      <c r="A315" s="9">
        <v>313.0</v>
      </c>
      <c r="B315" s="7" t="s">
        <v>1106</v>
      </c>
      <c r="C315" s="7" t="s">
        <v>1087</v>
      </c>
      <c r="D315" s="7" t="s">
        <v>1088</v>
      </c>
      <c r="E315" s="11" t="s">
        <v>1089</v>
      </c>
      <c r="F315" s="11" t="s">
        <v>1090</v>
      </c>
      <c r="G315" s="11" t="s">
        <v>1091</v>
      </c>
      <c r="H315" s="11" t="s">
        <v>1092</v>
      </c>
      <c r="I315" s="11" t="s">
        <v>1093</v>
      </c>
      <c r="M315" s="14" t="s">
        <v>26</v>
      </c>
      <c r="N315" s="15" t="s">
        <v>89</v>
      </c>
      <c r="O315" s="15" t="s">
        <v>695</v>
      </c>
    </row>
    <row r="316">
      <c r="A316" s="9">
        <v>314.0</v>
      </c>
      <c r="B316" s="7" t="s">
        <v>1107</v>
      </c>
      <c r="C316" s="7" t="s">
        <v>1087</v>
      </c>
      <c r="D316" s="7" t="s">
        <v>1088</v>
      </c>
      <c r="E316" s="11" t="s">
        <v>1089</v>
      </c>
      <c r="F316" s="11" t="s">
        <v>1090</v>
      </c>
      <c r="G316" s="11" t="s">
        <v>1091</v>
      </c>
      <c r="H316" s="11" t="s">
        <v>1092</v>
      </c>
      <c r="I316" s="11" t="s">
        <v>1093</v>
      </c>
      <c r="M316" s="14" t="s">
        <v>26</v>
      </c>
      <c r="N316" s="15" t="s">
        <v>89</v>
      </c>
      <c r="O316" s="15" t="s">
        <v>695</v>
      </c>
    </row>
    <row r="317">
      <c r="A317" s="9">
        <v>315.0</v>
      </c>
      <c r="B317" s="7" t="s">
        <v>1108</v>
      </c>
      <c r="C317" s="7" t="s">
        <v>1109</v>
      </c>
      <c r="D317" s="7" t="s">
        <v>1110</v>
      </c>
      <c r="E317" s="11" t="s">
        <v>1089</v>
      </c>
      <c r="F317" s="11" t="s">
        <v>1090</v>
      </c>
      <c r="G317" s="11" t="s">
        <v>1091</v>
      </c>
      <c r="H317" s="11" t="s">
        <v>1092</v>
      </c>
      <c r="I317" s="11" t="s">
        <v>1093</v>
      </c>
      <c r="M317" s="14" t="s">
        <v>26</v>
      </c>
      <c r="N317" s="15" t="s">
        <v>89</v>
      </c>
      <c r="O317" s="15" t="s">
        <v>695</v>
      </c>
    </row>
    <row r="318">
      <c r="A318" s="9">
        <v>316.0</v>
      </c>
      <c r="B318" s="7" t="s">
        <v>1111</v>
      </c>
      <c r="C318" s="7" t="s">
        <v>1109</v>
      </c>
      <c r="D318" s="7" t="s">
        <v>1110</v>
      </c>
      <c r="E318" s="11" t="s">
        <v>1089</v>
      </c>
      <c r="F318" s="11" t="s">
        <v>1090</v>
      </c>
      <c r="G318" s="11" t="s">
        <v>1091</v>
      </c>
      <c r="H318" s="11" t="s">
        <v>1092</v>
      </c>
      <c r="I318" s="11" t="s">
        <v>1093</v>
      </c>
      <c r="M318" s="14" t="s">
        <v>80</v>
      </c>
      <c r="N318" s="15" t="s">
        <v>140</v>
      </c>
      <c r="O318" s="15" t="s">
        <v>141</v>
      </c>
    </row>
    <row r="319">
      <c r="A319" s="9">
        <v>317.0</v>
      </c>
      <c r="B319" s="7" t="s">
        <v>1112</v>
      </c>
      <c r="C319" s="7" t="s">
        <v>1109</v>
      </c>
      <c r="D319" s="7" t="s">
        <v>1110</v>
      </c>
      <c r="E319" s="11" t="s">
        <v>1089</v>
      </c>
      <c r="F319" s="11" t="s">
        <v>1090</v>
      </c>
      <c r="G319" s="11" t="s">
        <v>1091</v>
      </c>
      <c r="H319" s="11" t="s">
        <v>1092</v>
      </c>
      <c r="I319" s="11" t="s">
        <v>1093</v>
      </c>
      <c r="M319" s="14" t="s">
        <v>26</v>
      </c>
      <c r="N319" s="15" t="s">
        <v>89</v>
      </c>
      <c r="O319" s="15" t="s">
        <v>695</v>
      </c>
    </row>
    <row r="320">
      <c r="A320" s="9">
        <v>318.0</v>
      </c>
      <c r="B320" s="7" t="s">
        <v>1113</v>
      </c>
      <c r="C320" s="7" t="s">
        <v>104</v>
      </c>
      <c r="D320" s="7" t="s">
        <v>105</v>
      </c>
      <c r="E320" s="11" t="s">
        <v>1089</v>
      </c>
      <c r="F320" s="11" t="s">
        <v>1090</v>
      </c>
      <c r="G320" s="11" t="s">
        <v>1091</v>
      </c>
      <c r="H320" s="11" t="s">
        <v>1092</v>
      </c>
      <c r="I320" s="11" t="s">
        <v>1093</v>
      </c>
      <c r="M320" s="14" t="s">
        <v>219</v>
      </c>
      <c r="N320" s="15" t="s">
        <v>89</v>
      </c>
      <c r="O320" s="15" t="s">
        <v>695</v>
      </c>
    </row>
    <row r="321">
      <c r="A321" s="9">
        <v>319.0</v>
      </c>
      <c r="B321" s="7" t="s">
        <v>1114</v>
      </c>
      <c r="C321" s="7" t="s">
        <v>104</v>
      </c>
      <c r="D321" s="7" t="s">
        <v>105</v>
      </c>
      <c r="E321" s="11" t="s">
        <v>1089</v>
      </c>
      <c r="F321" s="11" t="s">
        <v>1090</v>
      </c>
      <c r="G321" s="11" t="s">
        <v>1091</v>
      </c>
      <c r="H321" s="11" t="s">
        <v>1092</v>
      </c>
      <c r="I321" s="11" t="s">
        <v>1093</v>
      </c>
      <c r="M321" s="14" t="s">
        <v>219</v>
      </c>
      <c r="N321" s="15" t="s">
        <v>89</v>
      </c>
      <c r="O321" s="15" t="s">
        <v>695</v>
      </c>
    </row>
    <row r="322">
      <c r="A322" s="9">
        <v>320.0</v>
      </c>
      <c r="B322" s="7" t="s">
        <v>1115</v>
      </c>
      <c r="C322" s="7" t="s">
        <v>104</v>
      </c>
      <c r="D322" s="7" t="s">
        <v>105</v>
      </c>
      <c r="E322" s="11" t="s">
        <v>1089</v>
      </c>
      <c r="F322" s="11" t="s">
        <v>1090</v>
      </c>
      <c r="G322" s="11" t="s">
        <v>1091</v>
      </c>
      <c r="H322" s="11" t="s">
        <v>1092</v>
      </c>
      <c r="I322" s="11" t="s">
        <v>1093</v>
      </c>
      <c r="M322" s="14" t="s">
        <v>219</v>
      </c>
      <c r="N322" s="15" t="s">
        <v>89</v>
      </c>
      <c r="O322" s="15" t="s">
        <v>695</v>
      </c>
    </row>
    <row r="323">
      <c r="A323" s="9">
        <v>321.0</v>
      </c>
      <c r="B323" s="7" t="s">
        <v>1116</v>
      </c>
      <c r="C323" s="7" t="s">
        <v>104</v>
      </c>
      <c r="D323" s="7" t="s">
        <v>105</v>
      </c>
      <c r="E323" s="11" t="s">
        <v>1089</v>
      </c>
      <c r="F323" s="11" t="s">
        <v>1090</v>
      </c>
      <c r="G323" s="11" t="s">
        <v>1091</v>
      </c>
      <c r="H323" s="11" t="s">
        <v>1092</v>
      </c>
      <c r="I323" s="11" t="s">
        <v>1093</v>
      </c>
      <c r="M323" s="14" t="s">
        <v>26</v>
      </c>
      <c r="N323" s="15" t="s">
        <v>89</v>
      </c>
      <c r="O323" s="15" t="s">
        <v>695</v>
      </c>
    </row>
    <row r="324">
      <c r="A324" s="9">
        <v>322.0</v>
      </c>
      <c r="B324" s="7" t="s">
        <v>1117</v>
      </c>
      <c r="C324" s="7" t="s">
        <v>232</v>
      </c>
      <c r="D324" s="7" t="s">
        <v>1118</v>
      </c>
      <c r="E324" s="11" t="s">
        <v>1119</v>
      </c>
      <c r="F324" s="11" t="s">
        <v>1120</v>
      </c>
      <c r="G324" s="11" t="s">
        <v>1121</v>
      </c>
      <c r="H324" s="11" t="s">
        <v>1122</v>
      </c>
      <c r="I324" s="11" t="s">
        <v>1123</v>
      </c>
      <c r="M324" s="14" t="s">
        <v>26</v>
      </c>
      <c r="N324" s="15" t="s">
        <v>140</v>
      </c>
      <c r="O324" s="15" t="s">
        <v>167</v>
      </c>
    </row>
    <row r="325">
      <c r="A325" s="9">
        <v>323.0</v>
      </c>
      <c r="B325" s="7" t="s">
        <v>1125</v>
      </c>
      <c r="C325" s="7" t="s">
        <v>232</v>
      </c>
      <c r="D325" s="7" t="s">
        <v>1118</v>
      </c>
      <c r="E325" s="11" t="s">
        <v>1119</v>
      </c>
      <c r="F325" s="11" t="s">
        <v>1120</v>
      </c>
      <c r="G325" s="11" t="s">
        <v>1121</v>
      </c>
      <c r="H325" s="11" t="s">
        <v>1122</v>
      </c>
      <c r="I325" s="11" t="s">
        <v>1123</v>
      </c>
      <c r="M325" s="14" t="s">
        <v>26</v>
      </c>
      <c r="N325" s="15" t="s">
        <v>140</v>
      </c>
      <c r="O325" s="15" t="s">
        <v>167</v>
      </c>
    </row>
    <row r="326">
      <c r="A326" s="9">
        <v>324.0</v>
      </c>
      <c r="B326" s="7" t="s">
        <v>1127</v>
      </c>
      <c r="C326" s="7" t="s">
        <v>232</v>
      </c>
      <c r="D326" s="7" t="s">
        <v>1118</v>
      </c>
      <c r="E326" s="11" t="s">
        <v>1119</v>
      </c>
      <c r="F326" s="11" t="s">
        <v>1120</v>
      </c>
      <c r="G326" s="11" t="s">
        <v>1121</v>
      </c>
      <c r="H326" s="11" t="s">
        <v>1122</v>
      </c>
      <c r="I326" s="11" t="s">
        <v>1123</v>
      </c>
      <c r="M326" s="14" t="s">
        <v>26</v>
      </c>
      <c r="N326" s="15" t="s">
        <v>140</v>
      </c>
      <c r="O326" s="15" t="s">
        <v>167</v>
      </c>
    </row>
    <row r="327">
      <c r="A327" s="9">
        <v>325.0</v>
      </c>
      <c r="B327" s="7" t="s">
        <v>1128</v>
      </c>
      <c r="C327" s="7" t="s">
        <v>471</v>
      </c>
      <c r="D327" s="7" t="s">
        <v>566</v>
      </c>
      <c r="E327" s="11" t="s">
        <v>1129</v>
      </c>
      <c r="F327" s="11" t="s">
        <v>1130</v>
      </c>
      <c r="G327" s="11" t="s">
        <v>1131</v>
      </c>
      <c r="H327" s="11" t="s">
        <v>1132</v>
      </c>
      <c r="I327" s="11" t="s">
        <v>1133</v>
      </c>
      <c r="M327" s="14" t="s">
        <v>26</v>
      </c>
      <c r="N327" s="15" t="s">
        <v>140</v>
      </c>
      <c r="O327" s="15" t="s">
        <v>167</v>
      </c>
    </row>
    <row r="328">
      <c r="A328" s="9">
        <v>326.0</v>
      </c>
      <c r="B328" s="7" t="s">
        <v>1134</v>
      </c>
      <c r="C328" s="7" t="s">
        <v>1135</v>
      </c>
      <c r="D328" s="7" t="s">
        <v>1136</v>
      </c>
      <c r="E328" s="11" t="s">
        <v>1137</v>
      </c>
      <c r="F328" s="11" t="s">
        <v>1138</v>
      </c>
      <c r="G328" s="11" t="s">
        <v>1139</v>
      </c>
      <c r="H328" s="11" t="s">
        <v>1140</v>
      </c>
      <c r="I328" s="11" t="s">
        <v>1141</v>
      </c>
      <c r="M328" s="14" t="s">
        <v>219</v>
      </c>
      <c r="N328" s="15" t="s">
        <v>220</v>
      </c>
      <c r="O328" s="15" t="s">
        <v>221</v>
      </c>
    </row>
    <row r="329">
      <c r="A329" s="9">
        <v>327.0</v>
      </c>
      <c r="B329" s="7" t="s">
        <v>1142</v>
      </c>
      <c r="C329" s="7" t="s">
        <v>232</v>
      </c>
      <c r="D329" s="7" t="s">
        <v>787</v>
      </c>
      <c r="E329" s="11" t="s">
        <v>1143</v>
      </c>
      <c r="F329" s="11" t="s">
        <v>1144</v>
      </c>
      <c r="G329" s="11" t="s">
        <v>1145</v>
      </c>
      <c r="H329" s="11" t="s">
        <v>1146</v>
      </c>
      <c r="I329" s="11" t="s">
        <v>1147</v>
      </c>
      <c r="M329" s="14" t="s">
        <v>26</v>
      </c>
      <c r="N329" s="15" t="s">
        <v>140</v>
      </c>
      <c r="O329" s="15" t="s">
        <v>167</v>
      </c>
    </row>
    <row r="330">
      <c r="A330" s="9">
        <v>328.0</v>
      </c>
      <c r="B330" s="7" t="s">
        <v>1148</v>
      </c>
      <c r="C330" s="7" t="s">
        <v>232</v>
      </c>
      <c r="D330" s="7" t="s">
        <v>787</v>
      </c>
      <c r="E330" s="11" t="s">
        <v>1143</v>
      </c>
      <c r="F330" s="11" t="s">
        <v>1144</v>
      </c>
      <c r="G330" s="11" t="s">
        <v>1145</v>
      </c>
      <c r="H330" s="11" t="s">
        <v>1146</v>
      </c>
      <c r="I330" s="11" t="s">
        <v>1147</v>
      </c>
      <c r="M330" s="14" t="s">
        <v>26</v>
      </c>
      <c r="N330" s="15" t="s">
        <v>140</v>
      </c>
      <c r="O330" s="15" t="s">
        <v>167</v>
      </c>
    </row>
    <row r="331">
      <c r="A331" s="9">
        <v>329.0</v>
      </c>
      <c r="B331" s="7" t="s">
        <v>1149</v>
      </c>
      <c r="C331" s="7" t="s">
        <v>232</v>
      </c>
      <c r="D331" s="7" t="s">
        <v>1150</v>
      </c>
      <c r="E331" s="11" t="s">
        <v>1143</v>
      </c>
      <c r="F331" s="11" t="s">
        <v>1144</v>
      </c>
      <c r="G331" s="11" t="s">
        <v>1145</v>
      </c>
      <c r="H331" s="11" t="s">
        <v>1146</v>
      </c>
      <c r="I331" s="11" t="s">
        <v>1147</v>
      </c>
      <c r="M331" s="14" t="s">
        <v>26</v>
      </c>
      <c r="N331" s="15" t="s">
        <v>140</v>
      </c>
      <c r="O331" s="15" t="s">
        <v>167</v>
      </c>
    </row>
    <row r="332">
      <c r="A332" s="9">
        <v>330.0</v>
      </c>
      <c r="B332" s="7" t="s">
        <v>1151</v>
      </c>
      <c r="C332" s="7" t="s">
        <v>232</v>
      </c>
      <c r="D332" s="7" t="s">
        <v>1150</v>
      </c>
      <c r="E332" s="11" t="s">
        <v>1143</v>
      </c>
      <c r="F332" s="11" t="s">
        <v>1144</v>
      </c>
      <c r="G332" s="11" t="s">
        <v>1145</v>
      </c>
      <c r="H332" s="11" t="s">
        <v>1146</v>
      </c>
      <c r="I332" s="11" t="s">
        <v>1147</v>
      </c>
      <c r="M332" s="14" t="s">
        <v>26</v>
      </c>
      <c r="N332" s="15" t="s">
        <v>140</v>
      </c>
      <c r="O332" s="15" t="s">
        <v>167</v>
      </c>
    </row>
    <row r="333">
      <c r="A333" s="9">
        <v>331.0</v>
      </c>
      <c r="B333" s="7" t="s">
        <v>1152</v>
      </c>
      <c r="C333" s="7" t="s">
        <v>1153</v>
      </c>
      <c r="D333" s="7" t="s">
        <v>1154</v>
      </c>
      <c r="E333" s="11" t="s">
        <v>1155</v>
      </c>
      <c r="F333" s="11" t="s">
        <v>1156</v>
      </c>
      <c r="G333" s="11" t="s">
        <v>1157</v>
      </c>
      <c r="H333" s="11" t="s">
        <v>1158</v>
      </c>
      <c r="I333" s="11" t="s">
        <v>1159</v>
      </c>
      <c r="M333" s="14" t="s">
        <v>26</v>
      </c>
      <c r="N333" s="15" t="s">
        <v>140</v>
      </c>
      <c r="O333" s="15" t="s">
        <v>167</v>
      </c>
    </row>
    <row r="334">
      <c r="A334" s="9">
        <v>332.0</v>
      </c>
      <c r="B334" s="7" t="s">
        <v>1160</v>
      </c>
      <c r="C334" s="7" t="s">
        <v>1153</v>
      </c>
      <c r="D334" s="7" t="s">
        <v>1154</v>
      </c>
      <c r="E334" s="11" t="s">
        <v>1155</v>
      </c>
      <c r="F334" s="11" t="s">
        <v>1156</v>
      </c>
      <c r="G334" s="11" t="s">
        <v>1157</v>
      </c>
      <c r="H334" s="11" t="s">
        <v>1158</v>
      </c>
      <c r="I334" s="11" t="s">
        <v>1159</v>
      </c>
      <c r="M334" s="14" t="s">
        <v>26</v>
      </c>
      <c r="N334" s="15" t="s">
        <v>140</v>
      </c>
      <c r="O334" s="15" t="s">
        <v>167</v>
      </c>
    </row>
    <row r="335">
      <c r="A335" s="9">
        <v>333.0</v>
      </c>
      <c r="B335" s="7" t="s">
        <v>1161</v>
      </c>
      <c r="C335" s="7" t="s">
        <v>1153</v>
      </c>
      <c r="D335" s="7" t="s">
        <v>1154</v>
      </c>
      <c r="E335" s="11" t="s">
        <v>1155</v>
      </c>
      <c r="F335" s="11" t="s">
        <v>1156</v>
      </c>
      <c r="G335" s="11" t="s">
        <v>1157</v>
      </c>
      <c r="H335" s="11" t="s">
        <v>1158</v>
      </c>
      <c r="I335" s="11" t="s">
        <v>1159</v>
      </c>
      <c r="M335" s="14" t="s">
        <v>26</v>
      </c>
      <c r="N335" s="15" t="s">
        <v>140</v>
      </c>
      <c r="O335" s="15" t="s">
        <v>167</v>
      </c>
    </row>
    <row r="336">
      <c r="A336" s="9">
        <v>334.0</v>
      </c>
      <c r="B336" s="7" t="s">
        <v>1162</v>
      </c>
      <c r="C336" s="7" t="s">
        <v>1153</v>
      </c>
      <c r="D336" s="7" t="s">
        <v>1154</v>
      </c>
      <c r="E336" s="11" t="s">
        <v>1155</v>
      </c>
      <c r="F336" s="11" t="s">
        <v>1156</v>
      </c>
      <c r="G336" s="11" t="s">
        <v>1157</v>
      </c>
      <c r="H336" s="11" t="s">
        <v>1158</v>
      </c>
      <c r="I336" s="11" t="s">
        <v>1159</v>
      </c>
      <c r="M336" s="14" t="s">
        <v>26</v>
      </c>
      <c r="N336" s="15" t="s">
        <v>29</v>
      </c>
      <c r="O336" s="15" t="s">
        <v>48</v>
      </c>
    </row>
    <row r="337">
      <c r="A337" s="9">
        <v>335.0</v>
      </c>
      <c r="B337" s="7" t="s">
        <v>1163</v>
      </c>
      <c r="C337" s="7" t="s">
        <v>811</v>
      </c>
      <c r="D337" s="7" t="s">
        <v>812</v>
      </c>
      <c r="E337" s="11" t="s">
        <v>1164</v>
      </c>
      <c r="F337" s="11" t="s">
        <v>1165</v>
      </c>
      <c r="G337" s="11" t="s">
        <v>1166</v>
      </c>
      <c r="H337" s="11" t="s">
        <v>1167</v>
      </c>
      <c r="I337" s="11" t="s">
        <v>1168</v>
      </c>
      <c r="M337" s="14" t="s">
        <v>26</v>
      </c>
      <c r="N337" s="15" t="s">
        <v>140</v>
      </c>
      <c r="O337" s="15" t="s">
        <v>167</v>
      </c>
    </row>
    <row r="338">
      <c r="A338" s="9">
        <v>336.0</v>
      </c>
      <c r="B338" s="7" t="s">
        <v>1169</v>
      </c>
      <c r="C338" s="7" t="s">
        <v>811</v>
      </c>
      <c r="D338" s="7" t="s">
        <v>812</v>
      </c>
      <c r="E338" s="11" t="s">
        <v>1164</v>
      </c>
      <c r="F338" s="11" t="s">
        <v>1165</v>
      </c>
      <c r="G338" s="11" t="s">
        <v>1166</v>
      </c>
      <c r="H338" s="11" t="s">
        <v>1167</v>
      </c>
      <c r="I338" s="11" t="s">
        <v>1168</v>
      </c>
      <c r="M338" s="14" t="s">
        <v>26</v>
      </c>
      <c r="N338" s="15" t="s">
        <v>140</v>
      </c>
      <c r="O338" s="15" t="s">
        <v>167</v>
      </c>
    </row>
    <row r="339">
      <c r="A339" s="9">
        <v>337.0</v>
      </c>
      <c r="B339" s="7" t="s">
        <v>1170</v>
      </c>
      <c r="C339" s="7" t="s">
        <v>811</v>
      </c>
      <c r="D339" s="7" t="s">
        <v>812</v>
      </c>
      <c r="E339" s="11" t="s">
        <v>1164</v>
      </c>
      <c r="F339" s="11" t="s">
        <v>1165</v>
      </c>
      <c r="G339" s="11" t="s">
        <v>1166</v>
      </c>
      <c r="H339" s="11" t="s">
        <v>1167</v>
      </c>
      <c r="I339" s="11" t="s">
        <v>1168</v>
      </c>
      <c r="M339" s="14" t="s">
        <v>26</v>
      </c>
      <c r="N339" s="15" t="s">
        <v>140</v>
      </c>
      <c r="O339" s="15" t="s">
        <v>167</v>
      </c>
    </row>
    <row r="340">
      <c r="A340" s="9">
        <v>338.0</v>
      </c>
      <c r="B340" s="7" t="s">
        <v>1171</v>
      </c>
      <c r="C340" s="7" t="s">
        <v>811</v>
      </c>
      <c r="D340" s="7" t="s">
        <v>812</v>
      </c>
      <c r="E340" s="11" t="s">
        <v>1164</v>
      </c>
      <c r="F340" s="11" t="s">
        <v>1165</v>
      </c>
      <c r="G340" s="11" t="s">
        <v>1166</v>
      </c>
      <c r="H340" s="11" t="s">
        <v>1167</v>
      </c>
      <c r="I340" s="11" t="s">
        <v>1168</v>
      </c>
      <c r="M340" s="14" t="s">
        <v>26</v>
      </c>
      <c r="N340" s="15" t="s">
        <v>140</v>
      </c>
      <c r="O340" s="15" t="s">
        <v>167</v>
      </c>
    </row>
    <row r="341">
      <c r="A341" s="9">
        <v>339.0</v>
      </c>
      <c r="B341" s="7" t="s">
        <v>1172</v>
      </c>
      <c r="C341" s="7" t="s">
        <v>1173</v>
      </c>
      <c r="D341" s="7" t="s">
        <v>1174</v>
      </c>
      <c r="E341" s="11" t="s">
        <v>1175</v>
      </c>
      <c r="F341" s="11" t="s">
        <v>1176</v>
      </c>
      <c r="G341" s="11" t="s">
        <v>1177</v>
      </c>
      <c r="H341" s="11" t="s">
        <v>1178</v>
      </c>
      <c r="I341" s="11" t="s">
        <v>1179</v>
      </c>
      <c r="M341" s="14" t="s">
        <v>26</v>
      </c>
      <c r="N341" s="15" t="s">
        <v>140</v>
      </c>
      <c r="O341" s="15" t="s">
        <v>167</v>
      </c>
    </row>
    <row r="342">
      <c r="A342" s="9">
        <v>340.0</v>
      </c>
      <c r="B342" s="7" t="s">
        <v>1180</v>
      </c>
      <c r="C342" s="7" t="s">
        <v>1173</v>
      </c>
      <c r="D342" s="7" t="s">
        <v>1174</v>
      </c>
      <c r="E342" s="11" t="s">
        <v>1175</v>
      </c>
      <c r="F342" s="11" t="s">
        <v>1176</v>
      </c>
      <c r="G342" s="11" t="s">
        <v>1177</v>
      </c>
      <c r="H342" s="11" t="s">
        <v>1178</v>
      </c>
      <c r="I342" s="11" t="s">
        <v>1179</v>
      </c>
      <c r="M342" s="14" t="s">
        <v>26</v>
      </c>
      <c r="N342" s="15" t="s">
        <v>140</v>
      </c>
      <c r="O342" s="15" t="s">
        <v>167</v>
      </c>
    </row>
    <row r="343">
      <c r="A343" s="9">
        <v>341.0</v>
      </c>
      <c r="B343" s="7" t="s">
        <v>1181</v>
      </c>
      <c r="C343" s="7" t="s">
        <v>1173</v>
      </c>
      <c r="D343" s="7" t="s">
        <v>1174</v>
      </c>
      <c r="E343" s="11" t="s">
        <v>1175</v>
      </c>
      <c r="F343" s="11" t="s">
        <v>1176</v>
      </c>
      <c r="G343" s="11" t="s">
        <v>1177</v>
      </c>
      <c r="H343" s="11" t="s">
        <v>1178</v>
      </c>
      <c r="I343" s="11" t="s">
        <v>1179</v>
      </c>
      <c r="M343" s="14" t="s">
        <v>26</v>
      </c>
      <c r="N343" s="15" t="s">
        <v>140</v>
      </c>
      <c r="O343" s="15" t="s">
        <v>167</v>
      </c>
    </row>
    <row r="344">
      <c r="A344" s="9">
        <v>342.0</v>
      </c>
      <c r="B344" s="7" t="s">
        <v>1182</v>
      </c>
      <c r="C344" s="7" t="s">
        <v>256</v>
      </c>
      <c r="D344" s="7" t="s">
        <v>1183</v>
      </c>
      <c r="E344" s="11" t="s">
        <v>407</v>
      </c>
      <c r="F344" s="11" t="s">
        <v>408</v>
      </c>
      <c r="G344" s="11" t="s">
        <v>410</v>
      </c>
      <c r="H344" s="11" t="s">
        <v>411</v>
      </c>
      <c r="I344" s="11" t="s">
        <v>412</v>
      </c>
      <c r="M344" s="14" t="s">
        <v>26</v>
      </c>
      <c r="N344" s="15" t="s">
        <v>29</v>
      </c>
      <c r="O344" s="15" t="s">
        <v>48</v>
      </c>
    </row>
    <row r="345">
      <c r="A345" s="9">
        <v>343.0</v>
      </c>
      <c r="B345" s="7" t="s">
        <v>1185</v>
      </c>
      <c r="C345" s="7" t="s">
        <v>256</v>
      </c>
      <c r="D345" s="7" t="s">
        <v>1183</v>
      </c>
      <c r="E345" s="11" t="s">
        <v>407</v>
      </c>
      <c r="F345" s="11" t="s">
        <v>408</v>
      </c>
      <c r="G345" s="11" t="s">
        <v>410</v>
      </c>
      <c r="H345" s="11" t="s">
        <v>411</v>
      </c>
      <c r="I345" s="11" t="s">
        <v>412</v>
      </c>
      <c r="M345" s="14" t="s">
        <v>26</v>
      </c>
      <c r="N345" s="15" t="s">
        <v>29</v>
      </c>
      <c r="O345" s="15" t="s">
        <v>48</v>
      </c>
    </row>
    <row r="346">
      <c r="A346" s="9">
        <v>344.0</v>
      </c>
      <c r="B346" s="7" t="s">
        <v>1186</v>
      </c>
      <c r="C346" s="7" t="s">
        <v>256</v>
      </c>
      <c r="D346" s="7" t="s">
        <v>1183</v>
      </c>
      <c r="E346" s="11" t="s">
        <v>407</v>
      </c>
      <c r="F346" s="11" t="s">
        <v>408</v>
      </c>
      <c r="G346" s="11" t="s">
        <v>410</v>
      </c>
      <c r="H346" s="11" t="s">
        <v>411</v>
      </c>
      <c r="I346" s="11" t="s">
        <v>412</v>
      </c>
      <c r="M346" s="14" t="s">
        <v>26</v>
      </c>
      <c r="N346" s="15" t="s">
        <v>29</v>
      </c>
      <c r="O346" s="15" t="s">
        <v>48</v>
      </c>
    </row>
    <row r="347">
      <c r="A347" s="9">
        <v>345.0</v>
      </c>
      <c r="B347" s="7" t="s">
        <v>1187</v>
      </c>
      <c r="C347" s="7" t="s">
        <v>471</v>
      </c>
      <c r="D347" s="7" t="s">
        <v>566</v>
      </c>
      <c r="E347" s="11" t="s">
        <v>1188</v>
      </c>
      <c r="F347" s="11" t="s">
        <v>1189</v>
      </c>
      <c r="G347" s="11" t="s">
        <v>1190</v>
      </c>
      <c r="H347" s="11" t="s">
        <v>1191</v>
      </c>
      <c r="I347" s="11" t="s">
        <v>1192</v>
      </c>
      <c r="M347" s="14" t="s">
        <v>219</v>
      </c>
      <c r="N347" s="15" t="s">
        <v>220</v>
      </c>
      <c r="O347" s="15" t="s">
        <v>221</v>
      </c>
    </row>
    <row r="348">
      <c r="A348" s="9">
        <v>346.0</v>
      </c>
      <c r="B348" s="7" t="s">
        <v>1193</v>
      </c>
      <c r="C348" s="7" t="s">
        <v>471</v>
      </c>
      <c r="D348" s="7" t="s">
        <v>566</v>
      </c>
      <c r="E348" s="11" t="s">
        <v>1188</v>
      </c>
      <c r="F348" s="11" t="s">
        <v>1189</v>
      </c>
      <c r="G348" s="11" t="s">
        <v>1190</v>
      </c>
      <c r="H348" s="11" t="s">
        <v>1191</v>
      </c>
      <c r="I348" s="11" t="s">
        <v>1192</v>
      </c>
      <c r="M348" s="14" t="s">
        <v>219</v>
      </c>
      <c r="N348" s="15" t="s">
        <v>220</v>
      </c>
      <c r="O348" s="15" t="s">
        <v>221</v>
      </c>
    </row>
    <row r="349">
      <c r="A349" s="9">
        <v>347.0</v>
      </c>
      <c r="B349" s="7" t="s">
        <v>1194</v>
      </c>
      <c r="C349" s="7" t="s">
        <v>708</v>
      </c>
      <c r="D349" s="7" t="s">
        <v>1195</v>
      </c>
      <c r="E349" s="11" t="s">
        <v>1196</v>
      </c>
      <c r="F349" s="11" t="s">
        <v>1197</v>
      </c>
      <c r="G349" s="11" t="s">
        <v>1198</v>
      </c>
      <c r="H349" s="11" t="s">
        <v>1199</v>
      </c>
      <c r="I349" s="11" t="s">
        <v>1200</v>
      </c>
      <c r="M349" s="14" t="s">
        <v>219</v>
      </c>
      <c r="N349" s="15" t="s">
        <v>220</v>
      </c>
      <c r="O349" s="15" t="s">
        <v>221</v>
      </c>
    </row>
    <row r="350">
      <c r="A350" s="9">
        <v>348.0</v>
      </c>
      <c r="B350" s="7" t="s">
        <v>1201</v>
      </c>
      <c r="C350" s="7" t="s">
        <v>708</v>
      </c>
      <c r="D350" s="7" t="s">
        <v>1195</v>
      </c>
      <c r="E350" s="11" t="s">
        <v>1196</v>
      </c>
      <c r="F350" s="11" t="s">
        <v>1197</v>
      </c>
      <c r="G350" s="11" t="s">
        <v>1198</v>
      </c>
      <c r="H350" s="11" t="s">
        <v>1199</v>
      </c>
      <c r="I350" s="11" t="s">
        <v>1200</v>
      </c>
      <c r="M350" s="14" t="s">
        <v>219</v>
      </c>
      <c r="N350" s="15" t="s">
        <v>220</v>
      </c>
      <c r="O350" s="15" t="s">
        <v>221</v>
      </c>
    </row>
    <row r="351">
      <c r="A351" s="9">
        <v>349.0</v>
      </c>
      <c r="B351" s="7" t="s">
        <v>1202</v>
      </c>
      <c r="C351" s="7" t="s">
        <v>232</v>
      </c>
      <c r="D351" s="7" t="s">
        <v>598</v>
      </c>
      <c r="E351" s="11" t="s">
        <v>1203</v>
      </c>
      <c r="F351" s="11" t="s">
        <v>1204</v>
      </c>
      <c r="G351" s="11" t="s">
        <v>1205</v>
      </c>
      <c r="H351" s="11" t="s">
        <v>1206</v>
      </c>
      <c r="I351" s="11" t="s">
        <v>1207</v>
      </c>
      <c r="M351" s="14" t="s">
        <v>26</v>
      </c>
      <c r="N351" s="15" t="s">
        <v>140</v>
      </c>
      <c r="O351" s="15" t="s">
        <v>167</v>
      </c>
    </row>
    <row r="352">
      <c r="A352" s="9">
        <v>350.0</v>
      </c>
      <c r="B352" s="7" t="s">
        <v>1208</v>
      </c>
      <c r="C352" s="7" t="s">
        <v>232</v>
      </c>
      <c r="D352" s="7" t="s">
        <v>598</v>
      </c>
      <c r="E352" s="11" t="s">
        <v>1203</v>
      </c>
      <c r="F352" s="11" t="s">
        <v>1204</v>
      </c>
      <c r="G352" s="11" t="s">
        <v>1205</v>
      </c>
      <c r="H352" s="11" t="s">
        <v>1206</v>
      </c>
      <c r="I352" s="11" t="s">
        <v>1207</v>
      </c>
      <c r="M352" s="14" t="s">
        <v>26</v>
      </c>
      <c r="N352" s="15" t="s">
        <v>140</v>
      </c>
      <c r="O352" s="15" t="s">
        <v>167</v>
      </c>
    </row>
    <row r="353">
      <c r="A353" s="9">
        <v>351.0</v>
      </c>
      <c r="B353" s="7" t="s">
        <v>1209</v>
      </c>
      <c r="C353" s="7" t="s">
        <v>232</v>
      </c>
      <c r="D353" s="7" t="s">
        <v>598</v>
      </c>
      <c r="E353" s="11" t="s">
        <v>1203</v>
      </c>
      <c r="F353" s="11" t="s">
        <v>1204</v>
      </c>
      <c r="G353" s="11" t="s">
        <v>1205</v>
      </c>
      <c r="H353" s="11" t="s">
        <v>1206</v>
      </c>
      <c r="I353" s="11" t="s">
        <v>1207</v>
      </c>
      <c r="M353" s="14" t="s">
        <v>26</v>
      </c>
      <c r="N353" s="15" t="s">
        <v>140</v>
      </c>
      <c r="O353" s="15" t="s">
        <v>167</v>
      </c>
    </row>
    <row r="354">
      <c r="A354" s="9">
        <v>352.0</v>
      </c>
      <c r="B354" s="7" t="s">
        <v>1212</v>
      </c>
      <c r="C354" s="7" t="s">
        <v>232</v>
      </c>
      <c r="D354" s="7" t="s">
        <v>598</v>
      </c>
      <c r="E354" s="11" t="s">
        <v>1203</v>
      </c>
      <c r="F354" s="11" t="s">
        <v>1204</v>
      </c>
      <c r="G354" s="11" t="s">
        <v>1205</v>
      </c>
      <c r="H354" s="11" t="s">
        <v>1206</v>
      </c>
      <c r="I354" s="11" t="s">
        <v>1207</v>
      </c>
      <c r="M354" s="14" t="s">
        <v>26</v>
      </c>
      <c r="N354" s="15" t="s">
        <v>140</v>
      </c>
      <c r="O354" s="15" t="s">
        <v>167</v>
      </c>
    </row>
    <row r="355">
      <c r="A355" s="9">
        <v>353.0</v>
      </c>
      <c r="B355" s="7" t="s">
        <v>1213</v>
      </c>
      <c r="C355" s="7" t="s">
        <v>442</v>
      </c>
      <c r="D355" s="7" t="s">
        <v>443</v>
      </c>
      <c r="E355" s="11" t="s">
        <v>1214</v>
      </c>
      <c r="F355" s="11" t="s">
        <v>1215</v>
      </c>
      <c r="G355" s="11" t="s">
        <v>1216</v>
      </c>
      <c r="H355" s="11" t="s">
        <v>1217</v>
      </c>
      <c r="I355" s="11" t="s">
        <v>1218</v>
      </c>
      <c r="M355" s="14" t="s">
        <v>219</v>
      </c>
      <c r="N355" s="15" t="s">
        <v>220</v>
      </c>
      <c r="O355" s="15" t="s">
        <v>221</v>
      </c>
    </row>
    <row r="356">
      <c r="A356" s="9">
        <v>354.0</v>
      </c>
      <c r="B356" s="7" t="s">
        <v>1221</v>
      </c>
      <c r="C356" s="7" t="s">
        <v>442</v>
      </c>
      <c r="D356" s="7" t="s">
        <v>443</v>
      </c>
      <c r="E356" s="11" t="s">
        <v>1214</v>
      </c>
      <c r="F356" s="11" t="s">
        <v>1215</v>
      </c>
      <c r="G356" s="11" t="s">
        <v>1216</v>
      </c>
      <c r="H356" s="11" t="s">
        <v>1217</v>
      </c>
      <c r="I356" s="11" t="s">
        <v>1218</v>
      </c>
      <c r="M356" s="14" t="s">
        <v>219</v>
      </c>
      <c r="N356" s="15" t="s">
        <v>220</v>
      </c>
      <c r="O356" s="15" t="s">
        <v>221</v>
      </c>
    </row>
    <row r="357">
      <c r="A357" s="9">
        <v>355.0</v>
      </c>
      <c r="B357" s="7" t="s">
        <v>1222</v>
      </c>
      <c r="C357" s="7" t="s">
        <v>256</v>
      </c>
      <c r="D357" s="7" t="s">
        <v>1223</v>
      </c>
      <c r="E357" s="11" t="s">
        <v>1224</v>
      </c>
      <c r="F357" s="11" t="s">
        <v>1225</v>
      </c>
      <c r="G357" s="11" t="s">
        <v>1226</v>
      </c>
      <c r="H357" s="11" t="s">
        <v>1227</v>
      </c>
      <c r="I357" s="11" t="s">
        <v>1228</v>
      </c>
      <c r="M357" s="14" t="s">
        <v>26</v>
      </c>
      <c r="N357" s="15" t="s">
        <v>140</v>
      </c>
      <c r="O357" s="15" t="s">
        <v>167</v>
      </c>
    </row>
    <row r="358">
      <c r="A358" s="9">
        <v>356.0</v>
      </c>
      <c r="B358" s="7" t="s">
        <v>1229</v>
      </c>
      <c r="C358" s="7" t="s">
        <v>256</v>
      </c>
      <c r="D358" s="7" t="s">
        <v>1223</v>
      </c>
      <c r="E358" s="11" t="s">
        <v>1230</v>
      </c>
      <c r="F358" s="11" t="s">
        <v>1231</v>
      </c>
      <c r="G358" s="11" t="s">
        <v>1232</v>
      </c>
      <c r="H358" s="11" t="s">
        <v>1233</v>
      </c>
      <c r="I358" s="11" t="s">
        <v>1234</v>
      </c>
      <c r="M358" s="14" t="s">
        <v>26</v>
      </c>
      <c r="N358" s="15" t="s">
        <v>140</v>
      </c>
      <c r="O358" s="15" t="s">
        <v>167</v>
      </c>
    </row>
    <row r="359">
      <c r="A359" s="9">
        <v>357.0</v>
      </c>
      <c r="B359" s="7" t="s">
        <v>1235</v>
      </c>
      <c r="C359" s="7" t="s">
        <v>256</v>
      </c>
      <c r="D359" s="7" t="s">
        <v>1223</v>
      </c>
      <c r="E359" s="11" t="s">
        <v>1230</v>
      </c>
      <c r="F359" s="11" t="s">
        <v>1231</v>
      </c>
      <c r="G359" s="11" t="s">
        <v>1232</v>
      </c>
      <c r="H359" s="11" t="s">
        <v>1233</v>
      </c>
      <c r="I359" s="11" t="s">
        <v>1234</v>
      </c>
      <c r="M359" s="14" t="s">
        <v>26</v>
      </c>
      <c r="N359" s="15" t="s">
        <v>140</v>
      </c>
      <c r="O359" s="15" t="s">
        <v>167</v>
      </c>
    </row>
    <row r="360">
      <c r="A360" s="9">
        <v>358.0</v>
      </c>
      <c r="B360" s="7" t="s">
        <v>1236</v>
      </c>
      <c r="C360" s="7" t="s">
        <v>256</v>
      </c>
      <c r="D360" s="7" t="s">
        <v>1223</v>
      </c>
      <c r="E360" s="11" t="s">
        <v>1237</v>
      </c>
      <c r="F360" s="11" t="s">
        <v>1238</v>
      </c>
      <c r="G360" s="11" t="s">
        <v>1239</v>
      </c>
      <c r="H360" s="11" t="s">
        <v>1240</v>
      </c>
      <c r="I360" s="11" t="s">
        <v>1241</v>
      </c>
      <c r="M360" s="14" t="s">
        <v>26</v>
      </c>
      <c r="N360" s="15" t="s">
        <v>140</v>
      </c>
      <c r="O360" s="15" t="s">
        <v>167</v>
      </c>
    </row>
    <row r="361">
      <c r="A361" s="9">
        <v>359.0</v>
      </c>
      <c r="B361" s="7" t="s">
        <v>1242</v>
      </c>
      <c r="C361" s="7" t="s">
        <v>256</v>
      </c>
      <c r="D361" s="7" t="s">
        <v>1223</v>
      </c>
      <c r="E361" s="11" t="s">
        <v>1237</v>
      </c>
      <c r="F361" s="11" t="s">
        <v>1238</v>
      </c>
      <c r="G361" s="11" t="s">
        <v>1239</v>
      </c>
      <c r="H361" s="11" t="s">
        <v>1240</v>
      </c>
      <c r="I361" s="11" t="s">
        <v>1241</v>
      </c>
      <c r="M361" s="14" t="s">
        <v>26</v>
      </c>
      <c r="N361" s="15" t="s">
        <v>140</v>
      </c>
      <c r="O361" s="15" t="s">
        <v>167</v>
      </c>
    </row>
    <row r="362">
      <c r="A362" s="9">
        <v>360.0</v>
      </c>
      <c r="B362" s="7" t="s">
        <v>1243</v>
      </c>
      <c r="C362" s="7" t="s">
        <v>256</v>
      </c>
      <c r="D362" s="7" t="s">
        <v>1223</v>
      </c>
      <c r="E362" s="11" t="s">
        <v>1237</v>
      </c>
      <c r="F362" s="11" t="s">
        <v>1238</v>
      </c>
      <c r="G362" s="11" t="s">
        <v>1239</v>
      </c>
      <c r="H362" s="11" t="s">
        <v>1240</v>
      </c>
      <c r="I362" s="11" t="s">
        <v>1241</v>
      </c>
      <c r="M362" s="14" t="s">
        <v>26</v>
      </c>
      <c r="N362" s="15" t="s">
        <v>140</v>
      </c>
      <c r="O362" s="15" t="s">
        <v>167</v>
      </c>
    </row>
    <row r="363">
      <c r="A363" s="9">
        <v>361.0</v>
      </c>
      <c r="B363" s="7" t="s">
        <v>1244</v>
      </c>
      <c r="C363" s="7" t="s">
        <v>256</v>
      </c>
      <c r="D363" s="7" t="s">
        <v>1223</v>
      </c>
      <c r="E363" s="11" t="s">
        <v>1237</v>
      </c>
      <c r="F363" s="11" t="s">
        <v>1238</v>
      </c>
      <c r="G363" s="11" t="s">
        <v>1239</v>
      </c>
      <c r="H363" s="11" t="s">
        <v>1240</v>
      </c>
      <c r="I363" s="11" t="s">
        <v>1241</v>
      </c>
      <c r="M363" s="14" t="s">
        <v>26</v>
      </c>
      <c r="N363" s="15" t="s">
        <v>140</v>
      </c>
      <c r="O363" s="15" t="s">
        <v>167</v>
      </c>
    </row>
    <row r="364">
      <c r="A364" s="9">
        <v>362.0</v>
      </c>
      <c r="B364" s="7" t="s">
        <v>1245</v>
      </c>
      <c r="C364" s="7" t="s">
        <v>256</v>
      </c>
      <c r="D364" s="7" t="s">
        <v>1223</v>
      </c>
      <c r="E364" s="11" t="s">
        <v>1246</v>
      </c>
      <c r="F364" s="11" t="s">
        <v>1247</v>
      </c>
      <c r="G364" s="11" t="s">
        <v>1248</v>
      </c>
      <c r="H364" s="11" t="s">
        <v>1249</v>
      </c>
      <c r="I364" s="11" t="s">
        <v>1250</v>
      </c>
      <c r="M364" s="14" t="s">
        <v>26</v>
      </c>
      <c r="N364" s="15" t="s">
        <v>140</v>
      </c>
      <c r="O364" s="15" t="s">
        <v>167</v>
      </c>
    </row>
    <row r="365">
      <c r="A365" s="9">
        <v>363.0</v>
      </c>
      <c r="B365" s="7" t="s">
        <v>1251</v>
      </c>
      <c r="C365" s="7" t="s">
        <v>256</v>
      </c>
      <c r="D365" s="7" t="s">
        <v>1223</v>
      </c>
      <c r="E365" s="11" t="s">
        <v>1246</v>
      </c>
      <c r="F365" s="11" t="s">
        <v>1247</v>
      </c>
      <c r="G365" s="11" t="s">
        <v>1248</v>
      </c>
      <c r="H365" s="11" t="s">
        <v>1249</v>
      </c>
      <c r="I365" s="11" t="s">
        <v>1250</v>
      </c>
      <c r="M365" s="14" t="s">
        <v>26</v>
      </c>
      <c r="N365" s="15" t="s">
        <v>140</v>
      </c>
      <c r="O365" s="15" t="s">
        <v>167</v>
      </c>
    </row>
    <row r="366">
      <c r="A366" s="9">
        <v>364.0</v>
      </c>
      <c r="B366" s="7" t="s">
        <v>1252</v>
      </c>
      <c r="C366" s="7" t="s">
        <v>256</v>
      </c>
      <c r="D366" s="7" t="s">
        <v>1223</v>
      </c>
      <c r="E366" s="11" t="s">
        <v>1246</v>
      </c>
      <c r="F366" s="11" t="s">
        <v>1247</v>
      </c>
      <c r="G366" s="11" t="s">
        <v>1248</v>
      </c>
      <c r="H366" s="11" t="s">
        <v>1249</v>
      </c>
      <c r="I366" s="11" t="s">
        <v>1250</v>
      </c>
      <c r="M366" s="14" t="s">
        <v>26</v>
      </c>
      <c r="N366" s="15" t="s">
        <v>140</v>
      </c>
      <c r="O366" s="15" t="s">
        <v>167</v>
      </c>
    </row>
    <row r="367">
      <c r="A367" s="9">
        <v>365.0</v>
      </c>
      <c r="B367" s="7" t="s">
        <v>1253</v>
      </c>
      <c r="C367" s="7" t="s">
        <v>256</v>
      </c>
      <c r="D367" s="7" t="s">
        <v>1223</v>
      </c>
      <c r="E367" s="11" t="s">
        <v>1246</v>
      </c>
      <c r="F367" s="11" t="s">
        <v>1247</v>
      </c>
      <c r="G367" s="11" t="s">
        <v>1248</v>
      </c>
      <c r="H367" s="11" t="s">
        <v>1249</v>
      </c>
      <c r="I367" s="11" t="s">
        <v>1250</v>
      </c>
      <c r="M367" s="14" t="s">
        <v>26</v>
      </c>
      <c r="N367" s="15" t="s">
        <v>29</v>
      </c>
      <c r="O367" s="15" t="s">
        <v>48</v>
      </c>
    </row>
    <row r="368">
      <c r="A368" s="9">
        <v>366.0</v>
      </c>
      <c r="B368" s="7" t="s">
        <v>1254</v>
      </c>
      <c r="C368" s="7" t="s">
        <v>256</v>
      </c>
      <c r="D368" s="7" t="s">
        <v>1223</v>
      </c>
      <c r="E368" s="11" t="s">
        <v>1246</v>
      </c>
      <c r="F368" s="11" t="s">
        <v>1247</v>
      </c>
      <c r="G368" s="11" t="s">
        <v>1248</v>
      </c>
      <c r="H368" s="11" t="s">
        <v>1249</v>
      </c>
      <c r="I368" s="11" t="s">
        <v>1250</v>
      </c>
      <c r="M368" s="14" t="s">
        <v>26</v>
      </c>
      <c r="N368" s="15" t="s">
        <v>29</v>
      </c>
      <c r="O368" s="15" t="s">
        <v>48</v>
      </c>
    </row>
    <row r="369">
      <c r="A369" s="9">
        <v>367.0</v>
      </c>
      <c r="B369" s="7" t="s">
        <v>1255</v>
      </c>
      <c r="C369" s="7" t="s">
        <v>256</v>
      </c>
      <c r="D369" s="7" t="s">
        <v>1223</v>
      </c>
      <c r="E369" s="11" t="s">
        <v>1246</v>
      </c>
      <c r="F369" s="11" t="s">
        <v>1247</v>
      </c>
      <c r="G369" s="11" t="s">
        <v>1248</v>
      </c>
      <c r="H369" s="11" t="s">
        <v>1249</v>
      </c>
      <c r="I369" s="11" t="s">
        <v>1250</v>
      </c>
      <c r="M369" s="14" t="s">
        <v>26</v>
      </c>
      <c r="N369" s="15" t="s">
        <v>140</v>
      </c>
      <c r="O369" s="15" t="s">
        <v>167</v>
      </c>
    </row>
    <row r="370">
      <c r="A370" s="9">
        <v>368.0</v>
      </c>
      <c r="B370" s="7" t="s">
        <v>1256</v>
      </c>
      <c r="C370" s="7" t="s">
        <v>256</v>
      </c>
      <c r="D370" s="7" t="s">
        <v>1223</v>
      </c>
      <c r="E370" s="11" t="s">
        <v>1257</v>
      </c>
      <c r="F370" s="11" t="s">
        <v>1258</v>
      </c>
      <c r="G370" s="11" t="s">
        <v>1259</v>
      </c>
      <c r="H370" s="11" t="s">
        <v>1260</v>
      </c>
      <c r="I370" s="11" t="s">
        <v>1261</v>
      </c>
      <c r="M370" s="14" t="s">
        <v>26</v>
      </c>
      <c r="N370" s="15" t="s">
        <v>140</v>
      </c>
      <c r="O370" s="15" t="s">
        <v>167</v>
      </c>
    </row>
    <row r="371">
      <c r="A371" s="9">
        <v>369.0</v>
      </c>
      <c r="B371" s="7" t="s">
        <v>1262</v>
      </c>
      <c r="C371" s="7" t="s">
        <v>256</v>
      </c>
      <c r="D371" s="7" t="s">
        <v>1223</v>
      </c>
      <c r="E371" s="11" t="s">
        <v>1257</v>
      </c>
      <c r="F371" s="11" t="s">
        <v>1258</v>
      </c>
      <c r="G371" s="11" t="s">
        <v>1259</v>
      </c>
      <c r="H371" s="11" t="s">
        <v>1260</v>
      </c>
      <c r="I371" s="11" t="s">
        <v>1261</v>
      </c>
      <c r="M371" s="14" t="s">
        <v>26</v>
      </c>
      <c r="N371" s="15" t="s">
        <v>140</v>
      </c>
      <c r="O371" s="15" t="s">
        <v>167</v>
      </c>
    </row>
    <row r="372">
      <c r="A372" s="9">
        <v>370.0</v>
      </c>
      <c r="B372" s="7" t="s">
        <v>1263</v>
      </c>
      <c r="C372" s="7" t="s">
        <v>256</v>
      </c>
      <c r="D372" s="7" t="s">
        <v>1223</v>
      </c>
      <c r="E372" s="11" t="s">
        <v>1264</v>
      </c>
      <c r="F372" s="11" t="s">
        <v>1265</v>
      </c>
      <c r="G372" s="11" t="s">
        <v>1266</v>
      </c>
      <c r="H372" s="11" t="s">
        <v>1267</v>
      </c>
      <c r="I372" s="11" t="s">
        <v>1268</v>
      </c>
      <c r="M372" s="14" t="s">
        <v>26</v>
      </c>
      <c r="N372" s="15" t="s">
        <v>140</v>
      </c>
      <c r="O372" s="15" t="s">
        <v>167</v>
      </c>
    </row>
    <row r="373">
      <c r="A373" s="9">
        <v>371.0</v>
      </c>
      <c r="B373" s="7" t="s">
        <v>1269</v>
      </c>
      <c r="C373" s="7" t="s">
        <v>256</v>
      </c>
      <c r="D373" s="7" t="s">
        <v>1223</v>
      </c>
      <c r="E373" s="11" t="s">
        <v>1264</v>
      </c>
      <c r="F373" s="11" t="s">
        <v>1265</v>
      </c>
      <c r="G373" s="11" t="s">
        <v>1266</v>
      </c>
      <c r="H373" s="11" t="s">
        <v>1267</v>
      </c>
      <c r="I373" s="11" t="s">
        <v>1268</v>
      </c>
      <c r="M373" s="14" t="s">
        <v>26</v>
      </c>
      <c r="N373" s="15" t="s">
        <v>29</v>
      </c>
      <c r="O373" s="15" t="s">
        <v>48</v>
      </c>
    </row>
    <row r="374">
      <c r="A374" s="9">
        <v>372.0</v>
      </c>
      <c r="B374" s="7" t="s">
        <v>1270</v>
      </c>
      <c r="C374" s="7" t="s">
        <v>256</v>
      </c>
      <c r="D374" s="7" t="s">
        <v>1223</v>
      </c>
      <c r="E374" s="11" t="s">
        <v>1264</v>
      </c>
      <c r="F374" s="11" t="s">
        <v>1265</v>
      </c>
      <c r="G374" s="11" t="s">
        <v>1266</v>
      </c>
      <c r="H374" s="11" t="s">
        <v>1267</v>
      </c>
      <c r="I374" s="11" t="s">
        <v>1268</v>
      </c>
      <c r="M374" s="14" t="s">
        <v>26</v>
      </c>
      <c r="N374" s="15" t="s">
        <v>29</v>
      </c>
      <c r="O374" s="15" t="s">
        <v>48</v>
      </c>
    </row>
    <row r="375">
      <c r="A375" s="9">
        <v>373.0</v>
      </c>
      <c r="B375" s="7" t="s">
        <v>1271</v>
      </c>
      <c r="C375" s="7" t="s">
        <v>256</v>
      </c>
      <c r="D375" s="7" t="s">
        <v>1223</v>
      </c>
      <c r="E375" s="11" t="s">
        <v>1264</v>
      </c>
      <c r="F375" s="11" t="s">
        <v>1265</v>
      </c>
      <c r="G375" s="11" t="s">
        <v>1266</v>
      </c>
      <c r="H375" s="11" t="s">
        <v>1267</v>
      </c>
      <c r="I375" s="11" t="s">
        <v>1268</v>
      </c>
      <c r="M375" s="14" t="s">
        <v>26</v>
      </c>
      <c r="N375" s="15" t="s">
        <v>140</v>
      </c>
      <c r="O375" s="15" t="s">
        <v>167</v>
      </c>
    </row>
    <row r="376">
      <c r="A376" s="9">
        <v>374.0</v>
      </c>
      <c r="B376" s="7" t="s">
        <v>1272</v>
      </c>
      <c r="C376" s="7" t="s">
        <v>256</v>
      </c>
      <c r="D376" s="7" t="s">
        <v>1223</v>
      </c>
      <c r="E376" s="11" t="s">
        <v>1264</v>
      </c>
      <c r="F376" s="11" t="s">
        <v>1265</v>
      </c>
      <c r="G376" s="11" t="s">
        <v>1266</v>
      </c>
      <c r="H376" s="11" t="s">
        <v>1267</v>
      </c>
      <c r="I376" s="11" t="s">
        <v>1268</v>
      </c>
      <c r="M376" s="14" t="s">
        <v>26</v>
      </c>
      <c r="N376" s="15" t="s">
        <v>140</v>
      </c>
      <c r="O376" s="15" t="s">
        <v>167</v>
      </c>
    </row>
    <row r="377">
      <c r="A377" s="9">
        <v>375.0</v>
      </c>
      <c r="B377" s="7" t="s">
        <v>1273</v>
      </c>
      <c r="C377" s="7" t="s">
        <v>256</v>
      </c>
      <c r="D377" s="7" t="s">
        <v>1223</v>
      </c>
      <c r="E377" s="11" t="s">
        <v>1274</v>
      </c>
      <c r="F377" s="11" t="s">
        <v>1275</v>
      </c>
      <c r="G377" s="11" t="s">
        <v>1277</v>
      </c>
      <c r="H377" s="11" t="s">
        <v>1278</v>
      </c>
      <c r="I377" s="11" t="s">
        <v>1279</v>
      </c>
      <c r="M377" s="14" t="s">
        <v>219</v>
      </c>
      <c r="N377" s="15" t="s">
        <v>220</v>
      </c>
      <c r="O377" s="15" t="s">
        <v>221</v>
      </c>
    </row>
    <row r="378">
      <c r="A378" s="9">
        <v>376.0</v>
      </c>
      <c r="B378" s="7" t="s">
        <v>1280</v>
      </c>
      <c r="C378" s="7" t="s">
        <v>256</v>
      </c>
      <c r="D378" s="7" t="s">
        <v>1223</v>
      </c>
      <c r="E378" s="11" t="s">
        <v>1274</v>
      </c>
      <c r="F378" s="11" t="s">
        <v>1275</v>
      </c>
      <c r="G378" s="11" t="s">
        <v>1277</v>
      </c>
      <c r="H378" s="11" t="s">
        <v>1278</v>
      </c>
      <c r="I378" s="11" t="s">
        <v>1279</v>
      </c>
      <c r="M378" s="14" t="s">
        <v>219</v>
      </c>
      <c r="N378" s="15" t="s">
        <v>220</v>
      </c>
      <c r="O378" s="15" t="s">
        <v>221</v>
      </c>
    </row>
    <row r="379">
      <c r="A379" s="9">
        <v>377.0</v>
      </c>
      <c r="B379" s="7" t="s">
        <v>1281</v>
      </c>
      <c r="C379" s="7" t="s">
        <v>256</v>
      </c>
      <c r="D379" s="7" t="s">
        <v>1223</v>
      </c>
      <c r="E379" s="11" t="s">
        <v>1274</v>
      </c>
      <c r="F379" s="11" t="s">
        <v>1275</v>
      </c>
      <c r="G379" s="11" t="s">
        <v>1277</v>
      </c>
      <c r="H379" s="11" t="s">
        <v>1278</v>
      </c>
      <c r="I379" s="11" t="s">
        <v>1279</v>
      </c>
      <c r="M379" s="14" t="s">
        <v>219</v>
      </c>
      <c r="N379" s="15" t="s">
        <v>220</v>
      </c>
      <c r="O379" s="15" t="s">
        <v>221</v>
      </c>
    </row>
    <row r="380">
      <c r="A380" s="9">
        <v>378.0</v>
      </c>
      <c r="B380" s="7" t="s">
        <v>1282</v>
      </c>
      <c r="C380" s="7" t="s">
        <v>256</v>
      </c>
      <c r="D380" s="7" t="s">
        <v>1223</v>
      </c>
      <c r="E380" s="11" t="s">
        <v>1283</v>
      </c>
      <c r="F380" s="11" t="s">
        <v>1284</v>
      </c>
      <c r="G380" s="11" t="s">
        <v>1285</v>
      </c>
      <c r="H380" s="11" t="s">
        <v>1286</v>
      </c>
      <c r="I380" s="11" t="s">
        <v>1287</v>
      </c>
      <c r="M380" s="14" t="s">
        <v>26</v>
      </c>
      <c r="N380" s="15" t="s">
        <v>140</v>
      </c>
      <c r="O380" s="15" t="s">
        <v>167</v>
      </c>
    </row>
    <row r="381">
      <c r="A381" s="9">
        <v>379.0</v>
      </c>
      <c r="B381" s="7" t="s">
        <v>1288</v>
      </c>
      <c r="C381" s="7" t="s">
        <v>256</v>
      </c>
      <c r="D381" s="7" t="s">
        <v>1223</v>
      </c>
      <c r="E381" s="11" t="s">
        <v>1283</v>
      </c>
      <c r="F381" s="11" t="s">
        <v>1284</v>
      </c>
      <c r="G381" s="11" t="s">
        <v>1285</v>
      </c>
      <c r="H381" s="11" t="s">
        <v>1286</v>
      </c>
      <c r="I381" s="11" t="s">
        <v>1287</v>
      </c>
      <c r="M381" s="14" t="s">
        <v>26</v>
      </c>
      <c r="N381" s="15" t="s">
        <v>140</v>
      </c>
      <c r="O381" s="15" t="s">
        <v>167</v>
      </c>
    </row>
    <row r="382">
      <c r="A382" s="9">
        <v>380.0</v>
      </c>
      <c r="B382" s="7" t="s">
        <v>1289</v>
      </c>
      <c r="C382" s="7" t="s">
        <v>256</v>
      </c>
      <c r="D382" s="7" t="s">
        <v>1223</v>
      </c>
      <c r="E382" s="11" t="s">
        <v>1283</v>
      </c>
      <c r="F382" s="11" t="s">
        <v>1284</v>
      </c>
      <c r="G382" s="11" t="s">
        <v>1285</v>
      </c>
      <c r="H382" s="11" t="s">
        <v>1286</v>
      </c>
      <c r="I382" s="11" t="s">
        <v>1287</v>
      </c>
      <c r="M382" s="14" t="s">
        <v>26</v>
      </c>
      <c r="N382" s="15" t="s">
        <v>29</v>
      </c>
      <c r="O382" s="15" t="s">
        <v>48</v>
      </c>
    </row>
    <row r="383">
      <c r="A383" s="9">
        <v>381.0</v>
      </c>
      <c r="B383" s="7" t="s">
        <v>1290</v>
      </c>
      <c r="C383" s="7" t="s">
        <v>256</v>
      </c>
      <c r="D383" s="7" t="s">
        <v>1223</v>
      </c>
      <c r="E383" s="11" t="s">
        <v>1291</v>
      </c>
      <c r="F383" s="11" t="s">
        <v>1292</v>
      </c>
      <c r="G383" s="11" t="s">
        <v>1293</v>
      </c>
      <c r="H383" s="11" t="s">
        <v>1294</v>
      </c>
      <c r="I383" s="11" t="s">
        <v>1295</v>
      </c>
      <c r="M383" s="14" t="s">
        <v>26</v>
      </c>
      <c r="N383" s="15" t="s">
        <v>140</v>
      </c>
      <c r="O383" s="15" t="s">
        <v>167</v>
      </c>
    </row>
    <row r="384">
      <c r="A384" s="9">
        <v>382.0</v>
      </c>
      <c r="B384" s="7" t="s">
        <v>1296</v>
      </c>
      <c r="C384" s="7" t="s">
        <v>256</v>
      </c>
      <c r="D384" s="7" t="s">
        <v>1223</v>
      </c>
      <c r="E384" s="11" t="s">
        <v>1283</v>
      </c>
      <c r="F384" s="11" t="s">
        <v>1284</v>
      </c>
      <c r="G384" s="11" t="s">
        <v>1285</v>
      </c>
      <c r="H384" s="11" t="s">
        <v>1286</v>
      </c>
      <c r="I384" s="11" t="s">
        <v>1287</v>
      </c>
      <c r="M384" s="14" t="s">
        <v>219</v>
      </c>
      <c r="N384" s="15" t="s">
        <v>220</v>
      </c>
      <c r="O384" s="15" t="s">
        <v>221</v>
      </c>
    </row>
    <row r="385">
      <c r="A385" s="9">
        <v>383.0</v>
      </c>
      <c r="B385" s="7" t="s">
        <v>1297</v>
      </c>
      <c r="C385" s="7" t="s">
        <v>256</v>
      </c>
      <c r="D385" s="7" t="s">
        <v>1223</v>
      </c>
      <c r="E385" s="11" t="s">
        <v>1283</v>
      </c>
      <c r="F385" s="11" t="s">
        <v>1284</v>
      </c>
      <c r="G385" s="11" t="s">
        <v>1285</v>
      </c>
      <c r="H385" s="11" t="s">
        <v>1286</v>
      </c>
      <c r="I385" s="11" t="s">
        <v>1287</v>
      </c>
      <c r="M385" s="14" t="s">
        <v>219</v>
      </c>
      <c r="N385" s="15" t="s">
        <v>220</v>
      </c>
      <c r="O385" s="15" t="s">
        <v>221</v>
      </c>
    </row>
    <row r="386">
      <c r="A386" s="9">
        <v>384.0</v>
      </c>
      <c r="B386" s="7" t="s">
        <v>1298</v>
      </c>
      <c r="C386" s="7" t="s">
        <v>256</v>
      </c>
      <c r="D386" s="7" t="s">
        <v>1223</v>
      </c>
      <c r="E386" s="11" t="s">
        <v>1283</v>
      </c>
      <c r="F386" s="11" t="s">
        <v>1284</v>
      </c>
      <c r="G386" s="11" t="s">
        <v>1285</v>
      </c>
      <c r="H386" s="11" t="s">
        <v>1286</v>
      </c>
      <c r="I386" s="11" t="s">
        <v>1287</v>
      </c>
      <c r="M386" s="14" t="s">
        <v>26</v>
      </c>
      <c r="N386" s="15" t="s">
        <v>140</v>
      </c>
      <c r="O386" s="15" t="s">
        <v>167</v>
      </c>
    </row>
    <row r="387">
      <c r="A387" s="9">
        <v>385.0</v>
      </c>
      <c r="B387" s="7" t="s">
        <v>1299</v>
      </c>
      <c r="C387" s="7" t="s">
        <v>256</v>
      </c>
      <c r="D387" s="7" t="s">
        <v>1223</v>
      </c>
      <c r="E387" s="11" t="s">
        <v>1283</v>
      </c>
      <c r="F387" s="11" t="s">
        <v>1284</v>
      </c>
      <c r="G387" s="11" t="s">
        <v>1285</v>
      </c>
      <c r="H387" s="11" t="s">
        <v>1286</v>
      </c>
      <c r="I387" s="11" t="s">
        <v>1287</v>
      </c>
      <c r="M387" s="14" t="s">
        <v>26</v>
      </c>
      <c r="N387" s="15" t="s">
        <v>140</v>
      </c>
      <c r="O387" s="15" t="s">
        <v>167</v>
      </c>
    </row>
    <row r="388">
      <c r="A388" s="9">
        <v>386.0</v>
      </c>
      <c r="B388" s="7" t="s">
        <v>1301</v>
      </c>
      <c r="C388" s="7" t="s">
        <v>256</v>
      </c>
      <c r="D388" s="7" t="s">
        <v>1223</v>
      </c>
      <c r="E388" s="11" t="s">
        <v>1302</v>
      </c>
      <c r="F388" s="11" t="s">
        <v>1303</v>
      </c>
      <c r="G388" s="11" t="s">
        <v>1304</v>
      </c>
      <c r="H388" s="11" t="s">
        <v>1305</v>
      </c>
      <c r="I388" s="11" t="s">
        <v>1306</v>
      </c>
      <c r="M388" s="14" t="s">
        <v>219</v>
      </c>
      <c r="N388" s="15" t="s">
        <v>220</v>
      </c>
      <c r="O388" s="15" t="s">
        <v>221</v>
      </c>
    </row>
    <row r="389">
      <c r="A389" s="9">
        <v>387.0</v>
      </c>
      <c r="B389" s="7" t="s">
        <v>1308</v>
      </c>
      <c r="C389" s="7" t="s">
        <v>256</v>
      </c>
      <c r="D389" s="7" t="s">
        <v>1223</v>
      </c>
      <c r="E389" s="11" t="s">
        <v>1302</v>
      </c>
      <c r="F389" s="11" t="s">
        <v>1303</v>
      </c>
      <c r="G389" s="11" t="s">
        <v>1304</v>
      </c>
      <c r="H389" s="11" t="s">
        <v>1305</v>
      </c>
      <c r="I389" s="11" t="s">
        <v>1306</v>
      </c>
      <c r="M389" s="14" t="s">
        <v>219</v>
      </c>
      <c r="N389" s="15" t="s">
        <v>220</v>
      </c>
      <c r="O389" s="15" t="s">
        <v>221</v>
      </c>
    </row>
    <row r="390">
      <c r="A390" s="9">
        <v>388.0</v>
      </c>
      <c r="B390" s="7" t="s">
        <v>1309</v>
      </c>
      <c r="C390" s="7" t="s">
        <v>256</v>
      </c>
      <c r="D390" s="7" t="s">
        <v>1223</v>
      </c>
      <c r="E390" s="11" t="s">
        <v>1302</v>
      </c>
      <c r="F390" s="11" t="s">
        <v>1303</v>
      </c>
      <c r="G390" s="11" t="s">
        <v>1304</v>
      </c>
      <c r="H390" s="11" t="s">
        <v>1305</v>
      </c>
      <c r="I390" s="11" t="s">
        <v>1306</v>
      </c>
      <c r="M390" s="14" t="s">
        <v>219</v>
      </c>
      <c r="N390" s="15" t="s">
        <v>220</v>
      </c>
      <c r="O390" s="15" t="s">
        <v>221</v>
      </c>
    </row>
    <row r="391">
      <c r="A391" s="9">
        <v>389.0</v>
      </c>
      <c r="B391" s="7" t="s">
        <v>1310</v>
      </c>
      <c r="C391" s="7" t="s">
        <v>256</v>
      </c>
      <c r="D391" s="7" t="s">
        <v>1223</v>
      </c>
      <c r="E391" s="11" t="s">
        <v>1302</v>
      </c>
      <c r="F391" s="11" t="s">
        <v>1303</v>
      </c>
      <c r="G391" s="11" t="s">
        <v>1304</v>
      </c>
      <c r="H391" s="11" t="s">
        <v>1305</v>
      </c>
      <c r="I391" s="11" t="s">
        <v>1306</v>
      </c>
      <c r="M391" s="14" t="s">
        <v>219</v>
      </c>
      <c r="N391" s="15" t="s">
        <v>220</v>
      </c>
      <c r="O391" s="15" t="s">
        <v>221</v>
      </c>
    </row>
    <row r="392">
      <c r="A392" s="9">
        <v>390.0</v>
      </c>
      <c r="B392" s="7" t="s">
        <v>1311</v>
      </c>
      <c r="C392" s="7" t="s">
        <v>256</v>
      </c>
      <c r="D392" s="7" t="s">
        <v>1223</v>
      </c>
      <c r="E392" s="11" t="s">
        <v>1302</v>
      </c>
      <c r="F392" s="11" t="s">
        <v>1303</v>
      </c>
      <c r="G392" s="11" t="s">
        <v>1304</v>
      </c>
      <c r="H392" s="11" t="s">
        <v>1305</v>
      </c>
      <c r="I392" s="11" t="s">
        <v>1306</v>
      </c>
      <c r="M392" s="14" t="s">
        <v>219</v>
      </c>
      <c r="N392" s="15" t="s">
        <v>220</v>
      </c>
      <c r="O392" s="15" t="s">
        <v>221</v>
      </c>
    </row>
    <row r="393">
      <c r="A393" s="9">
        <v>391.0</v>
      </c>
      <c r="B393" s="7" t="s">
        <v>1312</v>
      </c>
      <c r="C393" s="7" t="s">
        <v>256</v>
      </c>
      <c r="D393" s="7" t="s">
        <v>1223</v>
      </c>
      <c r="E393" s="11" t="s">
        <v>1302</v>
      </c>
      <c r="F393" s="11" t="s">
        <v>1303</v>
      </c>
      <c r="G393" s="11" t="s">
        <v>1304</v>
      </c>
      <c r="H393" s="11" t="s">
        <v>1305</v>
      </c>
      <c r="I393" s="11" t="s">
        <v>1306</v>
      </c>
      <c r="M393" s="14" t="s">
        <v>219</v>
      </c>
      <c r="N393" s="15" t="s">
        <v>220</v>
      </c>
      <c r="O393" s="15" t="s">
        <v>221</v>
      </c>
    </row>
    <row r="394">
      <c r="A394" s="9">
        <v>392.0</v>
      </c>
      <c r="B394" s="7" t="s">
        <v>1313</v>
      </c>
      <c r="C394" s="7" t="s">
        <v>256</v>
      </c>
      <c r="D394" s="7" t="s">
        <v>1223</v>
      </c>
      <c r="E394" s="11" t="s">
        <v>1302</v>
      </c>
      <c r="F394" s="11" t="s">
        <v>1303</v>
      </c>
      <c r="G394" s="11" t="s">
        <v>1304</v>
      </c>
      <c r="H394" s="11" t="s">
        <v>1305</v>
      </c>
      <c r="I394" s="11" t="s">
        <v>1306</v>
      </c>
      <c r="M394" s="14" t="s">
        <v>219</v>
      </c>
      <c r="N394" s="15" t="s">
        <v>220</v>
      </c>
      <c r="O394" s="15" t="s">
        <v>221</v>
      </c>
    </row>
    <row r="395">
      <c r="A395" s="9">
        <v>393.0</v>
      </c>
      <c r="B395" s="7" t="s">
        <v>1314</v>
      </c>
      <c r="C395" s="7" t="s">
        <v>256</v>
      </c>
      <c r="D395" s="7" t="s">
        <v>1223</v>
      </c>
      <c r="E395" s="11" t="s">
        <v>1302</v>
      </c>
      <c r="F395" s="11" t="s">
        <v>1303</v>
      </c>
      <c r="G395" s="11" t="s">
        <v>1304</v>
      </c>
      <c r="H395" s="11" t="s">
        <v>1305</v>
      </c>
      <c r="I395" s="11" t="s">
        <v>1306</v>
      </c>
      <c r="M395" s="14" t="s">
        <v>219</v>
      </c>
      <c r="N395" s="15" t="s">
        <v>220</v>
      </c>
      <c r="O395" s="15" t="s">
        <v>221</v>
      </c>
    </row>
    <row r="396">
      <c r="A396" s="9">
        <v>394.0</v>
      </c>
      <c r="B396" s="7" t="s">
        <v>1315</v>
      </c>
      <c r="C396" s="7" t="s">
        <v>256</v>
      </c>
      <c r="D396" s="7" t="s">
        <v>1223</v>
      </c>
      <c r="E396" s="11" t="s">
        <v>1302</v>
      </c>
      <c r="F396" s="11" t="s">
        <v>1303</v>
      </c>
      <c r="G396" s="11" t="s">
        <v>1304</v>
      </c>
      <c r="H396" s="11" t="s">
        <v>1305</v>
      </c>
      <c r="I396" s="11" t="s">
        <v>1306</v>
      </c>
      <c r="M396" s="14" t="s">
        <v>219</v>
      </c>
      <c r="N396" s="15" t="s">
        <v>220</v>
      </c>
      <c r="O396" s="15" t="s">
        <v>221</v>
      </c>
    </row>
    <row r="397">
      <c r="A397" s="9">
        <v>395.0</v>
      </c>
      <c r="B397" s="7" t="s">
        <v>1316</v>
      </c>
      <c r="C397" s="7" t="s">
        <v>256</v>
      </c>
      <c r="D397" s="7" t="s">
        <v>1223</v>
      </c>
      <c r="E397" s="11" t="s">
        <v>1317</v>
      </c>
      <c r="F397" s="11" t="s">
        <v>1318</v>
      </c>
      <c r="G397" s="11" t="s">
        <v>1319</v>
      </c>
      <c r="H397" s="11" t="s">
        <v>1320</v>
      </c>
      <c r="I397" s="11" t="s">
        <v>1321</v>
      </c>
      <c r="M397" s="14" t="s">
        <v>26</v>
      </c>
      <c r="N397" s="15" t="s">
        <v>140</v>
      </c>
      <c r="O397" s="15" t="s">
        <v>167</v>
      </c>
    </row>
    <row r="398">
      <c r="A398" s="9">
        <v>396.0</v>
      </c>
      <c r="B398" s="7" t="s">
        <v>1322</v>
      </c>
      <c r="C398" s="7" t="s">
        <v>256</v>
      </c>
      <c r="D398" s="7" t="s">
        <v>1223</v>
      </c>
      <c r="E398" s="11" t="s">
        <v>1317</v>
      </c>
      <c r="F398" s="11" t="s">
        <v>1318</v>
      </c>
      <c r="G398" s="11" t="s">
        <v>1319</v>
      </c>
      <c r="H398" s="11" t="s">
        <v>1320</v>
      </c>
      <c r="I398" s="11" t="s">
        <v>1321</v>
      </c>
      <c r="M398" s="14" t="s">
        <v>26</v>
      </c>
      <c r="N398" s="15" t="s">
        <v>140</v>
      </c>
      <c r="O398" s="15" t="s">
        <v>167</v>
      </c>
    </row>
    <row r="399">
      <c r="A399" s="9">
        <v>397.0</v>
      </c>
      <c r="B399" s="7" t="s">
        <v>1323</v>
      </c>
      <c r="C399" s="7" t="s">
        <v>256</v>
      </c>
      <c r="D399" s="7" t="s">
        <v>1223</v>
      </c>
      <c r="E399" s="11" t="s">
        <v>1324</v>
      </c>
      <c r="F399" s="11" t="s">
        <v>1325</v>
      </c>
      <c r="G399" s="11" t="s">
        <v>1326</v>
      </c>
      <c r="H399" s="11" t="s">
        <v>1327</v>
      </c>
      <c r="I399" s="11" t="s">
        <v>1328</v>
      </c>
      <c r="M399" s="14" t="s">
        <v>26</v>
      </c>
      <c r="N399" s="15" t="s">
        <v>29</v>
      </c>
      <c r="O399" s="15" t="s">
        <v>48</v>
      </c>
    </row>
    <row r="400">
      <c r="A400" s="9">
        <v>398.0</v>
      </c>
      <c r="B400" s="7" t="s">
        <v>1329</v>
      </c>
      <c r="C400" s="7" t="s">
        <v>256</v>
      </c>
      <c r="D400" s="7" t="s">
        <v>1223</v>
      </c>
      <c r="E400" s="11" t="s">
        <v>1324</v>
      </c>
      <c r="F400" s="11" t="s">
        <v>1325</v>
      </c>
      <c r="G400" s="11" t="s">
        <v>1326</v>
      </c>
      <c r="H400" s="11" t="s">
        <v>1327</v>
      </c>
      <c r="I400" s="11" t="s">
        <v>1328</v>
      </c>
      <c r="M400" s="14" t="s">
        <v>26</v>
      </c>
      <c r="N400" s="15" t="s">
        <v>29</v>
      </c>
      <c r="O400" s="15" t="s">
        <v>48</v>
      </c>
    </row>
    <row r="401">
      <c r="A401" s="9">
        <v>399.0</v>
      </c>
      <c r="B401" s="7" t="s">
        <v>1330</v>
      </c>
      <c r="C401" s="7" t="s">
        <v>256</v>
      </c>
      <c r="D401" s="7" t="s">
        <v>1223</v>
      </c>
      <c r="E401" s="11" t="s">
        <v>1324</v>
      </c>
      <c r="F401" s="11" t="s">
        <v>1325</v>
      </c>
      <c r="G401" s="11" t="s">
        <v>1326</v>
      </c>
      <c r="H401" s="11" t="s">
        <v>1327</v>
      </c>
      <c r="I401" s="11" t="s">
        <v>1328</v>
      </c>
      <c r="M401" s="14" t="s">
        <v>26</v>
      </c>
      <c r="N401" s="15" t="s">
        <v>29</v>
      </c>
      <c r="O401" s="15" t="s">
        <v>48</v>
      </c>
    </row>
    <row r="402">
      <c r="A402" s="9">
        <v>400.0</v>
      </c>
      <c r="B402" s="7" t="s">
        <v>1331</v>
      </c>
      <c r="C402" s="7" t="s">
        <v>256</v>
      </c>
      <c r="D402" s="7" t="s">
        <v>1223</v>
      </c>
      <c r="E402" s="11" t="s">
        <v>1324</v>
      </c>
      <c r="F402" s="11" t="s">
        <v>1325</v>
      </c>
      <c r="G402" s="11" t="s">
        <v>1326</v>
      </c>
      <c r="H402" s="11" t="s">
        <v>1327</v>
      </c>
      <c r="I402" s="11" t="s">
        <v>1328</v>
      </c>
      <c r="M402" s="14" t="s">
        <v>26</v>
      </c>
      <c r="N402" s="15" t="s">
        <v>29</v>
      </c>
      <c r="O402" s="15" t="s">
        <v>48</v>
      </c>
    </row>
    <row r="403">
      <c r="A403" s="9">
        <v>401.0</v>
      </c>
      <c r="B403" s="7" t="s">
        <v>1332</v>
      </c>
      <c r="C403" s="7" t="s">
        <v>256</v>
      </c>
      <c r="D403" s="7" t="s">
        <v>1223</v>
      </c>
      <c r="E403" s="11" t="s">
        <v>1324</v>
      </c>
      <c r="F403" s="11" t="s">
        <v>1325</v>
      </c>
      <c r="G403" s="11" t="s">
        <v>1326</v>
      </c>
      <c r="H403" s="11" t="s">
        <v>1327</v>
      </c>
      <c r="I403" s="11" t="s">
        <v>1328</v>
      </c>
      <c r="M403" s="14" t="s">
        <v>26</v>
      </c>
      <c r="N403" s="15" t="s">
        <v>29</v>
      </c>
      <c r="O403" s="15" t="s">
        <v>48</v>
      </c>
    </row>
    <row r="404">
      <c r="A404" s="9">
        <v>402.0</v>
      </c>
      <c r="B404" s="7" t="s">
        <v>1333</v>
      </c>
      <c r="C404" s="7" t="s">
        <v>256</v>
      </c>
      <c r="D404" s="7" t="s">
        <v>1223</v>
      </c>
      <c r="E404" s="11" t="s">
        <v>1324</v>
      </c>
      <c r="F404" s="11" t="s">
        <v>1325</v>
      </c>
      <c r="G404" s="11" t="s">
        <v>1326</v>
      </c>
      <c r="H404" s="11" t="s">
        <v>1327</v>
      </c>
      <c r="I404" s="11" t="s">
        <v>1328</v>
      </c>
      <c r="M404" s="14" t="s">
        <v>26</v>
      </c>
      <c r="N404" s="15" t="s">
        <v>29</v>
      </c>
      <c r="O404" s="15" t="s">
        <v>48</v>
      </c>
    </row>
    <row r="405">
      <c r="A405" s="9">
        <v>403.0</v>
      </c>
      <c r="B405" s="7" t="s">
        <v>1334</v>
      </c>
      <c r="C405" s="7" t="s">
        <v>256</v>
      </c>
      <c r="D405" s="7" t="s">
        <v>1223</v>
      </c>
      <c r="E405" s="11" t="s">
        <v>1324</v>
      </c>
      <c r="F405" s="11" t="s">
        <v>1325</v>
      </c>
      <c r="G405" s="11" t="s">
        <v>1326</v>
      </c>
      <c r="H405" s="11" t="s">
        <v>1327</v>
      </c>
      <c r="I405" s="11" t="s">
        <v>1328</v>
      </c>
      <c r="M405" s="14" t="s">
        <v>26</v>
      </c>
      <c r="N405" s="15" t="s">
        <v>29</v>
      </c>
      <c r="O405" s="15" t="s">
        <v>48</v>
      </c>
    </row>
    <row r="406">
      <c r="A406" s="9">
        <v>404.0</v>
      </c>
      <c r="B406" s="7" t="s">
        <v>1337</v>
      </c>
      <c r="C406" s="7" t="s">
        <v>256</v>
      </c>
      <c r="D406" s="7" t="s">
        <v>1223</v>
      </c>
      <c r="E406" s="11" t="s">
        <v>1324</v>
      </c>
      <c r="F406" s="11" t="s">
        <v>1325</v>
      </c>
      <c r="G406" s="11" t="s">
        <v>1326</v>
      </c>
      <c r="H406" s="11" t="s">
        <v>1327</v>
      </c>
      <c r="I406" s="11" t="s">
        <v>1328</v>
      </c>
      <c r="M406" s="14" t="s">
        <v>26</v>
      </c>
      <c r="N406" s="15" t="s">
        <v>29</v>
      </c>
      <c r="O406" s="15" t="s">
        <v>48</v>
      </c>
    </row>
    <row r="407">
      <c r="A407" s="9">
        <v>405.0</v>
      </c>
      <c r="B407" s="7" t="s">
        <v>1338</v>
      </c>
      <c r="C407" s="7" t="s">
        <v>256</v>
      </c>
      <c r="D407" s="7" t="s">
        <v>1223</v>
      </c>
      <c r="E407" s="11" t="s">
        <v>1324</v>
      </c>
      <c r="F407" s="11" t="s">
        <v>1325</v>
      </c>
      <c r="G407" s="11" t="s">
        <v>1326</v>
      </c>
      <c r="H407" s="11" t="s">
        <v>1327</v>
      </c>
      <c r="I407" s="11" t="s">
        <v>1328</v>
      </c>
      <c r="M407" s="14" t="s">
        <v>26</v>
      </c>
      <c r="N407" s="15" t="s">
        <v>29</v>
      </c>
      <c r="O407" s="15" t="s">
        <v>48</v>
      </c>
    </row>
    <row r="408">
      <c r="A408" s="9">
        <v>406.0</v>
      </c>
      <c r="B408" s="7" t="s">
        <v>1339</v>
      </c>
      <c r="C408" s="7" t="s">
        <v>256</v>
      </c>
      <c r="D408" s="7" t="s">
        <v>1223</v>
      </c>
      <c r="E408" s="11" t="s">
        <v>1324</v>
      </c>
      <c r="F408" s="11" t="s">
        <v>1325</v>
      </c>
      <c r="G408" s="11" t="s">
        <v>1326</v>
      </c>
      <c r="H408" s="11" t="s">
        <v>1327</v>
      </c>
      <c r="I408" s="11" t="s">
        <v>1328</v>
      </c>
      <c r="M408" s="14" t="s">
        <v>26</v>
      </c>
      <c r="N408" s="15" t="s">
        <v>29</v>
      </c>
      <c r="O408" s="15" t="s">
        <v>48</v>
      </c>
    </row>
    <row r="409">
      <c r="A409" s="9">
        <v>407.0</v>
      </c>
      <c r="B409" s="7" t="s">
        <v>1340</v>
      </c>
      <c r="C409" s="7" t="s">
        <v>256</v>
      </c>
      <c r="D409" s="7" t="s">
        <v>1223</v>
      </c>
      <c r="E409" s="11" t="s">
        <v>1324</v>
      </c>
      <c r="F409" s="11" t="s">
        <v>1325</v>
      </c>
      <c r="G409" s="11" t="s">
        <v>1326</v>
      </c>
      <c r="H409" s="11" t="s">
        <v>1327</v>
      </c>
      <c r="I409" s="11" t="s">
        <v>1328</v>
      </c>
      <c r="M409" s="14" t="s">
        <v>26</v>
      </c>
      <c r="N409" s="15" t="s">
        <v>29</v>
      </c>
      <c r="O409" s="15" t="s">
        <v>48</v>
      </c>
    </row>
    <row r="410">
      <c r="A410" s="9">
        <v>408.0</v>
      </c>
      <c r="B410" s="7" t="s">
        <v>1341</v>
      </c>
      <c r="C410" s="7" t="s">
        <v>256</v>
      </c>
      <c r="D410" s="7" t="s">
        <v>1223</v>
      </c>
      <c r="E410" s="11" t="s">
        <v>1324</v>
      </c>
      <c r="F410" s="11" t="s">
        <v>1325</v>
      </c>
      <c r="G410" s="11" t="s">
        <v>1326</v>
      </c>
      <c r="H410" s="11" t="s">
        <v>1327</v>
      </c>
      <c r="I410" s="11" t="s">
        <v>1328</v>
      </c>
      <c r="M410" s="14" t="s">
        <v>26</v>
      </c>
      <c r="N410" s="15" t="s">
        <v>29</v>
      </c>
      <c r="O410" s="15" t="s">
        <v>48</v>
      </c>
    </row>
    <row r="411">
      <c r="A411" s="9">
        <v>409.0</v>
      </c>
      <c r="B411" s="7" t="s">
        <v>1342</v>
      </c>
      <c r="C411" s="7" t="s">
        <v>256</v>
      </c>
      <c r="D411" s="7" t="s">
        <v>1223</v>
      </c>
      <c r="E411" s="11" t="s">
        <v>1324</v>
      </c>
      <c r="F411" s="11" t="s">
        <v>1325</v>
      </c>
      <c r="G411" s="11" t="s">
        <v>1326</v>
      </c>
      <c r="H411" s="11" t="s">
        <v>1327</v>
      </c>
      <c r="I411" s="11" t="s">
        <v>1328</v>
      </c>
      <c r="M411" s="14" t="s">
        <v>26</v>
      </c>
      <c r="N411" s="15" t="s">
        <v>29</v>
      </c>
      <c r="O411" s="15" t="s">
        <v>48</v>
      </c>
    </row>
    <row r="412">
      <c r="A412" s="9">
        <v>410.0</v>
      </c>
      <c r="B412" s="7" t="s">
        <v>1343</v>
      </c>
      <c r="C412" s="7" t="s">
        <v>256</v>
      </c>
      <c r="D412" s="7" t="s">
        <v>1223</v>
      </c>
      <c r="E412" s="11" t="s">
        <v>1324</v>
      </c>
      <c r="F412" s="11" t="s">
        <v>1325</v>
      </c>
      <c r="G412" s="11" t="s">
        <v>1326</v>
      </c>
      <c r="H412" s="11" t="s">
        <v>1327</v>
      </c>
      <c r="I412" s="11" t="s">
        <v>1328</v>
      </c>
      <c r="M412" s="14" t="s">
        <v>26</v>
      </c>
      <c r="N412" s="15" t="s">
        <v>29</v>
      </c>
      <c r="O412" s="15" t="s">
        <v>48</v>
      </c>
    </row>
    <row r="413">
      <c r="A413" s="9">
        <v>411.0</v>
      </c>
      <c r="B413" s="7" t="s">
        <v>1344</v>
      </c>
      <c r="C413" s="7" t="s">
        <v>256</v>
      </c>
      <c r="D413" s="7" t="s">
        <v>1223</v>
      </c>
      <c r="E413" s="11" t="s">
        <v>1324</v>
      </c>
      <c r="F413" s="11" t="s">
        <v>1325</v>
      </c>
      <c r="G413" s="11" t="s">
        <v>1326</v>
      </c>
      <c r="H413" s="11" t="s">
        <v>1327</v>
      </c>
      <c r="I413" s="11" t="s">
        <v>1328</v>
      </c>
      <c r="M413" s="14" t="s">
        <v>26</v>
      </c>
      <c r="N413" s="15" t="s">
        <v>29</v>
      </c>
      <c r="O413" s="15" t="s">
        <v>48</v>
      </c>
    </row>
    <row r="414">
      <c r="A414" s="9">
        <v>412.0</v>
      </c>
      <c r="B414" s="7" t="s">
        <v>1345</v>
      </c>
      <c r="C414" s="7" t="s">
        <v>256</v>
      </c>
      <c r="D414" s="7" t="s">
        <v>1223</v>
      </c>
      <c r="E414" s="11" t="s">
        <v>1324</v>
      </c>
      <c r="F414" s="11" t="s">
        <v>1325</v>
      </c>
      <c r="G414" s="11" t="s">
        <v>1326</v>
      </c>
      <c r="H414" s="11" t="s">
        <v>1327</v>
      </c>
      <c r="I414" s="11" t="s">
        <v>1328</v>
      </c>
      <c r="M414" s="14" t="s">
        <v>26</v>
      </c>
      <c r="N414" s="15" t="s">
        <v>29</v>
      </c>
      <c r="O414" s="15" t="s">
        <v>48</v>
      </c>
    </row>
    <row r="415">
      <c r="A415" s="9">
        <v>413.0</v>
      </c>
      <c r="B415" s="7" t="s">
        <v>1346</v>
      </c>
      <c r="C415" s="7" t="s">
        <v>256</v>
      </c>
      <c r="D415" s="7" t="s">
        <v>1223</v>
      </c>
      <c r="E415" s="11" t="s">
        <v>1324</v>
      </c>
      <c r="F415" s="11" t="s">
        <v>1325</v>
      </c>
      <c r="G415" s="11" t="s">
        <v>1326</v>
      </c>
      <c r="H415" s="11" t="s">
        <v>1327</v>
      </c>
      <c r="I415" s="11" t="s">
        <v>1328</v>
      </c>
      <c r="M415" s="14" t="s">
        <v>26</v>
      </c>
      <c r="N415" s="15" t="s">
        <v>29</v>
      </c>
      <c r="O415" s="15" t="s">
        <v>48</v>
      </c>
    </row>
    <row r="416">
      <c r="A416" s="9">
        <v>414.0</v>
      </c>
      <c r="B416" s="7" t="s">
        <v>1347</v>
      </c>
      <c r="C416" s="7" t="s">
        <v>256</v>
      </c>
      <c r="D416" s="7" t="s">
        <v>1223</v>
      </c>
      <c r="E416" s="11" t="s">
        <v>1324</v>
      </c>
      <c r="F416" s="11" t="s">
        <v>1325</v>
      </c>
      <c r="G416" s="11" t="s">
        <v>1326</v>
      </c>
      <c r="H416" s="11" t="s">
        <v>1327</v>
      </c>
      <c r="I416" s="11" t="s">
        <v>1328</v>
      </c>
      <c r="M416" s="14" t="s">
        <v>26</v>
      </c>
      <c r="N416" s="15" t="s">
        <v>29</v>
      </c>
      <c r="O416" s="15" t="s">
        <v>48</v>
      </c>
    </row>
    <row r="417">
      <c r="A417" s="9">
        <v>415.0</v>
      </c>
      <c r="B417" s="7" t="s">
        <v>1348</v>
      </c>
      <c r="C417" s="7" t="s">
        <v>256</v>
      </c>
      <c r="D417" s="7" t="s">
        <v>1223</v>
      </c>
      <c r="E417" s="11" t="s">
        <v>1324</v>
      </c>
      <c r="F417" s="11" t="s">
        <v>1325</v>
      </c>
      <c r="G417" s="11" t="s">
        <v>1326</v>
      </c>
      <c r="H417" s="11" t="s">
        <v>1327</v>
      </c>
      <c r="I417" s="11" t="s">
        <v>1328</v>
      </c>
      <c r="M417" s="14" t="s">
        <v>26</v>
      </c>
      <c r="N417" s="15" t="s">
        <v>29</v>
      </c>
      <c r="O417" s="15" t="s">
        <v>48</v>
      </c>
    </row>
    <row r="418">
      <c r="A418" s="9">
        <v>416.0</v>
      </c>
      <c r="B418" s="7" t="s">
        <v>1349</v>
      </c>
      <c r="C418" s="7" t="s">
        <v>256</v>
      </c>
      <c r="D418" s="7" t="s">
        <v>1223</v>
      </c>
      <c r="E418" s="11" t="s">
        <v>1324</v>
      </c>
      <c r="F418" s="11" t="s">
        <v>1325</v>
      </c>
      <c r="G418" s="11" t="s">
        <v>1326</v>
      </c>
      <c r="H418" s="11" t="s">
        <v>1327</v>
      </c>
      <c r="I418" s="11" t="s">
        <v>1328</v>
      </c>
      <c r="M418" s="14" t="s">
        <v>26</v>
      </c>
      <c r="N418" s="15" t="s">
        <v>29</v>
      </c>
      <c r="O418" s="15" t="s">
        <v>48</v>
      </c>
    </row>
    <row r="419">
      <c r="A419" s="9">
        <v>417.0</v>
      </c>
      <c r="B419" s="7" t="s">
        <v>1350</v>
      </c>
      <c r="C419" s="7" t="s">
        <v>256</v>
      </c>
      <c r="D419" s="7" t="s">
        <v>1223</v>
      </c>
      <c r="E419" s="11" t="s">
        <v>1324</v>
      </c>
      <c r="F419" s="11" t="s">
        <v>1325</v>
      </c>
      <c r="G419" s="11" t="s">
        <v>1326</v>
      </c>
      <c r="H419" s="11" t="s">
        <v>1327</v>
      </c>
      <c r="I419" s="11" t="s">
        <v>1328</v>
      </c>
      <c r="M419" s="14" t="s">
        <v>26</v>
      </c>
      <c r="N419" s="15" t="s">
        <v>29</v>
      </c>
      <c r="O419" s="15" t="s">
        <v>48</v>
      </c>
    </row>
    <row r="420">
      <c r="A420" s="9">
        <v>418.0</v>
      </c>
      <c r="B420" s="7" t="s">
        <v>1351</v>
      </c>
      <c r="C420" s="7" t="s">
        <v>256</v>
      </c>
      <c r="D420" s="7" t="s">
        <v>1223</v>
      </c>
      <c r="E420" s="11" t="s">
        <v>1352</v>
      </c>
      <c r="F420" s="11" t="s">
        <v>1353</v>
      </c>
      <c r="G420" s="11" t="s">
        <v>1354</v>
      </c>
      <c r="H420" s="11" t="s">
        <v>1355</v>
      </c>
      <c r="I420" s="11" t="s">
        <v>1356</v>
      </c>
      <c r="M420" s="14" t="s">
        <v>219</v>
      </c>
      <c r="N420" s="15" t="s">
        <v>220</v>
      </c>
      <c r="O420" s="15" t="s">
        <v>221</v>
      </c>
    </row>
    <row r="421">
      <c r="A421" s="9">
        <v>419.0</v>
      </c>
      <c r="B421" s="7" t="s">
        <v>1357</v>
      </c>
      <c r="C421" s="7" t="s">
        <v>256</v>
      </c>
      <c r="D421" s="7" t="s">
        <v>1223</v>
      </c>
      <c r="E421" s="11" t="s">
        <v>1352</v>
      </c>
      <c r="F421" s="11" t="s">
        <v>1353</v>
      </c>
      <c r="G421" s="11" t="s">
        <v>1354</v>
      </c>
      <c r="H421" s="11" t="s">
        <v>1355</v>
      </c>
      <c r="I421" s="11" t="s">
        <v>1356</v>
      </c>
      <c r="M421" s="14" t="s">
        <v>219</v>
      </c>
      <c r="N421" s="15" t="s">
        <v>220</v>
      </c>
      <c r="O421" s="15" t="s">
        <v>221</v>
      </c>
    </row>
    <row r="422">
      <c r="A422" s="9">
        <v>420.0</v>
      </c>
      <c r="B422" s="7" t="s">
        <v>1358</v>
      </c>
      <c r="C422" s="7" t="s">
        <v>256</v>
      </c>
      <c r="D422" s="7" t="s">
        <v>1223</v>
      </c>
      <c r="E422" s="11" t="s">
        <v>1352</v>
      </c>
      <c r="F422" s="11" t="s">
        <v>1353</v>
      </c>
      <c r="G422" s="11" t="s">
        <v>1354</v>
      </c>
      <c r="H422" s="11" t="s">
        <v>1355</v>
      </c>
      <c r="I422" s="11" t="s">
        <v>1356</v>
      </c>
      <c r="M422" s="14" t="s">
        <v>219</v>
      </c>
      <c r="N422" s="15" t="s">
        <v>220</v>
      </c>
      <c r="O422" s="15" t="s">
        <v>221</v>
      </c>
    </row>
    <row r="423">
      <c r="A423" s="9">
        <v>421.0</v>
      </c>
      <c r="B423" s="7" t="s">
        <v>1359</v>
      </c>
      <c r="C423" s="7" t="s">
        <v>256</v>
      </c>
      <c r="D423" s="7" t="s">
        <v>1223</v>
      </c>
      <c r="E423" s="11" t="s">
        <v>1352</v>
      </c>
      <c r="F423" s="11" t="s">
        <v>1353</v>
      </c>
      <c r="G423" s="11" t="s">
        <v>1354</v>
      </c>
      <c r="H423" s="11" t="s">
        <v>1355</v>
      </c>
      <c r="I423" s="11" t="s">
        <v>1356</v>
      </c>
      <c r="M423" s="14" t="s">
        <v>219</v>
      </c>
      <c r="N423" s="15" t="s">
        <v>220</v>
      </c>
      <c r="O423" s="15" t="s">
        <v>221</v>
      </c>
    </row>
    <row r="424">
      <c r="A424" s="9">
        <v>422.0</v>
      </c>
      <c r="B424" s="7" t="s">
        <v>1360</v>
      </c>
      <c r="C424" s="7" t="s">
        <v>256</v>
      </c>
      <c r="D424" s="7" t="s">
        <v>1223</v>
      </c>
      <c r="E424" s="11" t="s">
        <v>1352</v>
      </c>
      <c r="F424" s="11" t="s">
        <v>1353</v>
      </c>
      <c r="G424" s="11" t="s">
        <v>1354</v>
      </c>
      <c r="H424" s="11" t="s">
        <v>1355</v>
      </c>
      <c r="I424" s="11" t="s">
        <v>1356</v>
      </c>
      <c r="M424" s="14" t="s">
        <v>219</v>
      </c>
      <c r="N424" s="15" t="s">
        <v>220</v>
      </c>
      <c r="O424" s="15" t="s">
        <v>221</v>
      </c>
    </row>
    <row r="425">
      <c r="A425" s="9">
        <v>423.0</v>
      </c>
      <c r="B425" s="7" t="s">
        <v>1361</v>
      </c>
      <c r="C425" s="7" t="s">
        <v>256</v>
      </c>
      <c r="D425" s="7" t="s">
        <v>1223</v>
      </c>
      <c r="E425" s="11" t="s">
        <v>1362</v>
      </c>
      <c r="F425" s="11" t="s">
        <v>1363</v>
      </c>
      <c r="G425" s="11" t="s">
        <v>1324</v>
      </c>
      <c r="H425" s="11" t="s">
        <v>1364</v>
      </c>
      <c r="I425" s="11" t="s">
        <v>1365</v>
      </c>
      <c r="M425" s="14" t="s">
        <v>219</v>
      </c>
      <c r="N425" s="15" t="s">
        <v>220</v>
      </c>
      <c r="O425" s="15" t="s">
        <v>221</v>
      </c>
    </row>
    <row r="426">
      <c r="A426" s="9">
        <v>424.0</v>
      </c>
      <c r="B426" s="7" t="s">
        <v>1366</v>
      </c>
      <c r="C426" s="7" t="s">
        <v>256</v>
      </c>
      <c r="D426" s="7" t="s">
        <v>1223</v>
      </c>
      <c r="E426" s="11" t="s">
        <v>1362</v>
      </c>
      <c r="F426" s="11" t="s">
        <v>1363</v>
      </c>
      <c r="G426" s="11" t="s">
        <v>1324</v>
      </c>
      <c r="H426" s="11" t="s">
        <v>1364</v>
      </c>
      <c r="I426" s="11" t="s">
        <v>1365</v>
      </c>
      <c r="M426" s="14" t="s">
        <v>219</v>
      </c>
      <c r="N426" s="15" t="s">
        <v>220</v>
      </c>
      <c r="O426" s="15" t="s">
        <v>221</v>
      </c>
    </row>
    <row r="427">
      <c r="A427" s="9">
        <v>425.0</v>
      </c>
      <c r="B427" s="7" t="s">
        <v>1367</v>
      </c>
      <c r="C427" s="7" t="s">
        <v>256</v>
      </c>
      <c r="D427" s="7" t="s">
        <v>1223</v>
      </c>
      <c r="E427" s="11" t="s">
        <v>1362</v>
      </c>
      <c r="F427" s="11" t="s">
        <v>1363</v>
      </c>
      <c r="G427" s="11" t="s">
        <v>1324</v>
      </c>
      <c r="H427" s="11" t="s">
        <v>1364</v>
      </c>
      <c r="I427" s="11" t="s">
        <v>1365</v>
      </c>
      <c r="M427" s="14" t="s">
        <v>219</v>
      </c>
      <c r="N427" s="15" t="s">
        <v>220</v>
      </c>
      <c r="O427" s="15" t="s">
        <v>221</v>
      </c>
    </row>
    <row r="428">
      <c r="A428" s="9">
        <v>426.0</v>
      </c>
      <c r="B428" s="7" t="s">
        <v>1368</v>
      </c>
      <c r="C428" s="7" t="s">
        <v>256</v>
      </c>
      <c r="D428" s="7" t="s">
        <v>1223</v>
      </c>
      <c r="E428" s="11" t="s">
        <v>1362</v>
      </c>
      <c r="F428" s="11" t="s">
        <v>1363</v>
      </c>
      <c r="G428" s="11" t="s">
        <v>1324</v>
      </c>
      <c r="H428" s="11" t="s">
        <v>1364</v>
      </c>
      <c r="I428" s="11" t="s">
        <v>1365</v>
      </c>
      <c r="M428" s="14" t="s">
        <v>219</v>
      </c>
      <c r="N428" s="15" t="s">
        <v>220</v>
      </c>
      <c r="O428" s="15" t="s">
        <v>221</v>
      </c>
    </row>
    <row r="429">
      <c r="A429" s="9">
        <v>427.0</v>
      </c>
      <c r="B429" s="7" t="s">
        <v>1369</v>
      </c>
      <c r="C429" s="7" t="s">
        <v>256</v>
      </c>
      <c r="D429" s="7" t="s">
        <v>1223</v>
      </c>
      <c r="E429" s="11" t="s">
        <v>1362</v>
      </c>
      <c r="F429" s="11" t="s">
        <v>1363</v>
      </c>
      <c r="G429" s="11" t="s">
        <v>1324</v>
      </c>
      <c r="H429" s="11" t="s">
        <v>1364</v>
      </c>
      <c r="I429" s="11" t="s">
        <v>1365</v>
      </c>
      <c r="M429" s="14" t="s">
        <v>219</v>
      </c>
      <c r="N429" s="15" t="s">
        <v>220</v>
      </c>
      <c r="O429" s="15" t="s">
        <v>221</v>
      </c>
    </row>
    <row r="430">
      <c r="A430" s="9">
        <v>428.0</v>
      </c>
      <c r="B430" s="7" t="s">
        <v>1370</v>
      </c>
      <c r="C430" s="7" t="s">
        <v>256</v>
      </c>
      <c r="D430" s="7" t="s">
        <v>1223</v>
      </c>
      <c r="E430" s="11" t="s">
        <v>1362</v>
      </c>
      <c r="F430" s="11" t="s">
        <v>1363</v>
      </c>
      <c r="G430" s="11" t="s">
        <v>1324</v>
      </c>
      <c r="H430" s="11" t="s">
        <v>1364</v>
      </c>
      <c r="I430" s="11" t="s">
        <v>1365</v>
      </c>
      <c r="M430" s="14" t="s">
        <v>219</v>
      </c>
      <c r="N430" s="15" t="s">
        <v>220</v>
      </c>
      <c r="O430" s="15" t="s">
        <v>221</v>
      </c>
    </row>
    <row r="431">
      <c r="A431" s="9">
        <v>429.0</v>
      </c>
      <c r="B431" s="7" t="s">
        <v>1371</v>
      </c>
      <c r="C431" s="7" t="s">
        <v>256</v>
      </c>
      <c r="D431" s="7" t="s">
        <v>1223</v>
      </c>
      <c r="E431" s="11" t="s">
        <v>1362</v>
      </c>
      <c r="F431" s="11" t="s">
        <v>1363</v>
      </c>
      <c r="G431" s="11" t="s">
        <v>1324</v>
      </c>
      <c r="H431" s="11" t="s">
        <v>1364</v>
      </c>
      <c r="I431" s="11" t="s">
        <v>1365</v>
      </c>
      <c r="M431" s="14" t="s">
        <v>219</v>
      </c>
      <c r="N431" s="15" t="s">
        <v>220</v>
      </c>
      <c r="O431" s="15" t="s">
        <v>221</v>
      </c>
    </row>
    <row r="432">
      <c r="A432" s="9">
        <v>430.0</v>
      </c>
      <c r="B432" s="7" t="s">
        <v>1372</v>
      </c>
      <c r="C432" s="7" t="s">
        <v>256</v>
      </c>
      <c r="D432" s="7" t="s">
        <v>1223</v>
      </c>
      <c r="E432" s="11" t="s">
        <v>1373</v>
      </c>
      <c r="F432" s="11" t="s">
        <v>1374</v>
      </c>
      <c r="G432" s="11" t="s">
        <v>1375</v>
      </c>
      <c r="H432" s="11" t="s">
        <v>1376</v>
      </c>
      <c r="I432" s="11" t="s">
        <v>1377</v>
      </c>
      <c r="M432" s="14" t="s">
        <v>219</v>
      </c>
      <c r="N432" s="15" t="s">
        <v>220</v>
      </c>
      <c r="O432" s="15" t="s">
        <v>221</v>
      </c>
    </row>
    <row r="433">
      <c r="A433" s="9">
        <v>431.0</v>
      </c>
      <c r="B433" s="7" t="s">
        <v>1378</v>
      </c>
      <c r="C433" s="7" t="s">
        <v>256</v>
      </c>
      <c r="D433" s="7" t="s">
        <v>1223</v>
      </c>
      <c r="E433" s="11" t="s">
        <v>1373</v>
      </c>
      <c r="F433" s="11" t="s">
        <v>1374</v>
      </c>
      <c r="G433" s="11" t="s">
        <v>1375</v>
      </c>
      <c r="H433" s="11" t="s">
        <v>1376</v>
      </c>
      <c r="I433" s="11" t="s">
        <v>1377</v>
      </c>
      <c r="M433" s="14" t="s">
        <v>219</v>
      </c>
      <c r="N433" s="15" t="s">
        <v>220</v>
      </c>
      <c r="O433" s="15" t="s">
        <v>221</v>
      </c>
    </row>
    <row r="434">
      <c r="A434" s="9">
        <v>432.0</v>
      </c>
      <c r="B434" s="7" t="s">
        <v>1381</v>
      </c>
      <c r="C434" s="7" t="s">
        <v>256</v>
      </c>
      <c r="D434" s="7" t="s">
        <v>1223</v>
      </c>
      <c r="E434" s="11" t="s">
        <v>1373</v>
      </c>
      <c r="F434" s="11" t="s">
        <v>1374</v>
      </c>
      <c r="G434" s="11" t="s">
        <v>1375</v>
      </c>
      <c r="H434" s="11" t="s">
        <v>1376</v>
      </c>
      <c r="I434" s="11" t="s">
        <v>1377</v>
      </c>
      <c r="M434" s="14" t="s">
        <v>219</v>
      </c>
      <c r="N434" s="15" t="s">
        <v>220</v>
      </c>
      <c r="O434" s="15" t="s">
        <v>221</v>
      </c>
    </row>
    <row r="435">
      <c r="A435" s="9">
        <v>433.0</v>
      </c>
      <c r="B435" s="7" t="s">
        <v>1382</v>
      </c>
      <c r="C435" s="7" t="s">
        <v>256</v>
      </c>
      <c r="D435" s="7" t="s">
        <v>1223</v>
      </c>
      <c r="E435" s="11" t="s">
        <v>1383</v>
      </c>
      <c r="F435" s="11" t="s">
        <v>1384</v>
      </c>
      <c r="G435" s="11" t="s">
        <v>1385</v>
      </c>
      <c r="H435" s="11" t="s">
        <v>1386</v>
      </c>
      <c r="I435" s="11" t="s">
        <v>1387</v>
      </c>
      <c r="M435" s="14" t="s">
        <v>26</v>
      </c>
      <c r="N435" s="15" t="s">
        <v>140</v>
      </c>
      <c r="O435" s="15" t="s">
        <v>167</v>
      </c>
    </row>
    <row r="436">
      <c r="A436" s="9">
        <v>434.0</v>
      </c>
      <c r="B436" s="7" t="s">
        <v>1388</v>
      </c>
      <c r="C436" s="7" t="s">
        <v>256</v>
      </c>
      <c r="D436" s="7" t="s">
        <v>1223</v>
      </c>
      <c r="E436" s="11" t="s">
        <v>1383</v>
      </c>
      <c r="F436" s="11" t="s">
        <v>1384</v>
      </c>
      <c r="G436" s="11" t="s">
        <v>1385</v>
      </c>
      <c r="H436" s="11" t="s">
        <v>1386</v>
      </c>
      <c r="I436" s="11" t="s">
        <v>1387</v>
      </c>
      <c r="M436" s="14" t="s">
        <v>26</v>
      </c>
      <c r="N436" s="15" t="s">
        <v>140</v>
      </c>
      <c r="O436" s="15" t="s">
        <v>167</v>
      </c>
    </row>
    <row r="437">
      <c r="A437" s="9">
        <v>435.0</v>
      </c>
      <c r="B437" s="7" t="s">
        <v>1389</v>
      </c>
      <c r="C437" s="7" t="s">
        <v>256</v>
      </c>
      <c r="D437" s="7" t="s">
        <v>1223</v>
      </c>
      <c r="E437" s="11" t="s">
        <v>1383</v>
      </c>
      <c r="F437" s="11" t="s">
        <v>1384</v>
      </c>
      <c r="G437" s="11" t="s">
        <v>1385</v>
      </c>
      <c r="H437" s="11" t="s">
        <v>1386</v>
      </c>
      <c r="I437" s="11" t="s">
        <v>1387</v>
      </c>
      <c r="M437" s="14" t="s">
        <v>26</v>
      </c>
      <c r="N437" s="15" t="s">
        <v>140</v>
      </c>
      <c r="O437" s="15" t="s">
        <v>167</v>
      </c>
    </row>
    <row r="438">
      <c r="A438" s="9">
        <v>436.0</v>
      </c>
      <c r="B438" s="7" t="s">
        <v>1391</v>
      </c>
      <c r="C438" s="7" t="s">
        <v>256</v>
      </c>
      <c r="D438" s="7" t="s">
        <v>1223</v>
      </c>
      <c r="E438" s="11" t="s">
        <v>1392</v>
      </c>
      <c r="F438" s="11" t="s">
        <v>1393</v>
      </c>
      <c r="G438" s="11" t="s">
        <v>1394</v>
      </c>
      <c r="H438" s="11" t="s">
        <v>1395</v>
      </c>
      <c r="I438" s="11" t="s">
        <v>1396</v>
      </c>
      <c r="M438" s="14" t="s">
        <v>26</v>
      </c>
      <c r="N438" s="15" t="s">
        <v>29</v>
      </c>
      <c r="O438" s="15" t="s">
        <v>48</v>
      </c>
    </row>
    <row r="439">
      <c r="A439" s="9">
        <v>437.0</v>
      </c>
      <c r="B439" s="7" t="s">
        <v>1397</v>
      </c>
      <c r="C439" s="7" t="s">
        <v>256</v>
      </c>
      <c r="D439" s="7" t="s">
        <v>1223</v>
      </c>
      <c r="E439" s="11" t="s">
        <v>1392</v>
      </c>
      <c r="F439" s="11" t="s">
        <v>1393</v>
      </c>
      <c r="G439" s="11" t="s">
        <v>1394</v>
      </c>
      <c r="H439" s="11" t="s">
        <v>1395</v>
      </c>
      <c r="I439" s="11" t="s">
        <v>1396</v>
      </c>
      <c r="M439" s="14" t="s">
        <v>26</v>
      </c>
      <c r="N439" s="15" t="s">
        <v>29</v>
      </c>
      <c r="O439" s="15" t="s">
        <v>48</v>
      </c>
    </row>
    <row r="440">
      <c r="A440" s="9">
        <v>438.0</v>
      </c>
      <c r="B440" s="7" t="s">
        <v>1399</v>
      </c>
      <c r="C440" s="7" t="s">
        <v>256</v>
      </c>
      <c r="D440" s="7" t="s">
        <v>1223</v>
      </c>
      <c r="E440" s="11" t="s">
        <v>1392</v>
      </c>
      <c r="F440" s="11" t="s">
        <v>1393</v>
      </c>
      <c r="G440" s="11" t="s">
        <v>1394</v>
      </c>
      <c r="H440" s="11" t="s">
        <v>1395</v>
      </c>
      <c r="I440" s="11" t="s">
        <v>1396</v>
      </c>
      <c r="M440" s="14" t="s">
        <v>26</v>
      </c>
      <c r="N440" s="15" t="s">
        <v>140</v>
      </c>
      <c r="O440" s="15" t="s">
        <v>167</v>
      </c>
    </row>
    <row r="441">
      <c r="A441" s="9">
        <v>439.0</v>
      </c>
      <c r="B441" s="7" t="s">
        <v>1400</v>
      </c>
      <c r="C441" s="7" t="s">
        <v>256</v>
      </c>
      <c r="D441" s="7" t="s">
        <v>1223</v>
      </c>
      <c r="E441" s="11" t="s">
        <v>1392</v>
      </c>
      <c r="F441" s="11" t="s">
        <v>1393</v>
      </c>
      <c r="G441" s="11" t="s">
        <v>1394</v>
      </c>
      <c r="H441" s="11" t="s">
        <v>1395</v>
      </c>
      <c r="I441" s="11" t="s">
        <v>1396</v>
      </c>
      <c r="M441" s="14" t="s">
        <v>26</v>
      </c>
      <c r="N441" s="15" t="s">
        <v>140</v>
      </c>
      <c r="O441" s="15" t="s">
        <v>167</v>
      </c>
    </row>
    <row r="442">
      <c r="A442" s="9">
        <v>440.0</v>
      </c>
      <c r="B442" s="7" t="s">
        <v>1401</v>
      </c>
      <c r="C442" s="7" t="s">
        <v>256</v>
      </c>
      <c r="D442" s="7" t="s">
        <v>1223</v>
      </c>
      <c r="E442" s="11" t="s">
        <v>1392</v>
      </c>
      <c r="F442" s="11" t="s">
        <v>1393</v>
      </c>
      <c r="G442" s="11" t="s">
        <v>1394</v>
      </c>
      <c r="H442" s="11" t="s">
        <v>1395</v>
      </c>
      <c r="I442" s="11" t="s">
        <v>1396</v>
      </c>
      <c r="M442" s="14" t="s">
        <v>26</v>
      </c>
      <c r="N442" s="15" t="s">
        <v>29</v>
      </c>
      <c r="O442" s="15" t="s">
        <v>48</v>
      </c>
    </row>
    <row r="443">
      <c r="A443" s="9">
        <v>441.0</v>
      </c>
      <c r="B443" s="7" t="s">
        <v>1402</v>
      </c>
      <c r="C443" s="7" t="s">
        <v>256</v>
      </c>
      <c r="D443" s="7" t="s">
        <v>1223</v>
      </c>
      <c r="E443" s="11" t="s">
        <v>1392</v>
      </c>
      <c r="F443" s="11" t="s">
        <v>1393</v>
      </c>
      <c r="G443" s="11" t="s">
        <v>1394</v>
      </c>
      <c r="H443" s="11" t="s">
        <v>1395</v>
      </c>
      <c r="I443" s="11" t="s">
        <v>1396</v>
      </c>
      <c r="M443" s="14" t="s">
        <v>26</v>
      </c>
      <c r="N443" s="15" t="s">
        <v>29</v>
      </c>
      <c r="O443" s="15" t="s">
        <v>48</v>
      </c>
    </row>
    <row r="444">
      <c r="A444" s="9">
        <v>442.0</v>
      </c>
      <c r="B444" s="7" t="s">
        <v>1403</v>
      </c>
      <c r="C444" s="7" t="s">
        <v>256</v>
      </c>
      <c r="D444" s="7" t="s">
        <v>1223</v>
      </c>
      <c r="E444" s="11" t="s">
        <v>1392</v>
      </c>
      <c r="F444" s="11" t="s">
        <v>1393</v>
      </c>
      <c r="G444" s="11" t="s">
        <v>1394</v>
      </c>
      <c r="H444" s="11" t="s">
        <v>1395</v>
      </c>
      <c r="I444" s="11" t="s">
        <v>1396</v>
      </c>
      <c r="M444" s="14" t="s">
        <v>26</v>
      </c>
      <c r="N444" s="15" t="s">
        <v>29</v>
      </c>
      <c r="O444" s="15" t="s">
        <v>48</v>
      </c>
    </row>
    <row r="445">
      <c r="A445" s="9">
        <v>443.0</v>
      </c>
      <c r="B445" s="7" t="s">
        <v>1404</v>
      </c>
      <c r="C445" s="7" t="s">
        <v>256</v>
      </c>
      <c r="D445" s="7" t="s">
        <v>1223</v>
      </c>
      <c r="E445" s="11" t="s">
        <v>1392</v>
      </c>
      <c r="F445" s="11" t="s">
        <v>1393</v>
      </c>
      <c r="G445" s="11" t="s">
        <v>1394</v>
      </c>
      <c r="H445" s="11" t="s">
        <v>1395</v>
      </c>
      <c r="I445" s="11" t="s">
        <v>1396</v>
      </c>
      <c r="M445" s="14" t="s">
        <v>26</v>
      </c>
      <c r="N445" s="15" t="s">
        <v>29</v>
      </c>
      <c r="O445" s="15" t="s">
        <v>48</v>
      </c>
    </row>
    <row r="446">
      <c r="A446" s="9">
        <v>444.0</v>
      </c>
      <c r="B446" s="7" t="s">
        <v>1405</v>
      </c>
      <c r="C446" s="7" t="s">
        <v>256</v>
      </c>
      <c r="D446" s="7" t="s">
        <v>1223</v>
      </c>
      <c r="E446" s="11" t="s">
        <v>1392</v>
      </c>
      <c r="F446" s="11" t="s">
        <v>1393</v>
      </c>
      <c r="G446" s="11" t="s">
        <v>1394</v>
      </c>
      <c r="H446" s="11" t="s">
        <v>1395</v>
      </c>
      <c r="I446" s="11" t="s">
        <v>1396</v>
      </c>
      <c r="M446" s="14" t="s">
        <v>26</v>
      </c>
      <c r="N446" s="15" t="s">
        <v>29</v>
      </c>
      <c r="O446" s="15" t="s">
        <v>48</v>
      </c>
    </row>
    <row r="447">
      <c r="A447" s="9">
        <v>445.0</v>
      </c>
      <c r="B447" s="7" t="s">
        <v>1406</v>
      </c>
      <c r="C447" s="7" t="s">
        <v>256</v>
      </c>
      <c r="D447" s="7" t="s">
        <v>1223</v>
      </c>
      <c r="E447" s="11" t="s">
        <v>1407</v>
      </c>
      <c r="F447" s="11" t="s">
        <v>1408</v>
      </c>
      <c r="G447" s="11" t="s">
        <v>1409</v>
      </c>
      <c r="H447" s="11" t="s">
        <v>1410</v>
      </c>
      <c r="I447" s="11" t="s">
        <v>1411</v>
      </c>
      <c r="M447" s="14" t="s">
        <v>26</v>
      </c>
      <c r="N447" s="15" t="s">
        <v>140</v>
      </c>
      <c r="O447" s="15" t="s">
        <v>167</v>
      </c>
    </row>
    <row r="448">
      <c r="A448" s="9">
        <v>446.0</v>
      </c>
      <c r="B448" s="7" t="s">
        <v>1412</v>
      </c>
      <c r="C448" s="7" t="s">
        <v>256</v>
      </c>
      <c r="D448" s="7" t="s">
        <v>1223</v>
      </c>
      <c r="E448" s="11" t="s">
        <v>1407</v>
      </c>
      <c r="F448" s="11" t="s">
        <v>1408</v>
      </c>
      <c r="G448" s="11" t="s">
        <v>1409</v>
      </c>
      <c r="H448" s="11" t="s">
        <v>1410</v>
      </c>
      <c r="I448" s="11" t="s">
        <v>1411</v>
      </c>
      <c r="M448" s="14" t="s">
        <v>26</v>
      </c>
      <c r="N448" s="15" t="s">
        <v>140</v>
      </c>
      <c r="O448" s="15" t="s">
        <v>167</v>
      </c>
    </row>
    <row r="449">
      <c r="A449" s="9">
        <v>447.0</v>
      </c>
      <c r="B449" s="7" t="s">
        <v>1413</v>
      </c>
      <c r="C449" s="7" t="s">
        <v>256</v>
      </c>
      <c r="D449" s="7" t="s">
        <v>1223</v>
      </c>
      <c r="E449" s="11" t="s">
        <v>1414</v>
      </c>
      <c r="F449" s="11" t="s">
        <v>1415</v>
      </c>
      <c r="G449" s="11" t="s">
        <v>1416</v>
      </c>
      <c r="H449" s="11" t="s">
        <v>1417</v>
      </c>
      <c r="I449" s="11" t="s">
        <v>1418</v>
      </c>
      <c r="M449" s="14" t="s">
        <v>219</v>
      </c>
      <c r="N449" s="15" t="s">
        <v>220</v>
      </c>
      <c r="O449" s="15" t="s">
        <v>221</v>
      </c>
    </row>
    <row r="450">
      <c r="A450" s="9">
        <v>448.0</v>
      </c>
      <c r="B450" s="7" t="s">
        <v>1419</v>
      </c>
      <c r="C450" s="7" t="s">
        <v>256</v>
      </c>
      <c r="D450" s="7" t="s">
        <v>1223</v>
      </c>
      <c r="E450" s="11" t="s">
        <v>1414</v>
      </c>
      <c r="F450" s="11" t="s">
        <v>1415</v>
      </c>
      <c r="G450" s="11" t="s">
        <v>1416</v>
      </c>
      <c r="H450" s="11" t="s">
        <v>1417</v>
      </c>
      <c r="I450" s="11" t="s">
        <v>1418</v>
      </c>
      <c r="M450" s="14" t="s">
        <v>219</v>
      </c>
      <c r="N450" s="15" t="s">
        <v>220</v>
      </c>
      <c r="O450" s="15" t="s">
        <v>221</v>
      </c>
    </row>
    <row r="451">
      <c r="A451" s="9">
        <v>449.0</v>
      </c>
      <c r="B451" s="7" t="s">
        <v>1420</v>
      </c>
      <c r="C451" s="7" t="s">
        <v>256</v>
      </c>
      <c r="D451" s="7" t="s">
        <v>1223</v>
      </c>
      <c r="E451" s="11" t="s">
        <v>1414</v>
      </c>
      <c r="F451" s="11" t="s">
        <v>1415</v>
      </c>
      <c r="G451" s="11" t="s">
        <v>1416</v>
      </c>
      <c r="H451" s="11" t="s">
        <v>1417</v>
      </c>
      <c r="I451" s="11" t="s">
        <v>1418</v>
      </c>
      <c r="M451" s="14" t="s">
        <v>219</v>
      </c>
      <c r="N451" s="15" t="s">
        <v>220</v>
      </c>
      <c r="O451" s="15" t="s">
        <v>221</v>
      </c>
    </row>
    <row r="452">
      <c r="A452" s="9">
        <v>450.0</v>
      </c>
      <c r="B452" s="7" t="s">
        <v>1421</v>
      </c>
      <c r="C452" s="7" t="s">
        <v>256</v>
      </c>
      <c r="D452" s="7" t="s">
        <v>1223</v>
      </c>
      <c r="E452" s="11" t="s">
        <v>1414</v>
      </c>
      <c r="F452" s="11" t="s">
        <v>1415</v>
      </c>
      <c r="G452" s="11" t="s">
        <v>1416</v>
      </c>
      <c r="H452" s="11" t="s">
        <v>1417</v>
      </c>
      <c r="I452" s="11" t="s">
        <v>1418</v>
      </c>
      <c r="M452" s="14" t="s">
        <v>219</v>
      </c>
      <c r="N452" s="15" t="s">
        <v>220</v>
      </c>
      <c r="O452" s="15" t="s">
        <v>221</v>
      </c>
    </row>
    <row r="453">
      <c r="A453" s="9">
        <v>451.0</v>
      </c>
      <c r="B453" s="7" t="s">
        <v>1422</v>
      </c>
      <c r="C453" s="7" t="s">
        <v>256</v>
      </c>
      <c r="D453" s="7" t="s">
        <v>1223</v>
      </c>
      <c r="E453" s="11" t="s">
        <v>1423</v>
      </c>
      <c r="F453" s="11" t="s">
        <v>1424</v>
      </c>
      <c r="G453" s="11" t="s">
        <v>1425</v>
      </c>
      <c r="H453" s="11" t="s">
        <v>1426</v>
      </c>
      <c r="I453" s="11" t="s">
        <v>1427</v>
      </c>
      <c r="M453" s="14" t="s">
        <v>219</v>
      </c>
      <c r="N453" s="15" t="s">
        <v>220</v>
      </c>
      <c r="O453" s="15" t="s">
        <v>221</v>
      </c>
    </row>
    <row r="454">
      <c r="A454" s="9">
        <v>452.0</v>
      </c>
      <c r="B454" s="7" t="s">
        <v>1428</v>
      </c>
      <c r="C454" s="7" t="s">
        <v>256</v>
      </c>
      <c r="D454" s="7" t="s">
        <v>1223</v>
      </c>
      <c r="E454" s="11" t="s">
        <v>1423</v>
      </c>
      <c r="F454" s="11" t="s">
        <v>1424</v>
      </c>
      <c r="G454" s="11" t="s">
        <v>1425</v>
      </c>
      <c r="H454" s="11" t="s">
        <v>1426</v>
      </c>
      <c r="I454" s="11" t="s">
        <v>1427</v>
      </c>
      <c r="M454" s="14" t="s">
        <v>219</v>
      </c>
      <c r="N454" s="15" t="s">
        <v>220</v>
      </c>
      <c r="O454" s="15" t="s">
        <v>221</v>
      </c>
    </row>
    <row r="455">
      <c r="A455" s="9">
        <v>453.0</v>
      </c>
      <c r="B455" s="7" t="s">
        <v>1429</v>
      </c>
      <c r="C455" s="7" t="s">
        <v>256</v>
      </c>
      <c r="D455" s="7" t="s">
        <v>1223</v>
      </c>
      <c r="E455" s="11" t="s">
        <v>1423</v>
      </c>
      <c r="F455" s="11" t="s">
        <v>1424</v>
      </c>
      <c r="G455" s="11" t="s">
        <v>1425</v>
      </c>
      <c r="H455" s="11" t="s">
        <v>1426</v>
      </c>
      <c r="I455" s="11" t="s">
        <v>1427</v>
      </c>
      <c r="M455" s="14" t="s">
        <v>219</v>
      </c>
      <c r="N455" s="15" t="s">
        <v>220</v>
      </c>
      <c r="O455" s="15" t="s">
        <v>221</v>
      </c>
    </row>
    <row r="456">
      <c r="A456" s="9">
        <v>454.0</v>
      </c>
      <c r="B456" s="7" t="s">
        <v>1430</v>
      </c>
      <c r="C456" s="7" t="s">
        <v>256</v>
      </c>
      <c r="D456" s="7" t="s">
        <v>1223</v>
      </c>
      <c r="E456" s="11" t="s">
        <v>1423</v>
      </c>
      <c r="F456" s="11" t="s">
        <v>1424</v>
      </c>
      <c r="G456" s="11" t="s">
        <v>1425</v>
      </c>
      <c r="H456" s="11" t="s">
        <v>1426</v>
      </c>
      <c r="I456" s="11" t="s">
        <v>1427</v>
      </c>
      <c r="M456" s="14" t="s">
        <v>219</v>
      </c>
      <c r="N456" s="15" t="s">
        <v>220</v>
      </c>
      <c r="O456" s="15" t="s">
        <v>221</v>
      </c>
    </row>
    <row r="457">
      <c r="A457" s="9">
        <v>455.0</v>
      </c>
      <c r="B457" s="7" t="s">
        <v>1431</v>
      </c>
      <c r="C457" s="7" t="s">
        <v>256</v>
      </c>
      <c r="D457" s="7" t="s">
        <v>1223</v>
      </c>
      <c r="E457" s="11" t="s">
        <v>1423</v>
      </c>
      <c r="F457" s="11" t="s">
        <v>1424</v>
      </c>
      <c r="G457" s="11" t="s">
        <v>1425</v>
      </c>
      <c r="H457" s="11" t="s">
        <v>1426</v>
      </c>
      <c r="I457" s="11" t="s">
        <v>1427</v>
      </c>
      <c r="M457" s="14" t="s">
        <v>219</v>
      </c>
      <c r="N457" s="15" t="s">
        <v>220</v>
      </c>
      <c r="O457" s="15" t="s">
        <v>221</v>
      </c>
    </row>
    <row r="458">
      <c r="A458" s="9">
        <v>456.0</v>
      </c>
      <c r="B458" s="7" t="s">
        <v>1432</v>
      </c>
      <c r="C458" s="7" t="s">
        <v>256</v>
      </c>
      <c r="D458" s="7" t="s">
        <v>1223</v>
      </c>
      <c r="E458" s="11" t="s">
        <v>1423</v>
      </c>
      <c r="F458" s="11" t="s">
        <v>1424</v>
      </c>
      <c r="G458" s="11" t="s">
        <v>1425</v>
      </c>
      <c r="H458" s="11" t="s">
        <v>1426</v>
      </c>
      <c r="I458" s="11" t="s">
        <v>1427</v>
      </c>
      <c r="M458" s="14" t="s">
        <v>219</v>
      </c>
      <c r="N458" s="15" t="s">
        <v>220</v>
      </c>
      <c r="O458" s="15" t="s">
        <v>221</v>
      </c>
    </row>
    <row r="459">
      <c r="A459" s="9">
        <v>457.0</v>
      </c>
      <c r="B459" s="7" t="s">
        <v>1433</v>
      </c>
      <c r="C459" s="7" t="s">
        <v>256</v>
      </c>
      <c r="D459" s="7" t="s">
        <v>1223</v>
      </c>
      <c r="E459" s="11" t="s">
        <v>1434</v>
      </c>
      <c r="F459" s="11" t="s">
        <v>1435</v>
      </c>
      <c r="G459" s="11" t="s">
        <v>1436</v>
      </c>
      <c r="H459" s="11" t="s">
        <v>1437</v>
      </c>
      <c r="I459" s="11" t="s">
        <v>1438</v>
      </c>
      <c r="M459" s="14" t="s">
        <v>219</v>
      </c>
      <c r="N459" s="15" t="s">
        <v>220</v>
      </c>
      <c r="O459" s="15" t="s">
        <v>221</v>
      </c>
    </row>
    <row r="460">
      <c r="A460" s="9">
        <v>458.0</v>
      </c>
      <c r="B460" s="7" t="s">
        <v>1439</v>
      </c>
      <c r="C460" s="7" t="s">
        <v>256</v>
      </c>
      <c r="D460" s="7" t="s">
        <v>1223</v>
      </c>
      <c r="E460" s="11" t="s">
        <v>1434</v>
      </c>
      <c r="F460" s="11" t="s">
        <v>1435</v>
      </c>
      <c r="G460" s="11" t="s">
        <v>1436</v>
      </c>
      <c r="H460" s="11" t="s">
        <v>1437</v>
      </c>
      <c r="I460" s="11" t="s">
        <v>1438</v>
      </c>
      <c r="M460" s="14" t="s">
        <v>219</v>
      </c>
      <c r="N460" s="15" t="s">
        <v>220</v>
      </c>
      <c r="O460" s="15" t="s">
        <v>221</v>
      </c>
    </row>
    <row r="461">
      <c r="A461" s="9">
        <v>459.0</v>
      </c>
      <c r="B461" s="7" t="s">
        <v>1443</v>
      </c>
      <c r="C461" s="7" t="s">
        <v>256</v>
      </c>
      <c r="D461" s="7" t="s">
        <v>1223</v>
      </c>
      <c r="E461" s="11" t="s">
        <v>1434</v>
      </c>
      <c r="F461" s="11" t="s">
        <v>1435</v>
      </c>
      <c r="G461" s="11" t="s">
        <v>1436</v>
      </c>
      <c r="H461" s="11" t="s">
        <v>1437</v>
      </c>
      <c r="I461" s="11" t="s">
        <v>1438</v>
      </c>
      <c r="M461" s="14" t="s">
        <v>219</v>
      </c>
      <c r="N461" s="15" t="s">
        <v>220</v>
      </c>
      <c r="O461" s="15" t="s">
        <v>221</v>
      </c>
    </row>
    <row r="462">
      <c r="A462" s="9">
        <v>460.0</v>
      </c>
      <c r="B462" s="7" t="s">
        <v>1444</v>
      </c>
      <c r="C462" s="7" t="s">
        <v>256</v>
      </c>
      <c r="D462" s="7" t="s">
        <v>1223</v>
      </c>
      <c r="E462" s="11" t="s">
        <v>1445</v>
      </c>
      <c r="F462" s="11" t="s">
        <v>1446</v>
      </c>
      <c r="G462" s="11" t="s">
        <v>1447</v>
      </c>
      <c r="H462" s="11" t="s">
        <v>1448</v>
      </c>
      <c r="I462" s="11" t="s">
        <v>1449</v>
      </c>
      <c r="M462" s="14" t="s">
        <v>26</v>
      </c>
      <c r="N462" s="15" t="s">
        <v>29</v>
      </c>
      <c r="O462" s="15" t="s">
        <v>48</v>
      </c>
    </row>
    <row r="463">
      <c r="A463" s="9">
        <v>461.0</v>
      </c>
      <c r="B463" s="7" t="s">
        <v>1450</v>
      </c>
      <c r="C463" s="7" t="s">
        <v>256</v>
      </c>
      <c r="D463" s="7" t="s">
        <v>1223</v>
      </c>
      <c r="E463" s="11" t="s">
        <v>1445</v>
      </c>
      <c r="F463" s="11" t="s">
        <v>1446</v>
      </c>
      <c r="G463" s="11" t="s">
        <v>1447</v>
      </c>
      <c r="H463" s="11" t="s">
        <v>1448</v>
      </c>
      <c r="I463" s="11" t="s">
        <v>1449</v>
      </c>
      <c r="M463" s="14" t="s">
        <v>26</v>
      </c>
      <c r="N463" s="15" t="s">
        <v>29</v>
      </c>
      <c r="O463" s="15" t="s">
        <v>48</v>
      </c>
    </row>
    <row r="464">
      <c r="A464" s="9">
        <v>462.0</v>
      </c>
      <c r="B464" s="7" t="s">
        <v>1451</v>
      </c>
      <c r="C464" s="7" t="s">
        <v>256</v>
      </c>
      <c r="D464" s="7" t="s">
        <v>1223</v>
      </c>
      <c r="E464" s="11" t="s">
        <v>1445</v>
      </c>
      <c r="F464" s="11" t="s">
        <v>1446</v>
      </c>
      <c r="G464" s="11" t="s">
        <v>1447</v>
      </c>
      <c r="H464" s="11" t="s">
        <v>1448</v>
      </c>
      <c r="I464" s="11" t="s">
        <v>1449</v>
      </c>
      <c r="M464" s="14" t="s">
        <v>26</v>
      </c>
      <c r="N464" s="15" t="s">
        <v>29</v>
      </c>
      <c r="O464" s="15" t="s">
        <v>48</v>
      </c>
    </row>
    <row r="465">
      <c r="A465" s="9">
        <v>463.0</v>
      </c>
      <c r="B465" s="7" t="s">
        <v>1452</v>
      </c>
      <c r="C465" s="7" t="s">
        <v>256</v>
      </c>
      <c r="D465" s="7" t="s">
        <v>1223</v>
      </c>
      <c r="E465" s="11" t="s">
        <v>1445</v>
      </c>
      <c r="F465" s="11" t="s">
        <v>1446</v>
      </c>
      <c r="G465" s="11" t="s">
        <v>1447</v>
      </c>
      <c r="H465" s="11" t="s">
        <v>1448</v>
      </c>
      <c r="I465" s="11" t="s">
        <v>1449</v>
      </c>
      <c r="M465" s="14" t="s">
        <v>26</v>
      </c>
      <c r="N465" s="15" t="s">
        <v>29</v>
      </c>
      <c r="O465" s="15" t="s">
        <v>48</v>
      </c>
    </row>
    <row r="466">
      <c r="A466" s="9">
        <v>464.0</v>
      </c>
      <c r="B466" s="7" t="s">
        <v>1453</v>
      </c>
      <c r="C466" s="7" t="s">
        <v>256</v>
      </c>
      <c r="D466" s="7" t="s">
        <v>1223</v>
      </c>
      <c r="E466" s="11" t="s">
        <v>1445</v>
      </c>
      <c r="F466" s="11" t="s">
        <v>1446</v>
      </c>
      <c r="G466" s="11" t="s">
        <v>1447</v>
      </c>
      <c r="H466" s="11" t="s">
        <v>1448</v>
      </c>
      <c r="I466" s="11" t="s">
        <v>1449</v>
      </c>
      <c r="M466" s="14" t="s">
        <v>26</v>
      </c>
      <c r="N466" s="15" t="s">
        <v>29</v>
      </c>
      <c r="O466" s="15" t="s">
        <v>48</v>
      </c>
    </row>
    <row r="467">
      <c r="A467" s="9">
        <v>465.0</v>
      </c>
      <c r="B467" s="7" t="s">
        <v>1454</v>
      </c>
      <c r="C467" s="7" t="s">
        <v>256</v>
      </c>
      <c r="D467" s="7" t="s">
        <v>1223</v>
      </c>
      <c r="E467" s="11" t="s">
        <v>1445</v>
      </c>
      <c r="F467" s="11" t="s">
        <v>1446</v>
      </c>
      <c r="G467" s="11" t="s">
        <v>1447</v>
      </c>
      <c r="H467" s="11" t="s">
        <v>1448</v>
      </c>
      <c r="I467" s="11" t="s">
        <v>1449</v>
      </c>
      <c r="M467" s="14" t="s">
        <v>219</v>
      </c>
      <c r="N467" s="15" t="s">
        <v>29</v>
      </c>
      <c r="O467" s="15" t="s">
        <v>48</v>
      </c>
    </row>
    <row r="468">
      <c r="A468" s="9">
        <v>466.0</v>
      </c>
      <c r="B468" s="7" t="s">
        <v>1455</v>
      </c>
      <c r="C468" s="7" t="s">
        <v>256</v>
      </c>
      <c r="D468" s="7" t="s">
        <v>1223</v>
      </c>
      <c r="E468" s="11" t="s">
        <v>1445</v>
      </c>
      <c r="F468" s="11" t="s">
        <v>1446</v>
      </c>
      <c r="G468" s="11" t="s">
        <v>1447</v>
      </c>
      <c r="H468" s="11" t="s">
        <v>1448</v>
      </c>
      <c r="I468" s="11" t="s">
        <v>1449</v>
      </c>
      <c r="M468" s="14" t="s">
        <v>219</v>
      </c>
      <c r="N468" s="15" t="s">
        <v>29</v>
      </c>
      <c r="O468" s="15" t="s">
        <v>48</v>
      </c>
    </row>
    <row r="469">
      <c r="A469" s="9">
        <v>467.0</v>
      </c>
      <c r="B469" s="7" t="s">
        <v>1456</v>
      </c>
      <c r="C469" s="7" t="s">
        <v>256</v>
      </c>
      <c r="D469" s="7" t="s">
        <v>1223</v>
      </c>
      <c r="E469" s="11" t="s">
        <v>1445</v>
      </c>
      <c r="F469" s="11" t="s">
        <v>1446</v>
      </c>
      <c r="G469" s="11" t="s">
        <v>1447</v>
      </c>
      <c r="H469" s="11" t="s">
        <v>1448</v>
      </c>
      <c r="I469" s="11" t="s">
        <v>1449</v>
      </c>
      <c r="M469" s="14" t="s">
        <v>219</v>
      </c>
      <c r="N469" s="15" t="s">
        <v>29</v>
      </c>
      <c r="O469" s="15" t="s">
        <v>48</v>
      </c>
    </row>
    <row r="470">
      <c r="A470" s="9">
        <v>468.0</v>
      </c>
      <c r="B470" s="7" t="s">
        <v>1457</v>
      </c>
      <c r="C470" s="7" t="s">
        <v>256</v>
      </c>
      <c r="D470" s="7" t="s">
        <v>1223</v>
      </c>
      <c r="E470" s="11" t="s">
        <v>1445</v>
      </c>
      <c r="F470" s="11" t="s">
        <v>1446</v>
      </c>
      <c r="G470" s="11" t="s">
        <v>1447</v>
      </c>
      <c r="H470" s="11" t="s">
        <v>1448</v>
      </c>
      <c r="I470" s="11" t="s">
        <v>1449</v>
      </c>
      <c r="M470" s="14" t="s">
        <v>219</v>
      </c>
      <c r="N470" s="15" t="s">
        <v>29</v>
      </c>
      <c r="O470" s="15" t="s">
        <v>48</v>
      </c>
    </row>
    <row r="471">
      <c r="A471" s="9">
        <v>469.0</v>
      </c>
      <c r="B471" s="7" t="s">
        <v>1458</v>
      </c>
      <c r="C471" s="7" t="s">
        <v>256</v>
      </c>
      <c r="D471" s="7" t="s">
        <v>1223</v>
      </c>
      <c r="E471" s="11" t="s">
        <v>1445</v>
      </c>
      <c r="F471" s="11" t="s">
        <v>1446</v>
      </c>
      <c r="G471" s="11" t="s">
        <v>1447</v>
      </c>
      <c r="H471" s="11" t="s">
        <v>1448</v>
      </c>
      <c r="I471" s="11" t="s">
        <v>1449</v>
      </c>
      <c r="M471" s="14" t="s">
        <v>219</v>
      </c>
      <c r="N471" s="15" t="s">
        <v>29</v>
      </c>
      <c r="O471" s="15" t="s">
        <v>48</v>
      </c>
    </row>
    <row r="472">
      <c r="A472" s="9">
        <v>470.0</v>
      </c>
      <c r="B472" s="7" t="s">
        <v>1459</v>
      </c>
      <c r="C472" s="7" t="s">
        <v>256</v>
      </c>
      <c r="D472" s="7" t="s">
        <v>1223</v>
      </c>
      <c r="E472" s="11" t="s">
        <v>1445</v>
      </c>
      <c r="F472" s="11" t="s">
        <v>1446</v>
      </c>
      <c r="G472" s="11" t="s">
        <v>1447</v>
      </c>
      <c r="H472" s="11" t="s">
        <v>1448</v>
      </c>
      <c r="I472" s="11" t="s">
        <v>1449</v>
      </c>
      <c r="M472" s="14" t="s">
        <v>26</v>
      </c>
      <c r="N472" s="15" t="s">
        <v>29</v>
      </c>
      <c r="O472" s="15" t="s">
        <v>48</v>
      </c>
    </row>
    <row r="473">
      <c r="A473" s="9">
        <v>471.0</v>
      </c>
      <c r="B473" s="7" t="s">
        <v>1460</v>
      </c>
      <c r="C473" s="7" t="s">
        <v>256</v>
      </c>
      <c r="D473" s="7" t="s">
        <v>1223</v>
      </c>
      <c r="E473" s="11" t="s">
        <v>1445</v>
      </c>
      <c r="F473" s="11" t="s">
        <v>1446</v>
      </c>
      <c r="G473" s="11" t="s">
        <v>1447</v>
      </c>
      <c r="H473" s="11" t="s">
        <v>1448</v>
      </c>
      <c r="I473" s="11" t="s">
        <v>1449</v>
      </c>
      <c r="M473" s="14" t="s">
        <v>26</v>
      </c>
      <c r="N473" s="15" t="s">
        <v>29</v>
      </c>
      <c r="O473" s="15" t="s">
        <v>48</v>
      </c>
    </row>
    <row r="474">
      <c r="A474" s="9">
        <v>472.0</v>
      </c>
      <c r="B474" s="7" t="s">
        <v>1461</v>
      </c>
      <c r="C474" s="7" t="s">
        <v>256</v>
      </c>
      <c r="D474" s="7" t="s">
        <v>1223</v>
      </c>
      <c r="E474" s="11" t="s">
        <v>1445</v>
      </c>
      <c r="F474" s="11" t="s">
        <v>1446</v>
      </c>
      <c r="G474" s="11" t="s">
        <v>1447</v>
      </c>
      <c r="H474" s="11" t="s">
        <v>1448</v>
      </c>
      <c r="I474" s="11" t="s">
        <v>1449</v>
      </c>
      <c r="M474" s="14" t="s">
        <v>26</v>
      </c>
      <c r="N474" s="15" t="s">
        <v>29</v>
      </c>
      <c r="O474" s="15" t="s">
        <v>48</v>
      </c>
    </row>
    <row r="475">
      <c r="A475" s="9">
        <v>473.0</v>
      </c>
      <c r="B475" s="7" t="s">
        <v>1462</v>
      </c>
      <c r="C475" s="7" t="s">
        <v>256</v>
      </c>
      <c r="D475" s="7" t="s">
        <v>1223</v>
      </c>
      <c r="E475" s="11" t="s">
        <v>1445</v>
      </c>
      <c r="F475" s="11" t="s">
        <v>1446</v>
      </c>
      <c r="G475" s="11" t="s">
        <v>1447</v>
      </c>
      <c r="H475" s="11" t="s">
        <v>1448</v>
      </c>
      <c r="I475" s="11" t="s">
        <v>1449</v>
      </c>
      <c r="M475" s="14" t="s">
        <v>26</v>
      </c>
      <c r="N475" s="15" t="s">
        <v>29</v>
      </c>
      <c r="O475" s="15" t="s">
        <v>48</v>
      </c>
    </row>
    <row r="476">
      <c r="A476" s="9">
        <v>474.0</v>
      </c>
      <c r="B476" s="7" t="s">
        <v>1463</v>
      </c>
      <c r="C476" s="7" t="s">
        <v>256</v>
      </c>
      <c r="D476" s="7" t="s">
        <v>1223</v>
      </c>
      <c r="E476" s="11" t="s">
        <v>1465</v>
      </c>
      <c r="F476" s="11" t="s">
        <v>1466</v>
      </c>
      <c r="G476" s="11" t="s">
        <v>1467</v>
      </c>
      <c r="H476" s="11" t="s">
        <v>1468</v>
      </c>
      <c r="I476" s="11" t="s">
        <v>1469</v>
      </c>
      <c r="M476" s="14" t="s">
        <v>26</v>
      </c>
      <c r="N476" s="15" t="s">
        <v>140</v>
      </c>
      <c r="O476" s="15" t="s">
        <v>167</v>
      </c>
    </row>
    <row r="477">
      <c r="A477" s="9">
        <v>475.0</v>
      </c>
      <c r="B477" s="7" t="s">
        <v>1471</v>
      </c>
      <c r="C477" s="7" t="s">
        <v>38</v>
      </c>
      <c r="D477" s="7" t="s">
        <v>1472</v>
      </c>
      <c r="E477" s="11" t="s">
        <v>1473</v>
      </c>
      <c r="F477" s="11" t="s">
        <v>1474</v>
      </c>
      <c r="G477" s="11" t="s">
        <v>1475</v>
      </c>
      <c r="H477" s="11" t="s">
        <v>1476</v>
      </c>
      <c r="I477" s="11" t="s">
        <v>1477</v>
      </c>
      <c r="M477" s="14" t="s">
        <v>26</v>
      </c>
      <c r="N477" s="15" t="s">
        <v>140</v>
      </c>
      <c r="O477" s="15" t="s">
        <v>167</v>
      </c>
    </row>
    <row r="478">
      <c r="A478" s="9">
        <v>476.0</v>
      </c>
      <c r="B478" s="7" t="s">
        <v>1478</v>
      </c>
      <c r="C478" s="7" t="s">
        <v>38</v>
      </c>
      <c r="D478" s="7" t="s">
        <v>1472</v>
      </c>
      <c r="E478" s="11" t="s">
        <v>1473</v>
      </c>
      <c r="F478" s="11" t="s">
        <v>1474</v>
      </c>
      <c r="G478" s="11" t="s">
        <v>1475</v>
      </c>
      <c r="H478" s="11" t="s">
        <v>1476</v>
      </c>
      <c r="I478" s="11" t="s">
        <v>1477</v>
      </c>
      <c r="M478" s="14" t="s">
        <v>26</v>
      </c>
      <c r="N478" s="15" t="s">
        <v>140</v>
      </c>
      <c r="O478" s="15" t="s">
        <v>167</v>
      </c>
    </row>
    <row r="479">
      <c r="A479" s="9">
        <v>477.0</v>
      </c>
      <c r="B479" s="7" t="s">
        <v>1479</v>
      </c>
      <c r="C479" s="7" t="s">
        <v>1056</v>
      </c>
      <c r="D479" s="7" t="s">
        <v>1480</v>
      </c>
      <c r="E479" s="11" t="s">
        <v>1481</v>
      </c>
      <c r="F479" s="11" t="s">
        <v>1482</v>
      </c>
      <c r="G479" s="11" t="s">
        <v>1483</v>
      </c>
      <c r="H479" s="11" t="s">
        <v>1484</v>
      </c>
      <c r="I479" s="11" t="s">
        <v>1485</v>
      </c>
      <c r="M479" s="14" t="s">
        <v>26</v>
      </c>
      <c r="N479" s="15" t="s">
        <v>140</v>
      </c>
      <c r="O479" s="15" t="s">
        <v>167</v>
      </c>
    </row>
    <row r="480">
      <c r="A480" s="9">
        <v>478.0</v>
      </c>
      <c r="B480" s="7" t="s">
        <v>1486</v>
      </c>
      <c r="C480" s="7" t="s">
        <v>1056</v>
      </c>
      <c r="D480" s="7" t="s">
        <v>1480</v>
      </c>
      <c r="E480" s="11" t="s">
        <v>1481</v>
      </c>
      <c r="F480" s="11" t="s">
        <v>1482</v>
      </c>
      <c r="G480" s="11" t="s">
        <v>1483</v>
      </c>
      <c r="H480" s="11" t="s">
        <v>1484</v>
      </c>
      <c r="I480" s="11" t="s">
        <v>1485</v>
      </c>
      <c r="M480" s="14" t="s">
        <v>26</v>
      </c>
      <c r="N480" s="15" t="s">
        <v>140</v>
      </c>
      <c r="O480" s="15" t="s">
        <v>167</v>
      </c>
    </row>
    <row r="481">
      <c r="A481" s="9">
        <v>479.0</v>
      </c>
      <c r="B481" s="7" t="s">
        <v>1487</v>
      </c>
      <c r="C481" s="7" t="s">
        <v>1056</v>
      </c>
      <c r="D481" s="7" t="s">
        <v>1480</v>
      </c>
      <c r="E481" s="11" t="s">
        <v>1481</v>
      </c>
      <c r="F481" s="11" t="s">
        <v>1482</v>
      </c>
      <c r="G481" s="11" t="s">
        <v>1483</v>
      </c>
      <c r="H481" s="11" t="s">
        <v>1484</v>
      </c>
      <c r="I481" s="11" t="s">
        <v>1485</v>
      </c>
      <c r="M481" s="14" t="s">
        <v>26</v>
      </c>
      <c r="N481" s="15" t="s">
        <v>29</v>
      </c>
      <c r="O481" s="15" t="s">
        <v>48</v>
      </c>
    </row>
    <row r="482">
      <c r="A482" s="9">
        <v>480.0</v>
      </c>
      <c r="B482" s="7" t="s">
        <v>1488</v>
      </c>
      <c r="C482" s="7" t="s">
        <v>1056</v>
      </c>
      <c r="D482" s="7" t="s">
        <v>1480</v>
      </c>
      <c r="E482" s="11" t="s">
        <v>1489</v>
      </c>
      <c r="F482" s="11" t="s">
        <v>1490</v>
      </c>
      <c r="G482" s="11" t="s">
        <v>1491</v>
      </c>
      <c r="H482" s="11" t="s">
        <v>1492</v>
      </c>
      <c r="I482" s="11" t="s">
        <v>1493</v>
      </c>
      <c r="M482" s="14" t="s">
        <v>26</v>
      </c>
      <c r="N482" s="15" t="s">
        <v>140</v>
      </c>
      <c r="O482" s="15" t="s">
        <v>167</v>
      </c>
    </row>
    <row r="483">
      <c r="A483" s="9">
        <v>481.0</v>
      </c>
      <c r="B483" s="7" t="s">
        <v>1494</v>
      </c>
      <c r="C483" s="7" t="s">
        <v>124</v>
      </c>
      <c r="D483" s="7" t="s">
        <v>1495</v>
      </c>
      <c r="E483" s="11" t="s">
        <v>1496</v>
      </c>
      <c r="F483" s="11" t="s">
        <v>1497</v>
      </c>
      <c r="G483" s="11" t="s">
        <v>1498</v>
      </c>
      <c r="H483" s="11" t="s">
        <v>1499</v>
      </c>
      <c r="I483" s="11" t="s">
        <v>1500</v>
      </c>
      <c r="M483" s="14" t="s">
        <v>80</v>
      </c>
      <c r="N483" s="15" t="s">
        <v>140</v>
      </c>
      <c r="O483" s="15" t="s">
        <v>167</v>
      </c>
    </row>
    <row r="484">
      <c r="A484" s="9">
        <v>482.0</v>
      </c>
      <c r="B484" s="7" t="s">
        <v>1501</v>
      </c>
      <c r="C484" s="7" t="s">
        <v>1502</v>
      </c>
      <c r="D484" s="7" t="s">
        <v>1495</v>
      </c>
      <c r="E484" s="11" t="s">
        <v>1503</v>
      </c>
      <c r="F484" s="11" t="s">
        <v>1504</v>
      </c>
      <c r="G484" s="11" t="s">
        <v>1505</v>
      </c>
      <c r="H484" s="11" t="s">
        <v>1506</v>
      </c>
      <c r="I484" s="11" t="s">
        <v>1507</v>
      </c>
      <c r="M484" s="14" t="s">
        <v>80</v>
      </c>
      <c r="N484" s="15" t="s">
        <v>140</v>
      </c>
      <c r="O484" s="15" t="s">
        <v>167</v>
      </c>
    </row>
    <row r="485">
      <c r="A485" s="9">
        <v>483.0</v>
      </c>
      <c r="B485" s="7" t="s">
        <v>1508</v>
      </c>
      <c r="C485" s="7" t="s">
        <v>1502</v>
      </c>
      <c r="D485" s="7" t="s">
        <v>1495</v>
      </c>
      <c r="E485" s="11" t="s">
        <v>1503</v>
      </c>
      <c r="F485" s="11" t="s">
        <v>1504</v>
      </c>
      <c r="G485" s="11" t="s">
        <v>1505</v>
      </c>
      <c r="H485" s="11" t="s">
        <v>1506</v>
      </c>
      <c r="I485" s="11" t="s">
        <v>1507</v>
      </c>
      <c r="M485" s="14" t="s">
        <v>80</v>
      </c>
      <c r="N485" s="15" t="s">
        <v>140</v>
      </c>
      <c r="O485" s="15" t="s">
        <v>167</v>
      </c>
    </row>
    <row r="486">
      <c r="A486" s="9">
        <v>484.0</v>
      </c>
      <c r="B486" s="7" t="s">
        <v>1509</v>
      </c>
      <c r="C486" s="7" t="s">
        <v>124</v>
      </c>
      <c r="D486" s="7" t="s">
        <v>1495</v>
      </c>
      <c r="E486" s="11" t="s">
        <v>1510</v>
      </c>
      <c r="F486" s="11" t="s">
        <v>1511</v>
      </c>
      <c r="G486" s="11" t="s">
        <v>1512</v>
      </c>
      <c r="H486" s="11" t="s">
        <v>1513</v>
      </c>
      <c r="I486" s="11" t="s">
        <v>1514</v>
      </c>
      <c r="M486" s="14" t="s">
        <v>26</v>
      </c>
      <c r="N486" s="15" t="s">
        <v>140</v>
      </c>
      <c r="O486" s="15" t="s">
        <v>167</v>
      </c>
    </row>
    <row r="487">
      <c r="A487" s="9">
        <v>485.0</v>
      </c>
      <c r="B487" s="7" t="s">
        <v>1515</v>
      </c>
      <c r="C487" s="7" t="s">
        <v>1516</v>
      </c>
      <c r="D487" s="7" t="s">
        <v>1516</v>
      </c>
      <c r="E487" s="11" t="s">
        <v>1518</v>
      </c>
      <c r="F487" s="11" t="s">
        <v>1519</v>
      </c>
      <c r="G487" s="11" t="s">
        <v>1520</v>
      </c>
      <c r="H487" s="11" t="s">
        <v>1521</v>
      </c>
      <c r="I487" s="11" t="s">
        <v>1522</v>
      </c>
      <c r="M487" s="14" t="s">
        <v>26</v>
      </c>
      <c r="N487" s="15" t="s">
        <v>140</v>
      </c>
      <c r="O487" s="15" t="s">
        <v>167</v>
      </c>
    </row>
    <row r="488">
      <c r="A488" s="9">
        <v>486.0</v>
      </c>
      <c r="B488" s="7" t="s">
        <v>1523</v>
      </c>
      <c r="C488" s="7" t="s">
        <v>1516</v>
      </c>
      <c r="D488" s="7" t="s">
        <v>1516</v>
      </c>
      <c r="E488" s="11" t="s">
        <v>1518</v>
      </c>
      <c r="F488" s="11" t="s">
        <v>1519</v>
      </c>
      <c r="G488" s="11" t="s">
        <v>1520</v>
      </c>
      <c r="H488" s="11" t="s">
        <v>1521</v>
      </c>
      <c r="I488" s="11" t="s">
        <v>1522</v>
      </c>
      <c r="M488" s="14" t="s">
        <v>26</v>
      </c>
      <c r="N488" s="15" t="s">
        <v>140</v>
      </c>
      <c r="O488" s="15" t="s">
        <v>167</v>
      </c>
    </row>
    <row r="489">
      <c r="A489" s="9">
        <v>487.0</v>
      </c>
      <c r="B489" s="7" t="s">
        <v>1524</v>
      </c>
      <c r="C489" s="7" t="s">
        <v>1525</v>
      </c>
      <c r="D489" s="7" t="s">
        <v>1526</v>
      </c>
      <c r="E489" s="11" t="s">
        <v>1527</v>
      </c>
      <c r="F489" s="11" t="s">
        <v>1528</v>
      </c>
      <c r="G489" s="11" t="s">
        <v>1529</v>
      </c>
      <c r="H489" s="11" t="s">
        <v>1530</v>
      </c>
      <c r="I489" s="11" t="s">
        <v>1531</v>
      </c>
      <c r="M489" s="14" t="s">
        <v>26</v>
      </c>
      <c r="N489" s="15" t="s">
        <v>140</v>
      </c>
      <c r="O489" s="15" t="s">
        <v>167</v>
      </c>
    </row>
    <row r="490">
      <c r="A490" s="9">
        <v>488.0</v>
      </c>
      <c r="B490" s="7" t="s">
        <v>1532</v>
      </c>
      <c r="C490" s="7" t="s">
        <v>1525</v>
      </c>
      <c r="D490" s="7" t="s">
        <v>1526</v>
      </c>
      <c r="E490" s="11" t="s">
        <v>1527</v>
      </c>
      <c r="F490" s="11" t="s">
        <v>1528</v>
      </c>
      <c r="G490" s="11" t="s">
        <v>1529</v>
      </c>
      <c r="H490" s="11" t="s">
        <v>1530</v>
      </c>
      <c r="I490" s="11" t="s">
        <v>1531</v>
      </c>
      <c r="M490" s="14" t="s">
        <v>26</v>
      </c>
      <c r="N490" s="15" t="s">
        <v>140</v>
      </c>
      <c r="O490" s="15" t="s">
        <v>167</v>
      </c>
    </row>
    <row r="491">
      <c r="A491" s="9">
        <v>489.0</v>
      </c>
      <c r="B491" s="7" t="s">
        <v>1533</v>
      </c>
      <c r="C491" s="7" t="s">
        <v>1525</v>
      </c>
      <c r="D491" s="7" t="s">
        <v>1526</v>
      </c>
      <c r="E491" s="11" t="s">
        <v>1527</v>
      </c>
      <c r="F491" s="11" t="s">
        <v>1528</v>
      </c>
      <c r="G491" s="11" t="s">
        <v>1529</v>
      </c>
      <c r="H491" s="11" t="s">
        <v>1530</v>
      </c>
      <c r="I491" s="11" t="s">
        <v>1531</v>
      </c>
      <c r="M491" s="14" t="s">
        <v>26</v>
      </c>
      <c r="N491" s="15" t="s">
        <v>29</v>
      </c>
      <c r="O491" s="15" t="s">
        <v>48</v>
      </c>
    </row>
    <row r="492">
      <c r="A492" s="9">
        <v>490.0</v>
      </c>
      <c r="B492" s="7" t="s">
        <v>1534</v>
      </c>
      <c r="C492" s="7" t="s">
        <v>205</v>
      </c>
      <c r="D492" s="7" t="s">
        <v>206</v>
      </c>
      <c r="E492" s="11" t="s">
        <v>1535</v>
      </c>
      <c r="F492" s="11" t="s">
        <v>1536</v>
      </c>
      <c r="G492" s="11" t="s">
        <v>1537</v>
      </c>
      <c r="H492" s="11" t="s">
        <v>1538</v>
      </c>
      <c r="I492" s="11" t="s">
        <v>1539</v>
      </c>
      <c r="M492" s="14" t="s">
        <v>26</v>
      </c>
      <c r="N492" s="15" t="s">
        <v>140</v>
      </c>
      <c r="O492" s="15" t="s">
        <v>167</v>
      </c>
    </row>
    <row r="493">
      <c r="A493" s="9">
        <v>491.0</v>
      </c>
      <c r="B493" s="7" t="s">
        <v>1540</v>
      </c>
      <c r="C493" s="7" t="s">
        <v>205</v>
      </c>
      <c r="D493" s="7" t="s">
        <v>206</v>
      </c>
      <c r="E493" s="11" t="s">
        <v>1535</v>
      </c>
      <c r="F493" s="11" t="s">
        <v>1536</v>
      </c>
      <c r="G493" s="11" t="s">
        <v>1537</v>
      </c>
      <c r="H493" s="11" t="s">
        <v>1538</v>
      </c>
      <c r="I493" s="11" t="s">
        <v>1539</v>
      </c>
      <c r="M493" s="14" t="s">
        <v>26</v>
      </c>
      <c r="N493" s="15" t="s">
        <v>140</v>
      </c>
      <c r="O493" s="15" t="s">
        <v>167</v>
      </c>
    </row>
    <row r="494">
      <c r="A494" s="9">
        <v>492.0</v>
      </c>
      <c r="B494" s="7" t="s">
        <v>1541</v>
      </c>
      <c r="C494" s="7" t="s">
        <v>205</v>
      </c>
      <c r="D494" s="7" t="s">
        <v>356</v>
      </c>
      <c r="E494" s="11" t="s">
        <v>358</v>
      </c>
      <c r="F494" s="11" t="s">
        <v>359</v>
      </c>
      <c r="G494" s="11" t="s">
        <v>360</v>
      </c>
      <c r="H494" s="11" t="s">
        <v>361</v>
      </c>
      <c r="I494" s="11" t="s">
        <v>362</v>
      </c>
      <c r="M494" s="14" t="s">
        <v>26</v>
      </c>
      <c r="N494" s="15" t="s">
        <v>140</v>
      </c>
      <c r="O494" s="15" t="s">
        <v>167</v>
      </c>
    </row>
    <row r="495">
      <c r="A495" s="9">
        <v>493.0</v>
      </c>
      <c r="B495" s="7" t="s">
        <v>1542</v>
      </c>
      <c r="C495" s="7" t="s">
        <v>205</v>
      </c>
      <c r="D495" s="7" t="s">
        <v>356</v>
      </c>
      <c r="E495" s="11" t="s">
        <v>358</v>
      </c>
      <c r="F495" s="11" t="s">
        <v>359</v>
      </c>
      <c r="G495" s="11" t="s">
        <v>360</v>
      </c>
      <c r="H495" s="11" t="s">
        <v>361</v>
      </c>
      <c r="I495" s="11" t="s">
        <v>362</v>
      </c>
      <c r="M495" s="14" t="s">
        <v>26</v>
      </c>
      <c r="N495" s="15" t="s">
        <v>140</v>
      </c>
      <c r="O495" s="15" t="s">
        <v>167</v>
      </c>
    </row>
    <row r="496">
      <c r="A496" s="9">
        <v>494.0</v>
      </c>
      <c r="B496" s="7" t="s">
        <v>1543</v>
      </c>
      <c r="C496" s="7" t="s">
        <v>1544</v>
      </c>
      <c r="D496" s="7" t="s">
        <v>1545</v>
      </c>
      <c r="E496" s="11" t="s">
        <v>1535</v>
      </c>
      <c r="F496" s="11" t="s">
        <v>1536</v>
      </c>
      <c r="G496" s="11" t="s">
        <v>1537</v>
      </c>
      <c r="H496" s="11" t="s">
        <v>1538</v>
      </c>
      <c r="I496" s="11" t="s">
        <v>1539</v>
      </c>
      <c r="M496" s="14" t="s">
        <v>26</v>
      </c>
      <c r="N496" s="15" t="s">
        <v>140</v>
      </c>
      <c r="O496" s="15" t="s">
        <v>167</v>
      </c>
    </row>
    <row r="497">
      <c r="A497" s="9">
        <v>495.0</v>
      </c>
      <c r="B497" s="7" t="s">
        <v>1546</v>
      </c>
      <c r="C497" s="7" t="s">
        <v>1544</v>
      </c>
      <c r="D497" s="7" t="s">
        <v>1545</v>
      </c>
      <c r="E497" s="11" t="s">
        <v>1547</v>
      </c>
      <c r="F497" s="11" t="s">
        <v>1548</v>
      </c>
      <c r="G497" s="11" t="s">
        <v>1549</v>
      </c>
      <c r="H497" s="11" t="s">
        <v>1550</v>
      </c>
      <c r="I497" s="11" t="s">
        <v>1551</v>
      </c>
      <c r="M497" s="14" t="s">
        <v>26</v>
      </c>
      <c r="N497" s="15" t="s">
        <v>89</v>
      </c>
      <c r="O497" s="15" t="s">
        <v>1552</v>
      </c>
    </row>
    <row r="498">
      <c r="A498" s="9">
        <v>496.0</v>
      </c>
      <c r="B498" s="7" t="s">
        <v>1553</v>
      </c>
      <c r="C498" s="7" t="s">
        <v>124</v>
      </c>
      <c r="D498" s="7" t="s">
        <v>1495</v>
      </c>
      <c r="E498" s="11" t="s">
        <v>1554</v>
      </c>
      <c r="F498" s="11" t="s">
        <v>1555</v>
      </c>
      <c r="G498" s="11" t="s">
        <v>1556</v>
      </c>
      <c r="H498" s="11" t="s">
        <v>1557</v>
      </c>
      <c r="I498" s="11" t="s">
        <v>1558</v>
      </c>
      <c r="M498" s="14" t="s">
        <v>853</v>
      </c>
      <c r="N498" s="15" t="s">
        <v>140</v>
      </c>
      <c r="O498" s="15" t="s">
        <v>167</v>
      </c>
    </row>
    <row r="499">
      <c r="A499" s="9">
        <v>497.0</v>
      </c>
      <c r="B499" s="7" t="s">
        <v>1559</v>
      </c>
      <c r="C499" s="7" t="s">
        <v>124</v>
      </c>
      <c r="D499" s="7" t="s">
        <v>1495</v>
      </c>
      <c r="E499" s="11" t="s">
        <v>1554</v>
      </c>
      <c r="F499" s="11" t="s">
        <v>1555</v>
      </c>
      <c r="G499" s="11" t="s">
        <v>1556</v>
      </c>
      <c r="H499" s="11" t="s">
        <v>1557</v>
      </c>
      <c r="I499" s="11" t="s">
        <v>1558</v>
      </c>
      <c r="M499" s="14" t="s">
        <v>853</v>
      </c>
      <c r="N499" s="15" t="s">
        <v>140</v>
      </c>
      <c r="O499" s="15" t="s">
        <v>167</v>
      </c>
    </row>
    <row r="500">
      <c r="A500" s="9">
        <v>498.0</v>
      </c>
      <c r="B500" s="7" t="s">
        <v>1561</v>
      </c>
      <c r="C500" s="7" t="s">
        <v>1562</v>
      </c>
      <c r="D500" s="7" t="s">
        <v>1563</v>
      </c>
      <c r="E500" s="11" t="s">
        <v>1564</v>
      </c>
      <c r="F500" s="11" t="s">
        <v>1565</v>
      </c>
      <c r="G500" s="11" t="s">
        <v>1566</v>
      </c>
      <c r="H500" s="11" t="s">
        <v>1567</v>
      </c>
      <c r="I500" s="11" t="s">
        <v>1568</v>
      </c>
      <c r="M500" s="14" t="s">
        <v>26</v>
      </c>
      <c r="N500" s="15" t="s">
        <v>140</v>
      </c>
      <c r="O500" s="15" t="s">
        <v>167</v>
      </c>
    </row>
    <row r="501">
      <c r="A501" s="9">
        <v>499.0</v>
      </c>
      <c r="B501" s="7" t="s">
        <v>1569</v>
      </c>
      <c r="C501" s="7" t="s">
        <v>1562</v>
      </c>
      <c r="D501" s="7" t="s">
        <v>1563</v>
      </c>
      <c r="E501" s="11" t="s">
        <v>1564</v>
      </c>
      <c r="F501" s="11" t="s">
        <v>1565</v>
      </c>
      <c r="G501" s="11" t="s">
        <v>1566</v>
      </c>
      <c r="H501" s="11" t="s">
        <v>1567</v>
      </c>
      <c r="I501" s="11" t="s">
        <v>1568</v>
      </c>
      <c r="M501" s="14" t="s">
        <v>26</v>
      </c>
      <c r="N501" s="15" t="s">
        <v>140</v>
      </c>
      <c r="O501" s="15" t="s">
        <v>167</v>
      </c>
    </row>
    <row r="502">
      <c r="A502" s="9">
        <v>500.0</v>
      </c>
      <c r="B502" s="7" t="s">
        <v>1570</v>
      </c>
      <c r="C502" s="7" t="s">
        <v>1562</v>
      </c>
      <c r="D502" s="7" t="s">
        <v>1563</v>
      </c>
      <c r="E502" s="11" t="s">
        <v>1564</v>
      </c>
      <c r="F502" s="11" t="s">
        <v>1565</v>
      </c>
      <c r="G502" s="11" t="s">
        <v>1566</v>
      </c>
      <c r="H502" s="11" t="s">
        <v>1567</v>
      </c>
      <c r="I502" s="11" t="s">
        <v>1568</v>
      </c>
      <c r="M502" s="14" t="s">
        <v>26</v>
      </c>
      <c r="N502" s="15" t="s">
        <v>140</v>
      </c>
      <c r="O502" s="15" t="s">
        <v>167</v>
      </c>
    </row>
    <row r="503">
      <c r="A503" s="9">
        <v>501.0</v>
      </c>
      <c r="B503" s="7" t="s">
        <v>1571</v>
      </c>
      <c r="C503" s="7" t="s">
        <v>1056</v>
      </c>
      <c r="D503" s="7" t="s">
        <v>1480</v>
      </c>
      <c r="E503" s="11" t="s">
        <v>1572</v>
      </c>
      <c r="F503" s="11" t="s">
        <v>1573</v>
      </c>
      <c r="G503" s="11" t="s">
        <v>1574</v>
      </c>
      <c r="H503" s="11" t="s">
        <v>1575</v>
      </c>
      <c r="I503" s="11" t="s">
        <v>1576</v>
      </c>
      <c r="M503" s="14" t="s">
        <v>26</v>
      </c>
      <c r="N503" s="15" t="s">
        <v>140</v>
      </c>
      <c r="O503" s="15" t="s">
        <v>167</v>
      </c>
    </row>
    <row r="504">
      <c r="A504" s="9">
        <v>502.0</v>
      </c>
      <c r="B504" s="7" t="s">
        <v>1577</v>
      </c>
      <c r="C504" s="7" t="s">
        <v>1056</v>
      </c>
      <c r="D504" s="7" t="s">
        <v>1480</v>
      </c>
      <c r="E504" s="11" t="s">
        <v>1572</v>
      </c>
      <c r="F504" s="11" t="s">
        <v>1573</v>
      </c>
      <c r="G504" s="11" t="s">
        <v>1574</v>
      </c>
      <c r="H504" s="11" t="s">
        <v>1575</v>
      </c>
      <c r="I504" s="11" t="s">
        <v>1576</v>
      </c>
      <c r="M504" s="14" t="s">
        <v>26</v>
      </c>
      <c r="N504" s="15" t="s">
        <v>29</v>
      </c>
      <c r="O504" s="15" t="s">
        <v>48</v>
      </c>
    </row>
    <row r="505">
      <c r="A505" s="9">
        <v>503.0</v>
      </c>
      <c r="B505" s="7" t="s">
        <v>1579</v>
      </c>
      <c r="C505" s="7" t="s">
        <v>205</v>
      </c>
      <c r="D505" s="7" t="s">
        <v>317</v>
      </c>
      <c r="E505" s="11" t="s">
        <v>1580</v>
      </c>
      <c r="F505" s="11" t="s">
        <v>1581</v>
      </c>
      <c r="G505" s="11" t="s">
        <v>1582</v>
      </c>
      <c r="H505" s="11" t="s">
        <v>1583</v>
      </c>
      <c r="I505" s="11" t="s">
        <v>1584</v>
      </c>
      <c r="M505" s="14" t="s">
        <v>26</v>
      </c>
      <c r="N505" s="15" t="s">
        <v>140</v>
      </c>
      <c r="O505" s="15" t="s">
        <v>167</v>
      </c>
    </row>
    <row r="506">
      <c r="A506" s="9">
        <v>504.0</v>
      </c>
      <c r="B506" s="7" t="s">
        <v>1585</v>
      </c>
      <c r="C506" s="7" t="s">
        <v>205</v>
      </c>
      <c r="D506" s="7" t="s">
        <v>317</v>
      </c>
      <c r="E506" s="11" t="s">
        <v>1580</v>
      </c>
      <c r="F506" s="11" t="s">
        <v>1581</v>
      </c>
      <c r="G506" s="11" t="s">
        <v>1582</v>
      </c>
      <c r="H506" s="11" t="s">
        <v>1583</v>
      </c>
      <c r="I506" s="11" t="s">
        <v>1584</v>
      </c>
      <c r="M506" s="14" t="s">
        <v>26</v>
      </c>
      <c r="N506" s="15" t="s">
        <v>140</v>
      </c>
      <c r="O506" s="15" t="s">
        <v>167</v>
      </c>
    </row>
    <row r="507">
      <c r="A507" s="9">
        <v>505.0</v>
      </c>
      <c r="B507" s="7" t="s">
        <v>1586</v>
      </c>
      <c r="C507" s="7" t="s">
        <v>205</v>
      </c>
      <c r="D507" s="7" t="s">
        <v>317</v>
      </c>
      <c r="E507" s="11" t="s">
        <v>1580</v>
      </c>
      <c r="F507" s="11" t="s">
        <v>1581</v>
      </c>
      <c r="G507" s="11" t="s">
        <v>1582</v>
      </c>
      <c r="H507" s="11" t="s">
        <v>1583</v>
      </c>
      <c r="I507" s="11" t="s">
        <v>1584</v>
      </c>
      <c r="M507" s="14" t="s">
        <v>26</v>
      </c>
      <c r="N507" s="15" t="s">
        <v>140</v>
      </c>
      <c r="O507" s="15" t="s">
        <v>167</v>
      </c>
    </row>
    <row r="508">
      <c r="A508" s="9">
        <v>506.0</v>
      </c>
      <c r="B508" s="7" t="s">
        <v>1587</v>
      </c>
      <c r="C508" s="7" t="s">
        <v>205</v>
      </c>
      <c r="D508" s="7" t="s">
        <v>317</v>
      </c>
      <c r="E508" s="11" t="s">
        <v>1580</v>
      </c>
      <c r="F508" s="11" t="s">
        <v>1581</v>
      </c>
      <c r="G508" s="11" t="s">
        <v>1582</v>
      </c>
      <c r="H508" s="11" t="s">
        <v>1583</v>
      </c>
      <c r="I508" s="11" t="s">
        <v>1584</v>
      </c>
      <c r="M508" s="14" t="s">
        <v>26</v>
      </c>
      <c r="N508" s="15" t="s">
        <v>140</v>
      </c>
      <c r="O508" s="15" t="s">
        <v>167</v>
      </c>
    </row>
    <row r="509">
      <c r="A509" s="9">
        <v>507.0</v>
      </c>
      <c r="B509" s="7" t="s">
        <v>1588</v>
      </c>
      <c r="C509" s="7" t="s">
        <v>205</v>
      </c>
      <c r="D509" s="7" t="s">
        <v>317</v>
      </c>
      <c r="E509" s="11" t="s">
        <v>1580</v>
      </c>
      <c r="F509" s="11" t="s">
        <v>1581</v>
      </c>
      <c r="G509" s="11" t="s">
        <v>1582</v>
      </c>
      <c r="H509" s="11" t="s">
        <v>1583</v>
      </c>
      <c r="I509" s="11" t="s">
        <v>1584</v>
      </c>
      <c r="M509" s="14" t="s">
        <v>219</v>
      </c>
      <c r="N509" s="15" t="s">
        <v>220</v>
      </c>
      <c r="O509" s="15" t="s">
        <v>221</v>
      </c>
    </row>
    <row r="510">
      <c r="A510" s="9">
        <v>508.0</v>
      </c>
      <c r="B510" s="7" t="s">
        <v>1589</v>
      </c>
      <c r="C510" s="7" t="s">
        <v>240</v>
      </c>
      <c r="D510" s="7" t="s">
        <v>1590</v>
      </c>
      <c r="E510" s="11" t="s">
        <v>1580</v>
      </c>
      <c r="F510" s="11" t="s">
        <v>1581</v>
      </c>
      <c r="G510" s="11" t="s">
        <v>1582</v>
      </c>
      <c r="H510" s="11" t="s">
        <v>1583</v>
      </c>
      <c r="I510" s="11" t="s">
        <v>1584</v>
      </c>
      <c r="M510" s="14" t="s">
        <v>26</v>
      </c>
      <c r="N510" s="15" t="s">
        <v>140</v>
      </c>
      <c r="O510" s="15" t="s">
        <v>167</v>
      </c>
    </row>
    <row r="511">
      <c r="A511" s="9">
        <v>509.0</v>
      </c>
      <c r="B511" s="7" t="s">
        <v>1591</v>
      </c>
      <c r="C511" s="7" t="s">
        <v>240</v>
      </c>
      <c r="D511" s="7" t="s">
        <v>1590</v>
      </c>
      <c r="E511" s="11" t="s">
        <v>1580</v>
      </c>
      <c r="F511" s="11" t="s">
        <v>1581</v>
      </c>
      <c r="G511" s="11" t="s">
        <v>1582</v>
      </c>
      <c r="H511" s="11" t="s">
        <v>1583</v>
      </c>
      <c r="I511" s="11" t="s">
        <v>1584</v>
      </c>
      <c r="M511" s="14" t="s">
        <v>26</v>
      </c>
      <c r="N511" s="15" t="s">
        <v>140</v>
      </c>
      <c r="O511" s="15" t="s">
        <v>167</v>
      </c>
    </row>
    <row r="512">
      <c r="A512" s="9">
        <v>510.0</v>
      </c>
      <c r="B512" s="7" t="s">
        <v>1592</v>
      </c>
      <c r="C512" s="7" t="s">
        <v>232</v>
      </c>
      <c r="D512" s="7" t="s">
        <v>232</v>
      </c>
      <c r="E512" s="11" t="s">
        <v>1593</v>
      </c>
      <c r="F512" s="11" t="s">
        <v>1594</v>
      </c>
      <c r="G512" s="11" t="s">
        <v>1595</v>
      </c>
      <c r="H512" s="11" t="s">
        <v>1596</v>
      </c>
      <c r="I512" s="11" t="s">
        <v>1597</v>
      </c>
      <c r="M512" s="14" t="s">
        <v>26</v>
      </c>
      <c r="N512" s="15" t="s">
        <v>140</v>
      </c>
      <c r="O512" s="15" t="s">
        <v>167</v>
      </c>
    </row>
    <row r="513">
      <c r="A513" s="9">
        <v>511.0</v>
      </c>
      <c r="B513" s="7" t="s">
        <v>1598</v>
      </c>
      <c r="C513" s="7" t="s">
        <v>232</v>
      </c>
      <c r="D513" s="7" t="s">
        <v>232</v>
      </c>
      <c r="E513" s="11" t="s">
        <v>1593</v>
      </c>
      <c r="F513" s="11" t="s">
        <v>1594</v>
      </c>
      <c r="G513" s="11" t="s">
        <v>1595</v>
      </c>
      <c r="H513" s="11" t="s">
        <v>1596</v>
      </c>
      <c r="I513" s="11" t="s">
        <v>1597</v>
      </c>
      <c r="M513" s="14" t="s">
        <v>26</v>
      </c>
      <c r="N513" s="15" t="s">
        <v>140</v>
      </c>
      <c r="O513" s="15" t="s">
        <v>167</v>
      </c>
    </row>
    <row r="514">
      <c r="A514" s="9">
        <v>512.0</v>
      </c>
      <c r="B514" s="7" t="s">
        <v>1599</v>
      </c>
      <c r="C514" s="7" t="s">
        <v>232</v>
      </c>
      <c r="D514" s="7" t="s">
        <v>232</v>
      </c>
      <c r="E514" s="11" t="s">
        <v>1593</v>
      </c>
      <c r="F514" s="11" t="s">
        <v>1594</v>
      </c>
      <c r="G514" s="11" t="s">
        <v>1595</v>
      </c>
      <c r="H514" s="11" t="s">
        <v>1596</v>
      </c>
      <c r="I514" s="11" t="s">
        <v>1597</v>
      </c>
      <c r="M514" s="14" t="s">
        <v>26</v>
      </c>
      <c r="N514" s="15" t="s">
        <v>140</v>
      </c>
      <c r="O514" s="15" t="s">
        <v>167</v>
      </c>
    </row>
    <row r="515">
      <c r="A515" s="9">
        <v>513.0</v>
      </c>
      <c r="B515" s="7" t="s">
        <v>1600</v>
      </c>
      <c r="C515" s="7" t="s">
        <v>232</v>
      </c>
      <c r="D515" s="7" t="s">
        <v>598</v>
      </c>
      <c r="E515" s="11" t="s">
        <v>599</v>
      </c>
      <c r="F515" s="11" t="s">
        <v>600</v>
      </c>
      <c r="G515" s="11" t="s">
        <v>601</v>
      </c>
      <c r="H515" s="11" t="s">
        <v>602</v>
      </c>
      <c r="I515" s="11" t="s">
        <v>603</v>
      </c>
      <c r="M515" s="14" t="s">
        <v>26</v>
      </c>
      <c r="N515" s="15" t="s">
        <v>89</v>
      </c>
      <c r="O515" s="15" t="s">
        <v>101</v>
      </c>
    </row>
    <row r="516">
      <c r="A516" s="9">
        <v>514.0</v>
      </c>
      <c r="B516" s="7" t="s">
        <v>1601</v>
      </c>
      <c r="C516" s="7" t="s">
        <v>232</v>
      </c>
      <c r="D516" s="7" t="s">
        <v>598</v>
      </c>
      <c r="E516" s="11" t="s">
        <v>599</v>
      </c>
      <c r="F516" s="11" t="s">
        <v>600</v>
      </c>
      <c r="G516" s="11" t="s">
        <v>601</v>
      </c>
      <c r="H516" s="11" t="s">
        <v>602</v>
      </c>
      <c r="I516" s="11" t="s">
        <v>603</v>
      </c>
      <c r="M516" s="14" t="s">
        <v>26</v>
      </c>
      <c r="N516" s="15" t="s">
        <v>89</v>
      </c>
      <c r="O516" s="15" t="s">
        <v>101</v>
      </c>
    </row>
    <row r="517">
      <c r="A517" s="9">
        <v>515.0</v>
      </c>
      <c r="B517" s="7" t="s">
        <v>1602</v>
      </c>
      <c r="C517" s="7" t="s">
        <v>232</v>
      </c>
      <c r="D517" s="7" t="s">
        <v>598</v>
      </c>
      <c r="E517" s="11" t="s">
        <v>599</v>
      </c>
      <c r="F517" s="11" t="s">
        <v>600</v>
      </c>
      <c r="G517" s="11" t="s">
        <v>601</v>
      </c>
      <c r="H517" s="11" t="s">
        <v>602</v>
      </c>
      <c r="I517" s="11" t="s">
        <v>603</v>
      </c>
      <c r="M517" s="14" t="s">
        <v>26</v>
      </c>
      <c r="N517" s="15" t="s">
        <v>89</v>
      </c>
      <c r="O517" s="15" t="s">
        <v>101</v>
      </c>
    </row>
    <row r="518">
      <c r="A518" s="9">
        <v>516.0</v>
      </c>
      <c r="B518" s="7" t="s">
        <v>1603</v>
      </c>
      <c r="C518" s="7" t="s">
        <v>232</v>
      </c>
      <c r="D518" s="7" t="s">
        <v>598</v>
      </c>
      <c r="E518" s="11" t="s">
        <v>599</v>
      </c>
      <c r="F518" s="11" t="s">
        <v>600</v>
      </c>
      <c r="G518" s="11" t="s">
        <v>601</v>
      </c>
      <c r="H518" s="11" t="s">
        <v>602</v>
      </c>
      <c r="I518" s="11" t="s">
        <v>603</v>
      </c>
      <c r="M518" s="14" t="s">
        <v>26</v>
      </c>
      <c r="N518" s="15" t="s">
        <v>89</v>
      </c>
      <c r="O518" s="15" t="s">
        <v>101</v>
      </c>
    </row>
    <row r="519">
      <c r="A519" s="9">
        <v>517.0</v>
      </c>
      <c r="B519" s="7" t="s">
        <v>1604</v>
      </c>
      <c r="C519" s="7" t="s">
        <v>55</v>
      </c>
      <c r="D519" s="7" t="s">
        <v>56</v>
      </c>
      <c r="E519" s="11" t="s">
        <v>1605</v>
      </c>
      <c r="F519" s="11" t="s">
        <v>1606</v>
      </c>
      <c r="G519" s="11" t="s">
        <v>1607</v>
      </c>
      <c r="H519" s="11" t="s">
        <v>1608</v>
      </c>
      <c r="I519" s="11" t="s">
        <v>1609</v>
      </c>
      <c r="M519" s="14" t="s">
        <v>26</v>
      </c>
      <c r="N519" s="15" t="s">
        <v>29</v>
      </c>
      <c r="O519" s="15" t="s">
        <v>48</v>
      </c>
    </row>
    <row r="520">
      <c r="A520" s="9">
        <v>518.0</v>
      </c>
      <c r="B520" s="7" t="s">
        <v>1610</v>
      </c>
      <c r="C520" s="7" t="s">
        <v>55</v>
      </c>
      <c r="D520" s="7" t="s">
        <v>56</v>
      </c>
      <c r="E520" s="11" t="s">
        <v>1605</v>
      </c>
      <c r="F520" s="11" t="s">
        <v>1606</v>
      </c>
      <c r="G520" s="11" t="s">
        <v>1607</v>
      </c>
      <c r="H520" s="11" t="s">
        <v>1608</v>
      </c>
      <c r="I520" s="11" t="s">
        <v>1609</v>
      </c>
      <c r="M520" s="14" t="s">
        <v>26</v>
      </c>
      <c r="N520" s="15" t="s">
        <v>29</v>
      </c>
      <c r="O520" s="15" t="s">
        <v>48</v>
      </c>
    </row>
    <row r="521">
      <c r="A521" s="9">
        <v>519.0</v>
      </c>
      <c r="B521" s="7" t="s">
        <v>1611</v>
      </c>
      <c r="C521" s="7" t="s">
        <v>55</v>
      </c>
      <c r="D521" s="7" t="s">
        <v>56</v>
      </c>
      <c r="E521" s="11" t="s">
        <v>1605</v>
      </c>
      <c r="F521" s="11" t="s">
        <v>1606</v>
      </c>
      <c r="G521" s="11" t="s">
        <v>1607</v>
      </c>
      <c r="H521" s="11" t="s">
        <v>1608</v>
      </c>
      <c r="I521" s="11" t="s">
        <v>1609</v>
      </c>
      <c r="M521" s="14" t="s">
        <v>26</v>
      </c>
      <c r="N521" s="15" t="s">
        <v>29</v>
      </c>
      <c r="O521" s="15" t="s">
        <v>48</v>
      </c>
    </row>
    <row r="522">
      <c r="A522" s="9">
        <v>520.0</v>
      </c>
      <c r="B522" s="7" t="s">
        <v>1612</v>
      </c>
      <c r="C522" s="7" t="s">
        <v>55</v>
      </c>
      <c r="D522" s="7" t="s">
        <v>56</v>
      </c>
      <c r="E522" s="11" t="s">
        <v>1614</v>
      </c>
      <c r="F522" s="11" t="s">
        <v>1615</v>
      </c>
      <c r="G522" s="11" t="s">
        <v>1616</v>
      </c>
      <c r="H522" s="11" t="s">
        <v>1617</v>
      </c>
      <c r="I522" s="11" t="s">
        <v>1618</v>
      </c>
      <c r="M522" s="14" t="s">
        <v>26</v>
      </c>
      <c r="N522" s="15" t="s">
        <v>29</v>
      </c>
      <c r="O522" s="15" t="s">
        <v>48</v>
      </c>
    </row>
    <row r="523">
      <c r="A523" s="9">
        <v>521.0</v>
      </c>
      <c r="B523" s="7" t="s">
        <v>1619</v>
      </c>
      <c r="C523" s="7" t="s">
        <v>55</v>
      </c>
      <c r="D523" s="7" t="s">
        <v>56</v>
      </c>
      <c r="E523" s="11" t="s">
        <v>1614</v>
      </c>
      <c r="F523" s="11" t="s">
        <v>1615</v>
      </c>
      <c r="G523" s="11" t="s">
        <v>1616</v>
      </c>
      <c r="H523" s="11" t="s">
        <v>1617</v>
      </c>
      <c r="I523" s="11" t="s">
        <v>1618</v>
      </c>
      <c r="M523" s="14" t="s">
        <v>26</v>
      </c>
      <c r="N523" s="15" t="s">
        <v>29</v>
      </c>
      <c r="O523" s="15" t="s">
        <v>48</v>
      </c>
    </row>
    <row r="524">
      <c r="A524" s="9">
        <v>522.0</v>
      </c>
      <c r="B524" s="7" t="s">
        <v>1620</v>
      </c>
      <c r="C524" s="7" t="s">
        <v>55</v>
      </c>
      <c r="D524" s="7" t="s">
        <v>56</v>
      </c>
      <c r="E524" s="11" t="s">
        <v>41</v>
      </c>
      <c r="F524" s="11" t="s">
        <v>43</v>
      </c>
      <c r="G524" s="11" t="s">
        <v>44</v>
      </c>
      <c r="H524" s="11" t="s">
        <v>45</v>
      </c>
      <c r="I524" s="11" t="s">
        <v>46</v>
      </c>
      <c r="M524" s="14" t="s">
        <v>26</v>
      </c>
      <c r="N524" s="15" t="s">
        <v>29</v>
      </c>
      <c r="O524" s="15" t="s">
        <v>48</v>
      </c>
    </row>
    <row r="525">
      <c r="A525" s="9">
        <v>523.0</v>
      </c>
      <c r="B525" s="7" t="s">
        <v>1621</v>
      </c>
      <c r="C525" s="7" t="s">
        <v>38</v>
      </c>
      <c r="D525" s="7" t="s">
        <v>1472</v>
      </c>
      <c r="E525" s="11" t="s">
        <v>274</v>
      </c>
      <c r="F525" s="11" t="s">
        <v>275</v>
      </c>
      <c r="G525" s="11" t="s">
        <v>276</v>
      </c>
      <c r="H525" s="11" t="s">
        <v>277</v>
      </c>
      <c r="I525" s="11" t="s">
        <v>278</v>
      </c>
      <c r="M525" s="14" t="s">
        <v>80</v>
      </c>
      <c r="N525" s="15" t="s">
        <v>140</v>
      </c>
      <c r="O525" s="15" t="s">
        <v>141</v>
      </c>
    </row>
    <row r="526">
      <c r="A526" s="9">
        <v>524.0</v>
      </c>
      <c r="B526" s="7" t="s">
        <v>1622</v>
      </c>
      <c r="C526" s="7" t="s">
        <v>38</v>
      </c>
      <c r="D526" s="7" t="s">
        <v>1472</v>
      </c>
      <c r="E526" s="11" t="s">
        <v>274</v>
      </c>
      <c r="F526" s="11" t="s">
        <v>275</v>
      </c>
      <c r="G526" s="11" t="s">
        <v>276</v>
      </c>
      <c r="H526" s="11" t="s">
        <v>277</v>
      </c>
      <c r="I526" s="11" t="s">
        <v>278</v>
      </c>
      <c r="M526" s="14" t="s">
        <v>80</v>
      </c>
      <c r="N526" s="15" t="s">
        <v>140</v>
      </c>
      <c r="O526" s="15" t="s">
        <v>141</v>
      </c>
    </row>
    <row r="527">
      <c r="A527" s="9">
        <v>525.0</v>
      </c>
      <c r="B527" s="7" t="s">
        <v>1623</v>
      </c>
      <c r="C527" s="7" t="s">
        <v>197</v>
      </c>
      <c r="D527" s="7" t="s">
        <v>1624</v>
      </c>
      <c r="E527" s="11" t="s">
        <v>1625</v>
      </c>
      <c r="F527" s="11" t="s">
        <v>1626</v>
      </c>
      <c r="G527" s="11" t="s">
        <v>1627</v>
      </c>
      <c r="H527" s="11" t="s">
        <v>1628</v>
      </c>
      <c r="I527" s="11" t="s">
        <v>1629</v>
      </c>
      <c r="M527" s="14" t="s">
        <v>219</v>
      </c>
      <c r="N527" s="15" t="s">
        <v>220</v>
      </c>
      <c r="O527" s="15" t="s">
        <v>221</v>
      </c>
    </row>
    <row r="528">
      <c r="A528" s="9">
        <v>526.0</v>
      </c>
      <c r="B528" s="7" t="s">
        <v>1630</v>
      </c>
      <c r="C528" s="7" t="s">
        <v>197</v>
      </c>
      <c r="D528" s="7" t="s">
        <v>1624</v>
      </c>
      <c r="E528" s="11" t="s">
        <v>1625</v>
      </c>
      <c r="F528" s="11" t="s">
        <v>1626</v>
      </c>
      <c r="G528" s="11" t="s">
        <v>1627</v>
      </c>
      <c r="H528" s="11" t="s">
        <v>1628</v>
      </c>
      <c r="I528" s="11" t="s">
        <v>1629</v>
      </c>
      <c r="M528" s="14" t="s">
        <v>219</v>
      </c>
      <c r="N528" s="15" t="s">
        <v>220</v>
      </c>
      <c r="O528" s="15" t="s">
        <v>221</v>
      </c>
    </row>
    <row r="529">
      <c r="A529" s="9">
        <v>527.0</v>
      </c>
      <c r="B529" s="7" t="s">
        <v>1631</v>
      </c>
      <c r="C529" s="7" t="s">
        <v>197</v>
      </c>
      <c r="D529" s="7" t="s">
        <v>1624</v>
      </c>
      <c r="E529" s="11" t="s">
        <v>1625</v>
      </c>
      <c r="F529" s="11" t="s">
        <v>1626</v>
      </c>
      <c r="G529" s="11" t="s">
        <v>1627</v>
      </c>
      <c r="H529" s="11" t="s">
        <v>1628</v>
      </c>
      <c r="I529" s="11" t="s">
        <v>1629</v>
      </c>
      <c r="M529" s="14" t="s">
        <v>219</v>
      </c>
      <c r="N529" s="15" t="s">
        <v>220</v>
      </c>
      <c r="O529" s="15" t="s">
        <v>221</v>
      </c>
    </row>
    <row r="530">
      <c r="A530" s="9">
        <v>528.0</v>
      </c>
      <c r="B530" s="7" t="s">
        <v>1632</v>
      </c>
      <c r="C530" s="7" t="s">
        <v>38</v>
      </c>
      <c r="D530" s="7" t="s">
        <v>1633</v>
      </c>
      <c r="E530" s="11" t="s">
        <v>1634</v>
      </c>
      <c r="F530" s="11" t="s">
        <v>1635</v>
      </c>
      <c r="G530" s="11" t="s">
        <v>1636</v>
      </c>
      <c r="H530" s="11" t="s">
        <v>1637</v>
      </c>
      <c r="I530" s="11" t="s">
        <v>1638</v>
      </c>
      <c r="M530" s="14" t="s">
        <v>26</v>
      </c>
      <c r="N530" s="15" t="s">
        <v>140</v>
      </c>
      <c r="O530" s="15" t="s">
        <v>167</v>
      </c>
    </row>
    <row r="531">
      <c r="A531" s="9">
        <v>529.0</v>
      </c>
      <c r="B531" s="7" t="s">
        <v>1639</v>
      </c>
      <c r="C531" s="7" t="s">
        <v>442</v>
      </c>
      <c r="D531" s="7" t="s">
        <v>1028</v>
      </c>
      <c r="E531" s="11" t="s">
        <v>1029</v>
      </c>
      <c r="F531" s="11" t="s">
        <v>1640</v>
      </c>
      <c r="G531" s="11" t="s">
        <v>1641</v>
      </c>
      <c r="H531" s="11" t="s">
        <v>1642</v>
      </c>
      <c r="I531" s="11" t="s">
        <v>1643</v>
      </c>
      <c r="M531" s="14" t="s">
        <v>80</v>
      </c>
      <c r="N531" s="15" t="s">
        <v>140</v>
      </c>
      <c r="O531" s="15" t="s">
        <v>167</v>
      </c>
    </row>
    <row r="532">
      <c r="A532" s="9">
        <v>530.0</v>
      </c>
      <c r="B532" s="7" t="s">
        <v>1644</v>
      </c>
      <c r="C532" s="7" t="s">
        <v>442</v>
      </c>
      <c r="D532" s="7" t="s">
        <v>1028</v>
      </c>
      <c r="E532" s="11" t="s">
        <v>1029</v>
      </c>
      <c r="F532" s="11" t="s">
        <v>1640</v>
      </c>
      <c r="G532" s="11" t="s">
        <v>1641</v>
      </c>
      <c r="H532" s="11" t="s">
        <v>1642</v>
      </c>
      <c r="I532" s="11" t="s">
        <v>1643</v>
      </c>
      <c r="M532" s="14" t="s">
        <v>80</v>
      </c>
      <c r="N532" s="15" t="s">
        <v>140</v>
      </c>
      <c r="O532" s="15" t="s">
        <v>167</v>
      </c>
    </row>
    <row r="533">
      <c r="A533" s="9">
        <v>531.0</v>
      </c>
      <c r="B533" s="7" t="s">
        <v>1645</v>
      </c>
      <c r="C533" s="7" t="s">
        <v>442</v>
      </c>
      <c r="D533" s="7" t="s">
        <v>1028</v>
      </c>
      <c r="E533" s="11" t="s">
        <v>1646</v>
      </c>
      <c r="F533" s="11" t="s">
        <v>1647</v>
      </c>
      <c r="G533" s="11" t="s">
        <v>1648</v>
      </c>
      <c r="H533" s="11" t="s">
        <v>1649</v>
      </c>
      <c r="I533" s="11" t="s">
        <v>1650</v>
      </c>
      <c r="M533" s="14" t="s">
        <v>26</v>
      </c>
      <c r="N533" s="15" t="s">
        <v>140</v>
      </c>
      <c r="O533" s="15" t="s">
        <v>167</v>
      </c>
    </row>
    <row r="534">
      <c r="A534" s="9">
        <v>532.0</v>
      </c>
      <c r="B534" s="7" t="s">
        <v>1651</v>
      </c>
      <c r="C534" s="7" t="s">
        <v>442</v>
      </c>
      <c r="D534" s="7" t="s">
        <v>1028</v>
      </c>
      <c r="E534" s="11" t="s">
        <v>1652</v>
      </c>
      <c r="F534" s="11" t="s">
        <v>1653</v>
      </c>
      <c r="G534" s="11" t="s">
        <v>1654</v>
      </c>
      <c r="H534" s="11" t="s">
        <v>1655</v>
      </c>
      <c r="I534" s="11" t="s">
        <v>1656</v>
      </c>
      <c r="M534" s="14" t="s">
        <v>80</v>
      </c>
      <c r="N534" s="15" t="s">
        <v>140</v>
      </c>
      <c r="O534" s="15" t="s">
        <v>167</v>
      </c>
    </row>
    <row r="535">
      <c r="A535" s="9">
        <v>533.0</v>
      </c>
      <c r="B535" s="7" t="s">
        <v>1657</v>
      </c>
      <c r="C535" s="7" t="s">
        <v>656</v>
      </c>
      <c r="D535" s="7" t="s">
        <v>1658</v>
      </c>
      <c r="E535" s="11" t="s">
        <v>1659</v>
      </c>
      <c r="F535" s="11" t="s">
        <v>1660</v>
      </c>
      <c r="G535" s="11" t="s">
        <v>1661</v>
      </c>
      <c r="H535" s="11" t="s">
        <v>1662</v>
      </c>
      <c r="I535" s="11" t="s">
        <v>1663</v>
      </c>
      <c r="M535" s="14" t="s">
        <v>26</v>
      </c>
      <c r="N535" s="15" t="s">
        <v>140</v>
      </c>
      <c r="O535" s="15" t="s">
        <v>167</v>
      </c>
    </row>
    <row r="536">
      <c r="A536" s="9">
        <v>534.0</v>
      </c>
      <c r="B536" s="7" t="s">
        <v>1664</v>
      </c>
      <c r="C536" s="7" t="s">
        <v>656</v>
      </c>
      <c r="D536" s="7" t="s">
        <v>1658</v>
      </c>
      <c r="E536" s="11" t="s">
        <v>1659</v>
      </c>
      <c r="F536" s="11" t="s">
        <v>1660</v>
      </c>
      <c r="G536" s="11" t="s">
        <v>1661</v>
      </c>
      <c r="H536" s="11" t="s">
        <v>1662</v>
      </c>
      <c r="I536" s="11" t="s">
        <v>1663</v>
      </c>
      <c r="M536" s="14" t="s">
        <v>26</v>
      </c>
      <c r="N536" s="15" t="s">
        <v>140</v>
      </c>
      <c r="O536" s="15" t="s">
        <v>167</v>
      </c>
    </row>
    <row r="537">
      <c r="A537" s="9">
        <v>535.0</v>
      </c>
      <c r="B537" s="7" t="s">
        <v>1665</v>
      </c>
      <c r="C537" s="7" t="s">
        <v>656</v>
      </c>
      <c r="D537" s="7" t="s">
        <v>1658</v>
      </c>
      <c r="E537" s="11" t="s">
        <v>1659</v>
      </c>
      <c r="F537" s="11" t="s">
        <v>1660</v>
      </c>
      <c r="G537" s="11" t="s">
        <v>1661</v>
      </c>
      <c r="H537" s="11" t="s">
        <v>1662</v>
      </c>
      <c r="I537" s="11" t="s">
        <v>1663</v>
      </c>
      <c r="M537" s="14" t="s">
        <v>26</v>
      </c>
      <c r="N537" s="15" t="s">
        <v>140</v>
      </c>
      <c r="O537" s="15" t="s">
        <v>167</v>
      </c>
    </row>
    <row r="538">
      <c r="A538" s="9">
        <v>536.0</v>
      </c>
      <c r="B538" s="7" t="s">
        <v>1666</v>
      </c>
      <c r="C538" s="7" t="s">
        <v>656</v>
      </c>
      <c r="D538" s="7" t="s">
        <v>1658</v>
      </c>
      <c r="E538" s="11" t="s">
        <v>1659</v>
      </c>
      <c r="F538" s="11" t="s">
        <v>1660</v>
      </c>
      <c r="G538" s="11" t="s">
        <v>1661</v>
      </c>
      <c r="H538" s="11" t="s">
        <v>1662</v>
      </c>
      <c r="I538" s="11" t="s">
        <v>1663</v>
      </c>
      <c r="M538" s="14" t="s">
        <v>219</v>
      </c>
      <c r="N538" s="15" t="s">
        <v>220</v>
      </c>
      <c r="O538" s="15" t="s">
        <v>221</v>
      </c>
    </row>
    <row r="539">
      <c r="A539" s="9">
        <v>537.0</v>
      </c>
      <c r="B539" s="7" t="s">
        <v>1667</v>
      </c>
      <c r="C539" s="7" t="s">
        <v>656</v>
      </c>
      <c r="D539" s="7" t="s">
        <v>1658</v>
      </c>
      <c r="E539" s="11" t="s">
        <v>1659</v>
      </c>
      <c r="F539" s="11" t="s">
        <v>1660</v>
      </c>
      <c r="G539" s="11" t="s">
        <v>1661</v>
      </c>
      <c r="H539" s="11" t="s">
        <v>1662</v>
      </c>
      <c r="I539" s="11" t="s">
        <v>1663</v>
      </c>
      <c r="M539" s="14" t="s">
        <v>219</v>
      </c>
      <c r="N539" s="15" t="s">
        <v>220</v>
      </c>
      <c r="O539" s="15" t="s">
        <v>221</v>
      </c>
    </row>
    <row r="540">
      <c r="A540" s="9">
        <v>538.0</v>
      </c>
      <c r="B540" s="7" t="s">
        <v>1670</v>
      </c>
      <c r="C540" s="7" t="s">
        <v>248</v>
      </c>
      <c r="D540" s="7" t="s">
        <v>711</v>
      </c>
      <c r="E540" s="11" t="s">
        <v>1671</v>
      </c>
      <c r="F540" s="11" t="s">
        <v>1672</v>
      </c>
      <c r="G540" s="11" t="s">
        <v>1673</v>
      </c>
      <c r="H540" s="11" t="s">
        <v>1674</v>
      </c>
      <c r="I540" s="11" t="s">
        <v>1675</v>
      </c>
      <c r="M540" s="14" t="s">
        <v>219</v>
      </c>
      <c r="N540" s="15" t="s">
        <v>220</v>
      </c>
      <c r="O540" s="15" t="s">
        <v>221</v>
      </c>
    </row>
    <row r="541">
      <c r="A541" s="9">
        <v>539.0</v>
      </c>
      <c r="B541" s="7" t="s">
        <v>1676</v>
      </c>
      <c r="C541" s="7" t="s">
        <v>248</v>
      </c>
      <c r="D541" s="7" t="s">
        <v>711</v>
      </c>
      <c r="E541" s="11" t="s">
        <v>1677</v>
      </c>
      <c r="F541" s="11" t="s">
        <v>1678</v>
      </c>
      <c r="G541" s="11" t="s">
        <v>1679</v>
      </c>
      <c r="H541" s="11" t="s">
        <v>1680</v>
      </c>
      <c r="I541" s="11" t="s">
        <v>1681</v>
      </c>
      <c r="M541" s="14" t="s">
        <v>26</v>
      </c>
      <c r="N541" s="15" t="s">
        <v>140</v>
      </c>
      <c r="O541" s="15" t="s">
        <v>167</v>
      </c>
    </row>
    <row r="542">
      <c r="A542" s="9">
        <v>540.0</v>
      </c>
      <c r="B542" s="7" t="s">
        <v>1682</v>
      </c>
      <c r="C542" s="7" t="s">
        <v>248</v>
      </c>
      <c r="D542" s="7" t="s">
        <v>711</v>
      </c>
      <c r="E542" s="11" t="s">
        <v>1671</v>
      </c>
      <c r="F542" s="11" t="s">
        <v>1672</v>
      </c>
      <c r="G542" s="11" t="s">
        <v>1673</v>
      </c>
      <c r="H542" s="11" t="s">
        <v>1674</v>
      </c>
      <c r="I542" s="11" t="s">
        <v>1675</v>
      </c>
      <c r="M542" s="14" t="s">
        <v>219</v>
      </c>
      <c r="N542" s="15" t="s">
        <v>220</v>
      </c>
      <c r="O542" s="15" t="s">
        <v>221</v>
      </c>
    </row>
    <row r="543">
      <c r="A543" s="9">
        <v>541.0</v>
      </c>
      <c r="B543" s="7" t="s">
        <v>1683</v>
      </c>
      <c r="C543" s="7" t="s">
        <v>232</v>
      </c>
      <c r="D543" s="7" t="s">
        <v>372</v>
      </c>
      <c r="E543" s="11" t="s">
        <v>1684</v>
      </c>
      <c r="F543" s="11" t="s">
        <v>1685</v>
      </c>
      <c r="G543" s="11" t="s">
        <v>1686</v>
      </c>
      <c r="H543" s="11" t="s">
        <v>1687</v>
      </c>
      <c r="I543" s="11" t="s">
        <v>1689</v>
      </c>
      <c r="M543" s="14" t="s">
        <v>26</v>
      </c>
      <c r="N543" s="15" t="s">
        <v>140</v>
      </c>
      <c r="O543" s="15" t="s">
        <v>167</v>
      </c>
    </row>
    <row r="544">
      <c r="A544" s="9">
        <v>542.0</v>
      </c>
      <c r="B544" s="7" t="s">
        <v>1690</v>
      </c>
      <c r="C544" s="7" t="s">
        <v>232</v>
      </c>
      <c r="D544" s="7" t="s">
        <v>372</v>
      </c>
      <c r="E544" s="11" t="s">
        <v>1684</v>
      </c>
      <c r="F544" s="11" t="s">
        <v>1685</v>
      </c>
      <c r="G544" s="11" t="s">
        <v>1686</v>
      </c>
      <c r="H544" s="11" t="s">
        <v>1687</v>
      </c>
      <c r="I544" s="11" t="s">
        <v>1689</v>
      </c>
      <c r="M544" s="14" t="s">
        <v>26</v>
      </c>
      <c r="N544" s="15" t="s">
        <v>140</v>
      </c>
      <c r="O544" s="15" t="s">
        <v>167</v>
      </c>
    </row>
    <row r="545">
      <c r="A545" s="9">
        <v>543.0</v>
      </c>
      <c r="B545" s="7" t="s">
        <v>1691</v>
      </c>
      <c r="C545" s="7" t="s">
        <v>232</v>
      </c>
      <c r="D545" s="7" t="s">
        <v>372</v>
      </c>
      <c r="E545" s="11" t="s">
        <v>1684</v>
      </c>
      <c r="F545" s="11" t="s">
        <v>1685</v>
      </c>
      <c r="G545" s="11" t="s">
        <v>1686</v>
      </c>
      <c r="H545" s="11" t="s">
        <v>1687</v>
      </c>
      <c r="I545" s="11" t="s">
        <v>1689</v>
      </c>
      <c r="M545" s="14" t="s">
        <v>26</v>
      </c>
      <c r="N545" s="15" t="s">
        <v>140</v>
      </c>
      <c r="O545" s="15" t="s">
        <v>167</v>
      </c>
    </row>
    <row r="546">
      <c r="A546" s="9">
        <v>544.0</v>
      </c>
      <c r="B546" s="7" t="s">
        <v>1692</v>
      </c>
      <c r="C546" s="7" t="s">
        <v>232</v>
      </c>
      <c r="D546" s="7" t="s">
        <v>372</v>
      </c>
      <c r="E546" s="11" t="s">
        <v>1684</v>
      </c>
      <c r="F546" s="11" t="s">
        <v>1685</v>
      </c>
      <c r="G546" s="11" t="s">
        <v>1686</v>
      </c>
      <c r="H546" s="11" t="s">
        <v>1687</v>
      </c>
      <c r="I546" s="11" t="s">
        <v>1689</v>
      </c>
      <c r="M546" s="14" t="s">
        <v>26</v>
      </c>
      <c r="N546" s="15" t="s">
        <v>89</v>
      </c>
      <c r="O546" s="15" t="s">
        <v>101</v>
      </c>
    </row>
    <row r="547">
      <c r="A547" s="9">
        <v>545.0</v>
      </c>
      <c r="B547" s="7" t="s">
        <v>1693</v>
      </c>
      <c r="C547" s="7" t="s">
        <v>232</v>
      </c>
      <c r="D547" s="7" t="s">
        <v>372</v>
      </c>
      <c r="E547" s="11" t="s">
        <v>1684</v>
      </c>
      <c r="F547" s="11" t="s">
        <v>1685</v>
      </c>
      <c r="G547" s="11" t="s">
        <v>1686</v>
      </c>
      <c r="H547" s="11" t="s">
        <v>1687</v>
      </c>
      <c r="I547" s="11" t="s">
        <v>1689</v>
      </c>
      <c r="M547" s="14" t="s">
        <v>26</v>
      </c>
      <c r="N547" s="15" t="s">
        <v>89</v>
      </c>
      <c r="O547" s="15" t="s">
        <v>101</v>
      </c>
    </row>
    <row r="548">
      <c r="A548" s="9">
        <v>546.0</v>
      </c>
      <c r="B548" s="7" t="s">
        <v>1694</v>
      </c>
      <c r="C548" s="7" t="s">
        <v>232</v>
      </c>
      <c r="D548" s="7" t="s">
        <v>372</v>
      </c>
      <c r="E548" s="11" t="s">
        <v>1684</v>
      </c>
      <c r="F548" s="11" t="s">
        <v>1685</v>
      </c>
      <c r="G548" s="11" t="s">
        <v>1686</v>
      </c>
      <c r="H548" s="11" t="s">
        <v>1687</v>
      </c>
      <c r="I548" s="11" t="s">
        <v>1689</v>
      </c>
      <c r="M548" s="14" t="s">
        <v>26</v>
      </c>
      <c r="N548" s="15" t="s">
        <v>89</v>
      </c>
      <c r="O548" s="15" t="s">
        <v>101</v>
      </c>
    </row>
    <row r="549">
      <c r="A549" s="9">
        <v>547.0</v>
      </c>
      <c r="B549" s="7" t="s">
        <v>1695</v>
      </c>
      <c r="C549" s="7" t="s">
        <v>232</v>
      </c>
      <c r="D549" s="7" t="s">
        <v>372</v>
      </c>
      <c r="E549" s="11" t="s">
        <v>912</v>
      </c>
      <c r="F549" s="11" t="s">
        <v>913</v>
      </c>
      <c r="G549" s="11" t="s">
        <v>914</v>
      </c>
      <c r="H549" s="11" t="s">
        <v>915</v>
      </c>
      <c r="I549" s="11" t="s">
        <v>916</v>
      </c>
      <c r="M549" s="14" t="s">
        <v>26</v>
      </c>
      <c r="N549" s="15" t="s">
        <v>140</v>
      </c>
      <c r="O549" s="15" t="s">
        <v>167</v>
      </c>
    </row>
    <row r="550">
      <c r="A550" s="9">
        <v>548.0</v>
      </c>
      <c r="B550" s="7" t="s">
        <v>1696</v>
      </c>
      <c r="C550" s="7" t="s">
        <v>232</v>
      </c>
      <c r="D550" s="7" t="s">
        <v>372</v>
      </c>
      <c r="E550" s="11" t="s">
        <v>1684</v>
      </c>
      <c r="F550" s="11" t="s">
        <v>1685</v>
      </c>
      <c r="G550" s="11" t="s">
        <v>1686</v>
      </c>
      <c r="H550" s="11" t="s">
        <v>1687</v>
      </c>
      <c r="I550" s="11" t="s">
        <v>1689</v>
      </c>
      <c r="M550" s="14" t="s">
        <v>26</v>
      </c>
      <c r="N550" s="15" t="s">
        <v>140</v>
      </c>
      <c r="O550" s="15" t="s">
        <v>167</v>
      </c>
    </row>
    <row r="551">
      <c r="A551" s="9">
        <v>549.0</v>
      </c>
      <c r="B551" s="7" t="s">
        <v>1697</v>
      </c>
      <c r="C551" s="7" t="s">
        <v>232</v>
      </c>
      <c r="D551" s="7" t="s">
        <v>372</v>
      </c>
      <c r="E551" s="11" t="s">
        <v>1684</v>
      </c>
      <c r="F551" s="11" t="s">
        <v>1685</v>
      </c>
      <c r="G551" s="11" t="s">
        <v>1686</v>
      </c>
      <c r="H551" s="11" t="s">
        <v>1687</v>
      </c>
      <c r="I551" s="11" t="s">
        <v>1689</v>
      </c>
      <c r="M551" s="14" t="s">
        <v>26</v>
      </c>
      <c r="N551" s="15" t="s">
        <v>140</v>
      </c>
      <c r="O551" s="15" t="s">
        <v>167</v>
      </c>
    </row>
    <row r="552">
      <c r="A552" s="9">
        <v>550.0</v>
      </c>
      <c r="B552" s="7" t="s">
        <v>1698</v>
      </c>
      <c r="C552" s="7" t="s">
        <v>232</v>
      </c>
      <c r="D552" s="7" t="s">
        <v>372</v>
      </c>
      <c r="E552" s="11" t="s">
        <v>1684</v>
      </c>
      <c r="F552" s="11" t="s">
        <v>1685</v>
      </c>
      <c r="G552" s="11" t="s">
        <v>1686</v>
      </c>
      <c r="H552" s="11" t="s">
        <v>1687</v>
      </c>
      <c r="I552" s="11" t="s">
        <v>1689</v>
      </c>
      <c r="M552" s="14" t="s">
        <v>26</v>
      </c>
      <c r="N552" s="15" t="s">
        <v>140</v>
      </c>
      <c r="O552" s="15" t="s">
        <v>167</v>
      </c>
    </row>
    <row r="553">
      <c r="A553" s="9">
        <v>551.0</v>
      </c>
      <c r="B553" s="7" t="s">
        <v>1699</v>
      </c>
      <c r="C553" s="7" t="s">
        <v>82</v>
      </c>
      <c r="D553" s="7" t="s">
        <v>83</v>
      </c>
      <c r="E553" s="11" t="s">
        <v>1700</v>
      </c>
      <c r="F553" s="11" t="s">
        <v>1701</v>
      </c>
      <c r="G553" s="11" t="s">
        <v>1702</v>
      </c>
      <c r="H553" s="11" t="s">
        <v>1703</v>
      </c>
      <c r="I553" s="11" t="s">
        <v>1704</v>
      </c>
      <c r="M553" s="14" t="s">
        <v>26</v>
      </c>
      <c r="N553" s="15" t="s">
        <v>140</v>
      </c>
      <c r="O553" s="15" t="s">
        <v>167</v>
      </c>
    </row>
    <row r="554">
      <c r="A554" s="9">
        <v>552.0</v>
      </c>
      <c r="B554" s="7" t="s">
        <v>1705</v>
      </c>
      <c r="C554" s="7" t="s">
        <v>82</v>
      </c>
      <c r="D554" s="7" t="s">
        <v>83</v>
      </c>
      <c r="E554" s="11" t="s">
        <v>1700</v>
      </c>
      <c r="F554" s="11" t="s">
        <v>1701</v>
      </c>
      <c r="G554" s="11" t="s">
        <v>1702</v>
      </c>
      <c r="H554" s="11" t="s">
        <v>1703</v>
      </c>
      <c r="I554" s="11" t="s">
        <v>1704</v>
      </c>
      <c r="M554" s="14" t="s">
        <v>26</v>
      </c>
      <c r="N554" s="15" t="s">
        <v>140</v>
      </c>
      <c r="O554" s="15" t="s">
        <v>167</v>
      </c>
    </row>
    <row r="555">
      <c r="A555" s="9">
        <v>553.0</v>
      </c>
      <c r="B555" s="7" t="s">
        <v>1706</v>
      </c>
      <c r="C555" s="7" t="s">
        <v>1707</v>
      </c>
      <c r="D555" s="7" t="s">
        <v>1708</v>
      </c>
      <c r="E555" s="11" t="s">
        <v>1709</v>
      </c>
      <c r="F555" s="11" t="s">
        <v>1710</v>
      </c>
      <c r="G555" s="11" t="s">
        <v>1711</v>
      </c>
      <c r="H555" s="11" t="s">
        <v>1712</v>
      </c>
      <c r="I555" s="11" t="s">
        <v>1713</v>
      </c>
      <c r="M555" s="14" t="s">
        <v>26</v>
      </c>
      <c r="N555" s="15" t="s">
        <v>140</v>
      </c>
      <c r="O555" s="15" t="s">
        <v>167</v>
      </c>
    </row>
    <row r="556">
      <c r="A556" s="9">
        <v>554.0</v>
      </c>
      <c r="B556" s="7" t="s">
        <v>1714</v>
      </c>
      <c r="C556" s="7" t="s">
        <v>1707</v>
      </c>
      <c r="D556" s="7" t="s">
        <v>1708</v>
      </c>
      <c r="E556" s="11" t="s">
        <v>1709</v>
      </c>
      <c r="F556" s="11" t="s">
        <v>1710</v>
      </c>
      <c r="G556" s="11" t="s">
        <v>1711</v>
      </c>
      <c r="H556" s="11" t="s">
        <v>1712</v>
      </c>
      <c r="I556" s="11" t="s">
        <v>1713</v>
      </c>
      <c r="M556" s="14" t="s">
        <v>26</v>
      </c>
      <c r="N556" s="15" t="s">
        <v>140</v>
      </c>
      <c r="O556" s="15" t="s">
        <v>167</v>
      </c>
    </row>
    <row r="557">
      <c r="A557" s="9">
        <v>555.0</v>
      </c>
      <c r="B557" s="7" t="s">
        <v>1715</v>
      </c>
      <c r="C557" s="7" t="s">
        <v>479</v>
      </c>
      <c r="D557" s="7" t="s">
        <v>480</v>
      </c>
      <c r="E557" s="11" t="s">
        <v>1709</v>
      </c>
      <c r="F557" s="11" t="s">
        <v>1710</v>
      </c>
      <c r="G557" s="11" t="s">
        <v>1711</v>
      </c>
      <c r="H557" s="11" t="s">
        <v>1712</v>
      </c>
      <c r="I557" s="11" t="s">
        <v>1713</v>
      </c>
      <c r="M557" s="14" t="s">
        <v>26</v>
      </c>
      <c r="N557" s="15" t="s">
        <v>140</v>
      </c>
      <c r="O557" s="15" t="s">
        <v>167</v>
      </c>
    </row>
    <row r="558">
      <c r="A558" s="9">
        <v>556.0</v>
      </c>
      <c r="B558" s="7" t="s">
        <v>1716</v>
      </c>
      <c r="C558" s="7" t="s">
        <v>479</v>
      </c>
      <c r="D558" s="7" t="s">
        <v>480</v>
      </c>
      <c r="E558" s="11" t="s">
        <v>1709</v>
      </c>
      <c r="F558" s="11" t="s">
        <v>1710</v>
      </c>
      <c r="G558" s="11" t="s">
        <v>1711</v>
      </c>
      <c r="H558" s="11" t="s">
        <v>1712</v>
      </c>
      <c r="I558" s="11" t="s">
        <v>1713</v>
      </c>
      <c r="M558" s="14" t="s">
        <v>26</v>
      </c>
      <c r="N558" s="15" t="s">
        <v>140</v>
      </c>
      <c r="O558" s="15" t="s">
        <v>167</v>
      </c>
    </row>
    <row r="559">
      <c r="A559" s="9">
        <v>557.0</v>
      </c>
      <c r="B559" s="7" t="s">
        <v>1717</v>
      </c>
      <c r="C559" s="7" t="s">
        <v>479</v>
      </c>
      <c r="D559" s="7" t="s">
        <v>480</v>
      </c>
      <c r="E559" s="11" t="s">
        <v>1709</v>
      </c>
      <c r="F559" s="11" t="s">
        <v>1710</v>
      </c>
      <c r="G559" s="11" t="s">
        <v>1711</v>
      </c>
      <c r="H559" s="11" t="s">
        <v>1712</v>
      </c>
      <c r="I559" s="11" t="s">
        <v>1713</v>
      </c>
      <c r="M559" s="14" t="s">
        <v>26</v>
      </c>
      <c r="N559" s="15" t="s">
        <v>140</v>
      </c>
      <c r="O559" s="15" t="s">
        <v>167</v>
      </c>
    </row>
    <row r="560">
      <c r="A560" s="9">
        <v>558.0</v>
      </c>
      <c r="B560" s="7" t="s">
        <v>1718</v>
      </c>
      <c r="C560" s="7" t="s">
        <v>294</v>
      </c>
      <c r="D560" s="7" t="s">
        <v>1719</v>
      </c>
      <c r="E560" s="11" t="s">
        <v>1720</v>
      </c>
      <c r="F560" s="11" t="s">
        <v>1721</v>
      </c>
      <c r="G560" s="11" t="s">
        <v>1722</v>
      </c>
      <c r="H560" s="11" t="s">
        <v>1723</v>
      </c>
      <c r="I560" s="11" t="s">
        <v>1724</v>
      </c>
      <c r="M560" s="14" t="s">
        <v>26</v>
      </c>
      <c r="N560" s="15" t="s">
        <v>29</v>
      </c>
      <c r="O560" s="15" t="s">
        <v>48</v>
      </c>
    </row>
    <row r="561">
      <c r="A561" s="9">
        <v>559.0</v>
      </c>
      <c r="B561" s="7" t="s">
        <v>1725</v>
      </c>
      <c r="C561" s="7" t="s">
        <v>294</v>
      </c>
      <c r="D561" s="7" t="s">
        <v>1719</v>
      </c>
      <c r="E561" s="11" t="s">
        <v>1720</v>
      </c>
      <c r="F561" s="11" t="s">
        <v>1721</v>
      </c>
      <c r="G561" s="11" t="s">
        <v>1722</v>
      </c>
      <c r="H561" s="11" t="s">
        <v>1723</v>
      </c>
      <c r="I561" s="11" t="s">
        <v>1724</v>
      </c>
      <c r="M561" s="14" t="s">
        <v>26</v>
      </c>
      <c r="N561" s="15" t="s">
        <v>29</v>
      </c>
      <c r="O561" s="15" t="s">
        <v>48</v>
      </c>
    </row>
    <row r="562">
      <c r="A562" s="9">
        <v>560.0</v>
      </c>
      <c r="B562" s="7" t="s">
        <v>1726</v>
      </c>
      <c r="C562" s="7" t="s">
        <v>294</v>
      </c>
      <c r="D562" s="7" t="s">
        <v>1719</v>
      </c>
      <c r="E562" s="11" t="s">
        <v>1720</v>
      </c>
      <c r="F562" s="11" t="s">
        <v>1721</v>
      </c>
      <c r="G562" s="11" t="s">
        <v>1722</v>
      </c>
      <c r="H562" s="11" t="s">
        <v>1723</v>
      </c>
      <c r="I562" s="11" t="s">
        <v>1724</v>
      </c>
      <c r="M562" s="14" t="s">
        <v>26</v>
      </c>
      <c r="N562" s="15" t="s">
        <v>29</v>
      </c>
      <c r="O562" s="15" t="s">
        <v>48</v>
      </c>
    </row>
    <row r="563">
      <c r="A563" s="9">
        <v>561.0</v>
      </c>
      <c r="B563" s="7" t="s">
        <v>1727</v>
      </c>
      <c r="C563" s="7" t="s">
        <v>294</v>
      </c>
      <c r="D563" s="7" t="s">
        <v>1719</v>
      </c>
      <c r="E563" s="11" t="s">
        <v>1720</v>
      </c>
      <c r="F563" s="11" t="s">
        <v>1721</v>
      </c>
      <c r="G563" s="11" t="s">
        <v>1722</v>
      </c>
      <c r="H563" s="11" t="s">
        <v>1723</v>
      </c>
      <c r="I563" s="11" t="s">
        <v>1724</v>
      </c>
      <c r="M563" s="14" t="s">
        <v>26</v>
      </c>
      <c r="N563" s="15" t="s">
        <v>29</v>
      </c>
      <c r="O563" s="15" t="s">
        <v>48</v>
      </c>
    </row>
    <row r="564">
      <c r="A564" s="9">
        <v>562.0</v>
      </c>
      <c r="B564" s="7" t="s">
        <v>1728</v>
      </c>
      <c r="C564" s="7" t="s">
        <v>294</v>
      </c>
      <c r="D564" s="7" t="s">
        <v>1719</v>
      </c>
      <c r="E564" s="11" t="s">
        <v>1720</v>
      </c>
      <c r="F564" s="11" t="s">
        <v>1721</v>
      </c>
      <c r="G564" s="11" t="s">
        <v>1722</v>
      </c>
      <c r="H564" s="11" t="s">
        <v>1723</v>
      </c>
      <c r="I564" s="11" t="s">
        <v>1724</v>
      </c>
      <c r="M564" s="14" t="s">
        <v>219</v>
      </c>
      <c r="N564" s="15" t="s">
        <v>29</v>
      </c>
      <c r="O564" s="15" t="s">
        <v>48</v>
      </c>
    </row>
    <row r="565">
      <c r="A565" s="9">
        <v>563.0</v>
      </c>
      <c r="B565" s="7" t="s">
        <v>1729</v>
      </c>
      <c r="C565" s="7" t="s">
        <v>1730</v>
      </c>
      <c r="D565" s="7" t="s">
        <v>1731</v>
      </c>
      <c r="E565" s="11" t="s">
        <v>1720</v>
      </c>
      <c r="F565" s="11" t="s">
        <v>1721</v>
      </c>
      <c r="G565" s="11" t="s">
        <v>1722</v>
      </c>
      <c r="H565" s="11" t="s">
        <v>1723</v>
      </c>
      <c r="I565" s="11" t="s">
        <v>1724</v>
      </c>
      <c r="M565" s="14" t="s">
        <v>26</v>
      </c>
      <c r="N565" s="15" t="s">
        <v>29</v>
      </c>
      <c r="O565" s="15" t="s">
        <v>48</v>
      </c>
    </row>
    <row r="566">
      <c r="A566" s="9">
        <v>564.0</v>
      </c>
      <c r="B566" s="7" t="s">
        <v>1732</v>
      </c>
      <c r="C566" s="7" t="s">
        <v>1730</v>
      </c>
      <c r="D566" s="7" t="s">
        <v>1731</v>
      </c>
      <c r="E566" s="11" t="s">
        <v>1720</v>
      </c>
      <c r="F566" s="11" t="s">
        <v>1721</v>
      </c>
      <c r="G566" s="11" t="s">
        <v>1722</v>
      </c>
      <c r="H566" s="11" t="s">
        <v>1723</v>
      </c>
      <c r="I566" s="11" t="s">
        <v>1724</v>
      </c>
      <c r="M566" s="14" t="s">
        <v>26</v>
      </c>
      <c r="N566" s="15" t="s">
        <v>29</v>
      </c>
      <c r="O566" s="15" t="s">
        <v>48</v>
      </c>
    </row>
    <row r="567">
      <c r="A567" s="9">
        <v>565.0</v>
      </c>
      <c r="B567" s="7" t="s">
        <v>1733</v>
      </c>
      <c r="C567" s="7" t="s">
        <v>471</v>
      </c>
      <c r="D567" s="7" t="s">
        <v>566</v>
      </c>
      <c r="E567" s="11" t="s">
        <v>1734</v>
      </c>
      <c r="F567" s="11" t="s">
        <v>1735</v>
      </c>
      <c r="G567" s="11" t="s">
        <v>1736</v>
      </c>
      <c r="H567" s="11" t="s">
        <v>1737</v>
      </c>
      <c r="I567" s="11" t="s">
        <v>1738</v>
      </c>
      <c r="M567" s="14" t="s">
        <v>219</v>
      </c>
      <c r="N567" s="15" t="s">
        <v>220</v>
      </c>
      <c r="O567" s="15" t="s">
        <v>221</v>
      </c>
    </row>
    <row r="568">
      <c r="A568" s="9">
        <v>566.0</v>
      </c>
      <c r="B568" s="7" t="s">
        <v>1739</v>
      </c>
      <c r="C568" s="7" t="s">
        <v>471</v>
      </c>
      <c r="D568" s="7" t="s">
        <v>566</v>
      </c>
      <c r="E568" s="11" t="s">
        <v>1734</v>
      </c>
      <c r="F568" s="11" t="s">
        <v>1735</v>
      </c>
      <c r="G568" s="11" t="s">
        <v>1736</v>
      </c>
      <c r="H568" s="11" t="s">
        <v>1737</v>
      </c>
      <c r="I568" s="11" t="s">
        <v>1738</v>
      </c>
      <c r="M568" s="14" t="s">
        <v>219</v>
      </c>
      <c r="N568" s="15" t="s">
        <v>220</v>
      </c>
      <c r="O568" s="15" t="s">
        <v>221</v>
      </c>
    </row>
    <row r="569">
      <c r="A569" s="9">
        <v>567.0</v>
      </c>
      <c r="B569" s="7" t="s">
        <v>1740</v>
      </c>
      <c r="C569" s="7" t="s">
        <v>471</v>
      </c>
      <c r="D569" s="7" t="s">
        <v>566</v>
      </c>
      <c r="E569" s="11" t="s">
        <v>1734</v>
      </c>
      <c r="F569" s="11" t="s">
        <v>1735</v>
      </c>
      <c r="G569" s="11" t="s">
        <v>1736</v>
      </c>
      <c r="H569" s="11" t="s">
        <v>1737</v>
      </c>
      <c r="I569" s="11" t="s">
        <v>1738</v>
      </c>
      <c r="M569" s="14" t="s">
        <v>219</v>
      </c>
      <c r="N569" s="15" t="s">
        <v>220</v>
      </c>
      <c r="O569" s="15" t="s">
        <v>221</v>
      </c>
    </row>
    <row r="570">
      <c r="A570" s="9">
        <v>568.0</v>
      </c>
      <c r="B570" s="7" t="s">
        <v>1741</v>
      </c>
      <c r="C570" s="7" t="s">
        <v>205</v>
      </c>
      <c r="D570" s="7" t="s">
        <v>356</v>
      </c>
      <c r="E570" s="11" t="s">
        <v>1742</v>
      </c>
      <c r="F570" s="11" t="s">
        <v>1743</v>
      </c>
      <c r="G570" s="11" t="s">
        <v>1744</v>
      </c>
      <c r="H570" s="11" t="s">
        <v>1745</v>
      </c>
      <c r="I570" s="11" t="s">
        <v>1746</v>
      </c>
      <c r="M570" s="14" t="s">
        <v>26</v>
      </c>
      <c r="N570" s="15" t="s">
        <v>140</v>
      </c>
      <c r="O570" s="15" t="s">
        <v>167</v>
      </c>
    </row>
    <row r="571">
      <c r="A571" s="9">
        <v>569.0</v>
      </c>
      <c r="B571" s="7" t="s">
        <v>1747</v>
      </c>
      <c r="C571" s="7" t="s">
        <v>205</v>
      </c>
      <c r="D571" s="7" t="s">
        <v>356</v>
      </c>
      <c r="E571" s="11" t="s">
        <v>1742</v>
      </c>
      <c r="F571" s="11" t="s">
        <v>1743</v>
      </c>
      <c r="G571" s="11" t="s">
        <v>1744</v>
      </c>
      <c r="H571" s="11" t="s">
        <v>1745</v>
      </c>
      <c r="I571" s="11" t="s">
        <v>1746</v>
      </c>
      <c r="M571" s="14" t="s">
        <v>26</v>
      </c>
      <c r="N571" s="15" t="s">
        <v>140</v>
      </c>
      <c r="O571" s="15" t="s">
        <v>167</v>
      </c>
    </row>
    <row r="572">
      <c r="A572" s="9">
        <v>570.0</v>
      </c>
      <c r="B572" s="7" t="s">
        <v>1748</v>
      </c>
      <c r="C572" s="7" t="s">
        <v>205</v>
      </c>
      <c r="D572" s="7" t="s">
        <v>356</v>
      </c>
      <c r="E572" s="11" t="s">
        <v>1742</v>
      </c>
      <c r="F572" s="11" t="s">
        <v>1743</v>
      </c>
      <c r="G572" s="11" t="s">
        <v>1744</v>
      </c>
      <c r="H572" s="11" t="s">
        <v>1745</v>
      </c>
      <c r="I572" s="11" t="s">
        <v>1746</v>
      </c>
      <c r="M572" s="14" t="s">
        <v>26</v>
      </c>
      <c r="N572" s="15" t="s">
        <v>140</v>
      </c>
      <c r="O572" s="15" t="s">
        <v>167</v>
      </c>
    </row>
    <row r="573">
      <c r="A573" s="9">
        <v>571.0</v>
      </c>
      <c r="B573" s="7" t="s">
        <v>1749</v>
      </c>
      <c r="C573" s="7" t="s">
        <v>1750</v>
      </c>
      <c r="D573" s="7" t="s">
        <v>1751</v>
      </c>
      <c r="E573" s="11" t="s">
        <v>1752</v>
      </c>
      <c r="F573" s="11" t="s">
        <v>1753</v>
      </c>
      <c r="G573" s="11" t="s">
        <v>1754</v>
      </c>
      <c r="H573" s="11" t="s">
        <v>1755</v>
      </c>
      <c r="I573" s="11" t="s">
        <v>1756</v>
      </c>
      <c r="M573" s="14" t="s">
        <v>26</v>
      </c>
      <c r="N573" s="15" t="s">
        <v>140</v>
      </c>
      <c r="O573" s="15" t="s">
        <v>167</v>
      </c>
    </row>
    <row r="574">
      <c r="A574" s="9">
        <v>572.0</v>
      </c>
      <c r="B574" s="7" t="s">
        <v>1757</v>
      </c>
      <c r="C574" s="7" t="s">
        <v>1750</v>
      </c>
      <c r="D574" s="7" t="s">
        <v>1751</v>
      </c>
      <c r="E574" s="11" t="s">
        <v>1752</v>
      </c>
      <c r="F574" s="11" t="s">
        <v>1753</v>
      </c>
      <c r="G574" s="11" t="s">
        <v>1754</v>
      </c>
      <c r="H574" s="11" t="s">
        <v>1755</v>
      </c>
      <c r="I574" s="11" t="s">
        <v>1756</v>
      </c>
      <c r="M574" s="14" t="s">
        <v>26</v>
      </c>
      <c r="N574" s="15" t="s">
        <v>140</v>
      </c>
      <c r="O574" s="15" t="s">
        <v>167</v>
      </c>
    </row>
    <row r="575">
      <c r="A575" s="9">
        <v>573.0</v>
      </c>
      <c r="B575" s="7" t="s">
        <v>1758</v>
      </c>
      <c r="C575" s="7" t="s">
        <v>1750</v>
      </c>
      <c r="D575" s="7" t="s">
        <v>1751</v>
      </c>
      <c r="E575" s="11" t="s">
        <v>1752</v>
      </c>
      <c r="F575" s="11" t="s">
        <v>1753</v>
      </c>
      <c r="G575" s="11" t="s">
        <v>1754</v>
      </c>
      <c r="H575" s="11" t="s">
        <v>1755</v>
      </c>
      <c r="I575" s="11" t="s">
        <v>1756</v>
      </c>
      <c r="M575" s="14" t="s">
        <v>26</v>
      </c>
      <c r="N575" s="15" t="s">
        <v>140</v>
      </c>
      <c r="O575" s="15" t="s">
        <v>167</v>
      </c>
    </row>
    <row r="576">
      <c r="A576" s="9">
        <v>574.0</v>
      </c>
      <c r="B576" s="7" t="s">
        <v>1759</v>
      </c>
      <c r="C576" s="7" t="s">
        <v>1750</v>
      </c>
      <c r="D576" s="7" t="s">
        <v>1751</v>
      </c>
      <c r="E576" s="11" t="s">
        <v>1752</v>
      </c>
      <c r="F576" s="11" t="s">
        <v>1753</v>
      </c>
      <c r="G576" s="11" t="s">
        <v>1754</v>
      </c>
      <c r="H576" s="11" t="s">
        <v>1755</v>
      </c>
      <c r="I576" s="11" t="s">
        <v>1756</v>
      </c>
      <c r="M576" s="14" t="s">
        <v>26</v>
      </c>
      <c r="N576" s="15" t="s">
        <v>140</v>
      </c>
      <c r="O576" s="15" t="s">
        <v>167</v>
      </c>
    </row>
    <row r="577">
      <c r="A577" s="9">
        <v>575.0</v>
      </c>
      <c r="B577" s="7" t="s">
        <v>1760</v>
      </c>
      <c r="C577" s="7" t="s">
        <v>256</v>
      </c>
      <c r="D577" s="7" t="s">
        <v>688</v>
      </c>
      <c r="E577" s="11" t="s">
        <v>1761</v>
      </c>
      <c r="F577" s="11" t="s">
        <v>1762</v>
      </c>
      <c r="G577" s="11" t="s">
        <v>1763</v>
      </c>
      <c r="H577" s="11" t="s">
        <v>1764</v>
      </c>
      <c r="I577" s="11" t="s">
        <v>1765</v>
      </c>
      <c r="M577" s="14" t="s">
        <v>26</v>
      </c>
      <c r="N577" s="15" t="s">
        <v>29</v>
      </c>
      <c r="O577" s="15" t="s">
        <v>48</v>
      </c>
    </row>
    <row r="578">
      <c r="A578" s="9">
        <v>576.0</v>
      </c>
      <c r="B578" s="7" t="s">
        <v>1766</v>
      </c>
      <c r="C578" s="7" t="s">
        <v>256</v>
      </c>
      <c r="D578" s="7" t="s">
        <v>688</v>
      </c>
      <c r="E578" s="11" t="s">
        <v>1761</v>
      </c>
      <c r="F578" s="11" t="s">
        <v>1762</v>
      </c>
      <c r="G578" s="11" t="s">
        <v>1763</v>
      </c>
      <c r="H578" s="11" t="s">
        <v>1764</v>
      </c>
      <c r="I578" s="11" t="s">
        <v>1765</v>
      </c>
      <c r="M578" s="14" t="s">
        <v>26</v>
      </c>
      <c r="N578" s="15" t="s">
        <v>29</v>
      </c>
      <c r="O578" s="15" t="s">
        <v>48</v>
      </c>
    </row>
    <row r="579">
      <c r="A579" s="9">
        <v>577.0</v>
      </c>
      <c r="B579" s="7" t="s">
        <v>1768</v>
      </c>
      <c r="C579" s="7" t="s">
        <v>256</v>
      </c>
      <c r="D579" s="7" t="s">
        <v>688</v>
      </c>
      <c r="E579" s="11" t="s">
        <v>1761</v>
      </c>
      <c r="F579" s="11" t="s">
        <v>1762</v>
      </c>
      <c r="G579" s="11" t="s">
        <v>1763</v>
      </c>
      <c r="H579" s="11" t="s">
        <v>1764</v>
      </c>
      <c r="I579" s="11" t="s">
        <v>1765</v>
      </c>
      <c r="M579" s="14" t="s">
        <v>26</v>
      </c>
      <c r="N579" s="15" t="s">
        <v>29</v>
      </c>
      <c r="O579" s="15" t="s">
        <v>48</v>
      </c>
    </row>
    <row r="580">
      <c r="A580" s="9">
        <v>578.0</v>
      </c>
      <c r="B580" s="7" t="s">
        <v>1769</v>
      </c>
      <c r="C580" s="7" t="s">
        <v>256</v>
      </c>
      <c r="D580" s="7" t="s">
        <v>688</v>
      </c>
      <c r="E580" s="11" t="s">
        <v>1761</v>
      </c>
      <c r="F580" s="11" t="s">
        <v>1762</v>
      </c>
      <c r="G580" s="11" t="s">
        <v>1763</v>
      </c>
      <c r="H580" s="11" t="s">
        <v>1764</v>
      </c>
      <c r="I580" s="11" t="s">
        <v>1765</v>
      </c>
      <c r="M580" s="14" t="s">
        <v>26</v>
      </c>
      <c r="N580" s="15" t="s">
        <v>29</v>
      </c>
      <c r="O580" s="15" t="s">
        <v>48</v>
      </c>
    </row>
    <row r="581">
      <c r="A581" s="9">
        <v>579.0</v>
      </c>
      <c r="B581" s="7" t="s">
        <v>1771</v>
      </c>
      <c r="C581" s="7" t="s">
        <v>256</v>
      </c>
      <c r="D581" s="7" t="s">
        <v>1183</v>
      </c>
      <c r="E581" s="11" t="s">
        <v>407</v>
      </c>
      <c r="F581" s="11" t="s">
        <v>408</v>
      </c>
      <c r="G581" s="11" t="s">
        <v>410</v>
      </c>
      <c r="H581" s="11" t="s">
        <v>411</v>
      </c>
      <c r="I581" s="11" t="s">
        <v>412</v>
      </c>
      <c r="M581" s="14" t="s">
        <v>26</v>
      </c>
      <c r="N581" s="15" t="s">
        <v>29</v>
      </c>
      <c r="O581" s="15" t="s">
        <v>48</v>
      </c>
    </row>
    <row r="582">
      <c r="A582" s="9">
        <v>580.0</v>
      </c>
      <c r="B582" s="7" t="s">
        <v>1773</v>
      </c>
      <c r="C582" s="7" t="s">
        <v>256</v>
      </c>
      <c r="D582" s="7" t="s">
        <v>1183</v>
      </c>
      <c r="E582" s="11" t="s">
        <v>407</v>
      </c>
      <c r="F582" s="11" t="s">
        <v>408</v>
      </c>
      <c r="G582" s="11" t="s">
        <v>410</v>
      </c>
      <c r="H582" s="11" t="s">
        <v>411</v>
      </c>
      <c r="I582" s="11" t="s">
        <v>412</v>
      </c>
      <c r="M582" s="14" t="s">
        <v>26</v>
      </c>
      <c r="N582" s="15" t="s">
        <v>29</v>
      </c>
      <c r="O582" s="15" t="s">
        <v>48</v>
      </c>
    </row>
    <row r="583">
      <c r="A583" s="9">
        <v>581.0</v>
      </c>
      <c r="B583" s="7" t="s">
        <v>1774</v>
      </c>
      <c r="C583" s="7" t="s">
        <v>256</v>
      </c>
      <c r="D583" s="7" t="s">
        <v>1183</v>
      </c>
      <c r="E583" s="11" t="s">
        <v>407</v>
      </c>
      <c r="F583" s="11" t="s">
        <v>408</v>
      </c>
      <c r="G583" s="11" t="s">
        <v>410</v>
      </c>
      <c r="H583" s="11" t="s">
        <v>411</v>
      </c>
      <c r="I583" s="11" t="s">
        <v>412</v>
      </c>
      <c r="M583" s="14" t="s">
        <v>26</v>
      </c>
      <c r="N583" s="15" t="s">
        <v>29</v>
      </c>
      <c r="O583" s="15" t="s">
        <v>48</v>
      </c>
    </row>
    <row r="584">
      <c r="A584" s="9">
        <v>582.0</v>
      </c>
      <c r="B584" s="7" t="s">
        <v>1775</v>
      </c>
      <c r="C584" s="7" t="s">
        <v>256</v>
      </c>
      <c r="D584" s="7" t="s">
        <v>1183</v>
      </c>
      <c r="E584" s="11" t="s">
        <v>407</v>
      </c>
      <c r="F584" s="11" t="s">
        <v>408</v>
      </c>
      <c r="G584" s="11" t="s">
        <v>410</v>
      </c>
      <c r="H584" s="11" t="s">
        <v>411</v>
      </c>
      <c r="I584" s="11" t="s">
        <v>412</v>
      </c>
      <c r="M584" s="14" t="s">
        <v>219</v>
      </c>
      <c r="N584" s="15" t="s">
        <v>29</v>
      </c>
      <c r="O584" s="15" t="s">
        <v>48</v>
      </c>
    </row>
    <row r="585">
      <c r="A585" s="9">
        <v>583.0</v>
      </c>
      <c r="B585" s="7" t="s">
        <v>1776</v>
      </c>
      <c r="C585" s="7" t="s">
        <v>256</v>
      </c>
      <c r="D585" s="7" t="s">
        <v>1183</v>
      </c>
      <c r="E585" s="11" t="s">
        <v>407</v>
      </c>
      <c r="F585" s="11" t="s">
        <v>408</v>
      </c>
      <c r="G585" s="11" t="s">
        <v>410</v>
      </c>
      <c r="H585" s="11" t="s">
        <v>411</v>
      </c>
      <c r="I585" s="11" t="s">
        <v>412</v>
      </c>
      <c r="M585" s="14" t="s">
        <v>219</v>
      </c>
      <c r="N585" s="15" t="s">
        <v>29</v>
      </c>
      <c r="O585" s="15" t="s">
        <v>48</v>
      </c>
    </row>
    <row r="586">
      <c r="A586" s="9">
        <v>584.0</v>
      </c>
      <c r="B586" s="7" t="s">
        <v>1777</v>
      </c>
      <c r="C586" s="7" t="s">
        <v>256</v>
      </c>
      <c r="D586" s="7" t="s">
        <v>1183</v>
      </c>
      <c r="E586" s="11" t="s">
        <v>407</v>
      </c>
      <c r="F586" s="11" t="s">
        <v>408</v>
      </c>
      <c r="G586" s="11" t="s">
        <v>410</v>
      </c>
      <c r="H586" s="11" t="s">
        <v>411</v>
      </c>
      <c r="I586" s="11" t="s">
        <v>412</v>
      </c>
      <c r="M586" s="14" t="s">
        <v>26</v>
      </c>
      <c r="N586" s="15" t="s">
        <v>29</v>
      </c>
      <c r="O586" s="15" t="s">
        <v>48</v>
      </c>
    </row>
    <row r="587">
      <c r="A587" s="9">
        <v>585.0</v>
      </c>
      <c r="B587" s="7" t="s">
        <v>1778</v>
      </c>
      <c r="C587" s="7" t="s">
        <v>256</v>
      </c>
      <c r="D587" s="7" t="s">
        <v>1183</v>
      </c>
      <c r="E587" s="11" t="s">
        <v>407</v>
      </c>
      <c r="F587" s="11" t="s">
        <v>408</v>
      </c>
      <c r="G587" s="11" t="s">
        <v>410</v>
      </c>
      <c r="H587" s="11" t="s">
        <v>411</v>
      </c>
      <c r="I587" s="11" t="s">
        <v>412</v>
      </c>
      <c r="M587" s="14" t="s">
        <v>26</v>
      </c>
      <c r="N587" s="15" t="s">
        <v>29</v>
      </c>
      <c r="O587" s="15" t="s">
        <v>48</v>
      </c>
    </row>
    <row r="588">
      <c r="A588" s="9">
        <v>586.0</v>
      </c>
      <c r="B588" s="7" t="s">
        <v>1779</v>
      </c>
      <c r="C588" s="7" t="s">
        <v>1544</v>
      </c>
      <c r="D588" s="7" t="s">
        <v>1545</v>
      </c>
      <c r="E588" s="11" t="s">
        <v>1780</v>
      </c>
      <c r="F588" s="11" t="s">
        <v>1781</v>
      </c>
      <c r="G588" s="11" t="s">
        <v>1782</v>
      </c>
      <c r="H588" s="11" t="s">
        <v>1783</v>
      </c>
      <c r="I588" s="11" t="s">
        <v>1784</v>
      </c>
      <c r="M588" s="14" t="s">
        <v>26</v>
      </c>
      <c r="N588" s="15" t="s">
        <v>140</v>
      </c>
      <c r="O588" s="15" t="s">
        <v>167</v>
      </c>
    </row>
    <row r="589">
      <c r="A589" s="9">
        <v>587.0</v>
      </c>
      <c r="B589" s="7" t="s">
        <v>1785</v>
      </c>
      <c r="C589" s="7" t="s">
        <v>256</v>
      </c>
      <c r="D589" s="7" t="s">
        <v>256</v>
      </c>
      <c r="E589" s="11" t="s">
        <v>1786</v>
      </c>
      <c r="F589" s="11" t="s">
        <v>1787</v>
      </c>
      <c r="G589" s="11" t="s">
        <v>1788</v>
      </c>
      <c r="H589" s="11" t="s">
        <v>1789</v>
      </c>
      <c r="I589" s="11" t="s">
        <v>1790</v>
      </c>
      <c r="M589" s="14" t="s">
        <v>26</v>
      </c>
      <c r="N589" s="15" t="s">
        <v>140</v>
      </c>
      <c r="O589" s="15" t="s">
        <v>167</v>
      </c>
    </row>
    <row r="590">
      <c r="A590" s="9">
        <v>588.0</v>
      </c>
      <c r="B590" s="7" t="s">
        <v>1791</v>
      </c>
      <c r="C590" s="7" t="s">
        <v>256</v>
      </c>
      <c r="D590" s="7" t="s">
        <v>256</v>
      </c>
      <c r="E590" s="11" t="s">
        <v>1786</v>
      </c>
      <c r="F590" s="11" t="s">
        <v>1787</v>
      </c>
      <c r="G590" s="11" t="s">
        <v>1788</v>
      </c>
      <c r="H590" s="11" t="s">
        <v>1789</v>
      </c>
      <c r="I590" s="11" t="s">
        <v>1790</v>
      </c>
      <c r="M590" s="14" t="s">
        <v>80</v>
      </c>
      <c r="N590" s="15" t="s">
        <v>140</v>
      </c>
      <c r="O590" s="15" t="s">
        <v>167</v>
      </c>
    </row>
    <row r="591">
      <c r="A591" s="9">
        <v>589.0</v>
      </c>
      <c r="B591" s="7" t="s">
        <v>1792</v>
      </c>
      <c r="C591" s="7" t="s">
        <v>256</v>
      </c>
      <c r="D591" s="7" t="s">
        <v>256</v>
      </c>
      <c r="E591" s="11" t="s">
        <v>1786</v>
      </c>
      <c r="F591" s="11" t="s">
        <v>1787</v>
      </c>
      <c r="G591" s="11" t="s">
        <v>1788</v>
      </c>
      <c r="H591" s="11" t="s">
        <v>1789</v>
      </c>
      <c r="I591" s="11" t="s">
        <v>1790</v>
      </c>
      <c r="M591" s="14" t="s">
        <v>26</v>
      </c>
      <c r="N591" s="15" t="s">
        <v>140</v>
      </c>
      <c r="O591" s="15" t="s">
        <v>167</v>
      </c>
    </row>
    <row r="592">
      <c r="A592" s="9">
        <v>590.0</v>
      </c>
      <c r="B592" s="7" t="s">
        <v>1793</v>
      </c>
      <c r="C592" s="7" t="s">
        <v>205</v>
      </c>
      <c r="D592" s="7" t="s">
        <v>1794</v>
      </c>
      <c r="E592" s="11" t="s">
        <v>1795</v>
      </c>
      <c r="F592" s="11" t="s">
        <v>1796</v>
      </c>
      <c r="G592" s="11" t="s">
        <v>1797</v>
      </c>
      <c r="H592" s="11" t="s">
        <v>1798</v>
      </c>
      <c r="I592" s="11" t="s">
        <v>1799</v>
      </c>
      <c r="M592" s="14" t="s">
        <v>26</v>
      </c>
      <c r="N592" s="15" t="s">
        <v>140</v>
      </c>
      <c r="O592" s="15" t="s">
        <v>167</v>
      </c>
    </row>
    <row r="593">
      <c r="A593" s="9">
        <v>591.0</v>
      </c>
      <c r="B593" s="7" t="s">
        <v>1800</v>
      </c>
      <c r="C593" s="7" t="s">
        <v>205</v>
      </c>
      <c r="D593" s="7" t="s">
        <v>1794</v>
      </c>
      <c r="E593" s="11" t="s">
        <v>1795</v>
      </c>
      <c r="F593" s="11" t="s">
        <v>1796</v>
      </c>
      <c r="G593" s="11" t="s">
        <v>1797</v>
      </c>
      <c r="H593" s="11" t="s">
        <v>1798</v>
      </c>
      <c r="I593" s="11" t="s">
        <v>1799</v>
      </c>
      <c r="M593" s="14" t="s">
        <v>26</v>
      </c>
      <c r="N593" s="15" t="s">
        <v>140</v>
      </c>
      <c r="O593" s="15" t="s">
        <v>167</v>
      </c>
    </row>
    <row r="594">
      <c r="A594" s="9">
        <v>592.0</v>
      </c>
      <c r="B594" s="7" t="s">
        <v>1801</v>
      </c>
      <c r="C594" s="7" t="s">
        <v>205</v>
      </c>
      <c r="D594" s="7" t="s">
        <v>1794</v>
      </c>
      <c r="E594" s="11" t="s">
        <v>1795</v>
      </c>
      <c r="F594" s="11" t="s">
        <v>1796</v>
      </c>
      <c r="G594" s="11" t="s">
        <v>1797</v>
      </c>
      <c r="H594" s="11" t="s">
        <v>1798</v>
      </c>
      <c r="I594" s="11" t="s">
        <v>1799</v>
      </c>
      <c r="M594" s="14" t="s">
        <v>26</v>
      </c>
      <c r="N594" s="15" t="s">
        <v>140</v>
      </c>
      <c r="O594" s="15" t="s">
        <v>167</v>
      </c>
    </row>
    <row r="595">
      <c r="A595" s="9">
        <v>593.0</v>
      </c>
      <c r="B595" s="7" t="s">
        <v>1802</v>
      </c>
      <c r="C595" s="7" t="s">
        <v>759</v>
      </c>
      <c r="D595" s="7" t="s">
        <v>1803</v>
      </c>
      <c r="E595" s="11" t="s">
        <v>1804</v>
      </c>
      <c r="F595" s="11" t="s">
        <v>1805</v>
      </c>
      <c r="G595" s="11" t="s">
        <v>1806</v>
      </c>
      <c r="H595" s="11" t="s">
        <v>1807</v>
      </c>
      <c r="I595" s="11" t="s">
        <v>1808</v>
      </c>
      <c r="M595" s="14" t="s">
        <v>80</v>
      </c>
      <c r="N595" s="15" t="s">
        <v>140</v>
      </c>
      <c r="O595" s="15" t="s">
        <v>167</v>
      </c>
    </row>
    <row r="596">
      <c r="A596" s="9">
        <v>594.0</v>
      </c>
      <c r="B596" s="7" t="s">
        <v>1809</v>
      </c>
      <c r="C596" s="7" t="s">
        <v>759</v>
      </c>
      <c r="D596" s="7" t="s">
        <v>1803</v>
      </c>
      <c r="E596" s="11" t="s">
        <v>1804</v>
      </c>
      <c r="F596" s="11" t="s">
        <v>1805</v>
      </c>
      <c r="G596" s="11" t="s">
        <v>1806</v>
      </c>
      <c r="H596" s="11" t="s">
        <v>1807</v>
      </c>
      <c r="I596" s="11" t="s">
        <v>1808</v>
      </c>
      <c r="M596" s="14" t="s">
        <v>80</v>
      </c>
      <c r="N596" s="15" t="s">
        <v>140</v>
      </c>
      <c r="O596" s="15" t="s">
        <v>167</v>
      </c>
    </row>
    <row r="597">
      <c r="A597" s="9">
        <v>595.0</v>
      </c>
      <c r="B597" s="7" t="s">
        <v>1810</v>
      </c>
      <c r="C597" s="7" t="s">
        <v>759</v>
      </c>
      <c r="D597" s="7" t="s">
        <v>1803</v>
      </c>
      <c r="E597" s="11" t="s">
        <v>1804</v>
      </c>
      <c r="F597" s="11" t="s">
        <v>1805</v>
      </c>
      <c r="G597" s="11" t="s">
        <v>1806</v>
      </c>
      <c r="H597" s="11" t="s">
        <v>1807</v>
      </c>
      <c r="I597" s="11" t="s">
        <v>1808</v>
      </c>
      <c r="M597" s="14" t="s">
        <v>80</v>
      </c>
      <c r="N597" s="15" t="s">
        <v>140</v>
      </c>
      <c r="O597" s="15" t="s">
        <v>167</v>
      </c>
    </row>
    <row r="598">
      <c r="A598" s="9">
        <v>596.0</v>
      </c>
      <c r="B598" s="7" t="s">
        <v>1811</v>
      </c>
      <c r="C598" s="7" t="s">
        <v>759</v>
      </c>
      <c r="D598" s="7" t="s">
        <v>1803</v>
      </c>
      <c r="E598" s="11" t="s">
        <v>1804</v>
      </c>
      <c r="F598" s="11" t="s">
        <v>1805</v>
      </c>
      <c r="G598" s="11" t="s">
        <v>1806</v>
      </c>
      <c r="H598" s="11" t="s">
        <v>1807</v>
      </c>
      <c r="I598" s="11" t="s">
        <v>1808</v>
      </c>
      <c r="M598" s="14" t="s">
        <v>26</v>
      </c>
      <c r="N598" s="15" t="s">
        <v>140</v>
      </c>
      <c r="O598" s="15" t="s">
        <v>167</v>
      </c>
    </row>
    <row r="599">
      <c r="A599" s="9">
        <v>597.0</v>
      </c>
      <c r="B599" s="7" t="s">
        <v>1812</v>
      </c>
      <c r="C599" s="7" t="s">
        <v>759</v>
      </c>
      <c r="D599" s="7" t="s">
        <v>1803</v>
      </c>
      <c r="E599" s="11" t="s">
        <v>1804</v>
      </c>
      <c r="F599" s="11" t="s">
        <v>1805</v>
      </c>
      <c r="G599" s="11" t="s">
        <v>1806</v>
      </c>
      <c r="H599" s="11" t="s">
        <v>1807</v>
      </c>
      <c r="I599" s="11" t="s">
        <v>1808</v>
      </c>
      <c r="M599" s="14" t="s">
        <v>80</v>
      </c>
      <c r="N599" s="15" t="s">
        <v>140</v>
      </c>
      <c r="O599" s="15" t="s">
        <v>141</v>
      </c>
    </row>
    <row r="600">
      <c r="A600" s="9">
        <v>598.0</v>
      </c>
      <c r="B600" s="7" t="s">
        <v>1813</v>
      </c>
      <c r="C600" s="7" t="s">
        <v>759</v>
      </c>
      <c r="D600" s="7" t="s">
        <v>1803</v>
      </c>
      <c r="E600" s="11" t="s">
        <v>1804</v>
      </c>
      <c r="F600" s="11" t="s">
        <v>1805</v>
      </c>
      <c r="G600" s="11" t="s">
        <v>1806</v>
      </c>
      <c r="H600" s="11" t="s">
        <v>1807</v>
      </c>
      <c r="I600" s="11" t="s">
        <v>1808</v>
      </c>
      <c r="M600" s="14" t="s">
        <v>80</v>
      </c>
      <c r="N600" s="15" t="s">
        <v>140</v>
      </c>
      <c r="O600" s="15" t="s">
        <v>141</v>
      </c>
    </row>
    <row r="601">
      <c r="A601" s="9">
        <v>599.0</v>
      </c>
      <c r="B601" s="7" t="s">
        <v>1814</v>
      </c>
      <c r="C601" s="7" t="s">
        <v>759</v>
      </c>
      <c r="D601" s="7" t="s">
        <v>1803</v>
      </c>
      <c r="E601" s="11" t="s">
        <v>1804</v>
      </c>
      <c r="F601" s="11" t="s">
        <v>1805</v>
      </c>
      <c r="G601" s="11" t="s">
        <v>1806</v>
      </c>
      <c r="H601" s="11" t="s">
        <v>1807</v>
      </c>
      <c r="I601" s="11" t="s">
        <v>1808</v>
      </c>
      <c r="M601" s="14" t="s">
        <v>80</v>
      </c>
      <c r="N601" s="15" t="s">
        <v>140</v>
      </c>
      <c r="O601" s="15" t="s">
        <v>167</v>
      </c>
    </row>
    <row r="602">
      <c r="A602" s="9">
        <v>600.0</v>
      </c>
      <c r="B602" s="7" t="s">
        <v>1815</v>
      </c>
      <c r="C602" s="7" t="s">
        <v>759</v>
      </c>
      <c r="D602" s="7" t="s">
        <v>1803</v>
      </c>
      <c r="E602" s="11" t="s">
        <v>1804</v>
      </c>
      <c r="F602" s="11" t="s">
        <v>1805</v>
      </c>
      <c r="G602" s="11" t="s">
        <v>1806</v>
      </c>
      <c r="H602" s="11" t="s">
        <v>1807</v>
      </c>
      <c r="I602" s="11" t="s">
        <v>1808</v>
      </c>
      <c r="M602" s="14" t="s">
        <v>80</v>
      </c>
      <c r="N602" s="15" t="s">
        <v>140</v>
      </c>
      <c r="O602" s="15" t="s">
        <v>141</v>
      </c>
    </row>
    <row r="603">
      <c r="A603" s="9">
        <v>601.0</v>
      </c>
      <c r="B603" s="7" t="s">
        <v>1816</v>
      </c>
      <c r="C603" s="7" t="s">
        <v>759</v>
      </c>
      <c r="D603" s="7" t="s">
        <v>1803</v>
      </c>
      <c r="E603" s="11" t="s">
        <v>1804</v>
      </c>
      <c r="F603" s="11" t="s">
        <v>1805</v>
      </c>
      <c r="G603" s="11" t="s">
        <v>1806</v>
      </c>
      <c r="H603" s="11" t="s">
        <v>1807</v>
      </c>
      <c r="I603" s="11" t="s">
        <v>1808</v>
      </c>
      <c r="M603" s="14" t="s">
        <v>80</v>
      </c>
      <c r="N603" s="15" t="s">
        <v>140</v>
      </c>
      <c r="O603" s="15" t="s">
        <v>167</v>
      </c>
    </row>
    <row r="604">
      <c r="A604" s="9">
        <v>602.0</v>
      </c>
      <c r="B604" s="7" t="s">
        <v>1817</v>
      </c>
      <c r="C604" s="7" t="s">
        <v>759</v>
      </c>
      <c r="D604" s="7" t="s">
        <v>1803</v>
      </c>
      <c r="E604" s="11" t="s">
        <v>1804</v>
      </c>
      <c r="F604" s="11" t="s">
        <v>1805</v>
      </c>
      <c r="G604" s="11" t="s">
        <v>1806</v>
      </c>
      <c r="H604" s="11" t="s">
        <v>1807</v>
      </c>
      <c r="I604" s="11" t="s">
        <v>1808</v>
      </c>
      <c r="M604" s="14" t="s">
        <v>80</v>
      </c>
      <c r="N604" s="15" t="s">
        <v>140</v>
      </c>
      <c r="O604" s="15" t="s">
        <v>167</v>
      </c>
    </row>
    <row r="605">
      <c r="A605" s="9">
        <v>603.0</v>
      </c>
      <c r="B605" s="7" t="s">
        <v>1818</v>
      </c>
      <c r="C605" s="7" t="s">
        <v>759</v>
      </c>
      <c r="D605" s="7" t="s">
        <v>1803</v>
      </c>
      <c r="E605" s="11" t="s">
        <v>1804</v>
      </c>
      <c r="F605" s="11" t="s">
        <v>1805</v>
      </c>
      <c r="G605" s="11" t="s">
        <v>1806</v>
      </c>
      <c r="H605" s="11" t="s">
        <v>1807</v>
      </c>
      <c r="I605" s="11" t="s">
        <v>1808</v>
      </c>
      <c r="M605" s="14" t="s">
        <v>80</v>
      </c>
      <c r="N605" s="15" t="s">
        <v>140</v>
      </c>
      <c r="O605" s="15" t="s">
        <v>167</v>
      </c>
    </row>
    <row r="606">
      <c r="A606" s="9">
        <v>604.0</v>
      </c>
      <c r="B606" s="7" t="s">
        <v>1819</v>
      </c>
      <c r="C606" s="7" t="s">
        <v>759</v>
      </c>
      <c r="D606" s="7" t="s">
        <v>1803</v>
      </c>
      <c r="E606" s="11" t="s">
        <v>1804</v>
      </c>
      <c r="F606" s="11" t="s">
        <v>1805</v>
      </c>
      <c r="G606" s="11" t="s">
        <v>1806</v>
      </c>
      <c r="H606" s="11" t="s">
        <v>1807</v>
      </c>
      <c r="I606" s="11" t="s">
        <v>1808</v>
      </c>
      <c r="M606" s="14" t="s">
        <v>80</v>
      </c>
      <c r="N606" s="15" t="s">
        <v>140</v>
      </c>
      <c r="O606" s="15" t="s">
        <v>167</v>
      </c>
    </row>
    <row r="607">
      <c r="A607" s="9">
        <v>605.0</v>
      </c>
      <c r="B607" s="7" t="s">
        <v>1820</v>
      </c>
      <c r="C607" s="7" t="s">
        <v>759</v>
      </c>
      <c r="D607" s="7" t="s">
        <v>1803</v>
      </c>
      <c r="E607" s="11" t="s">
        <v>1804</v>
      </c>
      <c r="F607" s="11" t="s">
        <v>1805</v>
      </c>
      <c r="G607" s="11" t="s">
        <v>1806</v>
      </c>
      <c r="H607" s="11" t="s">
        <v>1807</v>
      </c>
      <c r="I607" s="11" t="s">
        <v>1808</v>
      </c>
      <c r="M607" s="14" t="s">
        <v>80</v>
      </c>
      <c r="N607" s="15" t="s">
        <v>140</v>
      </c>
      <c r="O607" s="15" t="s">
        <v>167</v>
      </c>
    </row>
    <row r="608">
      <c r="A608" s="9">
        <v>606.0</v>
      </c>
      <c r="B608" s="7" t="s">
        <v>1821</v>
      </c>
      <c r="C608" s="7" t="s">
        <v>759</v>
      </c>
      <c r="D608" s="7" t="s">
        <v>1803</v>
      </c>
      <c r="E608" s="11" t="s">
        <v>1804</v>
      </c>
      <c r="F608" s="11" t="s">
        <v>1805</v>
      </c>
      <c r="G608" s="11" t="s">
        <v>1806</v>
      </c>
      <c r="H608" s="11" t="s">
        <v>1807</v>
      </c>
      <c r="I608" s="11" t="s">
        <v>1808</v>
      </c>
      <c r="M608" s="14" t="s">
        <v>80</v>
      </c>
      <c r="N608" s="15" t="s">
        <v>140</v>
      </c>
      <c r="O608" s="15" t="s">
        <v>167</v>
      </c>
    </row>
    <row r="609">
      <c r="A609" s="9">
        <v>607.0</v>
      </c>
      <c r="B609" s="7" t="s">
        <v>1822</v>
      </c>
      <c r="C609" s="7" t="s">
        <v>759</v>
      </c>
      <c r="D609" s="7" t="s">
        <v>1803</v>
      </c>
      <c r="E609" s="11" t="s">
        <v>1804</v>
      </c>
      <c r="F609" s="11" t="s">
        <v>1805</v>
      </c>
      <c r="G609" s="11" t="s">
        <v>1806</v>
      </c>
      <c r="H609" s="11" t="s">
        <v>1807</v>
      </c>
      <c r="I609" s="11" t="s">
        <v>1808</v>
      </c>
      <c r="M609" s="14" t="s">
        <v>80</v>
      </c>
      <c r="N609" s="15" t="s">
        <v>29</v>
      </c>
      <c r="O609" s="15" t="s">
        <v>48</v>
      </c>
    </row>
    <row r="610">
      <c r="A610" s="9">
        <v>608.0</v>
      </c>
      <c r="B610" s="7" t="s">
        <v>1823</v>
      </c>
      <c r="C610" s="7" t="s">
        <v>759</v>
      </c>
      <c r="D610" s="7" t="s">
        <v>1803</v>
      </c>
      <c r="E610" s="11" t="s">
        <v>1804</v>
      </c>
      <c r="F610" s="11" t="s">
        <v>1805</v>
      </c>
      <c r="G610" s="11" t="s">
        <v>1806</v>
      </c>
      <c r="H610" s="11" t="s">
        <v>1807</v>
      </c>
      <c r="I610" s="11" t="s">
        <v>1808</v>
      </c>
      <c r="M610" s="14" t="s">
        <v>80</v>
      </c>
      <c r="N610" s="15" t="s">
        <v>140</v>
      </c>
      <c r="O610" s="15" t="s">
        <v>167</v>
      </c>
    </row>
    <row r="611">
      <c r="A611" s="9">
        <v>609.0</v>
      </c>
      <c r="B611" s="7" t="s">
        <v>1824</v>
      </c>
      <c r="C611" s="7" t="s">
        <v>759</v>
      </c>
      <c r="D611" s="7" t="s">
        <v>1803</v>
      </c>
      <c r="E611" s="11" t="s">
        <v>1804</v>
      </c>
      <c r="F611" s="11" t="s">
        <v>1805</v>
      </c>
      <c r="G611" s="11" t="s">
        <v>1806</v>
      </c>
      <c r="H611" s="11" t="s">
        <v>1807</v>
      </c>
      <c r="I611" s="11" t="s">
        <v>1808</v>
      </c>
      <c r="M611" s="14" t="s">
        <v>80</v>
      </c>
      <c r="N611" s="15" t="s">
        <v>140</v>
      </c>
      <c r="O611" s="15" t="s">
        <v>167</v>
      </c>
    </row>
    <row r="612">
      <c r="A612" s="9">
        <v>610.0</v>
      </c>
      <c r="B612" s="7" t="s">
        <v>1825</v>
      </c>
      <c r="C612" s="7" t="s">
        <v>759</v>
      </c>
      <c r="D612" s="7" t="s">
        <v>1803</v>
      </c>
      <c r="E612" s="11" t="s">
        <v>1826</v>
      </c>
      <c r="F612" s="11" t="s">
        <v>1827</v>
      </c>
      <c r="G612" s="11" t="s">
        <v>1828</v>
      </c>
      <c r="H612" s="11" t="s">
        <v>1829</v>
      </c>
      <c r="I612" s="11" t="s">
        <v>1830</v>
      </c>
      <c r="M612" s="14" t="s">
        <v>80</v>
      </c>
      <c r="N612" s="15" t="s">
        <v>140</v>
      </c>
      <c r="O612" s="15" t="s">
        <v>167</v>
      </c>
    </row>
    <row r="613">
      <c r="A613" s="9">
        <v>611.0</v>
      </c>
      <c r="B613" s="7" t="s">
        <v>1831</v>
      </c>
      <c r="C613" s="7" t="s">
        <v>197</v>
      </c>
      <c r="D613" s="7" t="s">
        <v>1624</v>
      </c>
      <c r="E613" s="11" t="s">
        <v>1832</v>
      </c>
      <c r="F613" s="11" t="s">
        <v>1833</v>
      </c>
      <c r="G613" s="11" t="s">
        <v>1834</v>
      </c>
      <c r="H613" s="11" t="s">
        <v>1835</v>
      </c>
      <c r="I613" s="11" t="s">
        <v>1836</v>
      </c>
      <c r="M613" s="14" t="s">
        <v>26</v>
      </c>
      <c r="N613" s="15" t="s">
        <v>140</v>
      </c>
      <c r="O613" s="15" t="s">
        <v>167</v>
      </c>
    </row>
    <row r="614">
      <c r="A614" s="9">
        <v>612.0</v>
      </c>
      <c r="B614" s="7" t="s">
        <v>1837</v>
      </c>
      <c r="C614" s="7" t="s">
        <v>197</v>
      </c>
      <c r="D614" s="7" t="s">
        <v>1624</v>
      </c>
      <c r="E614" s="11" t="s">
        <v>1832</v>
      </c>
      <c r="F614" s="11" t="s">
        <v>1833</v>
      </c>
      <c r="G614" s="11" t="s">
        <v>1834</v>
      </c>
      <c r="H614" s="11" t="s">
        <v>1835</v>
      </c>
      <c r="I614" s="11" t="s">
        <v>1836</v>
      </c>
      <c r="M614" s="14" t="s">
        <v>26</v>
      </c>
      <c r="N614" s="15" t="s">
        <v>140</v>
      </c>
      <c r="O614" s="15" t="s">
        <v>167</v>
      </c>
    </row>
    <row r="615">
      <c r="A615" s="9">
        <v>613.0</v>
      </c>
      <c r="B615" s="7" t="s">
        <v>1838</v>
      </c>
      <c r="C615" s="7" t="s">
        <v>197</v>
      </c>
      <c r="D615" s="7" t="s">
        <v>1624</v>
      </c>
      <c r="E615" s="11" t="s">
        <v>1832</v>
      </c>
      <c r="F615" s="11" t="s">
        <v>1833</v>
      </c>
      <c r="G615" s="11" t="s">
        <v>1834</v>
      </c>
      <c r="H615" s="11" t="s">
        <v>1835</v>
      </c>
      <c r="I615" s="11" t="s">
        <v>1836</v>
      </c>
      <c r="M615" s="14" t="s">
        <v>26</v>
      </c>
      <c r="N615" s="15" t="s">
        <v>140</v>
      </c>
      <c r="O615" s="15" t="s">
        <v>167</v>
      </c>
    </row>
    <row r="616">
      <c r="A616" s="9">
        <v>614.0</v>
      </c>
      <c r="B616" s="7" t="s">
        <v>1839</v>
      </c>
      <c r="C616" s="7" t="s">
        <v>205</v>
      </c>
      <c r="D616" s="7" t="s">
        <v>356</v>
      </c>
      <c r="E616" s="11" t="s">
        <v>1840</v>
      </c>
      <c r="F616" s="11" t="s">
        <v>1841</v>
      </c>
      <c r="G616" s="11" t="s">
        <v>1842</v>
      </c>
      <c r="H616" s="11" t="s">
        <v>1843</v>
      </c>
      <c r="I616" s="11" t="s">
        <v>1844</v>
      </c>
      <c r="M616" s="14" t="s">
        <v>26</v>
      </c>
      <c r="N616" s="15" t="s">
        <v>140</v>
      </c>
      <c r="O616" s="15" t="s">
        <v>167</v>
      </c>
    </row>
    <row r="617">
      <c r="A617" s="9">
        <v>615.0</v>
      </c>
      <c r="B617" s="7" t="s">
        <v>1845</v>
      </c>
      <c r="C617" s="7" t="s">
        <v>205</v>
      </c>
      <c r="D617" s="7" t="s">
        <v>356</v>
      </c>
      <c r="E617" s="11" t="s">
        <v>1840</v>
      </c>
      <c r="F617" s="11" t="s">
        <v>1841</v>
      </c>
      <c r="G617" s="11" t="s">
        <v>1842</v>
      </c>
      <c r="H617" s="11" t="s">
        <v>1843</v>
      </c>
      <c r="I617" s="11" t="s">
        <v>1844</v>
      </c>
      <c r="M617" s="14" t="s">
        <v>26</v>
      </c>
      <c r="N617" s="15" t="s">
        <v>140</v>
      </c>
      <c r="O617" s="15" t="s">
        <v>167</v>
      </c>
    </row>
    <row r="618">
      <c r="A618" s="9">
        <v>616.0</v>
      </c>
      <c r="B618" s="7" t="s">
        <v>1846</v>
      </c>
      <c r="C618" s="7" t="s">
        <v>205</v>
      </c>
      <c r="D618" s="7" t="s">
        <v>356</v>
      </c>
      <c r="E618" s="11" t="s">
        <v>1840</v>
      </c>
      <c r="F618" s="11" t="s">
        <v>1841</v>
      </c>
      <c r="G618" s="11" t="s">
        <v>1842</v>
      </c>
      <c r="H618" s="11" t="s">
        <v>1843</v>
      </c>
      <c r="I618" s="11" t="s">
        <v>1844</v>
      </c>
      <c r="M618" s="14" t="s">
        <v>26</v>
      </c>
      <c r="N618" s="15" t="s">
        <v>140</v>
      </c>
      <c r="O618" s="15" t="s">
        <v>167</v>
      </c>
    </row>
    <row r="619">
      <c r="A619" s="9">
        <v>617.0</v>
      </c>
      <c r="B619" s="7" t="s">
        <v>1847</v>
      </c>
      <c r="C619" s="7" t="s">
        <v>205</v>
      </c>
      <c r="D619" s="7" t="s">
        <v>356</v>
      </c>
      <c r="E619" s="11" t="s">
        <v>1840</v>
      </c>
      <c r="F619" s="11" t="s">
        <v>1841</v>
      </c>
      <c r="G619" s="11" t="s">
        <v>1842</v>
      </c>
      <c r="H619" s="11" t="s">
        <v>1843</v>
      </c>
      <c r="I619" s="11" t="s">
        <v>1844</v>
      </c>
      <c r="M619" s="14" t="s">
        <v>26</v>
      </c>
      <c r="N619" s="15" t="s">
        <v>140</v>
      </c>
      <c r="O619" s="15" t="s">
        <v>167</v>
      </c>
    </row>
    <row r="620">
      <c r="A620" s="9">
        <v>618.0</v>
      </c>
      <c r="B620" s="7" t="s">
        <v>1848</v>
      </c>
      <c r="C620" s="7" t="s">
        <v>205</v>
      </c>
      <c r="D620" s="7" t="s">
        <v>1794</v>
      </c>
      <c r="E620" s="11" t="s">
        <v>1849</v>
      </c>
      <c r="F620" s="11" t="s">
        <v>1850</v>
      </c>
      <c r="G620" s="11" t="s">
        <v>1851</v>
      </c>
      <c r="H620" s="11" t="s">
        <v>1852</v>
      </c>
      <c r="I620" s="11" t="s">
        <v>1853</v>
      </c>
      <c r="M620" s="14" t="s">
        <v>26</v>
      </c>
      <c r="N620" s="15" t="s">
        <v>140</v>
      </c>
      <c r="O620" s="15" t="s">
        <v>167</v>
      </c>
    </row>
    <row r="621">
      <c r="A621" s="9">
        <v>619.0</v>
      </c>
      <c r="B621" s="7" t="s">
        <v>1854</v>
      </c>
      <c r="C621" s="7" t="s">
        <v>205</v>
      </c>
      <c r="D621" s="7" t="s">
        <v>1794</v>
      </c>
      <c r="E621" s="11" t="s">
        <v>1849</v>
      </c>
      <c r="F621" s="11" t="s">
        <v>1850</v>
      </c>
      <c r="G621" s="11" t="s">
        <v>1851</v>
      </c>
      <c r="H621" s="11" t="s">
        <v>1852</v>
      </c>
      <c r="I621" s="11" t="s">
        <v>1853</v>
      </c>
      <c r="M621" s="14" t="s">
        <v>26</v>
      </c>
      <c r="N621" s="15" t="s">
        <v>140</v>
      </c>
      <c r="O621" s="15" t="s">
        <v>167</v>
      </c>
    </row>
    <row r="622">
      <c r="A622" s="9">
        <v>620.0</v>
      </c>
      <c r="B622" s="7" t="s">
        <v>1855</v>
      </c>
      <c r="C622" s="7" t="s">
        <v>205</v>
      </c>
      <c r="D622" s="7" t="s">
        <v>1794</v>
      </c>
      <c r="E622" s="11" t="s">
        <v>1849</v>
      </c>
      <c r="F622" s="11" t="s">
        <v>1850</v>
      </c>
      <c r="G622" s="11" t="s">
        <v>1851</v>
      </c>
      <c r="H622" s="11" t="s">
        <v>1852</v>
      </c>
      <c r="I622" s="11" t="s">
        <v>1853</v>
      </c>
      <c r="M622" s="14" t="s">
        <v>26</v>
      </c>
      <c r="N622" s="15" t="s">
        <v>140</v>
      </c>
      <c r="O622" s="15" t="s">
        <v>167</v>
      </c>
    </row>
    <row r="623">
      <c r="A623" s="9">
        <v>621.0</v>
      </c>
      <c r="B623" s="7" t="s">
        <v>1856</v>
      </c>
      <c r="C623" s="7" t="s">
        <v>205</v>
      </c>
      <c r="D623" s="7" t="s">
        <v>1794</v>
      </c>
      <c r="E623" s="11" t="s">
        <v>1849</v>
      </c>
      <c r="F623" s="11" t="s">
        <v>1850</v>
      </c>
      <c r="G623" s="11" t="s">
        <v>1851</v>
      </c>
      <c r="H623" s="11" t="s">
        <v>1852</v>
      </c>
      <c r="I623" s="11" t="s">
        <v>1853</v>
      </c>
      <c r="M623" s="14" t="s">
        <v>26</v>
      </c>
      <c r="N623" s="15" t="s">
        <v>140</v>
      </c>
      <c r="O623" s="15" t="s">
        <v>167</v>
      </c>
    </row>
    <row r="624">
      <c r="A624" s="9">
        <v>622.0</v>
      </c>
      <c r="B624" s="7" t="s">
        <v>1857</v>
      </c>
      <c r="C624" s="7" t="s">
        <v>205</v>
      </c>
      <c r="D624" s="7" t="s">
        <v>1794</v>
      </c>
      <c r="E624" s="11" t="s">
        <v>1849</v>
      </c>
      <c r="F624" s="11" t="s">
        <v>1850</v>
      </c>
      <c r="G624" s="11" t="s">
        <v>1851</v>
      </c>
      <c r="H624" s="11" t="s">
        <v>1852</v>
      </c>
      <c r="I624" s="11" t="s">
        <v>1853</v>
      </c>
      <c r="M624" s="14" t="s">
        <v>26</v>
      </c>
      <c r="N624" s="15" t="s">
        <v>140</v>
      </c>
      <c r="O624" s="15" t="s">
        <v>167</v>
      </c>
    </row>
    <row r="625">
      <c r="A625" s="9">
        <v>623.0</v>
      </c>
      <c r="B625" s="7" t="s">
        <v>1859</v>
      </c>
      <c r="C625" s="7" t="s">
        <v>232</v>
      </c>
      <c r="D625" s="7" t="s">
        <v>1860</v>
      </c>
      <c r="E625" s="11" t="s">
        <v>1862</v>
      </c>
      <c r="F625" s="11" t="s">
        <v>1863</v>
      </c>
      <c r="G625" s="11" t="s">
        <v>1864</v>
      </c>
      <c r="H625" s="11" t="s">
        <v>1865</v>
      </c>
      <c r="I625" s="11" t="s">
        <v>1866</v>
      </c>
      <c r="M625" s="14" t="s">
        <v>26</v>
      </c>
      <c r="N625" s="15" t="s">
        <v>140</v>
      </c>
      <c r="O625" s="15" t="s">
        <v>167</v>
      </c>
    </row>
    <row r="626">
      <c r="A626" s="9">
        <v>624.0</v>
      </c>
      <c r="B626" s="7" t="s">
        <v>1867</v>
      </c>
      <c r="C626" s="7" t="s">
        <v>232</v>
      </c>
      <c r="D626" s="7" t="s">
        <v>1860</v>
      </c>
      <c r="E626" s="11" t="s">
        <v>1862</v>
      </c>
      <c r="F626" s="11" t="s">
        <v>1863</v>
      </c>
      <c r="G626" s="11" t="s">
        <v>1864</v>
      </c>
      <c r="H626" s="11" t="s">
        <v>1865</v>
      </c>
      <c r="I626" s="11" t="s">
        <v>1866</v>
      </c>
      <c r="M626" s="14" t="s">
        <v>26</v>
      </c>
      <c r="N626" s="15" t="s">
        <v>140</v>
      </c>
      <c r="O626" s="15" t="s">
        <v>167</v>
      </c>
    </row>
    <row r="627">
      <c r="A627" s="9">
        <v>625.0</v>
      </c>
      <c r="B627" s="7" t="s">
        <v>1868</v>
      </c>
      <c r="C627" s="7" t="s">
        <v>82</v>
      </c>
      <c r="D627" s="7" t="s">
        <v>83</v>
      </c>
      <c r="E627" s="11" t="s">
        <v>1869</v>
      </c>
      <c r="F627" s="11" t="s">
        <v>1870</v>
      </c>
      <c r="G627" s="11" t="s">
        <v>1871</v>
      </c>
      <c r="H627" s="11" t="s">
        <v>1872</v>
      </c>
      <c r="I627" s="11" t="s">
        <v>1873</v>
      </c>
      <c r="M627" s="14" t="s">
        <v>26</v>
      </c>
      <c r="N627" s="15" t="s">
        <v>140</v>
      </c>
      <c r="O627" s="15" t="s">
        <v>167</v>
      </c>
    </row>
    <row r="628">
      <c r="A628" s="9">
        <v>626.0</v>
      </c>
      <c r="B628" s="7" t="s">
        <v>720</v>
      </c>
      <c r="C628" s="7" t="s">
        <v>82</v>
      </c>
      <c r="D628" s="7" t="s">
        <v>83</v>
      </c>
      <c r="E628" s="11" t="s">
        <v>581</v>
      </c>
      <c r="F628" s="11" t="s">
        <v>582</v>
      </c>
      <c r="G628" s="11" t="s">
        <v>583</v>
      </c>
      <c r="H628" s="11" t="s">
        <v>585</v>
      </c>
      <c r="I628" s="11" t="s">
        <v>586</v>
      </c>
      <c r="M628" s="14" t="s">
        <v>26</v>
      </c>
      <c r="N628" s="15" t="s">
        <v>89</v>
      </c>
      <c r="O628" s="15" t="s">
        <v>90</v>
      </c>
    </row>
    <row r="629">
      <c r="A629" s="9">
        <v>627.0</v>
      </c>
      <c r="B629" s="7" t="s">
        <v>1874</v>
      </c>
      <c r="C629" s="7" t="s">
        <v>82</v>
      </c>
      <c r="D629" s="7" t="s">
        <v>83</v>
      </c>
      <c r="E629" s="11" t="s">
        <v>581</v>
      </c>
      <c r="F629" s="11" t="s">
        <v>582</v>
      </c>
      <c r="G629" s="11" t="s">
        <v>583</v>
      </c>
      <c r="H629" s="11" t="s">
        <v>585</v>
      </c>
      <c r="I629" s="11" t="s">
        <v>586</v>
      </c>
      <c r="M629" s="14" t="s">
        <v>26</v>
      </c>
      <c r="N629" s="15" t="s">
        <v>89</v>
      </c>
      <c r="O629" s="15" t="s">
        <v>90</v>
      </c>
    </row>
    <row r="630">
      <c r="A630" s="9">
        <v>628.0</v>
      </c>
      <c r="B630" s="7" t="s">
        <v>1875</v>
      </c>
      <c r="C630" s="7" t="s">
        <v>442</v>
      </c>
      <c r="D630" s="7" t="s">
        <v>443</v>
      </c>
      <c r="E630" s="11" t="s">
        <v>1876</v>
      </c>
      <c r="F630" s="11" t="s">
        <v>1877</v>
      </c>
      <c r="G630" s="11" t="s">
        <v>1878</v>
      </c>
      <c r="H630" s="11" t="s">
        <v>1879</v>
      </c>
      <c r="I630" s="11" t="s">
        <v>1880</v>
      </c>
      <c r="M630" s="14" t="s">
        <v>80</v>
      </c>
      <c r="N630" s="15" t="s">
        <v>140</v>
      </c>
      <c r="O630" s="15" t="s">
        <v>167</v>
      </c>
    </row>
    <row r="631">
      <c r="A631" s="9">
        <v>629.0</v>
      </c>
      <c r="B631" s="7" t="s">
        <v>1881</v>
      </c>
      <c r="C631" s="7" t="s">
        <v>442</v>
      </c>
      <c r="D631" s="7" t="s">
        <v>443</v>
      </c>
      <c r="E631" s="11" t="s">
        <v>1876</v>
      </c>
      <c r="F631" s="11" t="s">
        <v>1877</v>
      </c>
      <c r="G631" s="11" t="s">
        <v>1878</v>
      </c>
      <c r="H631" s="11" t="s">
        <v>1879</v>
      </c>
      <c r="I631" s="11" t="s">
        <v>1880</v>
      </c>
      <c r="M631" s="14" t="s">
        <v>26</v>
      </c>
      <c r="N631" s="15" t="s">
        <v>140</v>
      </c>
      <c r="O631" s="15" t="s">
        <v>167</v>
      </c>
    </row>
    <row r="632">
      <c r="A632" s="9">
        <v>630.0</v>
      </c>
      <c r="B632" s="7" t="s">
        <v>1882</v>
      </c>
      <c r="C632" s="7" t="s">
        <v>442</v>
      </c>
      <c r="D632" s="7" t="s">
        <v>443</v>
      </c>
      <c r="E632" s="11" t="s">
        <v>1876</v>
      </c>
      <c r="F632" s="11" t="s">
        <v>1877</v>
      </c>
      <c r="G632" s="11" t="s">
        <v>1878</v>
      </c>
      <c r="H632" s="11" t="s">
        <v>1879</v>
      </c>
      <c r="I632" s="11" t="s">
        <v>1880</v>
      </c>
      <c r="M632" s="14" t="s">
        <v>909</v>
      </c>
      <c r="N632" s="15" t="s">
        <v>140</v>
      </c>
      <c r="O632" s="15" t="s">
        <v>167</v>
      </c>
    </row>
    <row r="633">
      <c r="A633" s="9">
        <v>631.0</v>
      </c>
      <c r="B633" s="7" t="s">
        <v>1883</v>
      </c>
      <c r="C633" s="7" t="s">
        <v>442</v>
      </c>
      <c r="D633" s="7" t="s">
        <v>443</v>
      </c>
      <c r="E633" s="11" t="s">
        <v>1876</v>
      </c>
      <c r="F633" s="11" t="s">
        <v>1877</v>
      </c>
      <c r="G633" s="11" t="s">
        <v>1878</v>
      </c>
      <c r="H633" s="11" t="s">
        <v>1879</v>
      </c>
      <c r="I633" s="11" t="s">
        <v>1880</v>
      </c>
      <c r="M633" s="14" t="s">
        <v>909</v>
      </c>
      <c r="N633" s="15" t="s">
        <v>140</v>
      </c>
      <c r="O633" s="15" t="s">
        <v>167</v>
      </c>
    </row>
    <row r="634">
      <c r="A634" s="9">
        <v>632.0</v>
      </c>
      <c r="B634" s="7" t="s">
        <v>1884</v>
      </c>
      <c r="C634" s="7" t="s">
        <v>442</v>
      </c>
      <c r="D634" s="7" t="s">
        <v>443</v>
      </c>
      <c r="E634" s="11" t="s">
        <v>1876</v>
      </c>
      <c r="F634" s="11" t="s">
        <v>1877</v>
      </c>
      <c r="G634" s="11" t="s">
        <v>1878</v>
      </c>
      <c r="H634" s="11" t="s">
        <v>1879</v>
      </c>
      <c r="I634" s="11" t="s">
        <v>1880</v>
      </c>
      <c r="M634" s="14" t="s">
        <v>853</v>
      </c>
      <c r="N634" s="15" t="s">
        <v>140</v>
      </c>
      <c r="O634" s="15" t="s">
        <v>167</v>
      </c>
    </row>
    <row r="635">
      <c r="A635" s="9">
        <v>633.0</v>
      </c>
      <c r="B635" s="7" t="s">
        <v>1885</v>
      </c>
      <c r="C635" s="7" t="s">
        <v>442</v>
      </c>
      <c r="D635" s="7" t="s">
        <v>443</v>
      </c>
      <c r="E635" s="11" t="s">
        <v>1876</v>
      </c>
      <c r="F635" s="11" t="s">
        <v>1877</v>
      </c>
      <c r="G635" s="11" t="s">
        <v>1878</v>
      </c>
      <c r="H635" s="11" t="s">
        <v>1879</v>
      </c>
      <c r="I635" s="11" t="s">
        <v>1880</v>
      </c>
      <c r="M635" s="14" t="s">
        <v>80</v>
      </c>
      <c r="N635" s="15" t="s">
        <v>140</v>
      </c>
      <c r="O635" s="15" t="s">
        <v>167</v>
      </c>
    </row>
    <row r="636">
      <c r="A636" s="9">
        <v>634.0</v>
      </c>
      <c r="B636" s="7" t="s">
        <v>1886</v>
      </c>
      <c r="C636" s="7" t="s">
        <v>442</v>
      </c>
      <c r="D636" s="7" t="s">
        <v>443</v>
      </c>
      <c r="E636" s="11" t="s">
        <v>1876</v>
      </c>
      <c r="F636" s="11" t="s">
        <v>1877</v>
      </c>
      <c r="G636" s="11" t="s">
        <v>1878</v>
      </c>
      <c r="H636" s="11" t="s">
        <v>1879</v>
      </c>
      <c r="I636" s="11" t="s">
        <v>1880</v>
      </c>
      <c r="M636" s="14" t="s">
        <v>80</v>
      </c>
      <c r="N636" s="15" t="s">
        <v>140</v>
      </c>
      <c r="O636" s="15" t="s">
        <v>167</v>
      </c>
    </row>
    <row r="637">
      <c r="A637" s="9">
        <v>635.0</v>
      </c>
      <c r="B637" s="7" t="s">
        <v>1887</v>
      </c>
      <c r="C637" s="7" t="s">
        <v>442</v>
      </c>
      <c r="D637" s="7" t="s">
        <v>443</v>
      </c>
      <c r="E637" s="11" t="s">
        <v>1876</v>
      </c>
      <c r="F637" s="11" t="s">
        <v>1877</v>
      </c>
      <c r="G637" s="11" t="s">
        <v>1878</v>
      </c>
      <c r="H637" s="11" t="s">
        <v>1879</v>
      </c>
      <c r="I637" s="11" t="s">
        <v>1880</v>
      </c>
      <c r="M637" s="14" t="s">
        <v>80</v>
      </c>
      <c r="N637" s="15" t="s">
        <v>140</v>
      </c>
      <c r="O637" s="15" t="s">
        <v>167</v>
      </c>
    </row>
    <row r="638">
      <c r="A638" s="9">
        <v>636.0</v>
      </c>
      <c r="B638" s="7" t="s">
        <v>1888</v>
      </c>
      <c r="C638" s="7" t="s">
        <v>442</v>
      </c>
      <c r="D638" s="7" t="s">
        <v>443</v>
      </c>
      <c r="E638" s="11" t="s">
        <v>1876</v>
      </c>
      <c r="F638" s="11" t="s">
        <v>1877</v>
      </c>
      <c r="G638" s="11" t="s">
        <v>1878</v>
      </c>
      <c r="H638" s="11" t="s">
        <v>1879</v>
      </c>
      <c r="I638" s="11" t="s">
        <v>1880</v>
      </c>
      <c r="M638" s="14" t="s">
        <v>26</v>
      </c>
      <c r="N638" s="15" t="s">
        <v>140</v>
      </c>
      <c r="O638" s="15" t="s">
        <v>167</v>
      </c>
    </row>
    <row r="639">
      <c r="A639" s="9">
        <v>637.0</v>
      </c>
      <c r="B639" s="7" t="s">
        <v>1889</v>
      </c>
      <c r="C639" s="7" t="s">
        <v>442</v>
      </c>
      <c r="D639" s="7" t="s">
        <v>1890</v>
      </c>
      <c r="E639" s="11" t="s">
        <v>866</v>
      </c>
      <c r="F639" s="11" t="s">
        <v>867</v>
      </c>
      <c r="G639" s="11" t="s">
        <v>868</v>
      </c>
      <c r="H639" s="11" t="s">
        <v>869</v>
      </c>
      <c r="I639" s="11" t="s">
        <v>870</v>
      </c>
      <c r="M639" s="14" t="s">
        <v>80</v>
      </c>
      <c r="N639" s="15" t="s">
        <v>140</v>
      </c>
      <c r="O639" s="15" t="s">
        <v>167</v>
      </c>
    </row>
    <row r="640">
      <c r="A640" s="9">
        <v>638.0</v>
      </c>
      <c r="B640" s="7" t="s">
        <v>1891</v>
      </c>
      <c r="C640" s="7" t="s">
        <v>442</v>
      </c>
      <c r="D640" s="7" t="s">
        <v>1890</v>
      </c>
      <c r="E640" s="11" t="s">
        <v>866</v>
      </c>
      <c r="F640" s="11" t="s">
        <v>867</v>
      </c>
      <c r="G640" s="11" t="s">
        <v>868</v>
      </c>
      <c r="H640" s="11" t="s">
        <v>869</v>
      </c>
      <c r="I640" s="11" t="s">
        <v>870</v>
      </c>
      <c r="M640" s="14" t="s">
        <v>80</v>
      </c>
      <c r="N640" s="15" t="s">
        <v>140</v>
      </c>
      <c r="O640" s="15" t="s">
        <v>167</v>
      </c>
    </row>
    <row r="641">
      <c r="A641" s="9">
        <v>639.0</v>
      </c>
      <c r="B641" s="7" t="s">
        <v>1892</v>
      </c>
      <c r="C641" s="7" t="s">
        <v>442</v>
      </c>
      <c r="D641" s="7" t="s">
        <v>1890</v>
      </c>
      <c r="E641" s="11" t="s">
        <v>866</v>
      </c>
      <c r="F641" s="11" t="s">
        <v>867</v>
      </c>
      <c r="G641" s="11" t="s">
        <v>868</v>
      </c>
      <c r="H641" s="11" t="s">
        <v>869</v>
      </c>
      <c r="I641" s="11" t="s">
        <v>870</v>
      </c>
      <c r="M641" s="14" t="s">
        <v>80</v>
      </c>
      <c r="N641" s="15" t="s">
        <v>140</v>
      </c>
      <c r="O641" s="15" t="s">
        <v>167</v>
      </c>
    </row>
    <row r="642">
      <c r="A642" s="9">
        <v>640.0</v>
      </c>
      <c r="B642" s="7" t="s">
        <v>1893</v>
      </c>
      <c r="C642" s="7" t="s">
        <v>442</v>
      </c>
      <c r="D642" s="7" t="s">
        <v>1890</v>
      </c>
      <c r="E642" s="11" t="s">
        <v>866</v>
      </c>
      <c r="F642" s="11" t="s">
        <v>867</v>
      </c>
      <c r="G642" s="11" t="s">
        <v>868</v>
      </c>
      <c r="H642" s="11" t="s">
        <v>869</v>
      </c>
      <c r="I642" s="11" t="s">
        <v>870</v>
      </c>
      <c r="M642" s="14" t="s">
        <v>80</v>
      </c>
      <c r="N642" s="15" t="s">
        <v>140</v>
      </c>
      <c r="O642" s="15" t="s">
        <v>167</v>
      </c>
    </row>
    <row r="643">
      <c r="A643" s="9">
        <v>641.0</v>
      </c>
      <c r="B643" s="7" t="s">
        <v>1894</v>
      </c>
      <c r="C643" s="7" t="s">
        <v>442</v>
      </c>
      <c r="D643" s="7" t="s">
        <v>1890</v>
      </c>
      <c r="E643" s="11" t="s">
        <v>866</v>
      </c>
      <c r="F643" s="11" t="s">
        <v>867</v>
      </c>
      <c r="G643" s="11" t="s">
        <v>868</v>
      </c>
      <c r="H643" s="11" t="s">
        <v>869</v>
      </c>
      <c r="I643" s="11" t="s">
        <v>870</v>
      </c>
      <c r="M643" s="14" t="s">
        <v>80</v>
      </c>
      <c r="N643" s="15" t="s">
        <v>140</v>
      </c>
      <c r="O643" s="15" t="s">
        <v>141</v>
      </c>
    </row>
    <row r="644">
      <c r="A644" s="9">
        <v>642.0</v>
      </c>
      <c r="B644" s="7" t="s">
        <v>1895</v>
      </c>
      <c r="C644" s="7" t="s">
        <v>256</v>
      </c>
      <c r="D644" s="7" t="s">
        <v>1183</v>
      </c>
      <c r="E644" s="11" t="s">
        <v>1896</v>
      </c>
      <c r="F644" s="11" t="s">
        <v>1897</v>
      </c>
      <c r="G644" s="11" t="s">
        <v>1898</v>
      </c>
      <c r="H644" s="11" t="s">
        <v>1899</v>
      </c>
      <c r="I644" s="11" t="s">
        <v>1900</v>
      </c>
      <c r="M644" s="14" t="s">
        <v>26</v>
      </c>
      <c r="N644" s="15" t="s">
        <v>140</v>
      </c>
      <c r="O644" s="15" t="s">
        <v>167</v>
      </c>
    </row>
    <row r="645">
      <c r="A645" s="9">
        <v>643.0</v>
      </c>
      <c r="B645" s="7" t="s">
        <v>1901</v>
      </c>
      <c r="C645" s="7" t="s">
        <v>256</v>
      </c>
      <c r="D645" s="7" t="s">
        <v>1183</v>
      </c>
      <c r="E645" s="11" t="s">
        <v>1896</v>
      </c>
      <c r="F645" s="11" t="s">
        <v>1897</v>
      </c>
      <c r="G645" s="11" t="s">
        <v>1898</v>
      </c>
      <c r="H645" s="11" t="s">
        <v>1899</v>
      </c>
      <c r="I645" s="11" t="s">
        <v>1900</v>
      </c>
      <c r="M645" s="14" t="s">
        <v>26</v>
      </c>
      <c r="N645" s="15" t="s">
        <v>140</v>
      </c>
      <c r="O645" s="15" t="s">
        <v>167</v>
      </c>
    </row>
    <row r="646">
      <c r="A646" s="9">
        <v>644.0</v>
      </c>
      <c r="B646" s="7" t="s">
        <v>1902</v>
      </c>
      <c r="C646" s="7" t="s">
        <v>256</v>
      </c>
      <c r="D646" s="7" t="s">
        <v>1183</v>
      </c>
      <c r="E646" s="11" t="s">
        <v>1896</v>
      </c>
      <c r="F646" s="11" t="s">
        <v>1897</v>
      </c>
      <c r="G646" s="11" t="s">
        <v>1898</v>
      </c>
      <c r="H646" s="11" t="s">
        <v>1899</v>
      </c>
      <c r="I646" s="11" t="s">
        <v>1900</v>
      </c>
      <c r="M646" s="14" t="s">
        <v>26</v>
      </c>
      <c r="N646" s="15" t="s">
        <v>29</v>
      </c>
      <c r="O646" s="15" t="s">
        <v>48</v>
      </c>
    </row>
    <row r="647">
      <c r="A647" s="9">
        <v>645.0</v>
      </c>
      <c r="B647" s="7" t="s">
        <v>1903</v>
      </c>
      <c r="C647" s="7" t="s">
        <v>256</v>
      </c>
      <c r="D647" s="7" t="s">
        <v>1183</v>
      </c>
      <c r="E647" s="11" t="s">
        <v>1896</v>
      </c>
      <c r="F647" s="11" t="s">
        <v>1897</v>
      </c>
      <c r="G647" s="11" t="s">
        <v>1898</v>
      </c>
      <c r="H647" s="11" t="s">
        <v>1899</v>
      </c>
      <c r="I647" s="11" t="s">
        <v>1900</v>
      </c>
      <c r="M647" s="14" t="s">
        <v>219</v>
      </c>
      <c r="N647" s="15" t="s">
        <v>220</v>
      </c>
      <c r="O647" s="15" t="s">
        <v>221</v>
      </c>
    </row>
    <row r="648">
      <c r="A648" s="9">
        <v>646.0</v>
      </c>
      <c r="B648" s="7" t="s">
        <v>1904</v>
      </c>
      <c r="C648" s="7" t="s">
        <v>256</v>
      </c>
      <c r="D648" s="7" t="s">
        <v>1183</v>
      </c>
      <c r="E648" s="11" t="s">
        <v>1896</v>
      </c>
      <c r="F648" s="11" t="s">
        <v>1897</v>
      </c>
      <c r="G648" s="11" t="s">
        <v>1898</v>
      </c>
      <c r="H648" s="11" t="s">
        <v>1899</v>
      </c>
      <c r="I648" s="11" t="s">
        <v>1900</v>
      </c>
      <c r="M648" s="14" t="s">
        <v>219</v>
      </c>
      <c r="N648" s="15" t="s">
        <v>220</v>
      </c>
      <c r="O648" s="15" t="s">
        <v>221</v>
      </c>
    </row>
    <row r="649">
      <c r="A649" s="9">
        <v>647.0</v>
      </c>
      <c r="B649" s="7" t="s">
        <v>1905</v>
      </c>
      <c r="C649" s="7" t="s">
        <v>256</v>
      </c>
      <c r="D649" s="7" t="s">
        <v>1183</v>
      </c>
      <c r="E649" s="11" t="s">
        <v>450</v>
      </c>
      <c r="F649" s="11" t="s">
        <v>451</v>
      </c>
      <c r="G649" s="11" t="s">
        <v>452</v>
      </c>
      <c r="H649" s="11" t="s">
        <v>453</v>
      </c>
      <c r="I649" s="11" t="s">
        <v>454</v>
      </c>
      <c r="M649" s="14" t="s">
        <v>26</v>
      </c>
      <c r="N649" s="15" t="s">
        <v>140</v>
      </c>
      <c r="O649" s="15" t="s">
        <v>167</v>
      </c>
    </row>
    <row r="650">
      <c r="A650" s="9">
        <v>648.0</v>
      </c>
      <c r="B650" s="7" t="s">
        <v>1906</v>
      </c>
      <c r="C650" s="7" t="s">
        <v>256</v>
      </c>
      <c r="D650" s="7" t="s">
        <v>1183</v>
      </c>
      <c r="E650" s="11" t="s">
        <v>450</v>
      </c>
      <c r="F650" s="11" t="s">
        <v>451</v>
      </c>
      <c r="G650" s="11" t="s">
        <v>452</v>
      </c>
      <c r="H650" s="11" t="s">
        <v>453</v>
      </c>
      <c r="I650" s="11" t="s">
        <v>454</v>
      </c>
      <c r="M650" s="14" t="s">
        <v>26</v>
      </c>
      <c r="N650" s="15" t="s">
        <v>140</v>
      </c>
      <c r="O650" s="15" t="s">
        <v>167</v>
      </c>
    </row>
    <row r="651">
      <c r="A651" s="9">
        <v>649.0</v>
      </c>
      <c r="B651" s="7" t="s">
        <v>1907</v>
      </c>
      <c r="C651" s="7" t="s">
        <v>256</v>
      </c>
      <c r="D651" s="7" t="s">
        <v>1183</v>
      </c>
      <c r="E651" s="11" t="s">
        <v>450</v>
      </c>
      <c r="F651" s="11" t="s">
        <v>451</v>
      </c>
      <c r="G651" s="11" t="s">
        <v>452</v>
      </c>
      <c r="H651" s="11" t="s">
        <v>453</v>
      </c>
      <c r="I651" s="11" t="s">
        <v>454</v>
      </c>
      <c r="M651" s="14" t="s">
        <v>26</v>
      </c>
      <c r="N651" s="15" t="s">
        <v>29</v>
      </c>
      <c r="O651" s="15" t="s">
        <v>48</v>
      </c>
    </row>
    <row r="652">
      <c r="A652" s="9">
        <v>650.0</v>
      </c>
      <c r="B652" s="7" t="s">
        <v>1908</v>
      </c>
      <c r="C652" s="7" t="s">
        <v>256</v>
      </c>
      <c r="D652" s="7" t="s">
        <v>1183</v>
      </c>
      <c r="E652" s="11" t="s">
        <v>450</v>
      </c>
      <c r="F652" s="11" t="s">
        <v>451</v>
      </c>
      <c r="G652" s="11" t="s">
        <v>452</v>
      </c>
      <c r="H652" s="11" t="s">
        <v>453</v>
      </c>
      <c r="I652" s="11" t="s">
        <v>454</v>
      </c>
      <c r="M652" s="14" t="s">
        <v>219</v>
      </c>
      <c r="N652" s="15" t="s">
        <v>220</v>
      </c>
      <c r="O652" s="15" t="s">
        <v>221</v>
      </c>
    </row>
    <row r="653">
      <c r="A653" s="9">
        <v>651.0</v>
      </c>
      <c r="B653" s="7" t="s">
        <v>1909</v>
      </c>
      <c r="C653" s="7" t="s">
        <v>256</v>
      </c>
      <c r="D653" s="7" t="s">
        <v>1183</v>
      </c>
      <c r="E653" s="11" t="s">
        <v>450</v>
      </c>
      <c r="F653" s="11" t="s">
        <v>451</v>
      </c>
      <c r="G653" s="11" t="s">
        <v>452</v>
      </c>
      <c r="H653" s="11" t="s">
        <v>453</v>
      </c>
      <c r="I653" s="11" t="s">
        <v>454</v>
      </c>
      <c r="M653" s="14" t="s">
        <v>219</v>
      </c>
      <c r="N653" s="15" t="s">
        <v>220</v>
      </c>
      <c r="O653" s="15" t="s">
        <v>221</v>
      </c>
    </row>
    <row r="654">
      <c r="A654" s="9">
        <v>652.0</v>
      </c>
      <c r="B654" s="7" t="s">
        <v>1910</v>
      </c>
      <c r="C654" s="7" t="s">
        <v>256</v>
      </c>
      <c r="D654" s="7" t="s">
        <v>1183</v>
      </c>
      <c r="E654" s="11" t="s">
        <v>450</v>
      </c>
      <c r="F654" s="11" t="s">
        <v>451</v>
      </c>
      <c r="G654" s="11" t="s">
        <v>452</v>
      </c>
      <c r="H654" s="11" t="s">
        <v>453</v>
      </c>
      <c r="I654" s="11" t="s">
        <v>454</v>
      </c>
      <c r="M654" s="14" t="s">
        <v>219</v>
      </c>
      <c r="N654" s="15" t="s">
        <v>220</v>
      </c>
      <c r="O654" s="15" t="s">
        <v>221</v>
      </c>
    </row>
    <row r="655">
      <c r="A655" s="9">
        <v>653.0</v>
      </c>
      <c r="B655" s="7" t="s">
        <v>1911</v>
      </c>
      <c r="C655" s="7" t="s">
        <v>256</v>
      </c>
      <c r="D655" s="7" t="s">
        <v>1183</v>
      </c>
      <c r="E655" s="11" t="s">
        <v>450</v>
      </c>
      <c r="F655" s="11" t="s">
        <v>451</v>
      </c>
      <c r="G655" s="11" t="s">
        <v>452</v>
      </c>
      <c r="H655" s="11" t="s">
        <v>453</v>
      </c>
      <c r="I655" s="11" t="s">
        <v>454</v>
      </c>
      <c r="M655" s="14" t="s">
        <v>26</v>
      </c>
      <c r="N655" s="15" t="s">
        <v>29</v>
      </c>
      <c r="O655" s="15" t="s">
        <v>48</v>
      </c>
    </row>
    <row r="656">
      <c r="A656" s="9">
        <v>654.0</v>
      </c>
      <c r="B656" s="7" t="s">
        <v>1912</v>
      </c>
      <c r="C656" s="7" t="s">
        <v>205</v>
      </c>
      <c r="D656" s="7" t="s">
        <v>317</v>
      </c>
      <c r="E656" s="11" t="s">
        <v>1913</v>
      </c>
      <c r="F656" s="11" t="s">
        <v>1914</v>
      </c>
      <c r="G656" s="11" t="s">
        <v>1915</v>
      </c>
      <c r="H656" s="11" t="s">
        <v>1916</v>
      </c>
      <c r="I656" s="11" t="s">
        <v>1917</v>
      </c>
      <c r="M656" s="14" t="s">
        <v>26</v>
      </c>
      <c r="N656" s="15" t="s">
        <v>140</v>
      </c>
      <c r="O656" s="15" t="s">
        <v>167</v>
      </c>
    </row>
    <row r="657">
      <c r="A657" s="9">
        <v>655.0</v>
      </c>
      <c r="B657" s="7" t="s">
        <v>1918</v>
      </c>
      <c r="C657" s="7" t="s">
        <v>205</v>
      </c>
      <c r="D657" s="7" t="s">
        <v>317</v>
      </c>
      <c r="E657" s="11" t="s">
        <v>1913</v>
      </c>
      <c r="F657" s="11" t="s">
        <v>1914</v>
      </c>
      <c r="G657" s="11" t="s">
        <v>1915</v>
      </c>
      <c r="H657" s="11" t="s">
        <v>1916</v>
      </c>
      <c r="I657" s="11" t="s">
        <v>1917</v>
      </c>
      <c r="M657" s="14" t="s">
        <v>26</v>
      </c>
      <c r="N657" s="15" t="s">
        <v>140</v>
      </c>
      <c r="O657" s="15" t="s">
        <v>167</v>
      </c>
    </row>
    <row r="658">
      <c r="A658" s="9">
        <v>656.0</v>
      </c>
      <c r="B658" s="7" t="s">
        <v>1919</v>
      </c>
      <c r="C658" s="7" t="s">
        <v>205</v>
      </c>
      <c r="D658" s="7" t="s">
        <v>317</v>
      </c>
      <c r="E658" s="11" t="s">
        <v>1913</v>
      </c>
      <c r="F658" s="11" t="s">
        <v>1914</v>
      </c>
      <c r="G658" s="11" t="s">
        <v>1915</v>
      </c>
      <c r="H658" s="11" t="s">
        <v>1916</v>
      </c>
      <c r="I658" s="11" t="s">
        <v>1917</v>
      </c>
      <c r="M658" s="14" t="s">
        <v>26</v>
      </c>
      <c r="N658" s="15" t="s">
        <v>140</v>
      </c>
      <c r="O658" s="15" t="s">
        <v>167</v>
      </c>
    </row>
    <row r="659">
      <c r="A659" s="9">
        <v>657.0</v>
      </c>
      <c r="B659" s="7" t="s">
        <v>1920</v>
      </c>
      <c r="C659" s="7" t="s">
        <v>205</v>
      </c>
      <c r="D659" s="7" t="s">
        <v>317</v>
      </c>
      <c r="E659" s="11" t="s">
        <v>1913</v>
      </c>
      <c r="F659" s="11" t="s">
        <v>1914</v>
      </c>
      <c r="G659" s="11" t="s">
        <v>1915</v>
      </c>
      <c r="H659" s="11" t="s">
        <v>1916</v>
      </c>
      <c r="I659" s="11" t="s">
        <v>1917</v>
      </c>
      <c r="M659" s="14" t="s">
        <v>26</v>
      </c>
      <c r="N659" s="15" t="s">
        <v>140</v>
      </c>
      <c r="O659" s="15" t="s">
        <v>167</v>
      </c>
    </row>
    <row r="660">
      <c r="A660" s="9">
        <v>658.0</v>
      </c>
      <c r="B660" s="7" t="s">
        <v>1921</v>
      </c>
      <c r="C660" s="7" t="s">
        <v>240</v>
      </c>
      <c r="D660" s="7" t="s">
        <v>1922</v>
      </c>
      <c r="E660" s="11" t="s">
        <v>1923</v>
      </c>
      <c r="F660" s="11" t="s">
        <v>1924</v>
      </c>
      <c r="G660" s="11" t="s">
        <v>1925</v>
      </c>
      <c r="H660" s="11" t="s">
        <v>1926</v>
      </c>
      <c r="I660" s="11" t="s">
        <v>1927</v>
      </c>
      <c r="M660" s="14" t="s">
        <v>26</v>
      </c>
      <c r="N660" s="15" t="s">
        <v>29</v>
      </c>
      <c r="O660" s="15" t="s">
        <v>48</v>
      </c>
    </row>
    <row r="661">
      <c r="A661" s="9">
        <v>659.0</v>
      </c>
      <c r="B661" s="7" t="s">
        <v>1928</v>
      </c>
      <c r="C661" s="7" t="s">
        <v>240</v>
      </c>
      <c r="D661" s="7" t="s">
        <v>1922</v>
      </c>
      <c r="E661" s="11" t="s">
        <v>1923</v>
      </c>
      <c r="F661" s="11" t="s">
        <v>1924</v>
      </c>
      <c r="G661" s="11" t="s">
        <v>1925</v>
      </c>
      <c r="H661" s="11" t="s">
        <v>1926</v>
      </c>
      <c r="I661" s="11" t="s">
        <v>1927</v>
      </c>
      <c r="M661" s="14" t="s">
        <v>26</v>
      </c>
      <c r="N661" s="15" t="s">
        <v>29</v>
      </c>
      <c r="O661" s="15" t="s">
        <v>48</v>
      </c>
    </row>
    <row r="662">
      <c r="A662" s="9">
        <v>660.0</v>
      </c>
      <c r="B662" s="7" t="s">
        <v>1929</v>
      </c>
      <c r="C662" s="7" t="s">
        <v>991</v>
      </c>
      <c r="D662" s="7" t="s">
        <v>991</v>
      </c>
      <c r="E662" s="11" t="s">
        <v>1923</v>
      </c>
      <c r="F662" s="11" t="s">
        <v>1924</v>
      </c>
      <c r="G662" s="11" t="s">
        <v>1925</v>
      </c>
      <c r="H662" s="11" t="s">
        <v>1926</v>
      </c>
      <c r="I662" s="11" t="s">
        <v>1927</v>
      </c>
      <c r="M662" s="14" t="s">
        <v>26</v>
      </c>
      <c r="N662" s="15" t="s">
        <v>29</v>
      </c>
      <c r="O662" s="15" t="s">
        <v>48</v>
      </c>
    </row>
    <row r="663">
      <c r="A663" s="9">
        <v>661.0</v>
      </c>
      <c r="B663" s="7" t="s">
        <v>1930</v>
      </c>
      <c r="C663" s="7" t="s">
        <v>240</v>
      </c>
      <c r="D663" s="7" t="s">
        <v>1590</v>
      </c>
      <c r="E663" s="11" t="s">
        <v>1923</v>
      </c>
      <c r="F663" s="11" t="s">
        <v>1924</v>
      </c>
      <c r="G663" s="11" t="s">
        <v>1925</v>
      </c>
      <c r="H663" s="11" t="s">
        <v>1926</v>
      </c>
      <c r="I663" s="11" t="s">
        <v>1927</v>
      </c>
      <c r="M663" s="14" t="s">
        <v>26</v>
      </c>
      <c r="N663" s="15" t="s">
        <v>29</v>
      </c>
      <c r="O663" s="15" t="s">
        <v>48</v>
      </c>
    </row>
    <row r="664">
      <c r="A664" s="9">
        <v>662.0</v>
      </c>
      <c r="B664" s="7" t="s">
        <v>1931</v>
      </c>
      <c r="C664" s="7" t="s">
        <v>240</v>
      </c>
      <c r="D664" s="7" t="s">
        <v>1590</v>
      </c>
      <c r="E664" s="11" t="s">
        <v>1923</v>
      </c>
      <c r="F664" s="11" t="s">
        <v>1924</v>
      </c>
      <c r="G664" s="11" t="s">
        <v>1925</v>
      </c>
      <c r="H664" s="11" t="s">
        <v>1926</v>
      </c>
      <c r="I664" s="11" t="s">
        <v>1927</v>
      </c>
      <c r="M664" s="14" t="s">
        <v>26</v>
      </c>
      <c r="N664" s="15" t="s">
        <v>29</v>
      </c>
      <c r="O664" s="15" t="s">
        <v>48</v>
      </c>
    </row>
    <row r="665">
      <c r="A665" s="9">
        <v>663.0</v>
      </c>
      <c r="B665" s="7" t="s">
        <v>1932</v>
      </c>
      <c r="C665" s="7" t="s">
        <v>187</v>
      </c>
      <c r="D665" s="7" t="s">
        <v>1933</v>
      </c>
      <c r="E665" s="11" t="s">
        <v>1934</v>
      </c>
      <c r="F665" s="11" t="s">
        <v>1935</v>
      </c>
      <c r="G665" s="11" t="s">
        <v>1936</v>
      </c>
      <c r="H665" s="11" t="s">
        <v>1937</v>
      </c>
      <c r="I665" s="11" t="s">
        <v>1938</v>
      </c>
      <c r="M665" s="14" t="s">
        <v>26</v>
      </c>
      <c r="N665" s="15" t="s">
        <v>140</v>
      </c>
      <c r="O665" s="15" t="s">
        <v>167</v>
      </c>
    </row>
    <row r="666">
      <c r="A666" s="9">
        <v>664.0</v>
      </c>
      <c r="B666" s="7" t="s">
        <v>1939</v>
      </c>
      <c r="C666" s="7" t="s">
        <v>187</v>
      </c>
      <c r="D666" s="7" t="s">
        <v>1933</v>
      </c>
      <c r="E666" s="11" t="s">
        <v>1934</v>
      </c>
      <c r="F666" s="11" t="s">
        <v>1935</v>
      </c>
      <c r="G666" s="11" t="s">
        <v>1936</v>
      </c>
      <c r="H666" s="11" t="s">
        <v>1937</v>
      </c>
      <c r="I666" s="11" t="s">
        <v>1938</v>
      </c>
      <c r="M666" s="14" t="s">
        <v>26</v>
      </c>
      <c r="N666" s="15" t="s">
        <v>140</v>
      </c>
      <c r="O666" s="15" t="s">
        <v>167</v>
      </c>
    </row>
    <row r="667">
      <c r="A667" s="9">
        <v>665.0</v>
      </c>
      <c r="B667" s="7" t="s">
        <v>1940</v>
      </c>
      <c r="C667" s="7" t="s">
        <v>550</v>
      </c>
      <c r="D667" s="7" t="s">
        <v>1941</v>
      </c>
      <c r="E667" s="11" t="s">
        <v>1942</v>
      </c>
      <c r="F667" s="11" t="s">
        <v>173</v>
      </c>
      <c r="G667" s="11" t="s">
        <v>1943</v>
      </c>
      <c r="H667" s="11" t="s">
        <v>1089</v>
      </c>
      <c r="I667" s="11" t="s">
        <v>1944</v>
      </c>
      <c r="M667" s="14" t="s">
        <v>26</v>
      </c>
      <c r="N667" s="15" t="s">
        <v>140</v>
      </c>
      <c r="O667" s="15" t="s">
        <v>167</v>
      </c>
    </row>
    <row r="668">
      <c r="A668" s="9">
        <v>666.0</v>
      </c>
      <c r="B668" s="7" t="s">
        <v>1946</v>
      </c>
      <c r="C668" s="7" t="s">
        <v>550</v>
      </c>
      <c r="D668" s="7" t="s">
        <v>1941</v>
      </c>
      <c r="E668" s="11" t="s">
        <v>1942</v>
      </c>
      <c r="F668" s="11" t="s">
        <v>173</v>
      </c>
      <c r="G668" s="11" t="s">
        <v>1943</v>
      </c>
      <c r="H668" s="11" t="s">
        <v>1089</v>
      </c>
      <c r="I668" s="11" t="s">
        <v>1944</v>
      </c>
      <c r="M668" s="14" t="s">
        <v>26</v>
      </c>
      <c r="N668" s="15" t="s">
        <v>140</v>
      </c>
      <c r="O668" s="15" t="s">
        <v>167</v>
      </c>
    </row>
    <row r="669">
      <c r="A669" s="9">
        <v>667.0</v>
      </c>
      <c r="B669" s="7" t="s">
        <v>1948</v>
      </c>
      <c r="C669" s="7" t="s">
        <v>550</v>
      </c>
      <c r="D669" s="7" t="s">
        <v>1941</v>
      </c>
      <c r="E669" s="11" t="s">
        <v>1942</v>
      </c>
      <c r="F669" s="11" t="s">
        <v>173</v>
      </c>
      <c r="G669" s="11" t="s">
        <v>1943</v>
      </c>
      <c r="H669" s="11" t="s">
        <v>1089</v>
      </c>
      <c r="I669" s="11" t="s">
        <v>1944</v>
      </c>
      <c r="M669" s="14" t="s">
        <v>853</v>
      </c>
      <c r="N669" s="15" t="s">
        <v>140</v>
      </c>
      <c r="O669" s="15" t="s">
        <v>167</v>
      </c>
    </row>
    <row r="670">
      <c r="A670" s="9">
        <v>668.0</v>
      </c>
      <c r="B670" s="7" t="s">
        <v>1949</v>
      </c>
      <c r="C670" s="7" t="s">
        <v>550</v>
      </c>
      <c r="D670" s="7" t="s">
        <v>1941</v>
      </c>
      <c r="E670" s="11" t="s">
        <v>1942</v>
      </c>
      <c r="F670" s="11" t="s">
        <v>173</v>
      </c>
      <c r="G670" s="11" t="s">
        <v>1943</v>
      </c>
      <c r="H670" s="11" t="s">
        <v>1089</v>
      </c>
      <c r="I670" s="11" t="s">
        <v>1944</v>
      </c>
      <c r="M670" s="14" t="s">
        <v>219</v>
      </c>
      <c r="N670" s="15" t="s">
        <v>220</v>
      </c>
      <c r="O670" s="15" t="s">
        <v>221</v>
      </c>
    </row>
    <row r="671">
      <c r="A671" s="9">
        <v>669.0</v>
      </c>
      <c r="B671" s="7" t="s">
        <v>1950</v>
      </c>
      <c r="C671" s="7" t="s">
        <v>550</v>
      </c>
      <c r="D671" s="7" t="s">
        <v>1941</v>
      </c>
      <c r="E671" s="11" t="s">
        <v>1942</v>
      </c>
      <c r="F671" s="11" t="s">
        <v>173</v>
      </c>
      <c r="G671" s="11" t="s">
        <v>1943</v>
      </c>
      <c r="H671" s="11" t="s">
        <v>1089</v>
      </c>
      <c r="I671" s="11" t="s">
        <v>1944</v>
      </c>
      <c r="M671" s="14" t="s">
        <v>26</v>
      </c>
      <c r="N671" s="15" t="s">
        <v>140</v>
      </c>
      <c r="O671" s="15" t="s">
        <v>167</v>
      </c>
    </row>
    <row r="672">
      <c r="A672" s="9">
        <v>670.0</v>
      </c>
      <c r="B672" s="7" t="s">
        <v>1951</v>
      </c>
      <c r="C672" s="7" t="s">
        <v>550</v>
      </c>
      <c r="D672" s="7" t="s">
        <v>1941</v>
      </c>
      <c r="E672" s="11" t="s">
        <v>1942</v>
      </c>
      <c r="F672" s="11" t="s">
        <v>173</v>
      </c>
      <c r="G672" s="11" t="s">
        <v>1943</v>
      </c>
      <c r="H672" s="11" t="s">
        <v>1089</v>
      </c>
      <c r="I672" s="11" t="s">
        <v>1944</v>
      </c>
      <c r="M672" s="14" t="s">
        <v>26</v>
      </c>
      <c r="N672" s="15" t="s">
        <v>29</v>
      </c>
      <c r="O672" s="15" t="s">
        <v>48</v>
      </c>
    </row>
    <row r="673">
      <c r="A673" s="9">
        <v>671.0</v>
      </c>
      <c r="B673" s="7" t="s">
        <v>1952</v>
      </c>
      <c r="C673" s="7" t="s">
        <v>550</v>
      </c>
      <c r="D673" s="7" t="s">
        <v>1941</v>
      </c>
      <c r="E673" s="11" t="s">
        <v>1942</v>
      </c>
      <c r="F673" s="11" t="s">
        <v>173</v>
      </c>
      <c r="G673" s="11" t="s">
        <v>1943</v>
      </c>
      <c r="H673" s="11" t="s">
        <v>1089</v>
      </c>
      <c r="I673" s="11" t="s">
        <v>1944</v>
      </c>
      <c r="M673" s="14" t="s">
        <v>26</v>
      </c>
      <c r="N673" s="15" t="s">
        <v>140</v>
      </c>
      <c r="O673" s="15" t="s">
        <v>167</v>
      </c>
    </row>
    <row r="674">
      <c r="A674" s="9">
        <v>672.0</v>
      </c>
      <c r="B674" s="7" t="s">
        <v>1953</v>
      </c>
      <c r="C674" s="7" t="s">
        <v>550</v>
      </c>
      <c r="D674" s="7" t="s">
        <v>1941</v>
      </c>
      <c r="E674" s="11" t="s">
        <v>1942</v>
      </c>
      <c r="F674" s="11" t="s">
        <v>173</v>
      </c>
      <c r="G674" s="11" t="s">
        <v>1943</v>
      </c>
      <c r="H674" s="11" t="s">
        <v>1089</v>
      </c>
      <c r="I674" s="11" t="s">
        <v>1944</v>
      </c>
      <c r="M674" s="14" t="s">
        <v>1954</v>
      </c>
      <c r="N674" s="15" t="s">
        <v>140</v>
      </c>
      <c r="O674" s="15" t="s">
        <v>167</v>
      </c>
    </row>
    <row r="675">
      <c r="A675" s="9">
        <v>673.0</v>
      </c>
      <c r="B675" s="7" t="s">
        <v>1955</v>
      </c>
      <c r="C675" s="7" t="s">
        <v>550</v>
      </c>
      <c r="D675" s="7" t="s">
        <v>1941</v>
      </c>
      <c r="E675" s="11" t="s">
        <v>1942</v>
      </c>
      <c r="F675" s="11" t="s">
        <v>173</v>
      </c>
      <c r="G675" s="11" t="s">
        <v>1943</v>
      </c>
      <c r="H675" s="11" t="s">
        <v>1089</v>
      </c>
      <c r="I675" s="11" t="s">
        <v>1944</v>
      </c>
      <c r="M675" s="14" t="s">
        <v>26</v>
      </c>
      <c r="N675" s="15" t="s">
        <v>140</v>
      </c>
      <c r="O675" s="15" t="s">
        <v>167</v>
      </c>
    </row>
    <row r="676">
      <c r="A676" s="9">
        <v>674.0</v>
      </c>
      <c r="B676" s="7" t="s">
        <v>1956</v>
      </c>
      <c r="C676" s="7" t="s">
        <v>550</v>
      </c>
      <c r="D676" s="7" t="s">
        <v>1941</v>
      </c>
      <c r="E676" s="11" t="s">
        <v>1942</v>
      </c>
      <c r="F676" s="11" t="s">
        <v>173</v>
      </c>
      <c r="G676" s="11" t="s">
        <v>1943</v>
      </c>
      <c r="H676" s="11" t="s">
        <v>1089</v>
      </c>
      <c r="I676" s="11" t="s">
        <v>1944</v>
      </c>
      <c r="M676" s="14" t="s">
        <v>26</v>
      </c>
      <c r="N676" s="15" t="s">
        <v>140</v>
      </c>
      <c r="O676" s="15" t="s">
        <v>167</v>
      </c>
    </row>
    <row r="677">
      <c r="A677" s="9">
        <v>675.0</v>
      </c>
      <c r="B677" s="7" t="s">
        <v>1957</v>
      </c>
      <c r="C677" s="7" t="s">
        <v>550</v>
      </c>
      <c r="D677" s="7" t="s">
        <v>1941</v>
      </c>
      <c r="E677" s="11" t="s">
        <v>1942</v>
      </c>
      <c r="F677" s="11" t="s">
        <v>173</v>
      </c>
      <c r="G677" s="11" t="s">
        <v>1943</v>
      </c>
      <c r="H677" s="11" t="s">
        <v>1089</v>
      </c>
      <c r="I677" s="11" t="s">
        <v>1944</v>
      </c>
      <c r="M677" s="14" t="s">
        <v>26</v>
      </c>
      <c r="N677" s="15" t="s">
        <v>140</v>
      </c>
      <c r="O677" s="15" t="s">
        <v>167</v>
      </c>
    </row>
    <row r="678">
      <c r="A678" s="9">
        <v>676.0</v>
      </c>
      <c r="B678" s="7" t="s">
        <v>1958</v>
      </c>
      <c r="C678" s="7" t="s">
        <v>550</v>
      </c>
      <c r="D678" s="7" t="s">
        <v>1941</v>
      </c>
      <c r="E678" s="11" t="s">
        <v>1942</v>
      </c>
      <c r="F678" s="11" t="s">
        <v>173</v>
      </c>
      <c r="G678" s="11" t="s">
        <v>1943</v>
      </c>
      <c r="H678" s="11" t="s">
        <v>1089</v>
      </c>
      <c r="I678" s="11" t="s">
        <v>1944</v>
      </c>
      <c r="M678" s="14" t="s">
        <v>26</v>
      </c>
      <c r="N678" s="15" t="s">
        <v>140</v>
      </c>
      <c r="O678" s="15" t="s">
        <v>167</v>
      </c>
    </row>
    <row r="679">
      <c r="A679" s="9">
        <v>677.0</v>
      </c>
      <c r="B679" s="7" t="s">
        <v>1959</v>
      </c>
      <c r="C679" s="7" t="s">
        <v>550</v>
      </c>
      <c r="D679" s="7" t="s">
        <v>1941</v>
      </c>
      <c r="E679" s="11" t="s">
        <v>1942</v>
      </c>
      <c r="F679" s="11" t="s">
        <v>173</v>
      </c>
      <c r="G679" s="11" t="s">
        <v>1943</v>
      </c>
      <c r="H679" s="11" t="s">
        <v>1089</v>
      </c>
      <c r="I679" s="11" t="s">
        <v>1944</v>
      </c>
      <c r="M679" s="14" t="s">
        <v>26</v>
      </c>
      <c r="N679" s="15" t="s">
        <v>140</v>
      </c>
      <c r="O679" s="15" t="s">
        <v>167</v>
      </c>
    </row>
    <row r="680">
      <c r="A680" s="9">
        <v>678.0</v>
      </c>
      <c r="B680" s="7" t="s">
        <v>1960</v>
      </c>
      <c r="C680" s="7" t="s">
        <v>256</v>
      </c>
      <c r="D680" s="7" t="s">
        <v>406</v>
      </c>
      <c r="E680" s="11" t="s">
        <v>1961</v>
      </c>
      <c r="F680" s="11" t="s">
        <v>1962</v>
      </c>
      <c r="G680" s="11" t="s">
        <v>1963</v>
      </c>
      <c r="H680" s="11" t="s">
        <v>1964</v>
      </c>
      <c r="I680" s="11" t="s">
        <v>1965</v>
      </c>
      <c r="M680" s="14" t="s">
        <v>26</v>
      </c>
      <c r="N680" s="15" t="s">
        <v>29</v>
      </c>
      <c r="O680" s="15" t="s">
        <v>48</v>
      </c>
    </row>
    <row r="681">
      <c r="A681" s="9">
        <v>679.0</v>
      </c>
      <c r="B681" s="7" t="s">
        <v>1966</v>
      </c>
      <c r="C681" s="7" t="s">
        <v>256</v>
      </c>
      <c r="D681" s="7" t="s">
        <v>406</v>
      </c>
      <c r="E681" s="11" t="s">
        <v>1961</v>
      </c>
      <c r="F681" s="11" t="s">
        <v>1962</v>
      </c>
      <c r="G681" s="11" t="s">
        <v>1963</v>
      </c>
      <c r="H681" s="11" t="s">
        <v>1964</v>
      </c>
      <c r="I681" s="11" t="s">
        <v>1965</v>
      </c>
      <c r="M681" s="14" t="s">
        <v>26</v>
      </c>
      <c r="N681" s="15" t="s">
        <v>29</v>
      </c>
      <c r="O681" s="15" t="s">
        <v>48</v>
      </c>
    </row>
    <row r="682">
      <c r="A682" s="9">
        <v>680.0</v>
      </c>
      <c r="B682" s="7" t="s">
        <v>1967</v>
      </c>
      <c r="C682" s="7" t="s">
        <v>256</v>
      </c>
      <c r="D682" s="7" t="s">
        <v>406</v>
      </c>
      <c r="E682" s="11" t="s">
        <v>1961</v>
      </c>
      <c r="F682" s="11" t="s">
        <v>1962</v>
      </c>
      <c r="G682" s="11" t="s">
        <v>1963</v>
      </c>
      <c r="H682" s="11" t="s">
        <v>1964</v>
      </c>
      <c r="I682" s="11" t="s">
        <v>1965</v>
      </c>
      <c r="M682" s="14" t="s">
        <v>219</v>
      </c>
      <c r="N682" s="15" t="s">
        <v>220</v>
      </c>
      <c r="O682" s="15" t="s">
        <v>221</v>
      </c>
    </row>
    <row r="683">
      <c r="A683" s="9">
        <v>681.0</v>
      </c>
      <c r="B683" s="7" t="s">
        <v>1968</v>
      </c>
      <c r="C683" s="7" t="s">
        <v>256</v>
      </c>
      <c r="D683" s="7" t="s">
        <v>406</v>
      </c>
      <c r="E683" s="11" t="s">
        <v>1961</v>
      </c>
      <c r="F683" s="11" t="s">
        <v>1962</v>
      </c>
      <c r="G683" s="11" t="s">
        <v>1963</v>
      </c>
      <c r="H683" s="11" t="s">
        <v>1964</v>
      </c>
      <c r="I683" s="11" t="s">
        <v>1965</v>
      </c>
      <c r="M683" s="14" t="s">
        <v>219</v>
      </c>
      <c r="N683" s="15" t="s">
        <v>220</v>
      </c>
      <c r="O683" s="15" t="s">
        <v>221</v>
      </c>
    </row>
    <row r="684">
      <c r="A684" s="9">
        <v>682.0</v>
      </c>
      <c r="B684" s="7" t="s">
        <v>1969</v>
      </c>
      <c r="C684" s="7" t="s">
        <v>256</v>
      </c>
      <c r="D684" s="7" t="s">
        <v>406</v>
      </c>
      <c r="E684" s="11" t="s">
        <v>1961</v>
      </c>
      <c r="F684" s="11" t="s">
        <v>1962</v>
      </c>
      <c r="G684" s="11" t="s">
        <v>1963</v>
      </c>
      <c r="H684" s="11" t="s">
        <v>1964</v>
      </c>
      <c r="I684" s="11" t="s">
        <v>1965</v>
      </c>
      <c r="M684" s="14" t="s">
        <v>219</v>
      </c>
      <c r="N684" s="15" t="s">
        <v>220</v>
      </c>
      <c r="O684" s="15" t="s">
        <v>221</v>
      </c>
    </row>
    <row r="685">
      <c r="A685" s="9">
        <v>683.0</v>
      </c>
      <c r="B685" s="7" t="s">
        <v>1970</v>
      </c>
      <c r="C685" s="7" t="s">
        <v>1971</v>
      </c>
      <c r="D685" s="7" t="s">
        <v>1971</v>
      </c>
      <c r="E685" s="11" t="s">
        <v>1972</v>
      </c>
      <c r="F685" s="11" t="s">
        <v>1973</v>
      </c>
      <c r="G685" s="11" t="s">
        <v>1974</v>
      </c>
      <c r="H685" s="11" t="s">
        <v>1975</v>
      </c>
      <c r="I685" s="11" t="s">
        <v>1976</v>
      </c>
      <c r="M685" s="14" t="s">
        <v>219</v>
      </c>
      <c r="N685" s="15" t="s">
        <v>220</v>
      </c>
      <c r="O685" s="15" t="s">
        <v>221</v>
      </c>
    </row>
    <row r="686">
      <c r="A686" s="9">
        <v>684.0</v>
      </c>
      <c r="B686" s="7" t="s">
        <v>1977</v>
      </c>
      <c r="C686" s="7" t="s">
        <v>1971</v>
      </c>
      <c r="D686" s="7" t="s">
        <v>1971</v>
      </c>
      <c r="E686" s="11" t="s">
        <v>1972</v>
      </c>
      <c r="F686" s="11" t="s">
        <v>1973</v>
      </c>
      <c r="G686" s="11" t="s">
        <v>1974</v>
      </c>
      <c r="H686" s="11" t="s">
        <v>1975</v>
      </c>
      <c r="I686" s="11" t="s">
        <v>1976</v>
      </c>
      <c r="M686" s="14" t="s">
        <v>219</v>
      </c>
      <c r="N686" s="15" t="s">
        <v>220</v>
      </c>
      <c r="O686" s="15" t="s">
        <v>221</v>
      </c>
    </row>
    <row r="687">
      <c r="A687" s="9">
        <v>685.0</v>
      </c>
      <c r="B687" s="7" t="s">
        <v>1978</v>
      </c>
      <c r="C687" s="7" t="s">
        <v>1971</v>
      </c>
      <c r="D687" s="7" t="s">
        <v>1971</v>
      </c>
      <c r="E687" s="11" t="s">
        <v>1979</v>
      </c>
      <c r="F687" s="11" t="s">
        <v>1980</v>
      </c>
      <c r="G687" s="11" t="s">
        <v>1981</v>
      </c>
      <c r="H687" s="11" t="s">
        <v>1982</v>
      </c>
      <c r="I687" s="11" t="s">
        <v>1983</v>
      </c>
      <c r="M687" s="14" t="s">
        <v>26</v>
      </c>
      <c r="N687" s="15" t="s">
        <v>140</v>
      </c>
      <c r="O687" s="15" t="s">
        <v>167</v>
      </c>
    </row>
    <row r="688">
      <c r="A688" s="9">
        <v>686.0</v>
      </c>
      <c r="B688" s="7" t="s">
        <v>1984</v>
      </c>
      <c r="C688" s="7" t="s">
        <v>1971</v>
      </c>
      <c r="D688" s="7" t="s">
        <v>1971</v>
      </c>
      <c r="E688" s="11" t="s">
        <v>1979</v>
      </c>
      <c r="F688" s="11" t="s">
        <v>1980</v>
      </c>
      <c r="G688" s="11" t="s">
        <v>1981</v>
      </c>
      <c r="H688" s="11" t="s">
        <v>1982</v>
      </c>
      <c r="I688" s="11" t="s">
        <v>1983</v>
      </c>
      <c r="M688" s="14" t="s">
        <v>26</v>
      </c>
      <c r="N688" s="15" t="s">
        <v>140</v>
      </c>
      <c r="O688" s="15" t="s">
        <v>167</v>
      </c>
    </row>
    <row r="689">
      <c r="A689" s="9">
        <v>687.0</v>
      </c>
      <c r="B689" s="7" t="s">
        <v>1985</v>
      </c>
      <c r="C689" s="7" t="s">
        <v>1971</v>
      </c>
      <c r="D689" s="7" t="s">
        <v>1971</v>
      </c>
      <c r="E689" s="11" t="s">
        <v>1972</v>
      </c>
      <c r="F689" s="11" t="s">
        <v>1973</v>
      </c>
      <c r="G689" s="11" t="s">
        <v>1974</v>
      </c>
      <c r="H689" s="11" t="s">
        <v>1975</v>
      </c>
      <c r="I689" s="11" t="s">
        <v>1976</v>
      </c>
      <c r="M689" s="14" t="s">
        <v>219</v>
      </c>
      <c r="N689" s="15" t="s">
        <v>220</v>
      </c>
      <c r="O689" s="15" t="s">
        <v>221</v>
      </c>
    </row>
    <row r="690">
      <c r="A690" s="9">
        <v>688.0</v>
      </c>
      <c r="B690" s="7" t="s">
        <v>1986</v>
      </c>
      <c r="C690" s="7" t="s">
        <v>672</v>
      </c>
      <c r="D690" s="7" t="s">
        <v>673</v>
      </c>
      <c r="E690" s="11" t="s">
        <v>1987</v>
      </c>
      <c r="F690" s="11" t="s">
        <v>1988</v>
      </c>
      <c r="G690" s="11" t="s">
        <v>1989</v>
      </c>
      <c r="H690" s="11" t="s">
        <v>1990</v>
      </c>
      <c r="I690" s="11" t="s">
        <v>1991</v>
      </c>
      <c r="M690" s="14" t="s">
        <v>766</v>
      </c>
      <c r="N690" s="15" t="s">
        <v>140</v>
      </c>
      <c r="O690" s="15" t="s">
        <v>167</v>
      </c>
    </row>
    <row r="691">
      <c r="A691" s="9">
        <v>689.0</v>
      </c>
      <c r="B691" s="7" t="s">
        <v>1992</v>
      </c>
      <c r="C691" s="7" t="s">
        <v>656</v>
      </c>
      <c r="D691" s="7" t="s">
        <v>1993</v>
      </c>
      <c r="E691" s="11" t="s">
        <v>1994</v>
      </c>
      <c r="F691" s="11" t="s">
        <v>1995</v>
      </c>
      <c r="G691" s="11" t="s">
        <v>1996</v>
      </c>
      <c r="H691" s="11" t="s">
        <v>1997</v>
      </c>
      <c r="I691" s="11" t="s">
        <v>1998</v>
      </c>
      <c r="M691" s="14" t="s">
        <v>26</v>
      </c>
      <c r="N691" s="15" t="s">
        <v>140</v>
      </c>
      <c r="O691" s="15" t="s">
        <v>167</v>
      </c>
    </row>
    <row r="692">
      <c r="A692" s="9">
        <v>690.0</v>
      </c>
      <c r="B692" s="7" t="s">
        <v>1999</v>
      </c>
      <c r="C692" s="7" t="s">
        <v>656</v>
      </c>
      <c r="D692" s="7" t="s">
        <v>1993</v>
      </c>
      <c r="E692" s="11" t="s">
        <v>1994</v>
      </c>
      <c r="F692" s="11" t="s">
        <v>1995</v>
      </c>
      <c r="G692" s="11" t="s">
        <v>1996</v>
      </c>
      <c r="H692" s="11" t="s">
        <v>1997</v>
      </c>
      <c r="I692" s="11" t="s">
        <v>1998</v>
      </c>
      <c r="M692" s="14" t="s">
        <v>26</v>
      </c>
      <c r="N692" s="15" t="s">
        <v>140</v>
      </c>
      <c r="O692" s="15" t="s">
        <v>167</v>
      </c>
    </row>
    <row r="693">
      <c r="A693" s="9">
        <v>691.0</v>
      </c>
      <c r="B693" s="7" t="s">
        <v>2000</v>
      </c>
      <c r="C693" s="7" t="s">
        <v>656</v>
      </c>
      <c r="D693" s="7" t="s">
        <v>1993</v>
      </c>
      <c r="E693" s="11" t="s">
        <v>2001</v>
      </c>
      <c r="F693" s="11" t="s">
        <v>2002</v>
      </c>
      <c r="G693" s="11" t="s">
        <v>2003</v>
      </c>
      <c r="H693" s="11" t="s">
        <v>2004</v>
      </c>
      <c r="I693" s="11" t="s">
        <v>2005</v>
      </c>
      <c r="M693" s="14" t="s">
        <v>26</v>
      </c>
      <c r="N693" s="15" t="s">
        <v>140</v>
      </c>
      <c r="O693" s="15" t="s">
        <v>167</v>
      </c>
    </row>
    <row r="694">
      <c r="A694" s="9">
        <v>692.0</v>
      </c>
      <c r="B694" s="7" t="s">
        <v>2006</v>
      </c>
      <c r="C694" s="7" t="s">
        <v>471</v>
      </c>
      <c r="D694" s="7" t="s">
        <v>566</v>
      </c>
      <c r="E694" s="11" t="s">
        <v>2007</v>
      </c>
      <c r="F694" s="11" t="s">
        <v>2008</v>
      </c>
      <c r="G694" s="11" t="s">
        <v>2009</v>
      </c>
      <c r="H694" s="11" t="s">
        <v>2010</v>
      </c>
      <c r="I694" s="11" t="s">
        <v>2011</v>
      </c>
      <c r="M694" s="14" t="s">
        <v>219</v>
      </c>
      <c r="N694" s="15" t="s">
        <v>220</v>
      </c>
      <c r="O694" s="15" t="s">
        <v>221</v>
      </c>
    </row>
    <row r="695">
      <c r="A695" s="9">
        <v>693.0</v>
      </c>
      <c r="B695" s="7" t="s">
        <v>2012</v>
      </c>
      <c r="C695" s="7" t="s">
        <v>471</v>
      </c>
      <c r="D695" s="7" t="s">
        <v>566</v>
      </c>
      <c r="E695" s="11" t="s">
        <v>2007</v>
      </c>
      <c r="F695" s="11" t="s">
        <v>2008</v>
      </c>
      <c r="G695" s="11" t="s">
        <v>2009</v>
      </c>
      <c r="H695" s="11" t="s">
        <v>2010</v>
      </c>
      <c r="I695" s="11" t="s">
        <v>2011</v>
      </c>
      <c r="M695" s="14" t="s">
        <v>219</v>
      </c>
      <c r="N695" s="15" t="s">
        <v>220</v>
      </c>
      <c r="O695" s="15" t="s">
        <v>221</v>
      </c>
    </row>
    <row r="696">
      <c r="A696" s="9">
        <v>694.0</v>
      </c>
      <c r="B696" s="7" t="s">
        <v>2013</v>
      </c>
      <c r="C696" s="7" t="s">
        <v>471</v>
      </c>
      <c r="D696" s="7" t="s">
        <v>566</v>
      </c>
      <c r="E696" s="11" t="s">
        <v>2007</v>
      </c>
      <c r="F696" s="11" t="s">
        <v>2008</v>
      </c>
      <c r="G696" s="11" t="s">
        <v>2009</v>
      </c>
      <c r="H696" s="11" t="s">
        <v>2010</v>
      </c>
      <c r="I696" s="11" t="s">
        <v>2011</v>
      </c>
      <c r="M696" s="14" t="s">
        <v>219</v>
      </c>
      <c r="N696" s="15" t="s">
        <v>220</v>
      </c>
      <c r="O696" s="15" t="s">
        <v>221</v>
      </c>
    </row>
    <row r="697">
      <c r="A697" s="9">
        <v>695.0</v>
      </c>
      <c r="B697" s="7" t="s">
        <v>2014</v>
      </c>
      <c r="C697" s="7" t="s">
        <v>471</v>
      </c>
      <c r="D697" s="7" t="s">
        <v>566</v>
      </c>
      <c r="E697" s="11" t="s">
        <v>2007</v>
      </c>
      <c r="F697" s="11" t="s">
        <v>2008</v>
      </c>
      <c r="G697" s="11" t="s">
        <v>2009</v>
      </c>
      <c r="H697" s="11" t="s">
        <v>2010</v>
      </c>
      <c r="I697" s="11" t="s">
        <v>2011</v>
      </c>
      <c r="M697" s="14" t="s">
        <v>26</v>
      </c>
      <c r="N697" s="15" t="s">
        <v>140</v>
      </c>
      <c r="O697" s="15" t="s">
        <v>167</v>
      </c>
    </row>
    <row r="698">
      <c r="A698" s="9">
        <v>696.0</v>
      </c>
      <c r="B698" s="7" t="s">
        <v>2015</v>
      </c>
      <c r="C698" s="7" t="s">
        <v>471</v>
      </c>
      <c r="D698" s="7" t="s">
        <v>566</v>
      </c>
      <c r="E698" s="11" t="s">
        <v>2007</v>
      </c>
      <c r="F698" s="11" t="s">
        <v>2008</v>
      </c>
      <c r="G698" s="11" t="s">
        <v>2009</v>
      </c>
      <c r="H698" s="11" t="s">
        <v>2010</v>
      </c>
      <c r="I698" s="11" t="s">
        <v>2011</v>
      </c>
      <c r="M698" s="14" t="s">
        <v>26</v>
      </c>
      <c r="N698" s="15" t="s">
        <v>140</v>
      </c>
      <c r="O698" s="15" t="s">
        <v>167</v>
      </c>
    </row>
    <row r="699">
      <c r="A699" s="9">
        <v>697.0</v>
      </c>
      <c r="B699" s="7" t="s">
        <v>2016</v>
      </c>
      <c r="C699" s="7" t="s">
        <v>1135</v>
      </c>
      <c r="D699" s="7" t="s">
        <v>2017</v>
      </c>
      <c r="E699" s="11" t="s">
        <v>2018</v>
      </c>
      <c r="F699" s="11" t="s">
        <v>2019</v>
      </c>
      <c r="G699" s="11" t="s">
        <v>2020</v>
      </c>
      <c r="H699" s="11" t="s">
        <v>2021</v>
      </c>
      <c r="I699" s="11" t="s">
        <v>2022</v>
      </c>
      <c r="M699" s="14" t="s">
        <v>26</v>
      </c>
      <c r="N699" s="15" t="s">
        <v>140</v>
      </c>
      <c r="O699" s="15" t="s">
        <v>167</v>
      </c>
    </row>
    <row r="700">
      <c r="A700" s="9">
        <v>698.0</v>
      </c>
      <c r="B700" s="7" t="s">
        <v>2023</v>
      </c>
      <c r="C700" s="7" t="s">
        <v>2024</v>
      </c>
      <c r="D700" s="7" t="s">
        <v>2025</v>
      </c>
      <c r="E700" s="11" t="s">
        <v>2026</v>
      </c>
      <c r="F700" s="11" t="s">
        <v>2027</v>
      </c>
      <c r="G700" s="11" t="s">
        <v>2028</v>
      </c>
      <c r="H700" s="11" t="s">
        <v>2029</v>
      </c>
      <c r="I700" s="11" t="s">
        <v>2030</v>
      </c>
      <c r="M700" s="14" t="s">
        <v>26</v>
      </c>
      <c r="N700" s="15" t="s">
        <v>29</v>
      </c>
      <c r="O700" s="15" t="s">
        <v>48</v>
      </c>
    </row>
    <row r="701">
      <c r="A701" s="9">
        <v>699.0</v>
      </c>
      <c r="B701" s="7" t="s">
        <v>2031</v>
      </c>
      <c r="C701" s="7" t="s">
        <v>2024</v>
      </c>
      <c r="D701" s="7" t="s">
        <v>2025</v>
      </c>
      <c r="E701" s="11" t="s">
        <v>2026</v>
      </c>
      <c r="F701" s="11" t="s">
        <v>2027</v>
      </c>
      <c r="G701" s="11" t="s">
        <v>2028</v>
      </c>
      <c r="H701" s="11" t="s">
        <v>2029</v>
      </c>
      <c r="I701" s="11" t="s">
        <v>2030</v>
      </c>
      <c r="M701" s="14" t="s">
        <v>26</v>
      </c>
      <c r="N701" s="15" t="s">
        <v>140</v>
      </c>
      <c r="O701" s="15" t="s">
        <v>167</v>
      </c>
    </row>
    <row r="702">
      <c r="A702" s="9">
        <v>700.0</v>
      </c>
      <c r="B702" s="7" t="s">
        <v>2032</v>
      </c>
      <c r="C702" s="7" t="s">
        <v>1516</v>
      </c>
      <c r="D702" s="7" t="s">
        <v>1516</v>
      </c>
      <c r="E702" s="11" t="s">
        <v>2033</v>
      </c>
      <c r="F702" s="11" t="s">
        <v>2035</v>
      </c>
      <c r="G702" s="11" t="s">
        <v>2036</v>
      </c>
      <c r="H702" s="11" t="s">
        <v>2037</v>
      </c>
      <c r="I702" s="11" t="s">
        <v>2038</v>
      </c>
      <c r="M702" s="14" t="s">
        <v>26</v>
      </c>
      <c r="N702" s="15" t="s">
        <v>140</v>
      </c>
      <c r="O702" s="15" t="s">
        <v>167</v>
      </c>
    </row>
    <row r="703">
      <c r="A703" s="9">
        <v>701.0</v>
      </c>
      <c r="B703" s="7" t="s">
        <v>2040</v>
      </c>
      <c r="C703" s="7" t="s">
        <v>471</v>
      </c>
      <c r="D703" s="7" t="s">
        <v>566</v>
      </c>
      <c r="E703" s="11" t="s">
        <v>2041</v>
      </c>
      <c r="F703" s="11" t="s">
        <v>2042</v>
      </c>
      <c r="G703" s="11" t="s">
        <v>2043</v>
      </c>
      <c r="H703" s="11" t="s">
        <v>2044</v>
      </c>
      <c r="I703" s="11" t="s">
        <v>2045</v>
      </c>
      <c r="M703" s="14" t="s">
        <v>219</v>
      </c>
      <c r="N703" s="15" t="s">
        <v>220</v>
      </c>
      <c r="O703" s="15" t="s">
        <v>221</v>
      </c>
    </row>
    <row r="704">
      <c r="A704" s="9">
        <v>702.0</v>
      </c>
      <c r="B704" s="7" t="s">
        <v>2046</v>
      </c>
      <c r="C704" s="7" t="s">
        <v>471</v>
      </c>
      <c r="D704" s="7" t="s">
        <v>566</v>
      </c>
      <c r="E704" s="11" t="s">
        <v>2041</v>
      </c>
      <c r="F704" s="11" t="s">
        <v>2042</v>
      </c>
      <c r="G704" s="11" t="s">
        <v>2043</v>
      </c>
      <c r="H704" s="11" t="s">
        <v>2044</v>
      </c>
      <c r="I704" s="11" t="s">
        <v>2045</v>
      </c>
      <c r="M704" s="14" t="s">
        <v>219</v>
      </c>
      <c r="N704" s="15" t="s">
        <v>220</v>
      </c>
      <c r="O704" s="15" t="s">
        <v>221</v>
      </c>
    </row>
    <row r="705">
      <c r="A705" s="9">
        <v>703.0</v>
      </c>
      <c r="B705" s="7" t="s">
        <v>2047</v>
      </c>
      <c r="C705" s="7" t="s">
        <v>471</v>
      </c>
      <c r="D705" s="7" t="s">
        <v>566</v>
      </c>
      <c r="E705" s="11" t="s">
        <v>2041</v>
      </c>
      <c r="F705" s="11" t="s">
        <v>2042</v>
      </c>
      <c r="G705" s="11" t="s">
        <v>2043</v>
      </c>
      <c r="H705" s="11" t="s">
        <v>2044</v>
      </c>
      <c r="I705" s="11" t="s">
        <v>2045</v>
      </c>
      <c r="M705" s="14" t="s">
        <v>219</v>
      </c>
      <c r="N705" s="15" t="s">
        <v>220</v>
      </c>
      <c r="O705" s="15" t="s">
        <v>221</v>
      </c>
    </row>
    <row r="706">
      <c r="A706" s="9">
        <v>704.0</v>
      </c>
      <c r="B706" s="7" t="s">
        <v>2048</v>
      </c>
      <c r="C706" s="7" t="s">
        <v>471</v>
      </c>
      <c r="D706" s="7" t="s">
        <v>566</v>
      </c>
      <c r="E706" s="11" t="s">
        <v>2049</v>
      </c>
      <c r="F706" s="11" t="s">
        <v>2050</v>
      </c>
      <c r="G706" s="11" t="s">
        <v>2051</v>
      </c>
      <c r="H706" s="11" t="s">
        <v>2052</v>
      </c>
      <c r="I706" s="11" t="s">
        <v>2053</v>
      </c>
      <c r="M706" s="14" t="s">
        <v>219</v>
      </c>
      <c r="N706" s="15" t="s">
        <v>220</v>
      </c>
      <c r="O706" s="15" t="s">
        <v>221</v>
      </c>
    </row>
    <row r="707">
      <c r="A707" s="9">
        <v>705.0</v>
      </c>
      <c r="B707" s="7" t="s">
        <v>2054</v>
      </c>
      <c r="C707" s="7" t="s">
        <v>471</v>
      </c>
      <c r="D707" s="7" t="s">
        <v>566</v>
      </c>
      <c r="E707" s="11" t="s">
        <v>2049</v>
      </c>
      <c r="F707" s="11" t="s">
        <v>2050</v>
      </c>
      <c r="G707" s="11" t="s">
        <v>2051</v>
      </c>
      <c r="H707" s="11" t="s">
        <v>2052</v>
      </c>
      <c r="I707" s="11" t="s">
        <v>2053</v>
      </c>
      <c r="M707" s="14" t="s">
        <v>219</v>
      </c>
      <c r="N707" s="15" t="s">
        <v>220</v>
      </c>
      <c r="O707" s="15" t="s">
        <v>221</v>
      </c>
    </row>
    <row r="708">
      <c r="A708" s="9">
        <v>706.0</v>
      </c>
      <c r="B708" s="7" t="s">
        <v>2055</v>
      </c>
      <c r="C708" s="7" t="s">
        <v>471</v>
      </c>
      <c r="D708" s="7" t="s">
        <v>566</v>
      </c>
      <c r="E708" s="11" t="s">
        <v>2049</v>
      </c>
      <c r="F708" s="11" t="s">
        <v>2050</v>
      </c>
      <c r="G708" s="11" t="s">
        <v>2051</v>
      </c>
      <c r="H708" s="11" t="s">
        <v>2052</v>
      </c>
      <c r="I708" s="11" t="s">
        <v>2053</v>
      </c>
      <c r="M708" s="14" t="s">
        <v>219</v>
      </c>
      <c r="N708" s="15" t="s">
        <v>220</v>
      </c>
      <c r="O708" s="15" t="s">
        <v>221</v>
      </c>
    </row>
    <row r="709">
      <c r="A709" s="9">
        <v>707.0</v>
      </c>
      <c r="B709" s="7" t="s">
        <v>2056</v>
      </c>
      <c r="C709" s="7" t="s">
        <v>471</v>
      </c>
      <c r="D709" s="7" t="s">
        <v>566</v>
      </c>
      <c r="E709" s="11" t="s">
        <v>2057</v>
      </c>
      <c r="F709" s="11" t="s">
        <v>2058</v>
      </c>
      <c r="G709" s="11" t="s">
        <v>2059</v>
      </c>
      <c r="H709" s="11" t="s">
        <v>2060</v>
      </c>
      <c r="I709" s="11" t="s">
        <v>2061</v>
      </c>
      <c r="M709" s="14" t="s">
        <v>219</v>
      </c>
      <c r="N709" s="15" t="s">
        <v>220</v>
      </c>
      <c r="O709" s="15" t="s">
        <v>221</v>
      </c>
    </row>
    <row r="710">
      <c r="A710" s="9">
        <v>708.0</v>
      </c>
      <c r="B710" s="7" t="s">
        <v>2062</v>
      </c>
      <c r="C710" s="7" t="s">
        <v>471</v>
      </c>
      <c r="D710" s="7" t="s">
        <v>566</v>
      </c>
      <c r="E710" s="11" t="s">
        <v>2057</v>
      </c>
      <c r="F710" s="11" t="s">
        <v>2058</v>
      </c>
      <c r="G710" s="11" t="s">
        <v>2059</v>
      </c>
      <c r="H710" s="11" t="s">
        <v>2060</v>
      </c>
      <c r="I710" s="11" t="s">
        <v>2061</v>
      </c>
      <c r="M710" s="14" t="s">
        <v>219</v>
      </c>
      <c r="N710" s="15" t="s">
        <v>220</v>
      </c>
      <c r="O710" s="15" t="s">
        <v>221</v>
      </c>
    </row>
    <row r="711">
      <c r="A711" s="9">
        <v>709.0</v>
      </c>
      <c r="B711" s="7" t="s">
        <v>2063</v>
      </c>
      <c r="C711" s="7" t="s">
        <v>759</v>
      </c>
      <c r="D711" s="7" t="s">
        <v>2064</v>
      </c>
      <c r="E711" s="11" t="s">
        <v>2065</v>
      </c>
      <c r="F711" s="11" t="s">
        <v>2066</v>
      </c>
      <c r="G711" s="11" t="s">
        <v>2067</v>
      </c>
      <c r="H711" s="11" t="s">
        <v>2068</v>
      </c>
      <c r="I711" s="11" t="s">
        <v>2069</v>
      </c>
      <c r="M711" s="14" t="s">
        <v>26</v>
      </c>
      <c r="N711" s="15" t="s">
        <v>140</v>
      </c>
      <c r="O711" s="15" t="s">
        <v>167</v>
      </c>
    </row>
    <row r="712">
      <c r="A712" s="9">
        <v>710.0</v>
      </c>
      <c r="B712" s="7" t="s">
        <v>2070</v>
      </c>
      <c r="C712" s="7" t="s">
        <v>759</v>
      </c>
      <c r="D712" s="7" t="s">
        <v>2064</v>
      </c>
      <c r="E712" s="11" t="s">
        <v>2065</v>
      </c>
      <c r="F712" s="11" t="s">
        <v>2066</v>
      </c>
      <c r="G712" s="11" t="s">
        <v>2067</v>
      </c>
      <c r="H712" s="11" t="s">
        <v>2068</v>
      </c>
      <c r="I712" s="11" t="s">
        <v>2069</v>
      </c>
      <c r="M712" s="14" t="s">
        <v>26</v>
      </c>
      <c r="N712" s="15" t="s">
        <v>140</v>
      </c>
      <c r="O712" s="15" t="s">
        <v>167</v>
      </c>
    </row>
    <row r="713">
      <c r="A713" s="9">
        <v>711.0</v>
      </c>
      <c r="B713" s="7" t="s">
        <v>2071</v>
      </c>
      <c r="C713" s="7" t="s">
        <v>759</v>
      </c>
      <c r="D713" s="7" t="s">
        <v>2064</v>
      </c>
      <c r="E713" s="11" t="s">
        <v>2065</v>
      </c>
      <c r="F713" s="11" t="s">
        <v>2066</v>
      </c>
      <c r="G713" s="11" t="s">
        <v>2067</v>
      </c>
      <c r="H713" s="11" t="s">
        <v>2068</v>
      </c>
      <c r="I713" s="11" t="s">
        <v>2069</v>
      </c>
      <c r="M713" s="14" t="s">
        <v>26</v>
      </c>
      <c r="N713" s="15" t="s">
        <v>140</v>
      </c>
      <c r="O713" s="15" t="s">
        <v>167</v>
      </c>
    </row>
    <row r="714">
      <c r="A714" s="9">
        <v>712.0</v>
      </c>
      <c r="B714" s="7" t="s">
        <v>2072</v>
      </c>
      <c r="C714" s="7" t="s">
        <v>759</v>
      </c>
      <c r="D714" s="7" t="s">
        <v>2064</v>
      </c>
      <c r="E714" s="11" t="s">
        <v>2065</v>
      </c>
      <c r="F714" s="11" t="s">
        <v>2066</v>
      </c>
      <c r="G714" s="11" t="s">
        <v>2067</v>
      </c>
      <c r="H714" s="11" t="s">
        <v>2068</v>
      </c>
      <c r="I714" s="11" t="s">
        <v>2069</v>
      </c>
      <c r="M714" s="14" t="s">
        <v>26</v>
      </c>
      <c r="N714" s="15" t="s">
        <v>140</v>
      </c>
      <c r="O714" s="15" t="s">
        <v>167</v>
      </c>
    </row>
    <row r="715">
      <c r="A715" s="9">
        <v>713.0</v>
      </c>
      <c r="B715" s="7" t="s">
        <v>2073</v>
      </c>
      <c r="C715" s="7" t="s">
        <v>2074</v>
      </c>
      <c r="D715" s="7" t="s">
        <v>2075</v>
      </c>
      <c r="E715" s="11" t="s">
        <v>2076</v>
      </c>
      <c r="F715" s="11" t="s">
        <v>2077</v>
      </c>
      <c r="G715" s="11" t="s">
        <v>2078</v>
      </c>
      <c r="H715" s="11" t="s">
        <v>2079</v>
      </c>
      <c r="I715" s="11" t="s">
        <v>2080</v>
      </c>
      <c r="M715" s="14" t="s">
        <v>26</v>
      </c>
      <c r="N715" s="15" t="s">
        <v>140</v>
      </c>
      <c r="O715" s="15" t="s">
        <v>167</v>
      </c>
    </row>
    <row r="716">
      <c r="A716" s="9">
        <v>714.0</v>
      </c>
      <c r="B716" s="7" t="s">
        <v>2081</v>
      </c>
      <c r="C716" s="7" t="s">
        <v>2074</v>
      </c>
      <c r="D716" s="7" t="s">
        <v>2075</v>
      </c>
      <c r="E716" s="11" t="s">
        <v>2076</v>
      </c>
      <c r="F716" s="11" t="s">
        <v>2077</v>
      </c>
      <c r="G716" s="11" t="s">
        <v>2078</v>
      </c>
      <c r="H716" s="11" t="s">
        <v>2079</v>
      </c>
      <c r="I716" s="11" t="s">
        <v>2080</v>
      </c>
      <c r="M716" s="14" t="s">
        <v>26</v>
      </c>
      <c r="N716" s="15" t="s">
        <v>140</v>
      </c>
      <c r="O716" s="15" t="s">
        <v>167</v>
      </c>
    </row>
    <row r="717">
      <c r="A717" s="9">
        <v>715.0</v>
      </c>
      <c r="B717" s="7" t="s">
        <v>2082</v>
      </c>
      <c r="C717" s="7" t="s">
        <v>759</v>
      </c>
      <c r="D717" s="7" t="s">
        <v>2083</v>
      </c>
      <c r="E717" s="11" t="s">
        <v>2084</v>
      </c>
      <c r="F717" s="11" t="s">
        <v>2085</v>
      </c>
      <c r="G717" s="11" t="s">
        <v>2086</v>
      </c>
      <c r="H717" s="11" t="s">
        <v>2087</v>
      </c>
      <c r="I717" s="11" t="s">
        <v>2088</v>
      </c>
      <c r="M717" s="14" t="s">
        <v>26</v>
      </c>
      <c r="N717" s="15" t="s">
        <v>140</v>
      </c>
      <c r="O717" s="15" t="s">
        <v>167</v>
      </c>
    </row>
    <row r="718">
      <c r="A718" s="9">
        <v>716.0</v>
      </c>
      <c r="B718" s="7" t="s">
        <v>2089</v>
      </c>
      <c r="C718" s="7" t="s">
        <v>759</v>
      </c>
      <c r="D718" s="7" t="s">
        <v>2083</v>
      </c>
      <c r="E718" s="11" t="s">
        <v>2084</v>
      </c>
      <c r="F718" s="11" t="s">
        <v>2085</v>
      </c>
      <c r="G718" s="11" t="s">
        <v>2086</v>
      </c>
      <c r="H718" s="11" t="s">
        <v>2087</v>
      </c>
      <c r="I718" s="11" t="s">
        <v>2088</v>
      </c>
      <c r="M718" s="14" t="s">
        <v>26</v>
      </c>
      <c r="N718" s="15" t="s">
        <v>140</v>
      </c>
      <c r="O718" s="15" t="s">
        <v>167</v>
      </c>
    </row>
    <row r="719">
      <c r="A719" s="9">
        <v>717.0</v>
      </c>
      <c r="B719" s="7" t="s">
        <v>2090</v>
      </c>
      <c r="C719" s="7" t="s">
        <v>759</v>
      </c>
      <c r="D719" s="7" t="s">
        <v>2083</v>
      </c>
      <c r="E719" s="11" t="s">
        <v>2084</v>
      </c>
      <c r="F719" s="11" t="s">
        <v>2085</v>
      </c>
      <c r="G719" s="11" t="s">
        <v>2086</v>
      </c>
      <c r="H719" s="11" t="s">
        <v>2087</v>
      </c>
      <c r="I719" s="11" t="s">
        <v>2088</v>
      </c>
      <c r="M719" s="14" t="s">
        <v>26</v>
      </c>
      <c r="N719" s="15" t="s">
        <v>140</v>
      </c>
      <c r="O719" s="15" t="s">
        <v>167</v>
      </c>
    </row>
    <row r="720">
      <c r="A720" s="9">
        <v>718.0</v>
      </c>
      <c r="B720" s="7" t="s">
        <v>2091</v>
      </c>
      <c r="C720" s="7" t="s">
        <v>759</v>
      </c>
      <c r="D720" s="7" t="s">
        <v>2083</v>
      </c>
      <c r="E720" s="11" t="s">
        <v>2084</v>
      </c>
      <c r="F720" s="11" t="s">
        <v>2085</v>
      </c>
      <c r="G720" s="11" t="s">
        <v>2086</v>
      </c>
      <c r="H720" s="11" t="s">
        <v>2087</v>
      </c>
      <c r="I720" s="11" t="s">
        <v>2088</v>
      </c>
      <c r="M720" s="14" t="s">
        <v>26</v>
      </c>
      <c r="N720" s="15" t="s">
        <v>140</v>
      </c>
      <c r="O720" s="15" t="s">
        <v>167</v>
      </c>
    </row>
    <row r="721">
      <c r="A721" s="9">
        <v>719.0</v>
      </c>
      <c r="B721" s="7" t="s">
        <v>2092</v>
      </c>
      <c r="C721" s="7" t="s">
        <v>759</v>
      </c>
      <c r="D721" s="7" t="s">
        <v>2083</v>
      </c>
      <c r="E721" s="11" t="s">
        <v>2084</v>
      </c>
      <c r="F721" s="11" t="s">
        <v>2085</v>
      </c>
      <c r="G721" s="11" t="s">
        <v>2086</v>
      </c>
      <c r="H721" s="11" t="s">
        <v>2087</v>
      </c>
      <c r="I721" s="11" t="s">
        <v>2088</v>
      </c>
      <c r="M721" s="14" t="s">
        <v>26</v>
      </c>
      <c r="N721" s="15" t="s">
        <v>29</v>
      </c>
      <c r="O721" s="15" t="s">
        <v>48</v>
      </c>
    </row>
    <row r="722">
      <c r="A722" s="9">
        <v>720.0</v>
      </c>
      <c r="B722" s="7" t="s">
        <v>2093</v>
      </c>
      <c r="C722" s="7" t="s">
        <v>1056</v>
      </c>
      <c r="D722" s="7" t="s">
        <v>1480</v>
      </c>
      <c r="E722" s="11" t="s">
        <v>2094</v>
      </c>
      <c r="F722" s="11" t="s">
        <v>2095</v>
      </c>
      <c r="G722" s="11" t="s">
        <v>2096</v>
      </c>
      <c r="H722" s="11" t="s">
        <v>2097</v>
      </c>
      <c r="I722" s="11" t="s">
        <v>2098</v>
      </c>
      <c r="M722" s="14" t="s">
        <v>26</v>
      </c>
      <c r="N722" s="15" t="s">
        <v>89</v>
      </c>
      <c r="O722" s="15" t="s">
        <v>2099</v>
      </c>
    </row>
    <row r="723">
      <c r="A723" s="9">
        <v>721.0</v>
      </c>
      <c r="B723" s="7" t="s">
        <v>2100</v>
      </c>
      <c r="C723" s="7" t="s">
        <v>1056</v>
      </c>
      <c r="D723" s="7" t="s">
        <v>1480</v>
      </c>
      <c r="E723" s="11" t="s">
        <v>2094</v>
      </c>
      <c r="F723" s="11" t="s">
        <v>2095</v>
      </c>
      <c r="G723" s="11" t="s">
        <v>2096</v>
      </c>
      <c r="H723" s="11" t="s">
        <v>2097</v>
      </c>
      <c r="I723" s="11" t="s">
        <v>2098</v>
      </c>
      <c r="M723" s="14" t="s">
        <v>26</v>
      </c>
      <c r="N723" s="15" t="s">
        <v>89</v>
      </c>
      <c r="O723" s="15" t="s">
        <v>2099</v>
      </c>
    </row>
    <row r="724">
      <c r="A724" s="9">
        <v>722.0</v>
      </c>
      <c r="B724" s="7" t="s">
        <v>2101</v>
      </c>
      <c r="C724" s="7" t="s">
        <v>1056</v>
      </c>
      <c r="D724" s="7" t="s">
        <v>1480</v>
      </c>
      <c r="E724" s="11" t="s">
        <v>2094</v>
      </c>
      <c r="F724" s="11" t="s">
        <v>2095</v>
      </c>
      <c r="G724" s="11" t="s">
        <v>2096</v>
      </c>
      <c r="H724" s="11" t="s">
        <v>2097</v>
      </c>
      <c r="I724" s="11" t="s">
        <v>2098</v>
      </c>
      <c r="M724" s="14" t="s">
        <v>26</v>
      </c>
      <c r="N724" s="15" t="s">
        <v>89</v>
      </c>
      <c r="O724" s="15" t="s">
        <v>2099</v>
      </c>
    </row>
    <row r="725">
      <c r="A725" s="9">
        <v>723.0</v>
      </c>
      <c r="B725" s="7" t="s">
        <v>2102</v>
      </c>
      <c r="C725" s="7" t="s">
        <v>2103</v>
      </c>
      <c r="D725" s="7" t="s">
        <v>2104</v>
      </c>
      <c r="E725" s="11" t="s">
        <v>2105</v>
      </c>
      <c r="F725" s="11" t="s">
        <v>2106</v>
      </c>
      <c r="G725" s="11" t="s">
        <v>2107</v>
      </c>
      <c r="H725" s="11" t="s">
        <v>2108</v>
      </c>
      <c r="I725" s="11" t="s">
        <v>2109</v>
      </c>
      <c r="M725" s="14" t="s">
        <v>26</v>
      </c>
      <c r="N725" s="15" t="s">
        <v>140</v>
      </c>
      <c r="O725" s="15" t="s">
        <v>167</v>
      </c>
    </row>
    <row r="726">
      <c r="A726" s="9">
        <v>724.0</v>
      </c>
      <c r="B726" s="7" t="s">
        <v>2110</v>
      </c>
      <c r="C726" s="7" t="s">
        <v>759</v>
      </c>
      <c r="D726" s="7" t="s">
        <v>2083</v>
      </c>
      <c r="E726" s="11" t="s">
        <v>2001</v>
      </c>
      <c r="F726" s="11" t="s">
        <v>2002</v>
      </c>
      <c r="G726" s="11" t="s">
        <v>2003</v>
      </c>
      <c r="H726" s="11" t="s">
        <v>2004</v>
      </c>
      <c r="I726" s="11" t="s">
        <v>2005</v>
      </c>
      <c r="M726" s="14" t="s">
        <v>26</v>
      </c>
      <c r="N726" s="15" t="s">
        <v>140</v>
      </c>
      <c r="O726" s="15" t="s">
        <v>167</v>
      </c>
    </row>
    <row r="727">
      <c r="A727" s="9">
        <v>725.0</v>
      </c>
      <c r="B727" s="7" t="s">
        <v>2111</v>
      </c>
      <c r="C727" s="7" t="s">
        <v>759</v>
      </c>
      <c r="D727" s="7" t="s">
        <v>2083</v>
      </c>
      <c r="E727" s="11" t="s">
        <v>2001</v>
      </c>
      <c r="F727" s="11" t="s">
        <v>2002</v>
      </c>
      <c r="G727" s="11" t="s">
        <v>2003</v>
      </c>
      <c r="H727" s="11" t="s">
        <v>2004</v>
      </c>
      <c r="I727" s="11" t="s">
        <v>2005</v>
      </c>
      <c r="M727" s="14" t="s">
        <v>26</v>
      </c>
      <c r="N727" s="15" t="s">
        <v>140</v>
      </c>
      <c r="O727" s="15" t="s">
        <v>167</v>
      </c>
    </row>
    <row r="728">
      <c r="A728" s="9">
        <v>726.0</v>
      </c>
      <c r="B728" s="7" t="s">
        <v>2112</v>
      </c>
      <c r="C728" s="7" t="s">
        <v>759</v>
      </c>
      <c r="D728" s="7" t="s">
        <v>2083</v>
      </c>
      <c r="E728" s="11" t="s">
        <v>2001</v>
      </c>
      <c r="F728" s="11" t="s">
        <v>2002</v>
      </c>
      <c r="G728" s="11" t="s">
        <v>2003</v>
      </c>
      <c r="H728" s="11" t="s">
        <v>2004</v>
      </c>
      <c r="I728" s="11" t="s">
        <v>2005</v>
      </c>
      <c r="M728" s="14" t="s">
        <v>26</v>
      </c>
      <c r="N728" s="15" t="s">
        <v>140</v>
      </c>
      <c r="O728" s="15" t="s">
        <v>167</v>
      </c>
    </row>
    <row r="729">
      <c r="A729" s="9">
        <v>727.0</v>
      </c>
      <c r="B729" s="7" t="s">
        <v>2113</v>
      </c>
      <c r="C729" s="7" t="s">
        <v>759</v>
      </c>
      <c r="D729" s="7" t="s">
        <v>2083</v>
      </c>
      <c r="E729" s="11" t="s">
        <v>2001</v>
      </c>
      <c r="F729" s="11" t="s">
        <v>2002</v>
      </c>
      <c r="G729" s="11" t="s">
        <v>2003</v>
      </c>
      <c r="H729" s="11" t="s">
        <v>2004</v>
      </c>
      <c r="I729" s="11" t="s">
        <v>2005</v>
      </c>
      <c r="M729" s="14" t="s">
        <v>219</v>
      </c>
      <c r="N729" s="15" t="s">
        <v>220</v>
      </c>
      <c r="O729" s="15" t="s">
        <v>221</v>
      </c>
    </row>
    <row r="730">
      <c r="A730" s="9">
        <v>728.0</v>
      </c>
      <c r="B730" s="7" t="s">
        <v>2114</v>
      </c>
      <c r="C730" s="7" t="s">
        <v>759</v>
      </c>
      <c r="D730" s="7" t="s">
        <v>2083</v>
      </c>
      <c r="E730" s="11" t="s">
        <v>2001</v>
      </c>
      <c r="F730" s="11" t="s">
        <v>2002</v>
      </c>
      <c r="G730" s="11" t="s">
        <v>2003</v>
      </c>
      <c r="H730" s="11" t="s">
        <v>2004</v>
      </c>
      <c r="I730" s="11" t="s">
        <v>2005</v>
      </c>
      <c r="M730" s="14" t="s">
        <v>219</v>
      </c>
      <c r="N730" s="15" t="s">
        <v>220</v>
      </c>
      <c r="O730" s="15" t="s">
        <v>221</v>
      </c>
    </row>
    <row r="731">
      <c r="A731" s="9">
        <v>729.0</v>
      </c>
      <c r="B731" s="7" t="s">
        <v>2115</v>
      </c>
      <c r="C731" s="7" t="s">
        <v>759</v>
      </c>
      <c r="D731" s="7" t="s">
        <v>2083</v>
      </c>
      <c r="E731" s="11" t="s">
        <v>2001</v>
      </c>
      <c r="F731" s="11" t="s">
        <v>2002</v>
      </c>
      <c r="G731" s="11" t="s">
        <v>2003</v>
      </c>
      <c r="H731" s="11" t="s">
        <v>2004</v>
      </c>
      <c r="I731" s="11" t="s">
        <v>2005</v>
      </c>
      <c r="M731" s="14" t="s">
        <v>2116</v>
      </c>
      <c r="N731" s="15" t="s">
        <v>140</v>
      </c>
      <c r="O731" s="15" t="s">
        <v>167</v>
      </c>
    </row>
    <row r="732">
      <c r="A732" s="9">
        <v>730.0</v>
      </c>
      <c r="B732" s="7" t="s">
        <v>2117</v>
      </c>
      <c r="C732" s="7" t="s">
        <v>38</v>
      </c>
      <c r="D732" s="7" t="s">
        <v>1472</v>
      </c>
      <c r="E732" s="11" t="s">
        <v>2118</v>
      </c>
      <c r="F732" s="11" t="s">
        <v>2119</v>
      </c>
      <c r="G732" s="11" t="s">
        <v>2120</v>
      </c>
      <c r="H732" s="11" t="s">
        <v>2121</v>
      </c>
      <c r="I732" s="11" t="s">
        <v>2123</v>
      </c>
      <c r="M732" s="14" t="s">
        <v>26</v>
      </c>
      <c r="N732" s="15" t="s">
        <v>29</v>
      </c>
      <c r="O732" s="15" t="s">
        <v>48</v>
      </c>
    </row>
    <row r="733">
      <c r="A733" s="9">
        <v>731.0</v>
      </c>
      <c r="B733" s="7" t="s">
        <v>2124</v>
      </c>
      <c r="C733" s="7" t="s">
        <v>240</v>
      </c>
      <c r="D733" s="7" t="s">
        <v>1922</v>
      </c>
      <c r="E733" s="11" t="s">
        <v>2126</v>
      </c>
      <c r="F733" s="11" t="s">
        <v>2127</v>
      </c>
      <c r="G733" s="11" t="s">
        <v>2128</v>
      </c>
      <c r="H733" s="11" t="s">
        <v>2129</v>
      </c>
      <c r="I733" s="11" t="s">
        <v>2130</v>
      </c>
      <c r="M733" s="14" t="s">
        <v>26</v>
      </c>
      <c r="N733" s="15" t="s">
        <v>140</v>
      </c>
      <c r="O733" s="15" t="s">
        <v>167</v>
      </c>
    </row>
    <row r="734">
      <c r="A734" s="9">
        <v>732.0</v>
      </c>
      <c r="B734" s="7" t="s">
        <v>2131</v>
      </c>
      <c r="C734" s="7" t="s">
        <v>240</v>
      </c>
      <c r="D734" s="7" t="s">
        <v>1922</v>
      </c>
      <c r="E734" s="11" t="s">
        <v>2126</v>
      </c>
      <c r="F734" s="11" t="s">
        <v>2127</v>
      </c>
      <c r="G734" s="11" t="s">
        <v>2128</v>
      </c>
      <c r="H734" s="11" t="s">
        <v>2129</v>
      </c>
      <c r="I734" s="11" t="s">
        <v>2130</v>
      </c>
      <c r="M734" s="14" t="s">
        <v>26</v>
      </c>
      <c r="N734" s="15" t="s">
        <v>29</v>
      </c>
      <c r="O734" s="15" t="s">
        <v>48</v>
      </c>
    </row>
    <row r="735">
      <c r="A735" s="9">
        <v>733.0</v>
      </c>
      <c r="B735" s="7" t="s">
        <v>2132</v>
      </c>
      <c r="C735" s="7" t="s">
        <v>240</v>
      </c>
      <c r="D735" s="7" t="s">
        <v>1922</v>
      </c>
      <c r="E735" s="11" t="s">
        <v>2126</v>
      </c>
      <c r="F735" s="11" t="s">
        <v>2127</v>
      </c>
      <c r="G735" s="11" t="s">
        <v>2128</v>
      </c>
      <c r="H735" s="11" t="s">
        <v>2129</v>
      </c>
      <c r="I735" s="11" t="s">
        <v>2130</v>
      </c>
      <c r="M735" s="14" t="s">
        <v>26</v>
      </c>
      <c r="N735" s="15" t="s">
        <v>29</v>
      </c>
      <c r="O735" s="15" t="s">
        <v>48</v>
      </c>
    </row>
    <row r="736">
      <c r="A736" s="9">
        <v>734.0</v>
      </c>
      <c r="B736" s="7" t="s">
        <v>2133</v>
      </c>
      <c r="C736" s="7" t="s">
        <v>240</v>
      </c>
      <c r="D736" s="7" t="s">
        <v>1922</v>
      </c>
      <c r="E736" s="11" t="s">
        <v>2134</v>
      </c>
      <c r="F736" s="11" t="s">
        <v>2135</v>
      </c>
      <c r="G736" s="11" t="s">
        <v>2136</v>
      </c>
      <c r="H736" s="11" t="s">
        <v>2137</v>
      </c>
      <c r="I736" s="11" t="s">
        <v>2138</v>
      </c>
      <c r="M736" s="14" t="s">
        <v>26</v>
      </c>
      <c r="N736" s="15" t="s">
        <v>29</v>
      </c>
      <c r="O736" s="15" t="s">
        <v>48</v>
      </c>
    </row>
    <row r="737">
      <c r="A737" s="9">
        <v>735.0</v>
      </c>
      <c r="B737" s="7" t="s">
        <v>2139</v>
      </c>
      <c r="C737" s="7" t="s">
        <v>240</v>
      </c>
      <c r="D737" s="7" t="s">
        <v>1922</v>
      </c>
      <c r="E737" s="11" t="s">
        <v>2134</v>
      </c>
      <c r="F737" s="11" t="s">
        <v>2135</v>
      </c>
      <c r="G737" s="11" t="s">
        <v>2136</v>
      </c>
      <c r="H737" s="11" t="s">
        <v>2137</v>
      </c>
      <c r="I737" s="11" t="s">
        <v>2138</v>
      </c>
      <c r="M737" s="14" t="s">
        <v>26</v>
      </c>
      <c r="N737" s="15" t="s">
        <v>29</v>
      </c>
      <c r="O737" s="15" t="s">
        <v>48</v>
      </c>
    </row>
    <row r="738">
      <c r="A738" s="9">
        <v>736.0</v>
      </c>
      <c r="B738" s="7" t="s">
        <v>2140</v>
      </c>
      <c r="C738" s="7" t="s">
        <v>240</v>
      </c>
      <c r="D738" s="7" t="s">
        <v>1922</v>
      </c>
      <c r="E738" s="11" t="s">
        <v>2134</v>
      </c>
      <c r="F738" s="11" t="s">
        <v>2135</v>
      </c>
      <c r="G738" s="11" t="s">
        <v>2136</v>
      </c>
      <c r="H738" s="11" t="s">
        <v>2137</v>
      </c>
      <c r="I738" s="11" t="s">
        <v>2138</v>
      </c>
      <c r="M738" s="14" t="s">
        <v>26</v>
      </c>
      <c r="N738" s="15" t="s">
        <v>29</v>
      </c>
      <c r="O738" s="15" t="s">
        <v>48</v>
      </c>
    </row>
    <row r="739">
      <c r="A739" s="9">
        <v>737.0</v>
      </c>
      <c r="B739" s="7" t="s">
        <v>2141</v>
      </c>
      <c r="C739" s="7" t="s">
        <v>240</v>
      </c>
      <c r="D739" s="7" t="s">
        <v>1922</v>
      </c>
      <c r="E739" s="11" t="s">
        <v>2134</v>
      </c>
      <c r="F739" s="11" t="s">
        <v>2135</v>
      </c>
      <c r="G739" s="11" t="s">
        <v>2136</v>
      </c>
      <c r="H739" s="11" t="s">
        <v>2137</v>
      </c>
      <c r="I739" s="11" t="s">
        <v>2138</v>
      </c>
      <c r="M739" s="14" t="s">
        <v>26</v>
      </c>
      <c r="N739" s="15" t="s">
        <v>29</v>
      </c>
      <c r="O739" s="15" t="s">
        <v>48</v>
      </c>
    </row>
    <row r="740">
      <c r="A740" s="9">
        <v>738.0</v>
      </c>
      <c r="B740" s="7" t="s">
        <v>2142</v>
      </c>
      <c r="C740" s="7" t="s">
        <v>240</v>
      </c>
      <c r="D740" s="7" t="s">
        <v>1922</v>
      </c>
      <c r="E740" s="11" t="s">
        <v>2134</v>
      </c>
      <c r="F740" s="11" t="s">
        <v>2135</v>
      </c>
      <c r="G740" s="11" t="s">
        <v>2136</v>
      </c>
      <c r="H740" s="11" t="s">
        <v>2137</v>
      </c>
      <c r="I740" s="11" t="s">
        <v>2138</v>
      </c>
      <c r="M740" s="14" t="s">
        <v>26</v>
      </c>
      <c r="N740" s="15" t="s">
        <v>29</v>
      </c>
      <c r="O740" s="15" t="s">
        <v>48</v>
      </c>
    </row>
    <row r="741">
      <c r="A741" s="9">
        <v>739.0</v>
      </c>
      <c r="B741" s="7" t="s">
        <v>2143</v>
      </c>
      <c r="C741" s="7" t="s">
        <v>240</v>
      </c>
      <c r="D741" s="7" t="s">
        <v>1922</v>
      </c>
      <c r="E741" s="11" t="s">
        <v>2134</v>
      </c>
      <c r="F741" s="11" t="s">
        <v>2135</v>
      </c>
      <c r="G741" s="11" t="s">
        <v>2136</v>
      </c>
      <c r="H741" s="11" t="s">
        <v>2137</v>
      </c>
      <c r="I741" s="11" t="s">
        <v>2138</v>
      </c>
      <c r="M741" s="14" t="s">
        <v>26</v>
      </c>
      <c r="N741" s="15" t="s">
        <v>29</v>
      </c>
      <c r="O741" s="15" t="s">
        <v>48</v>
      </c>
    </row>
    <row r="742">
      <c r="A742" s="9">
        <v>740.0</v>
      </c>
      <c r="B742" s="7" t="s">
        <v>2144</v>
      </c>
      <c r="C742" s="7" t="s">
        <v>240</v>
      </c>
      <c r="D742" s="7" t="s">
        <v>1922</v>
      </c>
      <c r="E742" s="11" t="s">
        <v>2134</v>
      </c>
      <c r="F742" s="11" t="s">
        <v>2135</v>
      </c>
      <c r="G742" s="11" t="s">
        <v>2136</v>
      </c>
      <c r="H742" s="11" t="s">
        <v>2137</v>
      </c>
      <c r="I742" s="11" t="s">
        <v>2138</v>
      </c>
      <c r="M742" s="14" t="s">
        <v>26</v>
      </c>
      <c r="N742" s="15" t="s">
        <v>29</v>
      </c>
      <c r="O742" s="15" t="s">
        <v>48</v>
      </c>
    </row>
    <row r="743">
      <c r="A743" s="9">
        <v>741.0</v>
      </c>
      <c r="B743" s="7" t="s">
        <v>2145</v>
      </c>
      <c r="C743" s="7" t="s">
        <v>240</v>
      </c>
      <c r="D743" s="7" t="s">
        <v>1922</v>
      </c>
      <c r="E743" s="11" t="s">
        <v>2134</v>
      </c>
      <c r="F743" s="11" t="s">
        <v>2135</v>
      </c>
      <c r="G743" s="11" t="s">
        <v>2136</v>
      </c>
      <c r="H743" s="11" t="s">
        <v>2137</v>
      </c>
      <c r="I743" s="11" t="s">
        <v>2138</v>
      </c>
      <c r="M743" s="14" t="s">
        <v>26</v>
      </c>
      <c r="N743" s="15" t="s">
        <v>29</v>
      </c>
      <c r="O743" s="15" t="s">
        <v>48</v>
      </c>
    </row>
    <row r="744">
      <c r="A744" s="9">
        <v>742.0</v>
      </c>
      <c r="B744" s="7" t="s">
        <v>2146</v>
      </c>
      <c r="C744" s="7" t="s">
        <v>240</v>
      </c>
      <c r="D744" s="7" t="s">
        <v>1922</v>
      </c>
      <c r="E744" s="11" t="s">
        <v>2134</v>
      </c>
      <c r="F744" s="11" t="s">
        <v>2135</v>
      </c>
      <c r="G744" s="11" t="s">
        <v>2136</v>
      </c>
      <c r="H744" s="11" t="s">
        <v>2137</v>
      </c>
      <c r="I744" s="11" t="s">
        <v>2138</v>
      </c>
      <c r="M744" s="14" t="s">
        <v>26</v>
      </c>
      <c r="N744" s="15" t="s">
        <v>29</v>
      </c>
      <c r="O744" s="15" t="s">
        <v>48</v>
      </c>
    </row>
    <row r="745">
      <c r="A745" s="9">
        <v>743.0</v>
      </c>
      <c r="B745" s="7" t="s">
        <v>2147</v>
      </c>
      <c r="C745" s="7" t="s">
        <v>240</v>
      </c>
      <c r="D745" s="7" t="s">
        <v>1922</v>
      </c>
      <c r="E745" s="11" t="s">
        <v>2126</v>
      </c>
      <c r="F745" s="11" t="s">
        <v>2127</v>
      </c>
      <c r="G745" s="11" t="s">
        <v>2128</v>
      </c>
      <c r="H745" s="11" t="s">
        <v>2129</v>
      </c>
      <c r="I745" s="11" t="s">
        <v>2130</v>
      </c>
      <c r="M745" s="14" t="s">
        <v>26</v>
      </c>
      <c r="N745" s="15" t="s">
        <v>29</v>
      </c>
      <c r="O745" s="15" t="s">
        <v>48</v>
      </c>
    </row>
    <row r="746">
      <c r="A746" s="9">
        <v>744.0</v>
      </c>
      <c r="B746" s="7" t="s">
        <v>2148</v>
      </c>
      <c r="C746" s="7" t="s">
        <v>240</v>
      </c>
      <c r="D746" s="7" t="s">
        <v>1922</v>
      </c>
      <c r="E746" s="11" t="s">
        <v>2126</v>
      </c>
      <c r="F746" s="11" t="s">
        <v>2127</v>
      </c>
      <c r="G746" s="11" t="s">
        <v>2128</v>
      </c>
      <c r="H746" s="11" t="s">
        <v>2129</v>
      </c>
      <c r="I746" s="11" t="s">
        <v>2130</v>
      </c>
      <c r="M746" s="14" t="s">
        <v>26</v>
      </c>
      <c r="N746" s="15" t="s">
        <v>29</v>
      </c>
      <c r="O746" s="15" t="s">
        <v>48</v>
      </c>
    </row>
    <row r="747">
      <c r="A747" s="9">
        <v>745.0</v>
      </c>
      <c r="B747" s="7" t="s">
        <v>2149</v>
      </c>
      <c r="C747" s="7" t="s">
        <v>2150</v>
      </c>
      <c r="D747" s="7" t="s">
        <v>2151</v>
      </c>
      <c r="E747" s="11" t="s">
        <v>2152</v>
      </c>
      <c r="F747" s="11" t="s">
        <v>2153</v>
      </c>
      <c r="G747" s="11" t="s">
        <v>2154</v>
      </c>
      <c r="H747" s="11" t="s">
        <v>2155</v>
      </c>
      <c r="I747" s="11" t="s">
        <v>2156</v>
      </c>
      <c r="M747" s="14" t="s">
        <v>26</v>
      </c>
      <c r="N747" s="15" t="s">
        <v>140</v>
      </c>
      <c r="O747" s="15" t="s">
        <v>167</v>
      </c>
    </row>
    <row r="748">
      <c r="A748" s="9">
        <v>746.0</v>
      </c>
      <c r="B748" s="7" t="s">
        <v>2157</v>
      </c>
      <c r="C748" s="7" t="s">
        <v>2150</v>
      </c>
      <c r="D748" s="7" t="s">
        <v>2151</v>
      </c>
      <c r="E748" s="11" t="s">
        <v>2158</v>
      </c>
      <c r="F748" s="11" t="s">
        <v>2159</v>
      </c>
      <c r="G748" s="11" t="s">
        <v>2160</v>
      </c>
      <c r="H748" s="11" t="s">
        <v>2161</v>
      </c>
      <c r="I748" s="11" t="s">
        <v>2162</v>
      </c>
      <c r="M748" s="14" t="s">
        <v>26</v>
      </c>
      <c r="N748" s="15" t="s">
        <v>140</v>
      </c>
      <c r="O748" s="15" t="s">
        <v>167</v>
      </c>
    </row>
    <row r="749">
      <c r="A749" s="9">
        <v>747.0</v>
      </c>
      <c r="B749" s="7" t="s">
        <v>2163</v>
      </c>
      <c r="C749" s="7" t="s">
        <v>2150</v>
      </c>
      <c r="D749" s="7" t="s">
        <v>2151</v>
      </c>
      <c r="E749" s="11" t="s">
        <v>2158</v>
      </c>
      <c r="F749" s="11" t="s">
        <v>2159</v>
      </c>
      <c r="G749" s="11" t="s">
        <v>2160</v>
      </c>
      <c r="H749" s="11" t="s">
        <v>2161</v>
      </c>
      <c r="I749" s="11" t="s">
        <v>2162</v>
      </c>
      <c r="M749" s="14" t="s">
        <v>26</v>
      </c>
      <c r="N749" s="15" t="s">
        <v>140</v>
      </c>
      <c r="O749" s="15" t="s">
        <v>167</v>
      </c>
    </row>
    <row r="750">
      <c r="A750" s="9">
        <v>748.0</v>
      </c>
      <c r="B750" s="7" t="s">
        <v>2164</v>
      </c>
      <c r="C750" s="7" t="s">
        <v>2150</v>
      </c>
      <c r="D750" s="7" t="s">
        <v>2151</v>
      </c>
      <c r="E750" s="11" t="s">
        <v>2158</v>
      </c>
      <c r="F750" s="11" t="s">
        <v>2159</v>
      </c>
      <c r="G750" s="11" t="s">
        <v>2160</v>
      </c>
      <c r="H750" s="11" t="s">
        <v>2161</v>
      </c>
      <c r="I750" s="11" t="s">
        <v>2162</v>
      </c>
      <c r="M750" s="14" t="s">
        <v>26</v>
      </c>
      <c r="N750" s="15" t="s">
        <v>140</v>
      </c>
      <c r="O750" s="15" t="s">
        <v>167</v>
      </c>
    </row>
    <row r="751">
      <c r="A751" s="9">
        <v>749.0</v>
      </c>
      <c r="B751" s="7" t="s">
        <v>2165</v>
      </c>
      <c r="C751" s="7" t="s">
        <v>2150</v>
      </c>
      <c r="D751" s="7" t="s">
        <v>2151</v>
      </c>
      <c r="E751" s="11" t="s">
        <v>2158</v>
      </c>
      <c r="F751" s="11" t="s">
        <v>2159</v>
      </c>
      <c r="G751" s="11" t="s">
        <v>2160</v>
      </c>
      <c r="H751" s="11" t="s">
        <v>2161</v>
      </c>
      <c r="I751" s="11" t="s">
        <v>2162</v>
      </c>
      <c r="M751" s="14" t="s">
        <v>26</v>
      </c>
      <c r="N751" s="15" t="s">
        <v>140</v>
      </c>
      <c r="O751" s="15" t="s">
        <v>167</v>
      </c>
    </row>
    <row r="752">
      <c r="A752" s="9">
        <v>750.0</v>
      </c>
      <c r="B752" s="7" t="s">
        <v>2166</v>
      </c>
      <c r="C752" s="7" t="s">
        <v>2150</v>
      </c>
      <c r="D752" s="7" t="s">
        <v>2151</v>
      </c>
      <c r="E752" s="11" t="s">
        <v>41</v>
      </c>
      <c r="F752" s="11" t="s">
        <v>43</v>
      </c>
      <c r="G752" s="11" t="s">
        <v>44</v>
      </c>
      <c r="H752" s="11" t="s">
        <v>45</v>
      </c>
      <c r="I752" s="11" t="s">
        <v>46</v>
      </c>
      <c r="M752" s="14" t="s">
        <v>26</v>
      </c>
      <c r="N752" s="15" t="s">
        <v>29</v>
      </c>
      <c r="O752" s="15" t="s">
        <v>48</v>
      </c>
    </row>
    <row r="753">
      <c r="A753" s="9">
        <v>751.0</v>
      </c>
      <c r="B753" s="7" t="s">
        <v>2167</v>
      </c>
      <c r="C753" s="7" t="s">
        <v>205</v>
      </c>
      <c r="D753" s="7" t="s">
        <v>206</v>
      </c>
      <c r="E753" s="11" t="s">
        <v>2168</v>
      </c>
      <c r="F753" s="11" t="s">
        <v>2169</v>
      </c>
      <c r="G753" s="11" t="s">
        <v>2170</v>
      </c>
      <c r="H753" s="11" t="s">
        <v>2171</v>
      </c>
      <c r="I753" s="11" t="s">
        <v>2172</v>
      </c>
      <c r="M753" s="14" t="s">
        <v>26</v>
      </c>
      <c r="N753" s="15" t="s">
        <v>140</v>
      </c>
      <c r="O753" s="15" t="s">
        <v>167</v>
      </c>
    </row>
    <row r="754">
      <c r="A754" s="9">
        <v>752.0</v>
      </c>
      <c r="B754" s="7" t="s">
        <v>2173</v>
      </c>
      <c r="C754" s="7" t="s">
        <v>205</v>
      </c>
      <c r="D754" s="7" t="s">
        <v>206</v>
      </c>
      <c r="E754" s="11" t="s">
        <v>2168</v>
      </c>
      <c r="F754" s="11" t="s">
        <v>2169</v>
      </c>
      <c r="G754" s="11" t="s">
        <v>2170</v>
      </c>
      <c r="H754" s="11" t="s">
        <v>2171</v>
      </c>
      <c r="I754" s="11" t="s">
        <v>2172</v>
      </c>
      <c r="M754" s="14" t="s">
        <v>26</v>
      </c>
      <c r="N754" s="15" t="s">
        <v>140</v>
      </c>
      <c r="O754" s="15" t="s">
        <v>167</v>
      </c>
    </row>
    <row r="755">
      <c r="A755" s="9">
        <v>753.0</v>
      </c>
      <c r="B755" s="7" t="s">
        <v>2174</v>
      </c>
      <c r="C755" s="7" t="s">
        <v>205</v>
      </c>
      <c r="D755" s="7" t="s">
        <v>206</v>
      </c>
      <c r="E755" s="11" t="s">
        <v>2168</v>
      </c>
      <c r="F755" s="11" t="s">
        <v>2169</v>
      </c>
      <c r="G755" s="11" t="s">
        <v>2170</v>
      </c>
      <c r="H755" s="11" t="s">
        <v>2171</v>
      </c>
      <c r="I755" s="11" t="s">
        <v>2172</v>
      </c>
      <c r="M755" s="14" t="s">
        <v>26</v>
      </c>
      <c r="N755" s="15" t="s">
        <v>140</v>
      </c>
      <c r="O755" s="15" t="s">
        <v>167</v>
      </c>
    </row>
    <row r="756">
      <c r="A756" s="9">
        <v>754.0</v>
      </c>
      <c r="B756" s="7" t="s">
        <v>2175</v>
      </c>
      <c r="C756" s="7" t="s">
        <v>205</v>
      </c>
      <c r="D756" s="7" t="s">
        <v>206</v>
      </c>
      <c r="E756" s="11" t="s">
        <v>2168</v>
      </c>
      <c r="F756" s="11" t="s">
        <v>2169</v>
      </c>
      <c r="G756" s="11" t="s">
        <v>2170</v>
      </c>
      <c r="H756" s="11" t="s">
        <v>2171</v>
      </c>
      <c r="I756" s="11" t="s">
        <v>2172</v>
      </c>
      <c r="M756" s="14" t="s">
        <v>219</v>
      </c>
      <c r="N756" s="15" t="s">
        <v>220</v>
      </c>
      <c r="O756" s="15" t="s">
        <v>221</v>
      </c>
    </row>
    <row r="757">
      <c r="A757" s="9">
        <v>755.0</v>
      </c>
      <c r="B757" s="7" t="s">
        <v>2176</v>
      </c>
      <c r="C757" s="7" t="s">
        <v>205</v>
      </c>
      <c r="D757" s="7" t="s">
        <v>356</v>
      </c>
      <c r="E757" s="11" t="s">
        <v>2168</v>
      </c>
      <c r="F757" s="11" t="s">
        <v>2169</v>
      </c>
      <c r="G757" s="11" t="s">
        <v>2170</v>
      </c>
      <c r="H757" s="11" t="s">
        <v>2171</v>
      </c>
      <c r="I757" s="11" t="s">
        <v>2172</v>
      </c>
      <c r="M757" s="14" t="s">
        <v>26</v>
      </c>
      <c r="N757" s="15" t="s">
        <v>140</v>
      </c>
      <c r="O757" s="15" t="s">
        <v>167</v>
      </c>
    </row>
    <row r="758">
      <c r="A758" s="9">
        <v>756.0</v>
      </c>
      <c r="B758" s="7" t="s">
        <v>2177</v>
      </c>
      <c r="C758" s="7" t="s">
        <v>205</v>
      </c>
      <c r="D758" s="7" t="s">
        <v>356</v>
      </c>
      <c r="E758" s="11" t="s">
        <v>2168</v>
      </c>
      <c r="F758" s="11" t="s">
        <v>2169</v>
      </c>
      <c r="G758" s="11" t="s">
        <v>2170</v>
      </c>
      <c r="H758" s="11" t="s">
        <v>2171</v>
      </c>
      <c r="I758" s="11" t="s">
        <v>2172</v>
      </c>
      <c r="M758" s="14" t="s">
        <v>26</v>
      </c>
      <c r="N758" s="15" t="s">
        <v>140</v>
      </c>
      <c r="O758" s="15" t="s">
        <v>167</v>
      </c>
    </row>
    <row r="759">
      <c r="A759" s="9">
        <v>757.0</v>
      </c>
      <c r="B759" s="7" t="s">
        <v>2178</v>
      </c>
      <c r="C759" s="7" t="s">
        <v>38</v>
      </c>
      <c r="D759" s="7" t="s">
        <v>1472</v>
      </c>
      <c r="E759" s="11" t="s">
        <v>1614</v>
      </c>
      <c r="F759" s="11" t="s">
        <v>1615</v>
      </c>
      <c r="G759" s="11" t="s">
        <v>1616</v>
      </c>
      <c r="H759" s="11" t="s">
        <v>1617</v>
      </c>
      <c r="I759" s="11" t="s">
        <v>1618</v>
      </c>
      <c r="M759" s="14" t="s">
        <v>219</v>
      </c>
      <c r="N759" s="15" t="s">
        <v>29</v>
      </c>
      <c r="O759" s="15" t="s">
        <v>48</v>
      </c>
    </row>
    <row r="760">
      <c r="A760" s="9">
        <v>758.0</v>
      </c>
      <c r="B760" s="7" t="s">
        <v>2179</v>
      </c>
      <c r="C760" s="7" t="s">
        <v>38</v>
      </c>
      <c r="D760" s="7" t="s">
        <v>1472</v>
      </c>
      <c r="E760" s="11" t="s">
        <v>1614</v>
      </c>
      <c r="F760" s="11" t="s">
        <v>1615</v>
      </c>
      <c r="G760" s="11" t="s">
        <v>1616</v>
      </c>
      <c r="H760" s="11" t="s">
        <v>1617</v>
      </c>
      <c r="I760" s="11" t="s">
        <v>1618</v>
      </c>
      <c r="M760" s="14" t="s">
        <v>26</v>
      </c>
      <c r="N760" s="15" t="s">
        <v>29</v>
      </c>
      <c r="O760" s="15" t="s">
        <v>48</v>
      </c>
    </row>
    <row r="761">
      <c r="A761" s="9">
        <v>759.0</v>
      </c>
      <c r="B761" s="7" t="s">
        <v>2180</v>
      </c>
      <c r="C761" s="7" t="s">
        <v>38</v>
      </c>
      <c r="D761" s="7" t="s">
        <v>1472</v>
      </c>
      <c r="E761" s="11" t="s">
        <v>1614</v>
      </c>
      <c r="F761" s="11" t="s">
        <v>1615</v>
      </c>
      <c r="G761" s="11" t="s">
        <v>1616</v>
      </c>
      <c r="H761" s="11" t="s">
        <v>1617</v>
      </c>
      <c r="I761" s="11" t="s">
        <v>1618</v>
      </c>
      <c r="M761" s="14" t="s">
        <v>26</v>
      </c>
      <c r="N761" s="15" t="s">
        <v>29</v>
      </c>
      <c r="O761" s="15" t="s">
        <v>48</v>
      </c>
    </row>
    <row r="762">
      <c r="A762" s="9">
        <v>760.0</v>
      </c>
      <c r="B762" s="7" t="s">
        <v>2181</v>
      </c>
      <c r="C762" s="7" t="s">
        <v>38</v>
      </c>
      <c r="D762" s="7" t="s">
        <v>1472</v>
      </c>
      <c r="E762" s="11" t="s">
        <v>1614</v>
      </c>
      <c r="F762" s="11" t="s">
        <v>1615</v>
      </c>
      <c r="G762" s="11" t="s">
        <v>1616</v>
      </c>
      <c r="H762" s="11" t="s">
        <v>1617</v>
      </c>
      <c r="I762" s="11" t="s">
        <v>1618</v>
      </c>
      <c r="M762" s="14" t="s">
        <v>219</v>
      </c>
      <c r="N762" s="15" t="s">
        <v>29</v>
      </c>
      <c r="O762" s="15" t="s">
        <v>48</v>
      </c>
    </row>
    <row r="763">
      <c r="A763" s="9">
        <v>761.0</v>
      </c>
      <c r="B763" s="7" t="s">
        <v>2182</v>
      </c>
      <c r="C763" s="7" t="s">
        <v>38</v>
      </c>
      <c r="D763" s="7" t="s">
        <v>1472</v>
      </c>
      <c r="E763" s="11" t="s">
        <v>1614</v>
      </c>
      <c r="F763" s="11" t="s">
        <v>1615</v>
      </c>
      <c r="G763" s="11" t="s">
        <v>1616</v>
      </c>
      <c r="H763" s="11" t="s">
        <v>1617</v>
      </c>
      <c r="I763" s="11" t="s">
        <v>1618</v>
      </c>
      <c r="M763" s="14" t="s">
        <v>26</v>
      </c>
      <c r="N763" s="15" t="s">
        <v>29</v>
      </c>
      <c r="O763" s="15" t="s">
        <v>48</v>
      </c>
    </row>
    <row r="764">
      <c r="A764" s="9">
        <v>762.0</v>
      </c>
      <c r="B764" s="7" t="s">
        <v>2183</v>
      </c>
      <c r="C764" s="7" t="s">
        <v>38</v>
      </c>
      <c r="D764" s="7" t="s">
        <v>1472</v>
      </c>
      <c r="E764" s="11" t="s">
        <v>1614</v>
      </c>
      <c r="F764" s="11" t="s">
        <v>1615</v>
      </c>
      <c r="G764" s="11" t="s">
        <v>1616</v>
      </c>
      <c r="H764" s="11" t="s">
        <v>1617</v>
      </c>
      <c r="I764" s="11" t="s">
        <v>1618</v>
      </c>
      <c r="M764" s="14" t="s">
        <v>26</v>
      </c>
      <c r="N764" s="15" t="s">
        <v>29</v>
      </c>
      <c r="O764" s="15" t="s">
        <v>48</v>
      </c>
    </row>
    <row r="765">
      <c r="A765" s="9">
        <v>763.0</v>
      </c>
      <c r="B765" s="7" t="s">
        <v>2184</v>
      </c>
      <c r="C765" s="7" t="s">
        <v>38</v>
      </c>
      <c r="D765" s="7" t="s">
        <v>1472</v>
      </c>
      <c r="E765" s="11" t="s">
        <v>2185</v>
      </c>
      <c r="F765" s="11" t="s">
        <v>2186</v>
      </c>
      <c r="G765" s="11" t="s">
        <v>2187</v>
      </c>
      <c r="H765" s="11" t="s">
        <v>2188</v>
      </c>
      <c r="I765" s="11" t="s">
        <v>2189</v>
      </c>
      <c r="M765" s="14" t="s">
        <v>80</v>
      </c>
      <c r="N765" s="15" t="s">
        <v>29</v>
      </c>
      <c r="O765" s="15" t="s">
        <v>48</v>
      </c>
    </row>
    <row r="766">
      <c r="A766" s="9">
        <v>764.0</v>
      </c>
      <c r="B766" s="7" t="s">
        <v>2190</v>
      </c>
      <c r="C766" s="7" t="s">
        <v>38</v>
      </c>
      <c r="D766" s="7" t="s">
        <v>1472</v>
      </c>
      <c r="E766" s="11" t="s">
        <v>1614</v>
      </c>
      <c r="F766" s="11" t="s">
        <v>1615</v>
      </c>
      <c r="G766" s="11" t="s">
        <v>1616</v>
      </c>
      <c r="H766" s="11" t="s">
        <v>1617</v>
      </c>
      <c r="I766" s="11" t="s">
        <v>1618</v>
      </c>
      <c r="M766" s="14" t="s">
        <v>26</v>
      </c>
      <c r="N766" s="15" t="s">
        <v>29</v>
      </c>
      <c r="O766" s="15" t="s">
        <v>48</v>
      </c>
    </row>
    <row r="767">
      <c r="A767" s="9">
        <v>765.0</v>
      </c>
      <c r="B767" s="7" t="s">
        <v>112</v>
      </c>
      <c r="C767" s="7" t="s">
        <v>38</v>
      </c>
      <c r="D767" s="7" t="s">
        <v>1472</v>
      </c>
      <c r="E767" s="11" t="s">
        <v>1614</v>
      </c>
      <c r="F767" s="11" t="s">
        <v>1615</v>
      </c>
      <c r="G767" s="11" t="s">
        <v>1616</v>
      </c>
      <c r="H767" s="11" t="s">
        <v>1617</v>
      </c>
      <c r="I767" s="11" t="s">
        <v>1618</v>
      </c>
      <c r="M767" s="14" t="s">
        <v>80</v>
      </c>
      <c r="N767" s="15" t="s">
        <v>29</v>
      </c>
      <c r="O767" s="15" t="s">
        <v>48</v>
      </c>
    </row>
    <row r="768">
      <c r="A768" s="9">
        <v>766.0</v>
      </c>
      <c r="B768" s="7" t="s">
        <v>2191</v>
      </c>
      <c r="C768" s="7" t="s">
        <v>38</v>
      </c>
      <c r="D768" s="7" t="s">
        <v>1472</v>
      </c>
      <c r="E768" s="11" t="s">
        <v>1614</v>
      </c>
      <c r="F768" s="11" t="s">
        <v>1615</v>
      </c>
      <c r="G768" s="11" t="s">
        <v>1616</v>
      </c>
      <c r="H768" s="11" t="s">
        <v>1617</v>
      </c>
      <c r="I768" s="11" t="s">
        <v>1618</v>
      </c>
      <c r="M768" s="14" t="s">
        <v>80</v>
      </c>
      <c r="N768" s="15" t="s">
        <v>29</v>
      </c>
      <c r="O768" s="15" t="s">
        <v>48</v>
      </c>
    </row>
    <row r="769">
      <c r="A769" s="9">
        <v>767.0</v>
      </c>
      <c r="B769" s="7" t="s">
        <v>2192</v>
      </c>
      <c r="C769" s="7" t="s">
        <v>38</v>
      </c>
      <c r="D769" s="7" t="s">
        <v>1472</v>
      </c>
      <c r="E769" s="11" t="s">
        <v>2185</v>
      </c>
      <c r="F769" s="11" t="s">
        <v>2186</v>
      </c>
      <c r="G769" s="11" t="s">
        <v>2187</v>
      </c>
      <c r="H769" s="11" t="s">
        <v>2188</v>
      </c>
      <c r="I769" s="11" t="s">
        <v>2189</v>
      </c>
      <c r="M769" s="14" t="s">
        <v>80</v>
      </c>
      <c r="N769" s="15" t="s">
        <v>29</v>
      </c>
      <c r="O769" s="15" t="s">
        <v>48</v>
      </c>
    </row>
    <row r="770">
      <c r="A770" s="9">
        <v>768.0</v>
      </c>
      <c r="B770" s="7" t="s">
        <v>2193</v>
      </c>
      <c r="C770" s="7" t="s">
        <v>38</v>
      </c>
      <c r="D770" s="7" t="s">
        <v>1472</v>
      </c>
      <c r="E770" s="11" t="s">
        <v>2185</v>
      </c>
      <c r="F770" s="11" t="s">
        <v>2186</v>
      </c>
      <c r="G770" s="11" t="s">
        <v>2187</v>
      </c>
      <c r="H770" s="11" t="s">
        <v>2188</v>
      </c>
      <c r="I770" s="11" t="s">
        <v>2189</v>
      </c>
      <c r="M770" s="14" t="s">
        <v>80</v>
      </c>
      <c r="N770" s="15" t="s">
        <v>29</v>
      </c>
      <c r="O770" s="15" t="s">
        <v>48</v>
      </c>
    </row>
    <row r="771">
      <c r="A771" s="9">
        <v>769.0</v>
      </c>
      <c r="B771" s="7" t="s">
        <v>2194</v>
      </c>
      <c r="C771" s="7" t="s">
        <v>38</v>
      </c>
      <c r="D771" s="7" t="s">
        <v>1472</v>
      </c>
      <c r="E771" s="11" t="s">
        <v>2185</v>
      </c>
      <c r="F771" s="11" t="s">
        <v>2186</v>
      </c>
      <c r="G771" s="11" t="s">
        <v>2187</v>
      </c>
      <c r="H771" s="11" t="s">
        <v>2188</v>
      </c>
      <c r="I771" s="11" t="s">
        <v>2189</v>
      </c>
      <c r="M771" s="14" t="s">
        <v>80</v>
      </c>
      <c r="N771" s="15" t="s">
        <v>29</v>
      </c>
      <c r="O771" s="15" t="s">
        <v>48</v>
      </c>
    </row>
    <row r="772">
      <c r="A772" s="9">
        <v>770.0</v>
      </c>
      <c r="B772" s="7" t="s">
        <v>418</v>
      </c>
      <c r="C772" s="7" t="s">
        <v>38</v>
      </c>
      <c r="D772" s="7" t="s">
        <v>1472</v>
      </c>
      <c r="E772" s="11" t="s">
        <v>2185</v>
      </c>
      <c r="F772" s="11" t="s">
        <v>2186</v>
      </c>
      <c r="G772" s="11" t="s">
        <v>2187</v>
      </c>
      <c r="H772" s="11" t="s">
        <v>2188</v>
      </c>
      <c r="I772" s="11" t="s">
        <v>2189</v>
      </c>
      <c r="M772" s="14" t="s">
        <v>80</v>
      </c>
      <c r="N772" s="15" t="s">
        <v>29</v>
      </c>
      <c r="O772" s="15" t="s">
        <v>48</v>
      </c>
    </row>
    <row r="773">
      <c r="A773" s="9">
        <v>771.0</v>
      </c>
      <c r="B773" s="7" t="s">
        <v>2195</v>
      </c>
      <c r="C773" s="7" t="s">
        <v>38</v>
      </c>
      <c r="D773" s="7" t="s">
        <v>1472</v>
      </c>
      <c r="E773" s="11" t="s">
        <v>2185</v>
      </c>
      <c r="F773" s="11" t="s">
        <v>2186</v>
      </c>
      <c r="G773" s="11" t="s">
        <v>2187</v>
      </c>
      <c r="H773" s="11" t="s">
        <v>2188</v>
      </c>
      <c r="I773" s="11" t="s">
        <v>2189</v>
      </c>
      <c r="M773" s="14" t="s">
        <v>80</v>
      </c>
      <c r="N773" s="15" t="s">
        <v>29</v>
      </c>
      <c r="O773" s="15" t="s">
        <v>48</v>
      </c>
    </row>
    <row r="774">
      <c r="A774" s="9">
        <v>772.0</v>
      </c>
      <c r="B774" s="7" t="s">
        <v>2196</v>
      </c>
      <c r="C774" s="7" t="s">
        <v>38</v>
      </c>
      <c r="D774" s="7" t="s">
        <v>1472</v>
      </c>
      <c r="E774" s="11" t="s">
        <v>1614</v>
      </c>
      <c r="F774" s="11" t="s">
        <v>1615</v>
      </c>
      <c r="G774" s="11" t="s">
        <v>1616</v>
      </c>
      <c r="H774" s="11" t="s">
        <v>1617</v>
      </c>
      <c r="I774" s="11" t="s">
        <v>1618</v>
      </c>
      <c r="M774" s="14" t="s">
        <v>80</v>
      </c>
      <c r="N774" s="15" t="s">
        <v>29</v>
      </c>
      <c r="O774" s="15" t="s">
        <v>48</v>
      </c>
    </row>
    <row r="775">
      <c r="A775" s="9">
        <v>773.0</v>
      </c>
      <c r="B775" s="7" t="s">
        <v>2197</v>
      </c>
      <c r="C775" s="7" t="s">
        <v>38</v>
      </c>
      <c r="D775" s="7" t="s">
        <v>1472</v>
      </c>
      <c r="E775" s="11" t="s">
        <v>1614</v>
      </c>
      <c r="F775" s="11" t="s">
        <v>1615</v>
      </c>
      <c r="G775" s="11" t="s">
        <v>1616</v>
      </c>
      <c r="H775" s="11" t="s">
        <v>1617</v>
      </c>
      <c r="I775" s="11" t="s">
        <v>1618</v>
      </c>
      <c r="M775" s="14" t="s">
        <v>80</v>
      </c>
      <c r="N775" s="15" t="s">
        <v>29</v>
      </c>
      <c r="O775" s="15" t="s">
        <v>48</v>
      </c>
    </row>
    <row r="776">
      <c r="A776" s="9">
        <v>774.0</v>
      </c>
      <c r="B776" s="7" t="s">
        <v>2199</v>
      </c>
      <c r="C776" s="7" t="s">
        <v>38</v>
      </c>
      <c r="D776" s="7" t="s">
        <v>1472</v>
      </c>
      <c r="E776" s="11" t="s">
        <v>1614</v>
      </c>
      <c r="F776" s="11" t="s">
        <v>1615</v>
      </c>
      <c r="G776" s="11" t="s">
        <v>1616</v>
      </c>
      <c r="H776" s="11" t="s">
        <v>1617</v>
      </c>
      <c r="I776" s="11" t="s">
        <v>1618</v>
      </c>
      <c r="M776" s="14" t="s">
        <v>26</v>
      </c>
      <c r="N776" s="15" t="s">
        <v>29</v>
      </c>
      <c r="O776" s="15" t="s">
        <v>48</v>
      </c>
    </row>
    <row r="777">
      <c r="A777" s="9">
        <v>775.0</v>
      </c>
      <c r="B777" s="7" t="s">
        <v>2201</v>
      </c>
      <c r="C777" s="7" t="s">
        <v>38</v>
      </c>
      <c r="D777" s="7" t="s">
        <v>1472</v>
      </c>
      <c r="E777" s="11" t="s">
        <v>1614</v>
      </c>
      <c r="F777" s="11" t="s">
        <v>1615</v>
      </c>
      <c r="G777" s="11" t="s">
        <v>1616</v>
      </c>
      <c r="H777" s="11" t="s">
        <v>1617</v>
      </c>
      <c r="I777" s="11" t="s">
        <v>1618</v>
      </c>
      <c r="M777" s="14" t="s">
        <v>26</v>
      </c>
      <c r="N777" s="15" t="s">
        <v>29</v>
      </c>
      <c r="O777" s="15" t="s">
        <v>48</v>
      </c>
    </row>
    <row r="778">
      <c r="A778" s="9">
        <v>776.0</v>
      </c>
      <c r="B778" s="7" t="s">
        <v>2202</v>
      </c>
      <c r="C778" s="7" t="s">
        <v>38</v>
      </c>
      <c r="D778" s="7" t="s">
        <v>1472</v>
      </c>
      <c r="E778" s="11" t="s">
        <v>1614</v>
      </c>
      <c r="F778" s="11" t="s">
        <v>1615</v>
      </c>
      <c r="G778" s="11" t="s">
        <v>1616</v>
      </c>
      <c r="H778" s="11" t="s">
        <v>1617</v>
      </c>
      <c r="I778" s="11" t="s">
        <v>1618</v>
      </c>
      <c r="M778" s="14" t="s">
        <v>26</v>
      </c>
      <c r="N778" s="15" t="s">
        <v>29</v>
      </c>
      <c r="O778" s="15" t="s">
        <v>48</v>
      </c>
    </row>
    <row r="779">
      <c r="A779" s="9">
        <v>777.0</v>
      </c>
      <c r="B779" s="7" t="s">
        <v>2203</v>
      </c>
      <c r="C779" s="7" t="s">
        <v>38</v>
      </c>
      <c r="D779" s="7" t="s">
        <v>1472</v>
      </c>
      <c r="E779" s="11" t="s">
        <v>1614</v>
      </c>
      <c r="F779" s="11" t="s">
        <v>1615</v>
      </c>
      <c r="G779" s="11" t="s">
        <v>1616</v>
      </c>
      <c r="H779" s="11" t="s">
        <v>1617</v>
      </c>
      <c r="I779" s="11" t="s">
        <v>1618</v>
      </c>
      <c r="M779" s="14" t="s">
        <v>26</v>
      </c>
      <c r="N779" s="15" t="s">
        <v>29</v>
      </c>
      <c r="O779" s="15" t="s">
        <v>48</v>
      </c>
    </row>
    <row r="780">
      <c r="A780" s="9">
        <v>778.0</v>
      </c>
      <c r="B780" s="7" t="s">
        <v>2204</v>
      </c>
      <c r="C780" s="7" t="s">
        <v>38</v>
      </c>
      <c r="D780" s="7" t="s">
        <v>1472</v>
      </c>
      <c r="E780" s="11" t="s">
        <v>1614</v>
      </c>
      <c r="F780" s="11" t="s">
        <v>1615</v>
      </c>
      <c r="G780" s="11" t="s">
        <v>1616</v>
      </c>
      <c r="H780" s="11" t="s">
        <v>1617</v>
      </c>
      <c r="I780" s="11" t="s">
        <v>1618</v>
      </c>
      <c r="M780" s="14" t="s">
        <v>26</v>
      </c>
      <c r="N780" s="15" t="s">
        <v>29</v>
      </c>
      <c r="O780" s="15" t="s">
        <v>48</v>
      </c>
    </row>
    <row r="781">
      <c r="A781" s="9">
        <v>779.0</v>
      </c>
      <c r="B781" s="7" t="s">
        <v>2205</v>
      </c>
      <c r="C781" s="7" t="s">
        <v>38</v>
      </c>
      <c r="D781" s="7" t="s">
        <v>1472</v>
      </c>
      <c r="E781" s="11" t="s">
        <v>1614</v>
      </c>
      <c r="F781" s="11" t="s">
        <v>1615</v>
      </c>
      <c r="G781" s="11" t="s">
        <v>1616</v>
      </c>
      <c r="H781" s="11" t="s">
        <v>1617</v>
      </c>
      <c r="I781" s="11" t="s">
        <v>1618</v>
      </c>
      <c r="M781" s="14" t="s">
        <v>26</v>
      </c>
      <c r="N781" s="15" t="s">
        <v>29</v>
      </c>
      <c r="O781" s="15" t="s">
        <v>48</v>
      </c>
    </row>
    <row r="782">
      <c r="A782" s="9">
        <v>780.0</v>
      </c>
      <c r="B782" s="7" t="s">
        <v>2206</v>
      </c>
      <c r="C782" s="7" t="s">
        <v>38</v>
      </c>
      <c r="D782" s="7" t="s">
        <v>1472</v>
      </c>
      <c r="E782" s="11" t="s">
        <v>1614</v>
      </c>
      <c r="F782" s="11" t="s">
        <v>1615</v>
      </c>
      <c r="G782" s="11" t="s">
        <v>1616</v>
      </c>
      <c r="H782" s="11" t="s">
        <v>1617</v>
      </c>
      <c r="I782" s="11" t="s">
        <v>1618</v>
      </c>
      <c r="M782" s="14" t="s">
        <v>26</v>
      </c>
      <c r="N782" s="15" t="s">
        <v>29</v>
      </c>
      <c r="O782" s="15" t="s">
        <v>48</v>
      </c>
    </row>
    <row r="783">
      <c r="A783" s="9">
        <v>781.0</v>
      </c>
      <c r="B783" s="7" t="s">
        <v>2207</v>
      </c>
      <c r="C783" s="7" t="s">
        <v>38</v>
      </c>
      <c r="D783" s="7" t="s">
        <v>1472</v>
      </c>
      <c r="E783" s="11" t="s">
        <v>1614</v>
      </c>
      <c r="F783" s="11" t="s">
        <v>1615</v>
      </c>
      <c r="G783" s="11" t="s">
        <v>1616</v>
      </c>
      <c r="H783" s="11" t="s">
        <v>1617</v>
      </c>
      <c r="I783" s="11" t="s">
        <v>1618</v>
      </c>
      <c r="M783" s="14" t="s">
        <v>26</v>
      </c>
      <c r="N783" s="15" t="s">
        <v>29</v>
      </c>
      <c r="O783" s="15" t="s">
        <v>48</v>
      </c>
    </row>
    <row r="784">
      <c r="A784" s="9">
        <v>782.0</v>
      </c>
      <c r="B784" s="7" t="s">
        <v>2208</v>
      </c>
      <c r="C784" s="7" t="s">
        <v>1544</v>
      </c>
      <c r="D784" s="7" t="s">
        <v>1545</v>
      </c>
      <c r="E784" s="11" t="s">
        <v>2209</v>
      </c>
      <c r="F784" s="11" t="s">
        <v>2210</v>
      </c>
      <c r="G784" s="11" t="s">
        <v>2211</v>
      </c>
      <c r="H784" s="11" t="s">
        <v>2212</v>
      </c>
      <c r="I784" s="11" t="s">
        <v>2213</v>
      </c>
      <c r="M784" s="14" t="s">
        <v>26</v>
      </c>
      <c r="N784" s="15" t="s">
        <v>140</v>
      </c>
      <c r="O784" s="15" t="s">
        <v>167</v>
      </c>
    </row>
    <row r="785">
      <c r="A785" s="9">
        <v>783.0</v>
      </c>
      <c r="B785" s="7" t="s">
        <v>2214</v>
      </c>
      <c r="C785" s="7" t="s">
        <v>1544</v>
      </c>
      <c r="D785" s="7" t="s">
        <v>1545</v>
      </c>
      <c r="E785" s="11" t="s">
        <v>2209</v>
      </c>
      <c r="F785" s="11" t="s">
        <v>2210</v>
      </c>
      <c r="G785" s="11" t="s">
        <v>2211</v>
      </c>
      <c r="H785" s="11" t="s">
        <v>2212</v>
      </c>
      <c r="I785" s="11" t="s">
        <v>2213</v>
      </c>
      <c r="M785" s="14" t="s">
        <v>219</v>
      </c>
      <c r="N785" s="15" t="s">
        <v>220</v>
      </c>
      <c r="O785" s="15" t="s">
        <v>221</v>
      </c>
    </row>
    <row r="786">
      <c r="A786" s="9">
        <v>784.0</v>
      </c>
      <c r="B786" s="7" t="s">
        <v>2215</v>
      </c>
      <c r="C786" s="7" t="s">
        <v>1544</v>
      </c>
      <c r="D786" s="7" t="s">
        <v>1545</v>
      </c>
      <c r="E786" s="11" t="s">
        <v>1547</v>
      </c>
      <c r="F786" s="11" t="s">
        <v>1548</v>
      </c>
      <c r="G786" s="11" t="s">
        <v>1549</v>
      </c>
      <c r="H786" s="11" t="s">
        <v>1550</v>
      </c>
      <c r="I786" s="11" t="s">
        <v>1551</v>
      </c>
      <c r="M786" s="14" t="s">
        <v>26</v>
      </c>
      <c r="N786" s="15" t="s">
        <v>140</v>
      </c>
      <c r="O786" s="15" t="s">
        <v>167</v>
      </c>
    </row>
    <row r="787">
      <c r="A787" s="9">
        <v>785.0</v>
      </c>
      <c r="B787" s="7" t="s">
        <v>2216</v>
      </c>
      <c r="C787" s="7" t="s">
        <v>1544</v>
      </c>
      <c r="D787" s="7" t="s">
        <v>1545</v>
      </c>
      <c r="E787" s="11" t="s">
        <v>1547</v>
      </c>
      <c r="F787" s="11" t="s">
        <v>1548</v>
      </c>
      <c r="G787" s="11" t="s">
        <v>1549</v>
      </c>
      <c r="H787" s="11" t="s">
        <v>1550</v>
      </c>
      <c r="I787" s="11" t="s">
        <v>1551</v>
      </c>
      <c r="M787" s="14" t="s">
        <v>26</v>
      </c>
      <c r="N787" s="15" t="s">
        <v>29</v>
      </c>
      <c r="O787" s="15" t="s">
        <v>48</v>
      </c>
    </row>
    <row r="788">
      <c r="A788" s="9">
        <v>786.0</v>
      </c>
      <c r="B788" s="7" t="s">
        <v>2217</v>
      </c>
      <c r="C788" s="7" t="s">
        <v>1544</v>
      </c>
      <c r="D788" s="7" t="s">
        <v>1545</v>
      </c>
      <c r="E788" s="11" t="s">
        <v>1547</v>
      </c>
      <c r="F788" s="11" t="s">
        <v>1548</v>
      </c>
      <c r="G788" s="11" t="s">
        <v>1549</v>
      </c>
      <c r="H788" s="11" t="s">
        <v>1550</v>
      </c>
      <c r="I788" s="11" t="s">
        <v>1551</v>
      </c>
      <c r="M788" s="14" t="s">
        <v>26</v>
      </c>
      <c r="N788" s="15" t="s">
        <v>29</v>
      </c>
      <c r="O788" s="15" t="s">
        <v>48</v>
      </c>
    </row>
    <row r="789">
      <c r="A789" s="9">
        <v>787.0</v>
      </c>
      <c r="B789" s="7" t="s">
        <v>2218</v>
      </c>
      <c r="C789" s="7" t="s">
        <v>1544</v>
      </c>
      <c r="D789" s="7" t="s">
        <v>1545</v>
      </c>
      <c r="E789" s="11" t="s">
        <v>1547</v>
      </c>
      <c r="F789" s="11" t="s">
        <v>1548</v>
      </c>
      <c r="G789" s="11" t="s">
        <v>1549</v>
      </c>
      <c r="H789" s="11" t="s">
        <v>1550</v>
      </c>
      <c r="I789" s="11" t="s">
        <v>1551</v>
      </c>
      <c r="M789" s="14" t="s">
        <v>26</v>
      </c>
      <c r="N789" s="15" t="s">
        <v>140</v>
      </c>
      <c r="O789" s="15" t="s">
        <v>167</v>
      </c>
    </row>
    <row r="790">
      <c r="A790" s="9">
        <v>788.0</v>
      </c>
      <c r="B790" s="7" t="s">
        <v>2219</v>
      </c>
      <c r="C790" s="7" t="s">
        <v>1544</v>
      </c>
      <c r="D790" s="7" t="s">
        <v>1545</v>
      </c>
      <c r="E790" s="11" t="s">
        <v>1547</v>
      </c>
      <c r="F790" s="11" t="s">
        <v>1548</v>
      </c>
      <c r="G790" s="11" t="s">
        <v>1549</v>
      </c>
      <c r="H790" s="11" t="s">
        <v>1550</v>
      </c>
      <c r="I790" s="11" t="s">
        <v>1551</v>
      </c>
      <c r="M790" s="14" t="s">
        <v>26</v>
      </c>
      <c r="N790" s="15" t="s">
        <v>140</v>
      </c>
      <c r="O790" s="15" t="s">
        <v>167</v>
      </c>
    </row>
    <row r="791">
      <c r="A791" s="9">
        <v>789.0</v>
      </c>
      <c r="B791" s="7" t="s">
        <v>2220</v>
      </c>
      <c r="C791" s="7" t="s">
        <v>1544</v>
      </c>
      <c r="D791" s="7" t="s">
        <v>1545</v>
      </c>
      <c r="E791" s="11" t="s">
        <v>1547</v>
      </c>
      <c r="F791" s="11" t="s">
        <v>1548</v>
      </c>
      <c r="G791" s="11" t="s">
        <v>1549</v>
      </c>
      <c r="H791" s="11" t="s">
        <v>1550</v>
      </c>
      <c r="I791" s="11" t="s">
        <v>1551</v>
      </c>
      <c r="M791" s="14" t="s">
        <v>26</v>
      </c>
      <c r="N791" s="15" t="s">
        <v>140</v>
      </c>
      <c r="O791" s="15" t="s">
        <v>167</v>
      </c>
    </row>
    <row r="792">
      <c r="A792" s="9">
        <v>790.0</v>
      </c>
      <c r="B792" s="7" t="s">
        <v>2221</v>
      </c>
      <c r="C792" s="7" t="s">
        <v>114</v>
      </c>
      <c r="D792" s="7" t="s">
        <v>115</v>
      </c>
      <c r="E792" s="11" t="s">
        <v>2222</v>
      </c>
      <c r="F792" s="11" t="s">
        <v>2223</v>
      </c>
      <c r="G792" s="11" t="s">
        <v>2224</v>
      </c>
      <c r="H792" s="11" t="s">
        <v>2225</v>
      </c>
      <c r="I792" s="11" t="s">
        <v>2226</v>
      </c>
      <c r="M792" s="14" t="s">
        <v>26</v>
      </c>
      <c r="N792" s="15" t="s">
        <v>140</v>
      </c>
      <c r="O792" s="15" t="s">
        <v>167</v>
      </c>
    </row>
    <row r="793">
      <c r="A793" s="9">
        <v>791.0</v>
      </c>
      <c r="B793" s="7" t="s">
        <v>2227</v>
      </c>
      <c r="C793" s="7" t="s">
        <v>114</v>
      </c>
      <c r="D793" s="7" t="s">
        <v>115</v>
      </c>
      <c r="E793" s="11" t="s">
        <v>2222</v>
      </c>
      <c r="F793" s="11" t="s">
        <v>2223</v>
      </c>
      <c r="G793" s="11" t="s">
        <v>2224</v>
      </c>
      <c r="H793" s="11" t="s">
        <v>2225</v>
      </c>
      <c r="I793" s="11" t="s">
        <v>2226</v>
      </c>
      <c r="M793" s="14" t="s">
        <v>26</v>
      </c>
      <c r="N793" s="15" t="s">
        <v>140</v>
      </c>
      <c r="O793" s="15" t="s">
        <v>167</v>
      </c>
    </row>
    <row r="794">
      <c r="A794" s="9">
        <v>792.0</v>
      </c>
      <c r="B794" s="7" t="s">
        <v>2228</v>
      </c>
      <c r="C794" s="7" t="s">
        <v>144</v>
      </c>
      <c r="D794" s="7" t="s">
        <v>145</v>
      </c>
      <c r="E794" s="11" t="s">
        <v>2229</v>
      </c>
      <c r="F794" s="11" t="s">
        <v>2230</v>
      </c>
      <c r="G794" s="11" t="s">
        <v>2231</v>
      </c>
      <c r="H794" s="11" t="s">
        <v>2232</v>
      </c>
      <c r="I794" s="11" t="s">
        <v>2233</v>
      </c>
      <c r="M794" s="14" t="s">
        <v>26</v>
      </c>
      <c r="N794" s="15" t="s">
        <v>140</v>
      </c>
      <c r="O794" s="15" t="s">
        <v>167</v>
      </c>
    </row>
    <row r="795">
      <c r="A795" s="9">
        <v>793.0</v>
      </c>
      <c r="B795" s="7" t="s">
        <v>2234</v>
      </c>
      <c r="C795" s="7" t="s">
        <v>144</v>
      </c>
      <c r="D795" s="7" t="s">
        <v>145</v>
      </c>
      <c r="E795" s="11" t="s">
        <v>2229</v>
      </c>
      <c r="F795" s="11" t="s">
        <v>2230</v>
      </c>
      <c r="G795" s="11" t="s">
        <v>2231</v>
      </c>
      <c r="H795" s="11" t="s">
        <v>2232</v>
      </c>
      <c r="I795" s="11" t="s">
        <v>2233</v>
      </c>
      <c r="M795" s="14" t="s">
        <v>26</v>
      </c>
      <c r="N795" s="15" t="s">
        <v>140</v>
      </c>
      <c r="O795" s="15" t="s">
        <v>167</v>
      </c>
    </row>
    <row r="796">
      <c r="A796" s="9">
        <v>794.0</v>
      </c>
      <c r="B796" s="7" t="s">
        <v>2235</v>
      </c>
      <c r="C796" s="7" t="s">
        <v>144</v>
      </c>
      <c r="D796" s="7" t="s">
        <v>145</v>
      </c>
      <c r="E796" s="11" t="s">
        <v>2229</v>
      </c>
      <c r="F796" s="11" t="s">
        <v>2230</v>
      </c>
      <c r="G796" s="11" t="s">
        <v>2231</v>
      </c>
      <c r="H796" s="11" t="s">
        <v>2232</v>
      </c>
      <c r="I796" s="11" t="s">
        <v>2233</v>
      </c>
      <c r="M796" s="14" t="s">
        <v>26</v>
      </c>
      <c r="N796" s="15" t="s">
        <v>29</v>
      </c>
      <c r="O796" s="15" t="s">
        <v>48</v>
      </c>
    </row>
    <row r="797">
      <c r="A797" s="9">
        <v>795.0</v>
      </c>
      <c r="B797" s="7" t="s">
        <v>2236</v>
      </c>
      <c r="C797" s="7" t="s">
        <v>144</v>
      </c>
      <c r="D797" s="7" t="s">
        <v>145</v>
      </c>
      <c r="E797" s="11" t="s">
        <v>2229</v>
      </c>
      <c r="F797" s="11" t="s">
        <v>2230</v>
      </c>
      <c r="G797" s="11" t="s">
        <v>2231</v>
      </c>
      <c r="H797" s="11" t="s">
        <v>2232</v>
      </c>
      <c r="I797" s="11" t="s">
        <v>2233</v>
      </c>
      <c r="M797" s="14" t="s">
        <v>26</v>
      </c>
      <c r="N797" s="15" t="s">
        <v>29</v>
      </c>
      <c r="O797" s="15" t="s">
        <v>48</v>
      </c>
    </row>
    <row r="798">
      <c r="A798" s="9">
        <v>796.0</v>
      </c>
      <c r="B798" s="7" t="s">
        <v>2237</v>
      </c>
      <c r="C798" s="7" t="s">
        <v>144</v>
      </c>
      <c r="D798" s="7" t="s">
        <v>145</v>
      </c>
      <c r="E798" s="11" t="s">
        <v>2229</v>
      </c>
      <c r="F798" s="11" t="s">
        <v>2230</v>
      </c>
      <c r="G798" s="11" t="s">
        <v>2231</v>
      </c>
      <c r="H798" s="11" t="s">
        <v>2232</v>
      </c>
      <c r="I798" s="11" t="s">
        <v>2233</v>
      </c>
      <c r="M798" s="14" t="s">
        <v>26</v>
      </c>
      <c r="N798" s="15" t="s">
        <v>29</v>
      </c>
      <c r="O798" s="15" t="s">
        <v>48</v>
      </c>
    </row>
    <row r="799">
      <c r="A799" s="9">
        <v>797.0</v>
      </c>
      <c r="B799" s="7" t="s">
        <v>2238</v>
      </c>
      <c r="C799" s="7" t="s">
        <v>294</v>
      </c>
      <c r="D799" s="7" t="s">
        <v>2239</v>
      </c>
      <c r="E799" s="11" t="s">
        <v>2240</v>
      </c>
      <c r="F799" s="11" t="s">
        <v>2241</v>
      </c>
      <c r="G799" s="11" t="s">
        <v>2242</v>
      </c>
      <c r="H799" s="11" t="s">
        <v>2243</v>
      </c>
      <c r="I799" s="11" t="s">
        <v>2244</v>
      </c>
      <c r="M799" s="14" t="s">
        <v>26</v>
      </c>
      <c r="N799" s="15" t="s">
        <v>140</v>
      </c>
      <c r="O799" s="15" t="s">
        <v>167</v>
      </c>
    </row>
    <row r="800">
      <c r="A800" s="9">
        <v>798.0</v>
      </c>
      <c r="B800" s="7" t="s">
        <v>2245</v>
      </c>
      <c r="C800" s="7" t="s">
        <v>2246</v>
      </c>
      <c r="D800" s="7" t="s">
        <v>2247</v>
      </c>
      <c r="E800" s="11" t="s">
        <v>2248</v>
      </c>
      <c r="F800" s="11" t="s">
        <v>2249</v>
      </c>
      <c r="G800" s="11" t="s">
        <v>2250</v>
      </c>
      <c r="H800" s="11" t="s">
        <v>2251</v>
      </c>
      <c r="I800" s="11" t="s">
        <v>2252</v>
      </c>
      <c r="M800" s="14" t="s">
        <v>26</v>
      </c>
      <c r="N800" s="15" t="s">
        <v>140</v>
      </c>
      <c r="O800" s="15" t="s">
        <v>167</v>
      </c>
    </row>
    <row r="801">
      <c r="A801" s="9">
        <v>799.0</v>
      </c>
      <c r="B801" s="7" t="s">
        <v>2253</v>
      </c>
      <c r="C801" s="7" t="s">
        <v>2246</v>
      </c>
      <c r="D801" s="7" t="s">
        <v>2247</v>
      </c>
      <c r="E801" s="11" t="s">
        <v>2248</v>
      </c>
      <c r="F801" s="11" t="s">
        <v>2249</v>
      </c>
      <c r="G801" s="11" t="s">
        <v>2250</v>
      </c>
      <c r="H801" s="11" t="s">
        <v>2251</v>
      </c>
      <c r="I801" s="11" t="s">
        <v>2252</v>
      </c>
      <c r="M801" s="14" t="s">
        <v>26</v>
      </c>
      <c r="N801" s="15" t="s">
        <v>140</v>
      </c>
      <c r="O801" s="15" t="s">
        <v>167</v>
      </c>
    </row>
    <row r="802">
      <c r="A802" s="9">
        <v>800.0</v>
      </c>
      <c r="B802" s="7" t="s">
        <v>2254</v>
      </c>
      <c r="C802" s="7" t="s">
        <v>294</v>
      </c>
      <c r="D802" s="7" t="s">
        <v>2255</v>
      </c>
      <c r="E802" s="11" t="s">
        <v>2256</v>
      </c>
      <c r="F802" s="11" t="s">
        <v>2257</v>
      </c>
      <c r="G802" s="11" t="s">
        <v>2258</v>
      </c>
      <c r="H802" s="11" t="s">
        <v>2259</v>
      </c>
      <c r="I802" s="11" t="s">
        <v>2260</v>
      </c>
      <c r="M802" s="14" t="s">
        <v>26</v>
      </c>
      <c r="N802" s="15" t="s">
        <v>140</v>
      </c>
      <c r="O802" s="15" t="s">
        <v>167</v>
      </c>
    </row>
    <row r="803">
      <c r="A803" s="9">
        <v>801.0</v>
      </c>
      <c r="B803" s="7" t="s">
        <v>2261</v>
      </c>
      <c r="C803" s="7" t="s">
        <v>294</v>
      </c>
      <c r="D803" s="7" t="s">
        <v>2255</v>
      </c>
      <c r="E803" s="11" t="s">
        <v>2256</v>
      </c>
      <c r="F803" s="11" t="s">
        <v>2257</v>
      </c>
      <c r="G803" s="11" t="s">
        <v>2258</v>
      </c>
      <c r="H803" s="11" t="s">
        <v>2259</v>
      </c>
      <c r="I803" s="11" t="s">
        <v>2260</v>
      </c>
      <c r="M803" s="14" t="s">
        <v>26</v>
      </c>
      <c r="N803" s="15" t="s">
        <v>140</v>
      </c>
      <c r="O803" s="15" t="s">
        <v>167</v>
      </c>
    </row>
    <row r="804">
      <c r="A804" s="9">
        <v>802.0</v>
      </c>
      <c r="B804" s="7" t="s">
        <v>2262</v>
      </c>
      <c r="C804" s="7" t="s">
        <v>294</v>
      </c>
      <c r="D804" s="7" t="s">
        <v>2255</v>
      </c>
      <c r="E804" s="11" t="s">
        <v>2256</v>
      </c>
      <c r="F804" s="11" t="s">
        <v>2257</v>
      </c>
      <c r="G804" s="11" t="s">
        <v>2258</v>
      </c>
      <c r="H804" s="11" t="s">
        <v>2259</v>
      </c>
      <c r="I804" s="11" t="s">
        <v>2260</v>
      </c>
      <c r="M804" s="14" t="s">
        <v>26</v>
      </c>
      <c r="N804" s="15" t="s">
        <v>140</v>
      </c>
      <c r="O804" s="15" t="s">
        <v>167</v>
      </c>
    </row>
    <row r="805">
      <c r="A805" s="9">
        <v>803.0</v>
      </c>
      <c r="B805" s="7" t="s">
        <v>2263</v>
      </c>
      <c r="C805" s="7" t="s">
        <v>294</v>
      </c>
      <c r="D805" s="7" t="s">
        <v>2255</v>
      </c>
      <c r="E805" s="11" t="s">
        <v>2256</v>
      </c>
      <c r="F805" s="11" t="s">
        <v>2257</v>
      </c>
      <c r="G805" s="11" t="s">
        <v>2258</v>
      </c>
      <c r="H805" s="11" t="s">
        <v>2259</v>
      </c>
      <c r="I805" s="11" t="s">
        <v>2260</v>
      </c>
      <c r="M805" s="14" t="s">
        <v>26</v>
      </c>
      <c r="N805" s="15" t="s">
        <v>140</v>
      </c>
      <c r="O805" s="15" t="s">
        <v>167</v>
      </c>
    </row>
    <row r="806">
      <c r="A806" s="9">
        <v>804.0</v>
      </c>
      <c r="B806" s="7" t="s">
        <v>2264</v>
      </c>
      <c r="C806" s="7" t="s">
        <v>294</v>
      </c>
      <c r="D806" s="7" t="s">
        <v>2255</v>
      </c>
      <c r="E806" s="11" t="s">
        <v>2256</v>
      </c>
      <c r="F806" s="11" t="s">
        <v>2257</v>
      </c>
      <c r="G806" s="11" t="s">
        <v>2258</v>
      </c>
      <c r="H806" s="11" t="s">
        <v>2259</v>
      </c>
      <c r="I806" s="11" t="s">
        <v>2260</v>
      </c>
      <c r="M806" s="14" t="s">
        <v>26</v>
      </c>
      <c r="N806" s="15" t="s">
        <v>140</v>
      </c>
      <c r="O806" s="15" t="s">
        <v>167</v>
      </c>
    </row>
    <row r="807">
      <c r="A807" s="9">
        <v>805.0</v>
      </c>
      <c r="B807" s="7" t="s">
        <v>2265</v>
      </c>
      <c r="C807" s="7" t="s">
        <v>708</v>
      </c>
      <c r="D807" s="7" t="s">
        <v>1195</v>
      </c>
      <c r="E807" s="11" t="s">
        <v>274</v>
      </c>
      <c r="F807" s="11" t="s">
        <v>275</v>
      </c>
      <c r="G807" s="11" t="s">
        <v>276</v>
      </c>
      <c r="H807" s="11" t="s">
        <v>277</v>
      </c>
      <c r="I807" s="11" t="s">
        <v>278</v>
      </c>
      <c r="M807" s="14" t="s">
        <v>80</v>
      </c>
      <c r="N807" s="15" t="s">
        <v>140</v>
      </c>
      <c r="O807" s="15" t="s">
        <v>141</v>
      </c>
    </row>
    <row r="808">
      <c r="A808" s="9">
        <v>806.0</v>
      </c>
      <c r="B808" s="7" t="s">
        <v>2266</v>
      </c>
      <c r="C808" s="7" t="s">
        <v>708</v>
      </c>
      <c r="D808" s="7" t="s">
        <v>1195</v>
      </c>
      <c r="E808" s="11" t="s">
        <v>2267</v>
      </c>
      <c r="F808" s="11" t="s">
        <v>2268</v>
      </c>
      <c r="G808" s="11" t="s">
        <v>2269</v>
      </c>
      <c r="H808" s="11" t="s">
        <v>2270</v>
      </c>
      <c r="I808" s="11" t="s">
        <v>2271</v>
      </c>
      <c r="M808" s="14" t="s">
        <v>909</v>
      </c>
      <c r="N808" s="15" t="s">
        <v>140</v>
      </c>
      <c r="O808" s="15" t="s">
        <v>167</v>
      </c>
    </row>
    <row r="809">
      <c r="A809" s="9">
        <v>807.0</v>
      </c>
      <c r="B809" s="7" t="s">
        <v>2272</v>
      </c>
      <c r="C809" s="7" t="s">
        <v>1056</v>
      </c>
      <c r="D809" s="7" t="s">
        <v>1480</v>
      </c>
      <c r="E809" s="11" t="s">
        <v>2273</v>
      </c>
      <c r="F809" s="11" t="s">
        <v>2274</v>
      </c>
      <c r="G809" s="11" t="s">
        <v>2275</v>
      </c>
      <c r="H809" s="11" t="s">
        <v>2276</v>
      </c>
      <c r="I809" s="11" t="s">
        <v>2277</v>
      </c>
      <c r="M809" s="14" t="s">
        <v>26</v>
      </c>
      <c r="N809" s="15" t="s">
        <v>140</v>
      </c>
      <c r="O809" s="15" t="s">
        <v>167</v>
      </c>
    </row>
    <row r="810">
      <c r="A810" s="9">
        <v>808.0</v>
      </c>
      <c r="B810" s="7" t="s">
        <v>2278</v>
      </c>
      <c r="C810" s="7" t="s">
        <v>240</v>
      </c>
      <c r="D810" s="7" t="s">
        <v>1922</v>
      </c>
      <c r="E810" s="11" t="s">
        <v>2273</v>
      </c>
      <c r="F810" s="11" t="s">
        <v>2274</v>
      </c>
      <c r="G810" s="11" t="s">
        <v>2275</v>
      </c>
      <c r="H810" s="11" t="s">
        <v>2276</v>
      </c>
      <c r="I810" s="11" t="s">
        <v>2277</v>
      </c>
      <c r="M810" s="14" t="s">
        <v>26</v>
      </c>
      <c r="N810" s="15" t="s">
        <v>29</v>
      </c>
      <c r="O810" s="15" t="s">
        <v>48</v>
      </c>
    </row>
    <row r="811">
      <c r="A811" s="9">
        <v>809.0</v>
      </c>
      <c r="B811" s="7" t="s">
        <v>2279</v>
      </c>
      <c r="C811" s="7" t="s">
        <v>82</v>
      </c>
      <c r="D811" s="7" t="s">
        <v>83</v>
      </c>
      <c r="E811" s="11" t="s">
        <v>2280</v>
      </c>
      <c r="F811" s="11" t="s">
        <v>2281</v>
      </c>
      <c r="G811" s="11" t="s">
        <v>2282</v>
      </c>
      <c r="H811" s="11" t="s">
        <v>2283</v>
      </c>
      <c r="I811" s="11" t="s">
        <v>2284</v>
      </c>
      <c r="M811" s="14" t="s">
        <v>26</v>
      </c>
      <c r="N811" s="15" t="s">
        <v>140</v>
      </c>
      <c r="O811" s="15" t="s">
        <v>167</v>
      </c>
    </row>
    <row r="812">
      <c r="A812" s="9">
        <v>810.0</v>
      </c>
      <c r="B812" s="7" t="s">
        <v>2285</v>
      </c>
      <c r="C812" s="7" t="s">
        <v>82</v>
      </c>
      <c r="D812" s="7" t="s">
        <v>83</v>
      </c>
      <c r="E812" s="11" t="s">
        <v>2280</v>
      </c>
      <c r="F812" s="11" t="s">
        <v>2281</v>
      </c>
      <c r="G812" s="11" t="s">
        <v>2282</v>
      </c>
      <c r="H812" s="11" t="s">
        <v>2283</v>
      </c>
      <c r="I812" s="11" t="s">
        <v>2284</v>
      </c>
      <c r="M812" s="14" t="s">
        <v>26</v>
      </c>
      <c r="N812" s="15" t="s">
        <v>140</v>
      </c>
      <c r="O812" s="15" t="s">
        <v>167</v>
      </c>
    </row>
    <row r="813">
      <c r="A813" s="9">
        <v>811.0</v>
      </c>
      <c r="B813" s="7" t="s">
        <v>2286</v>
      </c>
      <c r="C813" s="7" t="s">
        <v>82</v>
      </c>
      <c r="D813" s="7" t="s">
        <v>83</v>
      </c>
      <c r="E813" s="11" t="s">
        <v>2280</v>
      </c>
      <c r="F813" s="11" t="s">
        <v>2281</v>
      </c>
      <c r="G813" s="11" t="s">
        <v>2282</v>
      </c>
      <c r="H813" s="11" t="s">
        <v>2283</v>
      </c>
      <c r="I813" s="11" t="s">
        <v>2284</v>
      </c>
      <c r="M813" s="14" t="s">
        <v>26</v>
      </c>
      <c r="N813" s="15" t="s">
        <v>140</v>
      </c>
      <c r="O813" s="15" t="s">
        <v>167</v>
      </c>
    </row>
    <row r="814">
      <c r="A814" s="9">
        <v>812.0</v>
      </c>
      <c r="B814" s="7" t="s">
        <v>2287</v>
      </c>
      <c r="C814" s="7" t="s">
        <v>179</v>
      </c>
      <c r="D814" s="7" t="s">
        <v>2288</v>
      </c>
      <c r="E814" s="11" t="s">
        <v>2289</v>
      </c>
      <c r="F814" s="11" t="s">
        <v>2290</v>
      </c>
      <c r="G814" s="11" t="s">
        <v>2291</v>
      </c>
      <c r="H814" s="11" t="s">
        <v>2292</v>
      </c>
      <c r="I814" s="11" t="s">
        <v>2293</v>
      </c>
      <c r="M814" s="14" t="s">
        <v>26</v>
      </c>
      <c r="N814" s="15" t="s">
        <v>140</v>
      </c>
      <c r="O814" s="15" t="s">
        <v>167</v>
      </c>
    </row>
    <row r="815">
      <c r="A815" s="9">
        <v>813.0</v>
      </c>
      <c r="B815" s="7" t="s">
        <v>2294</v>
      </c>
      <c r="C815" s="7" t="s">
        <v>179</v>
      </c>
      <c r="D815" s="7" t="s">
        <v>2288</v>
      </c>
      <c r="E815" s="11" t="s">
        <v>2295</v>
      </c>
      <c r="F815" s="11" t="s">
        <v>2296</v>
      </c>
      <c r="G815" s="11" t="s">
        <v>2297</v>
      </c>
      <c r="H815" s="11" t="s">
        <v>2298</v>
      </c>
      <c r="I815" s="11" t="s">
        <v>2299</v>
      </c>
      <c r="M815" s="14" t="s">
        <v>26</v>
      </c>
      <c r="N815" s="15" t="s">
        <v>29</v>
      </c>
      <c r="O815" s="15" t="s">
        <v>48</v>
      </c>
    </row>
    <row r="816">
      <c r="A816" s="9">
        <v>814.0</v>
      </c>
      <c r="B816" s="7" t="s">
        <v>2300</v>
      </c>
      <c r="C816" s="7" t="s">
        <v>179</v>
      </c>
      <c r="D816" s="7" t="s">
        <v>2288</v>
      </c>
      <c r="E816" s="11" t="s">
        <v>2301</v>
      </c>
      <c r="F816" s="11" t="s">
        <v>2302</v>
      </c>
      <c r="G816" s="11" t="s">
        <v>2303</v>
      </c>
      <c r="H816" s="11" t="s">
        <v>2304</v>
      </c>
      <c r="I816" s="11" t="s">
        <v>2305</v>
      </c>
      <c r="M816" s="14" t="s">
        <v>26</v>
      </c>
      <c r="N816" s="15" t="s">
        <v>140</v>
      </c>
      <c r="O816" s="15" t="s">
        <v>167</v>
      </c>
    </row>
    <row r="817">
      <c r="A817" s="9">
        <v>815.0</v>
      </c>
      <c r="B817" s="7" t="s">
        <v>2306</v>
      </c>
      <c r="C817" s="7" t="s">
        <v>104</v>
      </c>
      <c r="D817" s="7" t="s">
        <v>105</v>
      </c>
      <c r="E817" s="11" t="s">
        <v>2307</v>
      </c>
      <c r="F817" s="11" t="s">
        <v>2308</v>
      </c>
      <c r="G817" s="11" t="s">
        <v>2309</v>
      </c>
      <c r="H817" s="11" t="s">
        <v>2310</v>
      </c>
      <c r="I817" s="11" t="s">
        <v>2311</v>
      </c>
      <c r="M817" s="14" t="s">
        <v>219</v>
      </c>
      <c r="N817" s="15" t="s">
        <v>220</v>
      </c>
      <c r="O817" s="15" t="s">
        <v>221</v>
      </c>
    </row>
    <row r="818">
      <c r="A818" s="9">
        <v>816.0</v>
      </c>
      <c r="B818" s="7" t="s">
        <v>2313</v>
      </c>
      <c r="C818" s="7" t="s">
        <v>294</v>
      </c>
      <c r="D818" s="7" t="s">
        <v>2239</v>
      </c>
      <c r="E818" s="11" t="s">
        <v>2314</v>
      </c>
      <c r="F818" s="11" t="s">
        <v>2315</v>
      </c>
      <c r="G818" s="11" t="s">
        <v>2316</v>
      </c>
      <c r="H818" s="11" t="s">
        <v>2317</v>
      </c>
      <c r="I818" s="11" t="s">
        <v>2319</v>
      </c>
      <c r="M818" s="14" t="s">
        <v>219</v>
      </c>
      <c r="N818" s="15" t="s">
        <v>220</v>
      </c>
      <c r="O818" s="15" t="s">
        <v>221</v>
      </c>
    </row>
    <row r="819">
      <c r="A819" s="9">
        <v>817.0</v>
      </c>
      <c r="B819" s="7" t="s">
        <v>2320</v>
      </c>
      <c r="C819" s="7" t="s">
        <v>294</v>
      </c>
      <c r="D819" s="7" t="s">
        <v>2239</v>
      </c>
      <c r="E819" s="11" t="s">
        <v>2314</v>
      </c>
      <c r="F819" s="11" t="s">
        <v>2315</v>
      </c>
      <c r="G819" s="11" t="s">
        <v>2316</v>
      </c>
      <c r="H819" s="11" t="s">
        <v>2317</v>
      </c>
      <c r="I819" s="11" t="s">
        <v>2319</v>
      </c>
      <c r="M819" s="14" t="s">
        <v>219</v>
      </c>
      <c r="N819" s="15" t="s">
        <v>220</v>
      </c>
      <c r="O819" s="15" t="s">
        <v>221</v>
      </c>
    </row>
    <row r="820">
      <c r="A820" s="9">
        <v>818.0</v>
      </c>
      <c r="B820" s="7" t="s">
        <v>2321</v>
      </c>
      <c r="C820" s="7" t="s">
        <v>471</v>
      </c>
      <c r="D820" s="7" t="s">
        <v>566</v>
      </c>
      <c r="E820" s="11" t="s">
        <v>2322</v>
      </c>
      <c r="F820" s="11" t="s">
        <v>2323</v>
      </c>
      <c r="G820" s="11" t="s">
        <v>2324</v>
      </c>
      <c r="H820" s="11" t="s">
        <v>2325</v>
      </c>
      <c r="I820" s="11" t="s">
        <v>2326</v>
      </c>
      <c r="M820" s="14" t="s">
        <v>219</v>
      </c>
      <c r="N820" s="15" t="s">
        <v>220</v>
      </c>
      <c r="O820" s="15" t="s">
        <v>221</v>
      </c>
    </row>
    <row r="821">
      <c r="A821" s="9">
        <v>819.0</v>
      </c>
      <c r="B821" s="7" t="s">
        <v>2327</v>
      </c>
      <c r="C821" s="7" t="s">
        <v>471</v>
      </c>
      <c r="D821" s="7" t="s">
        <v>566</v>
      </c>
      <c r="E821" s="11" t="s">
        <v>2322</v>
      </c>
      <c r="F821" s="11" t="s">
        <v>2323</v>
      </c>
      <c r="G821" s="11" t="s">
        <v>2324</v>
      </c>
      <c r="H821" s="11" t="s">
        <v>2325</v>
      </c>
      <c r="I821" s="11" t="s">
        <v>2326</v>
      </c>
      <c r="M821" s="14" t="s">
        <v>219</v>
      </c>
      <c r="N821" s="15" t="s">
        <v>220</v>
      </c>
      <c r="O821" s="15" t="s">
        <v>221</v>
      </c>
    </row>
    <row r="822">
      <c r="A822" s="9">
        <v>820.0</v>
      </c>
      <c r="B822" s="7" t="s">
        <v>2328</v>
      </c>
      <c r="C822" s="7" t="s">
        <v>471</v>
      </c>
      <c r="D822" s="7" t="s">
        <v>566</v>
      </c>
      <c r="E822" s="11" t="s">
        <v>2322</v>
      </c>
      <c r="F822" s="11" t="s">
        <v>2323</v>
      </c>
      <c r="G822" s="11" t="s">
        <v>2324</v>
      </c>
      <c r="H822" s="11" t="s">
        <v>2325</v>
      </c>
      <c r="I822" s="11" t="s">
        <v>2326</v>
      </c>
      <c r="M822" s="14" t="s">
        <v>219</v>
      </c>
      <c r="N822" s="15" t="s">
        <v>220</v>
      </c>
      <c r="O822" s="15" t="s">
        <v>221</v>
      </c>
    </row>
    <row r="823">
      <c r="A823" s="9">
        <v>821.0</v>
      </c>
      <c r="B823" s="7" t="s">
        <v>2329</v>
      </c>
      <c r="C823" s="7" t="s">
        <v>743</v>
      </c>
      <c r="D823" s="7" t="s">
        <v>2330</v>
      </c>
      <c r="E823" s="11" t="s">
        <v>2331</v>
      </c>
      <c r="F823" s="11" t="s">
        <v>2332</v>
      </c>
      <c r="G823" s="11" t="s">
        <v>2333</v>
      </c>
      <c r="H823" s="11" t="s">
        <v>2334</v>
      </c>
      <c r="I823" s="11" t="s">
        <v>2335</v>
      </c>
      <c r="M823" s="14" t="s">
        <v>26</v>
      </c>
      <c r="N823" s="15" t="s">
        <v>140</v>
      </c>
      <c r="O823" s="15" t="s">
        <v>167</v>
      </c>
    </row>
    <row r="824">
      <c r="A824" s="9">
        <v>822.0</v>
      </c>
      <c r="B824" s="7" t="s">
        <v>2336</v>
      </c>
      <c r="C824" s="7" t="s">
        <v>743</v>
      </c>
      <c r="D824" s="7" t="s">
        <v>2330</v>
      </c>
      <c r="E824" s="11" t="s">
        <v>2331</v>
      </c>
      <c r="F824" s="11" t="s">
        <v>2332</v>
      </c>
      <c r="G824" s="11" t="s">
        <v>2333</v>
      </c>
      <c r="H824" s="11" t="s">
        <v>2334</v>
      </c>
      <c r="I824" s="11" t="s">
        <v>2335</v>
      </c>
      <c r="M824" s="14" t="s">
        <v>26</v>
      </c>
      <c r="N824" s="15" t="s">
        <v>140</v>
      </c>
      <c r="O824" s="15" t="s">
        <v>167</v>
      </c>
    </row>
    <row r="825">
      <c r="A825" s="9">
        <v>823.0</v>
      </c>
      <c r="B825" s="7" t="s">
        <v>2337</v>
      </c>
      <c r="C825" s="7" t="s">
        <v>479</v>
      </c>
      <c r="D825" s="7" t="s">
        <v>480</v>
      </c>
      <c r="E825" s="11" t="s">
        <v>2338</v>
      </c>
      <c r="F825" s="11" t="s">
        <v>2339</v>
      </c>
      <c r="G825" s="11" t="s">
        <v>2340</v>
      </c>
      <c r="H825" s="11" t="s">
        <v>2341</v>
      </c>
      <c r="I825" s="11" t="s">
        <v>2342</v>
      </c>
      <c r="M825" s="14" t="s">
        <v>26</v>
      </c>
      <c r="N825" s="15" t="s">
        <v>140</v>
      </c>
      <c r="O825" s="15" t="s">
        <v>167</v>
      </c>
    </row>
    <row r="826">
      <c r="A826" s="9">
        <v>824.0</v>
      </c>
      <c r="B826" s="7" t="s">
        <v>2343</v>
      </c>
      <c r="C826" s="7" t="s">
        <v>479</v>
      </c>
      <c r="D826" s="7" t="s">
        <v>480</v>
      </c>
      <c r="E826" s="11" t="s">
        <v>2338</v>
      </c>
      <c r="F826" s="11" t="s">
        <v>2339</v>
      </c>
      <c r="G826" s="11" t="s">
        <v>2340</v>
      </c>
      <c r="H826" s="11" t="s">
        <v>2341</v>
      </c>
      <c r="I826" s="11" t="s">
        <v>2342</v>
      </c>
      <c r="M826" s="14" t="s">
        <v>26</v>
      </c>
      <c r="N826" s="15" t="s">
        <v>140</v>
      </c>
      <c r="O826" s="15" t="s">
        <v>167</v>
      </c>
    </row>
    <row r="827">
      <c r="A827" s="9">
        <v>825.0</v>
      </c>
      <c r="B827" s="7" t="s">
        <v>2344</v>
      </c>
      <c r="C827" s="7" t="s">
        <v>479</v>
      </c>
      <c r="D827" s="7" t="s">
        <v>480</v>
      </c>
      <c r="E827" s="11" t="s">
        <v>2338</v>
      </c>
      <c r="F827" s="11" t="s">
        <v>2339</v>
      </c>
      <c r="G827" s="11" t="s">
        <v>2340</v>
      </c>
      <c r="H827" s="11" t="s">
        <v>2341</v>
      </c>
      <c r="I827" s="11" t="s">
        <v>2342</v>
      </c>
      <c r="M827" s="14" t="s">
        <v>26</v>
      </c>
      <c r="N827" s="15" t="s">
        <v>29</v>
      </c>
      <c r="O827" s="15" t="s">
        <v>48</v>
      </c>
    </row>
    <row r="828">
      <c r="A828" s="9">
        <v>826.0</v>
      </c>
      <c r="B828" s="7" t="s">
        <v>2345</v>
      </c>
      <c r="C828" s="7" t="s">
        <v>479</v>
      </c>
      <c r="D828" s="7" t="s">
        <v>480</v>
      </c>
      <c r="E828" s="11" t="s">
        <v>2338</v>
      </c>
      <c r="F828" s="11" t="s">
        <v>2339</v>
      </c>
      <c r="G828" s="11" t="s">
        <v>2340</v>
      </c>
      <c r="H828" s="11" t="s">
        <v>2341</v>
      </c>
      <c r="I828" s="11" t="s">
        <v>2342</v>
      </c>
      <c r="M828" s="14" t="s">
        <v>26</v>
      </c>
      <c r="N828" s="15" t="s">
        <v>29</v>
      </c>
      <c r="O828" s="15" t="s">
        <v>48</v>
      </c>
    </row>
    <row r="829">
      <c r="A829" s="9">
        <v>827.0</v>
      </c>
      <c r="B829" s="7" t="s">
        <v>2346</v>
      </c>
      <c r="C829" s="7" t="s">
        <v>479</v>
      </c>
      <c r="D829" s="7" t="s">
        <v>480</v>
      </c>
      <c r="E829" s="11" t="s">
        <v>2338</v>
      </c>
      <c r="F829" s="11" t="s">
        <v>2339</v>
      </c>
      <c r="G829" s="11" t="s">
        <v>2340</v>
      </c>
      <c r="H829" s="11" t="s">
        <v>2341</v>
      </c>
      <c r="I829" s="11" t="s">
        <v>2342</v>
      </c>
      <c r="M829" s="14" t="s">
        <v>26</v>
      </c>
      <c r="N829" s="15" t="s">
        <v>140</v>
      </c>
      <c r="O829" s="15" t="s">
        <v>167</v>
      </c>
    </row>
    <row r="830">
      <c r="A830" s="9">
        <v>828.0</v>
      </c>
      <c r="B830" s="7" t="s">
        <v>2347</v>
      </c>
      <c r="C830" s="7" t="s">
        <v>479</v>
      </c>
      <c r="D830" s="7" t="s">
        <v>480</v>
      </c>
      <c r="E830" s="11" t="s">
        <v>2348</v>
      </c>
      <c r="F830" s="11" t="s">
        <v>2349</v>
      </c>
      <c r="G830" s="11" t="s">
        <v>2350</v>
      </c>
      <c r="H830" s="11" t="s">
        <v>2351</v>
      </c>
      <c r="I830" s="11" t="s">
        <v>2352</v>
      </c>
      <c r="M830" s="14" t="s">
        <v>26</v>
      </c>
      <c r="N830" s="15" t="s">
        <v>140</v>
      </c>
      <c r="O830" s="15" t="s">
        <v>167</v>
      </c>
    </row>
    <row r="831">
      <c r="A831" s="9">
        <v>829.0</v>
      </c>
      <c r="B831" s="7" t="s">
        <v>2353</v>
      </c>
      <c r="C831" s="7" t="s">
        <v>479</v>
      </c>
      <c r="D831" s="7" t="s">
        <v>480</v>
      </c>
      <c r="E831" s="11" t="s">
        <v>1709</v>
      </c>
      <c r="F831" s="11" t="s">
        <v>1710</v>
      </c>
      <c r="G831" s="11" t="s">
        <v>1711</v>
      </c>
      <c r="H831" s="11" t="s">
        <v>1712</v>
      </c>
      <c r="I831" s="11" t="s">
        <v>1713</v>
      </c>
      <c r="M831" s="14" t="s">
        <v>26</v>
      </c>
      <c r="N831" s="15" t="s">
        <v>140</v>
      </c>
      <c r="O831" s="15" t="s">
        <v>167</v>
      </c>
    </row>
    <row r="832">
      <c r="A832" s="9">
        <v>830.0</v>
      </c>
      <c r="B832" s="7" t="s">
        <v>2354</v>
      </c>
      <c r="C832" s="7" t="s">
        <v>224</v>
      </c>
      <c r="D832" s="7" t="s">
        <v>225</v>
      </c>
      <c r="E832" s="11" t="s">
        <v>2355</v>
      </c>
      <c r="F832" s="11" t="s">
        <v>2356</v>
      </c>
      <c r="G832" s="11" t="s">
        <v>2357</v>
      </c>
      <c r="H832" s="11" t="s">
        <v>2358</v>
      </c>
      <c r="I832" s="11" t="s">
        <v>2359</v>
      </c>
      <c r="M832" s="14" t="s">
        <v>26</v>
      </c>
      <c r="N832" s="15" t="s">
        <v>89</v>
      </c>
      <c r="O832" s="15" t="s">
        <v>1552</v>
      </c>
    </row>
    <row r="833">
      <c r="A833" s="9">
        <v>831.0</v>
      </c>
      <c r="B833" s="7" t="s">
        <v>2360</v>
      </c>
      <c r="C833" s="7" t="s">
        <v>224</v>
      </c>
      <c r="D833" s="7" t="s">
        <v>225</v>
      </c>
      <c r="E833" s="11" t="s">
        <v>2355</v>
      </c>
      <c r="F833" s="11" t="s">
        <v>2356</v>
      </c>
      <c r="G833" s="11" t="s">
        <v>2357</v>
      </c>
      <c r="H833" s="11" t="s">
        <v>2358</v>
      </c>
      <c r="I833" s="11" t="s">
        <v>2359</v>
      </c>
      <c r="M833" s="14" t="s">
        <v>26</v>
      </c>
      <c r="N833" s="15" t="s">
        <v>89</v>
      </c>
      <c r="O833" s="15" t="s">
        <v>1552</v>
      </c>
    </row>
    <row r="834">
      <c r="A834" s="9">
        <v>832.0</v>
      </c>
      <c r="B834" s="7" t="s">
        <v>2361</v>
      </c>
      <c r="C834" s="7" t="s">
        <v>224</v>
      </c>
      <c r="D834" s="7" t="s">
        <v>225</v>
      </c>
      <c r="E834" s="11" t="s">
        <v>2362</v>
      </c>
      <c r="F834" s="11" t="s">
        <v>2363</v>
      </c>
      <c r="G834" s="11" t="s">
        <v>2364</v>
      </c>
      <c r="H834" s="11" t="s">
        <v>2365</v>
      </c>
      <c r="I834" s="11" t="s">
        <v>2366</v>
      </c>
      <c r="M834" s="14" t="s">
        <v>26</v>
      </c>
      <c r="N834" s="15" t="s">
        <v>89</v>
      </c>
      <c r="O834" s="15" t="s">
        <v>1552</v>
      </c>
    </row>
    <row r="835">
      <c r="A835" s="9">
        <v>833.0</v>
      </c>
      <c r="B835" s="7" t="s">
        <v>2367</v>
      </c>
      <c r="C835" s="7" t="s">
        <v>224</v>
      </c>
      <c r="D835" s="7" t="s">
        <v>225</v>
      </c>
      <c r="E835" s="11" t="s">
        <v>2362</v>
      </c>
      <c r="F835" s="11" t="s">
        <v>2363</v>
      </c>
      <c r="G835" s="11" t="s">
        <v>2364</v>
      </c>
      <c r="H835" s="11" t="s">
        <v>2365</v>
      </c>
      <c r="I835" s="11" t="s">
        <v>2366</v>
      </c>
      <c r="M835" s="14" t="s">
        <v>26</v>
      </c>
      <c r="N835" s="15" t="s">
        <v>89</v>
      </c>
      <c r="O835" s="15" t="s">
        <v>1552</v>
      </c>
    </row>
    <row r="836">
      <c r="A836" s="9">
        <v>834.0</v>
      </c>
      <c r="B836" s="7" t="s">
        <v>2368</v>
      </c>
      <c r="C836" s="7" t="s">
        <v>224</v>
      </c>
      <c r="D836" s="7" t="s">
        <v>225</v>
      </c>
      <c r="E836" s="11" t="s">
        <v>2362</v>
      </c>
      <c r="F836" s="11" t="s">
        <v>2363</v>
      </c>
      <c r="G836" s="11" t="s">
        <v>2364</v>
      </c>
      <c r="H836" s="11" t="s">
        <v>2365</v>
      </c>
      <c r="I836" s="11" t="s">
        <v>2366</v>
      </c>
      <c r="M836" s="14" t="s">
        <v>26</v>
      </c>
      <c r="N836" s="15" t="s">
        <v>89</v>
      </c>
      <c r="O836" s="15" t="s">
        <v>1552</v>
      </c>
    </row>
    <row r="837">
      <c r="A837" s="9">
        <v>835.0</v>
      </c>
      <c r="B837" s="7" t="s">
        <v>2369</v>
      </c>
      <c r="C837" s="7" t="s">
        <v>2370</v>
      </c>
      <c r="D837" s="7" t="s">
        <v>2371</v>
      </c>
      <c r="E837" s="11" t="s">
        <v>2338</v>
      </c>
      <c r="F837" s="11" t="s">
        <v>2339</v>
      </c>
      <c r="G837" s="11" t="s">
        <v>2340</v>
      </c>
      <c r="H837" s="11" t="s">
        <v>2341</v>
      </c>
      <c r="I837" s="11" t="s">
        <v>2342</v>
      </c>
      <c r="M837" s="14" t="s">
        <v>26</v>
      </c>
      <c r="N837" s="15" t="s">
        <v>29</v>
      </c>
      <c r="O837" s="15" t="s">
        <v>48</v>
      </c>
    </row>
    <row r="838">
      <c r="A838" s="9">
        <v>836.0</v>
      </c>
      <c r="B838" s="7" t="s">
        <v>2372</v>
      </c>
      <c r="C838" s="7" t="s">
        <v>2370</v>
      </c>
      <c r="D838" s="7" t="s">
        <v>2371</v>
      </c>
      <c r="E838" s="11" t="s">
        <v>2338</v>
      </c>
      <c r="F838" s="11" t="s">
        <v>2339</v>
      </c>
      <c r="G838" s="11" t="s">
        <v>2340</v>
      </c>
      <c r="H838" s="11" t="s">
        <v>2341</v>
      </c>
      <c r="I838" s="11" t="s">
        <v>2342</v>
      </c>
      <c r="M838" s="14" t="s">
        <v>26</v>
      </c>
      <c r="N838" s="15" t="s">
        <v>29</v>
      </c>
      <c r="O838" s="15" t="s">
        <v>48</v>
      </c>
    </row>
    <row r="839">
      <c r="A839" s="9">
        <v>837.0</v>
      </c>
      <c r="B839" s="7" t="s">
        <v>2373</v>
      </c>
      <c r="C839" s="7" t="s">
        <v>2370</v>
      </c>
      <c r="D839" s="7" t="s">
        <v>2371</v>
      </c>
      <c r="E839" s="11" t="s">
        <v>2338</v>
      </c>
      <c r="F839" s="11" t="s">
        <v>2339</v>
      </c>
      <c r="G839" s="11" t="s">
        <v>2340</v>
      </c>
      <c r="H839" s="11" t="s">
        <v>2341</v>
      </c>
      <c r="I839" s="11" t="s">
        <v>2342</v>
      </c>
      <c r="M839" s="14" t="s">
        <v>26</v>
      </c>
      <c r="N839" s="15" t="s">
        <v>29</v>
      </c>
      <c r="O839" s="15" t="s">
        <v>48</v>
      </c>
    </row>
    <row r="840">
      <c r="A840" s="9">
        <v>838.0</v>
      </c>
      <c r="B840" s="7" t="s">
        <v>2374</v>
      </c>
      <c r="C840" s="7" t="s">
        <v>2370</v>
      </c>
      <c r="D840" s="7" t="s">
        <v>2371</v>
      </c>
      <c r="E840" s="11" t="s">
        <v>2338</v>
      </c>
      <c r="F840" s="11" t="s">
        <v>2339</v>
      </c>
      <c r="G840" s="11" t="s">
        <v>2340</v>
      </c>
      <c r="H840" s="11" t="s">
        <v>2341</v>
      </c>
      <c r="I840" s="11" t="s">
        <v>2342</v>
      </c>
      <c r="M840" s="14" t="s">
        <v>26</v>
      </c>
      <c r="N840" s="15" t="s">
        <v>29</v>
      </c>
      <c r="O840" s="15" t="s">
        <v>48</v>
      </c>
    </row>
    <row r="841">
      <c r="A841" s="9">
        <v>839.0</v>
      </c>
      <c r="B841" s="7" t="s">
        <v>2375</v>
      </c>
      <c r="C841" s="7" t="s">
        <v>2370</v>
      </c>
      <c r="D841" s="7" t="s">
        <v>2371</v>
      </c>
      <c r="E841" s="11" t="s">
        <v>2338</v>
      </c>
      <c r="F841" s="11" t="s">
        <v>2339</v>
      </c>
      <c r="G841" s="11" t="s">
        <v>2340</v>
      </c>
      <c r="H841" s="11" t="s">
        <v>2341</v>
      </c>
      <c r="I841" s="11" t="s">
        <v>2342</v>
      </c>
      <c r="M841" s="14" t="s">
        <v>26</v>
      </c>
      <c r="N841" s="15" t="s">
        <v>29</v>
      </c>
      <c r="O841" s="15" t="s">
        <v>48</v>
      </c>
    </row>
    <row r="842">
      <c r="A842" s="9">
        <v>840.0</v>
      </c>
      <c r="B842" s="7" t="s">
        <v>2376</v>
      </c>
      <c r="C842" s="7" t="s">
        <v>1750</v>
      </c>
      <c r="D842" s="7" t="s">
        <v>2377</v>
      </c>
      <c r="E842" s="11" t="s">
        <v>2378</v>
      </c>
      <c r="F842" s="11" t="s">
        <v>2379</v>
      </c>
      <c r="G842" s="11" t="s">
        <v>2380</v>
      </c>
      <c r="H842" s="11" t="s">
        <v>2382</v>
      </c>
      <c r="I842" s="11" t="s">
        <v>2383</v>
      </c>
      <c r="M842" s="14" t="s">
        <v>26</v>
      </c>
      <c r="N842" s="15" t="s">
        <v>140</v>
      </c>
      <c r="O842" s="15" t="s">
        <v>167</v>
      </c>
    </row>
    <row r="843">
      <c r="A843" s="9">
        <v>841.0</v>
      </c>
      <c r="B843" s="7" t="s">
        <v>2384</v>
      </c>
      <c r="C843" s="7" t="s">
        <v>1750</v>
      </c>
      <c r="D843" s="7" t="s">
        <v>2377</v>
      </c>
      <c r="E843" s="11" t="s">
        <v>2378</v>
      </c>
      <c r="F843" s="11" t="s">
        <v>2379</v>
      </c>
      <c r="G843" s="11" t="s">
        <v>2380</v>
      </c>
      <c r="H843" s="11" t="s">
        <v>2382</v>
      </c>
      <c r="I843" s="11" t="s">
        <v>2383</v>
      </c>
      <c r="M843" s="14" t="s">
        <v>26</v>
      </c>
      <c r="N843" s="15" t="s">
        <v>140</v>
      </c>
      <c r="O843" s="15" t="s">
        <v>167</v>
      </c>
    </row>
    <row r="844">
      <c r="A844" s="9">
        <v>842.0</v>
      </c>
      <c r="B844" s="7" t="s">
        <v>2385</v>
      </c>
      <c r="C844" s="7" t="s">
        <v>294</v>
      </c>
      <c r="D844" s="7" t="s">
        <v>2239</v>
      </c>
      <c r="E844" s="11" t="s">
        <v>2386</v>
      </c>
      <c r="F844" s="11" t="s">
        <v>2387</v>
      </c>
      <c r="G844" s="11" t="s">
        <v>2388</v>
      </c>
      <c r="H844" s="11" t="s">
        <v>2389</v>
      </c>
      <c r="I844" s="11" t="s">
        <v>2390</v>
      </c>
      <c r="M844" s="14" t="s">
        <v>219</v>
      </c>
      <c r="N844" s="15" t="s">
        <v>220</v>
      </c>
      <c r="O844" s="15" t="s">
        <v>221</v>
      </c>
    </row>
    <row r="845">
      <c r="A845" s="9">
        <v>843.0</v>
      </c>
      <c r="B845" s="7" t="s">
        <v>2391</v>
      </c>
      <c r="C845" s="7" t="s">
        <v>248</v>
      </c>
      <c r="D845" s="7" t="s">
        <v>711</v>
      </c>
      <c r="E845" s="11" t="s">
        <v>2392</v>
      </c>
      <c r="F845" s="11" t="s">
        <v>2393</v>
      </c>
      <c r="G845" s="11" t="s">
        <v>2394</v>
      </c>
      <c r="H845" s="11" t="s">
        <v>2395</v>
      </c>
      <c r="I845" s="11" t="s">
        <v>2396</v>
      </c>
      <c r="M845" s="14" t="s">
        <v>219</v>
      </c>
      <c r="N845" s="15" t="s">
        <v>220</v>
      </c>
      <c r="O845" s="15" t="s">
        <v>221</v>
      </c>
    </row>
    <row r="846">
      <c r="A846" s="9">
        <v>844.0</v>
      </c>
      <c r="B846" s="7" t="s">
        <v>2397</v>
      </c>
      <c r="C846" s="7" t="s">
        <v>248</v>
      </c>
      <c r="D846" s="7" t="s">
        <v>711</v>
      </c>
      <c r="E846" s="11" t="s">
        <v>2392</v>
      </c>
      <c r="F846" s="11" t="s">
        <v>2393</v>
      </c>
      <c r="G846" s="11" t="s">
        <v>2394</v>
      </c>
      <c r="H846" s="11" t="s">
        <v>2395</v>
      </c>
      <c r="I846" s="11" t="s">
        <v>2396</v>
      </c>
      <c r="M846" s="14" t="s">
        <v>219</v>
      </c>
      <c r="N846" s="15" t="s">
        <v>220</v>
      </c>
      <c r="O846" s="15" t="s">
        <v>221</v>
      </c>
    </row>
    <row r="847">
      <c r="A847" s="9">
        <v>845.0</v>
      </c>
      <c r="B847" s="7" t="s">
        <v>2398</v>
      </c>
      <c r="C847" s="7" t="s">
        <v>95</v>
      </c>
      <c r="D847" s="7" t="s">
        <v>883</v>
      </c>
      <c r="E847" s="11" t="s">
        <v>2399</v>
      </c>
      <c r="F847" s="11" t="s">
        <v>2400</v>
      </c>
      <c r="G847" s="11" t="s">
        <v>2401</v>
      </c>
      <c r="H847" s="11" t="s">
        <v>2402</v>
      </c>
      <c r="I847" s="11" t="s">
        <v>2403</v>
      </c>
      <c r="M847" s="14" t="s">
        <v>26</v>
      </c>
      <c r="N847" s="15" t="s">
        <v>140</v>
      </c>
      <c r="O847" s="15" t="s">
        <v>167</v>
      </c>
    </row>
    <row r="848">
      <c r="A848" s="9">
        <v>846.0</v>
      </c>
      <c r="B848" s="7" t="s">
        <v>2404</v>
      </c>
      <c r="C848" s="7" t="s">
        <v>205</v>
      </c>
      <c r="D848" s="7" t="s">
        <v>356</v>
      </c>
      <c r="E848" s="11" t="s">
        <v>2405</v>
      </c>
      <c r="F848" s="11" t="s">
        <v>2406</v>
      </c>
      <c r="G848" s="11" t="s">
        <v>2407</v>
      </c>
      <c r="H848" s="11" t="s">
        <v>2408</v>
      </c>
      <c r="I848" s="11" t="s">
        <v>2409</v>
      </c>
      <c r="M848" s="14" t="s">
        <v>26</v>
      </c>
      <c r="N848" s="15" t="s">
        <v>140</v>
      </c>
      <c r="O848" s="15" t="s">
        <v>167</v>
      </c>
    </row>
    <row r="849">
      <c r="A849" s="9">
        <v>847.0</v>
      </c>
      <c r="B849" s="7" t="s">
        <v>2410</v>
      </c>
      <c r="C849" s="7" t="s">
        <v>205</v>
      </c>
      <c r="D849" s="7" t="s">
        <v>356</v>
      </c>
      <c r="E849" s="11" t="s">
        <v>2405</v>
      </c>
      <c r="F849" s="11" t="s">
        <v>2406</v>
      </c>
      <c r="G849" s="11" t="s">
        <v>2407</v>
      </c>
      <c r="H849" s="11" t="s">
        <v>2408</v>
      </c>
      <c r="I849" s="11" t="s">
        <v>2409</v>
      </c>
      <c r="M849" s="14" t="s">
        <v>26</v>
      </c>
      <c r="N849" s="15" t="s">
        <v>140</v>
      </c>
      <c r="O849" s="15" t="s">
        <v>167</v>
      </c>
    </row>
    <row r="850">
      <c r="A850" s="9">
        <v>848.0</v>
      </c>
      <c r="B850" s="7" t="s">
        <v>2411</v>
      </c>
      <c r="C850" s="7" t="s">
        <v>205</v>
      </c>
      <c r="D850" s="7" t="s">
        <v>356</v>
      </c>
      <c r="E850" s="11" t="s">
        <v>2405</v>
      </c>
      <c r="F850" s="11" t="s">
        <v>2406</v>
      </c>
      <c r="G850" s="11" t="s">
        <v>2407</v>
      </c>
      <c r="H850" s="11" t="s">
        <v>2408</v>
      </c>
      <c r="I850" s="11" t="s">
        <v>2409</v>
      </c>
      <c r="M850" s="14" t="s">
        <v>26</v>
      </c>
      <c r="N850" s="15" t="s">
        <v>140</v>
      </c>
      <c r="O850" s="15" t="s">
        <v>167</v>
      </c>
    </row>
    <row r="851">
      <c r="A851" s="9">
        <v>849.0</v>
      </c>
      <c r="B851" s="7" t="s">
        <v>2412</v>
      </c>
      <c r="C851" s="7" t="s">
        <v>205</v>
      </c>
      <c r="D851" s="7" t="s">
        <v>356</v>
      </c>
      <c r="E851" s="11" t="s">
        <v>2413</v>
      </c>
      <c r="F851" s="11" t="s">
        <v>2414</v>
      </c>
      <c r="G851" s="11" t="s">
        <v>2415</v>
      </c>
      <c r="H851" s="11" t="s">
        <v>2416</v>
      </c>
      <c r="I851" s="11" t="s">
        <v>2417</v>
      </c>
      <c r="M851" s="14" t="s">
        <v>26</v>
      </c>
      <c r="N851" s="15" t="s">
        <v>140</v>
      </c>
      <c r="O851" s="15" t="s">
        <v>167</v>
      </c>
    </row>
    <row r="852">
      <c r="A852" s="9">
        <v>850.0</v>
      </c>
      <c r="B852" s="7" t="s">
        <v>2418</v>
      </c>
      <c r="C852" s="7" t="s">
        <v>95</v>
      </c>
      <c r="D852" s="7" t="s">
        <v>883</v>
      </c>
      <c r="E852" s="11" t="s">
        <v>2399</v>
      </c>
      <c r="F852" s="11" t="s">
        <v>2400</v>
      </c>
      <c r="G852" s="11" t="s">
        <v>2401</v>
      </c>
      <c r="H852" s="11" t="s">
        <v>2402</v>
      </c>
      <c r="I852" s="11" t="s">
        <v>2403</v>
      </c>
      <c r="M852" s="14" t="s">
        <v>26</v>
      </c>
      <c r="N852" s="15" t="s">
        <v>140</v>
      </c>
      <c r="O852" s="15" t="s">
        <v>167</v>
      </c>
    </row>
    <row r="853">
      <c r="A853" s="9">
        <v>851.0</v>
      </c>
      <c r="B853" s="7" t="s">
        <v>2419</v>
      </c>
      <c r="C853" s="7" t="s">
        <v>1056</v>
      </c>
      <c r="D853" s="7" t="s">
        <v>1057</v>
      </c>
      <c r="E853" s="11" t="s">
        <v>2420</v>
      </c>
      <c r="F853" s="11" t="s">
        <v>2421</v>
      </c>
      <c r="G853" s="11" t="s">
        <v>2422</v>
      </c>
      <c r="H853" s="11" t="s">
        <v>2423</v>
      </c>
      <c r="I853" s="11" t="s">
        <v>2424</v>
      </c>
      <c r="M853" s="14" t="s">
        <v>26</v>
      </c>
      <c r="N853" s="15" t="s">
        <v>140</v>
      </c>
      <c r="O853" s="15" t="s">
        <v>167</v>
      </c>
    </row>
    <row r="854">
      <c r="A854" s="9">
        <v>852.0</v>
      </c>
      <c r="B854" s="7" t="s">
        <v>2425</v>
      </c>
      <c r="C854" s="7" t="s">
        <v>1056</v>
      </c>
      <c r="D854" s="7" t="s">
        <v>1057</v>
      </c>
      <c r="E854" s="11" t="s">
        <v>2420</v>
      </c>
      <c r="F854" s="11" t="s">
        <v>2421</v>
      </c>
      <c r="G854" s="11" t="s">
        <v>2422</v>
      </c>
      <c r="H854" s="11" t="s">
        <v>2423</v>
      </c>
      <c r="I854" s="11" t="s">
        <v>2424</v>
      </c>
      <c r="M854" s="14" t="s">
        <v>26</v>
      </c>
      <c r="N854" s="15" t="s">
        <v>140</v>
      </c>
      <c r="O854" s="15" t="s">
        <v>167</v>
      </c>
    </row>
    <row r="855">
      <c r="A855" s="9">
        <v>853.0</v>
      </c>
      <c r="B855" s="7" t="s">
        <v>2426</v>
      </c>
      <c r="C855" s="7" t="s">
        <v>1056</v>
      </c>
      <c r="D855" s="7" t="s">
        <v>1057</v>
      </c>
      <c r="E855" s="11" t="s">
        <v>2420</v>
      </c>
      <c r="F855" s="11" t="s">
        <v>2421</v>
      </c>
      <c r="G855" s="11" t="s">
        <v>2422</v>
      </c>
      <c r="H855" s="11" t="s">
        <v>2423</v>
      </c>
      <c r="I855" s="11" t="s">
        <v>2424</v>
      </c>
      <c r="M855" s="14" t="s">
        <v>80</v>
      </c>
      <c r="N855" s="15" t="s">
        <v>140</v>
      </c>
      <c r="O855" s="15" t="s">
        <v>167</v>
      </c>
    </row>
    <row r="856">
      <c r="A856" s="9">
        <v>854.0</v>
      </c>
      <c r="B856" s="7" t="s">
        <v>2427</v>
      </c>
      <c r="C856" s="7" t="s">
        <v>1056</v>
      </c>
      <c r="D856" s="7" t="s">
        <v>2428</v>
      </c>
      <c r="E856" s="11" t="s">
        <v>2429</v>
      </c>
      <c r="F856" s="11" t="s">
        <v>2430</v>
      </c>
      <c r="G856" s="11" t="s">
        <v>2431</v>
      </c>
      <c r="H856" s="11" t="s">
        <v>2432</v>
      </c>
      <c r="I856" s="11" t="s">
        <v>2433</v>
      </c>
      <c r="M856" s="14" t="s">
        <v>26</v>
      </c>
      <c r="N856" s="15" t="s">
        <v>29</v>
      </c>
      <c r="O856" s="15" t="s">
        <v>48</v>
      </c>
    </row>
    <row r="857">
      <c r="A857" s="9">
        <v>855.0</v>
      </c>
      <c r="B857" s="7" t="s">
        <v>2434</v>
      </c>
      <c r="C857" s="7" t="s">
        <v>1056</v>
      </c>
      <c r="D857" s="7" t="s">
        <v>2428</v>
      </c>
      <c r="E857" s="11" t="s">
        <v>2429</v>
      </c>
      <c r="F857" s="11" t="s">
        <v>2430</v>
      </c>
      <c r="G857" s="11" t="s">
        <v>2431</v>
      </c>
      <c r="H857" s="11" t="s">
        <v>2432</v>
      </c>
      <c r="I857" s="11" t="s">
        <v>2433</v>
      </c>
      <c r="M857" s="14" t="s">
        <v>26</v>
      </c>
      <c r="N857" s="15" t="s">
        <v>140</v>
      </c>
      <c r="O857" s="15" t="s">
        <v>167</v>
      </c>
    </row>
    <row r="858">
      <c r="A858" s="9">
        <v>856.0</v>
      </c>
      <c r="B858" s="7" t="s">
        <v>2435</v>
      </c>
      <c r="C858" s="7" t="s">
        <v>1056</v>
      </c>
      <c r="D858" s="7" t="s">
        <v>2428</v>
      </c>
      <c r="E858" s="11" t="s">
        <v>2429</v>
      </c>
      <c r="F858" s="11" t="s">
        <v>2430</v>
      </c>
      <c r="G858" s="11" t="s">
        <v>2431</v>
      </c>
      <c r="H858" s="11" t="s">
        <v>2432</v>
      </c>
      <c r="I858" s="11" t="s">
        <v>2433</v>
      </c>
      <c r="M858" s="14" t="s">
        <v>1954</v>
      </c>
      <c r="N858" s="15" t="s">
        <v>140</v>
      </c>
      <c r="O858" s="15" t="s">
        <v>167</v>
      </c>
    </row>
    <row r="859">
      <c r="A859" s="9">
        <v>857.0</v>
      </c>
      <c r="B859" s="7" t="s">
        <v>2436</v>
      </c>
      <c r="C859" s="7" t="s">
        <v>471</v>
      </c>
      <c r="D859" s="7" t="s">
        <v>566</v>
      </c>
      <c r="E859" s="11" t="s">
        <v>2437</v>
      </c>
      <c r="F859" s="11" t="s">
        <v>2438</v>
      </c>
      <c r="G859" s="11" t="s">
        <v>2439</v>
      </c>
      <c r="H859" s="11" t="s">
        <v>2440</v>
      </c>
      <c r="I859" s="11" t="s">
        <v>2441</v>
      </c>
      <c r="M859" s="14" t="s">
        <v>219</v>
      </c>
      <c r="N859" s="15" t="s">
        <v>220</v>
      </c>
      <c r="O859" s="15" t="s">
        <v>221</v>
      </c>
    </row>
    <row r="860">
      <c r="A860" s="9">
        <v>858.0</v>
      </c>
      <c r="B860" s="7" t="s">
        <v>2442</v>
      </c>
      <c r="C860" s="7" t="s">
        <v>256</v>
      </c>
      <c r="D860" s="7" t="s">
        <v>2443</v>
      </c>
      <c r="E860" s="11" t="s">
        <v>2444</v>
      </c>
      <c r="F860" s="11" t="s">
        <v>2445</v>
      </c>
      <c r="G860" s="11" t="s">
        <v>2446</v>
      </c>
      <c r="H860" s="11" t="s">
        <v>2447</v>
      </c>
      <c r="I860" s="11" t="s">
        <v>2448</v>
      </c>
      <c r="M860" s="14" t="s">
        <v>26</v>
      </c>
      <c r="N860" s="15" t="s">
        <v>140</v>
      </c>
      <c r="O860" s="15" t="s">
        <v>167</v>
      </c>
    </row>
    <row r="861">
      <c r="A861" s="9">
        <v>859.0</v>
      </c>
      <c r="B861" s="7" t="s">
        <v>2449</v>
      </c>
      <c r="C861" s="7" t="s">
        <v>256</v>
      </c>
      <c r="D861" s="7" t="s">
        <v>2443</v>
      </c>
      <c r="E861" s="11" t="s">
        <v>2450</v>
      </c>
      <c r="F861" s="11" t="s">
        <v>2451</v>
      </c>
      <c r="G861" s="11" t="s">
        <v>2452</v>
      </c>
      <c r="H861" s="11" t="s">
        <v>2453</v>
      </c>
      <c r="I861" s="11" t="s">
        <v>2454</v>
      </c>
      <c r="M861" s="14" t="s">
        <v>26</v>
      </c>
      <c r="N861" s="15" t="s">
        <v>140</v>
      </c>
      <c r="O861" s="15" t="s">
        <v>167</v>
      </c>
    </row>
    <row r="862">
      <c r="A862" s="9">
        <v>860.0</v>
      </c>
      <c r="B862" s="7" t="s">
        <v>2455</v>
      </c>
      <c r="C862" s="7" t="s">
        <v>256</v>
      </c>
      <c r="D862" s="7" t="s">
        <v>2443</v>
      </c>
      <c r="E862" s="11" t="s">
        <v>2450</v>
      </c>
      <c r="F862" s="11" t="s">
        <v>2451</v>
      </c>
      <c r="G862" s="11" t="s">
        <v>2452</v>
      </c>
      <c r="H862" s="11" t="s">
        <v>2453</v>
      </c>
      <c r="I862" s="11" t="s">
        <v>2454</v>
      </c>
      <c r="M862" s="14" t="s">
        <v>26</v>
      </c>
      <c r="N862" s="15" t="s">
        <v>140</v>
      </c>
      <c r="O862" s="15" t="s">
        <v>167</v>
      </c>
    </row>
    <row r="863">
      <c r="A863" s="9">
        <v>861.0</v>
      </c>
      <c r="B863" s="7" t="s">
        <v>2456</v>
      </c>
      <c r="C863" s="7" t="s">
        <v>256</v>
      </c>
      <c r="D863" s="7" t="s">
        <v>2443</v>
      </c>
      <c r="E863" s="11" t="s">
        <v>2450</v>
      </c>
      <c r="F863" s="11" t="s">
        <v>2451</v>
      </c>
      <c r="G863" s="11" t="s">
        <v>2452</v>
      </c>
      <c r="H863" s="11" t="s">
        <v>2453</v>
      </c>
      <c r="I863" s="11" t="s">
        <v>2454</v>
      </c>
      <c r="M863" s="14" t="s">
        <v>26</v>
      </c>
      <c r="N863" s="15" t="s">
        <v>140</v>
      </c>
      <c r="O863" s="15" t="s">
        <v>167</v>
      </c>
    </row>
    <row r="864">
      <c r="A864" s="9">
        <v>862.0</v>
      </c>
      <c r="B864" s="7" t="s">
        <v>2457</v>
      </c>
      <c r="C864" s="7" t="s">
        <v>479</v>
      </c>
      <c r="D864" s="7" t="s">
        <v>480</v>
      </c>
      <c r="E864" s="11" t="s">
        <v>2458</v>
      </c>
      <c r="F864" s="11" t="s">
        <v>2459</v>
      </c>
      <c r="G864" s="11" t="s">
        <v>2460</v>
      </c>
      <c r="H864" s="11" t="s">
        <v>2461</v>
      </c>
      <c r="I864" s="11" t="s">
        <v>2462</v>
      </c>
      <c r="M864" s="14" t="s">
        <v>26</v>
      </c>
      <c r="N864" s="15" t="s">
        <v>140</v>
      </c>
      <c r="O864" s="15" t="s">
        <v>167</v>
      </c>
    </row>
    <row r="865">
      <c r="A865" s="9">
        <v>863.0</v>
      </c>
      <c r="B865" s="7" t="s">
        <v>2463</v>
      </c>
      <c r="C865" s="7" t="s">
        <v>1544</v>
      </c>
      <c r="D865" s="7" t="s">
        <v>1545</v>
      </c>
      <c r="E865" s="11" t="s">
        <v>2464</v>
      </c>
      <c r="F865" s="11" t="s">
        <v>2465</v>
      </c>
      <c r="G865" s="11" t="s">
        <v>2466</v>
      </c>
      <c r="H865" s="11" t="s">
        <v>2467</v>
      </c>
      <c r="I865" s="11" t="s">
        <v>2469</v>
      </c>
      <c r="M865" s="14" t="s">
        <v>26</v>
      </c>
      <c r="N865" s="15" t="s">
        <v>140</v>
      </c>
      <c r="O865" s="15" t="s">
        <v>167</v>
      </c>
    </row>
    <row r="866">
      <c r="A866" s="9">
        <v>864.0</v>
      </c>
      <c r="B866" s="7" t="s">
        <v>2470</v>
      </c>
      <c r="C866" s="7" t="s">
        <v>1544</v>
      </c>
      <c r="D866" s="7" t="s">
        <v>1545</v>
      </c>
      <c r="E866" s="11" t="s">
        <v>2464</v>
      </c>
      <c r="F866" s="11" t="s">
        <v>2465</v>
      </c>
      <c r="G866" s="11" t="s">
        <v>2466</v>
      </c>
      <c r="H866" s="11" t="s">
        <v>2467</v>
      </c>
      <c r="I866" s="11" t="s">
        <v>2469</v>
      </c>
      <c r="M866" s="14" t="s">
        <v>26</v>
      </c>
      <c r="N866" s="15" t="s">
        <v>140</v>
      </c>
      <c r="O866" s="15" t="s">
        <v>167</v>
      </c>
    </row>
    <row r="867">
      <c r="A867" s="9">
        <v>865.0</v>
      </c>
      <c r="B867" s="7" t="s">
        <v>2471</v>
      </c>
      <c r="C867" s="7" t="s">
        <v>1544</v>
      </c>
      <c r="D867" s="7" t="s">
        <v>1545</v>
      </c>
      <c r="E867" s="11" t="s">
        <v>2464</v>
      </c>
      <c r="F867" s="11" t="s">
        <v>2465</v>
      </c>
      <c r="G867" s="11" t="s">
        <v>2466</v>
      </c>
      <c r="H867" s="11" t="s">
        <v>2467</v>
      </c>
      <c r="I867" s="11" t="s">
        <v>2469</v>
      </c>
      <c r="M867" s="14" t="s">
        <v>219</v>
      </c>
      <c r="N867" s="15" t="s">
        <v>220</v>
      </c>
      <c r="O867" s="15" t="s">
        <v>221</v>
      </c>
    </row>
    <row r="868">
      <c r="A868" s="9">
        <v>866.0</v>
      </c>
      <c r="B868" s="7" t="s">
        <v>2472</v>
      </c>
      <c r="C868" s="7" t="s">
        <v>1544</v>
      </c>
      <c r="D868" s="7" t="s">
        <v>1545</v>
      </c>
      <c r="E868" s="11" t="s">
        <v>2464</v>
      </c>
      <c r="F868" s="11" t="s">
        <v>2465</v>
      </c>
      <c r="G868" s="11" t="s">
        <v>2466</v>
      </c>
      <c r="H868" s="11" t="s">
        <v>2467</v>
      </c>
      <c r="I868" s="11" t="s">
        <v>2469</v>
      </c>
      <c r="M868" s="14" t="s">
        <v>219</v>
      </c>
      <c r="N868" s="15" t="s">
        <v>220</v>
      </c>
      <c r="O868" s="15" t="s">
        <v>221</v>
      </c>
    </row>
    <row r="869">
      <c r="A869" s="9">
        <v>867.0</v>
      </c>
      <c r="B869" s="7" t="s">
        <v>2473</v>
      </c>
      <c r="C869" s="7" t="s">
        <v>1544</v>
      </c>
      <c r="D869" s="7" t="s">
        <v>1545</v>
      </c>
      <c r="E869" s="11" t="s">
        <v>2474</v>
      </c>
      <c r="F869" s="11" t="s">
        <v>2475</v>
      </c>
      <c r="G869" s="11" t="s">
        <v>2476</v>
      </c>
      <c r="H869" s="11" t="s">
        <v>2477</v>
      </c>
      <c r="I869" s="11" t="s">
        <v>2478</v>
      </c>
      <c r="M869" s="14" t="s">
        <v>26</v>
      </c>
      <c r="N869" s="15" t="s">
        <v>140</v>
      </c>
      <c r="O869" s="15" t="s">
        <v>167</v>
      </c>
    </row>
    <row r="870">
      <c r="A870" s="9">
        <v>868.0</v>
      </c>
      <c r="B870" s="7" t="s">
        <v>2479</v>
      </c>
      <c r="C870" s="7" t="s">
        <v>1544</v>
      </c>
      <c r="D870" s="7" t="s">
        <v>1545</v>
      </c>
      <c r="E870" s="11" t="s">
        <v>41</v>
      </c>
      <c r="F870" s="11" t="s">
        <v>43</v>
      </c>
      <c r="G870" s="11" t="s">
        <v>44</v>
      </c>
      <c r="H870" s="11" t="s">
        <v>45</v>
      </c>
      <c r="I870" s="11" t="s">
        <v>46</v>
      </c>
      <c r="M870" s="14" t="s">
        <v>26</v>
      </c>
      <c r="N870" s="15" t="s">
        <v>29</v>
      </c>
      <c r="O870" s="15" t="s">
        <v>48</v>
      </c>
    </row>
    <row r="871">
      <c r="A871" s="9">
        <v>869.0</v>
      </c>
      <c r="B871" s="7" t="s">
        <v>2480</v>
      </c>
      <c r="C871" s="7" t="s">
        <v>1544</v>
      </c>
      <c r="D871" s="7" t="s">
        <v>1545</v>
      </c>
      <c r="E871" s="11" t="s">
        <v>2464</v>
      </c>
      <c r="F871" s="11" t="s">
        <v>2465</v>
      </c>
      <c r="G871" s="11" t="s">
        <v>2466</v>
      </c>
      <c r="H871" s="11" t="s">
        <v>2467</v>
      </c>
      <c r="I871" s="11" t="s">
        <v>2469</v>
      </c>
      <c r="M871" s="14" t="s">
        <v>26</v>
      </c>
      <c r="N871" s="15" t="s">
        <v>140</v>
      </c>
      <c r="O871" s="15" t="s">
        <v>167</v>
      </c>
    </row>
    <row r="872">
      <c r="A872" s="9">
        <v>870.0</v>
      </c>
      <c r="B872" s="7" t="s">
        <v>2481</v>
      </c>
      <c r="C872" s="7" t="s">
        <v>205</v>
      </c>
      <c r="D872" s="7" t="s">
        <v>356</v>
      </c>
      <c r="E872" s="11" t="s">
        <v>2482</v>
      </c>
      <c r="F872" s="11" t="s">
        <v>2483</v>
      </c>
      <c r="G872" s="11" t="s">
        <v>2484</v>
      </c>
      <c r="H872" s="11" t="s">
        <v>2485</v>
      </c>
      <c r="I872" s="11" t="s">
        <v>2486</v>
      </c>
      <c r="M872" s="14" t="s">
        <v>26</v>
      </c>
      <c r="N872" s="15" t="s">
        <v>140</v>
      </c>
      <c r="O872" s="15" t="s">
        <v>167</v>
      </c>
    </row>
    <row r="873">
      <c r="A873" s="9">
        <v>871.0</v>
      </c>
      <c r="B873" s="7" t="s">
        <v>2487</v>
      </c>
      <c r="C873" s="7" t="s">
        <v>205</v>
      </c>
      <c r="D873" s="7" t="s">
        <v>356</v>
      </c>
      <c r="E873" s="11" t="s">
        <v>2482</v>
      </c>
      <c r="F873" s="11" t="s">
        <v>2483</v>
      </c>
      <c r="G873" s="11" t="s">
        <v>2484</v>
      </c>
      <c r="H873" s="11" t="s">
        <v>2485</v>
      </c>
      <c r="I873" s="11" t="s">
        <v>2486</v>
      </c>
      <c r="M873" s="14" t="s">
        <v>26</v>
      </c>
      <c r="N873" s="15" t="s">
        <v>140</v>
      </c>
      <c r="O873" s="15" t="s">
        <v>167</v>
      </c>
    </row>
    <row r="874">
      <c r="A874" s="9">
        <v>872.0</v>
      </c>
      <c r="B874" s="7" t="s">
        <v>2488</v>
      </c>
      <c r="C874" s="7" t="s">
        <v>205</v>
      </c>
      <c r="D874" s="7" t="s">
        <v>356</v>
      </c>
      <c r="E874" s="11" t="s">
        <v>2482</v>
      </c>
      <c r="F874" s="11" t="s">
        <v>2483</v>
      </c>
      <c r="G874" s="11" t="s">
        <v>2484</v>
      </c>
      <c r="H874" s="11" t="s">
        <v>2485</v>
      </c>
      <c r="I874" s="11" t="s">
        <v>2486</v>
      </c>
      <c r="M874" s="14" t="s">
        <v>26</v>
      </c>
      <c r="N874" s="15" t="s">
        <v>140</v>
      </c>
      <c r="O874" s="15" t="s">
        <v>167</v>
      </c>
    </row>
    <row r="875">
      <c r="A875" s="9">
        <v>873.0</v>
      </c>
      <c r="B875" s="7" t="s">
        <v>2489</v>
      </c>
      <c r="C875" s="7" t="s">
        <v>205</v>
      </c>
      <c r="D875" s="7" t="s">
        <v>356</v>
      </c>
      <c r="E875" s="11" t="s">
        <v>2482</v>
      </c>
      <c r="F875" s="11" t="s">
        <v>2483</v>
      </c>
      <c r="G875" s="11" t="s">
        <v>2484</v>
      </c>
      <c r="H875" s="11" t="s">
        <v>2485</v>
      </c>
      <c r="I875" s="11" t="s">
        <v>2486</v>
      </c>
      <c r="M875" s="14" t="s">
        <v>26</v>
      </c>
      <c r="N875" s="15" t="s">
        <v>140</v>
      </c>
      <c r="O875" s="15" t="s">
        <v>167</v>
      </c>
    </row>
    <row r="876">
      <c r="A876" s="9">
        <v>874.0</v>
      </c>
      <c r="B876" s="7" t="s">
        <v>2490</v>
      </c>
      <c r="C876" s="7" t="s">
        <v>179</v>
      </c>
      <c r="D876" s="7" t="s">
        <v>2491</v>
      </c>
      <c r="E876" s="11" t="s">
        <v>2492</v>
      </c>
      <c r="F876" s="11" t="s">
        <v>2493</v>
      </c>
      <c r="G876" s="11" t="s">
        <v>2494</v>
      </c>
      <c r="H876" s="11" t="s">
        <v>2495</v>
      </c>
      <c r="I876" s="11" t="s">
        <v>2496</v>
      </c>
      <c r="M876" s="14" t="s">
        <v>26</v>
      </c>
      <c r="N876" s="15" t="s">
        <v>140</v>
      </c>
      <c r="O876" s="15" t="s">
        <v>167</v>
      </c>
    </row>
    <row r="877">
      <c r="A877" s="9">
        <v>875.0</v>
      </c>
      <c r="B877" s="7" t="s">
        <v>2497</v>
      </c>
      <c r="C877" s="7" t="s">
        <v>179</v>
      </c>
      <c r="D877" s="7" t="s">
        <v>2491</v>
      </c>
      <c r="E877" s="11" t="s">
        <v>2492</v>
      </c>
      <c r="F877" s="11" t="s">
        <v>2493</v>
      </c>
      <c r="G877" s="11" t="s">
        <v>2494</v>
      </c>
      <c r="H877" s="11" t="s">
        <v>2495</v>
      </c>
      <c r="I877" s="11" t="s">
        <v>2496</v>
      </c>
      <c r="M877" s="14" t="s">
        <v>26</v>
      </c>
      <c r="N877" s="15" t="s">
        <v>140</v>
      </c>
      <c r="O877" s="15" t="s">
        <v>167</v>
      </c>
    </row>
    <row r="878">
      <c r="A878" s="9">
        <v>876.0</v>
      </c>
      <c r="B878" s="7" t="s">
        <v>2498</v>
      </c>
      <c r="C878" s="7" t="s">
        <v>179</v>
      </c>
      <c r="D878" s="7" t="s">
        <v>2491</v>
      </c>
      <c r="E878" s="11" t="s">
        <v>2492</v>
      </c>
      <c r="F878" s="11" t="s">
        <v>2493</v>
      </c>
      <c r="G878" s="11" t="s">
        <v>2494</v>
      </c>
      <c r="H878" s="11" t="s">
        <v>2495</v>
      </c>
      <c r="I878" s="11" t="s">
        <v>2496</v>
      </c>
      <c r="M878" s="14" t="s">
        <v>26</v>
      </c>
      <c r="N878" s="15" t="s">
        <v>140</v>
      </c>
      <c r="O878" s="15" t="s">
        <v>167</v>
      </c>
    </row>
    <row r="879">
      <c r="A879" s="9">
        <v>877.0</v>
      </c>
      <c r="B879" s="7" t="s">
        <v>2499</v>
      </c>
      <c r="C879" s="7" t="s">
        <v>197</v>
      </c>
      <c r="D879" s="7" t="s">
        <v>2500</v>
      </c>
      <c r="E879" s="11" t="s">
        <v>2501</v>
      </c>
      <c r="F879" s="11" t="s">
        <v>2502</v>
      </c>
      <c r="G879" s="11" t="s">
        <v>2503</v>
      </c>
      <c r="H879" s="11" t="s">
        <v>2504</v>
      </c>
      <c r="I879" s="11" t="s">
        <v>2505</v>
      </c>
      <c r="M879" s="14" t="s">
        <v>26</v>
      </c>
      <c r="N879" s="15" t="s">
        <v>140</v>
      </c>
      <c r="O879" s="15" t="s">
        <v>167</v>
      </c>
    </row>
    <row r="880">
      <c r="A880" s="9">
        <v>878.0</v>
      </c>
      <c r="B880" s="7" t="s">
        <v>2506</v>
      </c>
      <c r="C880" s="7" t="s">
        <v>1056</v>
      </c>
      <c r="D880" s="7" t="s">
        <v>1480</v>
      </c>
      <c r="E880" s="11" t="s">
        <v>2507</v>
      </c>
      <c r="F880" s="11" t="s">
        <v>2508</v>
      </c>
      <c r="G880" s="11" t="s">
        <v>2509</v>
      </c>
      <c r="H880" s="11" t="s">
        <v>2510</v>
      </c>
      <c r="I880" s="11" t="s">
        <v>2511</v>
      </c>
      <c r="M880" s="14" t="s">
        <v>26</v>
      </c>
      <c r="N880" s="15" t="s">
        <v>140</v>
      </c>
      <c r="O880" s="15" t="s">
        <v>167</v>
      </c>
    </row>
    <row r="881">
      <c r="A881" s="9">
        <v>879.0</v>
      </c>
      <c r="B881" s="7" t="s">
        <v>2512</v>
      </c>
      <c r="C881" s="7" t="s">
        <v>1056</v>
      </c>
      <c r="D881" s="7" t="s">
        <v>1480</v>
      </c>
      <c r="E881" s="11" t="s">
        <v>2513</v>
      </c>
      <c r="F881" s="11" t="s">
        <v>2514</v>
      </c>
      <c r="G881" s="11" t="s">
        <v>2515</v>
      </c>
      <c r="H881" s="11" t="s">
        <v>2516</v>
      </c>
      <c r="I881" s="11" t="s">
        <v>2517</v>
      </c>
      <c r="M881" s="14" t="s">
        <v>26</v>
      </c>
      <c r="N881" s="15" t="s">
        <v>140</v>
      </c>
      <c r="O881" s="15" t="s">
        <v>167</v>
      </c>
    </row>
    <row r="882">
      <c r="A882" s="9">
        <v>880.0</v>
      </c>
      <c r="B882" s="7" t="s">
        <v>2518</v>
      </c>
      <c r="C882" s="7" t="s">
        <v>1056</v>
      </c>
      <c r="D882" s="7" t="s">
        <v>1480</v>
      </c>
      <c r="E882" s="11" t="s">
        <v>2513</v>
      </c>
      <c r="F882" s="11" t="s">
        <v>2514</v>
      </c>
      <c r="G882" s="11" t="s">
        <v>2515</v>
      </c>
      <c r="H882" s="11" t="s">
        <v>2516</v>
      </c>
      <c r="I882" s="11" t="s">
        <v>2517</v>
      </c>
      <c r="M882" s="14" t="s">
        <v>26</v>
      </c>
      <c r="N882" s="15" t="s">
        <v>140</v>
      </c>
      <c r="O882" s="15" t="s">
        <v>167</v>
      </c>
    </row>
    <row r="883">
      <c r="A883" s="9">
        <v>881.0</v>
      </c>
      <c r="B883" s="7" t="s">
        <v>2519</v>
      </c>
      <c r="C883" s="7" t="s">
        <v>1056</v>
      </c>
      <c r="D883" s="7" t="s">
        <v>1480</v>
      </c>
      <c r="E883" s="11" t="s">
        <v>2520</v>
      </c>
      <c r="F883" s="11" t="s">
        <v>2521</v>
      </c>
      <c r="G883" s="11" t="s">
        <v>2522</v>
      </c>
      <c r="H883" s="11" t="s">
        <v>2523</v>
      </c>
      <c r="I883" s="11" t="s">
        <v>2524</v>
      </c>
      <c r="M883" s="14" t="s">
        <v>26</v>
      </c>
      <c r="N883" s="15" t="s">
        <v>140</v>
      </c>
      <c r="O883" s="15" t="s">
        <v>167</v>
      </c>
    </row>
    <row r="884">
      <c r="A884" s="9">
        <v>882.0</v>
      </c>
      <c r="B884" s="7" t="s">
        <v>2525</v>
      </c>
      <c r="C884" s="7" t="s">
        <v>114</v>
      </c>
      <c r="D884" s="7" t="s">
        <v>115</v>
      </c>
      <c r="E884" s="11" t="s">
        <v>2526</v>
      </c>
      <c r="F884" s="11" t="s">
        <v>2527</v>
      </c>
      <c r="G884" s="11" t="s">
        <v>2528</v>
      </c>
      <c r="H884" s="11" t="s">
        <v>2529</v>
      </c>
      <c r="I884" s="11" t="s">
        <v>2530</v>
      </c>
      <c r="M884" s="14" t="s">
        <v>26</v>
      </c>
      <c r="N884" s="15" t="s">
        <v>140</v>
      </c>
      <c r="O884" s="15" t="s">
        <v>167</v>
      </c>
    </row>
    <row r="885">
      <c r="A885" s="9">
        <v>883.0</v>
      </c>
      <c r="B885" s="7" t="s">
        <v>2531</v>
      </c>
      <c r="C885" s="7" t="s">
        <v>114</v>
      </c>
      <c r="D885" s="7" t="s">
        <v>115</v>
      </c>
      <c r="E885" s="11" t="s">
        <v>2526</v>
      </c>
      <c r="F885" s="11" t="s">
        <v>2527</v>
      </c>
      <c r="G885" s="11" t="s">
        <v>2528</v>
      </c>
      <c r="H885" s="11" t="s">
        <v>2529</v>
      </c>
      <c r="I885" s="11" t="s">
        <v>2530</v>
      </c>
      <c r="M885" s="14" t="s">
        <v>26</v>
      </c>
      <c r="N885" s="15" t="s">
        <v>140</v>
      </c>
      <c r="O885" s="15" t="s">
        <v>167</v>
      </c>
    </row>
    <row r="886">
      <c r="A886" s="9">
        <v>884.0</v>
      </c>
      <c r="B886" s="7" t="s">
        <v>2532</v>
      </c>
      <c r="C886" s="7" t="s">
        <v>232</v>
      </c>
      <c r="D886" s="7" t="s">
        <v>2533</v>
      </c>
      <c r="E886" s="11" t="s">
        <v>2534</v>
      </c>
      <c r="F886" s="11" t="s">
        <v>2535</v>
      </c>
      <c r="G886" s="11" t="s">
        <v>2536</v>
      </c>
      <c r="H886" s="11" t="s">
        <v>2537</v>
      </c>
      <c r="I886" s="11" t="s">
        <v>2538</v>
      </c>
      <c r="M886" s="14" t="s">
        <v>26</v>
      </c>
      <c r="N886" s="15" t="s">
        <v>89</v>
      </c>
      <c r="O886" s="15" t="s">
        <v>101</v>
      </c>
    </row>
    <row r="887">
      <c r="A887" s="9">
        <v>885.0</v>
      </c>
      <c r="B887" s="7" t="s">
        <v>2539</v>
      </c>
      <c r="C887" s="7" t="s">
        <v>232</v>
      </c>
      <c r="D887" s="7" t="s">
        <v>2533</v>
      </c>
      <c r="E887" s="11" t="s">
        <v>2534</v>
      </c>
      <c r="F887" s="11" t="s">
        <v>2535</v>
      </c>
      <c r="G887" s="11" t="s">
        <v>2536</v>
      </c>
      <c r="H887" s="11" t="s">
        <v>2537</v>
      </c>
      <c r="I887" s="11" t="s">
        <v>2538</v>
      </c>
      <c r="M887" s="14" t="s">
        <v>26</v>
      </c>
      <c r="N887" s="15" t="s">
        <v>89</v>
      </c>
      <c r="O887" s="15" t="s">
        <v>101</v>
      </c>
    </row>
    <row r="888">
      <c r="A888" s="9">
        <v>886.0</v>
      </c>
      <c r="B888" s="7" t="s">
        <v>2540</v>
      </c>
      <c r="C888" s="7" t="s">
        <v>232</v>
      </c>
      <c r="D888" s="7" t="s">
        <v>2533</v>
      </c>
      <c r="E888" s="11" t="s">
        <v>2534</v>
      </c>
      <c r="F888" s="11" t="s">
        <v>2535</v>
      </c>
      <c r="G888" s="11" t="s">
        <v>2536</v>
      </c>
      <c r="H888" s="11" t="s">
        <v>2537</v>
      </c>
      <c r="I888" s="11" t="s">
        <v>2538</v>
      </c>
      <c r="M888" s="14" t="s">
        <v>26</v>
      </c>
      <c r="N888" s="15" t="s">
        <v>89</v>
      </c>
      <c r="O888" s="15" t="s">
        <v>101</v>
      </c>
    </row>
    <row r="889">
      <c r="A889" s="9">
        <v>887.0</v>
      </c>
      <c r="B889" s="7" t="s">
        <v>2541</v>
      </c>
      <c r="C889" s="7" t="s">
        <v>232</v>
      </c>
      <c r="D889" s="7" t="s">
        <v>2542</v>
      </c>
      <c r="E889" s="11" t="s">
        <v>373</v>
      </c>
      <c r="F889" s="11" t="s">
        <v>374</v>
      </c>
      <c r="G889" s="11" t="s">
        <v>375</v>
      </c>
      <c r="H889" s="11" t="s">
        <v>376</v>
      </c>
      <c r="I889" s="11" t="s">
        <v>377</v>
      </c>
      <c r="M889" s="14" t="s">
        <v>26</v>
      </c>
      <c r="N889" s="15" t="s">
        <v>89</v>
      </c>
      <c r="O889" s="15" t="s">
        <v>101</v>
      </c>
    </row>
    <row r="890">
      <c r="A890" s="9">
        <v>888.0</v>
      </c>
      <c r="B890" s="7" t="s">
        <v>2544</v>
      </c>
      <c r="C890" s="7" t="s">
        <v>232</v>
      </c>
      <c r="D890" s="7" t="s">
        <v>2542</v>
      </c>
      <c r="E890" s="11" t="s">
        <v>373</v>
      </c>
      <c r="F890" s="11" t="s">
        <v>374</v>
      </c>
      <c r="G890" s="11" t="s">
        <v>375</v>
      </c>
      <c r="H890" s="11" t="s">
        <v>376</v>
      </c>
      <c r="I890" s="11" t="s">
        <v>377</v>
      </c>
      <c r="M890" s="14" t="s">
        <v>26</v>
      </c>
      <c r="N890" s="15" t="s">
        <v>89</v>
      </c>
      <c r="O890" s="15" t="s">
        <v>101</v>
      </c>
    </row>
    <row r="891">
      <c r="A891" s="9">
        <v>889.0</v>
      </c>
      <c r="B891" s="7" t="s">
        <v>2545</v>
      </c>
      <c r="C891" s="7" t="s">
        <v>232</v>
      </c>
      <c r="D891" s="7" t="s">
        <v>2533</v>
      </c>
      <c r="E891" s="11" t="s">
        <v>2534</v>
      </c>
      <c r="F891" s="11" t="s">
        <v>2535</v>
      </c>
      <c r="G891" s="11" t="s">
        <v>2536</v>
      </c>
      <c r="H891" s="11" t="s">
        <v>2537</v>
      </c>
      <c r="I891" s="11" t="s">
        <v>2538</v>
      </c>
      <c r="M891" s="14" t="s">
        <v>26</v>
      </c>
      <c r="N891" s="15" t="s">
        <v>89</v>
      </c>
      <c r="O891" s="15" t="s">
        <v>101</v>
      </c>
    </row>
    <row r="892">
      <c r="A892" s="9">
        <v>890.0</v>
      </c>
      <c r="B892" s="7" t="s">
        <v>2546</v>
      </c>
      <c r="C892" s="7" t="s">
        <v>232</v>
      </c>
      <c r="D892" s="7" t="s">
        <v>2533</v>
      </c>
      <c r="E892" s="11" t="s">
        <v>2534</v>
      </c>
      <c r="F892" s="11" t="s">
        <v>2535</v>
      </c>
      <c r="G892" s="11" t="s">
        <v>2536</v>
      </c>
      <c r="H892" s="11" t="s">
        <v>2537</v>
      </c>
      <c r="I892" s="11" t="s">
        <v>2538</v>
      </c>
      <c r="M892" s="14" t="s">
        <v>26</v>
      </c>
      <c r="N892" s="15" t="s">
        <v>89</v>
      </c>
      <c r="O892" s="15" t="s">
        <v>101</v>
      </c>
    </row>
    <row r="893">
      <c r="A893" s="9">
        <v>891.0</v>
      </c>
      <c r="B893" s="7" t="s">
        <v>2547</v>
      </c>
      <c r="C893" s="7" t="s">
        <v>232</v>
      </c>
      <c r="D893" s="7" t="s">
        <v>2533</v>
      </c>
      <c r="E893" s="11" t="s">
        <v>2534</v>
      </c>
      <c r="F893" s="11" t="s">
        <v>2535</v>
      </c>
      <c r="G893" s="11" t="s">
        <v>2536</v>
      </c>
      <c r="H893" s="11" t="s">
        <v>2537</v>
      </c>
      <c r="I893" s="11" t="s">
        <v>2538</v>
      </c>
      <c r="M893" s="14" t="s">
        <v>26</v>
      </c>
      <c r="N893" s="15" t="s">
        <v>89</v>
      </c>
      <c r="O893" s="15" t="s">
        <v>101</v>
      </c>
    </row>
    <row r="894">
      <c r="A894" s="9">
        <v>892.0</v>
      </c>
      <c r="B894" s="7" t="s">
        <v>2548</v>
      </c>
      <c r="C894" s="7" t="s">
        <v>232</v>
      </c>
      <c r="D894" s="7" t="s">
        <v>2549</v>
      </c>
      <c r="E894" s="11" t="s">
        <v>2534</v>
      </c>
      <c r="F894" s="11" t="s">
        <v>2535</v>
      </c>
      <c r="G894" s="11" t="s">
        <v>2536</v>
      </c>
      <c r="H894" s="11" t="s">
        <v>2537</v>
      </c>
      <c r="I894" s="11" t="s">
        <v>2538</v>
      </c>
      <c r="M894" s="14" t="s">
        <v>26</v>
      </c>
      <c r="N894" s="15" t="s">
        <v>89</v>
      </c>
      <c r="O894" s="15" t="s">
        <v>101</v>
      </c>
    </row>
    <row r="895">
      <c r="A895" s="9">
        <v>893.0</v>
      </c>
      <c r="B895" s="7" t="s">
        <v>2550</v>
      </c>
      <c r="C895" s="7" t="s">
        <v>232</v>
      </c>
      <c r="D895" s="7" t="s">
        <v>2549</v>
      </c>
      <c r="E895" s="11" t="s">
        <v>2534</v>
      </c>
      <c r="F895" s="11" t="s">
        <v>2535</v>
      </c>
      <c r="G895" s="11" t="s">
        <v>2536</v>
      </c>
      <c r="H895" s="11" t="s">
        <v>2537</v>
      </c>
      <c r="I895" s="11" t="s">
        <v>2538</v>
      </c>
      <c r="M895" s="14" t="s">
        <v>26</v>
      </c>
      <c r="N895" s="15" t="s">
        <v>89</v>
      </c>
      <c r="O895" s="15" t="s">
        <v>101</v>
      </c>
    </row>
    <row r="896">
      <c r="A896" s="9">
        <v>894.0</v>
      </c>
      <c r="B896" s="7" t="s">
        <v>2551</v>
      </c>
      <c r="C896" s="7" t="s">
        <v>82</v>
      </c>
      <c r="D896" s="7" t="s">
        <v>83</v>
      </c>
      <c r="E896" s="11" t="s">
        <v>2552</v>
      </c>
      <c r="F896" s="11" t="s">
        <v>2553</v>
      </c>
      <c r="G896" s="11" t="s">
        <v>2554</v>
      </c>
      <c r="H896" s="11" t="s">
        <v>2555</v>
      </c>
      <c r="I896" s="11" t="s">
        <v>2556</v>
      </c>
      <c r="M896" s="14" t="s">
        <v>219</v>
      </c>
      <c r="N896" s="15" t="s">
        <v>220</v>
      </c>
      <c r="O896" s="15" t="s">
        <v>221</v>
      </c>
    </row>
    <row r="897">
      <c r="A897" s="9">
        <v>895.0</v>
      </c>
      <c r="B897" s="7" t="s">
        <v>2557</v>
      </c>
      <c r="C897" s="7" t="s">
        <v>82</v>
      </c>
      <c r="D897" s="7" t="s">
        <v>83</v>
      </c>
      <c r="E897" s="11" t="s">
        <v>2552</v>
      </c>
      <c r="F897" s="11" t="s">
        <v>2553</v>
      </c>
      <c r="G897" s="11" t="s">
        <v>2554</v>
      </c>
      <c r="H897" s="11" t="s">
        <v>2555</v>
      </c>
      <c r="I897" s="11" t="s">
        <v>2556</v>
      </c>
      <c r="M897" s="14" t="s">
        <v>219</v>
      </c>
      <c r="N897" s="15" t="s">
        <v>220</v>
      </c>
      <c r="O897" s="15" t="s">
        <v>221</v>
      </c>
    </row>
    <row r="898">
      <c r="A898" s="9">
        <v>896.0</v>
      </c>
      <c r="B898" s="7" t="s">
        <v>2558</v>
      </c>
      <c r="C898" s="7" t="s">
        <v>82</v>
      </c>
      <c r="D898" s="7" t="s">
        <v>83</v>
      </c>
      <c r="E898" s="11" t="s">
        <v>2552</v>
      </c>
      <c r="F898" s="11" t="s">
        <v>2553</v>
      </c>
      <c r="G898" s="11" t="s">
        <v>2554</v>
      </c>
      <c r="H898" s="11" t="s">
        <v>2555</v>
      </c>
      <c r="I898" s="11" t="s">
        <v>2556</v>
      </c>
      <c r="M898" s="14" t="s">
        <v>219</v>
      </c>
      <c r="N898" s="15" t="s">
        <v>220</v>
      </c>
      <c r="O898" s="15" t="s">
        <v>221</v>
      </c>
    </row>
    <row r="899">
      <c r="A899" s="9">
        <v>897.0</v>
      </c>
      <c r="B899" s="7" t="s">
        <v>2559</v>
      </c>
      <c r="C899" s="7" t="s">
        <v>82</v>
      </c>
      <c r="D899" s="7" t="s">
        <v>83</v>
      </c>
      <c r="E899" s="11" t="s">
        <v>2552</v>
      </c>
      <c r="F899" s="11" t="s">
        <v>2553</v>
      </c>
      <c r="G899" s="11" t="s">
        <v>2554</v>
      </c>
      <c r="H899" s="11" t="s">
        <v>2555</v>
      </c>
      <c r="I899" s="11" t="s">
        <v>2556</v>
      </c>
      <c r="M899" s="14" t="s">
        <v>219</v>
      </c>
      <c r="N899" s="15" t="s">
        <v>220</v>
      </c>
      <c r="O899" s="15" t="s">
        <v>221</v>
      </c>
    </row>
    <row r="900">
      <c r="A900" s="9">
        <v>898.0</v>
      </c>
      <c r="B900" s="7" t="s">
        <v>2560</v>
      </c>
      <c r="C900" s="7" t="s">
        <v>983</v>
      </c>
      <c r="D900" s="7" t="s">
        <v>983</v>
      </c>
      <c r="E900" s="11" t="s">
        <v>2561</v>
      </c>
      <c r="F900" s="11" t="s">
        <v>2562</v>
      </c>
      <c r="G900" s="11" t="s">
        <v>2563</v>
      </c>
      <c r="H900" s="11" t="s">
        <v>2564</v>
      </c>
      <c r="I900" s="11" t="s">
        <v>2565</v>
      </c>
      <c r="M900" s="14" t="s">
        <v>219</v>
      </c>
      <c r="N900" s="15" t="s">
        <v>220</v>
      </c>
      <c r="O900" s="15" t="s">
        <v>221</v>
      </c>
    </row>
    <row r="901">
      <c r="A901" s="9">
        <v>899.0</v>
      </c>
      <c r="B901" s="7" t="s">
        <v>2566</v>
      </c>
      <c r="C901" s="7" t="s">
        <v>82</v>
      </c>
      <c r="D901" s="7" t="s">
        <v>83</v>
      </c>
      <c r="E901" s="11" t="s">
        <v>2567</v>
      </c>
      <c r="F901" s="11" t="s">
        <v>2568</v>
      </c>
      <c r="G901" s="11" t="s">
        <v>2569</v>
      </c>
      <c r="H901" s="11" t="s">
        <v>2570</v>
      </c>
      <c r="I901" s="11" t="s">
        <v>2571</v>
      </c>
      <c r="M901" s="14" t="s">
        <v>219</v>
      </c>
      <c r="N901" s="15" t="s">
        <v>220</v>
      </c>
      <c r="O901" s="15" t="s">
        <v>221</v>
      </c>
    </row>
    <row r="902">
      <c r="A902" s="9">
        <v>900.0</v>
      </c>
      <c r="B902" s="7" t="s">
        <v>2572</v>
      </c>
      <c r="C902" s="7" t="s">
        <v>82</v>
      </c>
      <c r="D902" s="7" t="s">
        <v>83</v>
      </c>
      <c r="E902" s="11" t="s">
        <v>2567</v>
      </c>
      <c r="F902" s="11" t="s">
        <v>2568</v>
      </c>
      <c r="G902" s="11" t="s">
        <v>2569</v>
      </c>
      <c r="H902" s="11" t="s">
        <v>2570</v>
      </c>
      <c r="I902" s="11" t="s">
        <v>2571</v>
      </c>
      <c r="M902" s="14" t="s">
        <v>219</v>
      </c>
      <c r="N902" s="15" t="s">
        <v>220</v>
      </c>
      <c r="O902" s="15" t="s">
        <v>221</v>
      </c>
    </row>
    <row r="903">
      <c r="A903" s="9">
        <v>901.0</v>
      </c>
      <c r="B903" s="7" t="s">
        <v>2573</v>
      </c>
      <c r="C903" s="7" t="s">
        <v>2574</v>
      </c>
      <c r="D903" s="7" t="s">
        <v>2575</v>
      </c>
      <c r="E903" s="11" t="s">
        <v>2576</v>
      </c>
      <c r="F903" s="11" t="s">
        <v>2577</v>
      </c>
      <c r="G903" s="11" t="s">
        <v>2578</v>
      </c>
      <c r="H903" s="11" t="s">
        <v>2579</v>
      </c>
      <c r="I903" s="11" t="s">
        <v>2580</v>
      </c>
      <c r="M903" s="14" t="s">
        <v>26</v>
      </c>
      <c r="N903" s="15" t="s">
        <v>140</v>
      </c>
      <c r="O903" s="15" t="s">
        <v>167</v>
      </c>
    </row>
    <row r="904">
      <c r="A904" s="9">
        <v>902.0</v>
      </c>
      <c r="B904" s="7" t="s">
        <v>2581</v>
      </c>
      <c r="C904" s="7" t="s">
        <v>2574</v>
      </c>
      <c r="D904" s="7" t="s">
        <v>2575</v>
      </c>
      <c r="E904" s="11" t="s">
        <v>2576</v>
      </c>
      <c r="F904" s="11" t="s">
        <v>2577</v>
      </c>
      <c r="G904" s="11" t="s">
        <v>2578</v>
      </c>
      <c r="H904" s="11" t="s">
        <v>2579</v>
      </c>
      <c r="I904" s="11" t="s">
        <v>2580</v>
      </c>
      <c r="M904" s="14" t="s">
        <v>219</v>
      </c>
      <c r="N904" s="15" t="s">
        <v>220</v>
      </c>
      <c r="O904" s="15" t="s">
        <v>221</v>
      </c>
    </row>
    <row r="905">
      <c r="A905" s="9">
        <v>903.0</v>
      </c>
      <c r="B905" s="7" t="s">
        <v>2582</v>
      </c>
      <c r="C905" s="7" t="s">
        <v>2370</v>
      </c>
      <c r="D905" s="7" t="s">
        <v>2371</v>
      </c>
      <c r="E905" s="11" t="s">
        <v>2583</v>
      </c>
      <c r="F905" s="11" t="s">
        <v>2584</v>
      </c>
      <c r="G905" s="11" t="s">
        <v>2585</v>
      </c>
      <c r="H905" s="11" t="s">
        <v>2586</v>
      </c>
      <c r="I905" s="11" t="s">
        <v>2587</v>
      </c>
      <c r="M905" s="14" t="s">
        <v>26</v>
      </c>
      <c r="N905" s="15" t="s">
        <v>140</v>
      </c>
      <c r="O905" s="15" t="s">
        <v>167</v>
      </c>
    </row>
    <row r="906">
      <c r="A906" s="9">
        <v>904.0</v>
      </c>
      <c r="B906" s="7" t="s">
        <v>2588</v>
      </c>
      <c r="C906" s="7" t="s">
        <v>256</v>
      </c>
      <c r="D906" s="7" t="s">
        <v>688</v>
      </c>
      <c r="E906" s="11" t="s">
        <v>2589</v>
      </c>
      <c r="F906" s="11" t="s">
        <v>2590</v>
      </c>
      <c r="G906" s="11" t="s">
        <v>2591</v>
      </c>
      <c r="H906" s="11" t="s">
        <v>2592</v>
      </c>
      <c r="I906" s="11" t="s">
        <v>2593</v>
      </c>
      <c r="M906" s="14" t="s">
        <v>26</v>
      </c>
      <c r="N906" s="15" t="s">
        <v>140</v>
      </c>
      <c r="O906" s="15" t="s">
        <v>167</v>
      </c>
    </row>
    <row r="907">
      <c r="A907" s="9">
        <v>905.0</v>
      </c>
      <c r="B907" s="7" t="s">
        <v>2594</v>
      </c>
      <c r="C907" s="7" t="s">
        <v>256</v>
      </c>
      <c r="D907" s="7" t="s">
        <v>688</v>
      </c>
      <c r="E907" s="11" t="s">
        <v>2589</v>
      </c>
      <c r="F907" s="11" t="s">
        <v>2590</v>
      </c>
      <c r="G907" s="11" t="s">
        <v>2591</v>
      </c>
      <c r="H907" s="11" t="s">
        <v>2592</v>
      </c>
      <c r="I907" s="11" t="s">
        <v>2593</v>
      </c>
      <c r="M907" s="14" t="s">
        <v>26</v>
      </c>
      <c r="N907" s="15" t="s">
        <v>140</v>
      </c>
      <c r="O907" s="15" t="s">
        <v>167</v>
      </c>
    </row>
    <row r="908">
      <c r="A908" s="9">
        <v>906.0</v>
      </c>
      <c r="B908" s="7" t="s">
        <v>2595</v>
      </c>
      <c r="C908" s="7" t="s">
        <v>256</v>
      </c>
      <c r="D908" s="7" t="s">
        <v>688</v>
      </c>
      <c r="E908" s="11" t="s">
        <v>2589</v>
      </c>
      <c r="F908" s="11" t="s">
        <v>2590</v>
      </c>
      <c r="G908" s="11" t="s">
        <v>2591</v>
      </c>
      <c r="H908" s="11" t="s">
        <v>2592</v>
      </c>
      <c r="I908" s="11" t="s">
        <v>2593</v>
      </c>
      <c r="M908" s="14" t="s">
        <v>26</v>
      </c>
      <c r="N908" s="15" t="s">
        <v>140</v>
      </c>
      <c r="O908" s="15" t="s">
        <v>167</v>
      </c>
    </row>
    <row r="909">
      <c r="A909" s="9">
        <v>907.0</v>
      </c>
      <c r="B909" s="7" t="s">
        <v>2596</v>
      </c>
      <c r="C909" s="7" t="s">
        <v>256</v>
      </c>
      <c r="D909" s="7" t="s">
        <v>688</v>
      </c>
      <c r="E909" s="11" t="s">
        <v>2589</v>
      </c>
      <c r="F909" s="11" t="s">
        <v>2590</v>
      </c>
      <c r="G909" s="11" t="s">
        <v>2591</v>
      </c>
      <c r="H909" s="11" t="s">
        <v>2592</v>
      </c>
      <c r="I909" s="11" t="s">
        <v>2593</v>
      </c>
      <c r="M909" s="14" t="s">
        <v>26</v>
      </c>
      <c r="N909" s="15" t="s">
        <v>29</v>
      </c>
      <c r="O909" s="15" t="s">
        <v>48</v>
      </c>
    </row>
    <row r="910">
      <c r="A910" s="9">
        <v>908.0</v>
      </c>
      <c r="B910" s="7" t="s">
        <v>2597</v>
      </c>
      <c r="C910" s="7" t="s">
        <v>256</v>
      </c>
      <c r="D910" s="7" t="s">
        <v>688</v>
      </c>
      <c r="E910" s="11" t="s">
        <v>274</v>
      </c>
      <c r="F910" s="11" t="s">
        <v>275</v>
      </c>
      <c r="G910" s="11" t="s">
        <v>276</v>
      </c>
      <c r="H910" s="11" t="s">
        <v>277</v>
      </c>
      <c r="I910" s="11" t="s">
        <v>278</v>
      </c>
      <c r="M910" s="14" t="s">
        <v>80</v>
      </c>
      <c r="N910" s="15" t="s">
        <v>140</v>
      </c>
      <c r="O910" s="15" t="s">
        <v>141</v>
      </c>
    </row>
    <row r="911">
      <c r="A911" s="9">
        <v>909.0</v>
      </c>
      <c r="B911" s="7" t="s">
        <v>2598</v>
      </c>
      <c r="C911" s="7" t="s">
        <v>256</v>
      </c>
      <c r="D911" s="7" t="s">
        <v>688</v>
      </c>
      <c r="E911" s="11" t="s">
        <v>2599</v>
      </c>
      <c r="F911" s="11" t="s">
        <v>2600</v>
      </c>
      <c r="G911" s="11" t="s">
        <v>2601</v>
      </c>
      <c r="H911" s="11" t="s">
        <v>2602</v>
      </c>
      <c r="I911" s="11" t="s">
        <v>2603</v>
      </c>
      <c r="M911" s="14" t="s">
        <v>80</v>
      </c>
      <c r="N911" s="15" t="s">
        <v>140</v>
      </c>
      <c r="O911" s="15" t="s">
        <v>167</v>
      </c>
    </row>
    <row r="912">
      <c r="A912" s="9">
        <v>910.0</v>
      </c>
      <c r="B912" s="7" t="s">
        <v>2604</v>
      </c>
      <c r="C912" s="7" t="s">
        <v>256</v>
      </c>
      <c r="D912" s="7" t="s">
        <v>688</v>
      </c>
      <c r="E912" s="11" t="s">
        <v>2605</v>
      </c>
      <c r="F912" s="11" t="s">
        <v>2606</v>
      </c>
      <c r="G912" s="11" t="s">
        <v>2607</v>
      </c>
      <c r="H912" s="11" t="s">
        <v>2608</v>
      </c>
      <c r="I912" s="11" t="s">
        <v>2609</v>
      </c>
      <c r="M912" s="14" t="s">
        <v>80</v>
      </c>
      <c r="N912" s="15" t="s">
        <v>140</v>
      </c>
      <c r="O912" s="15" t="s">
        <v>167</v>
      </c>
    </row>
    <row r="913">
      <c r="A913" s="9">
        <v>911.0</v>
      </c>
      <c r="B913" s="7" t="s">
        <v>2610</v>
      </c>
      <c r="C913" s="7" t="s">
        <v>2611</v>
      </c>
      <c r="D913" s="7" t="s">
        <v>2612</v>
      </c>
      <c r="E913" s="11" t="s">
        <v>2613</v>
      </c>
      <c r="F913" s="11" t="s">
        <v>2614</v>
      </c>
      <c r="G913" s="11" t="s">
        <v>2615</v>
      </c>
      <c r="H913" s="11" t="s">
        <v>2616</v>
      </c>
      <c r="I913" s="11" t="s">
        <v>2617</v>
      </c>
      <c r="M913" s="14" t="s">
        <v>219</v>
      </c>
      <c r="N913" s="15" t="s">
        <v>220</v>
      </c>
      <c r="O913" s="15" t="s">
        <v>221</v>
      </c>
    </row>
    <row r="914">
      <c r="A914" s="9">
        <v>912.0</v>
      </c>
      <c r="B914" s="7" t="s">
        <v>2618</v>
      </c>
      <c r="C914" s="7" t="s">
        <v>2611</v>
      </c>
      <c r="D914" s="7" t="s">
        <v>2612</v>
      </c>
      <c r="E914" s="11" t="s">
        <v>2613</v>
      </c>
      <c r="F914" s="11" t="s">
        <v>2614</v>
      </c>
      <c r="G914" s="11" t="s">
        <v>2615</v>
      </c>
      <c r="H914" s="11" t="s">
        <v>2616</v>
      </c>
      <c r="I914" s="11" t="s">
        <v>2617</v>
      </c>
      <c r="M914" s="14" t="s">
        <v>219</v>
      </c>
      <c r="N914" s="15" t="s">
        <v>220</v>
      </c>
      <c r="O914" s="15" t="s">
        <v>221</v>
      </c>
    </row>
    <row r="915">
      <c r="A915" s="9">
        <v>913.0</v>
      </c>
      <c r="B915" s="7" t="s">
        <v>2619</v>
      </c>
      <c r="C915" s="7" t="s">
        <v>2611</v>
      </c>
      <c r="D915" s="7" t="s">
        <v>2612</v>
      </c>
      <c r="E915" s="11" t="s">
        <v>2613</v>
      </c>
      <c r="F915" s="11" t="s">
        <v>2614</v>
      </c>
      <c r="G915" s="11" t="s">
        <v>2615</v>
      </c>
      <c r="H915" s="11" t="s">
        <v>2616</v>
      </c>
      <c r="I915" s="11" t="s">
        <v>2617</v>
      </c>
      <c r="M915" s="14" t="s">
        <v>219</v>
      </c>
      <c r="N915" s="15" t="s">
        <v>220</v>
      </c>
      <c r="O915" s="15" t="s">
        <v>221</v>
      </c>
    </row>
    <row r="916">
      <c r="A916" s="9">
        <v>914.0</v>
      </c>
      <c r="B916" s="7" t="s">
        <v>2620</v>
      </c>
      <c r="C916" s="7" t="s">
        <v>2611</v>
      </c>
      <c r="D916" s="7" t="s">
        <v>2612</v>
      </c>
      <c r="E916" s="11" t="s">
        <v>2613</v>
      </c>
      <c r="F916" s="11" t="s">
        <v>2614</v>
      </c>
      <c r="G916" s="11" t="s">
        <v>2615</v>
      </c>
      <c r="H916" s="11" t="s">
        <v>2616</v>
      </c>
      <c r="I916" s="11" t="s">
        <v>2617</v>
      </c>
      <c r="M916" s="14" t="s">
        <v>219</v>
      </c>
      <c r="N916" s="15" t="s">
        <v>220</v>
      </c>
      <c r="O916" s="15" t="s">
        <v>221</v>
      </c>
    </row>
    <row r="917">
      <c r="A917" s="9">
        <v>915.0</v>
      </c>
      <c r="B917" s="7" t="s">
        <v>2622</v>
      </c>
      <c r="C917" s="7" t="s">
        <v>2611</v>
      </c>
      <c r="D917" s="7" t="s">
        <v>2612</v>
      </c>
      <c r="E917" s="11" t="s">
        <v>2613</v>
      </c>
      <c r="F917" s="11" t="s">
        <v>2614</v>
      </c>
      <c r="G917" s="11" t="s">
        <v>2615</v>
      </c>
      <c r="H917" s="11" t="s">
        <v>2616</v>
      </c>
      <c r="I917" s="11" t="s">
        <v>2617</v>
      </c>
      <c r="M917" s="14" t="s">
        <v>219</v>
      </c>
      <c r="N917" s="15" t="s">
        <v>220</v>
      </c>
      <c r="O917" s="15" t="s">
        <v>221</v>
      </c>
    </row>
    <row r="918">
      <c r="A918" s="9">
        <v>916.0</v>
      </c>
      <c r="B918" s="7" t="s">
        <v>2623</v>
      </c>
      <c r="C918" s="7" t="s">
        <v>2611</v>
      </c>
      <c r="D918" s="7" t="s">
        <v>2612</v>
      </c>
      <c r="E918" s="11" t="s">
        <v>2613</v>
      </c>
      <c r="F918" s="11" t="s">
        <v>2614</v>
      </c>
      <c r="G918" s="11" t="s">
        <v>2615</v>
      </c>
      <c r="H918" s="11" t="s">
        <v>2616</v>
      </c>
      <c r="I918" s="11" t="s">
        <v>2617</v>
      </c>
      <c r="M918" s="14" t="s">
        <v>219</v>
      </c>
      <c r="N918" s="15" t="s">
        <v>220</v>
      </c>
      <c r="O918" s="15" t="s">
        <v>221</v>
      </c>
    </row>
    <row r="919">
      <c r="A919" s="9">
        <v>917.0</v>
      </c>
      <c r="B919" s="7" t="s">
        <v>2624</v>
      </c>
      <c r="C919" s="7" t="s">
        <v>2611</v>
      </c>
      <c r="D919" s="7" t="s">
        <v>2612</v>
      </c>
      <c r="E919" s="11" t="s">
        <v>2613</v>
      </c>
      <c r="F919" s="11" t="s">
        <v>2614</v>
      </c>
      <c r="G919" s="11" t="s">
        <v>2615</v>
      </c>
      <c r="H919" s="11" t="s">
        <v>2616</v>
      </c>
      <c r="I919" s="11" t="s">
        <v>2617</v>
      </c>
      <c r="M919" s="14" t="s">
        <v>219</v>
      </c>
      <c r="N919" s="15" t="s">
        <v>220</v>
      </c>
      <c r="O919" s="15" t="s">
        <v>221</v>
      </c>
    </row>
    <row r="920">
      <c r="A920" s="9">
        <v>918.0</v>
      </c>
      <c r="B920" s="7" t="s">
        <v>2625</v>
      </c>
      <c r="C920" s="7" t="s">
        <v>2611</v>
      </c>
      <c r="D920" s="7" t="s">
        <v>2612</v>
      </c>
      <c r="E920" s="11" t="s">
        <v>2613</v>
      </c>
      <c r="F920" s="11" t="s">
        <v>2614</v>
      </c>
      <c r="G920" s="11" t="s">
        <v>2615</v>
      </c>
      <c r="H920" s="11" t="s">
        <v>2616</v>
      </c>
      <c r="I920" s="11" t="s">
        <v>2617</v>
      </c>
      <c r="M920" s="14" t="s">
        <v>219</v>
      </c>
      <c r="N920" s="15" t="s">
        <v>220</v>
      </c>
      <c r="O920" s="15" t="s">
        <v>221</v>
      </c>
    </row>
    <row r="921">
      <c r="A921" s="9">
        <v>919.0</v>
      </c>
      <c r="B921" s="7" t="s">
        <v>2626</v>
      </c>
      <c r="C921" s="7" t="s">
        <v>2611</v>
      </c>
      <c r="D921" s="7" t="s">
        <v>2612</v>
      </c>
      <c r="E921" s="11" t="s">
        <v>2613</v>
      </c>
      <c r="F921" s="11" t="s">
        <v>2614</v>
      </c>
      <c r="G921" s="11" t="s">
        <v>2615</v>
      </c>
      <c r="H921" s="11" t="s">
        <v>2616</v>
      </c>
      <c r="I921" s="11" t="s">
        <v>2617</v>
      </c>
      <c r="M921" s="14" t="s">
        <v>219</v>
      </c>
      <c r="N921" s="15" t="s">
        <v>220</v>
      </c>
      <c r="O921" s="15" t="s">
        <v>221</v>
      </c>
    </row>
    <row r="922">
      <c r="A922" s="9">
        <v>920.0</v>
      </c>
      <c r="B922" s="7" t="s">
        <v>2627</v>
      </c>
      <c r="C922" s="7" t="s">
        <v>205</v>
      </c>
      <c r="D922" s="7" t="s">
        <v>356</v>
      </c>
      <c r="E922" s="11" t="s">
        <v>1742</v>
      </c>
      <c r="F922" s="11" t="s">
        <v>1743</v>
      </c>
      <c r="G922" s="11" t="s">
        <v>1744</v>
      </c>
      <c r="H922" s="11" t="s">
        <v>1745</v>
      </c>
      <c r="I922" s="11" t="s">
        <v>1746</v>
      </c>
      <c r="M922" s="14" t="s">
        <v>26</v>
      </c>
      <c r="N922" s="15" t="s">
        <v>140</v>
      </c>
      <c r="O922" s="15" t="s">
        <v>167</v>
      </c>
    </row>
    <row r="923">
      <c r="A923" s="9">
        <v>921.0</v>
      </c>
      <c r="B923" s="7" t="s">
        <v>2628</v>
      </c>
      <c r="C923" s="7" t="s">
        <v>205</v>
      </c>
      <c r="D923" s="7" t="s">
        <v>356</v>
      </c>
      <c r="E923" s="11" t="s">
        <v>1742</v>
      </c>
      <c r="F923" s="11" t="s">
        <v>1743</v>
      </c>
      <c r="G923" s="11" t="s">
        <v>1744</v>
      </c>
      <c r="H923" s="11" t="s">
        <v>1745</v>
      </c>
      <c r="I923" s="11" t="s">
        <v>1746</v>
      </c>
      <c r="M923" s="14" t="s">
        <v>26</v>
      </c>
      <c r="N923" s="15" t="s">
        <v>140</v>
      </c>
      <c r="O923" s="15" t="s">
        <v>167</v>
      </c>
    </row>
    <row r="924">
      <c r="A924" s="9">
        <v>922.0</v>
      </c>
      <c r="B924" s="7" t="s">
        <v>2629</v>
      </c>
      <c r="C924" s="7" t="s">
        <v>205</v>
      </c>
      <c r="D924" s="7" t="s">
        <v>356</v>
      </c>
      <c r="E924" s="11" t="s">
        <v>1742</v>
      </c>
      <c r="F924" s="11" t="s">
        <v>1743</v>
      </c>
      <c r="G924" s="11" t="s">
        <v>1744</v>
      </c>
      <c r="H924" s="11" t="s">
        <v>1745</v>
      </c>
      <c r="I924" s="11" t="s">
        <v>1746</v>
      </c>
      <c r="M924" s="14" t="s">
        <v>26</v>
      </c>
      <c r="N924" s="15" t="s">
        <v>140</v>
      </c>
      <c r="O924" s="15" t="s">
        <v>167</v>
      </c>
    </row>
    <row r="925">
      <c r="A925" s="9">
        <v>923.0</v>
      </c>
      <c r="B925" s="7" t="s">
        <v>2630</v>
      </c>
      <c r="C925" s="7" t="s">
        <v>205</v>
      </c>
      <c r="D925" s="7" t="s">
        <v>356</v>
      </c>
      <c r="E925" s="11" t="s">
        <v>1742</v>
      </c>
      <c r="F925" s="11" t="s">
        <v>1743</v>
      </c>
      <c r="G925" s="11" t="s">
        <v>1744</v>
      </c>
      <c r="H925" s="11" t="s">
        <v>1745</v>
      </c>
      <c r="I925" s="11" t="s">
        <v>1746</v>
      </c>
      <c r="M925" s="14" t="s">
        <v>26</v>
      </c>
      <c r="N925" s="15" t="s">
        <v>140</v>
      </c>
      <c r="O925" s="15" t="s">
        <v>167</v>
      </c>
    </row>
    <row r="926">
      <c r="A926" s="9">
        <v>924.0</v>
      </c>
      <c r="B926" s="7" t="s">
        <v>2631</v>
      </c>
      <c r="C926" s="7" t="s">
        <v>205</v>
      </c>
      <c r="D926" s="7" t="s">
        <v>356</v>
      </c>
      <c r="E926" s="11" t="s">
        <v>1742</v>
      </c>
      <c r="F926" s="11" t="s">
        <v>1743</v>
      </c>
      <c r="G926" s="11" t="s">
        <v>1744</v>
      </c>
      <c r="H926" s="11" t="s">
        <v>1745</v>
      </c>
      <c r="I926" s="11" t="s">
        <v>1746</v>
      </c>
      <c r="M926" s="14" t="s">
        <v>26</v>
      </c>
      <c r="N926" s="15" t="s">
        <v>140</v>
      </c>
      <c r="O926" s="15" t="s">
        <v>167</v>
      </c>
    </row>
    <row r="927">
      <c r="A927" s="9">
        <v>925.0</v>
      </c>
      <c r="B927" s="7" t="s">
        <v>2632</v>
      </c>
      <c r="C927" s="7" t="s">
        <v>205</v>
      </c>
      <c r="D927" s="7" t="s">
        <v>356</v>
      </c>
      <c r="E927" s="11" t="s">
        <v>1742</v>
      </c>
      <c r="F927" s="11" t="s">
        <v>1743</v>
      </c>
      <c r="G927" s="11" t="s">
        <v>1744</v>
      </c>
      <c r="H927" s="11" t="s">
        <v>1745</v>
      </c>
      <c r="I927" s="11" t="s">
        <v>1746</v>
      </c>
      <c r="M927" s="14" t="s">
        <v>26</v>
      </c>
      <c r="N927" s="15" t="s">
        <v>140</v>
      </c>
      <c r="O927" s="15" t="s">
        <v>167</v>
      </c>
    </row>
    <row r="928">
      <c r="A928" s="9">
        <v>926.0</v>
      </c>
      <c r="B928" s="7" t="s">
        <v>2633</v>
      </c>
      <c r="C928" s="7" t="s">
        <v>294</v>
      </c>
      <c r="D928" s="7" t="s">
        <v>2634</v>
      </c>
      <c r="E928" s="11" t="s">
        <v>2635</v>
      </c>
      <c r="F928" s="11" t="s">
        <v>2636</v>
      </c>
      <c r="G928" s="11" t="s">
        <v>2637</v>
      </c>
      <c r="H928" s="11" t="s">
        <v>2638</v>
      </c>
      <c r="I928" s="11" t="s">
        <v>2639</v>
      </c>
      <c r="M928" s="14" t="s">
        <v>219</v>
      </c>
      <c r="N928" s="15" t="s">
        <v>220</v>
      </c>
      <c r="O928" s="15" t="s">
        <v>221</v>
      </c>
    </row>
    <row r="929">
      <c r="A929" s="9">
        <v>927.0</v>
      </c>
      <c r="B929" s="7" t="s">
        <v>2640</v>
      </c>
      <c r="C929" s="7" t="s">
        <v>294</v>
      </c>
      <c r="D929" s="7" t="s">
        <v>2634</v>
      </c>
      <c r="E929" s="11" t="s">
        <v>2635</v>
      </c>
      <c r="F929" s="11" t="s">
        <v>2636</v>
      </c>
      <c r="G929" s="11" t="s">
        <v>2637</v>
      </c>
      <c r="H929" s="11" t="s">
        <v>2638</v>
      </c>
      <c r="I929" s="11" t="s">
        <v>2639</v>
      </c>
      <c r="M929" s="14" t="s">
        <v>219</v>
      </c>
      <c r="N929" s="15" t="s">
        <v>220</v>
      </c>
      <c r="O929" s="15" t="s">
        <v>221</v>
      </c>
    </row>
    <row r="930">
      <c r="A930" s="9">
        <v>928.0</v>
      </c>
      <c r="B930" s="7" t="s">
        <v>2641</v>
      </c>
      <c r="C930" s="7" t="s">
        <v>224</v>
      </c>
      <c r="D930" s="7" t="s">
        <v>225</v>
      </c>
      <c r="E930" s="11" t="s">
        <v>2642</v>
      </c>
      <c r="F930" s="11" t="s">
        <v>2643</v>
      </c>
      <c r="G930" s="11" t="s">
        <v>2644</v>
      </c>
      <c r="H930" s="11" t="s">
        <v>2645</v>
      </c>
      <c r="I930" s="11" t="s">
        <v>2646</v>
      </c>
      <c r="M930" s="14" t="s">
        <v>26</v>
      </c>
      <c r="N930" s="15" t="s">
        <v>89</v>
      </c>
      <c r="O930" s="15" t="s">
        <v>1552</v>
      </c>
    </row>
    <row r="931">
      <c r="A931" s="9">
        <v>929.0</v>
      </c>
      <c r="B931" s="7" t="s">
        <v>2647</v>
      </c>
      <c r="C931" s="7" t="s">
        <v>224</v>
      </c>
      <c r="D931" s="7" t="s">
        <v>225</v>
      </c>
      <c r="E931" s="11" t="s">
        <v>2642</v>
      </c>
      <c r="F931" s="11" t="s">
        <v>2643</v>
      </c>
      <c r="G931" s="11" t="s">
        <v>2644</v>
      </c>
      <c r="H931" s="11" t="s">
        <v>2645</v>
      </c>
      <c r="I931" s="11" t="s">
        <v>2646</v>
      </c>
      <c r="M931" s="14" t="s">
        <v>26</v>
      </c>
      <c r="N931" s="15" t="s">
        <v>89</v>
      </c>
      <c r="O931" s="15" t="s">
        <v>1552</v>
      </c>
    </row>
    <row r="932">
      <c r="A932" s="9">
        <v>930.0</v>
      </c>
      <c r="B932" s="7" t="s">
        <v>2648</v>
      </c>
      <c r="C932" s="7" t="s">
        <v>224</v>
      </c>
      <c r="D932" s="7" t="s">
        <v>225</v>
      </c>
      <c r="E932" s="11" t="s">
        <v>2642</v>
      </c>
      <c r="F932" s="11" t="s">
        <v>2643</v>
      </c>
      <c r="G932" s="11" t="s">
        <v>2644</v>
      </c>
      <c r="H932" s="11" t="s">
        <v>2645</v>
      </c>
      <c r="I932" s="11" t="s">
        <v>2646</v>
      </c>
      <c r="M932" s="14" t="s">
        <v>26</v>
      </c>
      <c r="N932" s="15" t="s">
        <v>89</v>
      </c>
      <c r="O932" s="15" t="s">
        <v>1552</v>
      </c>
    </row>
    <row r="933">
      <c r="A933" s="9">
        <v>931.0</v>
      </c>
      <c r="B933" s="7" t="s">
        <v>2649</v>
      </c>
      <c r="C933" s="7" t="s">
        <v>224</v>
      </c>
      <c r="D933" s="7" t="s">
        <v>225</v>
      </c>
      <c r="E933" s="11" t="s">
        <v>2642</v>
      </c>
      <c r="F933" s="11" t="s">
        <v>2643</v>
      </c>
      <c r="G933" s="11" t="s">
        <v>2644</v>
      </c>
      <c r="H933" s="11" t="s">
        <v>2645</v>
      </c>
      <c r="I933" s="11" t="s">
        <v>2646</v>
      </c>
      <c r="M933" s="14" t="s">
        <v>219</v>
      </c>
      <c r="N933" s="15" t="s">
        <v>89</v>
      </c>
      <c r="O933" s="15" t="s">
        <v>1552</v>
      </c>
    </row>
    <row r="934">
      <c r="A934" s="9">
        <v>932.0</v>
      </c>
      <c r="B934" s="7" t="s">
        <v>2650</v>
      </c>
      <c r="C934" s="7" t="s">
        <v>224</v>
      </c>
      <c r="D934" s="7" t="s">
        <v>225</v>
      </c>
      <c r="E934" s="11" t="s">
        <v>2642</v>
      </c>
      <c r="F934" s="11" t="s">
        <v>2643</v>
      </c>
      <c r="G934" s="11" t="s">
        <v>2644</v>
      </c>
      <c r="H934" s="11" t="s">
        <v>2645</v>
      </c>
      <c r="I934" s="11" t="s">
        <v>2646</v>
      </c>
      <c r="M934" s="14" t="s">
        <v>26</v>
      </c>
      <c r="N934" s="15" t="s">
        <v>89</v>
      </c>
      <c r="O934" s="15" t="s">
        <v>1552</v>
      </c>
    </row>
    <row r="935">
      <c r="A935" s="9">
        <v>933.0</v>
      </c>
      <c r="B935" s="7" t="s">
        <v>2651</v>
      </c>
      <c r="C935" s="7" t="s">
        <v>197</v>
      </c>
      <c r="D935" s="7" t="s">
        <v>2500</v>
      </c>
      <c r="E935" s="11" t="s">
        <v>274</v>
      </c>
      <c r="F935" s="11" t="s">
        <v>275</v>
      </c>
      <c r="G935" s="11" t="s">
        <v>276</v>
      </c>
      <c r="H935" s="11" t="s">
        <v>277</v>
      </c>
      <c r="I935" s="11" t="s">
        <v>278</v>
      </c>
      <c r="M935" s="14" t="s">
        <v>80</v>
      </c>
      <c r="N935" s="15" t="s">
        <v>140</v>
      </c>
      <c r="O935" s="15" t="s">
        <v>141</v>
      </c>
    </row>
    <row r="936">
      <c r="A936" s="9">
        <v>934.0</v>
      </c>
      <c r="B936" s="7" t="s">
        <v>2652</v>
      </c>
      <c r="C936" s="7" t="s">
        <v>197</v>
      </c>
      <c r="D936" s="7" t="s">
        <v>2500</v>
      </c>
      <c r="E936" s="11" t="s">
        <v>274</v>
      </c>
      <c r="F936" s="11" t="s">
        <v>275</v>
      </c>
      <c r="G936" s="11" t="s">
        <v>276</v>
      </c>
      <c r="H936" s="11" t="s">
        <v>277</v>
      </c>
      <c r="I936" s="11" t="s">
        <v>278</v>
      </c>
      <c r="M936" s="14" t="s">
        <v>80</v>
      </c>
      <c r="N936" s="15" t="s">
        <v>140</v>
      </c>
      <c r="O936" s="15" t="s">
        <v>141</v>
      </c>
    </row>
    <row r="937">
      <c r="A937" s="9">
        <v>935.0</v>
      </c>
      <c r="B937" s="7" t="s">
        <v>2653</v>
      </c>
      <c r="C937" s="7" t="s">
        <v>197</v>
      </c>
      <c r="D937" s="7" t="s">
        <v>2500</v>
      </c>
      <c r="E937" s="11" t="s">
        <v>2654</v>
      </c>
      <c r="F937" s="11" t="s">
        <v>2655</v>
      </c>
      <c r="G937" s="11" t="s">
        <v>2656</v>
      </c>
      <c r="H937" s="11" t="s">
        <v>2657</v>
      </c>
      <c r="I937" s="11" t="s">
        <v>2658</v>
      </c>
      <c r="M937" s="14" t="s">
        <v>26</v>
      </c>
      <c r="N937" s="15" t="s">
        <v>140</v>
      </c>
      <c r="O937" s="15" t="s">
        <v>167</v>
      </c>
    </row>
    <row r="938">
      <c r="A938" s="9">
        <v>936.0</v>
      </c>
      <c r="B938" s="7" t="s">
        <v>2659</v>
      </c>
      <c r="C938" s="7" t="s">
        <v>197</v>
      </c>
      <c r="D938" s="7" t="s">
        <v>2500</v>
      </c>
      <c r="E938" s="11" t="s">
        <v>2654</v>
      </c>
      <c r="F938" s="11" t="s">
        <v>2655</v>
      </c>
      <c r="G938" s="11" t="s">
        <v>2656</v>
      </c>
      <c r="H938" s="11" t="s">
        <v>2657</v>
      </c>
      <c r="I938" s="11" t="s">
        <v>2658</v>
      </c>
      <c r="M938" s="14" t="s">
        <v>1954</v>
      </c>
      <c r="N938" s="15" t="s">
        <v>140</v>
      </c>
      <c r="O938" s="15" t="s">
        <v>167</v>
      </c>
    </row>
    <row r="939">
      <c r="A939" s="9">
        <v>937.0</v>
      </c>
      <c r="B939" s="7" t="s">
        <v>2660</v>
      </c>
      <c r="C939" s="7" t="s">
        <v>197</v>
      </c>
      <c r="D939" s="7" t="s">
        <v>2500</v>
      </c>
      <c r="E939" s="11" t="s">
        <v>2654</v>
      </c>
      <c r="F939" s="11" t="s">
        <v>2655</v>
      </c>
      <c r="G939" s="11" t="s">
        <v>2656</v>
      </c>
      <c r="H939" s="11" t="s">
        <v>2657</v>
      </c>
      <c r="I939" s="11" t="s">
        <v>2658</v>
      </c>
      <c r="M939" s="14" t="s">
        <v>26</v>
      </c>
      <c r="N939" s="15" t="s">
        <v>140</v>
      </c>
      <c r="O939" s="15" t="s">
        <v>167</v>
      </c>
    </row>
    <row r="940">
      <c r="A940" s="9">
        <v>938.0</v>
      </c>
      <c r="B940" s="7" t="s">
        <v>2661</v>
      </c>
      <c r="C940" s="7" t="s">
        <v>197</v>
      </c>
      <c r="D940" s="7" t="s">
        <v>2500</v>
      </c>
      <c r="E940" s="11" t="s">
        <v>2662</v>
      </c>
      <c r="F940" s="11" t="s">
        <v>2663</v>
      </c>
      <c r="G940" s="11" t="s">
        <v>2664</v>
      </c>
      <c r="H940" s="11" t="s">
        <v>2665</v>
      </c>
      <c r="I940" s="11" t="s">
        <v>2666</v>
      </c>
      <c r="M940" s="14" t="s">
        <v>26</v>
      </c>
      <c r="N940" s="15" t="s">
        <v>140</v>
      </c>
      <c r="O940" s="15" t="s">
        <v>167</v>
      </c>
    </row>
    <row r="941">
      <c r="A941" s="9">
        <v>939.0</v>
      </c>
      <c r="B941" s="7" t="s">
        <v>2667</v>
      </c>
      <c r="C941" s="7" t="s">
        <v>197</v>
      </c>
      <c r="D941" s="7" t="s">
        <v>2500</v>
      </c>
      <c r="E941" s="11" t="s">
        <v>2662</v>
      </c>
      <c r="F941" s="11" t="s">
        <v>2663</v>
      </c>
      <c r="G941" s="11" t="s">
        <v>2664</v>
      </c>
      <c r="H941" s="11" t="s">
        <v>2665</v>
      </c>
      <c r="I941" s="11" t="s">
        <v>2666</v>
      </c>
      <c r="M941" s="14" t="s">
        <v>26</v>
      </c>
      <c r="N941" s="15" t="s">
        <v>140</v>
      </c>
      <c r="O941" s="15" t="s">
        <v>167</v>
      </c>
    </row>
    <row r="942">
      <c r="A942" s="9">
        <v>940.0</v>
      </c>
      <c r="B942" s="7" t="s">
        <v>2668</v>
      </c>
      <c r="C942" s="7" t="s">
        <v>197</v>
      </c>
      <c r="D942" s="7" t="s">
        <v>2500</v>
      </c>
      <c r="E942" s="11" t="s">
        <v>2662</v>
      </c>
      <c r="F942" s="11" t="s">
        <v>2663</v>
      </c>
      <c r="G942" s="11" t="s">
        <v>2664</v>
      </c>
      <c r="H942" s="11" t="s">
        <v>2665</v>
      </c>
      <c r="I942" s="11" t="s">
        <v>2666</v>
      </c>
      <c r="M942" s="14" t="s">
        <v>219</v>
      </c>
      <c r="N942" s="15" t="s">
        <v>220</v>
      </c>
      <c r="O942" s="15" t="s">
        <v>221</v>
      </c>
    </row>
    <row r="943">
      <c r="A943" s="9">
        <v>941.0</v>
      </c>
      <c r="B943" s="7" t="s">
        <v>2670</v>
      </c>
      <c r="C943" s="7" t="s">
        <v>197</v>
      </c>
      <c r="D943" s="7" t="s">
        <v>2500</v>
      </c>
      <c r="E943" s="11" t="s">
        <v>2671</v>
      </c>
      <c r="F943" s="11" t="s">
        <v>2672</v>
      </c>
      <c r="G943" s="11" t="s">
        <v>2673</v>
      </c>
      <c r="H943" s="11" t="s">
        <v>2674</v>
      </c>
      <c r="I943" s="11" t="s">
        <v>2675</v>
      </c>
      <c r="M943" s="14" t="s">
        <v>80</v>
      </c>
      <c r="N943" s="15" t="s">
        <v>140</v>
      </c>
      <c r="O943" s="15" t="s">
        <v>167</v>
      </c>
    </row>
    <row r="944">
      <c r="A944" s="9">
        <v>942.0</v>
      </c>
      <c r="B944" s="7" t="s">
        <v>2676</v>
      </c>
      <c r="C944" s="7" t="s">
        <v>2677</v>
      </c>
      <c r="D944" s="7" t="s">
        <v>2677</v>
      </c>
      <c r="E944" s="11" t="s">
        <v>2678</v>
      </c>
      <c r="F944" s="11" t="s">
        <v>2679</v>
      </c>
      <c r="G944" s="11" t="s">
        <v>2680</v>
      </c>
      <c r="H944" s="11" t="s">
        <v>2681</v>
      </c>
      <c r="I944" s="11" t="s">
        <v>2682</v>
      </c>
      <c r="M944" s="14" t="s">
        <v>26</v>
      </c>
      <c r="N944" s="15" t="s">
        <v>140</v>
      </c>
      <c r="O944" s="15" t="s">
        <v>167</v>
      </c>
    </row>
    <row r="945">
      <c r="A945" s="9">
        <v>943.0</v>
      </c>
      <c r="B945" s="7" t="s">
        <v>2683</v>
      </c>
      <c r="C945" s="7" t="s">
        <v>2677</v>
      </c>
      <c r="D945" s="7" t="s">
        <v>2677</v>
      </c>
      <c r="E945" s="11" t="s">
        <v>2678</v>
      </c>
      <c r="F945" s="11" t="s">
        <v>2679</v>
      </c>
      <c r="G945" s="11" t="s">
        <v>2680</v>
      </c>
      <c r="H945" s="11" t="s">
        <v>2681</v>
      </c>
      <c r="I945" s="11" t="s">
        <v>2682</v>
      </c>
      <c r="M945" s="14" t="s">
        <v>26</v>
      </c>
      <c r="N945" s="15" t="s">
        <v>140</v>
      </c>
      <c r="O945" s="15" t="s">
        <v>167</v>
      </c>
    </row>
    <row r="946">
      <c r="A946" s="9">
        <v>944.0</v>
      </c>
      <c r="B946" s="7" t="s">
        <v>2684</v>
      </c>
      <c r="C946" s="7" t="s">
        <v>2677</v>
      </c>
      <c r="D946" s="7" t="s">
        <v>2677</v>
      </c>
      <c r="E946" s="11" t="s">
        <v>2678</v>
      </c>
      <c r="F946" s="11" t="s">
        <v>2679</v>
      </c>
      <c r="G946" s="11" t="s">
        <v>2680</v>
      </c>
      <c r="H946" s="11" t="s">
        <v>2681</v>
      </c>
      <c r="I946" s="11" t="s">
        <v>2682</v>
      </c>
      <c r="M946" s="14" t="s">
        <v>219</v>
      </c>
      <c r="N946" s="15" t="s">
        <v>220</v>
      </c>
      <c r="O946" s="15" t="s">
        <v>221</v>
      </c>
    </row>
    <row r="947">
      <c r="A947" s="9">
        <v>945.0</v>
      </c>
      <c r="B947" s="7" t="s">
        <v>2685</v>
      </c>
      <c r="C947" s="7" t="s">
        <v>1135</v>
      </c>
      <c r="D947" s="7" t="s">
        <v>2017</v>
      </c>
      <c r="E947" s="11" t="s">
        <v>2686</v>
      </c>
      <c r="F947" s="11" t="s">
        <v>2687</v>
      </c>
      <c r="G947" s="11" t="s">
        <v>2688</v>
      </c>
      <c r="H947" s="11" t="s">
        <v>2689</v>
      </c>
      <c r="I947" s="11" t="s">
        <v>2690</v>
      </c>
      <c r="M947" s="14" t="s">
        <v>26</v>
      </c>
      <c r="N947" s="15" t="s">
        <v>140</v>
      </c>
      <c r="O947" s="15" t="s">
        <v>167</v>
      </c>
    </row>
    <row r="948">
      <c r="A948" s="9">
        <v>946.0</v>
      </c>
      <c r="B948" s="7" t="s">
        <v>2691</v>
      </c>
      <c r="C948" s="7" t="s">
        <v>1135</v>
      </c>
      <c r="D948" s="7" t="s">
        <v>2017</v>
      </c>
      <c r="E948" s="11" t="s">
        <v>2686</v>
      </c>
      <c r="F948" s="11" t="s">
        <v>2687</v>
      </c>
      <c r="G948" s="11" t="s">
        <v>2688</v>
      </c>
      <c r="H948" s="11" t="s">
        <v>2689</v>
      </c>
      <c r="I948" s="11" t="s">
        <v>2690</v>
      </c>
      <c r="M948" s="14" t="s">
        <v>26</v>
      </c>
      <c r="N948" s="15" t="s">
        <v>140</v>
      </c>
      <c r="O948" s="15" t="s">
        <v>167</v>
      </c>
    </row>
    <row r="949">
      <c r="A949" s="9">
        <v>947.0</v>
      </c>
      <c r="B949" s="7" t="s">
        <v>2692</v>
      </c>
      <c r="C949" s="7" t="s">
        <v>1135</v>
      </c>
      <c r="D949" s="7" t="s">
        <v>2017</v>
      </c>
      <c r="E949" s="11" t="s">
        <v>2686</v>
      </c>
      <c r="F949" s="11" t="s">
        <v>2687</v>
      </c>
      <c r="G949" s="11" t="s">
        <v>2688</v>
      </c>
      <c r="H949" s="11" t="s">
        <v>2689</v>
      </c>
      <c r="I949" s="11" t="s">
        <v>2690</v>
      </c>
      <c r="M949" s="14" t="s">
        <v>26</v>
      </c>
      <c r="N949" s="15" t="s">
        <v>140</v>
      </c>
      <c r="O949" s="15" t="s">
        <v>167</v>
      </c>
    </row>
    <row r="950">
      <c r="A950" s="9">
        <v>948.0</v>
      </c>
      <c r="B950" s="7" t="s">
        <v>2693</v>
      </c>
      <c r="C950" s="7" t="s">
        <v>1135</v>
      </c>
      <c r="D950" s="7" t="s">
        <v>2017</v>
      </c>
      <c r="E950" s="11" t="s">
        <v>2686</v>
      </c>
      <c r="F950" s="11" t="s">
        <v>2687</v>
      </c>
      <c r="G950" s="11" t="s">
        <v>2688</v>
      </c>
      <c r="H950" s="11" t="s">
        <v>2689</v>
      </c>
      <c r="I950" s="11" t="s">
        <v>2690</v>
      </c>
      <c r="M950" s="14" t="s">
        <v>26</v>
      </c>
      <c r="N950" s="15" t="s">
        <v>140</v>
      </c>
      <c r="O950" s="15" t="s">
        <v>167</v>
      </c>
    </row>
    <row r="951">
      <c r="A951" s="9">
        <v>949.0</v>
      </c>
      <c r="B951" s="7" t="s">
        <v>2694</v>
      </c>
      <c r="C951" s="7" t="s">
        <v>1135</v>
      </c>
      <c r="D951" s="7" t="s">
        <v>2017</v>
      </c>
      <c r="E951" s="11" t="s">
        <v>2686</v>
      </c>
      <c r="F951" s="11" t="s">
        <v>2687</v>
      </c>
      <c r="G951" s="11" t="s">
        <v>2688</v>
      </c>
      <c r="H951" s="11" t="s">
        <v>2689</v>
      </c>
      <c r="I951" s="11" t="s">
        <v>2690</v>
      </c>
      <c r="M951" s="14" t="s">
        <v>26</v>
      </c>
      <c r="N951" s="15" t="s">
        <v>140</v>
      </c>
      <c r="O951" s="15" t="s">
        <v>167</v>
      </c>
    </row>
    <row r="952">
      <c r="A952" s="9">
        <v>950.0</v>
      </c>
      <c r="B952" s="7" t="s">
        <v>2695</v>
      </c>
      <c r="C952" s="7" t="s">
        <v>1135</v>
      </c>
      <c r="D952" s="7" t="s">
        <v>2017</v>
      </c>
      <c r="E952" s="11" t="s">
        <v>2686</v>
      </c>
      <c r="F952" s="11" t="s">
        <v>2687</v>
      </c>
      <c r="G952" s="11" t="s">
        <v>2688</v>
      </c>
      <c r="H952" s="11" t="s">
        <v>2689</v>
      </c>
      <c r="I952" s="11" t="s">
        <v>2690</v>
      </c>
      <c r="M952" s="14" t="s">
        <v>26</v>
      </c>
      <c r="N952" s="15" t="s">
        <v>140</v>
      </c>
      <c r="O952" s="15" t="s">
        <v>167</v>
      </c>
    </row>
    <row r="953">
      <c r="A953" s="9">
        <v>951.0</v>
      </c>
      <c r="B953" s="7" t="s">
        <v>2696</v>
      </c>
      <c r="C953" s="7" t="s">
        <v>1135</v>
      </c>
      <c r="D953" s="7" t="s">
        <v>2017</v>
      </c>
      <c r="E953" s="11" t="s">
        <v>2686</v>
      </c>
      <c r="F953" s="11" t="s">
        <v>2687</v>
      </c>
      <c r="G953" s="11" t="s">
        <v>2688</v>
      </c>
      <c r="H953" s="11" t="s">
        <v>2689</v>
      </c>
      <c r="I953" s="11" t="s">
        <v>2690</v>
      </c>
      <c r="M953" s="14" t="s">
        <v>26</v>
      </c>
      <c r="N953" s="15" t="s">
        <v>140</v>
      </c>
      <c r="O953" s="15" t="s">
        <v>167</v>
      </c>
    </row>
    <row r="954">
      <c r="A954" s="9">
        <v>952.0</v>
      </c>
      <c r="B954" s="7" t="s">
        <v>2697</v>
      </c>
      <c r="C954" s="7" t="s">
        <v>1135</v>
      </c>
      <c r="D954" s="7" t="s">
        <v>2017</v>
      </c>
      <c r="E954" s="11" t="s">
        <v>2686</v>
      </c>
      <c r="F954" s="11" t="s">
        <v>2687</v>
      </c>
      <c r="G954" s="11" t="s">
        <v>2688</v>
      </c>
      <c r="H954" s="11" t="s">
        <v>2689</v>
      </c>
      <c r="I954" s="11" t="s">
        <v>2690</v>
      </c>
      <c r="M954" s="14" t="s">
        <v>26</v>
      </c>
      <c r="N954" s="15" t="s">
        <v>140</v>
      </c>
      <c r="O954" s="15" t="s">
        <v>167</v>
      </c>
    </row>
    <row r="955">
      <c r="A955" s="9">
        <v>953.0</v>
      </c>
      <c r="B955" s="7" t="s">
        <v>2698</v>
      </c>
      <c r="C955" s="7" t="s">
        <v>1135</v>
      </c>
      <c r="D955" s="7" t="s">
        <v>2017</v>
      </c>
      <c r="E955" s="11" t="s">
        <v>2686</v>
      </c>
      <c r="F955" s="11" t="s">
        <v>2687</v>
      </c>
      <c r="G955" s="11" t="s">
        <v>2688</v>
      </c>
      <c r="H955" s="11" t="s">
        <v>2689</v>
      </c>
      <c r="I955" s="11" t="s">
        <v>2690</v>
      </c>
      <c r="M955" s="14" t="s">
        <v>26</v>
      </c>
      <c r="N955" s="15" t="s">
        <v>140</v>
      </c>
      <c r="O955" s="15" t="s">
        <v>167</v>
      </c>
    </row>
    <row r="956">
      <c r="A956" s="9">
        <v>954.0</v>
      </c>
      <c r="B956" s="7" t="s">
        <v>2699</v>
      </c>
      <c r="C956" s="7" t="s">
        <v>1135</v>
      </c>
      <c r="D956" s="7" t="s">
        <v>2017</v>
      </c>
      <c r="E956" s="11" t="s">
        <v>2686</v>
      </c>
      <c r="F956" s="11" t="s">
        <v>2687</v>
      </c>
      <c r="G956" s="11" t="s">
        <v>2688</v>
      </c>
      <c r="H956" s="11" t="s">
        <v>2689</v>
      </c>
      <c r="I956" s="11" t="s">
        <v>2690</v>
      </c>
      <c r="M956" s="14" t="s">
        <v>26</v>
      </c>
      <c r="N956" s="15" t="s">
        <v>140</v>
      </c>
      <c r="O956" s="15" t="s">
        <v>167</v>
      </c>
    </row>
    <row r="957">
      <c r="A957" s="9">
        <v>955.0</v>
      </c>
      <c r="B957" s="7" t="s">
        <v>2700</v>
      </c>
      <c r="C957" s="7" t="s">
        <v>1135</v>
      </c>
      <c r="D957" s="7" t="s">
        <v>2017</v>
      </c>
      <c r="E957" s="11" t="s">
        <v>2686</v>
      </c>
      <c r="F957" s="11" t="s">
        <v>2687</v>
      </c>
      <c r="G957" s="11" t="s">
        <v>2688</v>
      </c>
      <c r="H957" s="11" t="s">
        <v>2689</v>
      </c>
      <c r="I957" s="11" t="s">
        <v>2690</v>
      </c>
      <c r="M957" s="14" t="s">
        <v>26</v>
      </c>
      <c r="N957" s="15" t="s">
        <v>140</v>
      </c>
      <c r="O957" s="15" t="s">
        <v>167</v>
      </c>
    </row>
    <row r="958">
      <c r="A958" s="9">
        <v>956.0</v>
      </c>
      <c r="B958" s="7" t="s">
        <v>2701</v>
      </c>
      <c r="C958" s="7" t="s">
        <v>197</v>
      </c>
      <c r="D958" s="7" t="s">
        <v>2500</v>
      </c>
      <c r="E958" s="11" t="s">
        <v>2702</v>
      </c>
      <c r="F958" s="11" t="s">
        <v>2703</v>
      </c>
      <c r="G958" s="11" t="s">
        <v>2704</v>
      </c>
      <c r="H958" s="11" t="s">
        <v>2705</v>
      </c>
      <c r="I958" s="11" t="s">
        <v>2706</v>
      </c>
      <c r="M958" s="14" t="s">
        <v>26</v>
      </c>
      <c r="N958" s="15" t="s">
        <v>140</v>
      </c>
      <c r="O958" s="15" t="s">
        <v>167</v>
      </c>
    </row>
    <row r="959">
      <c r="A959" s="9">
        <v>957.0</v>
      </c>
      <c r="B959" s="7" t="s">
        <v>2707</v>
      </c>
      <c r="C959" s="7" t="s">
        <v>197</v>
      </c>
      <c r="D959" s="7" t="s">
        <v>2500</v>
      </c>
      <c r="E959" s="11" t="s">
        <v>2105</v>
      </c>
      <c r="F959" s="11" t="s">
        <v>2106</v>
      </c>
      <c r="G959" s="11" t="s">
        <v>2107</v>
      </c>
      <c r="H959" s="11" t="s">
        <v>2108</v>
      </c>
      <c r="I959" s="11" t="s">
        <v>2109</v>
      </c>
      <c r="M959" s="14" t="s">
        <v>26</v>
      </c>
      <c r="N959" s="15" t="s">
        <v>140</v>
      </c>
      <c r="O959" s="15" t="s">
        <v>167</v>
      </c>
    </row>
    <row r="960">
      <c r="A960" s="9">
        <v>958.0</v>
      </c>
      <c r="B960" s="7" t="s">
        <v>2708</v>
      </c>
      <c r="C960" s="7" t="s">
        <v>197</v>
      </c>
      <c r="D960" s="7" t="s">
        <v>2500</v>
      </c>
      <c r="E960" s="11" t="s">
        <v>2105</v>
      </c>
      <c r="F960" s="11" t="s">
        <v>2106</v>
      </c>
      <c r="G960" s="11" t="s">
        <v>2107</v>
      </c>
      <c r="H960" s="11" t="s">
        <v>2108</v>
      </c>
      <c r="I960" s="11" t="s">
        <v>2109</v>
      </c>
      <c r="M960" s="14" t="s">
        <v>26</v>
      </c>
      <c r="N960" s="15" t="s">
        <v>140</v>
      </c>
      <c r="O960" s="15" t="s">
        <v>167</v>
      </c>
    </row>
    <row r="961">
      <c r="A961" s="9">
        <v>959.0</v>
      </c>
      <c r="B961" s="7" t="s">
        <v>2709</v>
      </c>
      <c r="C961" s="7" t="s">
        <v>197</v>
      </c>
      <c r="D961" s="7" t="s">
        <v>2500</v>
      </c>
      <c r="E961" s="11" t="s">
        <v>2105</v>
      </c>
      <c r="F961" s="11" t="s">
        <v>2106</v>
      </c>
      <c r="G961" s="11" t="s">
        <v>2107</v>
      </c>
      <c r="H961" s="11" t="s">
        <v>2108</v>
      </c>
      <c r="I961" s="11" t="s">
        <v>2109</v>
      </c>
      <c r="M961" s="14" t="s">
        <v>26</v>
      </c>
      <c r="N961" s="15" t="s">
        <v>140</v>
      </c>
      <c r="O961" s="15" t="s">
        <v>167</v>
      </c>
    </row>
    <row r="962">
      <c r="A962" s="9">
        <v>960.0</v>
      </c>
      <c r="B962" s="7" t="s">
        <v>2710</v>
      </c>
      <c r="C962" s="7" t="s">
        <v>197</v>
      </c>
      <c r="D962" s="7" t="s">
        <v>2500</v>
      </c>
      <c r="E962" s="11" t="s">
        <v>2712</v>
      </c>
      <c r="F962" s="11" t="s">
        <v>2713</v>
      </c>
      <c r="G962" s="11" t="s">
        <v>2714</v>
      </c>
      <c r="H962" s="11" t="s">
        <v>2715</v>
      </c>
      <c r="I962" s="11" t="s">
        <v>2716</v>
      </c>
      <c r="M962" s="14" t="s">
        <v>26</v>
      </c>
      <c r="N962" s="15" t="s">
        <v>140</v>
      </c>
      <c r="O962" s="15" t="s">
        <v>167</v>
      </c>
    </row>
    <row r="963">
      <c r="A963" s="9">
        <v>961.0</v>
      </c>
      <c r="B963" s="7" t="s">
        <v>2717</v>
      </c>
      <c r="C963" s="7" t="s">
        <v>197</v>
      </c>
      <c r="D963" s="7" t="s">
        <v>2500</v>
      </c>
      <c r="E963" s="11" t="s">
        <v>2712</v>
      </c>
      <c r="F963" s="11" t="s">
        <v>2713</v>
      </c>
      <c r="G963" s="11" t="s">
        <v>2714</v>
      </c>
      <c r="H963" s="11" t="s">
        <v>2715</v>
      </c>
      <c r="I963" s="11" t="s">
        <v>2716</v>
      </c>
      <c r="M963" s="14" t="s">
        <v>26</v>
      </c>
      <c r="N963" s="15" t="s">
        <v>140</v>
      </c>
      <c r="O963" s="15" t="s">
        <v>167</v>
      </c>
    </row>
    <row r="964">
      <c r="A964" s="9">
        <v>962.0</v>
      </c>
      <c r="B964" s="7" t="s">
        <v>2718</v>
      </c>
      <c r="C964" s="7" t="s">
        <v>1135</v>
      </c>
      <c r="D964" s="7" t="s">
        <v>2017</v>
      </c>
      <c r="E964" s="11" t="s">
        <v>2719</v>
      </c>
      <c r="F964" s="11" t="s">
        <v>2720</v>
      </c>
      <c r="G964" s="11" t="s">
        <v>2721</v>
      </c>
      <c r="H964" s="11" t="s">
        <v>2722</v>
      </c>
      <c r="I964" s="11" t="s">
        <v>2723</v>
      </c>
      <c r="M964" s="14" t="s">
        <v>26</v>
      </c>
      <c r="N964" s="15" t="s">
        <v>140</v>
      </c>
      <c r="O964" s="15" t="s">
        <v>167</v>
      </c>
    </row>
    <row r="965">
      <c r="A965" s="9">
        <v>963.0</v>
      </c>
      <c r="B965" s="7" t="s">
        <v>2724</v>
      </c>
      <c r="C965" s="7" t="s">
        <v>2725</v>
      </c>
      <c r="D965" s="7" t="s">
        <v>2725</v>
      </c>
      <c r="E965" s="11" t="s">
        <v>2726</v>
      </c>
      <c r="F965" s="11" t="s">
        <v>2727</v>
      </c>
      <c r="G965" s="11" t="s">
        <v>2728</v>
      </c>
      <c r="H965" s="11" t="s">
        <v>2729</v>
      </c>
      <c r="I965" s="11" t="s">
        <v>2730</v>
      </c>
      <c r="M965" s="14" t="s">
        <v>26</v>
      </c>
      <c r="N965" s="15" t="s">
        <v>140</v>
      </c>
      <c r="O965" s="15" t="s">
        <v>167</v>
      </c>
    </row>
    <row r="966">
      <c r="A966" s="9">
        <v>964.0</v>
      </c>
      <c r="B966" s="7" t="s">
        <v>2731</v>
      </c>
      <c r="C966" s="7" t="s">
        <v>2725</v>
      </c>
      <c r="D966" s="7" t="s">
        <v>2725</v>
      </c>
      <c r="E966" s="11" t="s">
        <v>2726</v>
      </c>
      <c r="F966" s="11" t="s">
        <v>2727</v>
      </c>
      <c r="G966" s="11" t="s">
        <v>2728</v>
      </c>
      <c r="H966" s="11" t="s">
        <v>2729</v>
      </c>
      <c r="I966" s="11" t="s">
        <v>2730</v>
      </c>
      <c r="M966" s="14" t="s">
        <v>26</v>
      </c>
      <c r="N966" s="15" t="s">
        <v>140</v>
      </c>
      <c r="O966" s="15" t="s">
        <v>167</v>
      </c>
    </row>
    <row r="967">
      <c r="A967" s="9">
        <v>965.0</v>
      </c>
      <c r="B967" s="7" t="s">
        <v>2732</v>
      </c>
      <c r="C967" s="7" t="s">
        <v>38</v>
      </c>
      <c r="D967" s="7" t="s">
        <v>1472</v>
      </c>
      <c r="E967" s="11" t="s">
        <v>2733</v>
      </c>
      <c r="F967" s="11" t="s">
        <v>2734</v>
      </c>
      <c r="G967" s="11" t="s">
        <v>2735</v>
      </c>
      <c r="H967" s="11" t="s">
        <v>2736</v>
      </c>
      <c r="I967" s="11" t="s">
        <v>2737</v>
      </c>
      <c r="M967" s="14" t="s">
        <v>26</v>
      </c>
      <c r="N967" s="15" t="s">
        <v>140</v>
      </c>
      <c r="O967" s="15" t="s">
        <v>167</v>
      </c>
    </row>
    <row r="968">
      <c r="A968" s="9">
        <v>966.0</v>
      </c>
      <c r="B968" s="7" t="s">
        <v>2738</v>
      </c>
      <c r="C968" s="7" t="s">
        <v>38</v>
      </c>
      <c r="D968" s="7" t="s">
        <v>1472</v>
      </c>
      <c r="E968" s="11" t="s">
        <v>2733</v>
      </c>
      <c r="F968" s="11" t="s">
        <v>2734</v>
      </c>
      <c r="G968" s="11" t="s">
        <v>2735</v>
      </c>
      <c r="H968" s="11" t="s">
        <v>2736</v>
      </c>
      <c r="I968" s="11" t="s">
        <v>2737</v>
      </c>
      <c r="M968" s="14" t="s">
        <v>26</v>
      </c>
      <c r="N968" s="15" t="s">
        <v>140</v>
      </c>
      <c r="O968" s="15" t="s">
        <v>167</v>
      </c>
    </row>
    <row r="969">
      <c r="A969" s="9">
        <v>967.0</v>
      </c>
      <c r="B969" s="7" t="s">
        <v>2739</v>
      </c>
      <c r="C969" s="7" t="s">
        <v>38</v>
      </c>
      <c r="D969" s="7" t="s">
        <v>1472</v>
      </c>
      <c r="E969" s="11" t="s">
        <v>2733</v>
      </c>
      <c r="F969" s="11" t="s">
        <v>2734</v>
      </c>
      <c r="G969" s="11" t="s">
        <v>2735</v>
      </c>
      <c r="H969" s="11" t="s">
        <v>2736</v>
      </c>
      <c r="I969" s="11" t="s">
        <v>2737</v>
      </c>
      <c r="M969" s="14" t="s">
        <v>26</v>
      </c>
      <c r="N969" s="15" t="s">
        <v>140</v>
      </c>
      <c r="O969" s="15" t="s">
        <v>167</v>
      </c>
    </row>
    <row r="970">
      <c r="A970" s="9">
        <v>968.0</v>
      </c>
      <c r="B970" s="7" t="s">
        <v>2740</v>
      </c>
      <c r="C970" s="7" t="s">
        <v>38</v>
      </c>
      <c r="D970" s="7" t="s">
        <v>1472</v>
      </c>
      <c r="E970" s="11" t="s">
        <v>2733</v>
      </c>
      <c r="F970" s="11" t="s">
        <v>2734</v>
      </c>
      <c r="G970" s="11" t="s">
        <v>2735</v>
      </c>
      <c r="H970" s="11" t="s">
        <v>2736</v>
      </c>
      <c r="I970" s="11" t="s">
        <v>2737</v>
      </c>
      <c r="M970" s="14" t="s">
        <v>26</v>
      </c>
      <c r="N970" s="15" t="s">
        <v>140</v>
      </c>
      <c r="O970" s="15" t="s">
        <v>167</v>
      </c>
    </row>
    <row r="971">
      <c r="A971" s="9">
        <v>969.0</v>
      </c>
      <c r="B971" s="7" t="s">
        <v>2741</v>
      </c>
      <c r="C971" s="7" t="s">
        <v>471</v>
      </c>
      <c r="D971" s="7" t="s">
        <v>566</v>
      </c>
      <c r="E971" s="11" t="s">
        <v>2742</v>
      </c>
      <c r="F971" s="11" t="s">
        <v>2743</v>
      </c>
      <c r="G971" s="11" t="s">
        <v>2744</v>
      </c>
      <c r="H971" s="11" t="s">
        <v>2745</v>
      </c>
      <c r="I971" s="11" t="s">
        <v>2746</v>
      </c>
      <c r="M971" s="14" t="s">
        <v>26</v>
      </c>
      <c r="N971" s="15" t="s">
        <v>140</v>
      </c>
      <c r="O971" s="15" t="s">
        <v>167</v>
      </c>
    </row>
    <row r="972">
      <c r="A972" s="9">
        <v>970.0</v>
      </c>
      <c r="B972" s="7" t="s">
        <v>2747</v>
      </c>
      <c r="C972" s="7" t="s">
        <v>471</v>
      </c>
      <c r="D972" s="7" t="s">
        <v>566</v>
      </c>
      <c r="E972" s="11" t="s">
        <v>2742</v>
      </c>
      <c r="F972" s="11" t="s">
        <v>2743</v>
      </c>
      <c r="G972" s="11" t="s">
        <v>2744</v>
      </c>
      <c r="H972" s="11" t="s">
        <v>2745</v>
      </c>
      <c r="I972" s="11" t="s">
        <v>2746</v>
      </c>
      <c r="M972" s="14" t="s">
        <v>219</v>
      </c>
      <c r="N972" s="15" t="s">
        <v>220</v>
      </c>
      <c r="O972" s="15" t="s">
        <v>221</v>
      </c>
    </row>
    <row r="973">
      <c r="A973" s="9">
        <v>971.0</v>
      </c>
      <c r="B973" s="7" t="s">
        <v>2748</v>
      </c>
      <c r="C973" s="7" t="s">
        <v>38</v>
      </c>
      <c r="D973" s="7" t="s">
        <v>1472</v>
      </c>
      <c r="E973" s="11" t="s">
        <v>2749</v>
      </c>
      <c r="F973" s="11" t="s">
        <v>2750</v>
      </c>
      <c r="G973" s="11" t="s">
        <v>2751</v>
      </c>
      <c r="H973" s="11" t="s">
        <v>2752</v>
      </c>
      <c r="I973" s="11" t="s">
        <v>2753</v>
      </c>
      <c r="M973" s="14" t="s">
        <v>26</v>
      </c>
      <c r="N973" s="15" t="s">
        <v>140</v>
      </c>
      <c r="O973" s="15" t="s">
        <v>167</v>
      </c>
    </row>
    <row r="974">
      <c r="A974" s="9">
        <v>972.0</v>
      </c>
      <c r="B974" s="7" t="s">
        <v>2754</v>
      </c>
      <c r="C974" s="7" t="s">
        <v>38</v>
      </c>
      <c r="D974" s="7" t="s">
        <v>1472</v>
      </c>
      <c r="E974" s="11" t="s">
        <v>2749</v>
      </c>
      <c r="F974" s="11" t="s">
        <v>2750</v>
      </c>
      <c r="G974" s="11" t="s">
        <v>2751</v>
      </c>
      <c r="H974" s="11" t="s">
        <v>2752</v>
      </c>
      <c r="I974" s="11" t="s">
        <v>2753</v>
      </c>
      <c r="M974" s="14" t="s">
        <v>26</v>
      </c>
      <c r="N974" s="15" t="s">
        <v>140</v>
      </c>
      <c r="O974" s="15" t="s">
        <v>167</v>
      </c>
    </row>
    <row r="975">
      <c r="A975" s="9">
        <v>973.0</v>
      </c>
      <c r="B975" s="7" t="s">
        <v>2755</v>
      </c>
      <c r="C975" s="7" t="s">
        <v>38</v>
      </c>
      <c r="D975" s="7" t="s">
        <v>1472</v>
      </c>
      <c r="E975" s="11" t="s">
        <v>2749</v>
      </c>
      <c r="F975" s="11" t="s">
        <v>2750</v>
      </c>
      <c r="G975" s="11" t="s">
        <v>2751</v>
      </c>
      <c r="H975" s="11" t="s">
        <v>2752</v>
      </c>
      <c r="I975" s="11" t="s">
        <v>2753</v>
      </c>
      <c r="M975" s="14" t="s">
        <v>26</v>
      </c>
      <c r="N975" s="15" t="s">
        <v>140</v>
      </c>
      <c r="O975" s="15" t="s">
        <v>167</v>
      </c>
    </row>
    <row r="976">
      <c r="A976" s="9">
        <v>974.0</v>
      </c>
      <c r="B976" s="7" t="s">
        <v>2756</v>
      </c>
      <c r="C976" s="7" t="s">
        <v>623</v>
      </c>
      <c r="D976" s="7" t="s">
        <v>624</v>
      </c>
      <c r="E976" s="11" t="s">
        <v>2757</v>
      </c>
      <c r="F976" s="11" t="s">
        <v>2758</v>
      </c>
      <c r="G976" s="11" t="s">
        <v>2759</v>
      </c>
      <c r="H976" s="11" t="s">
        <v>2760</v>
      </c>
      <c r="I976" s="11" t="s">
        <v>2761</v>
      </c>
      <c r="M976" s="14" t="s">
        <v>26</v>
      </c>
      <c r="N976" s="15" t="s">
        <v>140</v>
      </c>
      <c r="O976" s="15" t="s">
        <v>167</v>
      </c>
    </row>
    <row r="977">
      <c r="A977" s="9">
        <v>975.0</v>
      </c>
      <c r="B977" s="7" t="s">
        <v>2762</v>
      </c>
      <c r="C977" s="7" t="s">
        <v>623</v>
      </c>
      <c r="D977" s="7" t="s">
        <v>624</v>
      </c>
      <c r="E977" s="11" t="s">
        <v>625</v>
      </c>
      <c r="F977" s="11" t="s">
        <v>626</v>
      </c>
      <c r="G977" s="11" t="s">
        <v>627</v>
      </c>
      <c r="H977" s="11" t="s">
        <v>628</v>
      </c>
      <c r="I977" s="11" t="s">
        <v>629</v>
      </c>
      <c r="M977" s="14" t="s">
        <v>26</v>
      </c>
      <c r="N977" s="15" t="s">
        <v>89</v>
      </c>
      <c r="O977" s="15" t="s">
        <v>630</v>
      </c>
    </row>
    <row r="978">
      <c r="A978" s="9">
        <v>976.0</v>
      </c>
      <c r="B978" s="7" t="s">
        <v>2763</v>
      </c>
      <c r="C978" s="7" t="s">
        <v>623</v>
      </c>
      <c r="D978" s="7" t="s">
        <v>624</v>
      </c>
      <c r="E978" s="11" t="s">
        <v>2757</v>
      </c>
      <c r="F978" s="11" t="s">
        <v>2758</v>
      </c>
      <c r="G978" s="11" t="s">
        <v>2759</v>
      </c>
      <c r="H978" s="11" t="s">
        <v>2760</v>
      </c>
      <c r="I978" s="11" t="s">
        <v>2761</v>
      </c>
      <c r="M978" s="14" t="s">
        <v>26</v>
      </c>
      <c r="N978" s="15" t="s">
        <v>89</v>
      </c>
      <c r="O978" s="15" t="s">
        <v>630</v>
      </c>
    </row>
    <row r="979">
      <c r="A979" s="9">
        <v>977.0</v>
      </c>
      <c r="B979" s="7" t="s">
        <v>2764</v>
      </c>
      <c r="C979" s="7" t="s">
        <v>114</v>
      </c>
      <c r="D979" s="7" t="s">
        <v>115</v>
      </c>
      <c r="E979" s="11" t="s">
        <v>2765</v>
      </c>
      <c r="F979" s="11" t="s">
        <v>2766</v>
      </c>
      <c r="G979" s="11" t="s">
        <v>2767</v>
      </c>
      <c r="H979" s="11" t="s">
        <v>2768</v>
      </c>
      <c r="I979" s="11" t="s">
        <v>2769</v>
      </c>
      <c r="M979" s="14" t="s">
        <v>26</v>
      </c>
      <c r="N979" s="15" t="s">
        <v>140</v>
      </c>
      <c r="O979" s="15" t="s">
        <v>167</v>
      </c>
    </row>
    <row r="980">
      <c r="A980" s="9">
        <v>978.0</v>
      </c>
      <c r="B980" s="7" t="s">
        <v>2770</v>
      </c>
      <c r="C980" s="7" t="s">
        <v>114</v>
      </c>
      <c r="D980" s="7" t="s">
        <v>115</v>
      </c>
      <c r="E980" s="11" t="s">
        <v>2765</v>
      </c>
      <c r="F980" s="11" t="s">
        <v>2766</v>
      </c>
      <c r="G980" s="11" t="s">
        <v>2767</v>
      </c>
      <c r="H980" s="11" t="s">
        <v>2768</v>
      </c>
      <c r="I980" s="11" t="s">
        <v>2769</v>
      </c>
      <c r="M980" s="14" t="s">
        <v>26</v>
      </c>
      <c r="N980" s="15" t="s">
        <v>140</v>
      </c>
      <c r="O980" s="15" t="s">
        <v>167</v>
      </c>
    </row>
    <row r="981">
      <c r="A981" s="9">
        <v>979.0</v>
      </c>
      <c r="B981" s="7" t="s">
        <v>2771</v>
      </c>
      <c r="C981" s="7" t="s">
        <v>224</v>
      </c>
      <c r="D981" s="7" t="s">
        <v>225</v>
      </c>
      <c r="E981" s="11" t="s">
        <v>2772</v>
      </c>
      <c r="F981" s="11" t="s">
        <v>2773</v>
      </c>
      <c r="G981" s="11" t="s">
        <v>2774</v>
      </c>
      <c r="H981" s="11" t="s">
        <v>2775</v>
      </c>
      <c r="I981" s="11" t="s">
        <v>2776</v>
      </c>
      <c r="M981" s="14" t="s">
        <v>26</v>
      </c>
      <c r="N981" s="15" t="s">
        <v>89</v>
      </c>
      <c r="O981" s="15" t="s">
        <v>1552</v>
      </c>
    </row>
    <row r="982">
      <c r="A982" s="9">
        <v>980.0</v>
      </c>
      <c r="B982" s="7" t="s">
        <v>2777</v>
      </c>
      <c r="C982" s="7" t="s">
        <v>224</v>
      </c>
      <c r="D982" s="7" t="s">
        <v>225</v>
      </c>
      <c r="E982" s="11" t="s">
        <v>2772</v>
      </c>
      <c r="F982" s="11" t="s">
        <v>2773</v>
      </c>
      <c r="G982" s="11" t="s">
        <v>2774</v>
      </c>
      <c r="H982" s="11" t="s">
        <v>2775</v>
      </c>
      <c r="I982" s="11" t="s">
        <v>2776</v>
      </c>
      <c r="M982" s="14" t="s">
        <v>26</v>
      </c>
      <c r="N982" s="15" t="s">
        <v>89</v>
      </c>
      <c r="O982" s="15" t="s">
        <v>1552</v>
      </c>
    </row>
    <row r="983">
      <c r="A983" s="9">
        <v>981.0</v>
      </c>
      <c r="B983" s="7" t="s">
        <v>2778</v>
      </c>
      <c r="C983" s="7" t="s">
        <v>187</v>
      </c>
      <c r="D983" s="7" t="s">
        <v>187</v>
      </c>
      <c r="E983" s="11" t="s">
        <v>2779</v>
      </c>
      <c r="F983" s="11" t="s">
        <v>2780</v>
      </c>
      <c r="G983" s="11" t="s">
        <v>2781</v>
      </c>
      <c r="H983" s="11" t="s">
        <v>2782</v>
      </c>
      <c r="I983" s="11" t="s">
        <v>2783</v>
      </c>
      <c r="M983" s="14" t="s">
        <v>26</v>
      </c>
      <c r="N983" s="15" t="s">
        <v>140</v>
      </c>
      <c r="O983" s="15" t="s">
        <v>167</v>
      </c>
    </row>
    <row r="984">
      <c r="A984" s="9">
        <v>982.0</v>
      </c>
      <c r="B984" s="7" t="s">
        <v>2784</v>
      </c>
      <c r="C984" s="7" t="s">
        <v>187</v>
      </c>
      <c r="D984" s="7" t="s">
        <v>187</v>
      </c>
      <c r="E984" s="11" t="s">
        <v>2779</v>
      </c>
      <c r="F984" s="11" t="s">
        <v>2780</v>
      </c>
      <c r="G984" s="11" t="s">
        <v>2781</v>
      </c>
      <c r="H984" s="11" t="s">
        <v>2782</v>
      </c>
      <c r="I984" s="11" t="s">
        <v>2783</v>
      </c>
      <c r="M984" s="14" t="s">
        <v>26</v>
      </c>
      <c r="N984" s="15" t="s">
        <v>140</v>
      </c>
      <c r="O984" s="15" t="s">
        <v>167</v>
      </c>
    </row>
    <row r="985">
      <c r="A985" s="9">
        <v>983.0</v>
      </c>
      <c r="B985" s="7" t="s">
        <v>2785</v>
      </c>
      <c r="C985" s="7" t="s">
        <v>294</v>
      </c>
      <c r="D985" s="7" t="s">
        <v>2786</v>
      </c>
      <c r="E985" s="11" t="s">
        <v>2787</v>
      </c>
      <c r="F985" s="11" t="s">
        <v>2788</v>
      </c>
      <c r="G985" s="11" t="s">
        <v>2789</v>
      </c>
      <c r="H985" s="11" t="s">
        <v>2790</v>
      </c>
      <c r="I985" s="11" t="s">
        <v>2791</v>
      </c>
      <c r="M985" s="14" t="s">
        <v>26</v>
      </c>
      <c r="N985" s="15" t="s">
        <v>140</v>
      </c>
      <c r="O985" s="15" t="s">
        <v>167</v>
      </c>
    </row>
    <row r="986">
      <c r="A986" s="9">
        <v>984.0</v>
      </c>
      <c r="B986" s="7" t="s">
        <v>2792</v>
      </c>
      <c r="C986" s="7" t="s">
        <v>294</v>
      </c>
      <c r="D986" s="7" t="s">
        <v>2786</v>
      </c>
      <c r="E986" s="11" t="s">
        <v>2787</v>
      </c>
      <c r="F986" s="11" t="s">
        <v>2788</v>
      </c>
      <c r="G986" s="11" t="s">
        <v>2789</v>
      </c>
      <c r="H986" s="11" t="s">
        <v>2790</v>
      </c>
      <c r="I986" s="11" t="s">
        <v>2791</v>
      </c>
      <c r="M986" s="14" t="s">
        <v>26</v>
      </c>
      <c r="N986" s="15" t="s">
        <v>140</v>
      </c>
      <c r="O986" s="15" t="s">
        <v>167</v>
      </c>
    </row>
    <row r="987">
      <c r="A987" s="9">
        <v>985.0</v>
      </c>
      <c r="B987" s="7" t="s">
        <v>2793</v>
      </c>
      <c r="C987" s="7" t="s">
        <v>294</v>
      </c>
      <c r="D987" s="7" t="s">
        <v>2786</v>
      </c>
      <c r="E987" s="11" t="s">
        <v>2787</v>
      </c>
      <c r="F987" s="11" t="s">
        <v>2788</v>
      </c>
      <c r="G987" s="11" t="s">
        <v>2789</v>
      </c>
      <c r="H987" s="11" t="s">
        <v>2790</v>
      </c>
      <c r="I987" s="11" t="s">
        <v>2791</v>
      </c>
      <c r="M987" s="14" t="s">
        <v>26</v>
      </c>
      <c r="N987" s="15" t="s">
        <v>140</v>
      </c>
      <c r="O987" s="15" t="s">
        <v>167</v>
      </c>
    </row>
    <row r="988">
      <c r="A988" s="9">
        <v>986.0</v>
      </c>
      <c r="B988" s="7" t="s">
        <v>2795</v>
      </c>
      <c r="C988" s="7" t="s">
        <v>623</v>
      </c>
      <c r="D988" s="7" t="s">
        <v>624</v>
      </c>
      <c r="E988" s="11" t="s">
        <v>2796</v>
      </c>
      <c r="F988" s="11" t="s">
        <v>2797</v>
      </c>
      <c r="G988" s="11" t="s">
        <v>2798</v>
      </c>
      <c r="H988" s="11" t="s">
        <v>2799</v>
      </c>
      <c r="I988" s="11" t="s">
        <v>2800</v>
      </c>
      <c r="M988" s="14" t="s">
        <v>26</v>
      </c>
      <c r="N988" s="15" t="s">
        <v>140</v>
      </c>
      <c r="O988" s="15" t="s">
        <v>167</v>
      </c>
    </row>
    <row r="989">
      <c r="A989" s="9">
        <v>987.0</v>
      </c>
      <c r="B989" s="7" t="s">
        <v>2801</v>
      </c>
      <c r="C989" s="7" t="s">
        <v>623</v>
      </c>
      <c r="D989" s="7" t="s">
        <v>624</v>
      </c>
      <c r="E989" s="11" t="s">
        <v>2796</v>
      </c>
      <c r="F989" s="11" t="s">
        <v>2797</v>
      </c>
      <c r="G989" s="11" t="s">
        <v>2798</v>
      </c>
      <c r="H989" s="11" t="s">
        <v>2799</v>
      </c>
      <c r="I989" s="11" t="s">
        <v>2800</v>
      </c>
      <c r="M989" s="14" t="s">
        <v>26</v>
      </c>
      <c r="N989" s="15" t="s">
        <v>140</v>
      </c>
      <c r="O989" s="15" t="s">
        <v>167</v>
      </c>
    </row>
    <row r="990">
      <c r="A990" s="9">
        <v>988.0</v>
      </c>
      <c r="B990" s="7" t="s">
        <v>2802</v>
      </c>
      <c r="C990" s="7" t="s">
        <v>623</v>
      </c>
      <c r="D990" s="7" t="s">
        <v>624</v>
      </c>
      <c r="E990" s="11" t="s">
        <v>2796</v>
      </c>
      <c r="F990" s="11" t="s">
        <v>2797</v>
      </c>
      <c r="G990" s="11" t="s">
        <v>2798</v>
      </c>
      <c r="H990" s="11" t="s">
        <v>2799</v>
      </c>
      <c r="I990" s="11" t="s">
        <v>2800</v>
      </c>
      <c r="M990" s="14" t="s">
        <v>26</v>
      </c>
      <c r="N990" s="15" t="s">
        <v>140</v>
      </c>
      <c r="O990" s="15" t="s">
        <v>167</v>
      </c>
    </row>
    <row r="991">
      <c r="A991" s="9">
        <v>989.0</v>
      </c>
      <c r="B991" s="7" t="s">
        <v>2803</v>
      </c>
      <c r="C991" s="7" t="s">
        <v>623</v>
      </c>
      <c r="D991" s="7" t="s">
        <v>624</v>
      </c>
      <c r="E991" s="11" t="s">
        <v>2796</v>
      </c>
      <c r="F991" s="11" t="s">
        <v>2797</v>
      </c>
      <c r="G991" s="11" t="s">
        <v>2798</v>
      </c>
      <c r="H991" s="11" t="s">
        <v>2799</v>
      </c>
      <c r="I991" s="11" t="s">
        <v>2800</v>
      </c>
      <c r="M991" s="14" t="s">
        <v>26</v>
      </c>
      <c r="N991" s="15" t="s">
        <v>140</v>
      </c>
      <c r="O991" s="15" t="s">
        <v>167</v>
      </c>
    </row>
    <row r="992">
      <c r="A992" s="9">
        <v>990.0</v>
      </c>
      <c r="B992" s="7" t="s">
        <v>2804</v>
      </c>
      <c r="C992" s="7" t="s">
        <v>623</v>
      </c>
      <c r="D992" s="7" t="s">
        <v>624</v>
      </c>
      <c r="E992" s="11" t="s">
        <v>2796</v>
      </c>
      <c r="F992" s="11" t="s">
        <v>2797</v>
      </c>
      <c r="G992" s="11" t="s">
        <v>2798</v>
      </c>
      <c r="H992" s="11" t="s">
        <v>2799</v>
      </c>
      <c r="I992" s="11" t="s">
        <v>2800</v>
      </c>
      <c r="M992" s="14" t="s">
        <v>26</v>
      </c>
      <c r="N992" s="15" t="s">
        <v>140</v>
      </c>
      <c r="O992" s="15" t="s">
        <v>167</v>
      </c>
    </row>
    <row r="993">
      <c r="A993" s="9">
        <v>991.0</v>
      </c>
      <c r="B993" s="7" t="s">
        <v>2805</v>
      </c>
      <c r="C993" s="7" t="s">
        <v>623</v>
      </c>
      <c r="D993" s="7" t="s">
        <v>624</v>
      </c>
      <c r="E993" s="11" t="s">
        <v>625</v>
      </c>
      <c r="F993" s="11" t="s">
        <v>626</v>
      </c>
      <c r="G993" s="11" t="s">
        <v>627</v>
      </c>
      <c r="H993" s="11" t="s">
        <v>628</v>
      </c>
      <c r="I993" s="11" t="s">
        <v>629</v>
      </c>
      <c r="M993" s="14" t="s">
        <v>26</v>
      </c>
      <c r="N993" s="15" t="s">
        <v>89</v>
      </c>
      <c r="O993" s="15" t="s">
        <v>630</v>
      </c>
    </row>
    <row r="994">
      <c r="A994" s="9">
        <v>992.0</v>
      </c>
      <c r="B994" s="7" t="s">
        <v>2806</v>
      </c>
      <c r="C994" s="7" t="s">
        <v>623</v>
      </c>
      <c r="D994" s="7" t="s">
        <v>624</v>
      </c>
      <c r="E994" s="11" t="s">
        <v>625</v>
      </c>
      <c r="F994" s="11" t="s">
        <v>626</v>
      </c>
      <c r="G994" s="11" t="s">
        <v>627</v>
      </c>
      <c r="H994" s="11" t="s">
        <v>628</v>
      </c>
      <c r="I994" s="11" t="s">
        <v>629</v>
      </c>
      <c r="M994" s="14" t="s">
        <v>26</v>
      </c>
      <c r="N994" s="15" t="s">
        <v>89</v>
      </c>
      <c r="O994" s="15" t="s">
        <v>630</v>
      </c>
    </row>
    <row r="995">
      <c r="A995" s="9">
        <v>993.0</v>
      </c>
      <c r="B995" s="7" t="s">
        <v>2807</v>
      </c>
      <c r="C995" s="7" t="s">
        <v>623</v>
      </c>
      <c r="D995" s="7" t="s">
        <v>624</v>
      </c>
      <c r="E995" s="11" t="s">
        <v>625</v>
      </c>
      <c r="F995" s="11" t="s">
        <v>626</v>
      </c>
      <c r="G995" s="11" t="s">
        <v>627</v>
      </c>
      <c r="H995" s="11" t="s">
        <v>628</v>
      </c>
      <c r="I995" s="11" t="s">
        <v>629</v>
      </c>
      <c r="M995" s="14" t="s">
        <v>26</v>
      </c>
      <c r="N995" s="15" t="s">
        <v>89</v>
      </c>
      <c r="O995" s="15" t="s">
        <v>630</v>
      </c>
    </row>
    <row r="996">
      <c r="A996" s="9">
        <v>994.0</v>
      </c>
      <c r="B996" s="7" t="s">
        <v>2808</v>
      </c>
      <c r="C996" s="7" t="s">
        <v>991</v>
      </c>
      <c r="D996" s="7" t="s">
        <v>991</v>
      </c>
      <c r="E996" s="11" t="s">
        <v>2809</v>
      </c>
      <c r="F996" s="11" t="s">
        <v>2810</v>
      </c>
      <c r="G996" s="11" t="s">
        <v>2811</v>
      </c>
      <c r="H996" s="11" t="s">
        <v>2812</v>
      </c>
      <c r="I996" s="11" t="s">
        <v>2813</v>
      </c>
      <c r="M996" s="14" t="s">
        <v>219</v>
      </c>
      <c r="N996" s="15" t="s">
        <v>220</v>
      </c>
      <c r="O996" s="15" t="s">
        <v>221</v>
      </c>
    </row>
    <row r="997">
      <c r="A997" s="9">
        <v>995.0</v>
      </c>
      <c r="B997" s="7" t="s">
        <v>2814</v>
      </c>
      <c r="C997" s="7" t="s">
        <v>991</v>
      </c>
      <c r="D997" s="7" t="s">
        <v>991</v>
      </c>
      <c r="E997" s="11" t="s">
        <v>2809</v>
      </c>
      <c r="F997" s="11" t="s">
        <v>2810</v>
      </c>
      <c r="G997" s="11" t="s">
        <v>2811</v>
      </c>
      <c r="H997" s="11" t="s">
        <v>2812</v>
      </c>
      <c r="I997" s="11" t="s">
        <v>2813</v>
      </c>
      <c r="M997" s="14" t="s">
        <v>1005</v>
      </c>
      <c r="N997" s="15" t="s">
        <v>140</v>
      </c>
      <c r="O997" s="15" t="s">
        <v>167</v>
      </c>
    </row>
    <row r="998">
      <c r="A998" s="9">
        <v>996.0</v>
      </c>
      <c r="B998" s="7" t="s">
        <v>2815</v>
      </c>
      <c r="C998" s="7" t="s">
        <v>991</v>
      </c>
      <c r="D998" s="7" t="s">
        <v>991</v>
      </c>
      <c r="E998" s="11" t="s">
        <v>2809</v>
      </c>
      <c r="F998" s="11" t="s">
        <v>2810</v>
      </c>
      <c r="G998" s="11" t="s">
        <v>2811</v>
      </c>
      <c r="H998" s="11" t="s">
        <v>2812</v>
      </c>
      <c r="I998" s="11" t="s">
        <v>2813</v>
      </c>
      <c r="M998" s="14" t="s">
        <v>1005</v>
      </c>
      <c r="N998" s="15" t="s">
        <v>140</v>
      </c>
      <c r="O998" s="15" t="s">
        <v>167</v>
      </c>
    </row>
    <row r="999">
      <c r="A999" s="9">
        <v>997.0</v>
      </c>
      <c r="B999" s="7" t="s">
        <v>2816</v>
      </c>
      <c r="C999" s="7" t="s">
        <v>550</v>
      </c>
      <c r="D999" s="7" t="s">
        <v>2817</v>
      </c>
      <c r="E999" s="11" t="s">
        <v>2818</v>
      </c>
      <c r="F999" s="11" t="s">
        <v>2819</v>
      </c>
      <c r="G999" s="11" t="s">
        <v>2820</v>
      </c>
      <c r="H999" s="11" t="s">
        <v>2821</v>
      </c>
      <c r="I999" s="11" t="s">
        <v>2822</v>
      </c>
      <c r="M999" s="14" t="s">
        <v>26</v>
      </c>
      <c r="N999" s="15" t="s">
        <v>89</v>
      </c>
      <c r="O999" s="15" t="s">
        <v>695</v>
      </c>
    </row>
    <row r="1000">
      <c r="A1000" s="9">
        <v>998.0</v>
      </c>
      <c r="B1000" s="7" t="s">
        <v>2823</v>
      </c>
      <c r="C1000" s="7" t="s">
        <v>550</v>
      </c>
      <c r="D1000" s="7" t="s">
        <v>2817</v>
      </c>
      <c r="E1000" s="11" t="s">
        <v>2818</v>
      </c>
      <c r="F1000" s="11" t="s">
        <v>2819</v>
      </c>
      <c r="G1000" s="11" t="s">
        <v>2820</v>
      </c>
      <c r="H1000" s="11" t="s">
        <v>2821</v>
      </c>
      <c r="I1000" s="11" t="s">
        <v>2822</v>
      </c>
      <c r="M1000" s="14" t="s">
        <v>26</v>
      </c>
      <c r="N1000" s="15" t="s">
        <v>89</v>
      </c>
      <c r="O1000" s="15" t="s">
        <v>695</v>
      </c>
    </row>
    <row r="1001">
      <c r="A1001" s="9">
        <v>999.0</v>
      </c>
      <c r="B1001" s="7" t="s">
        <v>2824</v>
      </c>
      <c r="C1001" s="7" t="s">
        <v>1056</v>
      </c>
      <c r="D1001" s="7" t="s">
        <v>1480</v>
      </c>
      <c r="E1001" s="11" t="s">
        <v>2825</v>
      </c>
      <c r="F1001" s="11" t="s">
        <v>2826</v>
      </c>
      <c r="G1001" s="11" t="s">
        <v>2827</v>
      </c>
      <c r="H1001" s="11" t="s">
        <v>2828</v>
      </c>
      <c r="I1001" s="11" t="s">
        <v>2829</v>
      </c>
      <c r="M1001" s="14" t="s">
        <v>26</v>
      </c>
      <c r="N1001" s="15" t="s">
        <v>89</v>
      </c>
      <c r="O1001" s="15" t="s">
        <v>2099</v>
      </c>
    </row>
    <row r="1002">
      <c r="A1002" s="9">
        <v>1000.0</v>
      </c>
      <c r="B1002" s="7" t="s">
        <v>2830</v>
      </c>
      <c r="C1002" s="7" t="s">
        <v>1056</v>
      </c>
      <c r="D1002" s="7" t="s">
        <v>1480</v>
      </c>
      <c r="E1002" s="11" t="s">
        <v>2825</v>
      </c>
      <c r="F1002" s="11" t="s">
        <v>2826</v>
      </c>
      <c r="G1002" s="11" t="s">
        <v>2827</v>
      </c>
      <c r="H1002" s="11" t="s">
        <v>2828</v>
      </c>
      <c r="I1002" s="11" t="s">
        <v>2829</v>
      </c>
      <c r="M1002" s="14" t="s">
        <v>26</v>
      </c>
      <c r="N1002" s="15" t="s">
        <v>89</v>
      </c>
      <c r="O1002" s="15" t="s">
        <v>2099</v>
      </c>
    </row>
    <row r="1003">
      <c r="A1003" s="9">
        <v>1001.0</v>
      </c>
      <c r="B1003" s="7" t="s">
        <v>2831</v>
      </c>
      <c r="C1003" s="7" t="s">
        <v>1056</v>
      </c>
      <c r="D1003" s="7" t="s">
        <v>1480</v>
      </c>
      <c r="E1003" s="11" t="s">
        <v>2825</v>
      </c>
      <c r="F1003" s="11" t="s">
        <v>2826</v>
      </c>
      <c r="G1003" s="11" t="s">
        <v>2827</v>
      </c>
      <c r="H1003" s="11" t="s">
        <v>2828</v>
      </c>
      <c r="I1003" s="11" t="s">
        <v>2829</v>
      </c>
      <c r="M1003" s="14" t="s">
        <v>26</v>
      </c>
      <c r="N1003" s="15" t="s">
        <v>89</v>
      </c>
      <c r="O1003" s="15" t="s">
        <v>2099</v>
      </c>
    </row>
    <row r="1004">
      <c r="A1004" s="9">
        <v>1002.0</v>
      </c>
      <c r="B1004" s="7" t="s">
        <v>2832</v>
      </c>
      <c r="C1004" s="7" t="s">
        <v>1056</v>
      </c>
      <c r="D1004" s="7" t="s">
        <v>1480</v>
      </c>
      <c r="E1004" s="11" t="s">
        <v>2825</v>
      </c>
      <c r="F1004" s="11" t="s">
        <v>2826</v>
      </c>
      <c r="G1004" s="11" t="s">
        <v>2827</v>
      </c>
      <c r="H1004" s="11" t="s">
        <v>2828</v>
      </c>
      <c r="I1004" s="11" t="s">
        <v>2829</v>
      </c>
      <c r="M1004" s="14" t="s">
        <v>26</v>
      </c>
      <c r="N1004" s="15" t="s">
        <v>89</v>
      </c>
      <c r="O1004" s="15" t="s">
        <v>2099</v>
      </c>
    </row>
    <row r="1005">
      <c r="A1005" s="9">
        <v>1003.0</v>
      </c>
      <c r="B1005" s="7" t="s">
        <v>2833</v>
      </c>
      <c r="C1005" s="7" t="s">
        <v>2611</v>
      </c>
      <c r="D1005" s="7" t="s">
        <v>2612</v>
      </c>
      <c r="E1005" s="11" t="s">
        <v>2834</v>
      </c>
      <c r="F1005" s="11" t="s">
        <v>2835</v>
      </c>
      <c r="G1005" s="11" t="s">
        <v>2836</v>
      </c>
      <c r="H1005" s="11" t="s">
        <v>2837</v>
      </c>
      <c r="I1005" s="11" t="s">
        <v>2838</v>
      </c>
      <c r="M1005" s="14" t="s">
        <v>219</v>
      </c>
      <c r="N1005" s="15" t="s">
        <v>220</v>
      </c>
      <c r="O1005" s="15" t="s">
        <v>221</v>
      </c>
    </row>
    <row r="1006">
      <c r="A1006" s="9">
        <v>1004.0</v>
      </c>
      <c r="B1006" s="7" t="s">
        <v>2839</v>
      </c>
      <c r="C1006" s="7" t="s">
        <v>2611</v>
      </c>
      <c r="D1006" s="7" t="s">
        <v>2612</v>
      </c>
      <c r="E1006" s="11" t="s">
        <v>2834</v>
      </c>
      <c r="F1006" s="11" t="s">
        <v>2835</v>
      </c>
      <c r="G1006" s="11" t="s">
        <v>2836</v>
      </c>
      <c r="H1006" s="11" t="s">
        <v>2837</v>
      </c>
      <c r="I1006" s="11" t="s">
        <v>2838</v>
      </c>
      <c r="M1006" s="14" t="s">
        <v>219</v>
      </c>
      <c r="N1006" s="15" t="s">
        <v>220</v>
      </c>
      <c r="O1006" s="15" t="s">
        <v>221</v>
      </c>
    </row>
    <row r="1007">
      <c r="A1007" s="9">
        <v>1005.0</v>
      </c>
      <c r="B1007" s="7" t="s">
        <v>2840</v>
      </c>
      <c r="C1007" s="7" t="s">
        <v>179</v>
      </c>
      <c r="D1007" s="7" t="s">
        <v>2491</v>
      </c>
      <c r="E1007" s="11" t="s">
        <v>2841</v>
      </c>
      <c r="F1007" s="11" t="s">
        <v>2842</v>
      </c>
      <c r="G1007" s="11" t="s">
        <v>2843</v>
      </c>
      <c r="H1007" s="11" t="s">
        <v>2844</v>
      </c>
      <c r="I1007" s="11" t="s">
        <v>2846</v>
      </c>
      <c r="M1007" s="14" t="s">
        <v>26</v>
      </c>
      <c r="N1007" s="15" t="s">
        <v>140</v>
      </c>
      <c r="O1007" s="15" t="s">
        <v>167</v>
      </c>
    </row>
    <row r="1008">
      <c r="A1008" s="9">
        <v>1006.0</v>
      </c>
      <c r="B1008" s="7" t="s">
        <v>2847</v>
      </c>
      <c r="C1008" s="7" t="s">
        <v>179</v>
      </c>
      <c r="D1008" s="7" t="s">
        <v>2491</v>
      </c>
      <c r="E1008" s="11" t="s">
        <v>2841</v>
      </c>
      <c r="F1008" s="11" t="s">
        <v>2842</v>
      </c>
      <c r="G1008" s="11" t="s">
        <v>2843</v>
      </c>
      <c r="H1008" s="11" t="s">
        <v>2844</v>
      </c>
      <c r="I1008" s="11" t="s">
        <v>2846</v>
      </c>
      <c r="M1008" s="14" t="s">
        <v>26</v>
      </c>
      <c r="N1008" s="15" t="s">
        <v>140</v>
      </c>
      <c r="O1008" s="15" t="s">
        <v>167</v>
      </c>
    </row>
    <row r="1009">
      <c r="A1009" s="9">
        <v>1007.0</v>
      </c>
      <c r="B1009" s="7" t="s">
        <v>2848</v>
      </c>
      <c r="C1009" s="7" t="s">
        <v>179</v>
      </c>
      <c r="D1009" s="7" t="s">
        <v>2491</v>
      </c>
      <c r="E1009" s="11" t="s">
        <v>2841</v>
      </c>
      <c r="F1009" s="11" t="s">
        <v>2842</v>
      </c>
      <c r="G1009" s="11" t="s">
        <v>2843</v>
      </c>
      <c r="H1009" s="11" t="s">
        <v>2844</v>
      </c>
      <c r="I1009" s="11" t="s">
        <v>2846</v>
      </c>
      <c r="M1009" s="14" t="s">
        <v>26</v>
      </c>
      <c r="N1009" s="15" t="s">
        <v>140</v>
      </c>
      <c r="O1009" s="15" t="s">
        <v>167</v>
      </c>
    </row>
    <row r="1010">
      <c r="A1010" s="9">
        <v>1008.0</v>
      </c>
      <c r="B1010" s="7" t="s">
        <v>2849</v>
      </c>
      <c r="C1010" s="7" t="s">
        <v>179</v>
      </c>
      <c r="D1010" s="7" t="s">
        <v>2491</v>
      </c>
      <c r="E1010" s="11" t="s">
        <v>2841</v>
      </c>
      <c r="F1010" s="11" t="s">
        <v>2842</v>
      </c>
      <c r="G1010" s="11" t="s">
        <v>2843</v>
      </c>
      <c r="H1010" s="11" t="s">
        <v>2844</v>
      </c>
      <c r="I1010" s="11" t="s">
        <v>2846</v>
      </c>
      <c r="M1010" s="14" t="s">
        <v>26</v>
      </c>
      <c r="N1010" s="15" t="s">
        <v>140</v>
      </c>
      <c r="O1010" s="15" t="s">
        <v>167</v>
      </c>
    </row>
    <row r="1011">
      <c r="A1011" s="9">
        <v>1009.0</v>
      </c>
      <c r="B1011" s="7" t="s">
        <v>2850</v>
      </c>
      <c r="C1011" s="7" t="s">
        <v>179</v>
      </c>
      <c r="D1011" s="7" t="s">
        <v>2491</v>
      </c>
      <c r="E1011" s="11" t="s">
        <v>2851</v>
      </c>
      <c r="F1011" s="11" t="s">
        <v>2852</v>
      </c>
      <c r="G1011" s="11" t="s">
        <v>2853</v>
      </c>
      <c r="H1011" s="11" t="s">
        <v>2854</v>
      </c>
      <c r="I1011" s="11" t="s">
        <v>2855</v>
      </c>
      <c r="M1011" s="14" t="s">
        <v>26</v>
      </c>
      <c r="N1011" s="15" t="s">
        <v>140</v>
      </c>
      <c r="O1011" s="15" t="s">
        <v>167</v>
      </c>
    </row>
    <row r="1012">
      <c r="A1012" s="9">
        <v>1010.0</v>
      </c>
      <c r="B1012" s="7" t="s">
        <v>2856</v>
      </c>
      <c r="C1012" s="7" t="s">
        <v>442</v>
      </c>
      <c r="D1012" s="7" t="s">
        <v>443</v>
      </c>
      <c r="E1012" s="11" t="s">
        <v>2857</v>
      </c>
      <c r="F1012" s="11" t="s">
        <v>2858</v>
      </c>
      <c r="G1012" s="11" t="s">
        <v>2859</v>
      </c>
      <c r="H1012" s="11" t="s">
        <v>2860</v>
      </c>
      <c r="I1012" s="11" t="s">
        <v>2861</v>
      </c>
      <c r="M1012" s="14" t="s">
        <v>26</v>
      </c>
      <c r="N1012" s="15" t="s">
        <v>140</v>
      </c>
      <c r="O1012" s="15" t="s">
        <v>167</v>
      </c>
    </row>
    <row r="1013">
      <c r="A1013" s="9">
        <v>1011.0</v>
      </c>
      <c r="B1013" s="7" t="s">
        <v>2862</v>
      </c>
      <c r="C1013" s="7" t="s">
        <v>442</v>
      </c>
      <c r="D1013" s="7" t="s">
        <v>443</v>
      </c>
      <c r="E1013" s="11" t="s">
        <v>2857</v>
      </c>
      <c r="F1013" s="11" t="s">
        <v>2858</v>
      </c>
      <c r="G1013" s="11" t="s">
        <v>2859</v>
      </c>
      <c r="H1013" s="11" t="s">
        <v>2860</v>
      </c>
      <c r="I1013" s="11" t="s">
        <v>2861</v>
      </c>
      <c r="M1013" s="14" t="s">
        <v>26</v>
      </c>
      <c r="N1013" s="15" t="s">
        <v>140</v>
      </c>
      <c r="O1013" s="15" t="s">
        <v>167</v>
      </c>
    </row>
    <row r="1014">
      <c r="A1014" s="9">
        <v>1012.0</v>
      </c>
      <c r="B1014" s="7" t="s">
        <v>2863</v>
      </c>
      <c r="C1014" s="7" t="s">
        <v>442</v>
      </c>
      <c r="D1014" s="7" t="s">
        <v>443</v>
      </c>
      <c r="E1014" s="11" t="s">
        <v>2857</v>
      </c>
      <c r="F1014" s="11" t="s">
        <v>2858</v>
      </c>
      <c r="G1014" s="11" t="s">
        <v>2859</v>
      </c>
      <c r="H1014" s="11" t="s">
        <v>2860</v>
      </c>
      <c r="I1014" s="11" t="s">
        <v>2861</v>
      </c>
      <c r="M1014" s="14" t="s">
        <v>26</v>
      </c>
      <c r="N1014" s="15" t="s">
        <v>140</v>
      </c>
      <c r="O1014" s="15" t="s">
        <v>167</v>
      </c>
    </row>
    <row r="1015">
      <c r="A1015" s="9">
        <v>1013.0</v>
      </c>
      <c r="B1015" s="7" t="s">
        <v>2864</v>
      </c>
      <c r="C1015" s="7" t="s">
        <v>442</v>
      </c>
      <c r="D1015" s="7" t="s">
        <v>443</v>
      </c>
      <c r="E1015" s="11" t="s">
        <v>2857</v>
      </c>
      <c r="F1015" s="11" t="s">
        <v>2858</v>
      </c>
      <c r="G1015" s="11" t="s">
        <v>2859</v>
      </c>
      <c r="H1015" s="11" t="s">
        <v>2860</v>
      </c>
      <c r="I1015" s="11" t="s">
        <v>2861</v>
      </c>
      <c r="M1015" s="14" t="s">
        <v>26</v>
      </c>
      <c r="N1015" s="15" t="s">
        <v>140</v>
      </c>
      <c r="O1015" s="15" t="s">
        <v>167</v>
      </c>
    </row>
    <row r="1016">
      <c r="A1016" s="9">
        <v>1014.0</v>
      </c>
      <c r="B1016" s="7" t="s">
        <v>2865</v>
      </c>
      <c r="C1016" s="7" t="s">
        <v>442</v>
      </c>
      <c r="D1016" s="7" t="s">
        <v>443</v>
      </c>
      <c r="E1016" s="11" t="s">
        <v>2857</v>
      </c>
      <c r="F1016" s="11" t="s">
        <v>2858</v>
      </c>
      <c r="G1016" s="11" t="s">
        <v>2859</v>
      </c>
      <c r="H1016" s="11" t="s">
        <v>2860</v>
      </c>
      <c r="I1016" s="11" t="s">
        <v>2861</v>
      </c>
      <c r="M1016" s="14" t="s">
        <v>26</v>
      </c>
      <c r="N1016" s="15" t="s">
        <v>140</v>
      </c>
      <c r="O1016" s="15" t="s">
        <v>167</v>
      </c>
    </row>
    <row r="1017">
      <c r="A1017" s="9">
        <v>1015.0</v>
      </c>
      <c r="B1017" s="7" t="s">
        <v>2866</v>
      </c>
      <c r="C1017" s="7" t="s">
        <v>708</v>
      </c>
      <c r="D1017" s="7" t="s">
        <v>709</v>
      </c>
      <c r="E1017" s="11" t="s">
        <v>689</v>
      </c>
      <c r="F1017" s="11" t="s">
        <v>690</v>
      </c>
      <c r="G1017" s="11" t="s">
        <v>691</v>
      </c>
      <c r="H1017" s="11" t="s">
        <v>692</v>
      </c>
      <c r="I1017" s="11" t="s">
        <v>693</v>
      </c>
      <c r="M1017" s="14" t="s">
        <v>26</v>
      </c>
      <c r="N1017" s="15" t="s">
        <v>89</v>
      </c>
      <c r="O1017" s="15" t="s">
        <v>695</v>
      </c>
    </row>
    <row r="1018">
      <c r="A1018" s="9">
        <v>1016.0</v>
      </c>
      <c r="B1018" s="7" t="s">
        <v>2867</v>
      </c>
      <c r="C1018" s="7" t="s">
        <v>442</v>
      </c>
      <c r="D1018" s="7" t="s">
        <v>443</v>
      </c>
      <c r="E1018" s="11" t="s">
        <v>2857</v>
      </c>
      <c r="F1018" s="11" t="s">
        <v>2858</v>
      </c>
      <c r="G1018" s="11" t="s">
        <v>2859</v>
      </c>
      <c r="H1018" s="11" t="s">
        <v>2860</v>
      </c>
      <c r="I1018" s="11" t="s">
        <v>2861</v>
      </c>
      <c r="M1018" s="14" t="s">
        <v>26</v>
      </c>
      <c r="N1018" s="15" t="s">
        <v>140</v>
      </c>
      <c r="O1018" s="15" t="s">
        <v>167</v>
      </c>
    </row>
    <row r="1019">
      <c r="A1019" s="9">
        <v>1017.0</v>
      </c>
      <c r="B1019" s="7" t="s">
        <v>2868</v>
      </c>
      <c r="C1019" s="7" t="s">
        <v>2370</v>
      </c>
      <c r="D1019" s="7" t="s">
        <v>2371</v>
      </c>
      <c r="E1019" s="11" t="s">
        <v>2869</v>
      </c>
      <c r="F1019" s="11" t="s">
        <v>2870</v>
      </c>
      <c r="G1019" s="11" t="s">
        <v>2871</v>
      </c>
      <c r="H1019" s="11" t="s">
        <v>2872</v>
      </c>
      <c r="I1019" s="11" t="s">
        <v>2873</v>
      </c>
      <c r="M1019" s="14" t="s">
        <v>26</v>
      </c>
      <c r="N1019" s="15" t="s">
        <v>140</v>
      </c>
      <c r="O1019" s="15" t="s">
        <v>167</v>
      </c>
    </row>
    <row r="1020">
      <c r="A1020" s="9">
        <v>1018.0</v>
      </c>
      <c r="B1020" s="7" t="s">
        <v>2874</v>
      </c>
      <c r="C1020" s="7" t="s">
        <v>2370</v>
      </c>
      <c r="D1020" s="7" t="s">
        <v>2371</v>
      </c>
      <c r="E1020" s="11" t="s">
        <v>2869</v>
      </c>
      <c r="F1020" s="11" t="s">
        <v>2870</v>
      </c>
      <c r="G1020" s="11" t="s">
        <v>2871</v>
      </c>
      <c r="H1020" s="11" t="s">
        <v>2872</v>
      </c>
      <c r="I1020" s="11" t="s">
        <v>2873</v>
      </c>
      <c r="M1020" s="14" t="s">
        <v>26</v>
      </c>
      <c r="N1020" s="15" t="s">
        <v>140</v>
      </c>
      <c r="O1020" s="15" t="s">
        <v>167</v>
      </c>
    </row>
    <row r="1021">
      <c r="A1021" s="9">
        <v>1019.0</v>
      </c>
      <c r="B1021" s="7" t="s">
        <v>2875</v>
      </c>
      <c r="C1021" s="7" t="s">
        <v>759</v>
      </c>
      <c r="D1021" s="7" t="s">
        <v>1803</v>
      </c>
      <c r="E1021" s="11" t="s">
        <v>2876</v>
      </c>
      <c r="F1021" s="11" t="s">
        <v>2877</v>
      </c>
      <c r="G1021" s="11" t="s">
        <v>2878</v>
      </c>
      <c r="H1021" s="11" t="s">
        <v>2879</v>
      </c>
      <c r="I1021" s="11" t="s">
        <v>2880</v>
      </c>
      <c r="M1021" s="14" t="s">
        <v>80</v>
      </c>
      <c r="N1021" s="15" t="s">
        <v>140</v>
      </c>
      <c r="O1021" s="15" t="s">
        <v>167</v>
      </c>
    </row>
    <row r="1022">
      <c r="A1022" s="9">
        <v>1020.0</v>
      </c>
      <c r="B1022" s="7" t="s">
        <v>2881</v>
      </c>
      <c r="C1022" s="7" t="s">
        <v>759</v>
      </c>
      <c r="D1022" s="7" t="s">
        <v>1803</v>
      </c>
      <c r="E1022" s="11" t="s">
        <v>2876</v>
      </c>
      <c r="F1022" s="11" t="s">
        <v>2877</v>
      </c>
      <c r="G1022" s="11" t="s">
        <v>2878</v>
      </c>
      <c r="H1022" s="11" t="s">
        <v>2879</v>
      </c>
      <c r="I1022" s="11" t="s">
        <v>2880</v>
      </c>
      <c r="M1022" s="14" t="s">
        <v>80</v>
      </c>
      <c r="N1022" s="15" t="s">
        <v>140</v>
      </c>
      <c r="O1022" s="15" t="s">
        <v>167</v>
      </c>
    </row>
    <row r="1023">
      <c r="A1023" s="9">
        <v>1021.0</v>
      </c>
      <c r="B1023" s="7" t="s">
        <v>2882</v>
      </c>
      <c r="C1023" s="7" t="s">
        <v>759</v>
      </c>
      <c r="D1023" s="7" t="s">
        <v>1803</v>
      </c>
      <c r="E1023" s="11" t="s">
        <v>2876</v>
      </c>
      <c r="F1023" s="11" t="s">
        <v>2877</v>
      </c>
      <c r="G1023" s="11" t="s">
        <v>2878</v>
      </c>
      <c r="H1023" s="11" t="s">
        <v>2879</v>
      </c>
      <c r="I1023" s="11" t="s">
        <v>2880</v>
      </c>
      <c r="M1023" s="14" t="s">
        <v>80</v>
      </c>
      <c r="N1023" s="15" t="s">
        <v>140</v>
      </c>
      <c r="O1023" s="15" t="s">
        <v>167</v>
      </c>
    </row>
    <row r="1024">
      <c r="A1024" s="9">
        <v>1022.0</v>
      </c>
      <c r="B1024" s="7" t="s">
        <v>2883</v>
      </c>
      <c r="C1024" s="7" t="s">
        <v>759</v>
      </c>
      <c r="D1024" s="7" t="s">
        <v>2083</v>
      </c>
      <c r="E1024" s="11" t="s">
        <v>2884</v>
      </c>
      <c r="F1024" s="11" t="s">
        <v>2885</v>
      </c>
      <c r="G1024" s="11" t="s">
        <v>2886</v>
      </c>
      <c r="H1024" s="11" t="s">
        <v>2887</v>
      </c>
      <c r="I1024" s="11" t="s">
        <v>2888</v>
      </c>
      <c r="M1024" s="14" t="s">
        <v>26</v>
      </c>
      <c r="N1024" s="15" t="s">
        <v>140</v>
      </c>
      <c r="O1024" s="15" t="s">
        <v>167</v>
      </c>
    </row>
    <row r="1025">
      <c r="A1025" s="9">
        <v>1023.0</v>
      </c>
      <c r="B1025" s="7" t="s">
        <v>2889</v>
      </c>
      <c r="C1025" s="7" t="s">
        <v>205</v>
      </c>
      <c r="D1025" s="7" t="s">
        <v>356</v>
      </c>
      <c r="E1025" s="11" t="s">
        <v>2890</v>
      </c>
      <c r="F1025" s="11" t="s">
        <v>2891</v>
      </c>
      <c r="G1025" s="11" t="s">
        <v>2892</v>
      </c>
      <c r="H1025" s="11" t="s">
        <v>2893</v>
      </c>
      <c r="I1025" s="11" t="s">
        <v>2894</v>
      </c>
      <c r="M1025" s="14" t="s">
        <v>26</v>
      </c>
      <c r="N1025" s="15" t="s">
        <v>140</v>
      </c>
      <c r="O1025" s="15" t="s">
        <v>167</v>
      </c>
    </row>
    <row r="1026">
      <c r="A1026" s="9">
        <v>1024.0</v>
      </c>
      <c r="B1026" s="7" t="s">
        <v>2895</v>
      </c>
      <c r="C1026" s="7" t="s">
        <v>205</v>
      </c>
      <c r="D1026" s="7" t="s">
        <v>356</v>
      </c>
      <c r="E1026" s="11" t="s">
        <v>2890</v>
      </c>
      <c r="F1026" s="11" t="s">
        <v>2891</v>
      </c>
      <c r="G1026" s="11" t="s">
        <v>2892</v>
      </c>
      <c r="H1026" s="11" t="s">
        <v>2893</v>
      </c>
      <c r="I1026" s="11" t="s">
        <v>2894</v>
      </c>
      <c r="M1026" s="14" t="s">
        <v>26</v>
      </c>
      <c r="N1026" s="15" t="s">
        <v>140</v>
      </c>
      <c r="O1026" s="15" t="s">
        <v>167</v>
      </c>
    </row>
    <row r="1027">
      <c r="A1027" s="9">
        <v>1025.0</v>
      </c>
      <c r="B1027" s="7" t="s">
        <v>2896</v>
      </c>
      <c r="C1027" s="7" t="s">
        <v>205</v>
      </c>
      <c r="D1027" s="7" t="s">
        <v>356</v>
      </c>
      <c r="E1027" s="11" t="s">
        <v>2890</v>
      </c>
      <c r="F1027" s="11" t="s">
        <v>2891</v>
      </c>
      <c r="G1027" s="11" t="s">
        <v>2892</v>
      </c>
      <c r="H1027" s="11" t="s">
        <v>2893</v>
      </c>
      <c r="I1027" s="11" t="s">
        <v>2894</v>
      </c>
      <c r="M1027" s="14" t="s">
        <v>26</v>
      </c>
      <c r="N1027" s="15" t="s">
        <v>140</v>
      </c>
      <c r="O1027" s="15" t="s">
        <v>167</v>
      </c>
    </row>
    <row r="1028">
      <c r="A1028" s="9">
        <v>1026.0</v>
      </c>
      <c r="B1028" s="7" t="s">
        <v>2897</v>
      </c>
      <c r="C1028" s="7" t="s">
        <v>205</v>
      </c>
      <c r="D1028" s="7" t="s">
        <v>356</v>
      </c>
      <c r="E1028" s="11" t="s">
        <v>2890</v>
      </c>
      <c r="F1028" s="11" t="s">
        <v>2891</v>
      </c>
      <c r="G1028" s="11" t="s">
        <v>2892</v>
      </c>
      <c r="H1028" s="11" t="s">
        <v>2893</v>
      </c>
      <c r="I1028" s="11" t="s">
        <v>2894</v>
      </c>
      <c r="M1028" s="14" t="s">
        <v>26</v>
      </c>
      <c r="N1028" s="15" t="s">
        <v>140</v>
      </c>
      <c r="O1028" s="15" t="s">
        <v>167</v>
      </c>
    </row>
    <row r="1029">
      <c r="A1029" s="9">
        <v>1027.0</v>
      </c>
      <c r="B1029" s="7" t="s">
        <v>2899</v>
      </c>
      <c r="C1029" s="7" t="s">
        <v>205</v>
      </c>
      <c r="D1029" s="7" t="s">
        <v>2900</v>
      </c>
      <c r="E1029" s="11" t="s">
        <v>2901</v>
      </c>
      <c r="F1029" s="11" t="s">
        <v>2902</v>
      </c>
      <c r="G1029" s="11" t="s">
        <v>2903</v>
      </c>
      <c r="H1029" s="11" t="s">
        <v>2904</v>
      </c>
      <c r="I1029" s="11" t="s">
        <v>2905</v>
      </c>
      <c r="M1029" s="14" t="s">
        <v>26</v>
      </c>
      <c r="N1029" s="15" t="s">
        <v>140</v>
      </c>
      <c r="O1029" s="15" t="s">
        <v>167</v>
      </c>
    </row>
    <row r="1030">
      <c r="A1030" s="9">
        <v>1028.0</v>
      </c>
      <c r="B1030" s="7" t="s">
        <v>2906</v>
      </c>
      <c r="C1030" s="7" t="s">
        <v>205</v>
      </c>
      <c r="D1030" s="7" t="s">
        <v>2900</v>
      </c>
      <c r="E1030" s="11" t="s">
        <v>2901</v>
      </c>
      <c r="F1030" s="11" t="s">
        <v>2902</v>
      </c>
      <c r="G1030" s="11" t="s">
        <v>2903</v>
      </c>
      <c r="H1030" s="11" t="s">
        <v>2904</v>
      </c>
      <c r="I1030" s="11" t="s">
        <v>2905</v>
      </c>
      <c r="M1030" s="14" t="s">
        <v>26</v>
      </c>
      <c r="N1030" s="15" t="s">
        <v>140</v>
      </c>
      <c r="O1030" s="15" t="s">
        <v>167</v>
      </c>
    </row>
    <row r="1031">
      <c r="A1031" s="9">
        <v>1029.0</v>
      </c>
      <c r="B1031" s="7" t="s">
        <v>2907</v>
      </c>
      <c r="C1031" s="7" t="s">
        <v>205</v>
      </c>
      <c r="D1031" s="7" t="s">
        <v>2900</v>
      </c>
      <c r="E1031" s="11" t="s">
        <v>2901</v>
      </c>
      <c r="F1031" s="11" t="s">
        <v>2902</v>
      </c>
      <c r="G1031" s="11" t="s">
        <v>2903</v>
      </c>
      <c r="H1031" s="11" t="s">
        <v>2904</v>
      </c>
      <c r="I1031" s="11" t="s">
        <v>2905</v>
      </c>
      <c r="M1031" s="14" t="s">
        <v>26</v>
      </c>
      <c r="N1031" s="15" t="s">
        <v>140</v>
      </c>
      <c r="O1031" s="15" t="s">
        <v>167</v>
      </c>
    </row>
    <row r="1032">
      <c r="A1032" s="9">
        <v>1030.0</v>
      </c>
      <c r="B1032" s="7" t="s">
        <v>2908</v>
      </c>
      <c r="C1032" s="7" t="s">
        <v>205</v>
      </c>
      <c r="D1032" s="7" t="s">
        <v>2900</v>
      </c>
      <c r="E1032" s="11" t="s">
        <v>2901</v>
      </c>
      <c r="F1032" s="11" t="s">
        <v>2902</v>
      </c>
      <c r="G1032" s="11" t="s">
        <v>2903</v>
      </c>
      <c r="H1032" s="11" t="s">
        <v>2904</v>
      </c>
      <c r="I1032" s="11" t="s">
        <v>2905</v>
      </c>
      <c r="M1032" s="14" t="s">
        <v>26</v>
      </c>
      <c r="N1032" s="15" t="s">
        <v>140</v>
      </c>
      <c r="O1032" s="15" t="s">
        <v>167</v>
      </c>
    </row>
    <row r="1033">
      <c r="A1033" s="9">
        <v>1031.0</v>
      </c>
      <c r="B1033" s="7" t="s">
        <v>2909</v>
      </c>
      <c r="C1033" s="7" t="s">
        <v>205</v>
      </c>
      <c r="D1033" s="7" t="s">
        <v>317</v>
      </c>
      <c r="E1033" s="11" t="s">
        <v>2910</v>
      </c>
      <c r="F1033" s="11" t="s">
        <v>2911</v>
      </c>
      <c r="G1033" s="11" t="s">
        <v>2912</v>
      </c>
      <c r="H1033" s="11" t="s">
        <v>2913</v>
      </c>
      <c r="I1033" s="11" t="s">
        <v>2914</v>
      </c>
      <c r="M1033" s="14" t="s">
        <v>219</v>
      </c>
      <c r="N1033" s="15" t="s">
        <v>220</v>
      </c>
      <c r="O1033" s="15" t="s">
        <v>221</v>
      </c>
    </row>
    <row r="1034">
      <c r="A1034" s="9">
        <v>1032.0</v>
      </c>
      <c r="B1034" s="7" t="s">
        <v>2915</v>
      </c>
      <c r="C1034" s="7" t="s">
        <v>38</v>
      </c>
      <c r="D1034" s="7" t="s">
        <v>1472</v>
      </c>
      <c r="E1034" s="11" t="s">
        <v>274</v>
      </c>
      <c r="F1034" s="11" t="s">
        <v>275</v>
      </c>
      <c r="G1034" s="11" t="s">
        <v>276</v>
      </c>
      <c r="H1034" s="11" t="s">
        <v>277</v>
      </c>
      <c r="I1034" s="11" t="s">
        <v>278</v>
      </c>
      <c r="M1034" s="14" t="s">
        <v>80</v>
      </c>
      <c r="N1034" s="15" t="s">
        <v>140</v>
      </c>
      <c r="O1034" s="15" t="s">
        <v>141</v>
      </c>
    </row>
    <row r="1035">
      <c r="A1035" s="9">
        <v>1033.0</v>
      </c>
      <c r="B1035" s="7" t="s">
        <v>2916</v>
      </c>
      <c r="C1035" s="7" t="s">
        <v>38</v>
      </c>
      <c r="D1035" s="7" t="s">
        <v>1472</v>
      </c>
      <c r="E1035" s="11" t="s">
        <v>2917</v>
      </c>
      <c r="F1035" s="11" t="s">
        <v>2918</v>
      </c>
      <c r="G1035" s="11" t="s">
        <v>2919</v>
      </c>
      <c r="H1035" s="11" t="s">
        <v>2920</v>
      </c>
      <c r="I1035" s="11" t="s">
        <v>2921</v>
      </c>
      <c r="M1035" s="14" t="s">
        <v>26</v>
      </c>
      <c r="N1035" s="15" t="s">
        <v>140</v>
      </c>
      <c r="O1035" s="15" t="s">
        <v>167</v>
      </c>
    </row>
    <row r="1036">
      <c r="A1036" s="9">
        <v>1034.0</v>
      </c>
      <c r="B1036" s="7" t="s">
        <v>2922</v>
      </c>
      <c r="C1036" s="7" t="s">
        <v>38</v>
      </c>
      <c r="D1036" s="7" t="s">
        <v>1472</v>
      </c>
      <c r="E1036" s="11" t="s">
        <v>274</v>
      </c>
      <c r="F1036" s="11" t="s">
        <v>275</v>
      </c>
      <c r="G1036" s="11" t="s">
        <v>276</v>
      </c>
      <c r="H1036" s="11" t="s">
        <v>277</v>
      </c>
      <c r="I1036" s="11" t="s">
        <v>278</v>
      </c>
      <c r="M1036" s="14" t="s">
        <v>80</v>
      </c>
      <c r="N1036" s="15" t="s">
        <v>140</v>
      </c>
      <c r="O1036" s="15" t="s">
        <v>141</v>
      </c>
    </row>
    <row r="1037">
      <c r="A1037" s="9">
        <v>1035.0</v>
      </c>
      <c r="B1037" s="7" t="s">
        <v>2923</v>
      </c>
      <c r="C1037" s="7" t="s">
        <v>471</v>
      </c>
      <c r="D1037" s="7" t="s">
        <v>472</v>
      </c>
      <c r="E1037" s="11" t="s">
        <v>2924</v>
      </c>
      <c r="F1037" s="11" t="s">
        <v>2925</v>
      </c>
      <c r="G1037" s="11" t="s">
        <v>2926</v>
      </c>
      <c r="H1037" s="11" t="s">
        <v>2927</v>
      </c>
      <c r="I1037" s="11" t="s">
        <v>2928</v>
      </c>
      <c r="M1037" s="14" t="s">
        <v>26</v>
      </c>
      <c r="N1037" s="15" t="s">
        <v>140</v>
      </c>
      <c r="O1037" s="15" t="s">
        <v>167</v>
      </c>
    </row>
    <row r="1038">
      <c r="A1038" s="9">
        <v>1036.0</v>
      </c>
      <c r="B1038" s="7" t="s">
        <v>2929</v>
      </c>
      <c r="C1038" s="7" t="s">
        <v>759</v>
      </c>
      <c r="D1038" s="7" t="s">
        <v>1803</v>
      </c>
      <c r="E1038" s="11" t="s">
        <v>2930</v>
      </c>
      <c r="F1038" s="11" t="s">
        <v>2931</v>
      </c>
      <c r="G1038" s="11" t="s">
        <v>2932</v>
      </c>
      <c r="H1038" s="11" t="s">
        <v>2933</v>
      </c>
      <c r="I1038" s="11" t="s">
        <v>2934</v>
      </c>
      <c r="M1038" s="14" t="s">
        <v>766</v>
      </c>
      <c r="N1038" s="15" t="s">
        <v>140</v>
      </c>
      <c r="O1038" s="15" t="s">
        <v>167</v>
      </c>
    </row>
    <row r="1039">
      <c r="A1039" s="9">
        <v>1037.0</v>
      </c>
      <c r="B1039" s="7" t="s">
        <v>2935</v>
      </c>
      <c r="C1039" s="7" t="s">
        <v>759</v>
      </c>
      <c r="D1039" s="7" t="s">
        <v>1803</v>
      </c>
      <c r="E1039" s="11" t="s">
        <v>2930</v>
      </c>
      <c r="F1039" s="11" t="s">
        <v>2931</v>
      </c>
      <c r="G1039" s="11" t="s">
        <v>2932</v>
      </c>
      <c r="H1039" s="11" t="s">
        <v>2933</v>
      </c>
      <c r="I1039" s="11" t="s">
        <v>2934</v>
      </c>
      <c r="M1039" s="14" t="s">
        <v>766</v>
      </c>
      <c r="N1039" s="15" t="s">
        <v>140</v>
      </c>
      <c r="O1039" s="15" t="s">
        <v>167</v>
      </c>
    </row>
    <row r="1040">
      <c r="A1040" s="9">
        <v>1038.0</v>
      </c>
      <c r="B1040" s="7" t="s">
        <v>2936</v>
      </c>
      <c r="C1040" s="7" t="s">
        <v>759</v>
      </c>
      <c r="D1040" s="7" t="s">
        <v>1803</v>
      </c>
      <c r="E1040" s="11" t="s">
        <v>2930</v>
      </c>
      <c r="F1040" s="11" t="s">
        <v>2931</v>
      </c>
      <c r="G1040" s="11" t="s">
        <v>2932</v>
      </c>
      <c r="H1040" s="11" t="s">
        <v>2933</v>
      </c>
      <c r="I1040" s="11" t="s">
        <v>2934</v>
      </c>
      <c r="M1040" s="14" t="s">
        <v>679</v>
      </c>
      <c r="N1040" s="15" t="s">
        <v>140</v>
      </c>
      <c r="O1040" s="15" t="s">
        <v>167</v>
      </c>
    </row>
    <row r="1041">
      <c r="A1041" s="9">
        <v>1039.0</v>
      </c>
      <c r="B1041" s="7" t="s">
        <v>2937</v>
      </c>
      <c r="C1041" s="7" t="s">
        <v>759</v>
      </c>
      <c r="D1041" s="7" t="s">
        <v>1803</v>
      </c>
      <c r="E1041" s="11" t="s">
        <v>2930</v>
      </c>
      <c r="F1041" s="11" t="s">
        <v>2931</v>
      </c>
      <c r="G1041" s="11" t="s">
        <v>2932</v>
      </c>
      <c r="H1041" s="11" t="s">
        <v>2933</v>
      </c>
      <c r="I1041" s="11" t="s">
        <v>2934</v>
      </c>
      <c r="M1041" s="14" t="s">
        <v>679</v>
      </c>
      <c r="N1041" s="15" t="s">
        <v>140</v>
      </c>
      <c r="O1041" s="15" t="s">
        <v>167</v>
      </c>
    </row>
    <row r="1042">
      <c r="A1042" s="9">
        <v>1040.0</v>
      </c>
      <c r="B1042" s="7" t="s">
        <v>2938</v>
      </c>
      <c r="C1042" s="7" t="s">
        <v>759</v>
      </c>
      <c r="D1042" s="7" t="s">
        <v>1803</v>
      </c>
      <c r="E1042" s="11" t="s">
        <v>2930</v>
      </c>
      <c r="F1042" s="11" t="s">
        <v>2931</v>
      </c>
      <c r="G1042" s="11" t="s">
        <v>2932</v>
      </c>
      <c r="H1042" s="11" t="s">
        <v>2933</v>
      </c>
      <c r="I1042" s="11" t="s">
        <v>2934</v>
      </c>
      <c r="M1042" s="14" t="s">
        <v>80</v>
      </c>
      <c r="N1042" s="15" t="s">
        <v>140</v>
      </c>
      <c r="O1042" s="15" t="s">
        <v>167</v>
      </c>
    </row>
    <row r="1043">
      <c r="A1043" s="9">
        <v>1041.0</v>
      </c>
      <c r="B1043" s="7" t="s">
        <v>2939</v>
      </c>
      <c r="C1043" s="7" t="s">
        <v>759</v>
      </c>
      <c r="D1043" s="7" t="s">
        <v>760</v>
      </c>
      <c r="E1043" s="11" t="s">
        <v>2930</v>
      </c>
      <c r="F1043" s="11" t="s">
        <v>2931</v>
      </c>
      <c r="G1043" s="11" t="s">
        <v>2932</v>
      </c>
      <c r="H1043" s="11" t="s">
        <v>2933</v>
      </c>
      <c r="I1043" s="11" t="s">
        <v>2934</v>
      </c>
      <c r="M1043" s="14" t="s">
        <v>766</v>
      </c>
      <c r="N1043" s="15" t="s">
        <v>140</v>
      </c>
      <c r="O1043" s="15" t="s">
        <v>167</v>
      </c>
    </row>
    <row r="1044">
      <c r="A1044" s="9">
        <v>1042.0</v>
      </c>
      <c r="B1044" s="7" t="s">
        <v>2940</v>
      </c>
      <c r="C1044" s="7" t="s">
        <v>759</v>
      </c>
      <c r="D1044" s="7" t="s">
        <v>760</v>
      </c>
      <c r="E1044" s="11" t="s">
        <v>2930</v>
      </c>
      <c r="F1044" s="11" t="s">
        <v>2931</v>
      </c>
      <c r="G1044" s="11" t="s">
        <v>2932</v>
      </c>
      <c r="H1044" s="11" t="s">
        <v>2933</v>
      </c>
      <c r="I1044" s="11" t="s">
        <v>2934</v>
      </c>
      <c r="M1044" s="14" t="s">
        <v>766</v>
      </c>
      <c r="N1044" s="15" t="s">
        <v>140</v>
      </c>
      <c r="O1044" s="15" t="s">
        <v>167</v>
      </c>
    </row>
    <row r="1045">
      <c r="A1045" s="9">
        <v>1043.0</v>
      </c>
      <c r="B1045" s="7" t="s">
        <v>2941</v>
      </c>
      <c r="C1045" s="7" t="s">
        <v>759</v>
      </c>
      <c r="D1045" s="7" t="s">
        <v>760</v>
      </c>
      <c r="E1045" s="11" t="s">
        <v>2930</v>
      </c>
      <c r="F1045" s="11" t="s">
        <v>2931</v>
      </c>
      <c r="G1045" s="11" t="s">
        <v>2932</v>
      </c>
      <c r="H1045" s="11" t="s">
        <v>2933</v>
      </c>
      <c r="I1045" s="11" t="s">
        <v>2934</v>
      </c>
      <c r="M1045" s="14" t="s">
        <v>766</v>
      </c>
      <c r="N1045" s="15" t="s">
        <v>140</v>
      </c>
      <c r="O1045" s="15" t="s">
        <v>167</v>
      </c>
    </row>
    <row r="1046">
      <c r="A1046" s="9">
        <v>1044.0</v>
      </c>
      <c r="B1046" s="7" t="s">
        <v>2942</v>
      </c>
      <c r="C1046" s="7" t="s">
        <v>759</v>
      </c>
      <c r="D1046" s="7" t="s">
        <v>760</v>
      </c>
      <c r="E1046" s="11" t="s">
        <v>2930</v>
      </c>
      <c r="F1046" s="11" t="s">
        <v>2931</v>
      </c>
      <c r="G1046" s="11" t="s">
        <v>2932</v>
      </c>
      <c r="H1046" s="11" t="s">
        <v>2933</v>
      </c>
      <c r="I1046" s="11" t="s">
        <v>2934</v>
      </c>
      <c r="M1046" s="14" t="s">
        <v>766</v>
      </c>
      <c r="N1046" s="15" t="s">
        <v>140</v>
      </c>
      <c r="O1046" s="15" t="s">
        <v>167</v>
      </c>
    </row>
    <row r="1047">
      <c r="A1047" s="9">
        <v>1045.0</v>
      </c>
      <c r="B1047" s="7" t="s">
        <v>2943</v>
      </c>
      <c r="C1047" s="7" t="s">
        <v>759</v>
      </c>
      <c r="D1047" s="7" t="s">
        <v>760</v>
      </c>
      <c r="E1047" s="11" t="s">
        <v>2930</v>
      </c>
      <c r="F1047" s="11" t="s">
        <v>2931</v>
      </c>
      <c r="G1047" s="11" t="s">
        <v>2932</v>
      </c>
      <c r="H1047" s="11" t="s">
        <v>2933</v>
      </c>
      <c r="I1047" s="11" t="s">
        <v>2934</v>
      </c>
      <c r="M1047" s="14" t="s">
        <v>766</v>
      </c>
      <c r="N1047" s="15" t="s">
        <v>140</v>
      </c>
      <c r="O1047" s="15" t="s">
        <v>167</v>
      </c>
    </row>
    <row r="1048">
      <c r="A1048" s="9">
        <v>1046.0</v>
      </c>
      <c r="B1048" s="7" t="s">
        <v>2944</v>
      </c>
      <c r="C1048" s="7" t="s">
        <v>205</v>
      </c>
      <c r="D1048" s="7" t="s">
        <v>356</v>
      </c>
      <c r="E1048" s="11" t="s">
        <v>2945</v>
      </c>
      <c r="F1048" s="11" t="s">
        <v>2946</v>
      </c>
      <c r="G1048" s="11" t="s">
        <v>2947</v>
      </c>
      <c r="H1048" s="11" t="s">
        <v>2948</v>
      </c>
      <c r="I1048" s="11" t="s">
        <v>2949</v>
      </c>
      <c r="M1048" s="14" t="s">
        <v>26</v>
      </c>
      <c r="N1048" s="15" t="s">
        <v>140</v>
      </c>
      <c r="O1048" s="15" t="s">
        <v>167</v>
      </c>
    </row>
    <row r="1049">
      <c r="A1049" s="9">
        <v>1047.0</v>
      </c>
      <c r="B1049" s="7" t="s">
        <v>2951</v>
      </c>
      <c r="C1049" s="7" t="s">
        <v>205</v>
      </c>
      <c r="D1049" s="7" t="s">
        <v>356</v>
      </c>
      <c r="E1049" s="11" t="s">
        <v>2945</v>
      </c>
      <c r="F1049" s="11" t="s">
        <v>2946</v>
      </c>
      <c r="G1049" s="11" t="s">
        <v>2947</v>
      </c>
      <c r="H1049" s="11" t="s">
        <v>2948</v>
      </c>
      <c r="I1049" s="11" t="s">
        <v>2949</v>
      </c>
      <c r="M1049" s="14" t="s">
        <v>26</v>
      </c>
      <c r="N1049" s="15" t="s">
        <v>140</v>
      </c>
      <c r="O1049" s="15" t="s">
        <v>167</v>
      </c>
    </row>
    <row r="1050">
      <c r="A1050" s="9">
        <v>1048.0</v>
      </c>
      <c r="B1050" s="7" t="s">
        <v>2952</v>
      </c>
      <c r="C1050" s="7" t="s">
        <v>205</v>
      </c>
      <c r="D1050" s="7" t="s">
        <v>356</v>
      </c>
      <c r="E1050" s="11" t="s">
        <v>2945</v>
      </c>
      <c r="F1050" s="11" t="s">
        <v>2946</v>
      </c>
      <c r="G1050" s="11" t="s">
        <v>2947</v>
      </c>
      <c r="H1050" s="11" t="s">
        <v>2948</v>
      </c>
      <c r="I1050" s="11" t="s">
        <v>2949</v>
      </c>
      <c r="M1050" s="14" t="s">
        <v>26</v>
      </c>
      <c r="N1050" s="15" t="s">
        <v>140</v>
      </c>
      <c r="O1050" s="15" t="s">
        <v>167</v>
      </c>
    </row>
    <row r="1051">
      <c r="A1051" s="9">
        <v>1049.0</v>
      </c>
      <c r="B1051" s="7" t="s">
        <v>2953</v>
      </c>
      <c r="C1051" s="7" t="s">
        <v>550</v>
      </c>
      <c r="D1051" s="7" t="s">
        <v>2817</v>
      </c>
      <c r="E1051" s="11" t="s">
        <v>2954</v>
      </c>
      <c r="F1051" s="11" t="s">
        <v>2955</v>
      </c>
      <c r="G1051" s="11" t="s">
        <v>2956</v>
      </c>
      <c r="H1051" s="11" t="s">
        <v>2957</v>
      </c>
      <c r="I1051" s="11" t="s">
        <v>2958</v>
      </c>
      <c r="M1051" s="14" t="s">
        <v>26</v>
      </c>
      <c r="N1051" s="15" t="s">
        <v>89</v>
      </c>
      <c r="O1051" s="15" t="s">
        <v>695</v>
      </c>
    </row>
    <row r="1052">
      <c r="A1052" s="9">
        <v>1050.0</v>
      </c>
      <c r="B1052" s="7" t="s">
        <v>2959</v>
      </c>
      <c r="C1052" s="7" t="s">
        <v>550</v>
      </c>
      <c r="D1052" s="7" t="s">
        <v>2817</v>
      </c>
      <c r="E1052" s="11" t="s">
        <v>2954</v>
      </c>
      <c r="F1052" s="11" t="s">
        <v>2955</v>
      </c>
      <c r="G1052" s="11" t="s">
        <v>2956</v>
      </c>
      <c r="H1052" s="11" t="s">
        <v>2957</v>
      </c>
      <c r="I1052" s="11" t="s">
        <v>2958</v>
      </c>
      <c r="M1052" s="14" t="s">
        <v>26</v>
      </c>
      <c r="N1052" s="15" t="s">
        <v>89</v>
      </c>
      <c r="O1052" s="15" t="s">
        <v>695</v>
      </c>
    </row>
    <row r="1053">
      <c r="A1053" s="9">
        <v>1051.0</v>
      </c>
      <c r="B1053" s="7" t="s">
        <v>2960</v>
      </c>
      <c r="C1053" s="7" t="s">
        <v>550</v>
      </c>
      <c r="D1053" s="7" t="s">
        <v>2817</v>
      </c>
      <c r="E1053" s="11" t="s">
        <v>2954</v>
      </c>
      <c r="F1053" s="11" t="s">
        <v>2955</v>
      </c>
      <c r="G1053" s="11" t="s">
        <v>2956</v>
      </c>
      <c r="H1053" s="11" t="s">
        <v>2957</v>
      </c>
      <c r="I1053" s="11" t="s">
        <v>2958</v>
      </c>
      <c r="M1053" s="14" t="s">
        <v>26</v>
      </c>
      <c r="N1053" s="15" t="s">
        <v>89</v>
      </c>
      <c r="O1053" s="15" t="s">
        <v>695</v>
      </c>
    </row>
    <row r="1054">
      <c r="A1054" s="9">
        <v>1052.0</v>
      </c>
      <c r="B1054" s="7" t="s">
        <v>2961</v>
      </c>
      <c r="C1054" s="7" t="s">
        <v>550</v>
      </c>
      <c r="D1054" s="7" t="s">
        <v>2817</v>
      </c>
      <c r="E1054" s="11" t="s">
        <v>2954</v>
      </c>
      <c r="F1054" s="11" t="s">
        <v>2955</v>
      </c>
      <c r="G1054" s="11" t="s">
        <v>2956</v>
      </c>
      <c r="H1054" s="11" t="s">
        <v>2957</v>
      </c>
      <c r="I1054" s="11" t="s">
        <v>2958</v>
      </c>
      <c r="M1054" s="14" t="s">
        <v>26</v>
      </c>
      <c r="N1054" s="15" t="s">
        <v>89</v>
      </c>
      <c r="O1054" s="15" t="s">
        <v>695</v>
      </c>
    </row>
    <row r="1055">
      <c r="A1055" s="9">
        <v>1053.0</v>
      </c>
      <c r="B1055" s="7" t="s">
        <v>2962</v>
      </c>
      <c r="C1055" s="7" t="s">
        <v>550</v>
      </c>
      <c r="D1055" s="7" t="s">
        <v>2817</v>
      </c>
      <c r="E1055" s="11" t="s">
        <v>2818</v>
      </c>
      <c r="F1055" s="11" t="s">
        <v>2819</v>
      </c>
      <c r="G1055" s="11" t="s">
        <v>2820</v>
      </c>
      <c r="H1055" s="11" t="s">
        <v>2821</v>
      </c>
      <c r="I1055" s="11" t="s">
        <v>2822</v>
      </c>
      <c r="M1055" s="14" t="s">
        <v>26</v>
      </c>
      <c r="N1055" s="15" t="s">
        <v>89</v>
      </c>
      <c r="O1055" s="15" t="s">
        <v>695</v>
      </c>
    </row>
    <row r="1056">
      <c r="A1056" s="9">
        <v>1054.0</v>
      </c>
      <c r="B1056" s="7" t="s">
        <v>2963</v>
      </c>
      <c r="C1056" s="7" t="s">
        <v>550</v>
      </c>
      <c r="D1056" s="7" t="s">
        <v>2817</v>
      </c>
      <c r="E1056" s="11" t="s">
        <v>2818</v>
      </c>
      <c r="F1056" s="11" t="s">
        <v>2819</v>
      </c>
      <c r="G1056" s="11" t="s">
        <v>2820</v>
      </c>
      <c r="H1056" s="11" t="s">
        <v>2821</v>
      </c>
      <c r="I1056" s="11" t="s">
        <v>2822</v>
      </c>
      <c r="M1056" s="14" t="s">
        <v>26</v>
      </c>
      <c r="N1056" s="15" t="s">
        <v>89</v>
      </c>
      <c r="O1056" s="15" t="s">
        <v>695</v>
      </c>
    </row>
    <row r="1057">
      <c r="A1057" s="9">
        <v>1055.0</v>
      </c>
      <c r="B1057" s="7" t="s">
        <v>2964</v>
      </c>
      <c r="C1057" s="7" t="s">
        <v>281</v>
      </c>
      <c r="D1057" s="7" t="s">
        <v>967</v>
      </c>
      <c r="E1057" s="11" t="s">
        <v>2965</v>
      </c>
      <c r="F1057" s="11" t="s">
        <v>2966</v>
      </c>
      <c r="G1057" s="11" t="s">
        <v>2967</v>
      </c>
      <c r="H1057" s="11" t="s">
        <v>2968</v>
      </c>
      <c r="I1057" s="11" t="s">
        <v>2969</v>
      </c>
      <c r="M1057" s="14" t="s">
        <v>766</v>
      </c>
      <c r="N1057" s="15" t="s">
        <v>140</v>
      </c>
      <c r="O1057" s="15" t="s">
        <v>167</v>
      </c>
    </row>
    <row r="1058">
      <c r="A1058" s="9">
        <v>1056.0</v>
      </c>
      <c r="B1058" s="7" t="s">
        <v>2970</v>
      </c>
      <c r="C1058" s="7" t="s">
        <v>281</v>
      </c>
      <c r="D1058" s="7" t="s">
        <v>967</v>
      </c>
      <c r="E1058" s="11" t="s">
        <v>2965</v>
      </c>
      <c r="F1058" s="11" t="s">
        <v>2966</v>
      </c>
      <c r="G1058" s="11" t="s">
        <v>2967</v>
      </c>
      <c r="H1058" s="11" t="s">
        <v>2968</v>
      </c>
      <c r="I1058" s="11" t="s">
        <v>2969</v>
      </c>
      <c r="M1058" s="14" t="s">
        <v>766</v>
      </c>
      <c r="N1058" s="15" t="s">
        <v>140</v>
      </c>
      <c r="O1058" s="15" t="s">
        <v>167</v>
      </c>
    </row>
    <row r="1059">
      <c r="A1059" s="9">
        <v>1057.0</v>
      </c>
      <c r="B1059" s="7" t="s">
        <v>2971</v>
      </c>
      <c r="C1059" s="7" t="s">
        <v>281</v>
      </c>
      <c r="D1059" s="7" t="s">
        <v>967</v>
      </c>
      <c r="E1059" s="11" t="s">
        <v>2965</v>
      </c>
      <c r="F1059" s="11" t="s">
        <v>2966</v>
      </c>
      <c r="G1059" s="11" t="s">
        <v>2967</v>
      </c>
      <c r="H1059" s="11" t="s">
        <v>2968</v>
      </c>
      <c r="I1059" s="11" t="s">
        <v>2969</v>
      </c>
      <c r="M1059" s="14" t="s">
        <v>26</v>
      </c>
      <c r="N1059" s="15" t="s">
        <v>140</v>
      </c>
      <c r="O1059" s="15" t="s">
        <v>167</v>
      </c>
    </row>
    <row r="1060">
      <c r="A1060" s="9">
        <v>1058.0</v>
      </c>
      <c r="B1060" s="7" t="s">
        <v>2972</v>
      </c>
      <c r="C1060" s="7" t="s">
        <v>281</v>
      </c>
      <c r="D1060" s="7" t="s">
        <v>967</v>
      </c>
      <c r="E1060" s="11" t="s">
        <v>2965</v>
      </c>
      <c r="F1060" s="11" t="s">
        <v>2966</v>
      </c>
      <c r="G1060" s="11" t="s">
        <v>2967</v>
      </c>
      <c r="H1060" s="11" t="s">
        <v>2968</v>
      </c>
      <c r="I1060" s="11" t="s">
        <v>2969</v>
      </c>
      <c r="M1060" s="14" t="s">
        <v>26</v>
      </c>
      <c r="N1060" s="15" t="s">
        <v>140</v>
      </c>
      <c r="O1060" s="15" t="s">
        <v>167</v>
      </c>
    </row>
    <row r="1061">
      <c r="A1061" s="9">
        <v>1059.0</v>
      </c>
      <c r="B1061" s="7" t="s">
        <v>2973</v>
      </c>
      <c r="C1061" s="7" t="s">
        <v>281</v>
      </c>
      <c r="D1061" s="7" t="s">
        <v>967</v>
      </c>
      <c r="E1061" s="11" t="s">
        <v>968</v>
      </c>
      <c r="F1061" s="11" t="s">
        <v>969</v>
      </c>
      <c r="G1061" s="11" t="s">
        <v>970</v>
      </c>
      <c r="H1061" s="11" t="s">
        <v>971</v>
      </c>
      <c r="I1061" s="11" t="s">
        <v>972</v>
      </c>
      <c r="M1061" s="14" t="s">
        <v>26</v>
      </c>
      <c r="N1061" s="15" t="s">
        <v>140</v>
      </c>
      <c r="O1061" s="15" t="s">
        <v>167</v>
      </c>
    </row>
    <row r="1062">
      <c r="A1062" s="9">
        <v>1060.0</v>
      </c>
      <c r="B1062" s="7" t="s">
        <v>2974</v>
      </c>
      <c r="C1062" s="7" t="s">
        <v>281</v>
      </c>
      <c r="D1062" s="7" t="s">
        <v>967</v>
      </c>
      <c r="E1062" s="11" t="s">
        <v>968</v>
      </c>
      <c r="F1062" s="11" t="s">
        <v>969</v>
      </c>
      <c r="G1062" s="11" t="s">
        <v>970</v>
      </c>
      <c r="H1062" s="11" t="s">
        <v>971</v>
      </c>
      <c r="I1062" s="11" t="s">
        <v>972</v>
      </c>
      <c r="M1062" s="14" t="s">
        <v>26</v>
      </c>
      <c r="N1062" s="15" t="s">
        <v>140</v>
      </c>
      <c r="O1062" s="15" t="s">
        <v>167</v>
      </c>
    </row>
    <row r="1063">
      <c r="A1063" s="9">
        <v>1061.0</v>
      </c>
      <c r="B1063" s="7" t="s">
        <v>2975</v>
      </c>
      <c r="C1063" s="7" t="s">
        <v>281</v>
      </c>
      <c r="D1063" s="7" t="s">
        <v>967</v>
      </c>
      <c r="E1063" s="11" t="s">
        <v>968</v>
      </c>
      <c r="F1063" s="11" t="s">
        <v>969</v>
      </c>
      <c r="G1063" s="11" t="s">
        <v>970</v>
      </c>
      <c r="H1063" s="11" t="s">
        <v>971</v>
      </c>
      <c r="I1063" s="11" t="s">
        <v>972</v>
      </c>
      <c r="M1063" s="14" t="s">
        <v>26</v>
      </c>
      <c r="N1063" s="15" t="s">
        <v>140</v>
      </c>
      <c r="O1063" s="15" t="s">
        <v>167</v>
      </c>
    </row>
    <row r="1064">
      <c r="A1064" s="9">
        <v>1062.0</v>
      </c>
      <c r="B1064" s="7" t="s">
        <v>2976</v>
      </c>
      <c r="C1064" s="7" t="s">
        <v>1525</v>
      </c>
      <c r="D1064" s="7" t="s">
        <v>1526</v>
      </c>
      <c r="E1064" s="11" t="s">
        <v>2977</v>
      </c>
      <c r="F1064" s="11" t="s">
        <v>2978</v>
      </c>
      <c r="G1064" s="11" t="s">
        <v>2979</v>
      </c>
      <c r="H1064" s="11" t="s">
        <v>2980</v>
      </c>
      <c r="I1064" s="11" t="s">
        <v>2981</v>
      </c>
      <c r="M1064" s="14" t="s">
        <v>80</v>
      </c>
      <c r="N1064" s="15" t="s">
        <v>140</v>
      </c>
      <c r="O1064" s="15" t="s">
        <v>167</v>
      </c>
    </row>
    <row r="1065">
      <c r="A1065" s="9">
        <v>1063.0</v>
      </c>
      <c r="B1065" s="7" t="s">
        <v>2982</v>
      </c>
      <c r="C1065" s="7" t="s">
        <v>1525</v>
      </c>
      <c r="D1065" s="7" t="s">
        <v>1526</v>
      </c>
      <c r="E1065" s="11" t="s">
        <v>2983</v>
      </c>
      <c r="F1065" s="11" t="s">
        <v>2984</v>
      </c>
      <c r="G1065" s="11" t="s">
        <v>2985</v>
      </c>
      <c r="H1065" s="11" t="s">
        <v>2986</v>
      </c>
      <c r="I1065" s="11" t="s">
        <v>2987</v>
      </c>
      <c r="M1065" s="14" t="s">
        <v>26</v>
      </c>
      <c r="N1065" s="15" t="s">
        <v>140</v>
      </c>
      <c r="O1065" s="15" t="s">
        <v>167</v>
      </c>
    </row>
    <row r="1066">
      <c r="A1066" s="9">
        <v>1064.0</v>
      </c>
      <c r="B1066" s="7" t="s">
        <v>2988</v>
      </c>
      <c r="C1066" s="7" t="s">
        <v>1525</v>
      </c>
      <c r="D1066" s="7" t="s">
        <v>1526</v>
      </c>
      <c r="E1066" s="11" t="s">
        <v>2989</v>
      </c>
      <c r="F1066" s="11" t="s">
        <v>2990</v>
      </c>
      <c r="G1066" s="11" t="s">
        <v>2991</v>
      </c>
      <c r="H1066" s="11" t="s">
        <v>2992</v>
      </c>
      <c r="I1066" s="11" t="s">
        <v>2993</v>
      </c>
      <c r="M1066" s="14" t="s">
        <v>853</v>
      </c>
      <c r="N1066" s="15" t="s">
        <v>140</v>
      </c>
      <c r="O1066" s="15" t="s">
        <v>167</v>
      </c>
    </row>
    <row r="1067">
      <c r="A1067" s="9">
        <v>1065.0</v>
      </c>
      <c r="B1067" s="7" t="s">
        <v>2994</v>
      </c>
      <c r="C1067" s="7" t="s">
        <v>1525</v>
      </c>
      <c r="D1067" s="7" t="s">
        <v>1526</v>
      </c>
      <c r="E1067" s="11" t="s">
        <v>2989</v>
      </c>
      <c r="F1067" s="11" t="s">
        <v>2990</v>
      </c>
      <c r="G1067" s="11" t="s">
        <v>2991</v>
      </c>
      <c r="H1067" s="11" t="s">
        <v>2992</v>
      </c>
      <c r="I1067" s="11" t="s">
        <v>2993</v>
      </c>
      <c r="M1067" s="14" t="s">
        <v>853</v>
      </c>
      <c r="N1067" s="15" t="s">
        <v>140</v>
      </c>
      <c r="O1067" s="15" t="s">
        <v>167</v>
      </c>
    </row>
    <row r="1068">
      <c r="A1068" s="9">
        <v>1066.0</v>
      </c>
      <c r="B1068" s="7" t="s">
        <v>2995</v>
      </c>
      <c r="C1068" s="7" t="s">
        <v>1525</v>
      </c>
      <c r="D1068" s="7" t="s">
        <v>1526</v>
      </c>
      <c r="E1068" s="11" t="s">
        <v>2977</v>
      </c>
      <c r="F1068" s="11" t="s">
        <v>2978</v>
      </c>
      <c r="G1068" s="11" t="s">
        <v>2979</v>
      </c>
      <c r="H1068" s="11" t="s">
        <v>2980</v>
      </c>
      <c r="I1068" s="11" t="s">
        <v>2981</v>
      </c>
      <c r="M1068" s="14" t="s">
        <v>80</v>
      </c>
      <c r="N1068" s="15" t="s">
        <v>140</v>
      </c>
      <c r="O1068" s="15" t="s">
        <v>167</v>
      </c>
    </row>
    <row r="1069">
      <c r="A1069" s="9">
        <v>1067.0</v>
      </c>
      <c r="B1069" s="7" t="s">
        <v>2996</v>
      </c>
      <c r="C1069" s="7" t="s">
        <v>1525</v>
      </c>
      <c r="D1069" s="7" t="s">
        <v>1526</v>
      </c>
      <c r="E1069" s="11" t="s">
        <v>2977</v>
      </c>
      <c r="F1069" s="11" t="s">
        <v>2978</v>
      </c>
      <c r="G1069" s="11" t="s">
        <v>2979</v>
      </c>
      <c r="H1069" s="11" t="s">
        <v>2980</v>
      </c>
      <c r="I1069" s="11" t="s">
        <v>2981</v>
      </c>
      <c r="M1069" s="14" t="s">
        <v>80</v>
      </c>
      <c r="N1069" s="15" t="s">
        <v>140</v>
      </c>
      <c r="O1069" s="15" t="s">
        <v>167</v>
      </c>
    </row>
    <row r="1070">
      <c r="A1070" s="9">
        <v>1068.0</v>
      </c>
      <c r="B1070" s="7" t="s">
        <v>2997</v>
      </c>
      <c r="C1070" s="7" t="s">
        <v>1525</v>
      </c>
      <c r="D1070" s="7" t="s">
        <v>1526</v>
      </c>
      <c r="E1070" s="11" t="s">
        <v>2977</v>
      </c>
      <c r="F1070" s="11" t="s">
        <v>2978</v>
      </c>
      <c r="G1070" s="11" t="s">
        <v>2979</v>
      </c>
      <c r="H1070" s="11" t="s">
        <v>2980</v>
      </c>
      <c r="I1070" s="11" t="s">
        <v>2981</v>
      </c>
      <c r="M1070" s="14" t="s">
        <v>80</v>
      </c>
      <c r="N1070" s="15" t="s">
        <v>140</v>
      </c>
      <c r="O1070" s="15" t="s">
        <v>167</v>
      </c>
    </row>
    <row r="1071">
      <c r="A1071" s="9">
        <v>1069.0</v>
      </c>
      <c r="B1071" s="7" t="s">
        <v>2998</v>
      </c>
      <c r="C1071" s="7" t="s">
        <v>1730</v>
      </c>
      <c r="D1071" s="7" t="s">
        <v>2999</v>
      </c>
      <c r="E1071" s="11" t="s">
        <v>3000</v>
      </c>
      <c r="F1071" s="11" t="s">
        <v>3001</v>
      </c>
      <c r="G1071" s="11" t="s">
        <v>3002</v>
      </c>
      <c r="H1071" s="11" t="s">
        <v>3003</v>
      </c>
      <c r="I1071" s="11" t="s">
        <v>3004</v>
      </c>
      <c r="M1071" s="14" t="s">
        <v>26</v>
      </c>
      <c r="N1071" s="15" t="s">
        <v>29</v>
      </c>
      <c r="O1071" s="15" t="s">
        <v>48</v>
      </c>
    </row>
    <row r="1072">
      <c r="A1072" s="9">
        <v>1070.0</v>
      </c>
      <c r="B1072" s="7" t="s">
        <v>3006</v>
      </c>
      <c r="C1072" s="7" t="s">
        <v>1730</v>
      </c>
      <c r="D1072" s="7" t="s">
        <v>2999</v>
      </c>
      <c r="E1072" s="11" t="s">
        <v>3007</v>
      </c>
      <c r="F1072" s="11" t="s">
        <v>3008</v>
      </c>
      <c r="G1072" s="11" t="s">
        <v>3009</v>
      </c>
      <c r="H1072" s="11" t="s">
        <v>3010</v>
      </c>
      <c r="I1072" s="11" t="s">
        <v>3011</v>
      </c>
      <c r="M1072" s="14" t="s">
        <v>26</v>
      </c>
      <c r="N1072" s="15" t="s">
        <v>29</v>
      </c>
      <c r="O1072" s="15" t="s">
        <v>48</v>
      </c>
    </row>
    <row r="1073">
      <c r="A1073" s="9">
        <v>1071.0</v>
      </c>
      <c r="B1073" s="7" t="s">
        <v>3012</v>
      </c>
      <c r="C1073" s="7" t="s">
        <v>1730</v>
      </c>
      <c r="D1073" s="7" t="s">
        <v>2999</v>
      </c>
      <c r="E1073" s="11" t="s">
        <v>3007</v>
      </c>
      <c r="F1073" s="11" t="s">
        <v>3008</v>
      </c>
      <c r="G1073" s="11" t="s">
        <v>3009</v>
      </c>
      <c r="H1073" s="11" t="s">
        <v>3010</v>
      </c>
      <c r="I1073" s="11" t="s">
        <v>3011</v>
      </c>
      <c r="M1073" s="14" t="s">
        <v>26</v>
      </c>
      <c r="N1073" s="15" t="s">
        <v>29</v>
      </c>
      <c r="O1073" s="15" t="s">
        <v>48</v>
      </c>
    </row>
    <row r="1074">
      <c r="A1074" s="9">
        <v>1072.0</v>
      </c>
      <c r="B1074" s="7" t="s">
        <v>3013</v>
      </c>
      <c r="C1074" s="7" t="s">
        <v>1730</v>
      </c>
      <c r="D1074" s="7" t="s">
        <v>2999</v>
      </c>
      <c r="E1074" s="11" t="s">
        <v>3007</v>
      </c>
      <c r="F1074" s="11" t="s">
        <v>3008</v>
      </c>
      <c r="G1074" s="11" t="s">
        <v>3009</v>
      </c>
      <c r="H1074" s="11" t="s">
        <v>3010</v>
      </c>
      <c r="I1074" s="11" t="s">
        <v>3011</v>
      </c>
      <c r="M1074" s="14" t="s">
        <v>26</v>
      </c>
      <c r="N1074" s="15" t="s">
        <v>29</v>
      </c>
      <c r="O1074" s="15" t="s">
        <v>48</v>
      </c>
    </row>
    <row r="1075">
      <c r="A1075" s="9">
        <v>1073.0</v>
      </c>
      <c r="B1075" s="7" t="s">
        <v>3014</v>
      </c>
      <c r="C1075" s="7" t="s">
        <v>266</v>
      </c>
      <c r="D1075" s="7" t="s">
        <v>266</v>
      </c>
      <c r="E1075" s="11" t="s">
        <v>3015</v>
      </c>
      <c r="F1075" s="11" t="s">
        <v>3016</v>
      </c>
      <c r="G1075" s="11" t="s">
        <v>3017</v>
      </c>
      <c r="H1075" s="11" t="s">
        <v>3018</v>
      </c>
      <c r="I1075" s="11" t="s">
        <v>3019</v>
      </c>
      <c r="M1075" s="14" t="s">
        <v>26</v>
      </c>
      <c r="N1075" s="15" t="s">
        <v>89</v>
      </c>
      <c r="O1075" s="15" t="s">
        <v>101</v>
      </c>
    </row>
    <row r="1076">
      <c r="A1076" s="9">
        <v>1074.0</v>
      </c>
      <c r="B1076" s="7" t="s">
        <v>3020</v>
      </c>
      <c r="C1076" s="7" t="s">
        <v>266</v>
      </c>
      <c r="D1076" s="7" t="s">
        <v>266</v>
      </c>
      <c r="E1076" s="11" t="s">
        <v>3015</v>
      </c>
      <c r="F1076" s="11" t="s">
        <v>3016</v>
      </c>
      <c r="G1076" s="11" t="s">
        <v>3017</v>
      </c>
      <c r="H1076" s="11" t="s">
        <v>3018</v>
      </c>
      <c r="I1076" s="11" t="s">
        <v>3019</v>
      </c>
      <c r="M1076" s="14" t="s">
        <v>219</v>
      </c>
      <c r="N1076" s="15" t="s">
        <v>89</v>
      </c>
      <c r="O1076" s="15" t="s">
        <v>101</v>
      </c>
    </row>
    <row r="1077">
      <c r="A1077" s="9">
        <v>1075.0</v>
      </c>
      <c r="B1077" s="7" t="s">
        <v>3021</v>
      </c>
      <c r="C1077" s="7" t="s">
        <v>266</v>
      </c>
      <c r="D1077" s="7" t="s">
        <v>266</v>
      </c>
      <c r="E1077" s="11" t="s">
        <v>3015</v>
      </c>
      <c r="F1077" s="11" t="s">
        <v>3016</v>
      </c>
      <c r="G1077" s="11" t="s">
        <v>3017</v>
      </c>
      <c r="H1077" s="11" t="s">
        <v>3018</v>
      </c>
      <c r="I1077" s="11" t="s">
        <v>3019</v>
      </c>
      <c r="M1077" s="14" t="s">
        <v>219</v>
      </c>
      <c r="N1077" s="15" t="s">
        <v>89</v>
      </c>
      <c r="O1077" s="15" t="s">
        <v>101</v>
      </c>
    </row>
    <row r="1078">
      <c r="A1078" s="9">
        <v>1076.0</v>
      </c>
      <c r="B1078" s="7" t="s">
        <v>3022</v>
      </c>
      <c r="C1078" s="7" t="s">
        <v>266</v>
      </c>
      <c r="D1078" s="7" t="s">
        <v>266</v>
      </c>
      <c r="E1078" s="11" t="s">
        <v>3015</v>
      </c>
      <c r="F1078" s="11" t="s">
        <v>3016</v>
      </c>
      <c r="G1078" s="11" t="s">
        <v>3017</v>
      </c>
      <c r="H1078" s="11" t="s">
        <v>3018</v>
      </c>
      <c r="I1078" s="11" t="s">
        <v>3019</v>
      </c>
      <c r="M1078" s="14" t="s">
        <v>219</v>
      </c>
      <c r="N1078" s="15" t="s">
        <v>89</v>
      </c>
      <c r="O1078" s="15" t="s">
        <v>101</v>
      </c>
    </row>
    <row r="1079">
      <c r="A1079" s="9">
        <v>1077.0</v>
      </c>
      <c r="B1079" s="7" t="s">
        <v>3023</v>
      </c>
      <c r="C1079" s="7" t="s">
        <v>266</v>
      </c>
      <c r="D1079" s="7" t="s">
        <v>266</v>
      </c>
      <c r="E1079" s="11" t="s">
        <v>267</v>
      </c>
      <c r="F1079" s="11" t="s">
        <v>268</v>
      </c>
      <c r="G1079" s="11" t="s">
        <v>269</v>
      </c>
      <c r="H1079" s="11" t="s">
        <v>270</v>
      </c>
      <c r="I1079" s="11" t="s">
        <v>271</v>
      </c>
      <c r="M1079" s="14" t="s">
        <v>26</v>
      </c>
      <c r="N1079" s="15" t="s">
        <v>89</v>
      </c>
      <c r="O1079" s="15" t="s">
        <v>101</v>
      </c>
    </row>
    <row r="1080">
      <c r="A1080" s="9">
        <v>1078.0</v>
      </c>
      <c r="B1080" s="7" t="s">
        <v>3024</v>
      </c>
      <c r="C1080" s="7" t="s">
        <v>266</v>
      </c>
      <c r="D1080" s="7" t="s">
        <v>266</v>
      </c>
      <c r="E1080" s="11" t="s">
        <v>3015</v>
      </c>
      <c r="F1080" s="11" t="s">
        <v>3016</v>
      </c>
      <c r="G1080" s="11" t="s">
        <v>3017</v>
      </c>
      <c r="H1080" s="11" t="s">
        <v>3018</v>
      </c>
      <c r="I1080" s="11" t="s">
        <v>3019</v>
      </c>
      <c r="M1080" s="14" t="s">
        <v>26</v>
      </c>
      <c r="N1080" s="15" t="s">
        <v>89</v>
      </c>
      <c r="O1080" s="15" t="s">
        <v>101</v>
      </c>
    </row>
    <row r="1081">
      <c r="A1081" s="9">
        <v>1079.0</v>
      </c>
      <c r="B1081" s="7" t="s">
        <v>3025</v>
      </c>
      <c r="C1081" s="7" t="s">
        <v>266</v>
      </c>
      <c r="D1081" s="7" t="s">
        <v>266</v>
      </c>
      <c r="E1081" s="11" t="s">
        <v>3015</v>
      </c>
      <c r="F1081" s="11" t="s">
        <v>3016</v>
      </c>
      <c r="G1081" s="11" t="s">
        <v>3017</v>
      </c>
      <c r="H1081" s="11" t="s">
        <v>3018</v>
      </c>
      <c r="I1081" s="11" t="s">
        <v>3019</v>
      </c>
      <c r="M1081" s="14" t="s">
        <v>26</v>
      </c>
      <c r="N1081" s="15" t="s">
        <v>89</v>
      </c>
      <c r="O1081" s="15" t="s">
        <v>101</v>
      </c>
    </row>
    <row r="1082">
      <c r="A1082" s="9">
        <v>1080.0</v>
      </c>
      <c r="B1082" s="7" t="s">
        <v>3026</v>
      </c>
      <c r="C1082" s="7" t="s">
        <v>256</v>
      </c>
      <c r="D1082" s="7" t="s">
        <v>3027</v>
      </c>
      <c r="E1082" s="11" t="s">
        <v>3028</v>
      </c>
      <c r="F1082" s="11" t="s">
        <v>3029</v>
      </c>
      <c r="G1082" s="11" t="s">
        <v>3030</v>
      </c>
      <c r="H1082" s="11" t="s">
        <v>3031</v>
      </c>
      <c r="I1082" s="11" t="s">
        <v>3032</v>
      </c>
      <c r="M1082" s="14" t="s">
        <v>26</v>
      </c>
      <c r="N1082" s="15" t="s">
        <v>140</v>
      </c>
      <c r="O1082" s="15" t="s">
        <v>167</v>
      </c>
    </row>
    <row r="1083">
      <c r="A1083" s="9">
        <v>1081.0</v>
      </c>
      <c r="B1083" s="7" t="s">
        <v>3033</v>
      </c>
      <c r="C1083" s="7" t="s">
        <v>1153</v>
      </c>
      <c r="D1083" s="7" t="s">
        <v>1154</v>
      </c>
      <c r="E1083" s="11" t="s">
        <v>3034</v>
      </c>
      <c r="F1083" s="11" t="s">
        <v>3035</v>
      </c>
      <c r="G1083" s="11" t="s">
        <v>3036</v>
      </c>
      <c r="H1083" s="11" t="s">
        <v>3037</v>
      </c>
      <c r="I1083" s="11" t="s">
        <v>3038</v>
      </c>
      <c r="M1083" s="14" t="s">
        <v>26</v>
      </c>
      <c r="N1083" s="15" t="s">
        <v>140</v>
      </c>
      <c r="O1083" s="15" t="s">
        <v>167</v>
      </c>
    </row>
    <row r="1084">
      <c r="A1084" s="9">
        <v>1082.0</v>
      </c>
      <c r="B1084" s="7" t="s">
        <v>3039</v>
      </c>
      <c r="C1084" s="7" t="s">
        <v>1153</v>
      </c>
      <c r="D1084" s="7" t="s">
        <v>1154</v>
      </c>
      <c r="E1084" s="11" t="s">
        <v>3034</v>
      </c>
      <c r="F1084" s="11" t="s">
        <v>3035</v>
      </c>
      <c r="G1084" s="11" t="s">
        <v>3036</v>
      </c>
      <c r="H1084" s="11" t="s">
        <v>3037</v>
      </c>
      <c r="I1084" s="11" t="s">
        <v>3038</v>
      </c>
      <c r="M1084" s="14" t="s">
        <v>26</v>
      </c>
      <c r="N1084" s="15" t="s">
        <v>140</v>
      </c>
      <c r="O1084" s="15" t="s">
        <v>167</v>
      </c>
    </row>
    <row r="1085">
      <c r="A1085" s="9">
        <v>1083.0</v>
      </c>
      <c r="B1085" s="7" t="s">
        <v>3040</v>
      </c>
      <c r="C1085" s="7" t="s">
        <v>1153</v>
      </c>
      <c r="D1085" s="7" t="s">
        <v>1154</v>
      </c>
      <c r="E1085" s="11" t="s">
        <v>3034</v>
      </c>
      <c r="F1085" s="11" t="s">
        <v>3035</v>
      </c>
      <c r="G1085" s="11" t="s">
        <v>3036</v>
      </c>
      <c r="H1085" s="11" t="s">
        <v>3037</v>
      </c>
      <c r="I1085" s="11" t="s">
        <v>3038</v>
      </c>
      <c r="M1085" s="14" t="s">
        <v>26</v>
      </c>
      <c r="N1085" s="15" t="s">
        <v>140</v>
      </c>
      <c r="O1085" s="15" t="s">
        <v>167</v>
      </c>
    </row>
    <row r="1086">
      <c r="A1086" s="9">
        <v>1084.0</v>
      </c>
      <c r="B1086" s="7" t="s">
        <v>3041</v>
      </c>
      <c r="C1086" s="7" t="s">
        <v>1153</v>
      </c>
      <c r="D1086" s="7" t="s">
        <v>1154</v>
      </c>
      <c r="E1086" s="11" t="s">
        <v>3034</v>
      </c>
      <c r="F1086" s="11" t="s">
        <v>3035</v>
      </c>
      <c r="G1086" s="11" t="s">
        <v>3036</v>
      </c>
      <c r="H1086" s="11" t="s">
        <v>3037</v>
      </c>
      <c r="I1086" s="11" t="s">
        <v>3038</v>
      </c>
      <c r="M1086" s="14" t="s">
        <v>26</v>
      </c>
      <c r="N1086" s="15" t="s">
        <v>140</v>
      </c>
      <c r="O1086" s="15" t="s">
        <v>167</v>
      </c>
    </row>
    <row r="1087">
      <c r="A1087" s="9">
        <v>1085.0</v>
      </c>
      <c r="B1087" s="7" t="s">
        <v>3042</v>
      </c>
      <c r="C1087" s="7" t="s">
        <v>1153</v>
      </c>
      <c r="D1087" s="7" t="s">
        <v>1154</v>
      </c>
      <c r="E1087" s="11" t="s">
        <v>3034</v>
      </c>
      <c r="F1087" s="11" t="s">
        <v>3035</v>
      </c>
      <c r="G1087" s="11" t="s">
        <v>3036</v>
      </c>
      <c r="H1087" s="11" t="s">
        <v>3037</v>
      </c>
      <c r="I1087" s="11" t="s">
        <v>3038</v>
      </c>
      <c r="M1087" s="14" t="s">
        <v>26</v>
      </c>
      <c r="N1087" s="15" t="s">
        <v>140</v>
      </c>
      <c r="O1087" s="15" t="s">
        <v>167</v>
      </c>
    </row>
    <row r="1088">
      <c r="A1088" s="9">
        <v>1086.0</v>
      </c>
      <c r="B1088" s="7" t="s">
        <v>3043</v>
      </c>
      <c r="C1088" s="7" t="s">
        <v>1153</v>
      </c>
      <c r="D1088" s="7" t="s">
        <v>1154</v>
      </c>
      <c r="E1088" s="11" t="s">
        <v>3034</v>
      </c>
      <c r="F1088" s="11" t="s">
        <v>3035</v>
      </c>
      <c r="G1088" s="11" t="s">
        <v>3036</v>
      </c>
      <c r="H1088" s="11" t="s">
        <v>3037</v>
      </c>
      <c r="I1088" s="11" t="s">
        <v>3038</v>
      </c>
      <c r="M1088" s="14" t="s">
        <v>26</v>
      </c>
      <c r="N1088" s="15" t="s">
        <v>140</v>
      </c>
      <c r="O1088" s="15" t="s">
        <v>167</v>
      </c>
    </row>
    <row r="1089">
      <c r="A1089" s="9">
        <v>1087.0</v>
      </c>
      <c r="B1089" s="7" t="s">
        <v>3044</v>
      </c>
      <c r="C1089" s="7" t="s">
        <v>1153</v>
      </c>
      <c r="D1089" s="7" t="s">
        <v>1154</v>
      </c>
      <c r="E1089" s="11" t="s">
        <v>3034</v>
      </c>
      <c r="F1089" s="11" t="s">
        <v>3035</v>
      </c>
      <c r="G1089" s="11" t="s">
        <v>3036</v>
      </c>
      <c r="H1089" s="11" t="s">
        <v>3037</v>
      </c>
      <c r="I1089" s="11" t="s">
        <v>3038</v>
      </c>
      <c r="M1089" s="14" t="s">
        <v>26</v>
      </c>
      <c r="N1089" s="15" t="s">
        <v>140</v>
      </c>
      <c r="O1089" s="15" t="s">
        <v>167</v>
      </c>
    </row>
    <row r="1090">
      <c r="A1090" s="9">
        <v>1088.0</v>
      </c>
      <c r="B1090" s="7" t="s">
        <v>3045</v>
      </c>
      <c r="C1090" s="7" t="s">
        <v>1153</v>
      </c>
      <c r="D1090" s="7" t="s">
        <v>1154</v>
      </c>
      <c r="E1090" s="11" t="s">
        <v>3034</v>
      </c>
      <c r="F1090" s="11" t="s">
        <v>3035</v>
      </c>
      <c r="G1090" s="11" t="s">
        <v>3036</v>
      </c>
      <c r="H1090" s="11" t="s">
        <v>3037</v>
      </c>
      <c r="I1090" s="11" t="s">
        <v>3038</v>
      </c>
      <c r="M1090" s="14" t="s">
        <v>26</v>
      </c>
      <c r="N1090" s="15" t="s">
        <v>140</v>
      </c>
      <c r="O1090" s="15" t="s">
        <v>167</v>
      </c>
    </row>
    <row r="1091">
      <c r="A1091" s="9">
        <v>1089.0</v>
      </c>
      <c r="B1091" s="7" t="s">
        <v>3046</v>
      </c>
      <c r="C1091" s="7" t="s">
        <v>1153</v>
      </c>
      <c r="D1091" s="7" t="s">
        <v>1154</v>
      </c>
      <c r="E1091" s="11" t="s">
        <v>3034</v>
      </c>
      <c r="F1091" s="11" t="s">
        <v>3035</v>
      </c>
      <c r="G1091" s="11" t="s">
        <v>3036</v>
      </c>
      <c r="H1091" s="11" t="s">
        <v>3037</v>
      </c>
      <c r="I1091" s="11" t="s">
        <v>3038</v>
      </c>
      <c r="M1091" s="14" t="s">
        <v>26</v>
      </c>
      <c r="N1091" s="15" t="s">
        <v>140</v>
      </c>
      <c r="O1091" s="15" t="s">
        <v>167</v>
      </c>
    </row>
    <row r="1092">
      <c r="A1092" s="9">
        <v>1090.0</v>
      </c>
      <c r="B1092" s="7" t="s">
        <v>3047</v>
      </c>
      <c r="C1092" s="7" t="s">
        <v>1153</v>
      </c>
      <c r="D1092" s="7" t="s">
        <v>1154</v>
      </c>
      <c r="E1092" s="11" t="s">
        <v>3034</v>
      </c>
      <c r="F1092" s="11" t="s">
        <v>3035</v>
      </c>
      <c r="G1092" s="11" t="s">
        <v>3036</v>
      </c>
      <c r="H1092" s="11" t="s">
        <v>3037</v>
      </c>
      <c r="I1092" s="11" t="s">
        <v>3038</v>
      </c>
      <c r="M1092" s="14" t="s">
        <v>26</v>
      </c>
      <c r="N1092" s="15" t="s">
        <v>140</v>
      </c>
      <c r="O1092" s="15" t="s">
        <v>167</v>
      </c>
    </row>
    <row r="1093">
      <c r="A1093" s="9">
        <v>1091.0</v>
      </c>
      <c r="B1093" s="7" t="s">
        <v>3048</v>
      </c>
      <c r="C1093" s="7" t="s">
        <v>1153</v>
      </c>
      <c r="D1093" s="7" t="s">
        <v>1154</v>
      </c>
      <c r="E1093" s="11" t="s">
        <v>3034</v>
      </c>
      <c r="F1093" s="11" t="s">
        <v>3035</v>
      </c>
      <c r="G1093" s="11" t="s">
        <v>3036</v>
      </c>
      <c r="H1093" s="11" t="s">
        <v>3037</v>
      </c>
      <c r="I1093" s="11" t="s">
        <v>3038</v>
      </c>
      <c r="M1093" s="14" t="s">
        <v>26</v>
      </c>
      <c r="N1093" s="15" t="s">
        <v>140</v>
      </c>
      <c r="O1093" s="15" t="s">
        <v>167</v>
      </c>
    </row>
    <row r="1094">
      <c r="A1094" s="9">
        <v>1092.0</v>
      </c>
      <c r="B1094" s="7" t="s">
        <v>3049</v>
      </c>
      <c r="C1094" s="7" t="s">
        <v>1525</v>
      </c>
      <c r="D1094" s="7" t="s">
        <v>1526</v>
      </c>
      <c r="E1094" s="11" t="s">
        <v>3050</v>
      </c>
      <c r="F1094" s="11" t="s">
        <v>3051</v>
      </c>
      <c r="G1094" s="11" t="s">
        <v>3052</v>
      </c>
      <c r="H1094" s="11" t="s">
        <v>3053</v>
      </c>
      <c r="I1094" s="11" t="s">
        <v>3054</v>
      </c>
      <c r="M1094" s="14" t="s">
        <v>26</v>
      </c>
      <c r="N1094" s="15" t="s">
        <v>140</v>
      </c>
      <c r="O1094" s="15" t="s">
        <v>167</v>
      </c>
    </row>
    <row r="1095">
      <c r="A1095" s="9">
        <v>1093.0</v>
      </c>
      <c r="B1095" s="7" t="s">
        <v>3055</v>
      </c>
      <c r="C1095" s="7" t="s">
        <v>1525</v>
      </c>
      <c r="D1095" s="7" t="s">
        <v>1526</v>
      </c>
      <c r="E1095" s="11" t="s">
        <v>274</v>
      </c>
      <c r="F1095" s="11" t="s">
        <v>275</v>
      </c>
      <c r="G1095" s="11" t="s">
        <v>276</v>
      </c>
      <c r="H1095" s="11" t="s">
        <v>277</v>
      </c>
      <c r="I1095" s="11" t="s">
        <v>278</v>
      </c>
      <c r="M1095" s="14" t="s">
        <v>80</v>
      </c>
      <c r="N1095" s="15" t="s">
        <v>140</v>
      </c>
      <c r="O1095" s="15" t="s">
        <v>141</v>
      </c>
    </row>
    <row r="1096">
      <c r="A1096" s="9">
        <v>1094.0</v>
      </c>
      <c r="B1096" s="7" t="s">
        <v>3057</v>
      </c>
      <c r="C1096" s="7" t="s">
        <v>1525</v>
      </c>
      <c r="D1096" s="7" t="s">
        <v>1526</v>
      </c>
      <c r="E1096" s="11" t="s">
        <v>2001</v>
      </c>
      <c r="F1096" s="11" t="s">
        <v>2002</v>
      </c>
      <c r="G1096" s="11" t="s">
        <v>2003</v>
      </c>
      <c r="H1096" s="11" t="s">
        <v>2004</v>
      </c>
      <c r="I1096" s="11" t="s">
        <v>2005</v>
      </c>
      <c r="M1096" s="14" t="s">
        <v>26</v>
      </c>
      <c r="N1096" s="15" t="s">
        <v>140</v>
      </c>
      <c r="O1096" s="15" t="s">
        <v>167</v>
      </c>
    </row>
    <row r="1097">
      <c r="A1097" s="9">
        <v>1095.0</v>
      </c>
      <c r="B1097" s="7" t="s">
        <v>3058</v>
      </c>
      <c r="C1097" s="7" t="s">
        <v>1525</v>
      </c>
      <c r="D1097" s="7" t="s">
        <v>1526</v>
      </c>
      <c r="E1097" s="11" t="s">
        <v>2001</v>
      </c>
      <c r="F1097" s="11" t="s">
        <v>2002</v>
      </c>
      <c r="G1097" s="11" t="s">
        <v>2003</v>
      </c>
      <c r="H1097" s="11" t="s">
        <v>2004</v>
      </c>
      <c r="I1097" s="11" t="s">
        <v>2005</v>
      </c>
      <c r="M1097" s="14" t="s">
        <v>26</v>
      </c>
      <c r="N1097" s="15" t="s">
        <v>140</v>
      </c>
      <c r="O1097" s="15" t="s">
        <v>167</v>
      </c>
    </row>
    <row r="1098">
      <c r="A1098" s="9">
        <v>1096.0</v>
      </c>
      <c r="B1098" s="7" t="s">
        <v>3059</v>
      </c>
      <c r="C1098" s="7" t="s">
        <v>471</v>
      </c>
      <c r="D1098" s="7" t="s">
        <v>933</v>
      </c>
      <c r="E1098" s="11" t="s">
        <v>3060</v>
      </c>
      <c r="F1098" s="11" t="s">
        <v>3061</v>
      </c>
      <c r="G1098" s="11" t="s">
        <v>3062</v>
      </c>
      <c r="H1098" s="11" t="s">
        <v>3063</v>
      </c>
      <c r="I1098" s="11" t="s">
        <v>3064</v>
      </c>
      <c r="M1098" s="14" t="s">
        <v>26</v>
      </c>
      <c r="N1098" s="15" t="s">
        <v>140</v>
      </c>
      <c r="O1098" s="15" t="s">
        <v>167</v>
      </c>
    </row>
    <row r="1099">
      <c r="A1099" s="9">
        <v>1097.0</v>
      </c>
      <c r="B1099" s="7" t="s">
        <v>3065</v>
      </c>
      <c r="C1099" s="7" t="s">
        <v>471</v>
      </c>
      <c r="D1099" s="7" t="s">
        <v>566</v>
      </c>
      <c r="E1099" s="11" t="s">
        <v>3066</v>
      </c>
      <c r="F1099" s="11" t="s">
        <v>3067</v>
      </c>
      <c r="G1099" s="11" t="s">
        <v>3068</v>
      </c>
      <c r="H1099" s="11" t="s">
        <v>3069</v>
      </c>
      <c r="I1099" s="11" t="s">
        <v>3070</v>
      </c>
      <c r="M1099" s="14" t="s">
        <v>219</v>
      </c>
      <c r="N1099" s="15" t="s">
        <v>220</v>
      </c>
      <c r="O1099" s="15" t="s">
        <v>221</v>
      </c>
    </row>
    <row r="1100">
      <c r="A1100" s="9">
        <v>1098.0</v>
      </c>
      <c r="B1100" s="7" t="s">
        <v>3071</v>
      </c>
      <c r="C1100" s="7" t="s">
        <v>471</v>
      </c>
      <c r="D1100" s="7" t="s">
        <v>566</v>
      </c>
      <c r="E1100" s="11" t="s">
        <v>3066</v>
      </c>
      <c r="F1100" s="11" t="s">
        <v>3067</v>
      </c>
      <c r="G1100" s="11" t="s">
        <v>3068</v>
      </c>
      <c r="H1100" s="11" t="s">
        <v>3069</v>
      </c>
      <c r="I1100" s="11" t="s">
        <v>3070</v>
      </c>
      <c r="M1100" s="14" t="s">
        <v>219</v>
      </c>
      <c r="N1100" s="15" t="s">
        <v>220</v>
      </c>
      <c r="O1100" s="15" t="s">
        <v>221</v>
      </c>
    </row>
    <row r="1101">
      <c r="A1101" s="9">
        <v>1099.0</v>
      </c>
      <c r="B1101" s="7" t="s">
        <v>3072</v>
      </c>
      <c r="C1101" s="7" t="s">
        <v>294</v>
      </c>
      <c r="D1101" s="7" t="s">
        <v>1719</v>
      </c>
      <c r="E1101" s="11" t="s">
        <v>3073</v>
      </c>
      <c r="F1101" s="11" t="s">
        <v>3074</v>
      </c>
      <c r="G1101" s="11" t="s">
        <v>3075</v>
      </c>
      <c r="H1101" s="11" t="s">
        <v>3076</v>
      </c>
      <c r="I1101" s="11" t="s">
        <v>3077</v>
      </c>
      <c r="M1101" s="14" t="s">
        <v>26</v>
      </c>
      <c r="N1101" s="15" t="s">
        <v>140</v>
      </c>
      <c r="O1101" s="15" t="s">
        <v>167</v>
      </c>
    </row>
    <row r="1102">
      <c r="A1102" s="9">
        <v>1100.0</v>
      </c>
      <c r="B1102" s="7" t="s">
        <v>3078</v>
      </c>
      <c r="C1102" s="7" t="s">
        <v>256</v>
      </c>
      <c r="D1102" s="7" t="s">
        <v>257</v>
      </c>
      <c r="E1102" s="11" t="s">
        <v>3079</v>
      </c>
      <c r="F1102" s="11" t="s">
        <v>3080</v>
      </c>
      <c r="G1102" s="11" t="s">
        <v>3081</v>
      </c>
      <c r="H1102" s="11" t="s">
        <v>3082</v>
      </c>
      <c r="I1102" s="11" t="s">
        <v>3083</v>
      </c>
      <c r="M1102" s="14" t="s">
        <v>219</v>
      </c>
      <c r="N1102" s="15" t="s">
        <v>220</v>
      </c>
      <c r="O1102" s="15" t="s">
        <v>221</v>
      </c>
    </row>
    <row r="1103">
      <c r="A1103" s="9">
        <v>1101.0</v>
      </c>
      <c r="B1103" s="7" t="s">
        <v>3084</v>
      </c>
      <c r="C1103" s="7" t="s">
        <v>256</v>
      </c>
      <c r="D1103" s="7" t="s">
        <v>257</v>
      </c>
      <c r="E1103" s="11" t="s">
        <v>3079</v>
      </c>
      <c r="F1103" s="11" t="s">
        <v>3080</v>
      </c>
      <c r="G1103" s="11" t="s">
        <v>3081</v>
      </c>
      <c r="H1103" s="11" t="s">
        <v>3082</v>
      </c>
      <c r="I1103" s="11" t="s">
        <v>3083</v>
      </c>
      <c r="M1103" s="14" t="s">
        <v>26</v>
      </c>
      <c r="N1103" s="15" t="s">
        <v>140</v>
      </c>
      <c r="O1103" s="15" t="s">
        <v>167</v>
      </c>
    </row>
    <row r="1104">
      <c r="A1104" s="9">
        <v>1102.0</v>
      </c>
      <c r="B1104" s="7" t="s">
        <v>3085</v>
      </c>
      <c r="C1104" s="7" t="s">
        <v>256</v>
      </c>
      <c r="D1104" s="7" t="s">
        <v>257</v>
      </c>
      <c r="E1104" s="11" t="s">
        <v>3079</v>
      </c>
      <c r="F1104" s="11" t="s">
        <v>3080</v>
      </c>
      <c r="G1104" s="11" t="s">
        <v>3081</v>
      </c>
      <c r="H1104" s="11" t="s">
        <v>3082</v>
      </c>
      <c r="I1104" s="11" t="s">
        <v>3083</v>
      </c>
      <c r="M1104" s="14" t="s">
        <v>80</v>
      </c>
      <c r="N1104" s="15" t="s">
        <v>140</v>
      </c>
      <c r="O1104" s="15" t="s">
        <v>167</v>
      </c>
    </row>
    <row r="1105">
      <c r="A1105" s="9">
        <v>1103.0</v>
      </c>
      <c r="B1105" s="7" t="s">
        <v>3086</v>
      </c>
      <c r="C1105" s="7" t="s">
        <v>256</v>
      </c>
      <c r="D1105" s="7" t="s">
        <v>257</v>
      </c>
      <c r="E1105" s="11" t="s">
        <v>866</v>
      </c>
      <c r="F1105" s="11" t="s">
        <v>867</v>
      </c>
      <c r="G1105" s="11" t="s">
        <v>868</v>
      </c>
      <c r="H1105" s="11" t="s">
        <v>869</v>
      </c>
      <c r="I1105" s="11" t="s">
        <v>870</v>
      </c>
      <c r="M1105" s="14" t="s">
        <v>26</v>
      </c>
      <c r="N1105" s="15" t="s">
        <v>140</v>
      </c>
      <c r="O1105" s="15" t="s">
        <v>167</v>
      </c>
    </row>
    <row r="1106">
      <c r="A1106" s="9">
        <v>1104.0</v>
      </c>
      <c r="B1106" s="7" t="s">
        <v>3087</v>
      </c>
      <c r="C1106" s="7" t="s">
        <v>256</v>
      </c>
      <c r="D1106" s="7" t="s">
        <v>257</v>
      </c>
      <c r="E1106" s="11" t="s">
        <v>3088</v>
      </c>
      <c r="F1106" s="11" t="s">
        <v>3089</v>
      </c>
      <c r="G1106" s="11" t="s">
        <v>3090</v>
      </c>
      <c r="H1106" s="11" t="s">
        <v>3091</v>
      </c>
      <c r="I1106" s="11" t="s">
        <v>3092</v>
      </c>
      <c r="M1106" s="14" t="s">
        <v>26</v>
      </c>
      <c r="N1106" s="15" t="s">
        <v>140</v>
      </c>
      <c r="O1106" s="15" t="s">
        <v>167</v>
      </c>
    </row>
    <row r="1107">
      <c r="A1107" s="9">
        <v>1105.0</v>
      </c>
      <c r="B1107" s="7" t="s">
        <v>3093</v>
      </c>
      <c r="C1107" s="7" t="s">
        <v>248</v>
      </c>
      <c r="D1107" s="7" t="s">
        <v>3095</v>
      </c>
      <c r="E1107" s="11" t="s">
        <v>3096</v>
      </c>
      <c r="F1107" s="11" t="s">
        <v>3097</v>
      </c>
      <c r="G1107" s="11" t="s">
        <v>3098</v>
      </c>
      <c r="H1107" s="11" t="s">
        <v>3099</v>
      </c>
      <c r="I1107" s="11" t="s">
        <v>3100</v>
      </c>
      <c r="M1107" s="14" t="s">
        <v>26</v>
      </c>
      <c r="N1107" s="15" t="s">
        <v>140</v>
      </c>
      <c r="O1107" s="15" t="s">
        <v>167</v>
      </c>
    </row>
    <row r="1108">
      <c r="A1108" s="9">
        <v>1106.0</v>
      </c>
      <c r="B1108" s="7" t="s">
        <v>3101</v>
      </c>
      <c r="C1108" s="7" t="s">
        <v>248</v>
      </c>
      <c r="D1108" s="7" t="s">
        <v>3095</v>
      </c>
      <c r="E1108" s="11" t="s">
        <v>3096</v>
      </c>
      <c r="F1108" s="11" t="s">
        <v>3097</v>
      </c>
      <c r="G1108" s="11" t="s">
        <v>3098</v>
      </c>
      <c r="H1108" s="11" t="s">
        <v>3099</v>
      </c>
      <c r="I1108" s="11" t="s">
        <v>3100</v>
      </c>
      <c r="M1108" s="14" t="s">
        <v>26</v>
      </c>
      <c r="N1108" s="15" t="s">
        <v>140</v>
      </c>
      <c r="O1108" s="15" t="s">
        <v>167</v>
      </c>
    </row>
    <row r="1109">
      <c r="A1109" s="9">
        <v>1107.0</v>
      </c>
      <c r="B1109" s="7" t="s">
        <v>3102</v>
      </c>
      <c r="C1109" s="7" t="s">
        <v>17</v>
      </c>
      <c r="D1109" s="7" t="s">
        <v>3103</v>
      </c>
      <c r="E1109" s="11" t="s">
        <v>3104</v>
      </c>
      <c r="F1109" s="11" t="s">
        <v>3105</v>
      </c>
      <c r="G1109" s="11" t="s">
        <v>3106</v>
      </c>
      <c r="H1109" s="11" t="s">
        <v>3107</v>
      </c>
      <c r="I1109" s="11" t="s">
        <v>3108</v>
      </c>
      <c r="M1109" s="14" t="s">
        <v>26</v>
      </c>
      <c r="N1109" s="15" t="s">
        <v>140</v>
      </c>
      <c r="O1109" s="15" t="s">
        <v>167</v>
      </c>
    </row>
    <row r="1110">
      <c r="A1110" s="9">
        <v>1108.0</v>
      </c>
      <c r="B1110" s="7" t="s">
        <v>3109</v>
      </c>
      <c r="C1110" s="7" t="s">
        <v>17</v>
      </c>
      <c r="D1110" s="7" t="s">
        <v>3103</v>
      </c>
      <c r="E1110" s="11" t="s">
        <v>3104</v>
      </c>
      <c r="F1110" s="11" t="s">
        <v>3105</v>
      </c>
      <c r="G1110" s="11" t="s">
        <v>3106</v>
      </c>
      <c r="H1110" s="11" t="s">
        <v>3107</v>
      </c>
      <c r="I1110" s="11" t="s">
        <v>3108</v>
      </c>
      <c r="M1110" s="14" t="s">
        <v>26</v>
      </c>
      <c r="N1110" s="15" t="s">
        <v>140</v>
      </c>
      <c r="O1110" s="15" t="s">
        <v>167</v>
      </c>
    </row>
    <row r="1111">
      <c r="A1111" s="9">
        <v>1109.0</v>
      </c>
      <c r="B1111" s="7" t="s">
        <v>3110</v>
      </c>
      <c r="C1111" s="7" t="s">
        <v>17</v>
      </c>
      <c r="D1111" s="7" t="s">
        <v>3103</v>
      </c>
      <c r="E1111" s="11" t="s">
        <v>3104</v>
      </c>
      <c r="F1111" s="11" t="s">
        <v>3105</v>
      </c>
      <c r="G1111" s="11" t="s">
        <v>3106</v>
      </c>
      <c r="H1111" s="11" t="s">
        <v>3107</v>
      </c>
      <c r="I1111" s="11" t="s">
        <v>3108</v>
      </c>
      <c r="M1111" s="14" t="s">
        <v>26</v>
      </c>
      <c r="N1111" s="15" t="s">
        <v>140</v>
      </c>
      <c r="O1111" s="15" t="s">
        <v>3111</v>
      </c>
    </row>
    <row r="1112">
      <c r="A1112" s="9">
        <v>1110.0</v>
      </c>
      <c r="B1112" s="7" t="s">
        <v>3112</v>
      </c>
      <c r="C1112" s="7" t="s">
        <v>17</v>
      </c>
      <c r="D1112" s="7" t="s">
        <v>3103</v>
      </c>
      <c r="E1112" s="11" t="s">
        <v>3104</v>
      </c>
      <c r="F1112" s="11" t="s">
        <v>3105</v>
      </c>
      <c r="G1112" s="11" t="s">
        <v>3106</v>
      </c>
      <c r="H1112" s="11" t="s">
        <v>3107</v>
      </c>
      <c r="I1112" s="11" t="s">
        <v>3108</v>
      </c>
      <c r="M1112" s="14" t="s">
        <v>26</v>
      </c>
      <c r="N1112" s="15" t="s">
        <v>140</v>
      </c>
      <c r="O1112" s="15" t="s">
        <v>3111</v>
      </c>
    </row>
    <row r="1113">
      <c r="A1113" s="9">
        <v>1111.0</v>
      </c>
      <c r="B1113" s="7" t="s">
        <v>3113</v>
      </c>
      <c r="C1113" s="7" t="s">
        <v>17</v>
      </c>
      <c r="D1113" s="7" t="s">
        <v>3103</v>
      </c>
      <c r="E1113" s="11" t="s">
        <v>3104</v>
      </c>
      <c r="F1113" s="11" t="s">
        <v>3105</v>
      </c>
      <c r="G1113" s="11" t="s">
        <v>3106</v>
      </c>
      <c r="H1113" s="11" t="s">
        <v>3107</v>
      </c>
      <c r="I1113" s="11" t="s">
        <v>3108</v>
      </c>
      <c r="M1113" s="14" t="s">
        <v>26</v>
      </c>
      <c r="N1113" s="15" t="s">
        <v>140</v>
      </c>
      <c r="O1113" s="15" t="s">
        <v>3111</v>
      </c>
    </row>
    <row r="1114">
      <c r="A1114" s="9">
        <v>1112.0</v>
      </c>
      <c r="B1114" s="7" t="s">
        <v>3114</v>
      </c>
      <c r="C1114" s="7" t="s">
        <v>17</v>
      </c>
      <c r="D1114" s="7" t="s">
        <v>3103</v>
      </c>
      <c r="E1114" s="11" t="s">
        <v>3104</v>
      </c>
      <c r="F1114" s="11" t="s">
        <v>3105</v>
      </c>
      <c r="G1114" s="11" t="s">
        <v>3106</v>
      </c>
      <c r="H1114" s="11" t="s">
        <v>3107</v>
      </c>
      <c r="I1114" s="11" t="s">
        <v>3108</v>
      </c>
      <c r="M1114" s="14" t="s">
        <v>26</v>
      </c>
      <c r="N1114" s="15" t="s">
        <v>140</v>
      </c>
      <c r="O1114" s="15" t="s">
        <v>3111</v>
      </c>
    </row>
    <row r="1115">
      <c r="A1115" s="9">
        <v>1113.0</v>
      </c>
      <c r="B1115" s="7" t="s">
        <v>3115</v>
      </c>
      <c r="C1115" s="7" t="s">
        <v>17</v>
      </c>
      <c r="D1115" s="7" t="s">
        <v>3103</v>
      </c>
      <c r="E1115" s="11" t="s">
        <v>3116</v>
      </c>
      <c r="F1115" s="11" t="s">
        <v>3117</v>
      </c>
      <c r="G1115" s="11" t="s">
        <v>3118</v>
      </c>
      <c r="H1115" s="11" t="s">
        <v>3119</v>
      </c>
      <c r="I1115" s="11" t="s">
        <v>3120</v>
      </c>
      <c r="M1115" s="14" t="s">
        <v>26</v>
      </c>
      <c r="N1115" s="15" t="s">
        <v>89</v>
      </c>
      <c r="O1115" s="15" t="s">
        <v>1552</v>
      </c>
    </row>
    <row r="1116">
      <c r="A1116" s="9">
        <v>1114.0</v>
      </c>
      <c r="B1116" s="7" t="s">
        <v>3121</v>
      </c>
      <c r="C1116" s="7" t="s">
        <v>17</v>
      </c>
      <c r="D1116" s="7" t="s">
        <v>3103</v>
      </c>
      <c r="E1116" s="11" t="s">
        <v>3116</v>
      </c>
      <c r="F1116" s="11" t="s">
        <v>3117</v>
      </c>
      <c r="G1116" s="11" t="s">
        <v>3118</v>
      </c>
      <c r="H1116" s="11" t="s">
        <v>3119</v>
      </c>
      <c r="I1116" s="11" t="s">
        <v>3120</v>
      </c>
      <c r="M1116" s="14" t="s">
        <v>26</v>
      </c>
      <c r="N1116" s="15" t="s">
        <v>89</v>
      </c>
      <c r="O1116" s="15" t="s">
        <v>1552</v>
      </c>
    </row>
    <row r="1117">
      <c r="A1117" s="9">
        <v>1115.0</v>
      </c>
      <c r="B1117" s="7" t="s">
        <v>3122</v>
      </c>
      <c r="C1117" s="7" t="s">
        <v>17</v>
      </c>
      <c r="D1117" s="7" t="s">
        <v>3103</v>
      </c>
      <c r="E1117" s="11" t="s">
        <v>3116</v>
      </c>
      <c r="F1117" s="11" t="s">
        <v>3117</v>
      </c>
      <c r="G1117" s="11" t="s">
        <v>3118</v>
      </c>
      <c r="H1117" s="11" t="s">
        <v>3119</v>
      </c>
      <c r="I1117" s="11" t="s">
        <v>3120</v>
      </c>
      <c r="M1117" s="14" t="s">
        <v>26</v>
      </c>
      <c r="N1117" s="15" t="s">
        <v>140</v>
      </c>
      <c r="O1117" s="15" t="s">
        <v>3111</v>
      </c>
    </row>
    <row r="1118">
      <c r="A1118" s="9">
        <v>1116.0</v>
      </c>
      <c r="B1118" s="7" t="s">
        <v>3123</v>
      </c>
      <c r="C1118" s="7" t="s">
        <v>17</v>
      </c>
      <c r="D1118" s="7" t="s">
        <v>3103</v>
      </c>
      <c r="E1118" s="11" t="s">
        <v>3116</v>
      </c>
      <c r="F1118" s="11" t="s">
        <v>3117</v>
      </c>
      <c r="G1118" s="11" t="s">
        <v>3118</v>
      </c>
      <c r="H1118" s="11" t="s">
        <v>3119</v>
      </c>
      <c r="I1118" s="11" t="s">
        <v>3120</v>
      </c>
      <c r="M1118" s="14" t="s">
        <v>26</v>
      </c>
      <c r="N1118" s="15" t="s">
        <v>140</v>
      </c>
      <c r="O1118" s="15" t="s">
        <v>3111</v>
      </c>
    </row>
    <row r="1119">
      <c r="A1119" s="9">
        <v>1117.0</v>
      </c>
      <c r="B1119" s="7" t="s">
        <v>3124</v>
      </c>
      <c r="C1119" s="7" t="s">
        <v>17</v>
      </c>
      <c r="D1119" s="7" t="s">
        <v>3103</v>
      </c>
      <c r="E1119" s="11" t="s">
        <v>3116</v>
      </c>
      <c r="F1119" s="11" t="s">
        <v>3117</v>
      </c>
      <c r="G1119" s="11" t="s">
        <v>3118</v>
      </c>
      <c r="H1119" s="11" t="s">
        <v>3119</v>
      </c>
      <c r="I1119" s="11" t="s">
        <v>3120</v>
      </c>
      <c r="M1119" s="14" t="s">
        <v>26</v>
      </c>
      <c r="N1119" s="15" t="s">
        <v>140</v>
      </c>
      <c r="O1119" s="15" t="s">
        <v>3111</v>
      </c>
    </row>
    <row r="1120">
      <c r="A1120" s="9">
        <v>1118.0</v>
      </c>
      <c r="B1120" s="7" t="s">
        <v>3125</v>
      </c>
      <c r="C1120" s="7" t="s">
        <v>17</v>
      </c>
      <c r="D1120" s="7" t="s">
        <v>3103</v>
      </c>
      <c r="E1120" s="11" t="s">
        <v>3116</v>
      </c>
      <c r="F1120" s="11" t="s">
        <v>3117</v>
      </c>
      <c r="G1120" s="11" t="s">
        <v>3118</v>
      </c>
      <c r="H1120" s="11" t="s">
        <v>3119</v>
      </c>
      <c r="I1120" s="11" t="s">
        <v>3120</v>
      </c>
      <c r="M1120" s="14" t="s">
        <v>26</v>
      </c>
      <c r="N1120" s="15" t="s">
        <v>140</v>
      </c>
      <c r="O1120" s="15" t="s">
        <v>3111</v>
      </c>
    </row>
    <row r="1121">
      <c r="A1121" s="9">
        <v>1119.0</v>
      </c>
      <c r="B1121" s="7" t="s">
        <v>3126</v>
      </c>
      <c r="C1121" s="7" t="s">
        <v>17</v>
      </c>
      <c r="D1121" s="7" t="s">
        <v>3103</v>
      </c>
      <c r="E1121" s="11" t="s">
        <v>3127</v>
      </c>
      <c r="F1121" s="11" t="s">
        <v>3128</v>
      </c>
      <c r="G1121" s="11" t="s">
        <v>3129</v>
      </c>
      <c r="H1121" s="11" t="s">
        <v>3130</v>
      </c>
      <c r="I1121" s="11" t="s">
        <v>3131</v>
      </c>
      <c r="M1121" s="14" t="s">
        <v>26</v>
      </c>
      <c r="N1121" s="15" t="s">
        <v>89</v>
      </c>
      <c r="O1121" s="15" t="s">
        <v>1552</v>
      </c>
    </row>
    <row r="1122">
      <c r="A1122" s="9">
        <v>1120.0</v>
      </c>
      <c r="B1122" s="7" t="s">
        <v>3132</v>
      </c>
      <c r="C1122" s="7" t="s">
        <v>17</v>
      </c>
      <c r="D1122" s="7" t="s">
        <v>3103</v>
      </c>
      <c r="E1122" s="11" t="s">
        <v>3127</v>
      </c>
      <c r="F1122" s="11" t="s">
        <v>3128</v>
      </c>
      <c r="G1122" s="11" t="s">
        <v>3129</v>
      </c>
      <c r="H1122" s="11" t="s">
        <v>3130</v>
      </c>
      <c r="I1122" s="11" t="s">
        <v>3131</v>
      </c>
      <c r="M1122" s="14" t="s">
        <v>26</v>
      </c>
      <c r="N1122" s="15" t="s">
        <v>89</v>
      </c>
      <c r="O1122" s="15" t="s">
        <v>1552</v>
      </c>
    </row>
    <row r="1123">
      <c r="A1123" s="9">
        <v>1121.0</v>
      </c>
      <c r="B1123" s="7" t="s">
        <v>3133</v>
      </c>
      <c r="C1123" s="7" t="s">
        <v>17</v>
      </c>
      <c r="D1123" s="7" t="s">
        <v>3103</v>
      </c>
      <c r="E1123" s="11" t="s">
        <v>3127</v>
      </c>
      <c r="F1123" s="11" t="s">
        <v>3128</v>
      </c>
      <c r="G1123" s="11" t="s">
        <v>3129</v>
      </c>
      <c r="H1123" s="11" t="s">
        <v>3130</v>
      </c>
      <c r="I1123" s="11" t="s">
        <v>3131</v>
      </c>
      <c r="M1123" s="14" t="s">
        <v>26</v>
      </c>
      <c r="N1123" s="15" t="s">
        <v>89</v>
      </c>
      <c r="O1123" s="15" t="s">
        <v>1552</v>
      </c>
    </row>
    <row r="1124">
      <c r="A1124" s="9">
        <v>1122.0</v>
      </c>
      <c r="B1124" s="7" t="s">
        <v>3134</v>
      </c>
      <c r="C1124" s="7" t="s">
        <v>17</v>
      </c>
      <c r="D1124" s="7" t="s">
        <v>3103</v>
      </c>
      <c r="E1124" s="11" t="s">
        <v>3127</v>
      </c>
      <c r="F1124" s="11" t="s">
        <v>3128</v>
      </c>
      <c r="G1124" s="11" t="s">
        <v>3129</v>
      </c>
      <c r="H1124" s="11" t="s">
        <v>3130</v>
      </c>
      <c r="I1124" s="11" t="s">
        <v>3131</v>
      </c>
      <c r="M1124" s="14" t="s">
        <v>26</v>
      </c>
      <c r="N1124" s="15" t="s">
        <v>89</v>
      </c>
      <c r="O1124" s="15" t="s">
        <v>1552</v>
      </c>
    </row>
    <row r="1125">
      <c r="A1125" s="9">
        <v>1123.0</v>
      </c>
      <c r="B1125" s="7" t="s">
        <v>3135</v>
      </c>
      <c r="C1125" s="7" t="s">
        <v>17</v>
      </c>
      <c r="D1125" s="7" t="s">
        <v>3103</v>
      </c>
      <c r="E1125" s="11" t="s">
        <v>3127</v>
      </c>
      <c r="F1125" s="11" t="s">
        <v>3128</v>
      </c>
      <c r="G1125" s="11" t="s">
        <v>3129</v>
      </c>
      <c r="H1125" s="11" t="s">
        <v>3130</v>
      </c>
      <c r="I1125" s="11" t="s">
        <v>3131</v>
      </c>
      <c r="M1125" s="14" t="s">
        <v>26</v>
      </c>
      <c r="N1125" s="15" t="s">
        <v>140</v>
      </c>
      <c r="O1125" s="15" t="s">
        <v>3111</v>
      </c>
    </row>
    <row r="1126">
      <c r="A1126" s="9">
        <v>1124.0</v>
      </c>
      <c r="B1126" s="7" t="s">
        <v>3136</v>
      </c>
      <c r="C1126" s="7" t="s">
        <v>17</v>
      </c>
      <c r="D1126" s="7" t="s">
        <v>3103</v>
      </c>
      <c r="E1126" s="11" t="s">
        <v>3127</v>
      </c>
      <c r="F1126" s="11" t="s">
        <v>3128</v>
      </c>
      <c r="G1126" s="11" t="s">
        <v>3129</v>
      </c>
      <c r="H1126" s="11" t="s">
        <v>3130</v>
      </c>
      <c r="I1126" s="11" t="s">
        <v>3131</v>
      </c>
      <c r="M1126" s="14" t="s">
        <v>26</v>
      </c>
      <c r="N1126" s="15" t="s">
        <v>140</v>
      </c>
      <c r="O1126" s="15" t="s">
        <v>3111</v>
      </c>
    </row>
    <row r="1127">
      <c r="A1127" s="9">
        <v>1125.0</v>
      </c>
      <c r="B1127" s="7" t="s">
        <v>3137</v>
      </c>
      <c r="C1127" s="7" t="s">
        <v>17</v>
      </c>
      <c r="D1127" s="7" t="s">
        <v>3103</v>
      </c>
      <c r="E1127" s="11" t="s">
        <v>3127</v>
      </c>
      <c r="F1127" s="11" t="s">
        <v>3128</v>
      </c>
      <c r="G1127" s="11" t="s">
        <v>3129</v>
      </c>
      <c r="H1127" s="11" t="s">
        <v>3130</v>
      </c>
      <c r="I1127" s="11" t="s">
        <v>3131</v>
      </c>
      <c r="M1127" s="14" t="s">
        <v>26</v>
      </c>
      <c r="N1127" s="15" t="s">
        <v>140</v>
      </c>
      <c r="O1127" s="15" t="s">
        <v>3111</v>
      </c>
    </row>
    <row r="1128">
      <c r="A1128" s="9">
        <v>1126.0</v>
      </c>
      <c r="B1128" s="7" t="s">
        <v>3138</v>
      </c>
      <c r="C1128" s="7" t="s">
        <v>17</v>
      </c>
      <c r="D1128" s="7" t="s">
        <v>3103</v>
      </c>
      <c r="E1128" s="11" t="s">
        <v>3127</v>
      </c>
      <c r="F1128" s="11" t="s">
        <v>3128</v>
      </c>
      <c r="G1128" s="11" t="s">
        <v>3129</v>
      </c>
      <c r="H1128" s="11" t="s">
        <v>3130</v>
      </c>
      <c r="I1128" s="11" t="s">
        <v>3131</v>
      </c>
      <c r="M1128" s="14" t="s">
        <v>26</v>
      </c>
      <c r="N1128" s="15" t="s">
        <v>140</v>
      </c>
      <c r="O1128" s="15" t="s">
        <v>3111</v>
      </c>
    </row>
    <row r="1129">
      <c r="A1129" s="9">
        <v>1127.0</v>
      </c>
      <c r="B1129" s="7" t="s">
        <v>3139</v>
      </c>
      <c r="C1129" s="7" t="s">
        <v>17</v>
      </c>
      <c r="D1129" s="7" t="s">
        <v>3103</v>
      </c>
      <c r="E1129" s="11" t="s">
        <v>3127</v>
      </c>
      <c r="F1129" s="11" t="s">
        <v>3128</v>
      </c>
      <c r="G1129" s="11" t="s">
        <v>3129</v>
      </c>
      <c r="H1129" s="11" t="s">
        <v>3130</v>
      </c>
      <c r="I1129" s="11" t="s">
        <v>3131</v>
      </c>
      <c r="M1129" s="14" t="s">
        <v>26</v>
      </c>
      <c r="N1129" s="15" t="s">
        <v>140</v>
      </c>
      <c r="O1129" s="15" t="s">
        <v>3111</v>
      </c>
    </row>
    <row r="1130">
      <c r="A1130" s="9">
        <v>1128.0</v>
      </c>
      <c r="B1130" s="7" t="s">
        <v>3140</v>
      </c>
      <c r="C1130" s="7" t="s">
        <v>17</v>
      </c>
      <c r="D1130" s="7" t="s">
        <v>3103</v>
      </c>
      <c r="E1130" s="11" t="s">
        <v>3127</v>
      </c>
      <c r="F1130" s="11" t="s">
        <v>3128</v>
      </c>
      <c r="G1130" s="11" t="s">
        <v>3129</v>
      </c>
      <c r="H1130" s="11" t="s">
        <v>3130</v>
      </c>
      <c r="I1130" s="11" t="s">
        <v>3131</v>
      </c>
      <c r="M1130" s="14" t="s">
        <v>26</v>
      </c>
      <c r="N1130" s="15" t="s">
        <v>140</v>
      </c>
      <c r="O1130" s="15" t="s">
        <v>3111</v>
      </c>
    </row>
    <row r="1131">
      <c r="A1131" s="9">
        <v>1129.0</v>
      </c>
      <c r="B1131" s="7" t="s">
        <v>3141</v>
      </c>
      <c r="C1131" s="7" t="s">
        <v>17</v>
      </c>
      <c r="D1131" s="7" t="s">
        <v>3103</v>
      </c>
      <c r="E1131" s="11" t="s">
        <v>3127</v>
      </c>
      <c r="F1131" s="11" t="s">
        <v>3128</v>
      </c>
      <c r="G1131" s="11" t="s">
        <v>3129</v>
      </c>
      <c r="H1131" s="11" t="s">
        <v>3130</v>
      </c>
      <c r="I1131" s="11" t="s">
        <v>3131</v>
      </c>
      <c r="M1131" s="14" t="s">
        <v>26</v>
      </c>
      <c r="N1131" s="15" t="s">
        <v>140</v>
      </c>
      <c r="O1131" s="15" t="s">
        <v>3111</v>
      </c>
    </row>
    <row r="1132">
      <c r="A1132" s="9">
        <v>1130.0</v>
      </c>
      <c r="B1132" s="7" t="s">
        <v>3142</v>
      </c>
      <c r="C1132" s="7" t="s">
        <v>17</v>
      </c>
      <c r="D1132" s="7" t="s">
        <v>3103</v>
      </c>
      <c r="E1132" s="11" t="s">
        <v>3127</v>
      </c>
      <c r="F1132" s="11" t="s">
        <v>3128</v>
      </c>
      <c r="G1132" s="11" t="s">
        <v>3129</v>
      </c>
      <c r="H1132" s="11" t="s">
        <v>3130</v>
      </c>
      <c r="I1132" s="11" t="s">
        <v>3131</v>
      </c>
      <c r="M1132" s="14" t="s">
        <v>26</v>
      </c>
      <c r="N1132" s="15" t="s">
        <v>140</v>
      </c>
      <c r="O1132" s="15" t="s">
        <v>3111</v>
      </c>
    </row>
    <row r="1133">
      <c r="A1133" s="9">
        <v>1131.0</v>
      </c>
      <c r="B1133" s="7" t="s">
        <v>3143</v>
      </c>
      <c r="C1133" s="7" t="s">
        <v>17</v>
      </c>
      <c r="D1133" s="7" t="s">
        <v>3103</v>
      </c>
      <c r="E1133" s="11" t="s">
        <v>3127</v>
      </c>
      <c r="F1133" s="11" t="s">
        <v>3128</v>
      </c>
      <c r="G1133" s="11" t="s">
        <v>3129</v>
      </c>
      <c r="H1133" s="11" t="s">
        <v>3130</v>
      </c>
      <c r="I1133" s="11" t="s">
        <v>3131</v>
      </c>
      <c r="M1133" s="14" t="s">
        <v>26</v>
      </c>
      <c r="N1133" s="15" t="s">
        <v>140</v>
      </c>
      <c r="O1133" s="15" t="s">
        <v>3111</v>
      </c>
    </row>
    <row r="1134">
      <c r="A1134" s="9">
        <v>1132.0</v>
      </c>
      <c r="B1134" s="7" t="s">
        <v>3144</v>
      </c>
      <c r="C1134" s="7" t="s">
        <v>160</v>
      </c>
      <c r="D1134" s="7" t="s">
        <v>3145</v>
      </c>
      <c r="E1134" s="11" t="s">
        <v>3146</v>
      </c>
      <c r="F1134" s="11" t="s">
        <v>3147</v>
      </c>
      <c r="G1134" s="11" t="s">
        <v>3148</v>
      </c>
      <c r="H1134" s="11" t="s">
        <v>3149</v>
      </c>
      <c r="I1134" s="11" t="s">
        <v>3151</v>
      </c>
      <c r="M1134" s="14" t="s">
        <v>219</v>
      </c>
      <c r="N1134" s="15" t="s">
        <v>220</v>
      </c>
      <c r="O1134" s="15" t="s">
        <v>221</v>
      </c>
    </row>
    <row r="1135">
      <c r="A1135" s="9">
        <v>1133.0</v>
      </c>
      <c r="B1135" s="7" t="s">
        <v>3152</v>
      </c>
      <c r="C1135" s="7" t="s">
        <v>248</v>
      </c>
      <c r="D1135" s="7" t="s">
        <v>3095</v>
      </c>
      <c r="E1135" s="11" t="s">
        <v>3153</v>
      </c>
      <c r="F1135" s="11" t="s">
        <v>3154</v>
      </c>
      <c r="G1135" s="11" t="s">
        <v>3155</v>
      </c>
      <c r="H1135" s="11" t="s">
        <v>3156</v>
      </c>
      <c r="I1135" s="11" t="s">
        <v>3157</v>
      </c>
      <c r="M1135" s="14" t="s">
        <v>26</v>
      </c>
      <c r="N1135" s="15" t="s">
        <v>140</v>
      </c>
      <c r="O1135" s="15" t="s">
        <v>167</v>
      </c>
    </row>
    <row r="1136">
      <c r="A1136" s="9">
        <v>1134.0</v>
      </c>
      <c r="B1136" s="7" t="s">
        <v>3158</v>
      </c>
      <c r="C1136" s="7" t="s">
        <v>248</v>
      </c>
      <c r="D1136" s="7" t="s">
        <v>3095</v>
      </c>
      <c r="E1136" s="11" t="s">
        <v>2158</v>
      </c>
      <c r="F1136" s="11" t="s">
        <v>2159</v>
      </c>
      <c r="G1136" s="11" t="s">
        <v>2160</v>
      </c>
      <c r="H1136" s="11" t="s">
        <v>2161</v>
      </c>
      <c r="I1136" s="11" t="s">
        <v>2162</v>
      </c>
      <c r="M1136" s="14" t="s">
        <v>26</v>
      </c>
      <c r="N1136" s="15" t="s">
        <v>140</v>
      </c>
      <c r="O1136" s="15" t="s">
        <v>167</v>
      </c>
    </row>
    <row r="1137">
      <c r="A1137" s="9">
        <v>1135.0</v>
      </c>
      <c r="B1137" s="7" t="s">
        <v>3159</v>
      </c>
      <c r="C1137" s="7" t="s">
        <v>248</v>
      </c>
      <c r="D1137" s="7" t="s">
        <v>3095</v>
      </c>
      <c r="E1137" s="11" t="s">
        <v>2158</v>
      </c>
      <c r="F1137" s="11" t="s">
        <v>2159</v>
      </c>
      <c r="G1137" s="11" t="s">
        <v>2160</v>
      </c>
      <c r="H1137" s="11" t="s">
        <v>2161</v>
      </c>
      <c r="I1137" s="11" t="s">
        <v>2162</v>
      </c>
      <c r="M1137" s="14" t="s">
        <v>26</v>
      </c>
      <c r="N1137" s="15" t="s">
        <v>140</v>
      </c>
      <c r="O1137" s="15" t="s">
        <v>167</v>
      </c>
    </row>
    <row r="1138">
      <c r="A1138" s="9">
        <v>1136.0</v>
      </c>
      <c r="B1138" s="7" t="s">
        <v>3160</v>
      </c>
      <c r="C1138" s="7" t="s">
        <v>248</v>
      </c>
      <c r="D1138" s="7" t="s">
        <v>3095</v>
      </c>
      <c r="E1138" s="11" t="s">
        <v>2158</v>
      </c>
      <c r="F1138" s="11" t="s">
        <v>2159</v>
      </c>
      <c r="G1138" s="11" t="s">
        <v>2160</v>
      </c>
      <c r="H1138" s="11" t="s">
        <v>2161</v>
      </c>
      <c r="I1138" s="11" t="s">
        <v>2162</v>
      </c>
      <c r="M1138" s="14" t="s">
        <v>26</v>
      </c>
      <c r="N1138" s="15" t="s">
        <v>140</v>
      </c>
      <c r="O1138" s="15" t="s">
        <v>167</v>
      </c>
    </row>
    <row r="1139">
      <c r="A1139" s="9">
        <v>1137.0</v>
      </c>
      <c r="B1139" s="7" t="s">
        <v>3161</v>
      </c>
      <c r="C1139" s="7" t="s">
        <v>294</v>
      </c>
      <c r="D1139" s="7" t="s">
        <v>3162</v>
      </c>
      <c r="E1139" s="11" t="s">
        <v>3163</v>
      </c>
      <c r="F1139" s="11" t="s">
        <v>3164</v>
      </c>
      <c r="G1139" s="11" t="s">
        <v>3165</v>
      </c>
      <c r="H1139" s="11" t="s">
        <v>3166</v>
      </c>
      <c r="I1139" s="11" t="s">
        <v>3167</v>
      </c>
      <c r="M1139" s="14" t="s">
        <v>26</v>
      </c>
      <c r="N1139" s="15" t="s">
        <v>140</v>
      </c>
      <c r="O1139" s="15" t="s">
        <v>167</v>
      </c>
    </row>
    <row r="1140">
      <c r="A1140" s="9">
        <v>1138.0</v>
      </c>
      <c r="B1140" s="7" t="s">
        <v>3168</v>
      </c>
      <c r="C1140" s="7" t="s">
        <v>294</v>
      </c>
      <c r="D1140" s="7" t="s">
        <v>3162</v>
      </c>
      <c r="E1140" s="11" t="s">
        <v>3163</v>
      </c>
      <c r="F1140" s="11" t="s">
        <v>3164</v>
      </c>
      <c r="G1140" s="11" t="s">
        <v>3165</v>
      </c>
      <c r="H1140" s="11" t="s">
        <v>3166</v>
      </c>
      <c r="I1140" s="11" t="s">
        <v>3167</v>
      </c>
      <c r="M1140" s="14" t="s">
        <v>26</v>
      </c>
      <c r="N1140" s="15" t="s">
        <v>140</v>
      </c>
      <c r="O1140" s="15" t="s">
        <v>167</v>
      </c>
    </row>
    <row r="1141">
      <c r="A1141" s="9">
        <v>1139.0</v>
      </c>
      <c r="B1141" s="7" t="s">
        <v>3169</v>
      </c>
      <c r="C1141" s="7" t="s">
        <v>294</v>
      </c>
      <c r="D1141" s="7" t="s">
        <v>3162</v>
      </c>
      <c r="E1141" s="11" t="s">
        <v>3163</v>
      </c>
      <c r="F1141" s="11" t="s">
        <v>3164</v>
      </c>
      <c r="G1141" s="11" t="s">
        <v>3165</v>
      </c>
      <c r="H1141" s="11" t="s">
        <v>3166</v>
      </c>
      <c r="I1141" s="11" t="s">
        <v>3167</v>
      </c>
      <c r="M1141" s="14" t="s">
        <v>26</v>
      </c>
      <c r="N1141" s="15" t="s">
        <v>140</v>
      </c>
      <c r="O1141" s="15" t="s">
        <v>167</v>
      </c>
    </row>
    <row r="1142">
      <c r="A1142" s="9">
        <v>1140.0</v>
      </c>
      <c r="B1142" s="7" t="s">
        <v>3170</v>
      </c>
      <c r="C1142" s="7" t="s">
        <v>294</v>
      </c>
      <c r="D1142" s="7" t="s">
        <v>3162</v>
      </c>
      <c r="E1142" s="11" t="s">
        <v>3171</v>
      </c>
      <c r="F1142" s="11" t="s">
        <v>3172</v>
      </c>
      <c r="G1142" s="11" t="s">
        <v>3173</v>
      </c>
      <c r="H1142" s="11" t="s">
        <v>3174</v>
      </c>
      <c r="I1142" s="11" t="s">
        <v>3175</v>
      </c>
      <c r="M1142" s="14" t="s">
        <v>1005</v>
      </c>
      <c r="N1142" s="15" t="s">
        <v>140</v>
      </c>
      <c r="O1142" s="15" t="s">
        <v>167</v>
      </c>
    </row>
    <row r="1143">
      <c r="A1143" s="9">
        <v>1141.0</v>
      </c>
      <c r="B1143" s="7" t="s">
        <v>3176</v>
      </c>
      <c r="C1143" s="7" t="s">
        <v>294</v>
      </c>
      <c r="D1143" s="7" t="s">
        <v>3162</v>
      </c>
      <c r="E1143" s="11" t="s">
        <v>3171</v>
      </c>
      <c r="F1143" s="11" t="s">
        <v>3172</v>
      </c>
      <c r="G1143" s="11" t="s">
        <v>3173</v>
      </c>
      <c r="H1143" s="11" t="s">
        <v>3174</v>
      </c>
      <c r="I1143" s="11" t="s">
        <v>3175</v>
      </c>
      <c r="M1143" s="14" t="s">
        <v>1005</v>
      </c>
      <c r="N1143" s="15" t="s">
        <v>140</v>
      </c>
      <c r="O1143" s="15" t="s">
        <v>167</v>
      </c>
    </row>
    <row r="1144">
      <c r="A1144" s="9">
        <v>1142.0</v>
      </c>
      <c r="B1144" s="7" t="s">
        <v>3177</v>
      </c>
      <c r="C1144" s="7" t="s">
        <v>55</v>
      </c>
      <c r="D1144" s="7" t="s">
        <v>56</v>
      </c>
      <c r="E1144" s="11" t="s">
        <v>3178</v>
      </c>
      <c r="F1144" s="11" t="s">
        <v>3179</v>
      </c>
      <c r="G1144" s="11" t="s">
        <v>3180</v>
      </c>
      <c r="H1144" s="11" t="s">
        <v>3181</v>
      </c>
      <c r="I1144" s="11" t="s">
        <v>3182</v>
      </c>
      <c r="M1144" s="14" t="s">
        <v>219</v>
      </c>
      <c r="N1144" s="15" t="s">
        <v>220</v>
      </c>
      <c r="O1144" s="15" t="s">
        <v>221</v>
      </c>
    </row>
    <row r="1145">
      <c r="A1145" s="9">
        <v>1143.0</v>
      </c>
      <c r="B1145" s="7" t="s">
        <v>3183</v>
      </c>
      <c r="C1145" s="7" t="s">
        <v>759</v>
      </c>
      <c r="D1145" s="7" t="s">
        <v>3184</v>
      </c>
      <c r="E1145" s="11" t="s">
        <v>3185</v>
      </c>
      <c r="F1145" s="11" t="s">
        <v>3186</v>
      </c>
      <c r="G1145" s="11" t="s">
        <v>3187</v>
      </c>
      <c r="H1145" s="11" t="s">
        <v>3188</v>
      </c>
      <c r="I1145" s="11" t="s">
        <v>3189</v>
      </c>
      <c r="M1145" s="14" t="s">
        <v>219</v>
      </c>
      <c r="N1145" s="15" t="s">
        <v>220</v>
      </c>
      <c r="O1145" s="15" t="s">
        <v>221</v>
      </c>
    </row>
    <row r="1146">
      <c r="A1146" s="9">
        <v>1144.0</v>
      </c>
      <c r="B1146" s="7" t="s">
        <v>3190</v>
      </c>
      <c r="C1146" s="7" t="s">
        <v>759</v>
      </c>
      <c r="D1146" s="7" t="s">
        <v>3184</v>
      </c>
      <c r="E1146" s="11" t="s">
        <v>3191</v>
      </c>
      <c r="F1146" s="11" t="s">
        <v>3192</v>
      </c>
      <c r="G1146" s="11" t="s">
        <v>3193</v>
      </c>
      <c r="H1146" s="11" t="s">
        <v>3194</v>
      </c>
      <c r="I1146" s="11" t="s">
        <v>3195</v>
      </c>
      <c r="M1146" s="14" t="s">
        <v>219</v>
      </c>
      <c r="N1146" s="15" t="s">
        <v>140</v>
      </c>
      <c r="O1146" s="15" t="s">
        <v>167</v>
      </c>
    </row>
    <row r="1147">
      <c r="A1147" s="9">
        <v>1145.0</v>
      </c>
      <c r="B1147" s="7" t="s">
        <v>3196</v>
      </c>
      <c r="C1147" s="7" t="s">
        <v>479</v>
      </c>
      <c r="D1147" s="7" t="s">
        <v>480</v>
      </c>
      <c r="E1147" s="11" t="s">
        <v>3197</v>
      </c>
      <c r="F1147" s="11" t="s">
        <v>3198</v>
      </c>
      <c r="G1147" s="11" t="s">
        <v>3199</v>
      </c>
      <c r="H1147" s="11" t="s">
        <v>3200</v>
      </c>
      <c r="I1147" s="11" t="s">
        <v>3201</v>
      </c>
      <c r="M1147" s="14" t="s">
        <v>26</v>
      </c>
      <c r="N1147" s="15" t="s">
        <v>140</v>
      </c>
      <c r="O1147" s="15" t="s">
        <v>167</v>
      </c>
    </row>
    <row r="1148">
      <c r="A1148" s="9">
        <v>1146.0</v>
      </c>
      <c r="B1148" s="7" t="s">
        <v>3202</v>
      </c>
      <c r="C1148" s="7" t="s">
        <v>479</v>
      </c>
      <c r="D1148" s="7" t="s">
        <v>480</v>
      </c>
      <c r="E1148" s="11" t="s">
        <v>3197</v>
      </c>
      <c r="F1148" s="11" t="s">
        <v>3198</v>
      </c>
      <c r="G1148" s="11" t="s">
        <v>3199</v>
      </c>
      <c r="H1148" s="11" t="s">
        <v>3200</v>
      </c>
      <c r="I1148" s="11" t="s">
        <v>3201</v>
      </c>
      <c r="M1148" s="14" t="s">
        <v>26</v>
      </c>
      <c r="N1148" s="15" t="s">
        <v>140</v>
      </c>
      <c r="O1148" s="15" t="s">
        <v>167</v>
      </c>
    </row>
    <row r="1149">
      <c r="A1149" s="9">
        <v>1147.0</v>
      </c>
      <c r="B1149" s="7" t="s">
        <v>3203</v>
      </c>
      <c r="C1149" s="7" t="s">
        <v>479</v>
      </c>
      <c r="D1149" s="7" t="s">
        <v>480</v>
      </c>
      <c r="E1149" s="11" t="s">
        <v>3197</v>
      </c>
      <c r="F1149" s="11" t="s">
        <v>3198</v>
      </c>
      <c r="G1149" s="11" t="s">
        <v>3199</v>
      </c>
      <c r="H1149" s="11" t="s">
        <v>3200</v>
      </c>
      <c r="I1149" s="11" t="s">
        <v>3201</v>
      </c>
      <c r="M1149" s="14" t="s">
        <v>219</v>
      </c>
      <c r="N1149" s="15" t="s">
        <v>220</v>
      </c>
      <c r="O1149" s="15" t="s">
        <v>221</v>
      </c>
    </row>
    <row r="1150">
      <c r="A1150" s="9">
        <v>1148.0</v>
      </c>
      <c r="B1150" s="7" t="s">
        <v>3204</v>
      </c>
      <c r="C1150" s="7" t="s">
        <v>479</v>
      </c>
      <c r="D1150" s="7" t="s">
        <v>480</v>
      </c>
      <c r="E1150" s="11" t="s">
        <v>3197</v>
      </c>
      <c r="F1150" s="11" t="s">
        <v>3198</v>
      </c>
      <c r="G1150" s="11" t="s">
        <v>3199</v>
      </c>
      <c r="H1150" s="11" t="s">
        <v>3200</v>
      </c>
      <c r="I1150" s="11" t="s">
        <v>3201</v>
      </c>
      <c r="M1150" s="14" t="s">
        <v>26</v>
      </c>
      <c r="N1150" s="15" t="s">
        <v>29</v>
      </c>
      <c r="O1150" s="15" t="s">
        <v>48</v>
      </c>
    </row>
    <row r="1151">
      <c r="A1151" s="9">
        <v>1149.0</v>
      </c>
      <c r="B1151" s="7" t="s">
        <v>3205</v>
      </c>
      <c r="C1151" s="7" t="s">
        <v>479</v>
      </c>
      <c r="D1151" s="7" t="s">
        <v>480</v>
      </c>
      <c r="E1151" s="11" t="s">
        <v>3197</v>
      </c>
      <c r="F1151" s="11" t="s">
        <v>3198</v>
      </c>
      <c r="G1151" s="11" t="s">
        <v>3199</v>
      </c>
      <c r="H1151" s="11" t="s">
        <v>3200</v>
      </c>
      <c r="I1151" s="11" t="s">
        <v>3201</v>
      </c>
      <c r="M1151" s="14" t="s">
        <v>219</v>
      </c>
      <c r="N1151" s="15" t="s">
        <v>220</v>
      </c>
      <c r="O1151" s="15" t="s">
        <v>221</v>
      </c>
    </row>
    <row r="1152">
      <c r="A1152" s="9">
        <v>1150.0</v>
      </c>
      <c r="B1152" s="7" t="s">
        <v>3206</v>
      </c>
      <c r="C1152" s="7" t="s">
        <v>442</v>
      </c>
      <c r="D1152" s="7" t="s">
        <v>443</v>
      </c>
      <c r="E1152" s="11" t="s">
        <v>3207</v>
      </c>
      <c r="F1152" s="11" t="s">
        <v>3208</v>
      </c>
      <c r="G1152" s="11" t="s">
        <v>3209</v>
      </c>
      <c r="H1152" s="11" t="s">
        <v>3210</v>
      </c>
      <c r="I1152" s="11" t="s">
        <v>3211</v>
      </c>
      <c r="M1152" s="14" t="s">
        <v>26</v>
      </c>
      <c r="N1152" s="15" t="s">
        <v>140</v>
      </c>
      <c r="O1152" s="15" t="s">
        <v>167</v>
      </c>
    </row>
    <row r="1153">
      <c r="A1153" s="9">
        <v>1151.0</v>
      </c>
      <c r="B1153" s="7" t="s">
        <v>3212</v>
      </c>
      <c r="C1153" s="7" t="s">
        <v>224</v>
      </c>
      <c r="D1153" s="7" t="s">
        <v>225</v>
      </c>
      <c r="E1153" s="11" t="s">
        <v>3213</v>
      </c>
      <c r="F1153" s="11" t="s">
        <v>3214</v>
      </c>
      <c r="G1153" s="11" t="s">
        <v>3215</v>
      </c>
      <c r="H1153" s="11" t="s">
        <v>3216</v>
      </c>
      <c r="I1153" s="11" t="s">
        <v>3217</v>
      </c>
      <c r="M1153" s="14" t="s">
        <v>26</v>
      </c>
      <c r="N1153" s="15" t="s">
        <v>140</v>
      </c>
      <c r="O1153" s="15" t="s">
        <v>167</v>
      </c>
    </row>
    <row r="1154">
      <c r="A1154" s="9">
        <v>1152.0</v>
      </c>
      <c r="B1154" s="7" t="s">
        <v>3218</v>
      </c>
      <c r="C1154" s="7" t="s">
        <v>224</v>
      </c>
      <c r="D1154" s="7" t="s">
        <v>225</v>
      </c>
      <c r="E1154" s="11" t="s">
        <v>3213</v>
      </c>
      <c r="F1154" s="11" t="s">
        <v>3214</v>
      </c>
      <c r="G1154" s="11" t="s">
        <v>3215</v>
      </c>
      <c r="H1154" s="11" t="s">
        <v>3216</v>
      </c>
      <c r="I1154" s="11" t="s">
        <v>3217</v>
      </c>
      <c r="M1154" s="14" t="s">
        <v>26</v>
      </c>
      <c r="N1154" s="15" t="s">
        <v>140</v>
      </c>
      <c r="O1154" s="15" t="s">
        <v>167</v>
      </c>
    </row>
    <row r="1155">
      <c r="A1155" s="9">
        <v>1153.0</v>
      </c>
      <c r="B1155" s="7" t="s">
        <v>3219</v>
      </c>
      <c r="C1155" s="7" t="s">
        <v>224</v>
      </c>
      <c r="D1155" s="7" t="s">
        <v>225</v>
      </c>
      <c r="E1155" s="11" t="s">
        <v>3213</v>
      </c>
      <c r="F1155" s="11" t="s">
        <v>3214</v>
      </c>
      <c r="G1155" s="11" t="s">
        <v>3215</v>
      </c>
      <c r="H1155" s="11" t="s">
        <v>3216</v>
      </c>
      <c r="I1155" s="11" t="s">
        <v>3217</v>
      </c>
      <c r="M1155" s="14" t="s">
        <v>26</v>
      </c>
      <c r="N1155" s="15" t="s">
        <v>140</v>
      </c>
      <c r="O1155" s="15" t="s">
        <v>167</v>
      </c>
    </row>
    <row r="1156">
      <c r="A1156" s="9">
        <v>1154.0</v>
      </c>
      <c r="B1156" s="7" t="s">
        <v>3220</v>
      </c>
      <c r="C1156" s="7" t="s">
        <v>224</v>
      </c>
      <c r="D1156" s="7" t="s">
        <v>225</v>
      </c>
      <c r="E1156" s="11" t="s">
        <v>3213</v>
      </c>
      <c r="F1156" s="11" t="s">
        <v>3214</v>
      </c>
      <c r="G1156" s="11" t="s">
        <v>3215</v>
      </c>
      <c r="H1156" s="11" t="s">
        <v>3216</v>
      </c>
      <c r="I1156" s="11" t="s">
        <v>3217</v>
      </c>
      <c r="M1156" s="14" t="s">
        <v>26</v>
      </c>
      <c r="N1156" s="15" t="s">
        <v>140</v>
      </c>
      <c r="O1156" s="15" t="s">
        <v>167</v>
      </c>
    </row>
    <row r="1157">
      <c r="A1157" s="9">
        <v>1155.0</v>
      </c>
      <c r="B1157" s="7" t="s">
        <v>3221</v>
      </c>
      <c r="C1157" s="7" t="s">
        <v>224</v>
      </c>
      <c r="D1157" s="7" t="s">
        <v>225</v>
      </c>
      <c r="E1157" s="11" t="s">
        <v>3213</v>
      </c>
      <c r="F1157" s="11" t="s">
        <v>3214</v>
      </c>
      <c r="G1157" s="11" t="s">
        <v>3215</v>
      </c>
      <c r="H1157" s="11" t="s">
        <v>3216</v>
      </c>
      <c r="I1157" s="11" t="s">
        <v>3217</v>
      </c>
      <c r="M1157" s="14" t="s">
        <v>26</v>
      </c>
      <c r="N1157" s="15" t="s">
        <v>140</v>
      </c>
      <c r="O1157" s="15" t="s">
        <v>167</v>
      </c>
    </row>
    <row r="1158">
      <c r="A1158" s="9">
        <v>1156.0</v>
      </c>
      <c r="B1158" s="7" t="s">
        <v>3222</v>
      </c>
      <c r="C1158" s="7" t="s">
        <v>2677</v>
      </c>
      <c r="D1158" s="7" t="s">
        <v>2677</v>
      </c>
      <c r="E1158" s="11" t="s">
        <v>3223</v>
      </c>
      <c r="F1158" s="11" t="s">
        <v>3224</v>
      </c>
      <c r="G1158" s="11" t="s">
        <v>3225</v>
      </c>
      <c r="H1158" s="11" t="s">
        <v>3226</v>
      </c>
      <c r="I1158" s="11" t="s">
        <v>3227</v>
      </c>
      <c r="M1158" s="14" t="s">
        <v>26</v>
      </c>
      <c r="N1158" s="15" t="s">
        <v>140</v>
      </c>
      <c r="O1158" s="15" t="s">
        <v>167</v>
      </c>
    </row>
    <row r="1159">
      <c r="A1159" s="9">
        <v>1157.0</v>
      </c>
      <c r="B1159" s="7" t="s">
        <v>3228</v>
      </c>
      <c r="C1159" s="7" t="s">
        <v>2677</v>
      </c>
      <c r="D1159" s="7" t="s">
        <v>2677</v>
      </c>
      <c r="E1159" s="11" t="s">
        <v>3229</v>
      </c>
      <c r="F1159" s="11" t="s">
        <v>3230</v>
      </c>
      <c r="G1159" s="11" t="s">
        <v>3231</v>
      </c>
      <c r="H1159" s="11" t="s">
        <v>3232</v>
      </c>
      <c r="I1159" s="11" t="s">
        <v>3233</v>
      </c>
      <c r="M1159" s="14" t="s">
        <v>219</v>
      </c>
      <c r="N1159" s="15" t="s">
        <v>220</v>
      </c>
      <c r="O1159" s="15" t="s">
        <v>221</v>
      </c>
    </row>
    <row r="1160">
      <c r="A1160" s="9">
        <v>1158.0</v>
      </c>
      <c r="B1160" s="7" t="s">
        <v>3234</v>
      </c>
      <c r="C1160" s="7" t="s">
        <v>205</v>
      </c>
      <c r="D1160" s="7" t="s">
        <v>317</v>
      </c>
      <c r="E1160" s="11" t="s">
        <v>3235</v>
      </c>
      <c r="F1160" s="11" t="s">
        <v>3236</v>
      </c>
      <c r="G1160" s="11" t="s">
        <v>3237</v>
      </c>
      <c r="H1160" s="11" t="s">
        <v>3238</v>
      </c>
      <c r="I1160" s="11" t="s">
        <v>3239</v>
      </c>
      <c r="M1160" s="14" t="s">
        <v>26</v>
      </c>
      <c r="N1160" s="15" t="s">
        <v>140</v>
      </c>
      <c r="O1160" s="15" t="s">
        <v>167</v>
      </c>
    </row>
    <row r="1161">
      <c r="A1161" s="9">
        <v>1159.0</v>
      </c>
      <c r="B1161" s="7" t="s">
        <v>3240</v>
      </c>
      <c r="C1161" s="7" t="s">
        <v>205</v>
      </c>
      <c r="D1161" s="7" t="s">
        <v>317</v>
      </c>
      <c r="E1161" s="11" t="s">
        <v>3235</v>
      </c>
      <c r="F1161" s="11" t="s">
        <v>3236</v>
      </c>
      <c r="G1161" s="11" t="s">
        <v>3237</v>
      </c>
      <c r="H1161" s="11" t="s">
        <v>3238</v>
      </c>
      <c r="I1161" s="11" t="s">
        <v>3239</v>
      </c>
      <c r="M1161" s="14" t="s">
        <v>26</v>
      </c>
      <c r="N1161" s="15" t="s">
        <v>140</v>
      </c>
      <c r="O1161" s="15" t="s">
        <v>167</v>
      </c>
    </row>
    <row r="1162">
      <c r="A1162" s="9">
        <v>1160.0</v>
      </c>
      <c r="B1162" s="7" t="s">
        <v>3241</v>
      </c>
      <c r="C1162" s="7" t="s">
        <v>205</v>
      </c>
      <c r="D1162" s="7" t="s">
        <v>317</v>
      </c>
      <c r="E1162" s="11" t="s">
        <v>3235</v>
      </c>
      <c r="F1162" s="11" t="s">
        <v>3236</v>
      </c>
      <c r="G1162" s="11" t="s">
        <v>3237</v>
      </c>
      <c r="H1162" s="11" t="s">
        <v>3238</v>
      </c>
      <c r="I1162" s="11" t="s">
        <v>3239</v>
      </c>
      <c r="M1162" s="14" t="s">
        <v>219</v>
      </c>
      <c r="N1162" s="15" t="s">
        <v>220</v>
      </c>
      <c r="O1162" s="15" t="s">
        <v>221</v>
      </c>
    </row>
    <row r="1163">
      <c r="A1163" s="9">
        <v>1161.0</v>
      </c>
      <c r="B1163" s="7" t="s">
        <v>3242</v>
      </c>
      <c r="C1163" s="7" t="s">
        <v>205</v>
      </c>
      <c r="D1163" s="7" t="s">
        <v>317</v>
      </c>
      <c r="E1163" s="11" t="s">
        <v>3235</v>
      </c>
      <c r="F1163" s="11" t="s">
        <v>3236</v>
      </c>
      <c r="G1163" s="11" t="s">
        <v>3237</v>
      </c>
      <c r="H1163" s="11" t="s">
        <v>3238</v>
      </c>
      <c r="I1163" s="11" t="s">
        <v>3239</v>
      </c>
      <c r="M1163" s="14" t="s">
        <v>26</v>
      </c>
      <c r="N1163" s="15" t="s">
        <v>140</v>
      </c>
      <c r="O1163" s="15" t="s">
        <v>167</v>
      </c>
    </row>
    <row r="1164">
      <c r="A1164" s="9">
        <v>1162.0</v>
      </c>
      <c r="B1164" s="7" t="s">
        <v>3243</v>
      </c>
      <c r="C1164" s="7" t="s">
        <v>205</v>
      </c>
      <c r="D1164" s="7" t="s">
        <v>317</v>
      </c>
      <c r="E1164" s="11" t="s">
        <v>3235</v>
      </c>
      <c r="F1164" s="11" t="s">
        <v>3236</v>
      </c>
      <c r="G1164" s="11" t="s">
        <v>3237</v>
      </c>
      <c r="H1164" s="11" t="s">
        <v>3238</v>
      </c>
      <c r="I1164" s="11" t="s">
        <v>3239</v>
      </c>
      <c r="M1164" s="14" t="s">
        <v>26</v>
      </c>
      <c r="N1164" s="15" t="s">
        <v>140</v>
      </c>
      <c r="O1164" s="15" t="s">
        <v>167</v>
      </c>
    </row>
    <row r="1165">
      <c r="A1165" s="9">
        <v>1163.0</v>
      </c>
      <c r="B1165" s="7" t="s">
        <v>3244</v>
      </c>
      <c r="C1165" s="7" t="s">
        <v>82</v>
      </c>
      <c r="D1165" s="7" t="s">
        <v>83</v>
      </c>
      <c r="E1165" s="11" t="s">
        <v>3245</v>
      </c>
      <c r="F1165" s="11" t="s">
        <v>3246</v>
      </c>
      <c r="G1165" s="11" t="s">
        <v>3247</v>
      </c>
      <c r="H1165" s="11" t="s">
        <v>3248</v>
      </c>
      <c r="I1165" s="11" t="s">
        <v>3249</v>
      </c>
      <c r="M1165" s="14" t="s">
        <v>219</v>
      </c>
      <c r="N1165" s="15" t="s">
        <v>220</v>
      </c>
      <c r="O1165" s="15" t="s">
        <v>221</v>
      </c>
    </row>
    <row r="1166">
      <c r="A1166" s="9">
        <v>1164.0</v>
      </c>
      <c r="B1166" s="7" t="s">
        <v>3250</v>
      </c>
      <c r="C1166" s="7" t="s">
        <v>82</v>
      </c>
      <c r="D1166" s="7" t="s">
        <v>83</v>
      </c>
      <c r="E1166" s="11" t="s">
        <v>274</v>
      </c>
      <c r="F1166" s="11" t="s">
        <v>275</v>
      </c>
      <c r="G1166" s="11" t="s">
        <v>276</v>
      </c>
      <c r="H1166" s="11" t="s">
        <v>277</v>
      </c>
      <c r="I1166" s="11" t="s">
        <v>278</v>
      </c>
      <c r="M1166" s="14" t="s">
        <v>80</v>
      </c>
      <c r="N1166" s="15" t="s">
        <v>140</v>
      </c>
      <c r="O1166" s="15" t="s">
        <v>141</v>
      </c>
    </row>
    <row r="1167">
      <c r="A1167" s="9">
        <v>1165.0</v>
      </c>
      <c r="B1167" s="7" t="s">
        <v>3251</v>
      </c>
      <c r="C1167" s="7" t="s">
        <v>723</v>
      </c>
      <c r="D1167" s="7" t="s">
        <v>724</v>
      </c>
      <c r="E1167" s="11" t="s">
        <v>3252</v>
      </c>
      <c r="F1167" s="11" t="s">
        <v>3253</v>
      </c>
      <c r="G1167" s="11" t="s">
        <v>3254</v>
      </c>
      <c r="H1167" s="11" t="s">
        <v>3255</v>
      </c>
      <c r="I1167" s="11" t="s">
        <v>3256</v>
      </c>
      <c r="M1167" s="14" t="s">
        <v>219</v>
      </c>
      <c r="N1167" s="15" t="s">
        <v>220</v>
      </c>
      <c r="O1167" s="15" t="s">
        <v>221</v>
      </c>
    </row>
    <row r="1168">
      <c r="A1168" s="9">
        <v>1166.0</v>
      </c>
      <c r="B1168" s="7" t="s">
        <v>3257</v>
      </c>
      <c r="C1168" s="7" t="s">
        <v>723</v>
      </c>
      <c r="D1168" s="7" t="s">
        <v>724</v>
      </c>
      <c r="E1168" s="11" t="s">
        <v>3252</v>
      </c>
      <c r="F1168" s="11" t="s">
        <v>3253</v>
      </c>
      <c r="G1168" s="11" t="s">
        <v>3254</v>
      </c>
      <c r="H1168" s="11" t="s">
        <v>3255</v>
      </c>
      <c r="I1168" s="11" t="s">
        <v>3256</v>
      </c>
      <c r="M1168" s="14" t="s">
        <v>219</v>
      </c>
      <c r="N1168" s="15" t="s">
        <v>220</v>
      </c>
      <c r="O1168" s="15" t="s">
        <v>221</v>
      </c>
    </row>
    <row r="1169">
      <c r="A1169" s="9">
        <v>1167.0</v>
      </c>
      <c r="B1169" s="7" t="s">
        <v>3258</v>
      </c>
      <c r="C1169" s="7" t="s">
        <v>723</v>
      </c>
      <c r="D1169" s="7" t="s">
        <v>724</v>
      </c>
      <c r="E1169" s="11" t="s">
        <v>3252</v>
      </c>
      <c r="F1169" s="11" t="s">
        <v>3253</v>
      </c>
      <c r="G1169" s="11" t="s">
        <v>3254</v>
      </c>
      <c r="H1169" s="11" t="s">
        <v>3255</v>
      </c>
      <c r="I1169" s="11" t="s">
        <v>3256</v>
      </c>
      <c r="M1169" s="14" t="s">
        <v>219</v>
      </c>
      <c r="N1169" s="15" t="s">
        <v>220</v>
      </c>
      <c r="O1169" s="15" t="s">
        <v>221</v>
      </c>
    </row>
    <row r="1170">
      <c r="A1170" s="9">
        <v>1168.0</v>
      </c>
      <c r="B1170" s="7" t="s">
        <v>3259</v>
      </c>
      <c r="C1170" s="7" t="s">
        <v>723</v>
      </c>
      <c r="D1170" s="7" t="s">
        <v>724</v>
      </c>
      <c r="E1170" s="11" t="s">
        <v>3252</v>
      </c>
      <c r="F1170" s="11" t="s">
        <v>3253</v>
      </c>
      <c r="G1170" s="11" t="s">
        <v>3254</v>
      </c>
      <c r="H1170" s="11" t="s">
        <v>3255</v>
      </c>
      <c r="I1170" s="11" t="s">
        <v>3256</v>
      </c>
      <c r="M1170" s="14" t="s">
        <v>219</v>
      </c>
      <c r="N1170" s="15" t="s">
        <v>220</v>
      </c>
      <c r="O1170" s="15" t="s">
        <v>221</v>
      </c>
    </row>
    <row r="1171">
      <c r="A1171" s="9">
        <v>1169.0</v>
      </c>
      <c r="B1171" s="7" t="s">
        <v>3260</v>
      </c>
      <c r="C1171" s="7" t="s">
        <v>723</v>
      </c>
      <c r="D1171" s="7" t="s">
        <v>724</v>
      </c>
      <c r="E1171" s="11" t="s">
        <v>3252</v>
      </c>
      <c r="F1171" s="11" t="s">
        <v>3253</v>
      </c>
      <c r="G1171" s="11" t="s">
        <v>3254</v>
      </c>
      <c r="H1171" s="11" t="s">
        <v>3255</v>
      </c>
      <c r="I1171" s="11" t="s">
        <v>3256</v>
      </c>
      <c r="M1171" s="14" t="s">
        <v>219</v>
      </c>
      <c r="N1171" s="15" t="s">
        <v>220</v>
      </c>
      <c r="O1171" s="15" t="s">
        <v>221</v>
      </c>
    </row>
    <row r="1172">
      <c r="A1172" s="9">
        <v>1170.0</v>
      </c>
      <c r="B1172" s="7" t="s">
        <v>3261</v>
      </c>
      <c r="C1172" s="7" t="s">
        <v>723</v>
      </c>
      <c r="D1172" s="7" t="s">
        <v>724</v>
      </c>
      <c r="E1172" s="11" t="s">
        <v>3252</v>
      </c>
      <c r="F1172" s="11" t="s">
        <v>3253</v>
      </c>
      <c r="G1172" s="11" t="s">
        <v>3254</v>
      </c>
      <c r="H1172" s="11" t="s">
        <v>3255</v>
      </c>
      <c r="I1172" s="11" t="s">
        <v>3256</v>
      </c>
      <c r="M1172" s="14" t="s">
        <v>219</v>
      </c>
      <c r="N1172" s="15" t="s">
        <v>220</v>
      </c>
      <c r="O1172" s="15" t="s">
        <v>221</v>
      </c>
    </row>
    <row r="1173">
      <c r="A1173" s="9">
        <v>1171.0</v>
      </c>
      <c r="B1173" s="7" t="s">
        <v>3262</v>
      </c>
      <c r="C1173" s="7" t="s">
        <v>3263</v>
      </c>
      <c r="D1173" s="7" t="s">
        <v>3264</v>
      </c>
      <c r="E1173" s="11" t="s">
        <v>3265</v>
      </c>
      <c r="F1173" s="11" t="s">
        <v>3266</v>
      </c>
      <c r="G1173" s="11" t="s">
        <v>3267</v>
      </c>
      <c r="H1173" s="11" t="s">
        <v>3268</v>
      </c>
      <c r="I1173" s="11" t="s">
        <v>3269</v>
      </c>
      <c r="M1173" s="14" t="s">
        <v>26</v>
      </c>
      <c r="N1173" s="15" t="s">
        <v>140</v>
      </c>
      <c r="O1173" s="15" t="s">
        <v>167</v>
      </c>
    </row>
    <row r="1174">
      <c r="A1174" s="9">
        <v>1172.0</v>
      </c>
      <c r="B1174" s="7" t="s">
        <v>3270</v>
      </c>
      <c r="C1174" s="7" t="s">
        <v>3263</v>
      </c>
      <c r="D1174" s="7" t="s">
        <v>3264</v>
      </c>
      <c r="E1174" s="11" t="s">
        <v>3265</v>
      </c>
      <c r="F1174" s="11" t="s">
        <v>3266</v>
      </c>
      <c r="G1174" s="11" t="s">
        <v>3267</v>
      </c>
      <c r="H1174" s="11" t="s">
        <v>3268</v>
      </c>
      <c r="I1174" s="11" t="s">
        <v>3269</v>
      </c>
      <c r="M1174" s="14" t="s">
        <v>26</v>
      </c>
      <c r="N1174" s="15" t="s">
        <v>140</v>
      </c>
      <c r="O1174" s="15" t="s">
        <v>167</v>
      </c>
    </row>
    <row r="1175">
      <c r="A1175" s="9">
        <v>1173.0</v>
      </c>
      <c r="B1175" s="7" t="s">
        <v>3271</v>
      </c>
      <c r="C1175" s="7" t="s">
        <v>3263</v>
      </c>
      <c r="D1175" s="7" t="s">
        <v>3264</v>
      </c>
      <c r="E1175" s="11" t="s">
        <v>3265</v>
      </c>
      <c r="F1175" s="11" t="s">
        <v>3266</v>
      </c>
      <c r="G1175" s="11" t="s">
        <v>3267</v>
      </c>
      <c r="H1175" s="11" t="s">
        <v>3268</v>
      </c>
      <c r="I1175" s="11" t="s">
        <v>3269</v>
      </c>
      <c r="M1175" s="14" t="s">
        <v>26</v>
      </c>
      <c r="N1175" s="15" t="s">
        <v>140</v>
      </c>
      <c r="O1175" s="15" t="s">
        <v>167</v>
      </c>
    </row>
    <row r="1176">
      <c r="A1176" s="9">
        <v>1174.0</v>
      </c>
      <c r="B1176" s="7" t="s">
        <v>3272</v>
      </c>
      <c r="C1176" s="7" t="s">
        <v>197</v>
      </c>
      <c r="D1176" s="7" t="s">
        <v>1624</v>
      </c>
      <c r="E1176" s="11" t="s">
        <v>3273</v>
      </c>
      <c r="F1176" s="11" t="s">
        <v>3274</v>
      </c>
      <c r="G1176" s="11" t="s">
        <v>3275</v>
      </c>
      <c r="H1176" s="11" t="s">
        <v>3276</v>
      </c>
      <c r="I1176" s="11" t="s">
        <v>3277</v>
      </c>
      <c r="M1176" s="14" t="s">
        <v>219</v>
      </c>
      <c r="N1176" s="15" t="s">
        <v>220</v>
      </c>
      <c r="O1176" s="15" t="s">
        <v>221</v>
      </c>
    </row>
    <row r="1177">
      <c r="A1177" s="9">
        <v>1175.0</v>
      </c>
      <c r="B1177" s="7" t="s">
        <v>3278</v>
      </c>
      <c r="C1177" s="7" t="s">
        <v>197</v>
      </c>
      <c r="D1177" s="7" t="s">
        <v>1624</v>
      </c>
      <c r="E1177" s="11" t="s">
        <v>3273</v>
      </c>
      <c r="F1177" s="11" t="s">
        <v>3274</v>
      </c>
      <c r="G1177" s="11" t="s">
        <v>3275</v>
      </c>
      <c r="H1177" s="11" t="s">
        <v>3276</v>
      </c>
      <c r="I1177" s="11" t="s">
        <v>3277</v>
      </c>
      <c r="M1177" s="14" t="s">
        <v>219</v>
      </c>
      <c r="N1177" s="15" t="s">
        <v>220</v>
      </c>
      <c r="O1177" s="15" t="s">
        <v>221</v>
      </c>
    </row>
    <row r="1178">
      <c r="A1178" s="9">
        <v>1176.0</v>
      </c>
      <c r="B1178" s="7" t="s">
        <v>3279</v>
      </c>
      <c r="C1178" s="7" t="s">
        <v>723</v>
      </c>
      <c r="D1178" s="7" t="s">
        <v>724</v>
      </c>
      <c r="E1178" s="11" t="s">
        <v>3273</v>
      </c>
      <c r="F1178" s="11" t="s">
        <v>3274</v>
      </c>
      <c r="G1178" s="11" t="s">
        <v>3275</v>
      </c>
      <c r="H1178" s="11" t="s">
        <v>3276</v>
      </c>
      <c r="I1178" s="11" t="s">
        <v>3277</v>
      </c>
      <c r="M1178" s="14" t="s">
        <v>219</v>
      </c>
      <c r="N1178" s="15" t="s">
        <v>220</v>
      </c>
      <c r="O1178" s="15" t="s">
        <v>221</v>
      </c>
    </row>
    <row r="1179">
      <c r="A1179" s="9">
        <v>1177.0</v>
      </c>
      <c r="B1179" s="7" t="s">
        <v>3280</v>
      </c>
      <c r="C1179" s="7" t="s">
        <v>723</v>
      </c>
      <c r="D1179" s="7" t="s">
        <v>724</v>
      </c>
      <c r="E1179" s="11" t="s">
        <v>3273</v>
      </c>
      <c r="F1179" s="11" t="s">
        <v>3274</v>
      </c>
      <c r="G1179" s="11" t="s">
        <v>3275</v>
      </c>
      <c r="H1179" s="11" t="s">
        <v>3276</v>
      </c>
      <c r="I1179" s="11" t="s">
        <v>3277</v>
      </c>
      <c r="M1179" s="14" t="s">
        <v>219</v>
      </c>
      <c r="N1179" s="15" t="s">
        <v>220</v>
      </c>
      <c r="O1179" s="15" t="s">
        <v>221</v>
      </c>
    </row>
    <row r="1180">
      <c r="A1180" s="9">
        <v>1178.0</v>
      </c>
      <c r="B1180" s="7" t="s">
        <v>3281</v>
      </c>
      <c r="C1180" s="7" t="s">
        <v>266</v>
      </c>
      <c r="D1180" s="7" t="s">
        <v>266</v>
      </c>
      <c r="E1180" s="11" t="s">
        <v>3282</v>
      </c>
      <c r="F1180" s="11" t="s">
        <v>3283</v>
      </c>
      <c r="G1180" s="11" t="s">
        <v>3284</v>
      </c>
      <c r="H1180" s="11" t="s">
        <v>3285</v>
      </c>
      <c r="I1180" s="11" t="s">
        <v>3286</v>
      </c>
      <c r="M1180" s="14" t="s">
        <v>1954</v>
      </c>
      <c r="N1180" s="15" t="s">
        <v>140</v>
      </c>
      <c r="O1180" s="15" t="s">
        <v>167</v>
      </c>
    </row>
    <row r="1181">
      <c r="A1181" s="9">
        <v>1179.0</v>
      </c>
      <c r="B1181" s="7" t="s">
        <v>3287</v>
      </c>
      <c r="C1181" s="7" t="s">
        <v>266</v>
      </c>
      <c r="D1181" s="7" t="s">
        <v>266</v>
      </c>
      <c r="E1181" s="11" t="s">
        <v>3282</v>
      </c>
      <c r="F1181" s="11" t="s">
        <v>3283</v>
      </c>
      <c r="G1181" s="11" t="s">
        <v>3284</v>
      </c>
      <c r="H1181" s="11" t="s">
        <v>3285</v>
      </c>
      <c r="I1181" s="11" t="s">
        <v>3286</v>
      </c>
      <c r="M1181" s="14" t="s">
        <v>1954</v>
      </c>
      <c r="N1181" s="15" t="s">
        <v>140</v>
      </c>
      <c r="O1181" s="15" t="s">
        <v>167</v>
      </c>
    </row>
    <row r="1182">
      <c r="A1182" s="9">
        <v>1180.0</v>
      </c>
      <c r="B1182" s="7" t="s">
        <v>3288</v>
      </c>
      <c r="C1182" s="7" t="s">
        <v>232</v>
      </c>
      <c r="D1182" s="7" t="s">
        <v>3289</v>
      </c>
      <c r="E1182" s="11" t="s">
        <v>1143</v>
      </c>
      <c r="F1182" s="11" t="s">
        <v>1144</v>
      </c>
      <c r="G1182" s="11" t="s">
        <v>1145</v>
      </c>
      <c r="H1182" s="11" t="s">
        <v>1146</v>
      </c>
      <c r="I1182" s="11" t="s">
        <v>1147</v>
      </c>
      <c r="M1182" s="14" t="s">
        <v>26</v>
      </c>
      <c r="N1182" s="15" t="s">
        <v>140</v>
      </c>
      <c r="O1182" s="15" t="s">
        <v>167</v>
      </c>
    </row>
    <row r="1183">
      <c r="A1183" s="9">
        <v>1181.0</v>
      </c>
      <c r="B1183" s="7" t="s">
        <v>3290</v>
      </c>
      <c r="C1183" s="7" t="s">
        <v>232</v>
      </c>
      <c r="D1183" s="7" t="s">
        <v>3289</v>
      </c>
      <c r="E1183" s="11" t="s">
        <v>1143</v>
      </c>
      <c r="F1183" s="11" t="s">
        <v>1144</v>
      </c>
      <c r="G1183" s="11" t="s">
        <v>1145</v>
      </c>
      <c r="H1183" s="11" t="s">
        <v>1146</v>
      </c>
      <c r="I1183" s="11" t="s">
        <v>1147</v>
      </c>
      <c r="M1183" s="14" t="s">
        <v>26</v>
      </c>
      <c r="N1183" s="15" t="s">
        <v>140</v>
      </c>
      <c r="O1183" s="15" t="s">
        <v>167</v>
      </c>
    </row>
    <row r="1184">
      <c r="A1184" s="9">
        <v>1182.0</v>
      </c>
      <c r="B1184" s="7" t="s">
        <v>3291</v>
      </c>
      <c r="C1184" s="7" t="s">
        <v>232</v>
      </c>
      <c r="D1184" s="7" t="s">
        <v>3289</v>
      </c>
      <c r="E1184" s="11" t="s">
        <v>2534</v>
      </c>
      <c r="F1184" s="11" t="s">
        <v>2535</v>
      </c>
      <c r="G1184" s="11" t="s">
        <v>2536</v>
      </c>
      <c r="H1184" s="11" t="s">
        <v>2537</v>
      </c>
      <c r="I1184" s="11" t="s">
        <v>2538</v>
      </c>
      <c r="M1184" s="14" t="s">
        <v>26</v>
      </c>
      <c r="N1184" s="15" t="s">
        <v>89</v>
      </c>
      <c r="O1184" s="15" t="s">
        <v>101</v>
      </c>
    </row>
    <row r="1185">
      <c r="A1185" s="9">
        <v>1183.0</v>
      </c>
      <c r="B1185" s="7" t="s">
        <v>3292</v>
      </c>
      <c r="C1185" s="7" t="s">
        <v>232</v>
      </c>
      <c r="D1185" s="7" t="s">
        <v>3289</v>
      </c>
      <c r="E1185" s="11" t="s">
        <v>2534</v>
      </c>
      <c r="F1185" s="11" t="s">
        <v>2535</v>
      </c>
      <c r="G1185" s="11" t="s">
        <v>2536</v>
      </c>
      <c r="H1185" s="11" t="s">
        <v>2537</v>
      </c>
      <c r="I1185" s="11" t="s">
        <v>2538</v>
      </c>
      <c r="M1185" s="14" t="s">
        <v>26</v>
      </c>
      <c r="N1185" s="15" t="s">
        <v>89</v>
      </c>
      <c r="O1185" s="15" t="s">
        <v>101</v>
      </c>
    </row>
    <row r="1186">
      <c r="A1186" s="9">
        <v>1184.0</v>
      </c>
      <c r="B1186" s="7" t="s">
        <v>3293</v>
      </c>
      <c r="C1186" s="7" t="s">
        <v>232</v>
      </c>
      <c r="D1186" s="7" t="s">
        <v>3289</v>
      </c>
      <c r="E1186" s="11" t="s">
        <v>3282</v>
      </c>
      <c r="F1186" s="11" t="s">
        <v>3283</v>
      </c>
      <c r="G1186" s="11" t="s">
        <v>3284</v>
      </c>
      <c r="H1186" s="11" t="s">
        <v>3285</v>
      </c>
      <c r="I1186" s="11" t="s">
        <v>3286</v>
      </c>
      <c r="M1186" s="14" t="s">
        <v>26</v>
      </c>
      <c r="N1186" s="15" t="s">
        <v>89</v>
      </c>
      <c r="O1186" s="15" t="s">
        <v>101</v>
      </c>
    </row>
    <row r="1187">
      <c r="A1187" s="9">
        <v>1185.0</v>
      </c>
      <c r="B1187" s="7" t="s">
        <v>3294</v>
      </c>
      <c r="C1187" s="7" t="s">
        <v>232</v>
      </c>
      <c r="D1187" s="7" t="s">
        <v>3289</v>
      </c>
      <c r="E1187" s="11" t="s">
        <v>3282</v>
      </c>
      <c r="F1187" s="11" t="s">
        <v>3283</v>
      </c>
      <c r="G1187" s="11" t="s">
        <v>3284</v>
      </c>
      <c r="H1187" s="11" t="s">
        <v>3285</v>
      </c>
      <c r="I1187" s="11" t="s">
        <v>3286</v>
      </c>
      <c r="M1187" s="14" t="s">
        <v>26</v>
      </c>
      <c r="N1187" s="15" t="s">
        <v>89</v>
      </c>
      <c r="O1187" s="15" t="s">
        <v>101</v>
      </c>
    </row>
    <row r="1188">
      <c r="A1188" s="9">
        <v>1186.0</v>
      </c>
      <c r="B1188" s="7" t="s">
        <v>3295</v>
      </c>
      <c r="C1188" s="7" t="s">
        <v>232</v>
      </c>
      <c r="D1188" s="7" t="s">
        <v>3289</v>
      </c>
      <c r="E1188" s="11" t="s">
        <v>3282</v>
      </c>
      <c r="F1188" s="11" t="s">
        <v>3283</v>
      </c>
      <c r="G1188" s="11" t="s">
        <v>3284</v>
      </c>
      <c r="H1188" s="11" t="s">
        <v>3285</v>
      </c>
      <c r="I1188" s="11" t="s">
        <v>3286</v>
      </c>
      <c r="M1188" s="14" t="s">
        <v>26</v>
      </c>
      <c r="N1188" s="15" t="s">
        <v>89</v>
      </c>
      <c r="O1188" s="15" t="s">
        <v>101</v>
      </c>
    </row>
    <row r="1189">
      <c r="A1189" s="9">
        <v>1187.0</v>
      </c>
      <c r="B1189" s="7" t="s">
        <v>3296</v>
      </c>
      <c r="C1189" s="7" t="s">
        <v>232</v>
      </c>
      <c r="D1189" s="7" t="s">
        <v>3289</v>
      </c>
      <c r="E1189" s="11" t="s">
        <v>3282</v>
      </c>
      <c r="F1189" s="11" t="s">
        <v>3283</v>
      </c>
      <c r="G1189" s="11" t="s">
        <v>3284</v>
      </c>
      <c r="H1189" s="11" t="s">
        <v>3285</v>
      </c>
      <c r="I1189" s="11" t="s">
        <v>3286</v>
      </c>
      <c r="M1189" s="14" t="s">
        <v>26</v>
      </c>
      <c r="N1189" s="15" t="s">
        <v>89</v>
      </c>
      <c r="O1189" s="15" t="s">
        <v>101</v>
      </c>
    </row>
    <row r="1190">
      <c r="A1190" s="9">
        <v>1188.0</v>
      </c>
      <c r="B1190" s="7" t="s">
        <v>3297</v>
      </c>
      <c r="C1190" s="7" t="s">
        <v>232</v>
      </c>
      <c r="D1190" s="7" t="s">
        <v>3289</v>
      </c>
      <c r="E1190" s="11" t="s">
        <v>3282</v>
      </c>
      <c r="F1190" s="11" t="s">
        <v>3283</v>
      </c>
      <c r="G1190" s="11" t="s">
        <v>3284</v>
      </c>
      <c r="H1190" s="11" t="s">
        <v>3285</v>
      </c>
      <c r="I1190" s="11" t="s">
        <v>3286</v>
      </c>
      <c r="M1190" s="14" t="s">
        <v>26</v>
      </c>
      <c r="N1190" s="15" t="s">
        <v>140</v>
      </c>
      <c r="O1190" s="15" t="s">
        <v>167</v>
      </c>
    </row>
    <row r="1191">
      <c r="A1191" s="9">
        <v>1189.0</v>
      </c>
      <c r="B1191" s="7" t="s">
        <v>3298</v>
      </c>
      <c r="C1191" s="7" t="s">
        <v>232</v>
      </c>
      <c r="D1191" s="7" t="s">
        <v>3289</v>
      </c>
      <c r="E1191" s="11" t="s">
        <v>3282</v>
      </c>
      <c r="F1191" s="11" t="s">
        <v>3283</v>
      </c>
      <c r="G1191" s="11" t="s">
        <v>3284</v>
      </c>
      <c r="H1191" s="11" t="s">
        <v>3285</v>
      </c>
      <c r="I1191" s="11" t="s">
        <v>3286</v>
      </c>
      <c r="M1191" s="14" t="s">
        <v>26</v>
      </c>
      <c r="N1191" s="15" t="s">
        <v>140</v>
      </c>
      <c r="O1191" s="15" t="s">
        <v>167</v>
      </c>
    </row>
    <row r="1192">
      <c r="A1192" s="9">
        <v>1190.0</v>
      </c>
      <c r="B1192" s="7" t="s">
        <v>3299</v>
      </c>
      <c r="C1192" s="7" t="s">
        <v>232</v>
      </c>
      <c r="D1192" s="7" t="s">
        <v>3289</v>
      </c>
      <c r="E1192" s="11" t="s">
        <v>3282</v>
      </c>
      <c r="F1192" s="11" t="s">
        <v>3283</v>
      </c>
      <c r="G1192" s="11" t="s">
        <v>3284</v>
      </c>
      <c r="H1192" s="11" t="s">
        <v>3285</v>
      </c>
      <c r="I1192" s="11" t="s">
        <v>3286</v>
      </c>
      <c r="M1192" s="14" t="s">
        <v>26</v>
      </c>
      <c r="N1192" s="15" t="s">
        <v>89</v>
      </c>
      <c r="O1192" s="15" t="s">
        <v>101</v>
      </c>
    </row>
    <row r="1193">
      <c r="A1193" s="9">
        <v>1191.0</v>
      </c>
      <c r="B1193" s="7" t="s">
        <v>3300</v>
      </c>
      <c r="C1193" s="7" t="s">
        <v>232</v>
      </c>
      <c r="D1193" s="7" t="s">
        <v>3289</v>
      </c>
      <c r="E1193" s="11" t="s">
        <v>3282</v>
      </c>
      <c r="F1193" s="11" t="s">
        <v>3283</v>
      </c>
      <c r="G1193" s="11" t="s">
        <v>3284</v>
      </c>
      <c r="H1193" s="11" t="s">
        <v>3285</v>
      </c>
      <c r="I1193" s="11" t="s">
        <v>3286</v>
      </c>
      <c r="M1193" s="14" t="s">
        <v>26</v>
      </c>
      <c r="N1193" s="15" t="s">
        <v>89</v>
      </c>
      <c r="O1193" s="15" t="s">
        <v>101</v>
      </c>
    </row>
    <row r="1194">
      <c r="A1194" s="9">
        <v>1192.0</v>
      </c>
      <c r="B1194" s="7" t="s">
        <v>3301</v>
      </c>
      <c r="C1194" s="7" t="s">
        <v>232</v>
      </c>
      <c r="D1194" s="7" t="s">
        <v>3289</v>
      </c>
      <c r="E1194" s="11" t="s">
        <v>3282</v>
      </c>
      <c r="F1194" s="11" t="s">
        <v>3283</v>
      </c>
      <c r="G1194" s="11" t="s">
        <v>3284</v>
      </c>
      <c r="H1194" s="11" t="s">
        <v>3285</v>
      </c>
      <c r="I1194" s="11" t="s">
        <v>3286</v>
      </c>
      <c r="M1194" s="14" t="s">
        <v>26</v>
      </c>
      <c r="N1194" s="15" t="s">
        <v>89</v>
      </c>
      <c r="O1194" s="15" t="s">
        <v>101</v>
      </c>
    </row>
    <row r="1195">
      <c r="A1195" s="9">
        <v>1193.0</v>
      </c>
      <c r="B1195" s="7" t="s">
        <v>3302</v>
      </c>
      <c r="C1195" s="7" t="s">
        <v>232</v>
      </c>
      <c r="D1195" s="7" t="s">
        <v>3303</v>
      </c>
      <c r="E1195" s="11" t="s">
        <v>3282</v>
      </c>
      <c r="F1195" s="11" t="s">
        <v>3283</v>
      </c>
      <c r="G1195" s="11" t="s">
        <v>3284</v>
      </c>
      <c r="H1195" s="11" t="s">
        <v>3285</v>
      </c>
      <c r="I1195" s="11" t="s">
        <v>3286</v>
      </c>
      <c r="M1195" s="14" t="s">
        <v>26</v>
      </c>
      <c r="N1195" s="15" t="s">
        <v>140</v>
      </c>
      <c r="O1195" s="15" t="s">
        <v>167</v>
      </c>
    </row>
    <row r="1196">
      <c r="A1196" s="9">
        <v>1194.0</v>
      </c>
      <c r="B1196" s="7" t="s">
        <v>3304</v>
      </c>
      <c r="C1196" s="7" t="s">
        <v>232</v>
      </c>
      <c r="D1196" s="7" t="s">
        <v>3303</v>
      </c>
      <c r="E1196" s="11" t="s">
        <v>3282</v>
      </c>
      <c r="F1196" s="11" t="s">
        <v>3283</v>
      </c>
      <c r="G1196" s="11" t="s">
        <v>3284</v>
      </c>
      <c r="H1196" s="11" t="s">
        <v>3285</v>
      </c>
      <c r="I1196" s="11" t="s">
        <v>3286</v>
      </c>
      <c r="M1196" s="14" t="s">
        <v>26</v>
      </c>
      <c r="N1196" s="15" t="s">
        <v>140</v>
      </c>
      <c r="O1196" s="15" t="s">
        <v>167</v>
      </c>
    </row>
    <row r="1197">
      <c r="A1197" s="9">
        <v>1195.0</v>
      </c>
      <c r="B1197" s="7" t="s">
        <v>3305</v>
      </c>
      <c r="C1197" s="7" t="s">
        <v>759</v>
      </c>
      <c r="D1197" s="7" t="s">
        <v>2083</v>
      </c>
      <c r="E1197" s="11" t="s">
        <v>3306</v>
      </c>
      <c r="F1197" s="11" t="s">
        <v>3307</v>
      </c>
      <c r="G1197" s="11" t="s">
        <v>3308</v>
      </c>
      <c r="H1197" s="11" t="s">
        <v>3309</v>
      </c>
      <c r="I1197" s="11" t="s">
        <v>3310</v>
      </c>
      <c r="M1197" s="14" t="s">
        <v>3311</v>
      </c>
      <c r="N1197" s="15" t="s">
        <v>140</v>
      </c>
      <c r="O1197" s="15" t="s">
        <v>167</v>
      </c>
    </row>
    <row r="1198">
      <c r="A1198" s="9">
        <v>1196.0</v>
      </c>
      <c r="B1198" s="7" t="s">
        <v>3312</v>
      </c>
      <c r="C1198" s="7" t="s">
        <v>759</v>
      </c>
      <c r="D1198" s="7" t="s">
        <v>2083</v>
      </c>
      <c r="E1198" s="11" t="s">
        <v>3306</v>
      </c>
      <c r="F1198" s="11" t="s">
        <v>3307</v>
      </c>
      <c r="G1198" s="11" t="s">
        <v>3308</v>
      </c>
      <c r="H1198" s="11" t="s">
        <v>3309</v>
      </c>
      <c r="I1198" s="11" t="s">
        <v>3310</v>
      </c>
      <c r="M1198" s="14" t="s">
        <v>3313</v>
      </c>
      <c r="N1198" s="15" t="s">
        <v>140</v>
      </c>
      <c r="O1198" s="15" t="s">
        <v>167</v>
      </c>
    </row>
    <row r="1199">
      <c r="A1199" s="9">
        <v>1197.0</v>
      </c>
      <c r="B1199" s="7" t="s">
        <v>3314</v>
      </c>
      <c r="C1199" s="7" t="s">
        <v>759</v>
      </c>
      <c r="D1199" s="7" t="s">
        <v>2083</v>
      </c>
      <c r="E1199" s="11" t="s">
        <v>3306</v>
      </c>
      <c r="F1199" s="11" t="s">
        <v>3307</v>
      </c>
      <c r="G1199" s="11" t="s">
        <v>3308</v>
      </c>
      <c r="H1199" s="11" t="s">
        <v>3309</v>
      </c>
      <c r="I1199" s="11" t="s">
        <v>3310</v>
      </c>
      <c r="M1199" s="14" t="s">
        <v>3313</v>
      </c>
      <c r="N1199" s="15" t="s">
        <v>140</v>
      </c>
      <c r="O1199" s="15" t="s">
        <v>167</v>
      </c>
    </row>
    <row r="1200">
      <c r="A1200" s="9">
        <v>1198.0</v>
      </c>
      <c r="B1200" s="7" t="s">
        <v>3315</v>
      </c>
      <c r="C1200" s="7" t="s">
        <v>124</v>
      </c>
      <c r="D1200" s="7" t="s">
        <v>273</v>
      </c>
      <c r="E1200" s="11" t="s">
        <v>3316</v>
      </c>
      <c r="F1200" s="11" t="s">
        <v>3317</v>
      </c>
      <c r="G1200" s="11" t="s">
        <v>3318</v>
      </c>
      <c r="H1200" s="11" t="s">
        <v>3319</v>
      </c>
      <c r="I1200" s="11" t="s">
        <v>3320</v>
      </c>
      <c r="M1200" s="14" t="s">
        <v>80</v>
      </c>
      <c r="N1200" s="15" t="s">
        <v>140</v>
      </c>
      <c r="O1200" s="15" t="s">
        <v>167</v>
      </c>
    </row>
    <row r="1201">
      <c r="A1201" s="9">
        <v>1199.0</v>
      </c>
      <c r="B1201" s="7" t="s">
        <v>3321</v>
      </c>
      <c r="C1201" s="7" t="s">
        <v>124</v>
      </c>
      <c r="D1201" s="7" t="s">
        <v>273</v>
      </c>
      <c r="E1201" s="11" t="s">
        <v>3316</v>
      </c>
      <c r="F1201" s="11" t="s">
        <v>3317</v>
      </c>
      <c r="G1201" s="11" t="s">
        <v>3318</v>
      </c>
      <c r="H1201" s="11" t="s">
        <v>3319</v>
      </c>
      <c r="I1201" s="11" t="s">
        <v>3320</v>
      </c>
      <c r="M1201" s="14" t="s">
        <v>80</v>
      </c>
      <c r="N1201" s="15" t="s">
        <v>140</v>
      </c>
      <c r="O1201" s="15" t="s">
        <v>167</v>
      </c>
    </row>
    <row r="1202">
      <c r="A1202" s="9">
        <v>1200.0</v>
      </c>
      <c r="B1202" s="7" t="s">
        <v>3323</v>
      </c>
      <c r="C1202" s="7" t="s">
        <v>160</v>
      </c>
      <c r="D1202" s="7" t="s">
        <v>1072</v>
      </c>
      <c r="E1202" s="11" t="s">
        <v>3324</v>
      </c>
      <c r="F1202" s="11" t="s">
        <v>3325</v>
      </c>
      <c r="G1202" s="11" t="s">
        <v>3326</v>
      </c>
      <c r="H1202" s="11" t="s">
        <v>3327</v>
      </c>
      <c r="I1202" s="11" t="s">
        <v>3328</v>
      </c>
      <c r="M1202" s="14" t="s">
        <v>1954</v>
      </c>
      <c r="N1202" s="15" t="s">
        <v>140</v>
      </c>
      <c r="O1202" s="15" t="s">
        <v>167</v>
      </c>
    </row>
    <row r="1203">
      <c r="A1203" s="9">
        <v>1201.0</v>
      </c>
      <c r="B1203" s="7" t="s">
        <v>3329</v>
      </c>
      <c r="C1203" s="7" t="s">
        <v>160</v>
      </c>
      <c r="D1203" s="7" t="s">
        <v>1072</v>
      </c>
      <c r="E1203" s="11" t="s">
        <v>3330</v>
      </c>
      <c r="F1203" s="11" t="s">
        <v>3331</v>
      </c>
      <c r="G1203" s="11" t="s">
        <v>3332</v>
      </c>
      <c r="H1203" s="11" t="s">
        <v>3333</v>
      </c>
      <c r="I1203" s="11" t="s">
        <v>3334</v>
      </c>
      <c r="M1203" s="14" t="s">
        <v>1954</v>
      </c>
      <c r="N1203" s="15" t="s">
        <v>140</v>
      </c>
      <c r="O1203" s="15" t="s">
        <v>167</v>
      </c>
    </row>
    <row r="1204">
      <c r="A1204" s="9">
        <v>1202.0</v>
      </c>
      <c r="B1204" s="7" t="s">
        <v>3335</v>
      </c>
      <c r="C1204" s="7" t="s">
        <v>471</v>
      </c>
      <c r="D1204" s="7" t="s">
        <v>566</v>
      </c>
      <c r="E1204" s="11" t="s">
        <v>3336</v>
      </c>
      <c r="F1204" s="11" t="s">
        <v>3337</v>
      </c>
      <c r="G1204" s="11" t="s">
        <v>3338</v>
      </c>
      <c r="H1204" s="11" t="s">
        <v>3339</v>
      </c>
      <c r="I1204" s="11" t="s">
        <v>3340</v>
      </c>
      <c r="M1204" s="14" t="s">
        <v>1954</v>
      </c>
      <c r="N1204" s="15" t="s">
        <v>140</v>
      </c>
      <c r="O1204" s="15" t="s">
        <v>167</v>
      </c>
    </row>
    <row r="1205">
      <c r="A1205" s="9">
        <v>1203.0</v>
      </c>
      <c r="B1205" s="7" t="s">
        <v>3341</v>
      </c>
      <c r="C1205" s="7" t="s">
        <v>503</v>
      </c>
      <c r="D1205" s="7" t="s">
        <v>504</v>
      </c>
      <c r="E1205" s="11" t="s">
        <v>1564</v>
      </c>
      <c r="F1205" s="11" t="s">
        <v>1565</v>
      </c>
      <c r="G1205" s="11" t="s">
        <v>1566</v>
      </c>
      <c r="H1205" s="11" t="s">
        <v>1567</v>
      </c>
      <c r="I1205" s="11" t="s">
        <v>1568</v>
      </c>
      <c r="M1205" s="14" t="s">
        <v>1954</v>
      </c>
      <c r="N1205" s="15" t="s">
        <v>140</v>
      </c>
      <c r="O1205" s="15" t="s">
        <v>167</v>
      </c>
    </row>
    <row r="1206">
      <c r="A1206" s="9">
        <v>1204.0</v>
      </c>
      <c r="B1206" s="7" t="s">
        <v>3342</v>
      </c>
      <c r="C1206" s="7" t="s">
        <v>503</v>
      </c>
      <c r="D1206" s="7" t="s">
        <v>504</v>
      </c>
      <c r="E1206" s="11" t="s">
        <v>1564</v>
      </c>
      <c r="F1206" s="11" t="s">
        <v>1565</v>
      </c>
      <c r="G1206" s="11" t="s">
        <v>1566</v>
      </c>
      <c r="H1206" s="11" t="s">
        <v>1567</v>
      </c>
      <c r="I1206" s="11" t="s">
        <v>1568</v>
      </c>
      <c r="M1206" s="14" t="s">
        <v>1954</v>
      </c>
      <c r="N1206" s="15" t="s">
        <v>140</v>
      </c>
      <c r="O1206" s="15" t="s">
        <v>167</v>
      </c>
    </row>
    <row r="1207">
      <c r="A1207" s="9">
        <v>1205.0</v>
      </c>
      <c r="B1207" s="7" t="s">
        <v>3343</v>
      </c>
      <c r="C1207" s="7" t="s">
        <v>503</v>
      </c>
      <c r="D1207" s="7" t="s">
        <v>504</v>
      </c>
      <c r="E1207" s="11" t="s">
        <v>1564</v>
      </c>
      <c r="F1207" s="11" t="s">
        <v>1565</v>
      </c>
      <c r="G1207" s="11" t="s">
        <v>1566</v>
      </c>
      <c r="H1207" s="11" t="s">
        <v>1567</v>
      </c>
      <c r="I1207" s="11" t="s">
        <v>1568</v>
      </c>
      <c r="M1207" s="14" t="s">
        <v>1954</v>
      </c>
      <c r="N1207" s="15" t="s">
        <v>140</v>
      </c>
      <c r="O1207" s="15" t="s">
        <v>167</v>
      </c>
    </row>
    <row r="1208">
      <c r="A1208" s="9">
        <v>1206.0</v>
      </c>
      <c r="B1208" s="7" t="s">
        <v>3344</v>
      </c>
      <c r="C1208" s="7" t="s">
        <v>197</v>
      </c>
      <c r="D1208" s="7" t="s">
        <v>2500</v>
      </c>
      <c r="E1208" s="11" t="s">
        <v>3345</v>
      </c>
      <c r="F1208" s="11" t="s">
        <v>3346</v>
      </c>
      <c r="G1208" s="11" t="s">
        <v>3347</v>
      </c>
      <c r="H1208" s="11" t="s">
        <v>3348</v>
      </c>
      <c r="I1208" s="11" t="s">
        <v>3349</v>
      </c>
      <c r="M1208" s="14" t="s">
        <v>3313</v>
      </c>
      <c r="N1208" s="15" t="s">
        <v>140</v>
      </c>
      <c r="O1208" s="15" t="s">
        <v>167</v>
      </c>
    </row>
    <row r="1209">
      <c r="A1209" s="9">
        <v>1207.0</v>
      </c>
      <c r="B1209" s="7" t="s">
        <v>3350</v>
      </c>
      <c r="C1209" s="7" t="s">
        <v>197</v>
      </c>
      <c r="D1209" s="7" t="s">
        <v>2500</v>
      </c>
      <c r="E1209" s="11" t="s">
        <v>3345</v>
      </c>
      <c r="F1209" s="11" t="s">
        <v>3346</v>
      </c>
      <c r="G1209" s="11" t="s">
        <v>3347</v>
      </c>
      <c r="H1209" s="11" t="s">
        <v>3348</v>
      </c>
      <c r="I1209" s="11" t="s">
        <v>3349</v>
      </c>
      <c r="M1209" s="14" t="s">
        <v>3311</v>
      </c>
      <c r="N1209" s="15" t="s">
        <v>140</v>
      </c>
      <c r="O1209" s="15" t="s">
        <v>167</v>
      </c>
    </row>
    <row r="1210">
      <c r="A1210" s="9">
        <v>1208.0</v>
      </c>
      <c r="B1210" s="7" t="s">
        <v>3351</v>
      </c>
      <c r="C1210" s="7" t="s">
        <v>1056</v>
      </c>
      <c r="D1210" s="7" t="s">
        <v>1480</v>
      </c>
      <c r="E1210" s="11" t="s">
        <v>3352</v>
      </c>
      <c r="F1210" s="11" t="s">
        <v>3353</v>
      </c>
      <c r="G1210" s="11" t="s">
        <v>3354</v>
      </c>
      <c r="H1210" s="11" t="s">
        <v>3355</v>
      </c>
      <c r="I1210" s="11" t="s">
        <v>3356</v>
      </c>
      <c r="M1210" s="14" t="s">
        <v>26</v>
      </c>
      <c r="N1210" s="15" t="s">
        <v>140</v>
      </c>
      <c r="O1210" s="15" t="s">
        <v>167</v>
      </c>
    </row>
    <row r="1211">
      <c r="A1211" s="9">
        <v>1209.0</v>
      </c>
      <c r="B1211" s="7" t="s">
        <v>3357</v>
      </c>
      <c r="C1211" s="7" t="s">
        <v>1056</v>
      </c>
      <c r="D1211" s="7" t="s">
        <v>1480</v>
      </c>
      <c r="E1211" s="11" t="s">
        <v>3352</v>
      </c>
      <c r="F1211" s="11" t="s">
        <v>3353</v>
      </c>
      <c r="G1211" s="11" t="s">
        <v>3354</v>
      </c>
      <c r="H1211" s="11" t="s">
        <v>3355</v>
      </c>
      <c r="I1211" s="11" t="s">
        <v>3356</v>
      </c>
      <c r="M1211" s="14" t="s">
        <v>26</v>
      </c>
      <c r="N1211" s="15" t="s">
        <v>140</v>
      </c>
      <c r="O1211" s="15" t="s">
        <v>167</v>
      </c>
    </row>
    <row r="1212">
      <c r="A1212" s="9">
        <v>1210.0</v>
      </c>
      <c r="B1212" s="7" t="s">
        <v>3358</v>
      </c>
      <c r="C1212" s="7" t="s">
        <v>1056</v>
      </c>
      <c r="D1212" s="7" t="s">
        <v>1480</v>
      </c>
      <c r="E1212" s="11" t="s">
        <v>3352</v>
      </c>
      <c r="F1212" s="11" t="s">
        <v>3353</v>
      </c>
      <c r="G1212" s="11" t="s">
        <v>3354</v>
      </c>
      <c r="H1212" s="11" t="s">
        <v>3355</v>
      </c>
      <c r="I1212" s="11" t="s">
        <v>3356</v>
      </c>
      <c r="M1212" s="14" t="s">
        <v>26</v>
      </c>
      <c r="N1212" s="15" t="s">
        <v>140</v>
      </c>
      <c r="O1212" s="15" t="s">
        <v>167</v>
      </c>
    </row>
    <row r="1213">
      <c r="A1213" s="9">
        <v>1211.0</v>
      </c>
      <c r="B1213" s="7" t="s">
        <v>3359</v>
      </c>
      <c r="C1213" s="7" t="s">
        <v>1056</v>
      </c>
      <c r="D1213" s="7" t="s">
        <v>1480</v>
      </c>
      <c r="E1213" s="11" t="s">
        <v>3352</v>
      </c>
      <c r="F1213" s="11" t="s">
        <v>3353</v>
      </c>
      <c r="G1213" s="11" t="s">
        <v>3354</v>
      </c>
      <c r="H1213" s="11" t="s">
        <v>3355</v>
      </c>
      <c r="I1213" s="11" t="s">
        <v>3356</v>
      </c>
      <c r="M1213" s="14" t="s">
        <v>26</v>
      </c>
      <c r="N1213" s="15" t="s">
        <v>29</v>
      </c>
      <c r="O1213" s="15" t="s">
        <v>48</v>
      </c>
    </row>
    <row r="1214">
      <c r="A1214" s="9">
        <v>1212.0</v>
      </c>
      <c r="B1214" s="7" t="s">
        <v>3360</v>
      </c>
      <c r="C1214" s="7" t="s">
        <v>1056</v>
      </c>
      <c r="D1214" s="7" t="s">
        <v>1480</v>
      </c>
      <c r="E1214" s="11" t="s">
        <v>3352</v>
      </c>
      <c r="F1214" s="11" t="s">
        <v>3353</v>
      </c>
      <c r="G1214" s="11" t="s">
        <v>3354</v>
      </c>
      <c r="H1214" s="11" t="s">
        <v>3355</v>
      </c>
      <c r="I1214" s="11" t="s">
        <v>3356</v>
      </c>
      <c r="M1214" s="14" t="s">
        <v>219</v>
      </c>
      <c r="N1214" s="15" t="s">
        <v>220</v>
      </c>
      <c r="O1214" s="15" t="s">
        <v>221</v>
      </c>
    </row>
    <row r="1215">
      <c r="A1215" s="9">
        <v>1213.0</v>
      </c>
      <c r="B1215" s="7" t="s">
        <v>3361</v>
      </c>
      <c r="C1215" s="7" t="s">
        <v>1544</v>
      </c>
      <c r="D1215" s="7" t="s">
        <v>1545</v>
      </c>
      <c r="E1215" s="11" t="s">
        <v>3362</v>
      </c>
      <c r="F1215" s="11" t="s">
        <v>3363</v>
      </c>
      <c r="G1215" s="11" t="s">
        <v>3364</v>
      </c>
      <c r="H1215" s="11" t="s">
        <v>3365</v>
      </c>
      <c r="I1215" s="11" t="s">
        <v>3366</v>
      </c>
      <c r="M1215" s="14" t="s">
        <v>26</v>
      </c>
      <c r="N1215" s="15" t="s">
        <v>140</v>
      </c>
      <c r="O1215" s="15" t="s">
        <v>167</v>
      </c>
    </row>
    <row r="1216">
      <c r="A1216" s="9">
        <v>1214.0</v>
      </c>
      <c r="B1216" s="7" t="s">
        <v>3367</v>
      </c>
      <c r="C1216" s="7" t="s">
        <v>1544</v>
      </c>
      <c r="D1216" s="7" t="s">
        <v>1545</v>
      </c>
      <c r="E1216" s="11" t="s">
        <v>3362</v>
      </c>
      <c r="F1216" s="11" t="s">
        <v>3363</v>
      </c>
      <c r="G1216" s="11" t="s">
        <v>3364</v>
      </c>
      <c r="H1216" s="11" t="s">
        <v>3365</v>
      </c>
      <c r="I1216" s="11" t="s">
        <v>3366</v>
      </c>
      <c r="M1216" s="14" t="s">
        <v>219</v>
      </c>
      <c r="N1216" s="15" t="s">
        <v>220</v>
      </c>
      <c r="O1216" s="15" t="s">
        <v>221</v>
      </c>
    </row>
    <row r="1217">
      <c r="A1217" s="9">
        <v>1215.0</v>
      </c>
      <c r="B1217" s="7" t="s">
        <v>3368</v>
      </c>
      <c r="C1217" s="7" t="s">
        <v>38</v>
      </c>
      <c r="D1217" s="7" t="s">
        <v>1472</v>
      </c>
      <c r="E1217" s="11" t="s">
        <v>3369</v>
      </c>
      <c r="F1217" s="11" t="s">
        <v>3370</v>
      </c>
      <c r="G1217" s="11" t="s">
        <v>3371</v>
      </c>
      <c r="H1217" s="11" t="s">
        <v>3372</v>
      </c>
      <c r="I1217" s="11" t="s">
        <v>3373</v>
      </c>
      <c r="M1217" s="14" t="s">
        <v>26</v>
      </c>
      <c r="N1217" s="15" t="s">
        <v>29</v>
      </c>
      <c r="O1217" s="15" t="s">
        <v>48</v>
      </c>
    </row>
    <row r="1218">
      <c r="A1218" s="9">
        <v>1216.0</v>
      </c>
      <c r="B1218" s="7" t="s">
        <v>3375</v>
      </c>
      <c r="C1218" s="7" t="s">
        <v>38</v>
      </c>
      <c r="D1218" s="7" t="s">
        <v>1472</v>
      </c>
      <c r="E1218" s="11" t="s">
        <v>3369</v>
      </c>
      <c r="F1218" s="11" t="s">
        <v>3370</v>
      </c>
      <c r="G1218" s="11" t="s">
        <v>3371</v>
      </c>
      <c r="H1218" s="11" t="s">
        <v>3372</v>
      </c>
      <c r="I1218" s="11" t="s">
        <v>3373</v>
      </c>
      <c r="M1218" s="14" t="s">
        <v>26</v>
      </c>
      <c r="N1218" s="15" t="s">
        <v>29</v>
      </c>
      <c r="O1218" s="15" t="s">
        <v>48</v>
      </c>
    </row>
    <row r="1219">
      <c r="A1219" s="9">
        <v>1217.0</v>
      </c>
      <c r="B1219" s="7" t="s">
        <v>3376</v>
      </c>
      <c r="C1219" s="7" t="s">
        <v>38</v>
      </c>
      <c r="D1219" s="7" t="s">
        <v>1472</v>
      </c>
      <c r="E1219" s="11" t="s">
        <v>3369</v>
      </c>
      <c r="F1219" s="11" t="s">
        <v>3370</v>
      </c>
      <c r="G1219" s="11" t="s">
        <v>3371</v>
      </c>
      <c r="H1219" s="11" t="s">
        <v>3372</v>
      </c>
      <c r="I1219" s="11" t="s">
        <v>3373</v>
      </c>
      <c r="M1219" s="14" t="s">
        <v>26</v>
      </c>
      <c r="N1219" s="15" t="s">
        <v>29</v>
      </c>
      <c r="O1219" s="15" t="s">
        <v>48</v>
      </c>
    </row>
    <row r="1220">
      <c r="A1220" s="9">
        <v>1218.0</v>
      </c>
      <c r="B1220" s="7" t="s">
        <v>3377</v>
      </c>
      <c r="C1220" s="7" t="s">
        <v>38</v>
      </c>
      <c r="D1220" s="7" t="s">
        <v>1472</v>
      </c>
      <c r="E1220" s="11" t="s">
        <v>3369</v>
      </c>
      <c r="F1220" s="11" t="s">
        <v>3370</v>
      </c>
      <c r="G1220" s="11" t="s">
        <v>3371</v>
      </c>
      <c r="H1220" s="11" t="s">
        <v>3372</v>
      </c>
      <c r="I1220" s="11" t="s">
        <v>3373</v>
      </c>
      <c r="M1220" s="14" t="s">
        <v>26</v>
      </c>
      <c r="N1220" s="15" t="s">
        <v>29</v>
      </c>
      <c r="O1220" s="15" t="s">
        <v>48</v>
      </c>
    </row>
    <row r="1221">
      <c r="A1221" s="9">
        <v>1219.0</v>
      </c>
      <c r="B1221" s="7" t="s">
        <v>3378</v>
      </c>
      <c r="C1221" s="7" t="s">
        <v>38</v>
      </c>
      <c r="D1221" s="7" t="s">
        <v>1472</v>
      </c>
      <c r="E1221" s="11" t="s">
        <v>3379</v>
      </c>
      <c r="F1221" s="11" t="s">
        <v>3380</v>
      </c>
      <c r="G1221" s="11" t="s">
        <v>3381</v>
      </c>
      <c r="H1221" s="11" t="s">
        <v>3382</v>
      </c>
      <c r="I1221" s="11" t="s">
        <v>3383</v>
      </c>
      <c r="M1221" s="14" t="s">
        <v>26</v>
      </c>
      <c r="N1221" s="15" t="s">
        <v>29</v>
      </c>
      <c r="O1221" s="15" t="s">
        <v>48</v>
      </c>
    </row>
    <row r="1222">
      <c r="A1222" s="9">
        <v>1220.0</v>
      </c>
      <c r="B1222" s="7" t="s">
        <v>3384</v>
      </c>
      <c r="C1222" s="7" t="s">
        <v>38</v>
      </c>
      <c r="D1222" s="7" t="s">
        <v>1472</v>
      </c>
      <c r="E1222" s="11" t="s">
        <v>3369</v>
      </c>
      <c r="F1222" s="11" t="s">
        <v>3370</v>
      </c>
      <c r="G1222" s="11" t="s">
        <v>3371</v>
      </c>
      <c r="H1222" s="11" t="s">
        <v>3372</v>
      </c>
      <c r="I1222" s="11" t="s">
        <v>3373</v>
      </c>
      <c r="M1222" s="14" t="s">
        <v>26</v>
      </c>
      <c r="N1222" s="15" t="s">
        <v>29</v>
      </c>
      <c r="O1222" s="15" t="s">
        <v>48</v>
      </c>
    </row>
    <row r="1223">
      <c r="A1223" s="9">
        <v>1221.0</v>
      </c>
      <c r="B1223" s="7" t="s">
        <v>3385</v>
      </c>
      <c r="C1223" s="7" t="s">
        <v>38</v>
      </c>
      <c r="D1223" s="7" t="s">
        <v>1472</v>
      </c>
      <c r="E1223" s="11" t="s">
        <v>3386</v>
      </c>
      <c r="F1223" s="11" t="s">
        <v>3387</v>
      </c>
      <c r="G1223" s="11" t="s">
        <v>3388</v>
      </c>
      <c r="H1223" s="11" t="s">
        <v>3389</v>
      </c>
      <c r="I1223" s="11" t="s">
        <v>3390</v>
      </c>
      <c r="M1223" s="14" t="s">
        <v>26</v>
      </c>
      <c r="N1223" s="15" t="s">
        <v>29</v>
      </c>
      <c r="O1223" s="15" t="s">
        <v>48</v>
      </c>
    </row>
    <row r="1224">
      <c r="A1224" s="9">
        <v>1222.0</v>
      </c>
      <c r="B1224" s="7" t="s">
        <v>3391</v>
      </c>
      <c r="C1224" s="7" t="s">
        <v>1750</v>
      </c>
      <c r="D1224" s="7" t="s">
        <v>1751</v>
      </c>
      <c r="E1224" s="11" t="s">
        <v>3392</v>
      </c>
      <c r="F1224" s="11" t="s">
        <v>3393</v>
      </c>
      <c r="G1224" s="11" t="s">
        <v>3394</v>
      </c>
      <c r="H1224" s="11" t="s">
        <v>3395</v>
      </c>
      <c r="I1224" s="11" t="s">
        <v>3396</v>
      </c>
      <c r="M1224" s="14" t="s">
        <v>26</v>
      </c>
      <c r="N1224" s="15" t="s">
        <v>140</v>
      </c>
      <c r="O1224" s="15" t="s">
        <v>167</v>
      </c>
    </row>
    <row r="1225">
      <c r="A1225" s="9">
        <v>1223.0</v>
      </c>
      <c r="B1225" s="7" t="s">
        <v>3397</v>
      </c>
      <c r="C1225" s="7" t="s">
        <v>471</v>
      </c>
      <c r="D1225" s="7" t="s">
        <v>566</v>
      </c>
      <c r="E1225" s="11" t="s">
        <v>3398</v>
      </c>
      <c r="F1225" s="11" t="s">
        <v>3399</v>
      </c>
      <c r="G1225" s="11" t="s">
        <v>3400</v>
      </c>
      <c r="H1225" s="11" t="s">
        <v>3401</v>
      </c>
      <c r="I1225" s="11" t="s">
        <v>3402</v>
      </c>
      <c r="M1225" s="14" t="s">
        <v>219</v>
      </c>
      <c r="N1225" s="15" t="s">
        <v>220</v>
      </c>
      <c r="O1225" s="15" t="s">
        <v>221</v>
      </c>
    </row>
    <row r="1226">
      <c r="A1226" s="9">
        <v>1224.0</v>
      </c>
      <c r="B1226" s="7" t="s">
        <v>3403</v>
      </c>
      <c r="C1226" s="7" t="s">
        <v>471</v>
      </c>
      <c r="D1226" s="7" t="s">
        <v>566</v>
      </c>
      <c r="E1226" s="11" t="s">
        <v>3398</v>
      </c>
      <c r="F1226" s="11" t="s">
        <v>3399</v>
      </c>
      <c r="G1226" s="11" t="s">
        <v>3400</v>
      </c>
      <c r="H1226" s="11" t="s">
        <v>3401</v>
      </c>
      <c r="I1226" s="11" t="s">
        <v>3402</v>
      </c>
      <c r="M1226" s="14" t="s">
        <v>219</v>
      </c>
      <c r="N1226" s="15" t="s">
        <v>220</v>
      </c>
      <c r="O1226" s="15" t="s">
        <v>221</v>
      </c>
    </row>
    <row r="1227">
      <c r="A1227" s="9">
        <v>1225.0</v>
      </c>
      <c r="B1227" s="7" t="s">
        <v>3404</v>
      </c>
      <c r="C1227" s="7" t="s">
        <v>471</v>
      </c>
      <c r="D1227" s="7" t="s">
        <v>933</v>
      </c>
      <c r="E1227" s="11" t="s">
        <v>3405</v>
      </c>
      <c r="F1227" s="11" t="s">
        <v>3406</v>
      </c>
      <c r="G1227" s="11" t="s">
        <v>3407</v>
      </c>
      <c r="H1227" s="11" t="s">
        <v>3408</v>
      </c>
      <c r="I1227" s="11" t="s">
        <v>3409</v>
      </c>
      <c r="M1227" s="14" t="s">
        <v>26</v>
      </c>
      <c r="N1227" s="15" t="s">
        <v>140</v>
      </c>
      <c r="O1227" s="15" t="s">
        <v>167</v>
      </c>
    </row>
    <row r="1228">
      <c r="A1228" s="9">
        <v>1226.0</v>
      </c>
      <c r="B1228" s="7" t="s">
        <v>3410</v>
      </c>
      <c r="C1228" s="7" t="s">
        <v>248</v>
      </c>
      <c r="D1228" s="7" t="s">
        <v>711</v>
      </c>
      <c r="E1228" s="11" t="s">
        <v>3411</v>
      </c>
      <c r="F1228" s="11" t="s">
        <v>3412</v>
      </c>
      <c r="G1228" s="11" t="s">
        <v>3413</v>
      </c>
      <c r="H1228" s="11" t="s">
        <v>3414</v>
      </c>
      <c r="I1228" s="11" t="s">
        <v>3415</v>
      </c>
      <c r="M1228" s="14" t="s">
        <v>26</v>
      </c>
      <c r="N1228" s="15" t="s">
        <v>140</v>
      </c>
      <c r="O1228" s="15" t="s">
        <v>167</v>
      </c>
    </row>
    <row r="1229">
      <c r="A1229" s="9">
        <v>1227.0</v>
      </c>
      <c r="B1229" s="7" t="s">
        <v>3416</v>
      </c>
      <c r="C1229" s="7" t="s">
        <v>248</v>
      </c>
      <c r="D1229" s="7" t="s">
        <v>711</v>
      </c>
      <c r="E1229" s="11" t="s">
        <v>3411</v>
      </c>
      <c r="F1229" s="11" t="s">
        <v>3412</v>
      </c>
      <c r="G1229" s="11" t="s">
        <v>3413</v>
      </c>
      <c r="H1229" s="11" t="s">
        <v>3414</v>
      </c>
      <c r="I1229" s="11" t="s">
        <v>3415</v>
      </c>
      <c r="M1229" s="14" t="s">
        <v>26</v>
      </c>
      <c r="N1229" s="15" t="s">
        <v>140</v>
      </c>
      <c r="O1229" s="15" t="s">
        <v>167</v>
      </c>
    </row>
    <row r="1230">
      <c r="A1230" s="9">
        <v>1228.0</v>
      </c>
      <c r="B1230" s="7" t="s">
        <v>3417</v>
      </c>
      <c r="C1230" s="7" t="s">
        <v>248</v>
      </c>
      <c r="D1230" s="7" t="s">
        <v>711</v>
      </c>
      <c r="E1230" s="11" t="s">
        <v>3411</v>
      </c>
      <c r="F1230" s="11" t="s">
        <v>3412</v>
      </c>
      <c r="G1230" s="11" t="s">
        <v>3413</v>
      </c>
      <c r="H1230" s="11" t="s">
        <v>3414</v>
      </c>
      <c r="I1230" s="11" t="s">
        <v>3415</v>
      </c>
      <c r="M1230" s="14" t="s">
        <v>26</v>
      </c>
      <c r="N1230" s="15" t="s">
        <v>140</v>
      </c>
      <c r="O1230" s="15" t="s">
        <v>167</v>
      </c>
    </row>
    <row r="1231">
      <c r="A1231" s="9">
        <v>1229.0</v>
      </c>
      <c r="B1231" s="7" t="s">
        <v>3419</v>
      </c>
      <c r="C1231" s="7" t="s">
        <v>205</v>
      </c>
      <c r="D1231" s="7" t="s">
        <v>356</v>
      </c>
      <c r="E1231" s="11" t="s">
        <v>3420</v>
      </c>
      <c r="F1231" s="11" t="s">
        <v>3421</v>
      </c>
      <c r="G1231" s="11" t="s">
        <v>3422</v>
      </c>
      <c r="H1231" s="11" t="s">
        <v>3423</v>
      </c>
      <c r="I1231" s="11" t="s">
        <v>3424</v>
      </c>
      <c r="M1231" s="14" t="s">
        <v>26</v>
      </c>
      <c r="N1231" s="15" t="s">
        <v>140</v>
      </c>
      <c r="O1231" s="15" t="s">
        <v>167</v>
      </c>
    </row>
    <row r="1232">
      <c r="A1232" s="9">
        <v>1230.0</v>
      </c>
      <c r="B1232" s="7" t="s">
        <v>3425</v>
      </c>
      <c r="C1232" s="7" t="s">
        <v>205</v>
      </c>
      <c r="D1232" s="7" t="s">
        <v>356</v>
      </c>
      <c r="E1232" s="11" t="s">
        <v>3420</v>
      </c>
      <c r="F1232" s="11" t="s">
        <v>3421</v>
      </c>
      <c r="G1232" s="11" t="s">
        <v>3422</v>
      </c>
      <c r="H1232" s="11" t="s">
        <v>3423</v>
      </c>
      <c r="I1232" s="11" t="s">
        <v>3424</v>
      </c>
      <c r="M1232" s="14" t="s">
        <v>26</v>
      </c>
      <c r="N1232" s="15" t="s">
        <v>140</v>
      </c>
      <c r="O1232" s="15" t="s">
        <v>167</v>
      </c>
    </row>
    <row r="1233">
      <c r="A1233" s="9">
        <v>1231.0</v>
      </c>
      <c r="B1233" s="7" t="s">
        <v>3426</v>
      </c>
      <c r="C1233" s="7" t="s">
        <v>205</v>
      </c>
      <c r="D1233" s="7" t="s">
        <v>356</v>
      </c>
      <c r="E1233" s="11" t="s">
        <v>2168</v>
      </c>
      <c r="F1233" s="11" t="s">
        <v>2169</v>
      </c>
      <c r="G1233" s="11" t="s">
        <v>2170</v>
      </c>
      <c r="H1233" s="11" t="s">
        <v>2171</v>
      </c>
      <c r="I1233" s="11" t="s">
        <v>2172</v>
      </c>
      <c r="M1233" s="14" t="s">
        <v>26</v>
      </c>
      <c r="N1233" s="15" t="s">
        <v>140</v>
      </c>
      <c r="O1233" s="15" t="s">
        <v>167</v>
      </c>
    </row>
    <row r="1234">
      <c r="A1234" s="9">
        <v>1232.0</v>
      </c>
      <c r="B1234" s="7" t="s">
        <v>3427</v>
      </c>
      <c r="C1234" s="7" t="s">
        <v>205</v>
      </c>
      <c r="D1234" s="7" t="s">
        <v>356</v>
      </c>
      <c r="E1234" s="11" t="s">
        <v>2168</v>
      </c>
      <c r="F1234" s="11" t="s">
        <v>2169</v>
      </c>
      <c r="G1234" s="11" t="s">
        <v>2170</v>
      </c>
      <c r="H1234" s="11" t="s">
        <v>2171</v>
      </c>
      <c r="I1234" s="11" t="s">
        <v>2172</v>
      </c>
      <c r="M1234" s="14" t="s">
        <v>26</v>
      </c>
      <c r="N1234" s="15" t="s">
        <v>140</v>
      </c>
      <c r="O1234" s="15" t="s">
        <v>167</v>
      </c>
    </row>
    <row r="1235">
      <c r="A1235" s="9">
        <v>1233.0</v>
      </c>
      <c r="B1235" s="7" t="s">
        <v>3428</v>
      </c>
      <c r="C1235" s="7" t="s">
        <v>266</v>
      </c>
      <c r="D1235" s="7" t="s">
        <v>266</v>
      </c>
      <c r="E1235" s="11" t="s">
        <v>3429</v>
      </c>
      <c r="F1235" s="11" t="s">
        <v>3430</v>
      </c>
      <c r="G1235" s="11" t="s">
        <v>3431</v>
      </c>
      <c r="H1235" s="11" t="s">
        <v>3432</v>
      </c>
      <c r="I1235" s="11" t="s">
        <v>3433</v>
      </c>
      <c r="M1235" s="14" t="s">
        <v>26</v>
      </c>
      <c r="N1235" s="15" t="s">
        <v>140</v>
      </c>
      <c r="O1235" s="15" t="s">
        <v>167</v>
      </c>
    </row>
    <row r="1236">
      <c r="A1236" s="9">
        <v>1234.0</v>
      </c>
      <c r="B1236" s="7" t="s">
        <v>3434</v>
      </c>
      <c r="C1236" s="7" t="s">
        <v>266</v>
      </c>
      <c r="D1236" s="7" t="s">
        <v>266</v>
      </c>
      <c r="E1236" s="11" t="s">
        <v>3429</v>
      </c>
      <c r="F1236" s="11" t="s">
        <v>3430</v>
      </c>
      <c r="G1236" s="11" t="s">
        <v>3431</v>
      </c>
      <c r="H1236" s="11" t="s">
        <v>3432</v>
      </c>
      <c r="I1236" s="11" t="s">
        <v>3433</v>
      </c>
      <c r="M1236" s="14" t="s">
        <v>26</v>
      </c>
      <c r="N1236" s="15" t="s">
        <v>140</v>
      </c>
      <c r="O1236" s="15" t="s">
        <v>167</v>
      </c>
    </row>
    <row r="1237">
      <c r="A1237" s="9">
        <v>1235.0</v>
      </c>
      <c r="B1237" s="7" t="s">
        <v>3435</v>
      </c>
      <c r="C1237" s="7" t="s">
        <v>232</v>
      </c>
      <c r="D1237" s="7" t="s">
        <v>3289</v>
      </c>
      <c r="E1237" s="11" t="s">
        <v>3429</v>
      </c>
      <c r="F1237" s="11" t="s">
        <v>3430</v>
      </c>
      <c r="G1237" s="11" t="s">
        <v>3431</v>
      </c>
      <c r="H1237" s="11" t="s">
        <v>3432</v>
      </c>
      <c r="I1237" s="11" t="s">
        <v>3433</v>
      </c>
      <c r="M1237" s="14" t="s">
        <v>26</v>
      </c>
      <c r="N1237" s="15" t="s">
        <v>140</v>
      </c>
      <c r="O1237" s="15" t="s">
        <v>167</v>
      </c>
    </row>
    <row r="1238">
      <c r="A1238" s="9">
        <v>1236.0</v>
      </c>
      <c r="B1238" s="7" t="s">
        <v>3436</v>
      </c>
      <c r="C1238" s="7" t="s">
        <v>232</v>
      </c>
      <c r="D1238" s="7" t="s">
        <v>3289</v>
      </c>
      <c r="E1238" s="11" t="s">
        <v>3429</v>
      </c>
      <c r="F1238" s="11" t="s">
        <v>3430</v>
      </c>
      <c r="G1238" s="11" t="s">
        <v>3431</v>
      </c>
      <c r="H1238" s="11" t="s">
        <v>3432</v>
      </c>
      <c r="I1238" s="11" t="s">
        <v>3433</v>
      </c>
      <c r="M1238" s="14" t="s">
        <v>26</v>
      </c>
      <c r="N1238" s="15" t="s">
        <v>140</v>
      </c>
      <c r="O1238" s="15" t="s">
        <v>167</v>
      </c>
    </row>
    <row r="1239">
      <c r="A1239" s="9">
        <v>1237.0</v>
      </c>
      <c r="B1239" s="7" t="s">
        <v>3437</v>
      </c>
      <c r="C1239" s="7" t="s">
        <v>114</v>
      </c>
      <c r="D1239" s="7" t="s">
        <v>115</v>
      </c>
      <c r="E1239" s="11" t="s">
        <v>3438</v>
      </c>
      <c r="F1239" s="11" t="s">
        <v>3439</v>
      </c>
      <c r="G1239" s="11" t="s">
        <v>3440</v>
      </c>
      <c r="H1239" s="11" t="s">
        <v>3441</v>
      </c>
      <c r="I1239" s="11" t="s">
        <v>3442</v>
      </c>
      <c r="M1239" s="14" t="s">
        <v>26</v>
      </c>
      <c r="N1239" s="15" t="s">
        <v>140</v>
      </c>
      <c r="O1239" s="15" t="s">
        <v>167</v>
      </c>
    </row>
    <row r="1240">
      <c r="A1240" s="9">
        <v>1238.0</v>
      </c>
      <c r="B1240" s="7" t="s">
        <v>3443</v>
      </c>
      <c r="C1240" s="7" t="s">
        <v>38</v>
      </c>
      <c r="D1240" s="7" t="s">
        <v>1472</v>
      </c>
      <c r="E1240" s="11" t="s">
        <v>3444</v>
      </c>
      <c r="F1240" s="11" t="s">
        <v>3445</v>
      </c>
      <c r="G1240" s="11" t="s">
        <v>3446</v>
      </c>
      <c r="H1240" s="11" t="s">
        <v>3447</v>
      </c>
      <c r="I1240" s="11" t="s">
        <v>3448</v>
      </c>
      <c r="M1240" s="14" t="s">
        <v>26</v>
      </c>
      <c r="N1240" s="15" t="s">
        <v>140</v>
      </c>
      <c r="O1240" s="15" t="s">
        <v>167</v>
      </c>
    </row>
    <row r="1241">
      <c r="A1241" s="9">
        <v>1239.0</v>
      </c>
      <c r="B1241" s="7" t="s">
        <v>3449</v>
      </c>
      <c r="C1241" s="7" t="s">
        <v>38</v>
      </c>
      <c r="D1241" s="7" t="s">
        <v>1472</v>
      </c>
      <c r="E1241" s="11" t="s">
        <v>3444</v>
      </c>
      <c r="F1241" s="11" t="s">
        <v>3445</v>
      </c>
      <c r="G1241" s="11" t="s">
        <v>3446</v>
      </c>
      <c r="H1241" s="11" t="s">
        <v>3447</v>
      </c>
      <c r="I1241" s="11" t="s">
        <v>3448</v>
      </c>
      <c r="M1241" s="14" t="s">
        <v>26</v>
      </c>
      <c r="N1241" s="15" t="s">
        <v>140</v>
      </c>
      <c r="O1241" s="15" t="s">
        <v>167</v>
      </c>
    </row>
    <row r="1242">
      <c r="A1242" s="9">
        <v>1240.0</v>
      </c>
      <c r="B1242" s="7" t="s">
        <v>3450</v>
      </c>
      <c r="C1242" s="7" t="s">
        <v>3451</v>
      </c>
      <c r="D1242" s="7" t="s">
        <v>3451</v>
      </c>
      <c r="E1242" s="11" t="s">
        <v>3452</v>
      </c>
      <c r="F1242" s="11" t="s">
        <v>3453</v>
      </c>
      <c r="G1242" s="11" t="s">
        <v>3454</v>
      </c>
      <c r="H1242" s="11" t="s">
        <v>3455</v>
      </c>
      <c r="I1242" s="11" t="s">
        <v>3456</v>
      </c>
      <c r="M1242" s="14" t="s">
        <v>219</v>
      </c>
      <c r="N1242" s="15" t="s">
        <v>220</v>
      </c>
      <c r="O1242" s="15" t="s">
        <v>221</v>
      </c>
    </row>
    <row r="1243">
      <c r="A1243" s="9">
        <v>1241.0</v>
      </c>
      <c r="B1243" s="7" t="s">
        <v>3457</v>
      </c>
      <c r="C1243" s="7" t="s">
        <v>3451</v>
      </c>
      <c r="D1243" s="7" t="s">
        <v>3451</v>
      </c>
      <c r="E1243" s="11" t="s">
        <v>3452</v>
      </c>
      <c r="F1243" s="11" t="s">
        <v>3453</v>
      </c>
      <c r="G1243" s="11" t="s">
        <v>3454</v>
      </c>
      <c r="H1243" s="11" t="s">
        <v>3455</v>
      </c>
      <c r="I1243" s="11" t="s">
        <v>3456</v>
      </c>
      <c r="M1243" s="14" t="s">
        <v>219</v>
      </c>
      <c r="N1243" s="15" t="s">
        <v>220</v>
      </c>
      <c r="O1243" s="15" t="s">
        <v>221</v>
      </c>
    </row>
    <row r="1244">
      <c r="A1244" s="9">
        <v>1242.0</v>
      </c>
      <c r="B1244" s="7" t="s">
        <v>3458</v>
      </c>
      <c r="C1244" s="7" t="s">
        <v>3451</v>
      </c>
      <c r="D1244" s="7" t="s">
        <v>3451</v>
      </c>
      <c r="E1244" s="11" t="s">
        <v>3452</v>
      </c>
      <c r="F1244" s="11" t="s">
        <v>3453</v>
      </c>
      <c r="G1244" s="11" t="s">
        <v>3454</v>
      </c>
      <c r="H1244" s="11" t="s">
        <v>3455</v>
      </c>
      <c r="I1244" s="11" t="s">
        <v>3456</v>
      </c>
      <c r="M1244" s="14" t="s">
        <v>219</v>
      </c>
      <c r="N1244" s="15" t="s">
        <v>220</v>
      </c>
      <c r="O1244" s="15" t="s">
        <v>221</v>
      </c>
    </row>
    <row r="1245">
      <c r="A1245" s="9">
        <v>1243.0</v>
      </c>
      <c r="B1245" s="7" t="s">
        <v>3459</v>
      </c>
      <c r="C1245" s="7" t="s">
        <v>3451</v>
      </c>
      <c r="D1245" s="7" t="s">
        <v>3451</v>
      </c>
      <c r="E1245" s="11" t="s">
        <v>3460</v>
      </c>
      <c r="F1245" s="11" t="s">
        <v>3461</v>
      </c>
      <c r="G1245" s="11" t="s">
        <v>3462</v>
      </c>
      <c r="H1245" s="11" t="s">
        <v>3463</v>
      </c>
      <c r="I1245" s="11" t="s">
        <v>3464</v>
      </c>
      <c r="M1245" s="14" t="s">
        <v>219</v>
      </c>
      <c r="N1245" s="15" t="s">
        <v>140</v>
      </c>
      <c r="O1245" s="15" t="s">
        <v>167</v>
      </c>
    </row>
    <row r="1246">
      <c r="A1246" s="9">
        <v>1244.0</v>
      </c>
      <c r="B1246" s="7" t="s">
        <v>3466</v>
      </c>
      <c r="C1246" s="7" t="s">
        <v>3451</v>
      </c>
      <c r="D1246" s="7" t="s">
        <v>3451</v>
      </c>
      <c r="E1246" s="11" t="s">
        <v>3460</v>
      </c>
      <c r="F1246" s="11" t="s">
        <v>3461</v>
      </c>
      <c r="G1246" s="11" t="s">
        <v>3462</v>
      </c>
      <c r="H1246" s="11" t="s">
        <v>3463</v>
      </c>
      <c r="I1246" s="11" t="s">
        <v>3464</v>
      </c>
      <c r="M1246" s="14" t="s">
        <v>219</v>
      </c>
      <c r="N1246" s="15" t="s">
        <v>140</v>
      </c>
      <c r="O1246" s="15" t="s">
        <v>167</v>
      </c>
    </row>
    <row r="1247">
      <c r="A1247" s="9">
        <v>1245.0</v>
      </c>
      <c r="B1247" s="7" t="s">
        <v>3467</v>
      </c>
      <c r="C1247" s="7" t="s">
        <v>3451</v>
      </c>
      <c r="D1247" s="7" t="s">
        <v>3451</v>
      </c>
      <c r="E1247" s="11" t="s">
        <v>3452</v>
      </c>
      <c r="F1247" s="11" t="s">
        <v>3453</v>
      </c>
      <c r="G1247" s="11" t="s">
        <v>3454</v>
      </c>
      <c r="H1247" s="11" t="s">
        <v>3455</v>
      </c>
      <c r="I1247" s="11" t="s">
        <v>3456</v>
      </c>
      <c r="M1247" s="14" t="s">
        <v>219</v>
      </c>
      <c r="N1247" s="15" t="s">
        <v>220</v>
      </c>
      <c r="O1247" s="15" t="s">
        <v>221</v>
      </c>
    </row>
    <row r="1248">
      <c r="A1248" s="9">
        <v>1246.0</v>
      </c>
      <c r="B1248" s="7" t="s">
        <v>3468</v>
      </c>
      <c r="C1248" s="7" t="s">
        <v>114</v>
      </c>
      <c r="D1248" s="7" t="s">
        <v>115</v>
      </c>
      <c r="E1248" s="11" t="s">
        <v>3469</v>
      </c>
      <c r="F1248" s="11" t="s">
        <v>3470</v>
      </c>
      <c r="G1248" s="11" t="s">
        <v>3471</v>
      </c>
      <c r="H1248" s="11" t="s">
        <v>3472</v>
      </c>
      <c r="I1248" s="11" t="s">
        <v>3473</v>
      </c>
      <c r="M1248" s="14" t="s">
        <v>219</v>
      </c>
      <c r="N1248" s="15" t="s">
        <v>220</v>
      </c>
      <c r="O1248" s="15" t="s">
        <v>221</v>
      </c>
    </row>
    <row r="1249">
      <c r="A1249" s="9">
        <v>1247.0</v>
      </c>
      <c r="B1249" s="7" t="s">
        <v>3474</v>
      </c>
      <c r="C1249" s="7" t="s">
        <v>281</v>
      </c>
      <c r="D1249" s="7" t="s">
        <v>967</v>
      </c>
      <c r="E1249" s="11" t="s">
        <v>3475</v>
      </c>
      <c r="F1249" s="11" t="s">
        <v>3476</v>
      </c>
      <c r="G1249" s="11" t="s">
        <v>3477</v>
      </c>
      <c r="H1249" s="11" t="s">
        <v>3478</v>
      </c>
      <c r="I1249" s="11" t="s">
        <v>3479</v>
      </c>
      <c r="M1249" s="14" t="s">
        <v>26</v>
      </c>
      <c r="N1249" s="15" t="s">
        <v>140</v>
      </c>
      <c r="O1249" s="15" t="s">
        <v>167</v>
      </c>
    </row>
    <row r="1250">
      <c r="A1250" s="9">
        <v>1248.0</v>
      </c>
      <c r="B1250" s="7" t="s">
        <v>3480</v>
      </c>
      <c r="C1250" s="7" t="s">
        <v>281</v>
      </c>
      <c r="D1250" s="7" t="s">
        <v>967</v>
      </c>
      <c r="E1250" s="11" t="s">
        <v>3481</v>
      </c>
      <c r="F1250" s="11" t="s">
        <v>3482</v>
      </c>
      <c r="G1250" s="11" t="s">
        <v>3483</v>
      </c>
      <c r="H1250" s="11" t="s">
        <v>3484</v>
      </c>
      <c r="I1250" s="11" t="s">
        <v>3485</v>
      </c>
      <c r="M1250" s="14" t="s">
        <v>766</v>
      </c>
      <c r="N1250" s="15" t="s">
        <v>140</v>
      </c>
      <c r="O1250" s="15" t="s">
        <v>167</v>
      </c>
    </row>
    <row r="1251">
      <c r="A1251" s="9">
        <v>1249.0</v>
      </c>
      <c r="B1251" s="7" t="s">
        <v>3486</v>
      </c>
      <c r="C1251" s="7" t="s">
        <v>281</v>
      </c>
      <c r="D1251" s="7" t="s">
        <v>967</v>
      </c>
      <c r="E1251" s="11" t="s">
        <v>3481</v>
      </c>
      <c r="F1251" s="11" t="s">
        <v>3482</v>
      </c>
      <c r="G1251" s="11" t="s">
        <v>3483</v>
      </c>
      <c r="H1251" s="11" t="s">
        <v>3484</v>
      </c>
      <c r="I1251" s="11" t="s">
        <v>3485</v>
      </c>
      <c r="M1251" s="14" t="s">
        <v>766</v>
      </c>
      <c r="N1251" s="15" t="s">
        <v>140</v>
      </c>
      <c r="O1251" s="15" t="s">
        <v>167</v>
      </c>
    </row>
    <row r="1252">
      <c r="A1252" s="9">
        <v>1250.0</v>
      </c>
      <c r="B1252" s="7" t="s">
        <v>3487</v>
      </c>
      <c r="C1252" s="7" t="s">
        <v>471</v>
      </c>
      <c r="D1252" s="7" t="s">
        <v>566</v>
      </c>
      <c r="E1252" s="11" t="s">
        <v>3488</v>
      </c>
      <c r="F1252" s="11" t="s">
        <v>3489</v>
      </c>
      <c r="G1252" s="11" t="s">
        <v>3490</v>
      </c>
      <c r="H1252" s="11" t="s">
        <v>3491</v>
      </c>
      <c r="I1252" s="11" t="s">
        <v>3492</v>
      </c>
      <c r="M1252" s="14" t="s">
        <v>219</v>
      </c>
      <c r="N1252" s="15" t="s">
        <v>220</v>
      </c>
      <c r="O1252" s="15" t="s">
        <v>221</v>
      </c>
    </row>
    <row r="1253">
      <c r="A1253" s="9">
        <v>1251.0</v>
      </c>
      <c r="B1253" s="7" t="s">
        <v>3493</v>
      </c>
      <c r="C1253" s="7" t="s">
        <v>1135</v>
      </c>
      <c r="D1253" s="7" t="s">
        <v>2017</v>
      </c>
      <c r="E1253" s="11" t="s">
        <v>3494</v>
      </c>
      <c r="F1253" s="11" t="s">
        <v>3495</v>
      </c>
      <c r="G1253" s="11" t="s">
        <v>3496</v>
      </c>
      <c r="H1253" s="11" t="s">
        <v>3497</v>
      </c>
      <c r="I1253" s="11" t="s">
        <v>3498</v>
      </c>
      <c r="M1253" s="14" t="s">
        <v>26</v>
      </c>
      <c r="N1253" s="15" t="s">
        <v>140</v>
      </c>
      <c r="O1253" s="15" t="s">
        <v>167</v>
      </c>
    </row>
    <row r="1254">
      <c r="A1254" s="9">
        <v>1252.0</v>
      </c>
      <c r="B1254" s="7" t="s">
        <v>3499</v>
      </c>
      <c r="C1254" s="7" t="s">
        <v>1135</v>
      </c>
      <c r="D1254" s="7" t="s">
        <v>2017</v>
      </c>
      <c r="E1254" s="11" t="s">
        <v>3494</v>
      </c>
      <c r="F1254" s="11" t="s">
        <v>3495</v>
      </c>
      <c r="G1254" s="11" t="s">
        <v>3496</v>
      </c>
      <c r="H1254" s="11" t="s">
        <v>3497</v>
      </c>
      <c r="I1254" s="11" t="s">
        <v>3498</v>
      </c>
      <c r="M1254" s="14" t="s">
        <v>26</v>
      </c>
      <c r="N1254" s="15" t="s">
        <v>140</v>
      </c>
      <c r="O1254" s="15" t="s">
        <v>167</v>
      </c>
    </row>
    <row r="1255">
      <c r="A1255" s="9">
        <v>1253.0</v>
      </c>
      <c r="B1255" s="7" t="s">
        <v>3500</v>
      </c>
      <c r="C1255" s="7" t="s">
        <v>1135</v>
      </c>
      <c r="D1255" s="7" t="s">
        <v>2017</v>
      </c>
      <c r="E1255" s="11" t="s">
        <v>2686</v>
      </c>
      <c r="F1255" s="11" t="s">
        <v>2687</v>
      </c>
      <c r="G1255" s="11" t="s">
        <v>2688</v>
      </c>
      <c r="H1255" s="11" t="s">
        <v>2689</v>
      </c>
      <c r="I1255" s="11" t="s">
        <v>2690</v>
      </c>
      <c r="M1255" s="14" t="s">
        <v>26</v>
      </c>
      <c r="N1255" s="15" t="s">
        <v>140</v>
      </c>
      <c r="O1255" s="15" t="s">
        <v>167</v>
      </c>
    </row>
    <row r="1256">
      <c r="A1256" s="9">
        <v>1254.0</v>
      </c>
      <c r="B1256" s="7" t="s">
        <v>3501</v>
      </c>
      <c r="C1256" s="7" t="s">
        <v>1135</v>
      </c>
      <c r="D1256" s="7" t="s">
        <v>2017</v>
      </c>
      <c r="E1256" s="11" t="s">
        <v>2686</v>
      </c>
      <c r="F1256" s="11" t="s">
        <v>2687</v>
      </c>
      <c r="G1256" s="11" t="s">
        <v>2688</v>
      </c>
      <c r="H1256" s="11" t="s">
        <v>2689</v>
      </c>
      <c r="I1256" s="11" t="s">
        <v>2690</v>
      </c>
      <c r="M1256" s="14" t="s">
        <v>26</v>
      </c>
      <c r="N1256" s="15" t="s">
        <v>140</v>
      </c>
      <c r="O1256" s="15" t="s">
        <v>167</v>
      </c>
    </row>
    <row r="1257">
      <c r="A1257" s="9">
        <v>1255.0</v>
      </c>
      <c r="B1257" s="7" t="s">
        <v>3502</v>
      </c>
      <c r="C1257" s="7" t="s">
        <v>1135</v>
      </c>
      <c r="D1257" s="7" t="s">
        <v>2017</v>
      </c>
      <c r="E1257" s="11" t="s">
        <v>2686</v>
      </c>
      <c r="F1257" s="11" t="s">
        <v>2687</v>
      </c>
      <c r="G1257" s="11" t="s">
        <v>2688</v>
      </c>
      <c r="H1257" s="11" t="s">
        <v>2689</v>
      </c>
      <c r="I1257" s="11" t="s">
        <v>2690</v>
      </c>
      <c r="M1257" s="14" t="s">
        <v>26</v>
      </c>
      <c r="N1257" s="15" t="s">
        <v>140</v>
      </c>
      <c r="O1257" s="15" t="s">
        <v>167</v>
      </c>
    </row>
    <row r="1258">
      <c r="A1258" s="9">
        <v>1256.0</v>
      </c>
      <c r="B1258" s="7" t="s">
        <v>3503</v>
      </c>
      <c r="C1258" s="7" t="s">
        <v>1135</v>
      </c>
      <c r="D1258" s="7" t="s">
        <v>2017</v>
      </c>
      <c r="E1258" s="11" t="s">
        <v>3494</v>
      </c>
      <c r="F1258" s="11" t="s">
        <v>3495</v>
      </c>
      <c r="G1258" s="11" t="s">
        <v>3496</v>
      </c>
      <c r="H1258" s="11" t="s">
        <v>3497</v>
      </c>
      <c r="I1258" s="11" t="s">
        <v>3498</v>
      </c>
      <c r="M1258" s="14" t="s">
        <v>26</v>
      </c>
      <c r="N1258" s="15" t="s">
        <v>140</v>
      </c>
      <c r="O1258" s="15" t="s">
        <v>167</v>
      </c>
    </row>
    <row r="1259">
      <c r="A1259" s="9">
        <v>1257.0</v>
      </c>
      <c r="B1259" s="7" t="s">
        <v>3504</v>
      </c>
      <c r="C1259" s="7" t="s">
        <v>1135</v>
      </c>
      <c r="D1259" s="7" t="s">
        <v>2017</v>
      </c>
      <c r="E1259" s="11" t="s">
        <v>3494</v>
      </c>
      <c r="F1259" s="11" t="s">
        <v>3495</v>
      </c>
      <c r="G1259" s="11" t="s">
        <v>3496</v>
      </c>
      <c r="H1259" s="11" t="s">
        <v>3497</v>
      </c>
      <c r="I1259" s="11" t="s">
        <v>3498</v>
      </c>
      <c r="M1259" s="14" t="s">
        <v>26</v>
      </c>
      <c r="N1259" s="15" t="s">
        <v>140</v>
      </c>
      <c r="O1259" s="15" t="s">
        <v>167</v>
      </c>
    </row>
    <row r="1260">
      <c r="A1260" s="9">
        <v>1258.0</v>
      </c>
      <c r="B1260" s="7" t="s">
        <v>3505</v>
      </c>
      <c r="C1260" s="7" t="s">
        <v>294</v>
      </c>
      <c r="D1260" s="7" t="s">
        <v>3162</v>
      </c>
      <c r="E1260" s="11" t="s">
        <v>3506</v>
      </c>
      <c r="F1260" s="11" t="s">
        <v>3507</v>
      </c>
      <c r="G1260" s="11" t="s">
        <v>3508</v>
      </c>
      <c r="H1260" s="11" t="s">
        <v>3509</v>
      </c>
      <c r="I1260" s="11" t="s">
        <v>3510</v>
      </c>
      <c r="M1260" s="14" t="s">
        <v>26</v>
      </c>
      <c r="N1260" s="15" t="s">
        <v>140</v>
      </c>
      <c r="O1260" s="15" t="s">
        <v>167</v>
      </c>
    </row>
    <row r="1261">
      <c r="A1261" s="9">
        <v>1259.0</v>
      </c>
      <c r="B1261" s="7" t="s">
        <v>3511</v>
      </c>
      <c r="C1261" s="7" t="s">
        <v>294</v>
      </c>
      <c r="D1261" s="7" t="s">
        <v>3162</v>
      </c>
      <c r="E1261" s="11" t="s">
        <v>3506</v>
      </c>
      <c r="F1261" s="11" t="s">
        <v>3507</v>
      </c>
      <c r="G1261" s="11" t="s">
        <v>3508</v>
      </c>
      <c r="H1261" s="11" t="s">
        <v>3509</v>
      </c>
      <c r="I1261" s="11" t="s">
        <v>3510</v>
      </c>
      <c r="M1261" s="14" t="s">
        <v>26</v>
      </c>
      <c r="N1261" s="15" t="s">
        <v>140</v>
      </c>
      <c r="O1261" s="15" t="s">
        <v>167</v>
      </c>
    </row>
    <row r="1262">
      <c r="A1262" s="9">
        <v>1260.0</v>
      </c>
      <c r="B1262" s="7" t="s">
        <v>3513</v>
      </c>
      <c r="C1262" s="7" t="s">
        <v>294</v>
      </c>
      <c r="D1262" s="7" t="s">
        <v>3162</v>
      </c>
      <c r="E1262" s="11" t="s">
        <v>3506</v>
      </c>
      <c r="F1262" s="11" t="s">
        <v>3507</v>
      </c>
      <c r="G1262" s="11" t="s">
        <v>3508</v>
      </c>
      <c r="H1262" s="11" t="s">
        <v>3509</v>
      </c>
      <c r="I1262" s="11" t="s">
        <v>3510</v>
      </c>
      <c r="M1262" s="14" t="s">
        <v>26</v>
      </c>
      <c r="N1262" s="15" t="s">
        <v>140</v>
      </c>
      <c r="O1262" s="15" t="s">
        <v>167</v>
      </c>
    </row>
    <row r="1263">
      <c r="A1263" s="9">
        <v>1261.0</v>
      </c>
      <c r="B1263" s="7" t="s">
        <v>3514</v>
      </c>
      <c r="C1263" s="7" t="s">
        <v>294</v>
      </c>
      <c r="D1263" s="7" t="s">
        <v>3162</v>
      </c>
      <c r="E1263" s="11" t="s">
        <v>3506</v>
      </c>
      <c r="F1263" s="11" t="s">
        <v>3507</v>
      </c>
      <c r="G1263" s="11" t="s">
        <v>3508</v>
      </c>
      <c r="H1263" s="11" t="s">
        <v>3509</v>
      </c>
      <c r="I1263" s="11" t="s">
        <v>3510</v>
      </c>
      <c r="M1263" s="14" t="s">
        <v>26</v>
      </c>
      <c r="N1263" s="15" t="s">
        <v>140</v>
      </c>
      <c r="O1263" s="15" t="s">
        <v>167</v>
      </c>
    </row>
    <row r="1264">
      <c r="A1264" s="9">
        <v>1262.0</v>
      </c>
      <c r="B1264" s="7" t="s">
        <v>3515</v>
      </c>
      <c r="C1264" s="7" t="s">
        <v>294</v>
      </c>
      <c r="D1264" s="7" t="s">
        <v>3162</v>
      </c>
      <c r="E1264" s="11" t="s">
        <v>3506</v>
      </c>
      <c r="F1264" s="11" t="s">
        <v>3507</v>
      </c>
      <c r="G1264" s="11" t="s">
        <v>3508</v>
      </c>
      <c r="H1264" s="11" t="s">
        <v>3509</v>
      </c>
      <c r="I1264" s="11" t="s">
        <v>3510</v>
      </c>
      <c r="M1264" s="14" t="s">
        <v>26</v>
      </c>
      <c r="N1264" s="15" t="s">
        <v>140</v>
      </c>
      <c r="O1264" s="15" t="s">
        <v>167</v>
      </c>
    </row>
    <row r="1265">
      <c r="A1265" s="9">
        <v>1263.0</v>
      </c>
      <c r="B1265" s="7" t="s">
        <v>3516</v>
      </c>
      <c r="C1265" s="7" t="s">
        <v>294</v>
      </c>
      <c r="D1265" s="7" t="s">
        <v>3162</v>
      </c>
      <c r="E1265" s="11" t="s">
        <v>3506</v>
      </c>
      <c r="F1265" s="11" t="s">
        <v>3507</v>
      </c>
      <c r="G1265" s="11" t="s">
        <v>3508</v>
      </c>
      <c r="H1265" s="11" t="s">
        <v>3509</v>
      </c>
      <c r="I1265" s="11" t="s">
        <v>3510</v>
      </c>
      <c r="M1265" s="14" t="s">
        <v>26</v>
      </c>
      <c r="N1265" s="15" t="s">
        <v>140</v>
      </c>
      <c r="O1265" s="15" t="s">
        <v>167</v>
      </c>
    </row>
    <row r="1266">
      <c r="A1266" s="9">
        <v>1264.0</v>
      </c>
      <c r="B1266" s="7" t="s">
        <v>3517</v>
      </c>
      <c r="C1266" s="7" t="s">
        <v>124</v>
      </c>
      <c r="D1266" s="7" t="s">
        <v>134</v>
      </c>
      <c r="E1266" s="11" t="s">
        <v>3518</v>
      </c>
      <c r="F1266" s="11" t="s">
        <v>3519</v>
      </c>
      <c r="G1266" s="11" t="s">
        <v>3520</v>
      </c>
      <c r="H1266" s="11" t="s">
        <v>3521</v>
      </c>
      <c r="I1266" s="11" t="s">
        <v>3522</v>
      </c>
      <c r="M1266" s="14" t="s">
        <v>26</v>
      </c>
      <c r="N1266" s="15" t="s">
        <v>89</v>
      </c>
      <c r="O1266" s="15" t="s">
        <v>131</v>
      </c>
    </row>
    <row r="1267">
      <c r="A1267" s="9">
        <v>1265.0</v>
      </c>
      <c r="B1267" s="7" t="s">
        <v>3523</v>
      </c>
      <c r="C1267" s="7" t="s">
        <v>124</v>
      </c>
      <c r="D1267" s="7" t="s">
        <v>134</v>
      </c>
      <c r="E1267" s="11" t="s">
        <v>3518</v>
      </c>
      <c r="F1267" s="11" t="s">
        <v>3519</v>
      </c>
      <c r="G1267" s="11" t="s">
        <v>3520</v>
      </c>
      <c r="H1267" s="11" t="s">
        <v>3521</v>
      </c>
      <c r="I1267" s="11" t="s">
        <v>3522</v>
      </c>
      <c r="M1267" s="14" t="s">
        <v>26</v>
      </c>
      <c r="N1267" s="15" t="s">
        <v>89</v>
      </c>
      <c r="O1267" s="15" t="s">
        <v>131</v>
      </c>
    </row>
    <row r="1268">
      <c r="A1268" s="9">
        <v>1266.0</v>
      </c>
      <c r="B1268" s="7" t="s">
        <v>3524</v>
      </c>
      <c r="C1268" s="7" t="s">
        <v>124</v>
      </c>
      <c r="D1268" s="7" t="s">
        <v>134</v>
      </c>
      <c r="E1268" s="11" t="s">
        <v>3518</v>
      </c>
      <c r="F1268" s="11" t="s">
        <v>3519</v>
      </c>
      <c r="G1268" s="11" t="s">
        <v>3520</v>
      </c>
      <c r="H1268" s="11" t="s">
        <v>3521</v>
      </c>
      <c r="I1268" s="11" t="s">
        <v>3522</v>
      </c>
      <c r="M1268" s="14" t="s">
        <v>26</v>
      </c>
      <c r="N1268" s="15" t="s">
        <v>89</v>
      </c>
      <c r="O1268" s="15" t="s">
        <v>131</v>
      </c>
    </row>
    <row r="1269">
      <c r="A1269" s="9">
        <v>1267.0</v>
      </c>
      <c r="B1269" s="7" t="s">
        <v>3525</v>
      </c>
      <c r="C1269" s="7" t="s">
        <v>124</v>
      </c>
      <c r="D1269" s="7" t="s">
        <v>134</v>
      </c>
      <c r="E1269" s="11" t="s">
        <v>3518</v>
      </c>
      <c r="F1269" s="11" t="s">
        <v>3519</v>
      </c>
      <c r="G1269" s="11" t="s">
        <v>3520</v>
      </c>
      <c r="H1269" s="11" t="s">
        <v>3521</v>
      </c>
      <c r="I1269" s="11" t="s">
        <v>3522</v>
      </c>
      <c r="M1269" s="14" t="s">
        <v>26</v>
      </c>
      <c r="N1269" s="15" t="s">
        <v>89</v>
      </c>
      <c r="O1269" s="15" t="s">
        <v>131</v>
      </c>
    </row>
    <row r="1270">
      <c r="A1270" s="9">
        <v>1268.0</v>
      </c>
      <c r="B1270" s="7" t="s">
        <v>3526</v>
      </c>
      <c r="C1270" s="7" t="s">
        <v>1707</v>
      </c>
      <c r="D1270" s="7" t="s">
        <v>3527</v>
      </c>
      <c r="E1270" s="11" t="s">
        <v>3528</v>
      </c>
      <c r="F1270" s="11" t="s">
        <v>3529</v>
      </c>
      <c r="G1270" s="11" t="s">
        <v>3530</v>
      </c>
      <c r="H1270" s="11" t="s">
        <v>3531</v>
      </c>
      <c r="I1270" s="11" t="s">
        <v>3532</v>
      </c>
      <c r="M1270" s="14" t="s">
        <v>26</v>
      </c>
      <c r="N1270" s="15" t="s">
        <v>140</v>
      </c>
      <c r="O1270" s="15" t="s">
        <v>167</v>
      </c>
    </row>
    <row r="1271">
      <c r="A1271" s="9">
        <v>1269.0</v>
      </c>
      <c r="B1271" s="7" t="s">
        <v>3533</v>
      </c>
      <c r="C1271" s="7" t="s">
        <v>1707</v>
      </c>
      <c r="D1271" s="7" t="s">
        <v>3527</v>
      </c>
      <c r="E1271" s="11" t="s">
        <v>3528</v>
      </c>
      <c r="F1271" s="11" t="s">
        <v>3529</v>
      </c>
      <c r="G1271" s="11" t="s">
        <v>3530</v>
      </c>
      <c r="H1271" s="11" t="s">
        <v>3531</v>
      </c>
      <c r="I1271" s="11" t="s">
        <v>3532</v>
      </c>
      <c r="M1271" s="14" t="s">
        <v>26</v>
      </c>
      <c r="N1271" s="15" t="s">
        <v>140</v>
      </c>
      <c r="O1271" s="15" t="s">
        <v>167</v>
      </c>
    </row>
    <row r="1272">
      <c r="A1272" s="9">
        <v>1270.0</v>
      </c>
      <c r="B1272" s="7" t="s">
        <v>3534</v>
      </c>
      <c r="C1272" s="7" t="s">
        <v>1707</v>
      </c>
      <c r="D1272" s="7" t="s">
        <v>3527</v>
      </c>
      <c r="E1272" s="11" t="s">
        <v>3528</v>
      </c>
      <c r="F1272" s="11" t="s">
        <v>3529</v>
      </c>
      <c r="G1272" s="11" t="s">
        <v>3530</v>
      </c>
      <c r="H1272" s="11" t="s">
        <v>3531</v>
      </c>
      <c r="I1272" s="11" t="s">
        <v>3532</v>
      </c>
      <c r="M1272" s="14" t="s">
        <v>26</v>
      </c>
      <c r="N1272" s="15" t="s">
        <v>140</v>
      </c>
      <c r="O1272" s="15" t="s">
        <v>167</v>
      </c>
    </row>
    <row r="1273">
      <c r="A1273" s="9">
        <v>1271.0</v>
      </c>
      <c r="B1273" s="7" t="s">
        <v>3535</v>
      </c>
      <c r="C1273" s="7" t="s">
        <v>3536</v>
      </c>
      <c r="D1273" s="7" t="s">
        <v>3537</v>
      </c>
      <c r="E1273" s="11" t="s">
        <v>3538</v>
      </c>
      <c r="F1273" s="11" t="s">
        <v>3539</v>
      </c>
      <c r="G1273" s="11" t="s">
        <v>3540</v>
      </c>
      <c r="H1273" s="11" t="s">
        <v>3541</v>
      </c>
      <c r="I1273" s="11" t="s">
        <v>3542</v>
      </c>
      <c r="M1273" s="14" t="s">
        <v>26</v>
      </c>
      <c r="N1273" s="15" t="s">
        <v>140</v>
      </c>
      <c r="O1273" s="15" t="s">
        <v>167</v>
      </c>
    </row>
    <row r="1274">
      <c r="A1274" s="9">
        <v>1272.0</v>
      </c>
      <c r="B1274" s="7" t="s">
        <v>3543</v>
      </c>
      <c r="C1274" s="7" t="s">
        <v>224</v>
      </c>
      <c r="D1274" s="7" t="s">
        <v>225</v>
      </c>
      <c r="E1274" s="11" t="s">
        <v>3538</v>
      </c>
      <c r="F1274" s="11" t="s">
        <v>3539</v>
      </c>
      <c r="G1274" s="11" t="s">
        <v>3540</v>
      </c>
      <c r="H1274" s="11" t="s">
        <v>3541</v>
      </c>
      <c r="I1274" s="11" t="s">
        <v>3542</v>
      </c>
      <c r="M1274" s="14" t="s">
        <v>26</v>
      </c>
      <c r="N1274" s="15" t="s">
        <v>89</v>
      </c>
      <c r="O1274" s="15" t="s">
        <v>1552</v>
      </c>
    </row>
    <row r="1275">
      <c r="A1275" s="9">
        <v>1273.0</v>
      </c>
      <c r="B1275" s="7" t="s">
        <v>3544</v>
      </c>
      <c r="C1275" s="7" t="s">
        <v>442</v>
      </c>
      <c r="D1275" s="7" t="s">
        <v>443</v>
      </c>
      <c r="E1275" s="11" t="s">
        <v>3545</v>
      </c>
      <c r="F1275" s="11" t="s">
        <v>3546</v>
      </c>
      <c r="G1275" s="11" t="s">
        <v>3547</v>
      </c>
      <c r="H1275" s="11" t="s">
        <v>3548</v>
      </c>
      <c r="I1275" s="11" t="s">
        <v>3549</v>
      </c>
      <c r="M1275" s="14" t="s">
        <v>26</v>
      </c>
      <c r="N1275" s="15" t="s">
        <v>140</v>
      </c>
      <c r="O1275" s="15" t="s">
        <v>167</v>
      </c>
    </row>
    <row r="1276">
      <c r="A1276" s="9">
        <v>1274.0</v>
      </c>
      <c r="B1276" s="7" t="s">
        <v>3550</v>
      </c>
      <c r="C1276" s="7" t="s">
        <v>442</v>
      </c>
      <c r="D1276" s="7" t="s">
        <v>443</v>
      </c>
      <c r="E1276" s="11" t="s">
        <v>3545</v>
      </c>
      <c r="F1276" s="11" t="s">
        <v>3546</v>
      </c>
      <c r="G1276" s="11" t="s">
        <v>3547</v>
      </c>
      <c r="H1276" s="11" t="s">
        <v>3548</v>
      </c>
      <c r="I1276" s="11" t="s">
        <v>3549</v>
      </c>
      <c r="M1276" s="14" t="s">
        <v>26</v>
      </c>
      <c r="N1276" s="15" t="s">
        <v>140</v>
      </c>
      <c r="O1276" s="15" t="s">
        <v>167</v>
      </c>
    </row>
    <row r="1277">
      <c r="A1277" s="9">
        <v>1275.0</v>
      </c>
      <c r="B1277" s="7" t="s">
        <v>3552</v>
      </c>
      <c r="C1277" s="7" t="s">
        <v>144</v>
      </c>
      <c r="D1277" s="7" t="s">
        <v>145</v>
      </c>
      <c r="E1277" s="11" t="s">
        <v>3553</v>
      </c>
      <c r="F1277" s="11" t="s">
        <v>3554</v>
      </c>
      <c r="G1277" s="11" t="s">
        <v>3555</v>
      </c>
      <c r="H1277" s="11" t="s">
        <v>3556</v>
      </c>
      <c r="I1277" s="11" t="s">
        <v>3557</v>
      </c>
      <c r="M1277" s="14" t="s">
        <v>26</v>
      </c>
      <c r="N1277" s="15" t="s">
        <v>140</v>
      </c>
      <c r="O1277" s="15" t="s">
        <v>167</v>
      </c>
    </row>
    <row r="1278">
      <c r="A1278" s="9">
        <v>1276.0</v>
      </c>
      <c r="B1278" s="7" t="s">
        <v>3558</v>
      </c>
      <c r="C1278" s="7" t="s">
        <v>144</v>
      </c>
      <c r="D1278" s="7" t="s">
        <v>145</v>
      </c>
      <c r="E1278" s="11" t="s">
        <v>3553</v>
      </c>
      <c r="F1278" s="11" t="s">
        <v>3554</v>
      </c>
      <c r="G1278" s="11" t="s">
        <v>3555</v>
      </c>
      <c r="H1278" s="11" t="s">
        <v>3556</v>
      </c>
      <c r="I1278" s="11" t="s">
        <v>3557</v>
      </c>
      <c r="M1278" s="14" t="s">
        <v>26</v>
      </c>
      <c r="N1278" s="15" t="s">
        <v>140</v>
      </c>
      <c r="O1278" s="15" t="s">
        <v>167</v>
      </c>
    </row>
    <row r="1279">
      <c r="A1279" s="9">
        <v>1277.0</v>
      </c>
      <c r="B1279" s="7" t="s">
        <v>3559</v>
      </c>
      <c r="C1279" s="7" t="s">
        <v>144</v>
      </c>
      <c r="D1279" s="7" t="s">
        <v>145</v>
      </c>
      <c r="E1279" s="11" t="s">
        <v>3553</v>
      </c>
      <c r="F1279" s="11" t="s">
        <v>3554</v>
      </c>
      <c r="G1279" s="11" t="s">
        <v>3555</v>
      </c>
      <c r="H1279" s="11" t="s">
        <v>3556</v>
      </c>
      <c r="I1279" s="11" t="s">
        <v>3557</v>
      </c>
      <c r="M1279" s="14" t="s">
        <v>26</v>
      </c>
      <c r="N1279" s="15" t="s">
        <v>140</v>
      </c>
      <c r="O1279" s="15" t="s">
        <v>167</v>
      </c>
    </row>
    <row r="1280">
      <c r="A1280" s="9">
        <v>1278.0</v>
      </c>
      <c r="B1280" s="7" t="s">
        <v>3560</v>
      </c>
      <c r="C1280" s="7" t="s">
        <v>144</v>
      </c>
      <c r="D1280" s="7" t="s">
        <v>145</v>
      </c>
      <c r="E1280" s="11" t="s">
        <v>3553</v>
      </c>
      <c r="F1280" s="11" t="s">
        <v>3554</v>
      </c>
      <c r="G1280" s="11" t="s">
        <v>3555</v>
      </c>
      <c r="H1280" s="11" t="s">
        <v>3556</v>
      </c>
      <c r="I1280" s="11" t="s">
        <v>3557</v>
      </c>
      <c r="M1280" s="14" t="s">
        <v>26</v>
      </c>
      <c r="N1280" s="15" t="s">
        <v>140</v>
      </c>
      <c r="O1280" s="15" t="s">
        <v>167</v>
      </c>
    </row>
    <row r="1281">
      <c r="A1281" s="9">
        <v>1279.0</v>
      </c>
      <c r="B1281" s="7" t="s">
        <v>3561</v>
      </c>
      <c r="C1281" s="7" t="s">
        <v>144</v>
      </c>
      <c r="D1281" s="7" t="s">
        <v>145</v>
      </c>
      <c r="E1281" s="11" t="s">
        <v>3553</v>
      </c>
      <c r="F1281" s="11" t="s">
        <v>3554</v>
      </c>
      <c r="G1281" s="11" t="s">
        <v>3555</v>
      </c>
      <c r="H1281" s="11" t="s">
        <v>3556</v>
      </c>
      <c r="I1281" s="11" t="s">
        <v>3557</v>
      </c>
      <c r="M1281" s="14" t="s">
        <v>26</v>
      </c>
      <c r="N1281" s="15" t="s">
        <v>140</v>
      </c>
      <c r="O1281" s="15" t="s">
        <v>167</v>
      </c>
    </row>
    <row r="1282">
      <c r="A1282" s="9">
        <v>1280.0</v>
      </c>
      <c r="B1282" s="7" t="s">
        <v>3562</v>
      </c>
      <c r="C1282" s="7" t="s">
        <v>144</v>
      </c>
      <c r="D1282" s="7" t="s">
        <v>145</v>
      </c>
      <c r="E1282" s="11" t="s">
        <v>146</v>
      </c>
      <c r="F1282" s="11" t="s">
        <v>147</v>
      </c>
      <c r="G1282" s="11" t="s">
        <v>148</v>
      </c>
      <c r="H1282" s="11" t="s">
        <v>149</v>
      </c>
      <c r="I1282" s="11" t="s">
        <v>150</v>
      </c>
      <c r="M1282" s="14" t="s">
        <v>26</v>
      </c>
      <c r="N1282" s="15" t="s">
        <v>89</v>
      </c>
      <c r="O1282" s="15" t="s">
        <v>151</v>
      </c>
    </row>
    <row r="1283">
      <c r="A1283" s="9">
        <v>1281.0</v>
      </c>
      <c r="B1283" s="7" t="s">
        <v>3563</v>
      </c>
      <c r="C1283" s="7" t="s">
        <v>256</v>
      </c>
      <c r="D1283" s="7" t="s">
        <v>257</v>
      </c>
      <c r="E1283" s="11" t="s">
        <v>3564</v>
      </c>
      <c r="F1283" s="11" t="s">
        <v>3565</v>
      </c>
      <c r="G1283" s="11" t="s">
        <v>3566</v>
      </c>
      <c r="H1283" s="11" t="s">
        <v>3567</v>
      </c>
      <c r="I1283" s="11" t="s">
        <v>3568</v>
      </c>
      <c r="M1283" s="14" t="s">
        <v>219</v>
      </c>
      <c r="N1283" s="15" t="s">
        <v>220</v>
      </c>
      <c r="O1283" s="15" t="s">
        <v>221</v>
      </c>
    </row>
    <row r="1284">
      <c r="A1284" s="9">
        <v>1282.0</v>
      </c>
      <c r="B1284" s="7" t="s">
        <v>3569</v>
      </c>
      <c r="C1284" s="7" t="s">
        <v>256</v>
      </c>
      <c r="D1284" s="7" t="s">
        <v>257</v>
      </c>
      <c r="E1284" s="11" t="s">
        <v>3564</v>
      </c>
      <c r="F1284" s="11" t="s">
        <v>3565</v>
      </c>
      <c r="G1284" s="11" t="s">
        <v>3566</v>
      </c>
      <c r="H1284" s="11" t="s">
        <v>3567</v>
      </c>
      <c r="I1284" s="11" t="s">
        <v>3568</v>
      </c>
      <c r="M1284" s="14" t="s">
        <v>219</v>
      </c>
      <c r="N1284" s="15" t="s">
        <v>220</v>
      </c>
      <c r="O1284" s="15" t="s">
        <v>221</v>
      </c>
    </row>
    <row r="1285">
      <c r="A1285" s="9">
        <v>1283.0</v>
      </c>
      <c r="B1285" s="7" t="s">
        <v>3570</v>
      </c>
      <c r="C1285" s="7" t="s">
        <v>256</v>
      </c>
      <c r="D1285" s="7" t="s">
        <v>257</v>
      </c>
      <c r="E1285" s="11" t="s">
        <v>3564</v>
      </c>
      <c r="F1285" s="11" t="s">
        <v>3565</v>
      </c>
      <c r="G1285" s="11" t="s">
        <v>3566</v>
      </c>
      <c r="H1285" s="11" t="s">
        <v>3567</v>
      </c>
      <c r="I1285" s="11" t="s">
        <v>3568</v>
      </c>
      <c r="M1285" s="14" t="s">
        <v>219</v>
      </c>
      <c r="N1285" s="15" t="s">
        <v>220</v>
      </c>
      <c r="O1285" s="15" t="s">
        <v>221</v>
      </c>
    </row>
    <row r="1286">
      <c r="A1286" s="9">
        <v>1284.0</v>
      </c>
      <c r="B1286" s="7" t="s">
        <v>3571</v>
      </c>
      <c r="C1286" s="7" t="s">
        <v>442</v>
      </c>
      <c r="D1286" s="7" t="s">
        <v>1028</v>
      </c>
      <c r="E1286" s="11" t="s">
        <v>3572</v>
      </c>
      <c r="F1286" s="11" t="s">
        <v>3573</v>
      </c>
      <c r="G1286" s="11" t="s">
        <v>3574</v>
      </c>
      <c r="H1286" s="11" t="s">
        <v>3575</v>
      </c>
      <c r="I1286" s="11" t="s">
        <v>3576</v>
      </c>
      <c r="M1286" s="14" t="s">
        <v>26</v>
      </c>
      <c r="N1286" s="15" t="s">
        <v>140</v>
      </c>
      <c r="O1286" s="15" t="s">
        <v>167</v>
      </c>
    </row>
    <row r="1287">
      <c r="A1287" s="9">
        <v>1285.0</v>
      </c>
      <c r="B1287" s="7" t="s">
        <v>3577</v>
      </c>
      <c r="C1287" s="7" t="s">
        <v>442</v>
      </c>
      <c r="D1287" s="7" t="s">
        <v>1028</v>
      </c>
      <c r="E1287" s="11" t="s">
        <v>3578</v>
      </c>
      <c r="F1287" s="11" t="s">
        <v>3579</v>
      </c>
      <c r="G1287" s="11" t="s">
        <v>3580</v>
      </c>
      <c r="H1287" s="11" t="s">
        <v>3581</v>
      </c>
      <c r="I1287" s="11" t="s">
        <v>3582</v>
      </c>
      <c r="M1287" s="14" t="s">
        <v>80</v>
      </c>
      <c r="N1287" s="15" t="s">
        <v>140</v>
      </c>
      <c r="O1287" s="15" t="s">
        <v>167</v>
      </c>
    </row>
    <row r="1288">
      <c r="A1288" s="9">
        <v>1286.0</v>
      </c>
      <c r="B1288" s="7" t="s">
        <v>3583</v>
      </c>
      <c r="C1288" s="7" t="s">
        <v>442</v>
      </c>
      <c r="D1288" s="7" t="s">
        <v>1028</v>
      </c>
      <c r="E1288" s="11" t="s">
        <v>3584</v>
      </c>
      <c r="F1288" s="11" t="s">
        <v>3585</v>
      </c>
      <c r="G1288" s="11" t="s">
        <v>3586</v>
      </c>
      <c r="H1288" s="11" t="s">
        <v>3587</v>
      </c>
      <c r="I1288" s="11" t="s">
        <v>3588</v>
      </c>
      <c r="M1288" s="14" t="s">
        <v>80</v>
      </c>
      <c r="N1288" s="15" t="s">
        <v>140</v>
      </c>
      <c r="O1288" s="15" t="s">
        <v>167</v>
      </c>
    </row>
    <row r="1289">
      <c r="A1289" s="9">
        <v>1287.0</v>
      </c>
      <c r="B1289" s="7" t="s">
        <v>3589</v>
      </c>
      <c r="C1289" s="7" t="s">
        <v>442</v>
      </c>
      <c r="D1289" s="7" t="s">
        <v>1028</v>
      </c>
      <c r="E1289" s="11" t="s">
        <v>3590</v>
      </c>
      <c r="F1289" s="11" t="s">
        <v>3591</v>
      </c>
      <c r="G1289" s="11" t="s">
        <v>3592</v>
      </c>
      <c r="H1289" s="11" t="s">
        <v>3593</v>
      </c>
      <c r="I1289" s="11" t="s">
        <v>3594</v>
      </c>
      <c r="M1289" s="14" t="s">
        <v>80</v>
      </c>
      <c r="N1289" s="15" t="s">
        <v>140</v>
      </c>
      <c r="O1289" s="15" t="s">
        <v>167</v>
      </c>
    </row>
    <row r="1290">
      <c r="A1290" s="9">
        <v>1288.0</v>
      </c>
      <c r="B1290" s="7" t="s">
        <v>3595</v>
      </c>
      <c r="C1290" s="7" t="s">
        <v>442</v>
      </c>
      <c r="D1290" s="7" t="s">
        <v>1028</v>
      </c>
      <c r="E1290" s="11" t="s">
        <v>3584</v>
      </c>
      <c r="F1290" s="11" t="s">
        <v>3585</v>
      </c>
      <c r="G1290" s="11" t="s">
        <v>3586</v>
      </c>
      <c r="H1290" s="11" t="s">
        <v>3587</v>
      </c>
      <c r="I1290" s="11" t="s">
        <v>3588</v>
      </c>
      <c r="M1290" s="14" t="s">
        <v>80</v>
      </c>
      <c r="N1290" s="15" t="s">
        <v>140</v>
      </c>
      <c r="O1290" s="15" t="s">
        <v>167</v>
      </c>
    </row>
    <row r="1291">
      <c r="A1291" s="9">
        <v>1289.0</v>
      </c>
      <c r="B1291" s="7" t="s">
        <v>3597</v>
      </c>
      <c r="C1291" s="7" t="s">
        <v>442</v>
      </c>
      <c r="D1291" s="7" t="s">
        <v>1028</v>
      </c>
      <c r="E1291" s="11" t="s">
        <v>3584</v>
      </c>
      <c r="F1291" s="11" t="s">
        <v>3585</v>
      </c>
      <c r="G1291" s="11" t="s">
        <v>3586</v>
      </c>
      <c r="H1291" s="11" t="s">
        <v>3587</v>
      </c>
      <c r="I1291" s="11" t="s">
        <v>3588</v>
      </c>
      <c r="M1291" s="14" t="s">
        <v>80</v>
      </c>
      <c r="N1291" s="15" t="s">
        <v>140</v>
      </c>
      <c r="O1291" s="15" t="s">
        <v>167</v>
      </c>
    </row>
    <row r="1292">
      <c r="A1292" s="9">
        <v>1290.0</v>
      </c>
      <c r="B1292" s="7" t="s">
        <v>3598</v>
      </c>
      <c r="C1292" s="7" t="s">
        <v>442</v>
      </c>
      <c r="D1292" s="7" t="s">
        <v>1028</v>
      </c>
      <c r="E1292" s="11" t="s">
        <v>3599</v>
      </c>
      <c r="F1292" s="11" t="s">
        <v>3600</v>
      </c>
      <c r="G1292" s="11" t="s">
        <v>3601</v>
      </c>
      <c r="H1292" s="11" t="s">
        <v>3602</v>
      </c>
      <c r="I1292" s="11" t="s">
        <v>3603</v>
      </c>
      <c r="M1292" s="14" t="s">
        <v>80</v>
      </c>
      <c r="N1292" s="15" t="s">
        <v>140</v>
      </c>
      <c r="O1292" s="15" t="s">
        <v>167</v>
      </c>
    </row>
    <row r="1293">
      <c r="A1293" s="9">
        <v>1291.0</v>
      </c>
      <c r="B1293" s="7" t="s">
        <v>3604</v>
      </c>
      <c r="C1293" s="7" t="s">
        <v>442</v>
      </c>
      <c r="D1293" s="7" t="s">
        <v>1028</v>
      </c>
      <c r="E1293" s="11" t="s">
        <v>3572</v>
      </c>
      <c r="F1293" s="11" t="s">
        <v>3573</v>
      </c>
      <c r="G1293" s="11" t="s">
        <v>3574</v>
      </c>
      <c r="H1293" s="11" t="s">
        <v>3575</v>
      </c>
      <c r="I1293" s="11" t="s">
        <v>3576</v>
      </c>
      <c r="M1293" s="14" t="s">
        <v>26</v>
      </c>
      <c r="N1293" s="15" t="s">
        <v>140</v>
      </c>
      <c r="O1293" s="15" t="s">
        <v>167</v>
      </c>
    </row>
    <row r="1294">
      <c r="A1294" s="9">
        <v>1292.0</v>
      </c>
      <c r="B1294" s="7" t="s">
        <v>3605</v>
      </c>
      <c r="C1294" s="7" t="s">
        <v>442</v>
      </c>
      <c r="D1294" s="7" t="s">
        <v>1028</v>
      </c>
      <c r="E1294" s="11" t="s">
        <v>3606</v>
      </c>
      <c r="F1294" s="11" t="s">
        <v>3607</v>
      </c>
      <c r="G1294" s="11" t="s">
        <v>3608</v>
      </c>
      <c r="H1294" s="11" t="s">
        <v>3609</v>
      </c>
      <c r="I1294" s="11" t="s">
        <v>3610</v>
      </c>
      <c r="M1294" s="14" t="s">
        <v>853</v>
      </c>
      <c r="N1294" s="15" t="s">
        <v>140</v>
      </c>
      <c r="O1294" s="15" t="s">
        <v>167</v>
      </c>
    </row>
    <row r="1295">
      <c r="A1295" s="9">
        <v>1293.0</v>
      </c>
      <c r="B1295" s="7" t="s">
        <v>3611</v>
      </c>
      <c r="C1295" s="7" t="s">
        <v>442</v>
      </c>
      <c r="D1295" s="7" t="s">
        <v>1028</v>
      </c>
      <c r="E1295" s="11" t="s">
        <v>3612</v>
      </c>
      <c r="F1295" s="11" t="s">
        <v>3613</v>
      </c>
      <c r="G1295" s="11" t="s">
        <v>3614</v>
      </c>
      <c r="H1295" s="11" t="s">
        <v>3615</v>
      </c>
      <c r="I1295" s="11" t="s">
        <v>3616</v>
      </c>
      <c r="M1295" s="14" t="s">
        <v>26</v>
      </c>
      <c r="N1295" s="15" t="s">
        <v>140</v>
      </c>
      <c r="O1295" s="15" t="s">
        <v>167</v>
      </c>
    </row>
    <row r="1296">
      <c r="A1296" s="9">
        <v>1294.0</v>
      </c>
      <c r="B1296" s="7" t="s">
        <v>3617</v>
      </c>
      <c r="C1296" s="7" t="s">
        <v>442</v>
      </c>
      <c r="D1296" s="7" t="s">
        <v>1028</v>
      </c>
      <c r="E1296" s="11" t="s">
        <v>3599</v>
      </c>
      <c r="F1296" s="11" t="s">
        <v>3600</v>
      </c>
      <c r="G1296" s="11" t="s">
        <v>3601</v>
      </c>
      <c r="H1296" s="11" t="s">
        <v>3602</v>
      </c>
      <c r="I1296" s="11" t="s">
        <v>3603</v>
      </c>
      <c r="M1296" s="14" t="s">
        <v>80</v>
      </c>
      <c r="N1296" s="15" t="s">
        <v>140</v>
      </c>
      <c r="O1296" s="15" t="s">
        <v>167</v>
      </c>
    </row>
    <row r="1297">
      <c r="A1297" s="9">
        <v>1295.0</v>
      </c>
      <c r="B1297" s="7" t="s">
        <v>3618</v>
      </c>
      <c r="C1297" s="7" t="s">
        <v>442</v>
      </c>
      <c r="D1297" s="7" t="s">
        <v>1028</v>
      </c>
      <c r="E1297" s="11" t="s">
        <v>3590</v>
      </c>
      <c r="F1297" s="11" t="s">
        <v>3591</v>
      </c>
      <c r="G1297" s="11" t="s">
        <v>3592</v>
      </c>
      <c r="H1297" s="11" t="s">
        <v>3593</v>
      </c>
      <c r="I1297" s="11" t="s">
        <v>3594</v>
      </c>
      <c r="M1297" s="14" t="s">
        <v>80</v>
      </c>
      <c r="N1297" s="15" t="s">
        <v>140</v>
      </c>
      <c r="O1297" s="15" t="s">
        <v>167</v>
      </c>
    </row>
    <row r="1298">
      <c r="A1298" s="9">
        <v>1296.0</v>
      </c>
      <c r="B1298" s="7" t="s">
        <v>3619</v>
      </c>
      <c r="C1298" s="7" t="s">
        <v>442</v>
      </c>
      <c r="D1298" s="7" t="s">
        <v>1028</v>
      </c>
      <c r="E1298" s="11" t="s">
        <v>3578</v>
      </c>
      <c r="F1298" s="11" t="s">
        <v>3579</v>
      </c>
      <c r="G1298" s="11" t="s">
        <v>3580</v>
      </c>
      <c r="H1298" s="11" t="s">
        <v>3581</v>
      </c>
      <c r="I1298" s="11" t="s">
        <v>3582</v>
      </c>
      <c r="M1298" s="14" t="s">
        <v>80</v>
      </c>
      <c r="N1298" s="15" t="s">
        <v>140</v>
      </c>
      <c r="O1298" s="15" t="s">
        <v>167</v>
      </c>
    </row>
    <row r="1299">
      <c r="A1299" s="9">
        <v>1297.0</v>
      </c>
      <c r="B1299" s="7" t="s">
        <v>3620</v>
      </c>
      <c r="C1299" s="7" t="s">
        <v>442</v>
      </c>
      <c r="D1299" s="7" t="s">
        <v>1028</v>
      </c>
      <c r="E1299" s="11" t="s">
        <v>3621</v>
      </c>
      <c r="F1299" s="11" t="s">
        <v>3622</v>
      </c>
      <c r="G1299" s="11" t="s">
        <v>3623</v>
      </c>
      <c r="H1299" s="11" t="s">
        <v>3624</v>
      </c>
      <c r="I1299" s="11" t="s">
        <v>3625</v>
      </c>
      <c r="M1299" s="14" t="s">
        <v>80</v>
      </c>
      <c r="N1299" s="15" t="s">
        <v>140</v>
      </c>
      <c r="O1299" s="15" t="s">
        <v>167</v>
      </c>
    </row>
    <row r="1300">
      <c r="A1300" s="9">
        <v>1298.0</v>
      </c>
      <c r="B1300" s="7" t="s">
        <v>3626</v>
      </c>
      <c r="C1300" s="7" t="s">
        <v>442</v>
      </c>
      <c r="D1300" s="7" t="s">
        <v>1028</v>
      </c>
      <c r="E1300" s="11" t="s">
        <v>3599</v>
      </c>
      <c r="F1300" s="11" t="s">
        <v>3600</v>
      </c>
      <c r="G1300" s="11" t="s">
        <v>3601</v>
      </c>
      <c r="H1300" s="11" t="s">
        <v>3602</v>
      </c>
      <c r="I1300" s="11" t="s">
        <v>3603</v>
      </c>
      <c r="M1300" s="14" t="s">
        <v>80</v>
      </c>
      <c r="N1300" s="15" t="s">
        <v>140</v>
      </c>
      <c r="O1300" s="15" t="s">
        <v>167</v>
      </c>
    </row>
    <row r="1301">
      <c r="A1301" s="9">
        <v>1299.0</v>
      </c>
      <c r="B1301" s="7" t="s">
        <v>3627</v>
      </c>
      <c r="C1301" s="7" t="s">
        <v>38</v>
      </c>
      <c r="D1301" s="7" t="s">
        <v>1472</v>
      </c>
      <c r="E1301" s="11" t="s">
        <v>3628</v>
      </c>
      <c r="F1301" s="11" t="s">
        <v>3629</v>
      </c>
      <c r="G1301" s="11" t="s">
        <v>3630</v>
      </c>
      <c r="H1301" s="11" t="s">
        <v>3632</v>
      </c>
      <c r="I1301" s="11" t="s">
        <v>3633</v>
      </c>
      <c r="M1301" s="14" t="s">
        <v>1005</v>
      </c>
      <c r="N1301" s="15" t="s">
        <v>140</v>
      </c>
      <c r="O1301" s="15" t="s">
        <v>167</v>
      </c>
    </row>
    <row r="1302">
      <c r="A1302" s="9">
        <v>1300.0</v>
      </c>
      <c r="B1302" s="7" t="s">
        <v>3634</v>
      </c>
      <c r="C1302" s="7" t="s">
        <v>38</v>
      </c>
      <c r="D1302" s="7" t="s">
        <v>1472</v>
      </c>
      <c r="E1302" s="11" t="s">
        <v>3635</v>
      </c>
      <c r="F1302" s="11" t="s">
        <v>3636</v>
      </c>
      <c r="G1302" s="11" t="s">
        <v>2509</v>
      </c>
      <c r="H1302" s="11" t="s">
        <v>3637</v>
      </c>
      <c r="I1302" s="11" t="s">
        <v>3638</v>
      </c>
      <c r="M1302" s="14" t="s">
        <v>26</v>
      </c>
      <c r="N1302" s="15" t="s">
        <v>29</v>
      </c>
      <c r="O1302" s="15" t="s">
        <v>48</v>
      </c>
    </row>
    <row r="1303">
      <c r="A1303" s="9">
        <v>1301.0</v>
      </c>
      <c r="B1303" s="7" t="s">
        <v>3639</v>
      </c>
      <c r="C1303" s="7" t="s">
        <v>38</v>
      </c>
      <c r="D1303" s="7" t="s">
        <v>1472</v>
      </c>
      <c r="E1303" s="11" t="s">
        <v>3640</v>
      </c>
      <c r="F1303" s="11" t="s">
        <v>3641</v>
      </c>
      <c r="G1303" s="11" t="s">
        <v>3642</v>
      </c>
      <c r="H1303" s="11" t="s">
        <v>3643</v>
      </c>
      <c r="I1303" s="11" t="s">
        <v>3644</v>
      </c>
      <c r="M1303" s="14" t="s">
        <v>219</v>
      </c>
      <c r="N1303" s="15" t="s">
        <v>29</v>
      </c>
      <c r="O1303" s="15" t="s">
        <v>48</v>
      </c>
    </row>
    <row r="1304">
      <c r="A1304" s="9">
        <v>1302.0</v>
      </c>
      <c r="B1304" s="7" t="s">
        <v>3645</v>
      </c>
      <c r="C1304" s="7" t="s">
        <v>38</v>
      </c>
      <c r="D1304" s="7" t="s">
        <v>1472</v>
      </c>
      <c r="E1304" s="11" t="s">
        <v>3640</v>
      </c>
      <c r="F1304" s="11" t="s">
        <v>3641</v>
      </c>
      <c r="G1304" s="11" t="s">
        <v>3642</v>
      </c>
      <c r="H1304" s="11" t="s">
        <v>3643</v>
      </c>
      <c r="I1304" s="11" t="s">
        <v>3644</v>
      </c>
      <c r="M1304" s="14" t="s">
        <v>26</v>
      </c>
      <c r="N1304" s="15" t="s">
        <v>29</v>
      </c>
      <c r="O1304" s="15" t="s">
        <v>48</v>
      </c>
    </row>
    <row r="1305">
      <c r="A1305" s="9">
        <v>1303.0</v>
      </c>
      <c r="B1305" s="7" t="s">
        <v>3646</v>
      </c>
      <c r="C1305" s="7" t="s">
        <v>38</v>
      </c>
      <c r="D1305" s="7" t="s">
        <v>1472</v>
      </c>
      <c r="E1305" s="11" t="s">
        <v>274</v>
      </c>
      <c r="F1305" s="11" t="s">
        <v>275</v>
      </c>
      <c r="G1305" s="11" t="s">
        <v>276</v>
      </c>
      <c r="H1305" s="11" t="s">
        <v>277</v>
      </c>
      <c r="I1305" s="11" t="s">
        <v>278</v>
      </c>
      <c r="M1305" s="14" t="s">
        <v>80</v>
      </c>
      <c r="N1305" s="15" t="s">
        <v>29</v>
      </c>
      <c r="O1305" s="15" t="s">
        <v>48</v>
      </c>
    </row>
    <row r="1306">
      <c r="A1306" s="9">
        <v>1304.0</v>
      </c>
      <c r="B1306" s="7" t="s">
        <v>3647</v>
      </c>
      <c r="C1306" s="7" t="s">
        <v>38</v>
      </c>
      <c r="D1306" s="7" t="s">
        <v>1472</v>
      </c>
      <c r="E1306" s="11" t="s">
        <v>3648</v>
      </c>
      <c r="F1306" s="11" t="s">
        <v>3649</v>
      </c>
      <c r="G1306" s="11" t="s">
        <v>3650</v>
      </c>
      <c r="H1306" s="11" t="s">
        <v>3651</v>
      </c>
      <c r="I1306" s="11" t="s">
        <v>3652</v>
      </c>
      <c r="M1306" s="14" t="s">
        <v>26</v>
      </c>
      <c r="N1306" s="15" t="s">
        <v>29</v>
      </c>
      <c r="O1306" s="15" t="s">
        <v>48</v>
      </c>
    </row>
    <row r="1307">
      <c r="A1307" s="9">
        <v>1305.0</v>
      </c>
      <c r="B1307" s="7" t="s">
        <v>3653</v>
      </c>
      <c r="C1307" s="7" t="s">
        <v>1056</v>
      </c>
      <c r="D1307" s="7" t="s">
        <v>1480</v>
      </c>
      <c r="E1307" s="11" t="s">
        <v>2884</v>
      </c>
      <c r="F1307" s="11" t="s">
        <v>3654</v>
      </c>
      <c r="G1307" s="11" t="s">
        <v>3655</v>
      </c>
      <c r="H1307" s="11" t="s">
        <v>3656</v>
      </c>
      <c r="I1307" s="11" t="s">
        <v>3657</v>
      </c>
      <c r="M1307" s="14" t="s">
        <v>26</v>
      </c>
      <c r="N1307" s="15" t="s">
        <v>140</v>
      </c>
      <c r="O1307" s="15" t="s">
        <v>167</v>
      </c>
    </row>
    <row r="1308">
      <c r="A1308" s="9">
        <v>1306.0</v>
      </c>
      <c r="B1308" s="7" t="s">
        <v>3658</v>
      </c>
      <c r="C1308" s="7" t="s">
        <v>1056</v>
      </c>
      <c r="D1308" s="7" t="s">
        <v>1480</v>
      </c>
      <c r="E1308" s="11" t="s">
        <v>3659</v>
      </c>
      <c r="F1308" s="11" t="s">
        <v>3660</v>
      </c>
      <c r="G1308" s="11" t="s">
        <v>3661</v>
      </c>
      <c r="H1308" s="11" t="s">
        <v>3662</v>
      </c>
      <c r="I1308" s="11" t="s">
        <v>3663</v>
      </c>
      <c r="M1308" s="14" t="s">
        <v>26</v>
      </c>
      <c r="N1308" s="15" t="s">
        <v>140</v>
      </c>
      <c r="O1308" s="15" t="s">
        <v>167</v>
      </c>
    </row>
    <row r="1309">
      <c r="A1309" s="9">
        <v>1307.0</v>
      </c>
      <c r="B1309" s="7" t="s">
        <v>3664</v>
      </c>
      <c r="C1309" s="7" t="s">
        <v>1056</v>
      </c>
      <c r="D1309" s="7" t="s">
        <v>1480</v>
      </c>
      <c r="E1309" s="11" t="s">
        <v>3659</v>
      </c>
      <c r="F1309" s="11" t="s">
        <v>3660</v>
      </c>
      <c r="G1309" s="11" t="s">
        <v>3661</v>
      </c>
      <c r="H1309" s="11" t="s">
        <v>3662</v>
      </c>
      <c r="I1309" s="11" t="s">
        <v>3663</v>
      </c>
      <c r="M1309" s="14" t="s">
        <v>26</v>
      </c>
      <c r="N1309" s="15" t="s">
        <v>140</v>
      </c>
      <c r="O1309" s="15" t="s">
        <v>167</v>
      </c>
    </row>
    <row r="1310">
      <c r="A1310" s="9">
        <v>1308.0</v>
      </c>
      <c r="B1310" s="7" t="s">
        <v>3665</v>
      </c>
      <c r="C1310" s="7" t="s">
        <v>1056</v>
      </c>
      <c r="D1310" s="7" t="s">
        <v>1480</v>
      </c>
      <c r="E1310" s="11" t="s">
        <v>3659</v>
      </c>
      <c r="F1310" s="11" t="s">
        <v>3660</v>
      </c>
      <c r="G1310" s="11" t="s">
        <v>3661</v>
      </c>
      <c r="H1310" s="11" t="s">
        <v>3662</v>
      </c>
      <c r="I1310" s="11" t="s">
        <v>3663</v>
      </c>
      <c r="M1310" s="14" t="s">
        <v>26</v>
      </c>
      <c r="N1310" s="15" t="s">
        <v>29</v>
      </c>
      <c r="O1310" s="15" t="s">
        <v>48</v>
      </c>
    </row>
    <row r="1311">
      <c r="A1311" s="9">
        <v>1309.0</v>
      </c>
      <c r="B1311" s="7" t="s">
        <v>3666</v>
      </c>
      <c r="C1311" s="7" t="s">
        <v>1056</v>
      </c>
      <c r="D1311" s="7" t="s">
        <v>1480</v>
      </c>
      <c r="E1311" s="11" t="s">
        <v>3659</v>
      </c>
      <c r="F1311" s="11" t="s">
        <v>3660</v>
      </c>
      <c r="G1311" s="11" t="s">
        <v>3661</v>
      </c>
      <c r="H1311" s="11" t="s">
        <v>3662</v>
      </c>
      <c r="I1311" s="11" t="s">
        <v>3663</v>
      </c>
      <c r="M1311" s="14" t="s">
        <v>26</v>
      </c>
      <c r="N1311" s="15" t="s">
        <v>140</v>
      </c>
      <c r="O1311" s="15" t="s">
        <v>167</v>
      </c>
    </row>
    <row r="1312">
      <c r="A1312" s="9">
        <v>1310.0</v>
      </c>
      <c r="B1312" s="7" t="s">
        <v>3667</v>
      </c>
      <c r="C1312" s="7" t="s">
        <v>232</v>
      </c>
      <c r="D1312" s="7" t="s">
        <v>598</v>
      </c>
      <c r="E1312" s="11" t="s">
        <v>3668</v>
      </c>
      <c r="F1312" s="11" t="s">
        <v>3669</v>
      </c>
      <c r="G1312" s="11" t="s">
        <v>3670</v>
      </c>
      <c r="H1312" s="11" t="s">
        <v>3671</v>
      </c>
      <c r="I1312" s="11" t="s">
        <v>3672</v>
      </c>
      <c r="M1312" s="14" t="s">
        <v>26</v>
      </c>
      <c r="N1312" s="15" t="s">
        <v>140</v>
      </c>
      <c r="O1312" s="15" t="s">
        <v>167</v>
      </c>
    </row>
    <row r="1313">
      <c r="A1313" s="9">
        <v>1311.0</v>
      </c>
      <c r="B1313" s="7" t="s">
        <v>3674</v>
      </c>
      <c r="C1313" s="7" t="s">
        <v>232</v>
      </c>
      <c r="D1313" s="7" t="s">
        <v>598</v>
      </c>
      <c r="E1313" s="11" t="s">
        <v>3668</v>
      </c>
      <c r="F1313" s="11" t="s">
        <v>3669</v>
      </c>
      <c r="G1313" s="11" t="s">
        <v>3670</v>
      </c>
      <c r="H1313" s="11" t="s">
        <v>3671</v>
      </c>
      <c r="I1313" s="11" t="s">
        <v>3672</v>
      </c>
      <c r="M1313" s="14" t="s">
        <v>26</v>
      </c>
      <c r="N1313" s="15" t="s">
        <v>140</v>
      </c>
      <c r="O1313" s="15" t="s">
        <v>167</v>
      </c>
    </row>
    <row r="1314">
      <c r="A1314" s="9">
        <v>1312.0</v>
      </c>
      <c r="B1314" s="7" t="s">
        <v>3675</v>
      </c>
      <c r="C1314" s="7" t="s">
        <v>232</v>
      </c>
      <c r="D1314" s="7" t="s">
        <v>598</v>
      </c>
      <c r="E1314" s="11" t="s">
        <v>3668</v>
      </c>
      <c r="F1314" s="11" t="s">
        <v>3669</v>
      </c>
      <c r="G1314" s="11" t="s">
        <v>3670</v>
      </c>
      <c r="H1314" s="11" t="s">
        <v>3671</v>
      </c>
      <c r="I1314" s="11" t="s">
        <v>3672</v>
      </c>
      <c r="M1314" s="14" t="s">
        <v>219</v>
      </c>
      <c r="N1314" s="15" t="s">
        <v>220</v>
      </c>
      <c r="O1314" s="15" t="s">
        <v>221</v>
      </c>
    </row>
    <row r="1315">
      <c r="A1315" s="9">
        <v>1313.0</v>
      </c>
      <c r="B1315" s="7" t="s">
        <v>3676</v>
      </c>
      <c r="C1315" s="7" t="s">
        <v>232</v>
      </c>
      <c r="D1315" s="7" t="s">
        <v>598</v>
      </c>
      <c r="E1315" s="11" t="s">
        <v>3668</v>
      </c>
      <c r="F1315" s="11" t="s">
        <v>3669</v>
      </c>
      <c r="G1315" s="11" t="s">
        <v>3670</v>
      </c>
      <c r="H1315" s="11" t="s">
        <v>3671</v>
      </c>
      <c r="I1315" s="11" t="s">
        <v>3672</v>
      </c>
      <c r="M1315" s="14" t="s">
        <v>219</v>
      </c>
      <c r="N1315" s="15" t="s">
        <v>220</v>
      </c>
      <c r="O1315" s="15" t="s">
        <v>221</v>
      </c>
    </row>
    <row r="1316">
      <c r="A1316" s="9">
        <v>1314.0</v>
      </c>
      <c r="B1316" s="7" t="s">
        <v>3677</v>
      </c>
      <c r="C1316" s="7" t="s">
        <v>124</v>
      </c>
      <c r="D1316" s="7" t="s">
        <v>3678</v>
      </c>
      <c r="E1316" s="11" t="s">
        <v>3679</v>
      </c>
      <c r="F1316" s="11" t="s">
        <v>3680</v>
      </c>
      <c r="G1316" s="11" t="s">
        <v>3681</v>
      </c>
      <c r="H1316" s="11" t="s">
        <v>3682</v>
      </c>
      <c r="I1316" s="11" t="s">
        <v>3683</v>
      </c>
      <c r="M1316" s="14" t="s">
        <v>80</v>
      </c>
      <c r="N1316" s="15" t="s">
        <v>140</v>
      </c>
      <c r="O1316" s="15" t="s">
        <v>167</v>
      </c>
    </row>
    <row r="1317">
      <c r="A1317" s="9">
        <v>1315.0</v>
      </c>
      <c r="B1317" s="7" t="s">
        <v>3684</v>
      </c>
      <c r="C1317" s="7" t="s">
        <v>124</v>
      </c>
      <c r="D1317" s="7" t="s">
        <v>3678</v>
      </c>
      <c r="E1317" s="11" t="s">
        <v>1058</v>
      </c>
      <c r="F1317" s="11" t="s">
        <v>3685</v>
      </c>
      <c r="G1317" s="11" t="s">
        <v>3686</v>
      </c>
      <c r="H1317" s="11" t="s">
        <v>3687</v>
      </c>
      <c r="I1317" s="11" t="s">
        <v>3688</v>
      </c>
      <c r="M1317" s="14" t="s">
        <v>80</v>
      </c>
      <c r="N1317" s="15" t="s">
        <v>140</v>
      </c>
      <c r="O1317" s="15" t="s">
        <v>167</v>
      </c>
    </row>
    <row r="1318">
      <c r="A1318" s="9">
        <v>1316.0</v>
      </c>
      <c r="B1318" s="7" t="s">
        <v>3689</v>
      </c>
      <c r="C1318" s="7" t="s">
        <v>124</v>
      </c>
      <c r="D1318" s="7" t="s">
        <v>3678</v>
      </c>
      <c r="E1318" s="11" t="s">
        <v>1058</v>
      </c>
      <c r="F1318" s="11" t="s">
        <v>3685</v>
      </c>
      <c r="G1318" s="11" t="s">
        <v>3686</v>
      </c>
      <c r="H1318" s="11" t="s">
        <v>3687</v>
      </c>
      <c r="I1318" s="11" t="s">
        <v>3688</v>
      </c>
      <c r="M1318" s="14" t="s">
        <v>80</v>
      </c>
      <c r="N1318" s="15" t="s">
        <v>140</v>
      </c>
      <c r="O1318" s="15" t="s">
        <v>167</v>
      </c>
    </row>
    <row r="1319">
      <c r="A1319" s="9">
        <v>1317.0</v>
      </c>
      <c r="B1319" s="7" t="s">
        <v>3690</v>
      </c>
      <c r="C1319" s="7" t="s">
        <v>124</v>
      </c>
      <c r="D1319" s="7" t="s">
        <v>3678</v>
      </c>
      <c r="E1319" s="11" t="s">
        <v>1058</v>
      </c>
      <c r="F1319" s="11" t="s">
        <v>3685</v>
      </c>
      <c r="G1319" s="11" t="s">
        <v>3686</v>
      </c>
      <c r="H1319" s="11" t="s">
        <v>3687</v>
      </c>
      <c r="I1319" s="11" t="s">
        <v>3688</v>
      </c>
      <c r="M1319" s="14" t="s">
        <v>80</v>
      </c>
      <c r="N1319" s="15" t="s">
        <v>140</v>
      </c>
      <c r="O1319" s="15" t="s">
        <v>167</v>
      </c>
    </row>
    <row r="1320">
      <c r="A1320" s="9">
        <v>1318.0</v>
      </c>
      <c r="B1320" s="7" t="s">
        <v>3691</v>
      </c>
      <c r="C1320" s="7" t="s">
        <v>124</v>
      </c>
      <c r="D1320" s="7" t="s">
        <v>3678</v>
      </c>
      <c r="E1320" s="11" t="s">
        <v>1058</v>
      </c>
      <c r="F1320" s="11" t="s">
        <v>3685</v>
      </c>
      <c r="G1320" s="11" t="s">
        <v>3686</v>
      </c>
      <c r="H1320" s="11" t="s">
        <v>3687</v>
      </c>
      <c r="I1320" s="11" t="s">
        <v>3688</v>
      </c>
      <c r="M1320" s="14" t="s">
        <v>80</v>
      </c>
      <c r="N1320" s="15" t="s">
        <v>140</v>
      </c>
      <c r="O1320" s="15" t="s">
        <v>167</v>
      </c>
    </row>
    <row r="1321">
      <c r="A1321" s="9">
        <v>1319.0</v>
      </c>
      <c r="B1321" s="7" t="s">
        <v>3692</v>
      </c>
      <c r="C1321" s="7" t="s">
        <v>1730</v>
      </c>
      <c r="D1321" s="7" t="s">
        <v>2999</v>
      </c>
      <c r="E1321" s="11" t="s">
        <v>3693</v>
      </c>
      <c r="F1321" s="11" t="s">
        <v>3694</v>
      </c>
      <c r="G1321" s="11" t="s">
        <v>3695</v>
      </c>
      <c r="H1321" s="11" t="s">
        <v>3696</v>
      </c>
      <c r="I1321" s="11" t="s">
        <v>3697</v>
      </c>
      <c r="M1321" s="14" t="s">
        <v>26</v>
      </c>
      <c r="N1321" s="15" t="s">
        <v>140</v>
      </c>
      <c r="O1321" s="15" t="s">
        <v>167</v>
      </c>
    </row>
    <row r="1322">
      <c r="A1322" s="9">
        <v>1320.0</v>
      </c>
      <c r="B1322" s="7" t="s">
        <v>3698</v>
      </c>
      <c r="C1322" s="7" t="s">
        <v>902</v>
      </c>
      <c r="D1322" s="7" t="s">
        <v>902</v>
      </c>
      <c r="E1322" s="11" t="s">
        <v>3699</v>
      </c>
      <c r="F1322" s="11" t="s">
        <v>3700</v>
      </c>
      <c r="G1322" s="11" t="s">
        <v>3701</v>
      </c>
      <c r="H1322" s="11" t="s">
        <v>3702</v>
      </c>
      <c r="I1322" s="11" t="s">
        <v>3703</v>
      </c>
      <c r="M1322" s="14" t="s">
        <v>26</v>
      </c>
      <c r="N1322" s="15" t="s">
        <v>140</v>
      </c>
      <c r="O1322" s="15" t="s">
        <v>167</v>
      </c>
    </row>
    <row r="1323">
      <c r="A1323" s="9">
        <v>1321.0</v>
      </c>
      <c r="B1323" s="7" t="s">
        <v>3704</v>
      </c>
      <c r="C1323" s="7" t="s">
        <v>902</v>
      </c>
      <c r="D1323" s="7" t="s">
        <v>902</v>
      </c>
      <c r="E1323" s="11" t="s">
        <v>3699</v>
      </c>
      <c r="F1323" s="11" t="s">
        <v>3700</v>
      </c>
      <c r="G1323" s="11" t="s">
        <v>3701</v>
      </c>
      <c r="H1323" s="11" t="s">
        <v>3702</v>
      </c>
      <c r="I1323" s="11" t="s">
        <v>3703</v>
      </c>
      <c r="M1323" s="14" t="s">
        <v>26</v>
      </c>
      <c r="N1323" s="15" t="s">
        <v>140</v>
      </c>
      <c r="O1323" s="15" t="s">
        <v>167</v>
      </c>
    </row>
    <row r="1324">
      <c r="A1324" s="9">
        <v>1322.0</v>
      </c>
      <c r="B1324" s="7" t="s">
        <v>3706</v>
      </c>
      <c r="C1324" s="7" t="s">
        <v>902</v>
      </c>
      <c r="D1324" s="7" t="s">
        <v>902</v>
      </c>
      <c r="E1324" s="11" t="s">
        <v>3699</v>
      </c>
      <c r="F1324" s="11" t="s">
        <v>3700</v>
      </c>
      <c r="G1324" s="11" t="s">
        <v>3701</v>
      </c>
      <c r="H1324" s="11" t="s">
        <v>3702</v>
      </c>
      <c r="I1324" s="11" t="s">
        <v>3703</v>
      </c>
      <c r="M1324" s="14" t="s">
        <v>26</v>
      </c>
      <c r="N1324" s="15" t="s">
        <v>140</v>
      </c>
      <c r="O1324" s="15" t="s">
        <v>167</v>
      </c>
    </row>
    <row r="1325">
      <c r="A1325" s="9">
        <v>1323.0</v>
      </c>
      <c r="B1325" s="7" t="s">
        <v>3707</v>
      </c>
      <c r="C1325" s="7" t="s">
        <v>902</v>
      </c>
      <c r="D1325" s="7" t="s">
        <v>902</v>
      </c>
      <c r="E1325" s="11" t="s">
        <v>3708</v>
      </c>
      <c r="F1325" s="11" t="s">
        <v>3709</v>
      </c>
      <c r="G1325" s="11" t="s">
        <v>3710</v>
      </c>
      <c r="H1325" s="11" t="s">
        <v>3711</v>
      </c>
      <c r="I1325" s="11" t="s">
        <v>3712</v>
      </c>
      <c r="M1325" s="14" t="s">
        <v>26</v>
      </c>
      <c r="N1325" s="15" t="s">
        <v>29</v>
      </c>
      <c r="O1325" s="15" t="s">
        <v>48</v>
      </c>
    </row>
    <row r="1326">
      <c r="A1326" s="9">
        <v>1324.0</v>
      </c>
      <c r="B1326" s="7" t="s">
        <v>3713</v>
      </c>
      <c r="C1326" s="7" t="s">
        <v>902</v>
      </c>
      <c r="D1326" s="7" t="s">
        <v>902</v>
      </c>
      <c r="E1326" s="11" t="s">
        <v>3714</v>
      </c>
      <c r="F1326" s="11" t="s">
        <v>3715</v>
      </c>
      <c r="G1326" s="11" t="s">
        <v>3716</v>
      </c>
      <c r="H1326" s="11" t="s">
        <v>3717</v>
      </c>
      <c r="I1326" s="11" t="s">
        <v>3718</v>
      </c>
      <c r="M1326" s="14" t="s">
        <v>3719</v>
      </c>
      <c r="N1326" s="15" t="s">
        <v>140</v>
      </c>
      <c r="O1326" s="15" t="s">
        <v>167</v>
      </c>
    </row>
    <row r="1327">
      <c r="A1327" s="9">
        <v>1325.0</v>
      </c>
      <c r="B1327" s="7" t="s">
        <v>3720</v>
      </c>
      <c r="C1327" s="7" t="s">
        <v>224</v>
      </c>
      <c r="D1327" s="7" t="s">
        <v>225</v>
      </c>
      <c r="E1327" s="11" t="s">
        <v>3721</v>
      </c>
      <c r="F1327" s="11" t="s">
        <v>3722</v>
      </c>
      <c r="G1327" s="11" t="s">
        <v>3723</v>
      </c>
      <c r="H1327" s="11" t="s">
        <v>3724</v>
      </c>
      <c r="I1327" s="11" t="s">
        <v>3725</v>
      </c>
      <c r="M1327" s="14" t="s">
        <v>26</v>
      </c>
      <c r="N1327" s="15" t="s">
        <v>140</v>
      </c>
      <c r="O1327" s="15" t="s">
        <v>167</v>
      </c>
    </row>
    <row r="1328">
      <c r="A1328" s="9">
        <v>1326.0</v>
      </c>
      <c r="B1328" s="7" t="s">
        <v>3726</v>
      </c>
      <c r="C1328" s="7" t="s">
        <v>224</v>
      </c>
      <c r="D1328" s="7" t="s">
        <v>225</v>
      </c>
      <c r="E1328" s="11" t="s">
        <v>3721</v>
      </c>
      <c r="F1328" s="11" t="s">
        <v>3722</v>
      </c>
      <c r="G1328" s="11" t="s">
        <v>3723</v>
      </c>
      <c r="H1328" s="11" t="s">
        <v>3724</v>
      </c>
      <c r="I1328" s="11" t="s">
        <v>3725</v>
      </c>
      <c r="M1328" s="14" t="s">
        <v>26</v>
      </c>
      <c r="N1328" s="15" t="s">
        <v>140</v>
      </c>
      <c r="O1328" s="15" t="s">
        <v>167</v>
      </c>
    </row>
    <row r="1329">
      <c r="A1329" s="9">
        <v>1327.0</v>
      </c>
      <c r="B1329" s="7" t="s">
        <v>3727</v>
      </c>
      <c r="C1329" s="7" t="s">
        <v>114</v>
      </c>
      <c r="D1329" s="7" t="s">
        <v>115</v>
      </c>
      <c r="E1329" s="11" t="s">
        <v>3728</v>
      </c>
      <c r="F1329" s="11" t="s">
        <v>3729</v>
      </c>
      <c r="G1329" s="11" t="s">
        <v>3730</v>
      </c>
      <c r="H1329" s="11" t="s">
        <v>3731</v>
      </c>
      <c r="I1329" s="11" t="s">
        <v>3732</v>
      </c>
      <c r="M1329" s="14" t="s">
        <v>26</v>
      </c>
      <c r="N1329" s="15" t="s">
        <v>140</v>
      </c>
      <c r="O1329" s="15" t="s">
        <v>167</v>
      </c>
    </row>
    <row r="1330">
      <c r="A1330" s="9">
        <v>1328.0</v>
      </c>
      <c r="B1330" s="7" t="s">
        <v>3733</v>
      </c>
      <c r="C1330" s="7" t="s">
        <v>114</v>
      </c>
      <c r="D1330" s="7" t="s">
        <v>115</v>
      </c>
      <c r="E1330" s="11" t="s">
        <v>3728</v>
      </c>
      <c r="F1330" s="11" t="s">
        <v>3729</v>
      </c>
      <c r="G1330" s="11" t="s">
        <v>3730</v>
      </c>
      <c r="H1330" s="11" t="s">
        <v>3731</v>
      </c>
      <c r="I1330" s="11" t="s">
        <v>3732</v>
      </c>
      <c r="M1330" s="14" t="s">
        <v>26</v>
      </c>
      <c r="N1330" s="15" t="s">
        <v>140</v>
      </c>
      <c r="O1330" s="15" t="s">
        <v>167</v>
      </c>
    </row>
    <row r="1331">
      <c r="A1331" s="9">
        <v>1329.0</v>
      </c>
      <c r="B1331" s="7" t="s">
        <v>3734</v>
      </c>
      <c r="C1331" s="7" t="s">
        <v>114</v>
      </c>
      <c r="D1331" s="7" t="s">
        <v>115</v>
      </c>
      <c r="E1331" s="11" t="s">
        <v>3735</v>
      </c>
      <c r="F1331" s="11" t="s">
        <v>3736</v>
      </c>
      <c r="G1331" s="11" t="s">
        <v>3737</v>
      </c>
      <c r="H1331" s="11" t="s">
        <v>3738</v>
      </c>
      <c r="I1331" s="11" t="s">
        <v>3739</v>
      </c>
      <c r="M1331" s="14" t="s">
        <v>26</v>
      </c>
      <c r="N1331" s="15" t="s">
        <v>140</v>
      </c>
      <c r="O1331" s="15" t="s">
        <v>167</v>
      </c>
    </row>
    <row r="1332">
      <c r="A1332" s="9">
        <v>1330.0</v>
      </c>
      <c r="B1332" s="7" t="s">
        <v>3740</v>
      </c>
      <c r="C1332" s="7" t="s">
        <v>114</v>
      </c>
      <c r="D1332" s="7" t="s">
        <v>115</v>
      </c>
      <c r="E1332" s="11" t="s">
        <v>3728</v>
      </c>
      <c r="F1332" s="11" t="s">
        <v>3729</v>
      </c>
      <c r="G1332" s="11" t="s">
        <v>3730</v>
      </c>
      <c r="H1332" s="11" t="s">
        <v>3731</v>
      </c>
      <c r="I1332" s="11" t="s">
        <v>3732</v>
      </c>
      <c r="M1332" s="14" t="s">
        <v>26</v>
      </c>
      <c r="N1332" s="15" t="s">
        <v>140</v>
      </c>
      <c r="O1332" s="15" t="s">
        <v>167</v>
      </c>
    </row>
    <row r="1333">
      <c r="A1333" s="9">
        <v>1331.0</v>
      </c>
      <c r="B1333" s="7" t="s">
        <v>3741</v>
      </c>
      <c r="C1333" s="7" t="s">
        <v>205</v>
      </c>
      <c r="D1333" s="7" t="s">
        <v>317</v>
      </c>
      <c r="E1333" s="11" t="s">
        <v>3742</v>
      </c>
      <c r="F1333" s="11" t="s">
        <v>3743</v>
      </c>
      <c r="G1333" s="11" t="s">
        <v>3744</v>
      </c>
      <c r="H1333" s="11" t="s">
        <v>3745</v>
      </c>
      <c r="I1333" s="11" t="s">
        <v>3746</v>
      </c>
      <c r="M1333" s="14" t="s">
        <v>26</v>
      </c>
      <c r="N1333" s="15" t="s">
        <v>140</v>
      </c>
      <c r="O1333" s="15" t="s">
        <v>167</v>
      </c>
    </row>
    <row r="1334">
      <c r="A1334" s="9">
        <v>1332.0</v>
      </c>
      <c r="B1334" s="7" t="s">
        <v>3747</v>
      </c>
      <c r="C1334" s="7" t="s">
        <v>205</v>
      </c>
      <c r="D1334" s="7" t="s">
        <v>317</v>
      </c>
      <c r="E1334" s="11" t="s">
        <v>3742</v>
      </c>
      <c r="F1334" s="11" t="s">
        <v>3743</v>
      </c>
      <c r="G1334" s="11" t="s">
        <v>3744</v>
      </c>
      <c r="H1334" s="11" t="s">
        <v>3745</v>
      </c>
      <c r="I1334" s="11" t="s">
        <v>3746</v>
      </c>
      <c r="M1334" s="14" t="s">
        <v>26</v>
      </c>
      <c r="N1334" s="15" t="s">
        <v>140</v>
      </c>
      <c r="O1334" s="15" t="s">
        <v>167</v>
      </c>
    </row>
    <row r="1335">
      <c r="A1335" s="9">
        <v>1333.0</v>
      </c>
      <c r="B1335" s="7" t="s">
        <v>3749</v>
      </c>
      <c r="C1335" s="7" t="s">
        <v>205</v>
      </c>
      <c r="D1335" s="7" t="s">
        <v>317</v>
      </c>
      <c r="E1335" s="11" t="s">
        <v>3742</v>
      </c>
      <c r="F1335" s="11" t="s">
        <v>3743</v>
      </c>
      <c r="G1335" s="11" t="s">
        <v>3744</v>
      </c>
      <c r="H1335" s="11" t="s">
        <v>3745</v>
      </c>
      <c r="I1335" s="11" t="s">
        <v>3746</v>
      </c>
      <c r="M1335" s="14" t="s">
        <v>26</v>
      </c>
      <c r="N1335" s="15" t="s">
        <v>140</v>
      </c>
      <c r="O1335" s="15" t="s">
        <v>167</v>
      </c>
    </row>
    <row r="1336">
      <c r="A1336" s="9">
        <v>1334.0</v>
      </c>
      <c r="B1336" s="7" t="s">
        <v>3750</v>
      </c>
      <c r="C1336" s="7" t="s">
        <v>205</v>
      </c>
      <c r="D1336" s="7" t="s">
        <v>317</v>
      </c>
      <c r="E1336" s="11" t="s">
        <v>3742</v>
      </c>
      <c r="F1336" s="11" t="s">
        <v>3743</v>
      </c>
      <c r="G1336" s="11" t="s">
        <v>3744</v>
      </c>
      <c r="H1336" s="11" t="s">
        <v>3745</v>
      </c>
      <c r="I1336" s="11" t="s">
        <v>3746</v>
      </c>
      <c r="M1336" s="14" t="s">
        <v>26</v>
      </c>
      <c r="N1336" s="15" t="s">
        <v>140</v>
      </c>
      <c r="O1336" s="15" t="s">
        <v>167</v>
      </c>
    </row>
    <row r="1337">
      <c r="A1337" s="9">
        <v>1335.0</v>
      </c>
      <c r="B1337" s="7" t="s">
        <v>3751</v>
      </c>
      <c r="C1337" s="7" t="s">
        <v>205</v>
      </c>
      <c r="D1337" s="7" t="s">
        <v>317</v>
      </c>
      <c r="E1337" s="11" t="s">
        <v>3742</v>
      </c>
      <c r="F1337" s="11" t="s">
        <v>3743</v>
      </c>
      <c r="G1337" s="11" t="s">
        <v>3744</v>
      </c>
      <c r="H1337" s="11" t="s">
        <v>3745</v>
      </c>
      <c r="I1337" s="11" t="s">
        <v>3746</v>
      </c>
      <c r="M1337" s="14" t="s">
        <v>26</v>
      </c>
      <c r="N1337" s="15" t="s">
        <v>140</v>
      </c>
      <c r="O1337" s="15" t="s">
        <v>167</v>
      </c>
    </row>
    <row r="1338">
      <c r="A1338" s="9">
        <v>1336.0</v>
      </c>
      <c r="B1338" s="7" t="s">
        <v>3752</v>
      </c>
      <c r="C1338" s="7" t="s">
        <v>224</v>
      </c>
      <c r="D1338" s="7" t="s">
        <v>225</v>
      </c>
      <c r="E1338" s="11" t="s">
        <v>3753</v>
      </c>
      <c r="F1338" s="11" t="s">
        <v>3754</v>
      </c>
      <c r="G1338" s="11" t="s">
        <v>3755</v>
      </c>
      <c r="H1338" s="11" t="s">
        <v>3756</v>
      </c>
      <c r="I1338" s="11" t="s">
        <v>3757</v>
      </c>
      <c r="M1338" s="14" t="s">
        <v>26</v>
      </c>
      <c r="N1338" s="15" t="s">
        <v>89</v>
      </c>
      <c r="O1338" s="15" t="s">
        <v>1552</v>
      </c>
    </row>
    <row r="1339">
      <c r="A1339" s="9">
        <v>1337.0</v>
      </c>
      <c r="B1339" s="7" t="s">
        <v>3758</v>
      </c>
      <c r="C1339" s="7" t="s">
        <v>224</v>
      </c>
      <c r="D1339" s="7" t="s">
        <v>225</v>
      </c>
      <c r="E1339" s="11" t="s">
        <v>3753</v>
      </c>
      <c r="F1339" s="11" t="s">
        <v>3754</v>
      </c>
      <c r="G1339" s="11" t="s">
        <v>3755</v>
      </c>
      <c r="H1339" s="11" t="s">
        <v>3756</v>
      </c>
      <c r="I1339" s="11" t="s">
        <v>3757</v>
      </c>
      <c r="M1339" s="14" t="s">
        <v>26</v>
      </c>
      <c r="N1339" s="15" t="s">
        <v>89</v>
      </c>
      <c r="O1339" s="15" t="s">
        <v>1552</v>
      </c>
    </row>
    <row r="1340">
      <c r="A1340" s="9">
        <v>1338.0</v>
      </c>
      <c r="B1340" s="7" t="s">
        <v>3759</v>
      </c>
      <c r="C1340" s="7" t="s">
        <v>224</v>
      </c>
      <c r="D1340" s="7" t="s">
        <v>225</v>
      </c>
      <c r="E1340" s="11" t="s">
        <v>3753</v>
      </c>
      <c r="F1340" s="11" t="s">
        <v>3754</v>
      </c>
      <c r="G1340" s="11" t="s">
        <v>3755</v>
      </c>
      <c r="H1340" s="11" t="s">
        <v>3756</v>
      </c>
      <c r="I1340" s="11" t="s">
        <v>3757</v>
      </c>
      <c r="M1340" s="14" t="s">
        <v>26</v>
      </c>
      <c r="N1340" s="15" t="s">
        <v>89</v>
      </c>
      <c r="O1340" s="15" t="s">
        <v>1552</v>
      </c>
    </row>
    <row r="1341">
      <c r="A1341" s="9">
        <v>1339.0</v>
      </c>
      <c r="B1341" s="7" t="s">
        <v>3760</v>
      </c>
      <c r="C1341" s="7" t="s">
        <v>95</v>
      </c>
      <c r="D1341" s="7" t="s">
        <v>883</v>
      </c>
      <c r="E1341" s="11" t="s">
        <v>3761</v>
      </c>
      <c r="F1341" s="11" t="s">
        <v>3762</v>
      </c>
      <c r="G1341" s="11" t="s">
        <v>3763</v>
      </c>
      <c r="H1341" s="11" t="s">
        <v>3764</v>
      </c>
      <c r="I1341" s="11" t="s">
        <v>3765</v>
      </c>
      <c r="M1341" s="14" t="s">
        <v>26</v>
      </c>
      <c r="N1341" s="15" t="s">
        <v>140</v>
      </c>
      <c r="O1341" s="15" t="s">
        <v>167</v>
      </c>
    </row>
    <row r="1342">
      <c r="A1342" s="9">
        <v>1340.0</v>
      </c>
      <c r="B1342" s="7" t="s">
        <v>3766</v>
      </c>
      <c r="C1342" s="7" t="s">
        <v>1562</v>
      </c>
      <c r="D1342" s="7" t="s">
        <v>1563</v>
      </c>
      <c r="E1342" s="11" t="s">
        <v>3767</v>
      </c>
      <c r="F1342" s="11" t="s">
        <v>3768</v>
      </c>
      <c r="G1342" s="11" t="s">
        <v>3769</v>
      </c>
      <c r="H1342" s="11" t="s">
        <v>3770</v>
      </c>
      <c r="I1342" s="11" t="s">
        <v>3771</v>
      </c>
      <c r="M1342" s="14" t="s">
        <v>26</v>
      </c>
      <c r="N1342" s="15" t="s">
        <v>140</v>
      </c>
      <c r="O1342" s="15" t="s">
        <v>167</v>
      </c>
    </row>
    <row r="1343">
      <c r="A1343" s="9">
        <v>1341.0</v>
      </c>
      <c r="B1343" s="7" t="s">
        <v>3772</v>
      </c>
      <c r="C1343" s="7" t="s">
        <v>1562</v>
      </c>
      <c r="D1343" s="7" t="s">
        <v>1563</v>
      </c>
      <c r="E1343" s="11" t="s">
        <v>3767</v>
      </c>
      <c r="F1343" s="11" t="s">
        <v>3768</v>
      </c>
      <c r="G1343" s="11" t="s">
        <v>3769</v>
      </c>
      <c r="H1343" s="11" t="s">
        <v>3770</v>
      </c>
      <c r="I1343" s="11" t="s">
        <v>3771</v>
      </c>
      <c r="M1343" s="14" t="s">
        <v>26</v>
      </c>
      <c r="N1343" s="15" t="s">
        <v>140</v>
      </c>
      <c r="O1343" s="15" t="s">
        <v>167</v>
      </c>
    </row>
    <row r="1344">
      <c r="A1344" s="9">
        <v>1342.0</v>
      </c>
      <c r="B1344" s="7" t="s">
        <v>3773</v>
      </c>
      <c r="C1344" s="7" t="s">
        <v>1562</v>
      </c>
      <c r="D1344" s="7" t="s">
        <v>1563</v>
      </c>
      <c r="E1344" s="11" t="s">
        <v>3767</v>
      </c>
      <c r="F1344" s="11" t="s">
        <v>3768</v>
      </c>
      <c r="G1344" s="11" t="s">
        <v>3769</v>
      </c>
      <c r="H1344" s="11" t="s">
        <v>3770</v>
      </c>
      <c r="I1344" s="11" t="s">
        <v>3771</v>
      </c>
      <c r="M1344" s="14" t="s">
        <v>26</v>
      </c>
      <c r="N1344" s="15" t="s">
        <v>140</v>
      </c>
      <c r="O1344" s="15" t="s">
        <v>167</v>
      </c>
    </row>
    <row r="1345">
      <c r="A1345" s="9">
        <v>1343.0</v>
      </c>
      <c r="B1345" s="7" t="s">
        <v>3774</v>
      </c>
      <c r="C1345" s="7" t="s">
        <v>471</v>
      </c>
      <c r="D1345" s="7" t="s">
        <v>472</v>
      </c>
      <c r="E1345" s="11" t="s">
        <v>3775</v>
      </c>
      <c r="F1345" s="11" t="s">
        <v>3776</v>
      </c>
      <c r="G1345" s="11" t="s">
        <v>3777</v>
      </c>
      <c r="H1345" s="11" t="s">
        <v>3778</v>
      </c>
      <c r="I1345" s="11" t="s">
        <v>3779</v>
      </c>
      <c r="M1345" s="14" t="s">
        <v>26</v>
      </c>
      <c r="N1345" s="15" t="s">
        <v>140</v>
      </c>
      <c r="O1345" s="15" t="s">
        <v>167</v>
      </c>
    </row>
    <row r="1346">
      <c r="A1346" s="9">
        <v>1344.0</v>
      </c>
      <c r="B1346" s="7" t="s">
        <v>3780</v>
      </c>
      <c r="C1346" s="7" t="s">
        <v>471</v>
      </c>
      <c r="D1346" s="7" t="s">
        <v>472</v>
      </c>
      <c r="E1346" s="11" t="s">
        <v>3781</v>
      </c>
      <c r="F1346" s="11" t="s">
        <v>3782</v>
      </c>
      <c r="G1346" s="11" t="s">
        <v>3783</v>
      </c>
      <c r="H1346" s="11" t="s">
        <v>3784</v>
      </c>
      <c r="I1346" s="11" t="s">
        <v>3785</v>
      </c>
      <c r="M1346" s="14" t="s">
        <v>26</v>
      </c>
      <c r="N1346" s="15" t="s">
        <v>140</v>
      </c>
      <c r="O1346" s="15" t="s">
        <v>167</v>
      </c>
    </row>
    <row r="1347">
      <c r="A1347" s="9">
        <v>1345.0</v>
      </c>
      <c r="B1347" s="7" t="s">
        <v>3787</v>
      </c>
      <c r="C1347" s="7" t="s">
        <v>471</v>
      </c>
      <c r="D1347" s="7" t="s">
        <v>472</v>
      </c>
      <c r="E1347" s="11" t="s">
        <v>3781</v>
      </c>
      <c r="F1347" s="11" t="s">
        <v>3782</v>
      </c>
      <c r="G1347" s="11" t="s">
        <v>3783</v>
      </c>
      <c r="H1347" s="11" t="s">
        <v>3784</v>
      </c>
      <c r="I1347" s="11" t="s">
        <v>3785</v>
      </c>
      <c r="M1347" s="14" t="s">
        <v>26</v>
      </c>
      <c r="N1347" s="15" t="s">
        <v>140</v>
      </c>
      <c r="O1347" s="15" t="s">
        <v>167</v>
      </c>
    </row>
    <row r="1348">
      <c r="A1348" s="9">
        <v>1346.0</v>
      </c>
      <c r="B1348" s="7" t="s">
        <v>3788</v>
      </c>
      <c r="C1348" s="7" t="s">
        <v>471</v>
      </c>
      <c r="D1348" s="7" t="s">
        <v>472</v>
      </c>
      <c r="E1348" s="11" t="s">
        <v>3781</v>
      </c>
      <c r="F1348" s="11" t="s">
        <v>3782</v>
      </c>
      <c r="G1348" s="11" t="s">
        <v>3783</v>
      </c>
      <c r="H1348" s="11" t="s">
        <v>3784</v>
      </c>
      <c r="I1348" s="11" t="s">
        <v>3785</v>
      </c>
      <c r="M1348" s="14" t="s">
        <v>26</v>
      </c>
      <c r="N1348" s="15" t="s">
        <v>140</v>
      </c>
      <c r="O1348" s="15" t="s">
        <v>167</v>
      </c>
    </row>
    <row r="1349">
      <c r="A1349" s="9">
        <v>1347.0</v>
      </c>
      <c r="B1349" s="7" t="s">
        <v>3789</v>
      </c>
      <c r="C1349" s="7" t="s">
        <v>144</v>
      </c>
      <c r="D1349" s="7" t="s">
        <v>145</v>
      </c>
      <c r="E1349" s="11" t="s">
        <v>3790</v>
      </c>
      <c r="F1349" s="11" t="s">
        <v>3791</v>
      </c>
      <c r="G1349" s="11" t="s">
        <v>3792</v>
      </c>
      <c r="H1349" s="11" t="s">
        <v>3793</v>
      </c>
      <c r="I1349" s="11" t="s">
        <v>3794</v>
      </c>
      <c r="M1349" s="14" t="s">
        <v>26</v>
      </c>
      <c r="N1349" s="15" t="s">
        <v>140</v>
      </c>
      <c r="O1349" s="15" t="s">
        <v>167</v>
      </c>
    </row>
    <row r="1350">
      <c r="A1350" s="9">
        <v>1348.0</v>
      </c>
      <c r="B1350" s="7" t="s">
        <v>3795</v>
      </c>
      <c r="C1350" s="7" t="s">
        <v>232</v>
      </c>
      <c r="D1350" s="7" t="s">
        <v>372</v>
      </c>
      <c r="E1350" s="11" t="s">
        <v>373</v>
      </c>
      <c r="F1350" s="11" t="s">
        <v>374</v>
      </c>
      <c r="G1350" s="11" t="s">
        <v>375</v>
      </c>
      <c r="H1350" s="11" t="s">
        <v>376</v>
      </c>
      <c r="I1350" s="11" t="s">
        <v>377</v>
      </c>
      <c r="M1350" s="14" t="s">
        <v>26</v>
      </c>
      <c r="N1350" s="15" t="s">
        <v>89</v>
      </c>
      <c r="O1350" s="15" t="s">
        <v>101</v>
      </c>
    </row>
    <row r="1351">
      <c r="A1351" s="9">
        <v>1349.0</v>
      </c>
      <c r="B1351" s="7" t="s">
        <v>3796</v>
      </c>
      <c r="C1351" s="7" t="s">
        <v>232</v>
      </c>
      <c r="D1351" s="7" t="s">
        <v>372</v>
      </c>
      <c r="E1351" s="11" t="s">
        <v>373</v>
      </c>
      <c r="F1351" s="11" t="s">
        <v>374</v>
      </c>
      <c r="G1351" s="11" t="s">
        <v>375</v>
      </c>
      <c r="H1351" s="11" t="s">
        <v>376</v>
      </c>
      <c r="I1351" s="11" t="s">
        <v>377</v>
      </c>
      <c r="M1351" s="14" t="s">
        <v>26</v>
      </c>
      <c r="N1351" s="15" t="s">
        <v>89</v>
      </c>
      <c r="O1351" s="15" t="s">
        <v>101</v>
      </c>
    </row>
    <row r="1352">
      <c r="A1352" s="9">
        <v>1350.0</v>
      </c>
      <c r="B1352" s="7" t="s">
        <v>3797</v>
      </c>
      <c r="C1352" s="7" t="s">
        <v>232</v>
      </c>
      <c r="D1352" s="7" t="s">
        <v>372</v>
      </c>
      <c r="E1352" s="11" t="s">
        <v>373</v>
      </c>
      <c r="F1352" s="11" t="s">
        <v>374</v>
      </c>
      <c r="G1352" s="11" t="s">
        <v>375</v>
      </c>
      <c r="H1352" s="11" t="s">
        <v>376</v>
      </c>
      <c r="I1352" s="11" t="s">
        <v>377</v>
      </c>
      <c r="M1352" s="14" t="s">
        <v>26</v>
      </c>
      <c r="N1352" s="15" t="s">
        <v>89</v>
      </c>
      <c r="O1352" s="15" t="s">
        <v>101</v>
      </c>
    </row>
    <row r="1353">
      <c r="A1353" s="9">
        <v>1351.0</v>
      </c>
      <c r="B1353" s="7" t="s">
        <v>3798</v>
      </c>
      <c r="C1353" s="7" t="s">
        <v>232</v>
      </c>
      <c r="D1353" s="7" t="s">
        <v>3799</v>
      </c>
      <c r="E1353" s="11" t="s">
        <v>373</v>
      </c>
      <c r="F1353" s="11" t="s">
        <v>374</v>
      </c>
      <c r="G1353" s="11" t="s">
        <v>375</v>
      </c>
      <c r="H1353" s="11" t="s">
        <v>376</v>
      </c>
      <c r="I1353" s="11" t="s">
        <v>377</v>
      </c>
      <c r="M1353" s="14" t="s">
        <v>26</v>
      </c>
      <c r="N1353" s="15" t="s">
        <v>89</v>
      </c>
      <c r="O1353" s="15" t="s">
        <v>101</v>
      </c>
    </row>
    <row r="1354">
      <c r="A1354" s="9">
        <v>1352.0</v>
      </c>
      <c r="B1354" s="7" t="s">
        <v>3800</v>
      </c>
      <c r="C1354" s="7" t="s">
        <v>232</v>
      </c>
      <c r="D1354" s="7" t="s">
        <v>3799</v>
      </c>
      <c r="E1354" s="11" t="s">
        <v>373</v>
      </c>
      <c r="F1354" s="11" t="s">
        <v>374</v>
      </c>
      <c r="G1354" s="11" t="s">
        <v>375</v>
      </c>
      <c r="H1354" s="11" t="s">
        <v>376</v>
      </c>
      <c r="I1354" s="11" t="s">
        <v>377</v>
      </c>
      <c r="M1354" s="14" t="s">
        <v>26</v>
      </c>
      <c r="N1354" s="15" t="s">
        <v>89</v>
      </c>
      <c r="O1354" s="15" t="s">
        <v>101</v>
      </c>
    </row>
    <row r="1355">
      <c r="A1355" s="9">
        <v>1353.0</v>
      </c>
      <c r="B1355" s="7" t="s">
        <v>3801</v>
      </c>
      <c r="C1355" s="7" t="s">
        <v>1153</v>
      </c>
      <c r="D1355" s="7" t="s">
        <v>1154</v>
      </c>
      <c r="E1355" s="11" t="s">
        <v>3802</v>
      </c>
      <c r="F1355" s="11" t="s">
        <v>3803</v>
      </c>
      <c r="G1355" s="11" t="s">
        <v>3804</v>
      </c>
      <c r="H1355" s="11" t="s">
        <v>3805</v>
      </c>
      <c r="I1355" s="11" t="s">
        <v>3806</v>
      </c>
      <c r="M1355" s="14" t="s">
        <v>26</v>
      </c>
      <c r="N1355" s="15" t="s">
        <v>140</v>
      </c>
      <c r="O1355" s="15" t="s">
        <v>167</v>
      </c>
    </row>
    <row r="1356">
      <c r="A1356" s="9">
        <v>1354.0</v>
      </c>
      <c r="B1356" s="7" t="s">
        <v>3807</v>
      </c>
      <c r="C1356" s="7" t="s">
        <v>1153</v>
      </c>
      <c r="D1356" s="7" t="s">
        <v>1154</v>
      </c>
      <c r="E1356" s="11" t="s">
        <v>3802</v>
      </c>
      <c r="F1356" s="11" t="s">
        <v>3803</v>
      </c>
      <c r="G1356" s="11" t="s">
        <v>3804</v>
      </c>
      <c r="H1356" s="11" t="s">
        <v>3805</v>
      </c>
      <c r="I1356" s="11" t="s">
        <v>3806</v>
      </c>
      <c r="M1356" s="14" t="s">
        <v>26</v>
      </c>
      <c r="N1356" s="15" t="s">
        <v>140</v>
      </c>
      <c r="O1356" s="15" t="s">
        <v>167</v>
      </c>
    </row>
    <row r="1357">
      <c r="A1357" s="9">
        <v>1355.0</v>
      </c>
      <c r="B1357" s="7" t="s">
        <v>3808</v>
      </c>
      <c r="C1357" s="7" t="s">
        <v>1153</v>
      </c>
      <c r="D1357" s="7" t="s">
        <v>1154</v>
      </c>
      <c r="E1357" s="11" t="s">
        <v>3802</v>
      </c>
      <c r="F1357" s="11" t="s">
        <v>3803</v>
      </c>
      <c r="G1357" s="11" t="s">
        <v>3804</v>
      </c>
      <c r="H1357" s="11" t="s">
        <v>3805</v>
      </c>
      <c r="I1357" s="11" t="s">
        <v>3806</v>
      </c>
      <c r="M1357" s="14" t="s">
        <v>26</v>
      </c>
      <c r="N1357" s="15" t="s">
        <v>140</v>
      </c>
      <c r="O1357" s="15" t="s">
        <v>167</v>
      </c>
    </row>
    <row r="1358">
      <c r="A1358" s="9">
        <v>1356.0</v>
      </c>
      <c r="B1358" s="7" t="s">
        <v>3809</v>
      </c>
      <c r="C1358" s="7" t="s">
        <v>1153</v>
      </c>
      <c r="D1358" s="7" t="s">
        <v>1154</v>
      </c>
      <c r="E1358" s="11" t="s">
        <v>3802</v>
      </c>
      <c r="F1358" s="11" t="s">
        <v>3803</v>
      </c>
      <c r="G1358" s="11" t="s">
        <v>3804</v>
      </c>
      <c r="H1358" s="11" t="s">
        <v>3805</v>
      </c>
      <c r="I1358" s="11" t="s">
        <v>3806</v>
      </c>
      <c r="M1358" s="14" t="s">
        <v>26</v>
      </c>
      <c r="N1358" s="15" t="s">
        <v>140</v>
      </c>
      <c r="O1358" s="15" t="s">
        <v>167</v>
      </c>
    </row>
    <row r="1359">
      <c r="A1359" s="9">
        <v>1357.0</v>
      </c>
      <c r="B1359" s="7" t="s">
        <v>3810</v>
      </c>
      <c r="C1359" s="7" t="s">
        <v>1153</v>
      </c>
      <c r="D1359" s="7" t="s">
        <v>1154</v>
      </c>
      <c r="E1359" s="11" t="s">
        <v>3802</v>
      </c>
      <c r="F1359" s="11" t="s">
        <v>3803</v>
      </c>
      <c r="G1359" s="11" t="s">
        <v>3804</v>
      </c>
      <c r="H1359" s="11" t="s">
        <v>3805</v>
      </c>
      <c r="I1359" s="11" t="s">
        <v>3806</v>
      </c>
      <c r="M1359" s="14" t="s">
        <v>219</v>
      </c>
      <c r="N1359" s="15" t="s">
        <v>220</v>
      </c>
      <c r="O1359" s="15" t="s">
        <v>221</v>
      </c>
    </row>
    <row r="1360">
      <c r="A1360" s="9">
        <v>1358.0</v>
      </c>
      <c r="B1360" s="7" t="s">
        <v>3811</v>
      </c>
      <c r="C1360" s="7" t="s">
        <v>1153</v>
      </c>
      <c r="D1360" s="7" t="s">
        <v>1154</v>
      </c>
      <c r="E1360" s="11" t="s">
        <v>3812</v>
      </c>
      <c r="F1360" s="11" t="s">
        <v>3813</v>
      </c>
      <c r="G1360" s="11" t="s">
        <v>3814</v>
      </c>
      <c r="H1360" s="11" t="s">
        <v>3815</v>
      </c>
      <c r="I1360" s="11" t="s">
        <v>3816</v>
      </c>
      <c r="M1360" s="14" t="s">
        <v>26</v>
      </c>
      <c r="N1360" s="15" t="s">
        <v>140</v>
      </c>
      <c r="O1360" s="15" t="s">
        <v>167</v>
      </c>
    </row>
    <row r="1361">
      <c r="A1361" s="9">
        <v>1359.0</v>
      </c>
      <c r="B1361" s="7" t="s">
        <v>3817</v>
      </c>
      <c r="C1361" s="7" t="s">
        <v>1153</v>
      </c>
      <c r="D1361" s="7" t="s">
        <v>1154</v>
      </c>
      <c r="E1361" s="11" t="s">
        <v>3802</v>
      </c>
      <c r="F1361" s="11" t="s">
        <v>3803</v>
      </c>
      <c r="G1361" s="11" t="s">
        <v>3804</v>
      </c>
      <c r="H1361" s="11" t="s">
        <v>3805</v>
      </c>
      <c r="I1361" s="11" t="s">
        <v>3806</v>
      </c>
      <c r="M1361" s="14" t="s">
        <v>26</v>
      </c>
      <c r="N1361" s="15" t="s">
        <v>29</v>
      </c>
      <c r="O1361" s="15" t="s">
        <v>48</v>
      </c>
    </row>
    <row r="1362">
      <c r="A1362" s="9">
        <v>1360.0</v>
      </c>
      <c r="B1362" s="7" t="s">
        <v>3818</v>
      </c>
      <c r="C1362" s="7" t="s">
        <v>1153</v>
      </c>
      <c r="D1362" s="7" t="s">
        <v>1154</v>
      </c>
      <c r="E1362" s="11" t="s">
        <v>3802</v>
      </c>
      <c r="F1362" s="11" t="s">
        <v>3803</v>
      </c>
      <c r="G1362" s="11" t="s">
        <v>3804</v>
      </c>
      <c r="H1362" s="11" t="s">
        <v>3805</v>
      </c>
      <c r="I1362" s="11" t="s">
        <v>3806</v>
      </c>
      <c r="M1362" s="14" t="s">
        <v>26</v>
      </c>
      <c r="N1362" s="15" t="s">
        <v>29</v>
      </c>
      <c r="O1362" s="15" t="s">
        <v>48</v>
      </c>
    </row>
    <row r="1363">
      <c r="A1363" s="9">
        <v>1361.0</v>
      </c>
      <c r="B1363" s="7" t="s">
        <v>3819</v>
      </c>
      <c r="C1363" s="7" t="s">
        <v>95</v>
      </c>
      <c r="D1363" s="7" t="s">
        <v>883</v>
      </c>
      <c r="E1363" s="11" t="s">
        <v>3821</v>
      </c>
      <c r="F1363" s="11" t="s">
        <v>3822</v>
      </c>
      <c r="G1363" s="11" t="s">
        <v>2985</v>
      </c>
      <c r="H1363" s="11" t="s">
        <v>3823</v>
      </c>
      <c r="I1363" s="11" t="s">
        <v>3824</v>
      </c>
      <c r="M1363" s="14" t="s">
        <v>26</v>
      </c>
      <c r="N1363" s="15" t="s">
        <v>140</v>
      </c>
      <c r="O1363" s="15" t="s">
        <v>167</v>
      </c>
    </row>
    <row r="1364">
      <c r="A1364" s="9">
        <v>1362.0</v>
      </c>
      <c r="B1364" s="7" t="s">
        <v>3825</v>
      </c>
      <c r="C1364" s="7" t="s">
        <v>1056</v>
      </c>
      <c r="D1364" s="7" t="s">
        <v>1480</v>
      </c>
      <c r="E1364" s="11" t="s">
        <v>3826</v>
      </c>
      <c r="F1364" s="11" t="s">
        <v>3827</v>
      </c>
      <c r="G1364" s="11" t="s">
        <v>3828</v>
      </c>
      <c r="H1364" s="11" t="s">
        <v>3829</v>
      </c>
      <c r="I1364" s="11" t="s">
        <v>3830</v>
      </c>
      <c r="M1364" s="14" t="s">
        <v>26</v>
      </c>
      <c r="N1364" s="15" t="s">
        <v>140</v>
      </c>
      <c r="O1364" s="15" t="s">
        <v>167</v>
      </c>
    </row>
    <row r="1365">
      <c r="A1365" s="9">
        <v>1363.0</v>
      </c>
      <c r="B1365" s="7" t="s">
        <v>3831</v>
      </c>
      <c r="C1365" s="7" t="s">
        <v>1056</v>
      </c>
      <c r="D1365" s="7" t="s">
        <v>1480</v>
      </c>
      <c r="E1365" s="11" t="s">
        <v>3826</v>
      </c>
      <c r="F1365" s="11" t="s">
        <v>3827</v>
      </c>
      <c r="G1365" s="11" t="s">
        <v>3828</v>
      </c>
      <c r="H1365" s="11" t="s">
        <v>3829</v>
      </c>
      <c r="I1365" s="11" t="s">
        <v>3830</v>
      </c>
      <c r="M1365" s="14" t="s">
        <v>26</v>
      </c>
      <c r="N1365" s="15" t="s">
        <v>140</v>
      </c>
      <c r="O1365" s="15" t="s">
        <v>167</v>
      </c>
    </row>
    <row r="1366">
      <c r="A1366" s="9">
        <v>1364.0</v>
      </c>
      <c r="B1366" s="7" t="s">
        <v>3832</v>
      </c>
      <c r="C1366" s="7" t="s">
        <v>1056</v>
      </c>
      <c r="D1366" s="7" t="s">
        <v>1480</v>
      </c>
      <c r="E1366" s="11" t="s">
        <v>3826</v>
      </c>
      <c r="F1366" s="11" t="s">
        <v>3827</v>
      </c>
      <c r="G1366" s="11" t="s">
        <v>3828</v>
      </c>
      <c r="H1366" s="11" t="s">
        <v>3829</v>
      </c>
      <c r="I1366" s="11" t="s">
        <v>3830</v>
      </c>
      <c r="M1366" s="14" t="s">
        <v>26</v>
      </c>
      <c r="N1366" s="15" t="s">
        <v>140</v>
      </c>
      <c r="O1366" s="15" t="s">
        <v>167</v>
      </c>
    </row>
    <row r="1367">
      <c r="A1367" s="9">
        <v>1365.0</v>
      </c>
      <c r="B1367" s="7" t="s">
        <v>3833</v>
      </c>
      <c r="C1367" s="7" t="s">
        <v>1056</v>
      </c>
      <c r="D1367" s="7" t="s">
        <v>1480</v>
      </c>
      <c r="E1367" s="11" t="s">
        <v>3826</v>
      </c>
      <c r="F1367" s="11" t="s">
        <v>3827</v>
      </c>
      <c r="G1367" s="11" t="s">
        <v>3828</v>
      </c>
      <c r="H1367" s="11" t="s">
        <v>3829</v>
      </c>
      <c r="I1367" s="11" t="s">
        <v>3830</v>
      </c>
      <c r="M1367" s="14" t="s">
        <v>26</v>
      </c>
      <c r="N1367" s="15" t="s">
        <v>29</v>
      </c>
      <c r="O1367" s="15" t="s">
        <v>48</v>
      </c>
    </row>
    <row r="1368">
      <c r="A1368" s="9">
        <v>1366.0</v>
      </c>
      <c r="B1368" s="7" t="s">
        <v>3834</v>
      </c>
      <c r="C1368" s="7" t="s">
        <v>811</v>
      </c>
      <c r="D1368" s="7" t="s">
        <v>812</v>
      </c>
      <c r="E1368" s="11" t="s">
        <v>3835</v>
      </c>
      <c r="F1368" s="11" t="s">
        <v>3836</v>
      </c>
      <c r="G1368" s="11" t="s">
        <v>3837</v>
      </c>
      <c r="H1368" s="11" t="s">
        <v>3838</v>
      </c>
      <c r="I1368" s="11" t="s">
        <v>3839</v>
      </c>
      <c r="M1368" s="14" t="s">
        <v>26</v>
      </c>
      <c r="N1368" s="15" t="s">
        <v>140</v>
      </c>
      <c r="O1368" s="15" t="s">
        <v>167</v>
      </c>
    </row>
    <row r="1369">
      <c r="A1369" s="9">
        <v>1367.0</v>
      </c>
      <c r="B1369" s="7" t="s">
        <v>3840</v>
      </c>
      <c r="C1369" s="7" t="s">
        <v>811</v>
      </c>
      <c r="D1369" s="7" t="s">
        <v>812</v>
      </c>
      <c r="E1369" s="11" t="s">
        <v>3835</v>
      </c>
      <c r="F1369" s="11" t="s">
        <v>3836</v>
      </c>
      <c r="G1369" s="11" t="s">
        <v>3837</v>
      </c>
      <c r="H1369" s="11" t="s">
        <v>3838</v>
      </c>
      <c r="I1369" s="11" t="s">
        <v>3839</v>
      </c>
      <c r="M1369" s="14" t="s">
        <v>26</v>
      </c>
      <c r="N1369" s="15" t="s">
        <v>140</v>
      </c>
      <c r="O1369" s="15" t="s">
        <v>167</v>
      </c>
    </row>
    <row r="1370">
      <c r="A1370" s="9">
        <v>1368.0</v>
      </c>
      <c r="B1370" s="7" t="s">
        <v>3841</v>
      </c>
      <c r="C1370" s="7" t="s">
        <v>811</v>
      </c>
      <c r="D1370" s="7" t="s">
        <v>812</v>
      </c>
      <c r="E1370" s="11" t="s">
        <v>3835</v>
      </c>
      <c r="F1370" s="11" t="s">
        <v>3836</v>
      </c>
      <c r="G1370" s="11" t="s">
        <v>3837</v>
      </c>
      <c r="H1370" s="11" t="s">
        <v>3838</v>
      </c>
      <c r="I1370" s="11" t="s">
        <v>3839</v>
      </c>
      <c r="M1370" s="14" t="s">
        <v>26</v>
      </c>
      <c r="N1370" s="15" t="s">
        <v>140</v>
      </c>
      <c r="O1370" s="15" t="s">
        <v>167</v>
      </c>
    </row>
    <row r="1371">
      <c r="A1371" s="9">
        <v>1369.0</v>
      </c>
      <c r="B1371" s="7" t="s">
        <v>3842</v>
      </c>
      <c r="C1371" s="7" t="s">
        <v>294</v>
      </c>
      <c r="D1371" s="7" t="s">
        <v>1719</v>
      </c>
      <c r="E1371" s="11" t="s">
        <v>3843</v>
      </c>
      <c r="F1371" s="11" t="s">
        <v>3844</v>
      </c>
      <c r="G1371" s="11" t="s">
        <v>3845</v>
      </c>
      <c r="H1371" s="11" t="s">
        <v>3846</v>
      </c>
      <c r="I1371" s="11" t="s">
        <v>3847</v>
      </c>
      <c r="M1371" s="14" t="s">
        <v>26</v>
      </c>
      <c r="N1371" s="15" t="s">
        <v>29</v>
      </c>
      <c r="O1371" s="15" t="s">
        <v>48</v>
      </c>
    </row>
    <row r="1372">
      <c r="A1372" s="9">
        <v>1370.0</v>
      </c>
      <c r="B1372" s="7" t="s">
        <v>3848</v>
      </c>
      <c r="C1372" s="7" t="s">
        <v>294</v>
      </c>
      <c r="D1372" s="7" t="s">
        <v>1719</v>
      </c>
      <c r="E1372" s="11" t="s">
        <v>3843</v>
      </c>
      <c r="F1372" s="11" t="s">
        <v>3844</v>
      </c>
      <c r="G1372" s="11" t="s">
        <v>3845</v>
      </c>
      <c r="H1372" s="11" t="s">
        <v>3846</v>
      </c>
      <c r="I1372" s="11" t="s">
        <v>3847</v>
      </c>
      <c r="M1372" s="14" t="s">
        <v>26</v>
      </c>
      <c r="N1372" s="15" t="s">
        <v>29</v>
      </c>
      <c r="O1372" s="15" t="s">
        <v>48</v>
      </c>
    </row>
    <row r="1373">
      <c r="A1373" s="9">
        <v>1371.0</v>
      </c>
      <c r="B1373" s="7" t="s">
        <v>3849</v>
      </c>
      <c r="C1373" s="7" t="s">
        <v>294</v>
      </c>
      <c r="D1373" s="7" t="s">
        <v>1719</v>
      </c>
      <c r="E1373" s="11" t="s">
        <v>3843</v>
      </c>
      <c r="F1373" s="11" t="s">
        <v>3844</v>
      </c>
      <c r="G1373" s="11" t="s">
        <v>3845</v>
      </c>
      <c r="H1373" s="11" t="s">
        <v>3846</v>
      </c>
      <c r="I1373" s="11" t="s">
        <v>3847</v>
      </c>
      <c r="M1373" s="14" t="s">
        <v>26</v>
      </c>
      <c r="N1373" s="15" t="s">
        <v>29</v>
      </c>
      <c r="O1373" s="15" t="s">
        <v>48</v>
      </c>
    </row>
    <row r="1374">
      <c r="A1374" s="9">
        <v>1372.0</v>
      </c>
      <c r="B1374" s="7" t="s">
        <v>3850</v>
      </c>
      <c r="C1374" s="7" t="s">
        <v>294</v>
      </c>
      <c r="D1374" s="7" t="s">
        <v>1719</v>
      </c>
      <c r="E1374" s="11" t="s">
        <v>3851</v>
      </c>
      <c r="F1374" s="11" t="s">
        <v>3852</v>
      </c>
      <c r="G1374" s="11" t="s">
        <v>3853</v>
      </c>
      <c r="H1374" s="11" t="s">
        <v>3854</v>
      </c>
      <c r="I1374" s="11" t="s">
        <v>3855</v>
      </c>
      <c r="M1374" s="14" t="s">
        <v>26</v>
      </c>
      <c r="N1374" s="15" t="s">
        <v>29</v>
      </c>
      <c r="O1374" s="15" t="s">
        <v>48</v>
      </c>
    </row>
    <row r="1375">
      <c r="A1375" s="9">
        <v>1373.0</v>
      </c>
      <c r="B1375" s="7" t="s">
        <v>3856</v>
      </c>
      <c r="C1375" s="7" t="s">
        <v>294</v>
      </c>
      <c r="D1375" s="7" t="s">
        <v>1719</v>
      </c>
      <c r="E1375" s="11" t="s">
        <v>3843</v>
      </c>
      <c r="F1375" s="11" t="s">
        <v>3844</v>
      </c>
      <c r="G1375" s="11" t="s">
        <v>3845</v>
      </c>
      <c r="H1375" s="11" t="s">
        <v>3846</v>
      </c>
      <c r="I1375" s="11" t="s">
        <v>3847</v>
      </c>
      <c r="M1375" s="14" t="s">
        <v>26</v>
      </c>
      <c r="N1375" s="15" t="s">
        <v>29</v>
      </c>
      <c r="O1375" s="15" t="s">
        <v>48</v>
      </c>
    </row>
    <row r="1376">
      <c r="A1376" s="9">
        <v>1374.0</v>
      </c>
      <c r="B1376" s="7" t="s">
        <v>3857</v>
      </c>
      <c r="C1376" s="7" t="s">
        <v>2103</v>
      </c>
      <c r="D1376" s="7" t="s">
        <v>2104</v>
      </c>
      <c r="E1376" s="11" t="s">
        <v>3858</v>
      </c>
      <c r="F1376" s="11" t="s">
        <v>3859</v>
      </c>
      <c r="G1376" s="11" t="s">
        <v>3860</v>
      </c>
      <c r="H1376" s="11" t="s">
        <v>3861</v>
      </c>
      <c r="I1376" s="11" t="s">
        <v>3862</v>
      </c>
      <c r="M1376" s="14" t="s">
        <v>26</v>
      </c>
      <c r="N1376" s="15" t="s">
        <v>140</v>
      </c>
      <c r="O1376" s="15" t="s">
        <v>167</v>
      </c>
    </row>
    <row r="1377">
      <c r="A1377" s="9">
        <v>1375.0</v>
      </c>
      <c r="B1377" s="7" t="s">
        <v>3863</v>
      </c>
      <c r="C1377" s="7" t="s">
        <v>2103</v>
      </c>
      <c r="D1377" s="7" t="s">
        <v>2104</v>
      </c>
      <c r="E1377" s="11" t="s">
        <v>3858</v>
      </c>
      <c r="F1377" s="11" t="s">
        <v>3859</v>
      </c>
      <c r="G1377" s="11" t="s">
        <v>3860</v>
      </c>
      <c r="H1377" s="11" t="s">
        <v>3861</v>
      </c>
      <c r="I1377" s="11" t="s">
        <v>3862</v>
      </c>
      <c r="M1377" s="14" t="s">
        <v>26</v>
      </c>
      <c r="N1377" s="15" t="s">
        <v>140</v>
      </c>
      <c r="O1377" s="15" t="s">
        <v>167</v>
      </c>
    </row>
    <row r="1378">
      <c r="A1378" s="9">
        <v>1376.0</v>
      </c>
      <c r="B1378" s="7" t="s">
        <v>3864</v>
      </c>
      <c r="C1378" s="7" t="s">
        <v>197</v>
      </c>
      <c r="D1378" s="7" t="s">
        <v>2500</v>
      </c>
      <c r="E1378" s="11" t="s">
        <v>2654</v>
      </c>
      <c r="F1378" s="11" t="s">
        <v>2655</v>
      </c>
      <c r="G1378" s="11" t="s">
        <v>2656</v>
      </c>
      <c r="H1378" s="11" t="s">
        <v>2657</v>
      </c>
      <c r="I1378" s="11" t="s">
        <v>2658</v>
      </c>
      <c r="M1378" s="14" t="s">
        <v>26</v>
      </c>
      <c r="N1378" s="15" t="s">
        <v>140</v>
      </c>
      <c r="O1378" s="15" t="s">
        <v>167</v>
      </c>
    </row>
    <row r="1379">
      <c r="A1379" s="9">
        <v>1377.0</v>
      </c>
      <c r="B1379" s="7" t="s">
        <v>3866</v>
      </c>
      <c r="C1379" s="7" t="s">
        <v>197</v>
      </c>
      <c r="D1379" s="7" t="s">
        <v>2500</v>
      </c>
      <c r="E1379" s="11" t="s">
        <v>2654</v>
      </c>
      <c r="F1379" s="11" t="s">
        <v>2655</v>
      </c>
      <c r="G1379" s="11" t="s">
        <v>2656</v>
      </c>
      <c r="H1379" s="11" t="s">
        <v>2657</v>
      </c>
      <c r="I1379" s="11" t="s">
        <v>2658</v>
      </c>
      <c r="M1379" s="14" t="s">
        <v>26</v>
      </c>
      <c r="N1379" s="15" t="s">
        <v>140</v>
      </c>
      <c r="O1379" s="15" t="s">
        <v>167</v>
      </c>
    </row>
    <row r="1380">
      <c r="A1380" s="9">
        <v>1378.0</v>
      </c>
      <c r="B1380" s="7" t="s">
        <v>3867</v>
      </c>
      <c r="C1380" s="7" t="s">
        <v>197</v>
      </c>
      <c r="D1380" s="7" t="s">
        <v>2500</v>
      </c>
      <c r="E1380" s="11" t="s">
        <v>2654</v>
      </c>
      <c r="F1380" s="11" t="s">
        <v>2655</v>
      </c>
      <c r="G1380" s="11" t="s">
        <v>2656</v>
      </c>
      <c r="H1380" s="11" t="s">
        <v>2657</v>
      </c>
      <c r="I1380" s="11" t="s">
        <v>2658</v>
      </c>
      <c r="M1380" s="14" t="s">
        <v>26</v>
      </c>
      <c r="N1380" s="15" t="s">
        <v>140</v>
      </c>
      <c r="O1380" s="15" t="s">
        <v>167</v>
      </c>
    </row>
    <row r="1381">
      <c r="A1381" s="9">
        <v>1379.0</v>
      </c>
      <c r="B1381" s="7" t="s">
        <v>3868</v>
      </c>
      <c r="C1381" s="7" t="s">
        <v>197</v>
      </c>
      <c r="D1381" s="7" t="s">
        <v>2500</v>
      </c>
      <c r="E1381" s="11" t="s">
        <v>2654</v>
      </c>
      <c r="F1381" s="11" t="s">
        <v>2655</v>
      </c>
      <c r="G1381" s="11" t="s">
        <v>2656</v>
      </c>
      <c r="H1381" s="11" t="s">
        <v>2657</v>
      </c>
      <c r="I1381" s="11" t="s">
        <v>2658</v>
      </c>
      <c r="M1381" s="14" t="s">
        <v>26</v>
      </c>
      <c r="N1381" s="15" t="s">
        <v>140</v>
      </c>
      <c r="O1381" s="15" t="s">
        <v>167</v>
      </c>
    </row>
    <row r="1382">
      <c r="A1382" s="9">
        <v>1380.0</v>
      </c>
      <c r="B1382" s="7" t="s">
        <v>3869</v>
      </c>
      <c r="C1382" s="7" t="s">
        <v>197</v>
      </c>
      <c r="D1382" s="7" t="s">
        <v>2500</v>
      </c>
      <c r="E1382" s="11" t="s">
        <v>2654</v>
      </c>
      <c r="F1382" s="11" t="s">
        <v>2655</v>
      </c>
      <c r="G1382" s="11" t="s">
        <v>2656</v>
      </c>
      <c r="H1382" s="11" t="s">
        <v>2657</v>
      </c>
      <c r="I1382" s="11" t="s">
        <v>2658</v>
      </c>
      <c r="M1382" s="14" t="s">
        <v>26</v>
      </c>
      <c r="N1382" s="15" t="s">
        <v>140</v>
      </c>
      <c r="O1382" s="15" t="s">
        <v>167</v>
      </c>
    </row>
    <row r="1383">
      <c r="A1383" s="9">
        <v>1381.0</v>
      </c>
      <c r="B1383" s="7" t="s">
        <v>3870</v>
      </c>
      <c r="C1383" s="7" t="s">
        <v>197</v>
      </c>
      <c r="D1383" s="7" t="s">
        <v>2500</v>
      </c>
      <c r="E1383" s="11" t="s">
        <v>2654</v>
      </c>
      <c r="F1383" s="11" t="s">
        <v>2655</v>
      </c>
      <c r="G1383" s="11" t="s">
        <v>2656</v>
      </c>
      <c r="H1383" s="11" t="s">
        <v>2657</v>
      </c>
      <c r="I1383" s="11" t="s">
        <v>2658</v>
      </c>
      <c r="M1383" s="14" t="s">
        <v>1954</v>
      </c>
      <c r="N1383" s="15" t="s">
        <v>140</v>
      </c>
      <c r="O1383" s="15" t="s">
        <v>167</v>
      </c>
    </row>
    <row r="1384">
      <c r="A1384" s="9">
        <v>1382.0</v>
      </c>
      <c r="B1384" s="7" t="s">
        <v>3871</v>
      </c>
      <c r="C1384" s="7" t="s">
        <v>3536</v>
      </c>
      <c r="D1384" s="7" t="s">
        <v>3537</v>
      </c>
      <c r="E1384" s="11" t="s">
        <v>3872</v>
      </c>
      <c r="F1384" s="11" t="s">
        <v>3873</v>
      </c>
      <c r="G1384" s="11" t="s">
        <v>3874</v>
      </c>
      <c r="H1384" s="11" t="s">
        <v>3875</v>
      </c>
      <c r="I1384" s="11" t="s">
        <v>3876</v>
      </c>
      <c r="M1384" s="14" t="s">
        <v>26</v>
      </c>
      <c r="N1384" s="15" t="s">
        <v>140</v>
      </c>
      <c r="O1384" s="15" t="s">
        <v>167</v>
      </c>
    </row>
    <row r="1385">
      <c r="A1385" s="9">
        <v>1383.0</v>
      </c>
      <c r="B1385" s="7" t="s">
        <v>3877</v>
      </c>
      <c r="C1385" s="7" t="s">
        <v>3536</v>
      </c>
      <c r="D1385" s="7" t="s">
        <v>3537</v>
      </c>
      <c r="E1385" s="11" t="s">
        <v>3872</v>
      </c>
      <c r="F1385" s="11" t="s">
        <v>3873</v>
      </c>
      <c r="G1385" s="11" t="s">
        <v>3874</v>
      </c>
      <c r="H1385" s="11" t="s">
        <v>3875</v>
      </c>
      <c r="I1385" s="11" t="s">
        <v>3876</v>
      </c>
      <c r="M1385" s="14" t="s">
        <v>26</v>
      </c>
      <c r="N1385" s="15" t="s">
        <v>140</v>
      </c>
      <c r="O1385" s="15" t="s">
        <v>167</v>
      </c>
    </row>
    <row r="1386">
      <c r="A1386" s="9">
        <v>1384.0</v>
      </c>
      <c r="B1386" s="7" t="s">
        <v>3878</v>
      </c>
      <c r="C1386" s="7" t="s">
        <v>3536</v>
      </c>
      <c r="D1386" s="7" t="s">
        <v>3537</v>
      </c>
      <c r="E1386" s="11" t="s">
        <v>3872</v>
      </c>
      <c r="F1386" s="11" t="s">
        <v>3873</v>
      </c>
      <c r="G1386" s="11" t="s">
        <v>3874</v>
      </c>
      <c r="H1386" s="11" t="s">
        <v>3875</v>
      </c>
      <c r="I1386" s="11" t="s">
        <v>3876</v>
      </c>
      <c r="M1386" s="14" t="s">
        <v>26</v>
      </c>
      <c r="N1386" s="15" t="s">
        <v>140</v>
      </c>
      <c r="O1386" s="15" t="s">
        <v>167</v>
      </c>
    </row>
    <row r="1387">
      <c r="A1387" s="9">
        <v>1385.0</v>
      </c>
      <c r="B1387" s="7" t="s">
        <v>3879</v>
      </c>
      <c r="C1387" s="7" t="s">
        <v>3536</v>
      </c>
      <c r="D1387" s="7" t="s">
        <v>3537</v>
      </c>
      <c r="E1387" s="11" t="s">
        <v>3872</v>
      </c>
      <c r="F1387" s="11" t="s">
        <v>3873</v>
      </c>
      <c r="G1387" s="11" t="s">
        <v>3874</v>
      </c>
      <c r="H1387" s="11" t="s">
        <v>3875</v>
      </c>
      <c r="I1387" s="11" t="s">
        <v>3876</v>
      </c>
      <c r="M1387" s="14" t="s">
        <v>26</v>
      </c>
      <c r="N1387" s="15" t="s">
        <v>140</v>
      </c>
      <c r="O1387" s="15" t="s">
        <v>167</v>
      </c>
    </row>
    <row r="1388">
      <c r="A1388" s="9">
        <v>1386.0</v>
      </c>
      <c r="B1388" s="7" t="s">
        <v>3880</v>
      </c>
      <c r="C1388" s="7" t="s">
        <v>3536</v>
      </c>
      <c r="D1388" s="7" t="s">
        <v>3537</v>
      </c>
      <c r="E1388" s="11" t="s">
        <v>3872</v>
      </c>
      <c r="F1388" s="11" t="s">
        <v>3873</v>
      </c>
      <c r="G1388" s="11" t="s">
        <v>3874</v>
      </c>
      <c r="H1388" s="11" t="s">
        <v>3875</v>
      </c>
      <c r="I1388" s="11" t="s">
        <v>3876</v>
      </c>
      <c r="M1388" s="14" t="s">
        <v>219</v>
      </c>
      <c r="N1388" s="15" t="s">
        <v>220</v>
      </c>
      <c r="O1388" s="15" t="s">
        <v>221</v>
      </c>
    </row>
    <row r="1389">
      <c r="A1389" s="9">
        <v>1387.0</v>
      </c>
      <c r="B1389" s="7" t="s">
        <v>3881</v>
      </c>
      <c r="C1389" s="7" t="s">
        <v>197</v>
      </c>
      <c r="D1389" s="7" t="s">
        <v>3882</v>
      </c>
      <c r="E1389" s="11" t="s">
        <v>3883</v>
      </c>
      <c r="F1389" s="11" t="s">
        <v>3884</v>
      </c>
      <c r="G1389" s="11" t="s">
        <v>3885</v>
      </c>
      <c r="H1389" s="11" t="s">
        <v>3886</v>
      </c>
      <c r="I1389" s="11" t="s">
        <v>3887</v>
      </c>
      <c r="M1389" s="14" t="s">
        <v>26</v>
      </c>
      <c r="N1389" s="15" t="s">
        <v>140</v>
      </c>
      <c r="O1389" s="15" t="s">
        <v>167</v>
      </c>
    </row>
    <row r="1390">
      <c r="A1390" s="9">
        <v>1388.0</v>
      </c>
      <c r="B1390" s="7" t="s">
        <v>3888</v>
      </c>
      <c r="C1390" s="7" t="s">
        <v>197</v>
      </c>
      <c r="D1390" s="7" t="s">
        <v>3882</v>
      </c>
      <c r="E1390" s="11" t="s">
        <v>3883</v>
      </c>
      <c r="F1390" s="11" t="s">
        <v>3884</v>
      </c>
      <c r="G1390" s="11" t="s">
        <v>3885</v>
      </c>
      <c r="H1390" s="11" t="s">
        <v>3886</v>
      </c>
      <c r="I1390" s="11" t="s">
        <v>3887</v>
      </c>
      <c r="M1390" s="14" t="s">
        <v>26</v>
      </c>
      <c r="N1390" s="15" t="s">
        <v>140</v>
      </c>
      <c r="O1390" s="15" t="s">
        <v>167</v>
      </c>
    </row>
    <row r="1391">
      <c r="A1391" s="9">
        <v>1389.0</v>
      </c>
      <c r="B1391" s="7" t="s">
        <v>3889</v>
      </c>
      <c r="C1391" s="7" t="s">
        <v>197</v>
      </c>
      <c r="D1391" s="7" t="s">
        <v>3882</v>
      </c>
      <c r="E1391" s="11" t="s">
        <v>3883</v>
      </c>
      <c r="F1391" s="11" t="s">
        <v>3884</v>
      </c>
      <c r="G1391" s="11" t="s">
        <v>3885</v>
      </c>
      <c r="H1391" s="11" t="s">
        <v>3886</v>
      </c>
      <c r="I1391" s="11" t="s">
        <v>3887</v>
      </c>
      <c r="M1391" s="14" t="s">
        <v>26</v>
      </c>
      <c r="N1391" s="15" t="s">
        <v>140</v>
      </c>
      <c r="O1391" s="15" t="s">
        <v>167</v>
      </c>
    </row>
    <row r="1392">
      <c r="A1392" s="9">
        <v>1390.0</v>
      </c>
      <c r="B1392" s="7" t="s">
        <v>3890</v>
      </c>
      <c r="C1392" s="7" t="s">
        <v>197</v>
      </c>
      <c r="D1392" s="7" t="s">
        <v>3882</v>
      </c>
      <c r="E1392" s="11" t="s">
        <v>3883</v>
      </c>
      <c r="F1392" s="11" t="s">
        <v>3884</v>
      </c>
      <c r="G1392" s="11" t="s">
        <v>3885</v>
      </c>
      <c r="H1392" s="11" t="s">
        <v>3886</v>
      </c>
      <c r="I1392" s="11" t="s">
        <v>3887</v>
      </c>
      <c r="M1392" s="14" t="s">
        <v>26</v>
      </c>
      <c r="N1392" s="15" t="s">
        <v>140</v>
      </c>
      <c r="O1392" s="15" t="s">
        <v>167</v>
      </c>
    </row>
    <row r="1393">
      <c r="A1393" s="9">
        <v>1391.0</v>
      </c>
      <c r="B1393" s="7" t="s">
        <v>3891</v>
      </c>
      <c r="C1393" s="7" t="s">
        <v>197</v>
      </c>
      <c r="D1393" s="7" t="s">
        <v>3882</v>
      </c>
      <c r="E1393" s="11" t="s">
        <v>3883</v>
      </c>
      <c r="F1393" s="11" t="s">
        <v>3884</v>
      </c>
      <c r="G1393" s="11" t="s">
        <v>3885</v>
      </c>
      <c r="H1393" s="11" t="s">
        <v>3886</v>
      </c>
      <c r="I1393" s="11" t="s">
        <v>3887</v>
      </c>
      <c r="M1393" s="14" t="s">
        <v>26</v>
      </c>
      <c r="N1393" s="15" t="s">
        <v>140</v>
      </c>
      <c r="O1393" s="15" t="s">
        <v>167</v>
      </c>
    </row>
    <row r="1394">
      <c r="A1394" s="9">
        <v>1392.0</v>
      </c>
      <c r="B1394" s="7" t="s">
        <v>3892</v>
      </c>
      <c r="C1394" s="7" t="s">
        <v>197</v>
      </c>
      <c r="D1394" s="7" t="s">
        <v>3882</v>
      </c>
      <c r="E1394" s="11" t="s">
        <v>3883</v>
      </c>
      <c r="F1394" s="11" t="s">
        <v>3884</v>
      </c>
      <c r="G1394" s="11" t="s">
        <v>3885</v>
      </c>
      <c r="H1394" s="11" t="s">
        <v>3886</v>
      </c>
      <c r="I1394" s="11" t="s">
        <v>3887</v>
      </c>
      <c r="M1394" s="14" t="s">
        <v>26</v>
      </c>
      <c r="N1394" s="15" t="s">
        <v>140</v>
      </c>
      <c r="O1394" s="15" t="s">
        <v>167</v>
      </c>
    </row>
    <row r="1395">
      <c r="A1395" s="9">
        <v>1393.0</v>
      </c>
      <c r="B1395" s="7" t="s">
        <v>3893</v>
      </c>
      <c r="C1395" s="7" t="s">
        <v>197</v>
      </c>
      <c r="D1395" s="7" t="s">
        <v>3882</v>
      </c>
      <c r="E1395" s="11" t="s">
        <v>3883</v>
      </c>
      <c r="F1395" s="11" t="s">
        <v>3884</v>
      </c>
      <c r="G1395" s="11" t="s">
        <v>3885</v>
      </c>
      <c r="H1395" s="11" t="s">
        <v>3886</v>
      </c>
      <c r="I1395" s="11" t="s">
        <v>3887</v>
      </c>
      <c r="M1395" s="14" t="s">
        <v>26</v>
      </c>
      <c r="N1395" s="15" t="s">
        <v>140</v>
      </c>
      <c r="O1395" s="15" t="s">
        <v>167</v>
      </c>
    </row>
    <row r="1396">
      <c r="A1396" s="9">
        <v>1394.0</v>
      </c>
      <c r="B1396" s="7" t="s">
        <v>3894</v>
      </c>
      <c r="C1396" s="7" t="s">
        <v>197</v>
      </c>
      <c r="D1396" s="7" t="s">
        <v>3882</v>
      </c>
      <c r="E1396" s="11" t="s">
        <v>3883</v>
      </c>
      <c r="F1396" s="11" t="s">
        <v>3884</v>
      </c>
      <c r="G1396" s="11" t="s">
        <v>3885</v>
      </c>
      <c r="H1396" s="11" t="s">
        <v>3886</v>
      </c>
      <c r="I1396" s="11" t="s">
        <v>3887</v>
      </c>
      <c r="M1396" s="14" t="s">
        <v>26</v>
      </c>
      <c r="N1396" s="15" t="s">
        <v>140</v>
      </c>
      <c r="O1396" s="15" t="s">
        <v>167</v>
      </c>
    </row>
    <row r="1397">
      <c r="A1397" s="9">
        <v>1395.0</v>
      </c>
      <c r="B1397" s="7" t="s">
        <v>3895</v>
      </c>
      <c r="C1397" s="7" t="s">
        <v>197</v>
      </c>
      <c r="D1397" s="7" t="s">
        <v>3882</v>
      </c>
      <c r="E1397" s="11" t="s">
        <v>3883</v>
      </c>
      <c r="F1397" s="11" t="s">
        <v>3884</v>
      </c>
      <c r="G1397" s="11" t="s">
        <v>3885</v>
      </c>
      <c r="H1397" s="11" t="s">
        <v>3886</v>
      </c>
      <c r="I1397" s="11" t="s">
        <v>3887</v>
      </c>
      <c r="M1397" s="14" t="s">
        <v>26</v>
      </c>
      <c r="N1397" s="15" t="s">
        <v>140</v>
      </c>
      <c r="O1397" s="15" t="s">
        <v>167</v>
      </c>
    </row>
    <row r="1398">
      <c r="A1398" s="9">
        <v>1396.0</v>
      </c>
      <c r="B1398" s="7" t="s">
        <v>3896</v>
      </c>
      <c r="C1398" s="7" t="s">
        <v>197</v>
      </c>
      <c r="D1398" s="7" t="s">
        <v>3882</v>
      </c>
      <c r="E1398" s="11" t="s">
        <v>3883</v>
      </c>
      <c r="F1398" s="11" t="s">
        <v>3884</v>
      </c>
      <c r="G1398" s="11" t="s">
        <v>3885</v>
      </c>
      <c r="H1398" s="11" t="s">
        <v>3886</v>
      </c>
      <c r="I1398" s="11" t="s">
        <v>3887</v>
      </c>
      <c r="M1398" s="14" t="s">
        <v>26</v>
      </c>
      <c r="N1398" s="15" t="s">
        <v>140</v>
      </c>
      <c r="O1398" s="15" t="s">
        <v>167</v>
      </c>
    </row>
    <row r="1399">
      <c r="A1399" s="9">
        <v>1397.0</v>
      </c>
      <c r="B1399" s="7" t="s">
        <v>3898</v>
      </c>
      <c r="C1399" s="7" t="s">
        <v>983</v>
      </c>
      <c r="D1399" s="7" t="s">
        <v>983</v>
      </c>
      <c r="E1399" s="11" t="s">
        <v>274</v>
      </c>
      <c r="F1399" s="11" t="s">
        <v>275</v>
      </c>
      <c r="G1399" s="11" t="s">
        <v>276</v>
      </c>
      <c r="H1399" s="11" t="s">
        <v>277</v>
      </c>
      <c r="I1399" s="11" t="s">
        <v>278</v>
      </c>
      <c r="M1399" s="14" t="s">
        <v>80</v>
      </c>
      <c r="N1399" s="15" t="s">
        <v>140</v>
      </c>
      <c r="O1399" s="15" t="s">
        <v>141</v>
      </c>
    </row>
    <row r="1400">
      <c r="A1400" s="9">
        <v>1398.0</v>
      </c>
      <c r="B1400" s="7" t="s">
        <v>3899</v>
      </c>
      <c r="C1400" s="7" t="s">
        <v>983</v>
      </c>
      <c r="D1400" s="7" t="s">
        <v>983</v>
      </c>
      <c r="E1400" s="11" t="s">
        <v>3900</v>
      </c>
      <c r="F1400" s="11" t="s">
        <v>3901</v>
      </c>
      <c r="G1400" s="11" t="s">
        <v>3902</v>
      </c>
      <c r="H1400" s="11" t="s">
        <v>3903</v>
      </c>
      <c r="I1400" s="11" t="s">
        <v>3904</v>
      </c>
      <c r="M1400" s="14" t="s">
        <v>26</v>
      </c>
      <c r="N1400" s="15" t="s">
        <v>140</v>
      </c>
      <c r="O1400" s="15" t="s">
        <v>167</v>
      </c>
    </row>
    <row r="1401">
      <c r="A1401" s="9">
        <v>1399.0</v>
      </c>
      <c r="B1401" s="7" t="s">
        <v>3905</v>
      </c>
      <c r="C1401" s="7" t="s">
        <v>983</v>
      </c>
      <c r="D1401" s="7" t="s">
        <v>983</v>
      </c>
      <c r="E1401" s="11" t="s">
        <v>3906</v>
      </c>
      <c r="F1401" s="11" t="s">
        <v>3907</v>
      </c>
      <c r="G1401" s="11" t="s">
        <v>3908</v>
      </c>
      <c r="H1401" s="11" t="s">
        <v>3909</v>
      </c>
      <c r="I1401" s="11" t="s">
        <v>3910</v>
      </c>
      <c r="M1401" s="14" t="s">
        <v>853</v>
      </c>
      <c r="N1401" s="15" t="s">
        <v>140</v>
      </c>
      <c r="O1401" s="15" t="s">
        <v>167</v>
      </c>
    </row>
    <row r="1402">
      <c r="A1402" s="9">
        <v>1400.0</v>
      </c>
      <c r="B1402" s="7" t="s">
        <v>3911</v>
      </c>
      <c r="C1402" s="7" t="s">
        <v>983</v>
      </c>
      <c r="D1402" s="7" t="s">
        <v>983</v>
      </c>
      <c r="E1402" s="11" t="s">
        <v>3900</v>
      </c>
      <c r="F1402" s="11" t="s">
        <v>3901</v>
      </c>
      <c r="G1402" s="11" t="s">
        <v>3902</v>
      </c>
      <c r="H1402" s="11" t="s">
        <v>3903</v>
      </c>
      <c r="I1402" s="11" t="s">
        <v>3904</v>
      </c>
      <c r="M1402" s="14" t="s">
        <v>26</v>
      </c>
      <c r="N1402" s="15" t="s">
        <v>140</v>
      </c>
      <c r="O1402" s="15" t="s">
        <v>167</v>
      </c>
    </row>
    <row r="1403">
      <c r="A1403" s="9">
        <v>1401.0</v>
      </c>
      <c r="B1403" s="7" t="s">
        <v>3912</v>
      </c>
      <c r="C1403" s="7" t="s">
        <v>983</v>
      </c>
      <c r="D1403" s="7" t="s">
        <v>983</v>
      </c>
      <c r="E1403" s="11" t="s">
        <v>3913</v>
      </c>
      <c r="F1403" s="11" t="s">
        <v>3914</v>
      </c>
      <c r="G1403" s="11" t="s">
        <v>3915</v>
      </c>
      <c r="H1403" s="11" t="s">
        <v>3916</v>
      </c>
      <c r="I1403" s="11" t="s">
        <v>3917</v>
      </c>
      <c r="M1403" s="14" t="s">
        <v>219</v>
      </c>
      <c r="N1403" s="15" t="s">
        <v>220</v>
      </c>
      <c r="O1403" s="15" t="s">
        <v>221</v>
      </c>
    </row>
    <row r="1404">
      <c r="A1404" s="9">
        <v>1402.0</v>
      </c>
      <c r="B1404" s="7" t="s">
        <v>3918</v>
      </c>
      <c r="C1404" s="7" t="s">
        <v>983</v>
      </c>
      <c r="D1404" s="7" t="s">
        <v>983</v>
      </c>
      <c r="E1404" s="11" t="s">
        <v>2561</v>
      </c>
      <c r="F1404" s="11" t="s">
        <v>2562</v>
      </c>
      <c r="G1404" s="11" t="s">
        <v>2563</v>
      </c>
      <c r="H1404" s="11" t="s">
        <v>2564</v>
      </c>
      <c r="I1404" s="11" t="s">
        <v>2565</v>
      </c>
      <c r="M1404" s="14" t="s">
        <v>219</v>
      </c>
      <c r="N1404" s="15" t="s">
        <v>220</v>
      </c>
      <c r="O1404" s="15" t="s">
        <v>221</v>
      </c>
    </row>
    <row r="1405">
      <c r="A1405" s="9">
        <v>1403.0</v>
      </c>
      <c r="B1405" s="7" t="s">
        <v>3919</v>
      </c>
      <c r="C1405" s="7" t="s">
        <v>983</v>
      </c>
      <c r="D1405" s="7" t="s">
        <v>983</v>
      </c>
      <c r="E1405" s="11" t="s">
        <v>2561</v>
      </c>
      <c r="F1405" s="11" t="s">
        <v>2562</v>
      </c>
      <c r="G1405" s="11" t="s">
        <v>2563</v>
      </c>
      <c r="H1405" s="11" t="s">
        <v>2564</v>
      </c>
      <c r="I1405" s="11" t="s">
        <v>2565</v>
      </c>
      <c r="M1405" s="14" t="s">
        <v>219</v>
      </c>
      <c r="N1405" s="15" t="s">
        <v>220</v>
      </c>
      <c r="O1405" s="15" t="s">
        <v>221</v>
      </c>
    </row>
    <row r="1406">
      <c r="A1406" s="9">
        <v>1404.0</v>
      </c>
      <c r="B1406" s="7" t="s">
        <v>3920</v>
      </c>
      <c r="C1406" s="7" t="s">
        <v>17</v>
      </c>
      <c r="D1406" s="7" t="s">
        <v>3103</v>
      </c>
      <c r="E1406" s="11" t="s">
        <v>3921</v>
      </c>
      <c r="F1406" s="11" t="s">
        <v>3922</v>
      </c>
      <c r="G1406" s="11" t="s">
        <v>3923</v>
      </c>
      <c r="H1406" s="11" t="s">
        <v>3924</v>
      </c>
      <c r="I1406" s="11" t="s">
        <v>3925</v>
      </c>
      <c r="M1406" s="14" t="s">
        <v>26</v>
      </c>
      <c r="N1406" s="15" t="s">
        <v>140</v>
      </c>
      <c r="O1406" s="15" t="s">
        <v>167</v>
      </c>
    </row>
    <row r="1407">
      <c r="A1407" s="9">
        <v>1405.0</v>
      </c>
      <c r="B1407" s="7" t="s">
        <v>3926</v>
      </c>
      <c r="C1407" s="7" t="s">
        <v>17</v>
      </c>
      <c r="D1407" s="7" t="s">
        <v>3103</v>
      </c>
      <c r="E1407" s="11" t="s">
        <v>3921</v>
      </c>
      <c r="F1407" s="11" t="s">
        <v>3922</v>
      </c>
      <c r="G1407" s="11" t="s">
        <v>3923</v>
      </c>
      <c r="H1407" s="11" t="s">
        <v>3924</v>
      </c>
      <c r="I1407" s="11" t="s">
        <v>3925</v>
      </c>
      <c r="M1407" s="14" t="s">
        <v>26</v>
      </c>
      <c r="N1407" s="15" t="s">
        <v>140</v>
      </c>
      <c r="O1407" s="15" t="s">
        <v>167</v>
      </c>
    </row>
    <row r="1408">
      <c r="A1408" s="9">
        <v>1406.0</v>
      </c>
      <c r="B1408" s="7" t="s">
        <v>3927</v>
      </c>
      <c r="C1408" s="7" t="s">
        <v>17</v>
      </c>
      <c r="D1408" s="7" t="s">
        <v>3103</v>
      </c>
      <c r="E1408" s="11" t="s">
        <v>3921</v>
      </c>
      <c r="F1408" s="11" t="s">
        <v>3922</v>
      </c>
      <c r="G1408" s="11" t="s">
        <v>3923</v>
      </c>
      <c r="H1408" s="11" t="s">
        <v>3924</v>
      </c>
      <c r="I1408" s="11" t="s">
        <v>3925</v>
      </c>
      <c r="M1408" s="14" t="s">
        <v>26</v>
      </c>
      <c r="N1408" s="15" t="s">
        <v>140</v>
      </c>
      <c r="O1408" s="15" t="s">
        <v>167</v>
      </c>
    </row>
    <row r="1409">
      <c r="A1409" s="9">
        <v>1407.0</v>
      </c>
      <c r="B1409" s="7" t="s">
        <v>3928</v>
      </c>
      <c r="C1409" s="7" t="s">
        <v>17</v>
      </c>
      <c r="D1409" s="7" t="s">
        <v>3103</v>
      </c>
      <c r="E1409" s="11" t="s">
        <v>3921</v>
      </c>
      <c r="F1409" s="11" t="s">
        <v>3922</v>
      </c>
      <c r="G1409" s="11" t="s">
        <v>3923</v>
      </c>
      <c r="H1409" s="11" t="s">
        <v>3924</v>
      </c>
      <c r="I1409" s="11" t="s">
        <v>3925</v>
      </c>
      <c r="M1409" s="14" t="s">
        <v>26</v>
      </c>
      <c r="N1409" s="15" t="s">
        <v>140</v>
      </c>
      <c r="O1409" s="15" t="s">
        <v>3111</v>
      </c>
    </row>
    <row r="1410">
      <c r="A1410" s="9">
        <v>1408.0</v>
      </c>
      <c r="B1410" s="7" t="s">
        <v>3929</v>
      </c>
      <c r="C1410" s="7" t="s">
        <v>17</v>
      </c>
      <c r="D1410" s="7" t="s">
        <v>3103</v>
      </c>
      <c r="E1410" s="11" t="s">
        <v>3921</v>
      </c>
      <c r="F1410" s="11" t="s">
        <v>3922</v>
      </c>
      <c r="G1410" s="11" t="s">
        <v>3923</v>
      </c>
      <c r="H1410" s="11" t="s">
        <v>3924</v>
      </c>
      <c r="I1410" s="11" t="s">
        <v>3925</v>
      </c>
      <c r="M1410" s="14" t="s">
        <v>26</v>
      </c>
      <c r="N1410" s="15" t="s">
        <v>140</v>
      </c>
      <c r="O1410" s="15" t="s">
        <v>3111</v>
      </c>
    </row>
    <row r="1411">
      <c r="A1411" s="9">
        <v>1409.0</v>
      </c>
      <c r="B1411" s="7" t="s">
        <v>3930</v>
      </c>
      <c r="C1411" s="7" t="s">
        <v>17</v>
      </c>
      <c r="D1411" s="7" t="s">
        <v>3103</v>
      </c>
      <c r="E1411" s="11" t="s">
        <v>3921</v>
      </c>
      <c r="F1411" s="11" t="s">
        <v>3922</v>
      </c>
      <c r="G1411" s="11" t="s">
        <v>3923</v>
      </c>
      <c r="H1411" s="11" t="s">
        <v>3924</v>
      </c>
      <c r="I1411" s="11" t="s">
        <v>3925</v>
      </c>
      <c r="M1411" s="14" t="s">
        <v>26</v>
      </c>
      <c r="N1411" s="15" t="s">
        <v>140</v>
      </c>
      <c r="O1411" s="15" t="s">
        <v>3111</v>
      </c>
    </row>
    <row r="1412">
      <c r="A1412" s="9">
        <v>1410.0</v>
      </c>
      <c r="B1412" s="7" t="s">
        <v>3931</v>
      </c>
      <c r="C1412" s="7" t="s">
        <v>248</v>
      </c>
      <c r="D1412" s="7" t="s">
        <v>3932</v>
      </c>
      <c r="E1412" s="11" t="s">
        <v>3933</v>
      </c>
      <c r="F1412" s="11" t="s">
        <v>3934</v>
      </c>
      <c r="G1412" s="11" t="s">
        <v>3935</v>
      </c>
      <c r="H1412" s="11" t="s">
        <v>3936</v>
      </c>
      <c r="I1412" s="11" t="s">
        <v>3937</v>
      </c>
      <c r="M1412" s="14" t="s">
        <v>26</v>
      </c>
      <c r="N1412" s="15" t="s">
        <v>140</v>
      </c>
      <c r="O1412" s="15" t="s">
        <v>167</v>
      </c>
    </row>
    <row r="1413">
      <c r="A1413" s="9">
        <v>1411.0</v>
      </c>
      <c r="B1413" s="7" t="s">
        <v>3938</v>
      </c>
      <c r="C1413" s="7" t="s">
        <v>248</v>
      </c>
      <c r="D1413" s="7" t="s">
        <v>3932</v>
      </c>
      <c r="E1413" s="11" t="s">
        <v>3933</v>
      </c>
      <c r="F1413" s="11" t="s">
        <v>3934</v>
      </c>
      <c r="G1413" s="11" t="s">
        <v>3935</v>
      </c>
      <c r="H1413" s="11" t="s">
        <v>3936</v>
      </c>
      <c r="I1413" s="11" t="s">
        <v>3937</v>
      </c>
      <c r="M1413" s="14" t="s">
        <v>26</v>
      </c>
      <c r="N1413" s="15" t="s">
        <v>140</v>
      </c>
      <c r="O1413" s="15" t="s">
        <v>167</v>
      </c>
    </row>
    <row r="1414">
      <c r="A1414" s="9">
        <v>1412.0</v>
      </c>
      <c r="B1414" s="7" t="s">
        <v>3939</v>
      </c>
      <c r="C1414" s="7" t="s">
        <v>248</v>
      </c>
      <c r="D1414" s="7" t="s">
        <v>3932</v>
      </c>
      <c r="E1414" s="11" t="s">
        <v>3940</v>
      </c>
      <c r="F1414" s="11" t="s">
        <v>3941</v>
      </c>
      <c r="G1414" s="11" t="s">
        <v>3942</v>
      </c>
      <c r="H1414" s="11" t="s">
        <v>3943</v>
      </c>
      <c r="I1414" s="11" t="s">
        <v>3944</v>
      </c>
      <c r="M1414" s="14" t="s">
        <v>26</v>
      </c>
      <c r="N1414" s="15" t="s">
        <v>140</v>
      </c>
      <c r="O1414" s="15" t="s">
        <v>167</v>
      </c>
    </row>
    <row r="1415">
      <c r="A1415" s="9">
        <v>1413.0</v>
      </c>
      <c r="B1415" s="7" t="s">
        <v>3945</v>
      </c>
      <c r="C1415" s="7" t="s">
        <v>248</v>
      </c>
      <c r="D1415" s="7" t="s">
        <v>3932</v>
      </c>
      <c r="E1415" s="11" t="s">
        <v>3933</v>
      </c>
      <c r="F1415" s="11" t="s">
        <v>3934</v>
      </c>
      <c r="G1415" s="11" t="s">
        <v>3935</v>
      </c>
      <c r="H1415" s="11" t="s">
        <v>3936</v>
      </c>
      <c r="I1415" s="11" t="s">
        <v>3937</v>
      </c>
      <c r="M1415" s="14" t="s">
        <v>219</v>
      </c>
      <c r="N1415" s="15" t="s">
        <v>220</v>
      </c>
      <c r="O1415" s="15" t="s">
        <v>221</v>
      </c>
    </row>
    <row r="1416">
      <c r="A1416" s="9">
        <v>1414.0</v>
      </c>
      <c r="B1416" s="7" t="s">
        <v>3946</v>
      </c>
      <c r="C1416" s="7" t="s">
        <v>248</v>
      </c>
      <c r="D1416" s="7" t="s">
        <v>3932</v>
      </c>
      <c r="E1416" s="11" t="s">
        <v>3933</v>
      </c>
      <c r="F1416" s="11" t="s">
        <v>3934</v>
      </c>
      <c r="G1416" s="11" t="s">
        <v>3935</v>
      </c>
      <c r="H1416" s="11" t="s">
        <v>3936</v>
      </c>
      <c r="I1416" s="11" t="s">
        <v>3937</v>
      </c>
      <c r="M1416" s="14" t="s">
        <v>219</v>
      </c>
      <c r="N1416" s="15" t="s">
        <v>220</v>
      </c>
      <c r="O1416" s="15" t="s">
        <v>221</v>
      </c>
    </row>
    <row r="1417">
      <c r="A1417" s="9">
        <v>1415.0</v>
      </c>
      <c r="B1417" s="7" t="s">
        <v>3948</v>
      </c>
      <c r="C1417" s="7" t="s">
        <v>442</v>
      </c>
      <c r="D1417" s="7" t="s">
        <v>1028</v>
      </c>
      <c r="E1417" s="11" t="s">
        <v>3949</v>
      </c>
      <c r="F1417" s="11" t="s">
        <v>3950</v>
      </c>
      <c r="G1417" s="11" t="s">
        <v>3951</v>
      </c>
      <c r="H1417" s="11" t="s">
        <v>3952</v>
      </c>
      <c r="I1417" s="11" t="s">
        <v>3953</v>
      </c>
      <c r="M1417" s="14" t="s">
        <v>80</v>
      </c>
      <c r="N1417" s="15" t="s">
        <v>140</v>
      </c>
      <c r="O1417" s="15" t="s">
        <v>167</v>
      </c>
    </row>
    <row r="1418">
      <c r="A1418" s="9">
        <v>1416.0</v>
      </c>
      <c r="B1418" s="7" t="s">
        <v>3954</v>
      </c>
      <c r="C1418" s="7" t="s">
        <v>442</v>
      </c>
      <c r="D1418" s="7" t="s">
        <v>1028</v>
      </c>
      <c r="E1418" s="11" t="s">
        <v>3949</v>
      </c>
      <c r="F1418" s="11" t="s">
        <v>3950</v>
      </c>
      <c r="G1418" s="11" t="s">
        <v>3951</v>
      </c>
      <c r="H1418" s="11" t="s">
        <v>3952</v>
      </c>
      <c r="I1418" s="11" t="s">
        <v>3953</v>
      </c>
      <c r="M1418" s="14" t="s">
        <v>80</v>
      </c>
      <c r="N1418" s="15" t="s">
        <v>140</v>
      </c>
      <c r="O1418" s="15" t="s">
        <v>167</v>
      </c>
    </row>
    <row r="1419">
      <c r="A1419" s="9">
        <v>1417.0</v>
      </c>
      <c r="B1419" s="7" t="s">
        <v>3955</v>
      </c>
      <c r="C1419" s="7" t="s">
        <v>248</v>
      </c>
      <c r="D1419" s="7" t="s">
        <v>3932</v>
      </c>
      <c r="E1419" s="11" t="s">
        <v>3956</v>
      </c>
      <c r="F1419" s="11" t="s">
        <v>3957</v>
      </c>
      <c r="G1419" s="11" t="s">
        <v>3958</v>
      </c>
      <c r="H1419" s="11" t="s">
        <v>3959</v>
      </c>
      <c r="I1419" s="11" t="s">
        <v>3960</v>
      </c>
      <c r="M1419" s="14" t="s">
        <v>26</v>
      </c>
      <c r="N1419" s="15" t="s">
        <v>140</v>
      </c>
      <c r="O1419" s="15" t="s">
        <v>167</v>
      </c>
    </row>
    <row r="1420">
      <c r="A1420" s="9">
        <v>1418.0</v>
      </c>
      <c r="B1420" s="7" t="s">
        <v>3961</v>
      </c>
      <c r="C1420" s="7" t="s">
        <v>248</v>
      </c>
      <c r="D1420" s="7" t="s">
        <v>3932</v>
      </c>
      <c r="E1420" s="11" t="s">
        <v>3962</v>
      </c>
      <c r="F1420" s="11" t="s">
        <v>3963</v>
      </c>
      <c r="G1420" s="11" t="s">
        <v>3964</v>
      </c>
      <c r="H1420" s="11" t="s">
        <v>3965</v>
      </c>
      <c r="I1420" s="11" t="s">
        <v>3966</v>
      </c>
      <c r="M1420" s="14" t="s">
        <v>26</v>
      </c>
      <c r="N1420" s="15" t="s">
        <v>140</v>
      </c>
      <c r="O1420" s="15" t="s">
        <v>167</v>
      </c>
    </row>
    <row r="1421">
      <c r="A1421" s="9">
        <v>1419.0</v>
      </c>
      <c r="B1421" s="7" t="s">
        <v>3967</v>
      </c>
      <c r="C1421" s="7" t="s">
        <v>248</v>
      </c>
      <c r="D1421" s="7" t="s">
        <v>3932</v>
      </c>
      <c r="E1421" s="11" t="s">
        <v>3962</v>
      </c>
      <c r="F1421" s="11" t="s">
        <v>3963</v>
      </c>
      <c r="G1421" s="11" t="s">
        <v>3964</v>
      </c>
      <c r="H1421" s="11" t="s">
        <v>3965</v>
      </c>
      <c r="I1421" s="11" t="s">
        <v>3966</v>
      </c>
      <c r="M1421" s="14" t="s">
        <v>26</v>
      </c>
      <c r="N1421" s="15" t="s">
        <v>140</v>
      </c>
      <c r="O1421" s="15" t="s">
        <v>167</v>
      </c>
    </row>
    <row r="1422">
      <c r="A1422" s="9">
        <v>1420.0</v>
      </c>
      <c r="B1422" s="7" t="s">
        <v>3968</v>
      </c>
      <c r="C1422" s="7" t="s">
        <v>248</v>
      </c>
      <c r="D1422" s="7" t="s">
        <v>3932</v>
      </c>
      <c r="E1422" s="11" t="s">
        <v>3956</v>
      </c>
      <c r="F1422" s="11" t="s">
        <v>3957</v>
      </c>
      <c r="G1422" s="11" t="s">
        <v>3958</v>
      </c>
      <c r="H1422" s="11" t="s">
        <v>3959</v>
      </c>
      <c r="I1422" s="11" t="s">
        <v>3960</v>
      </c>
      <c r="M1422" s="14" t="s">
        <v>26</v>
      </c>
      <c r="N1422" s="15" t="s">
        <v>29</v>
      </c>
      <c r="O1422" s="15" t="s">
        <v>48</v>
      </c>
    </row>
    <row r="1423">
      <c r="A1423" s="9">
        <v>1421.0</v>
      </c>
      <c r="B1423" s="7" t="s">
        <v>3969</v>
      </c>
      <c r="C1423" s="7" t="s">
        <v>248</v>
      </c>
      <c r="D1423" s="7" t="s">
        <v>3932</v>
      </c>
      <c r="E1423" s="11" t="s">
        <v>3956</v>
      </c>
      <c r="F1423" s="11" t="s">
        <v>3957</v>
      </c>
      <c r="G1423" s="11" t="s">
        <v>3958</v>
      </c>
      <c r="H1423" s="11" t="s">
        <v>3959</v>
      </c>
      <c r="I1423" s="11" t="s">
        <v>3960</v>
      </c>
      <c r="M1423" s="14" t="s">
        <v>26</v>
      </c>
      <c r="N1423" s="15" t="s">
        <v>29</v>
      </c>
      <c r="O1423" s="15" t="s">
        <v>48</v>
      </c>
    </row>
    <row r="1424">
      <c r="A1424" s="9">
        <v>1422.0</v>
      </c>
      <c r="B1424" s="7" t="s">
        <v>3970</v>
      </c>
      <c r="C1424" s="7" t="s">
        <v>232</v>
      </c>
      <c r="D1424" s="7" t="s">
        <v>2533</v>
      </c>
      <c r="E1424" s="11" t="s">
        <v>3971</v>
      </c>
      <c r="F1424" s="11" t="s">
        <v>3972</v>
      </c>
      <c r="G1424" s="11" t="s">
        <v>3973</v>
      </c>
      <c r="H1424" s="11" t="s">
        <v>3974</v>
      </c>
      <c r="I1424" s="11" t="s">
        <v>3975</v>
      </c>
      <c r="M1424" s="14" t="s">
        <v>26</v>
      </c>
      <c r="N1424" s="15" t="s">
        <v>89</v>
      </c>
      <c r="O1424" s="15" t="s">
        <v>101</v>
      </c>
    </row>
    <row r="1425">
      <c r="A1425" s="9">
        <v>1423.0</v>
      </c>
      <c r="B1425" s="7" t="s">
        <v>3976</v>
      </c>
      <c r="C1425" s="7" t="s">
        <v>232</v>
      </c>
      <c r="D1425" s="7" t="s">
        <v>2533</v>
      </c>
      <c r="E1425" s="11" t="s">
        <v>3971</v>
      </c>
      <c r="F1425" s="11" t="s">
        <v>3972</v>
      </c>
      <c r="G1425" s="11" t="s">
        <v>3973</v>
      </c>
      <c r="H1425" s="11" t="s">
        <v>3974</v>
      </c>
      <c r="I1425" s="11" t="s">
        <v>3975</v>
      </c>
      <c r="M1425" s="14" t="s">
        <v>26</v>
      </c>
      <c r="N1425" s="15" t="s">
        <v>89</v>
      </c>
      <c r="O1425" s="15" t="s">
        <v>101</v>
      </c>
    </row>
    <row r="1426">
      <c r="A1426" s="9">
        <v>1424.0</v>
      </c>
      <c r="B1426" s="7" t="s">
        <v>3977</v>
      </c>
      <c r="C1426" s="7" t="s">
        <v>232</v>
      </c>
      <c r="D1426" s="7" t="s">
        <v>2533</v>
      </c>
      <c r="E1426" s="11" t="s">
        <v>3971</v>
      </c>
      <c r="F1426" s="11" t="s">
        <v>3972</v>
      </c>
      <c r="G1426" s="11" t="s">
        <v>3973</v>
      </c>
      <c r="H1426" s="11" t="s">
        <v>3974</v>
      </c>
      <c r="I1426" s="11" t="s">
        <v>3975</v>
      </c>
      <c r="M1426" s="14" t="s">
        <v>26</v>
      </c>
      <c r="N1426" s="15" t="s">
        <v>89</v>
      </c>
      <c r="O1426" s="15" t="s">
        <v>101</v>
      </c>
    </row>
    <row r="1427">
      <c r="A1427" s="9">
        <v>1425.0</v>
      </c>
      <c r="B1427" s="7" t="s">
        <v>3978</v>
      </c>
      <c r="C1427" s="7" t="s">
        <v>232</v>
      </c>
      <c r="D1427" s="7" t="s">
        <v>2533</v>
      </c>
      <c r="E1427" s="11" t="s">
        <v>3971</v>
      </c>
      <c r="F1427" s="11" t="s">
        <v>3972</v>
      </c>
      <c r="G1427" s="11" t="s">
        <v>3973</v>
      </c>
      <c r="H1427" s="11" t="s">
        <v>3974</v>
      </c>
      <c r="I1427" s="11" t="s">
        <v>3975</v>
      </c>
      <c r="M1427" s="14" t="s">
        <v>26</v>
      </c>
      <c r="N1427" s="15" t="s">
        <v>89</v>
      </c>
      <c r="O1427" s="15" t="s">
        <v>101</v>
      </c>
    </row>
    <row r="1428">
      <c r="A1428" s="9">
        <v>1426.0</v>
      </c>
      <c r="B1428" s="7" t="s">
        <v>3979</v>
      </c>
      <c r="C1428" s="7" t="s">
        <v>232</v>
      </c>
      <c r="D1428" s="7" t="s">
        <v>3980</v>
      </c>
      <c r="E1428" s="11" t="s">
        <v>373</v>
      </c>
      <c r="F1428" s="11" t="s">
        <v>374</v>
      </c>
      <c r="G1428" s="11" t="s">
        <v>375</v>
      </c>
      <c r="H1428" s="11" t="s">
        <v>376</v>
      </c>
      <c r="I1428" s="11" t="s">
        <v>377</v>
      </c>
      <c r="M1428" s="14" t="s">
        <v>26</v>
      </c>
      <c r="N1428" s="15" t="s">
        <v>89</v>
      </c>
      <c r="O1428" s="15" t="s">
        <v>101</v>
      </c>
    </row>
    <row r="1429">
      <c r="A1429" s="9">
        <v>1427.0</v>
      </c>
      <c r="B1429" s="7" t="s">
        <v>3981</v>
      </c>
      <c r="C1429" s="7" t="s">
        <v>232</v>
      </c>
      <c r="D1429" s="7" t="s">
        <v>2533</v>
      </c>
      <c r="E1429" s="11" t="s">
        <v>3971</v>
      </c>
      <c r="F1429" s="11" t="s">
        <v>3972</v>
      </c>
      <c r="G1429" s="11" t="s">
        <v>3973</v>
      </c>
      <c r="H1429" s="11" t="s">
        <v>3974</v>
      </c>
      <c r="I1429" s="11" t="s">
        <v>3975</v>
      </c>
      <c r="M1429" s="14" t="s">
        <v>26</v>
      </c>
      <c r="N1429" s="15" t="s">
        <v>89</v>
      </c>
      <c r="O1429" s="15" t="s">
        <v>101</v>
      </c>
    </row>
    <row r="1430">
      <c r="A1430" s="9">
        <v>1428.0</v>
      </c>
      <c r="B1430" s="7" t="s">
        <v>3982</v>
      </c>
      <c r="C1430" s="7" t="s">
        <v>232</v>
      </c>
      <c r="D1430" s="7" t="s">
        <v>2533</v>
      </c>
      <c r="E1430" s="11" t="s">
        <v>3971</v>
      </c>
      <c r="F1430" s="11" t="s">
        <v>3972</v>
      </c>
      <c r="G1430" s="11" t="s">
        <v>3973</v>
      </c>
      <c r="H1430" s="11" t="s">
        <v>3974</v>
      </c>
      <c r="I1430" s="11" t="s">
        <v>3975</v>
      </c>
      <c r="M1430" s="14" t="s">
        <v>26</v>
      </c>
      <c r="N1430" s="15" t="s">
        <v>89</v>
      </c>
      <c r="O1430" s="15" t="s">
        <v>101</v>
      </c>
    </row>
    <row r="1431">
      <c r="A1431" s="9">
        <v>1429.0</v>
      </c>
      <c r="B1431" s="7" t="s">
        <v>3983</v>
      </c>
      <c r="C1431" s="7" t="s">
        <v>205</v>
      </c>
      <c r="D1431" s="7" t="s">
        <v>317</v>
      </c>
      <c r="E1431" s="11" t="s">
        <v>3984</v>
      </c>
      <c r="F1431" s="11" t="s">
        <v>3985</v>
      </c>
      <c r="G1431" s="11" t="s">
        <v>3986</v>
      </c>
      <c r="H1431" s="11" t="s">
        <v>3987</v>
      </c>
      <c r="I1431" s="11" t="s">
        <v>3988</v>
      </c>
      <c r="M1431" s="14" t="s">
        <v>26</v>
      </c>
      <c r="N1431" s="15" t="s">
        <v>140</v>
      </c>
      <c r="O1431" s="15" t="s">
        <v>167</v>
      </c>
    </row>
    <row r="1432">
      <c r="A1432" s="9">
        <v>1430.0</v>
      </c>
      <c r="B1432" s="7" t="s">
        <v>3989</v>
      </c>
      <c r="C1432" s="7" t="s">
        <v>205</v>
      </c>
      <c r="D1432" s="7" t="s">
        <v>317</v>
      </c>
      <c r="E1432" s="11" t="s">
        <v>3984</v>
      </c>
      <c r="F1432" s="11" t="s">
        <v>3985</v>
      </c>
      <c r="G1432" s="11" t="s">
        <v>3986</v>
      </c>
      <c r="H1432" s="11" t="s">
        <v>3987</v>
      </c>
      <c r="I1432" s="11" t="s">
        <v>3988</v>
      </c>
      <c r="M1432" s="14" t="s">
        <v>26</v>
      </c>
      <c r="N1432" s="15" t="s">
        <v>140</v>
      </c>
      <c r="O1432" s="15" t="s">
        <v>167</v>
      </c>
    </row>
    <row r="1433">
      <c r="A1433" s="9">
        <v>1431.0</v>
      </c>
      <c r="B1433" s="7" t="s">
        <v>3991</v>
      </c>
      <c r="C1433" s="7" t="s">
        <v>205</v>
      </c>
      <c r="D1433" s="7" t="s">
        <v>317</v>
      </c>
      <c r="E1433" s="11" t="s">
        <v>3984</v>
      </c>
      <c r="F1433" s="11" t="s">
        <v>3985</v>
      </c>
      <c r="G1433" s="11" t="s">
        <v>3986</v>
      </c>
      <c r="H1433" s="11" t="s">
        <v>3987</v>
      </c>
      <c r="I1433" s="11" t="s">
        <v>3988</v>
      </c>
      <c r="M1433" s="14" t="s">
        <v>26</v>
      </c>
      <c r="N1433" s="15" t="s">
        <v>140</v>
      </c>
      <c r="O1433" s="15" t="s">
        <v>167</v>
      </c>
    </row>
    <row r="1434">
      <c r="A1434" s="9">
        <v>1432.0</v>
      </c>
      <c r="B1434" s="7" t="s">
        <v>3992</v>
      </c>
      <c r="C1434" s="7" t="s">
        <v>294</v>
      </c>
      <c r="D1434" s="7" t="s">
        <v>1719</v>
      </c>
      <c r="E1434" s="11" t="s">
        <v>3993</v>
      </c>
      <c r="F1434" s="11" t="s">
        <v>3994</v>
      </c>
      <c r="G1434" s="11" t="s">
        <v>3995</v>
      </c>
      <c r="H1434" s="11" t="s">
        <v>3996</v>
      </c>
      <c r="I1434" s="11" t="s">
        <v>3997</v>
      </c>
      <c r="M1434" s="14" t="s">
        <v>26</v>
      </c>
      <c r="N1434" s="15" t="s">
        <v>140</v>
      </c>
      <c r="O1434" s="15" t="s">
        <v>167</v>
      </c>
    </row>
    <row r="1435">
      <c r="A1435" s="9">
        <v>1433.0</v>
      </c>
      <c r="B1435" s="7" t="s">
        <v>3998</v>
      </c>
      <c r="C1435" s="7" t="s">
        <v>471</v>
      </c>
      <c r="D1435" s="7" t="s">
        <v>566</v>
      </c>
      <c r="E1435" s="11" t="s">
        <v>3999</v>
      </c>
      <c r="F1435" s="11" t="s">
        <v>4000</v>
      </c>
      <c r="G1435" s="11" t="s">
        <v>4001</v>
      </c>
      <c r="H1435" s="11" t="s">
        <v>4002</v>
      </c>
      <c r="I1435" s="11" t="s">
        <v>4003</v>
      </c>
      <c r="M1435" s="14" t="s">
        <v>26</v>
      </c>
      <c r="N1435" s="15" t="s">
        <v>140</v>
      </c>
      <c r="O1435" s="15" t="s">
        <v>167</v>
      </c>
    </row>
    <row r="1436">
      <c r="A1436" s="9">
        <v>1434.0</v>
      </c>
      <c r="B1436" s="7" t="s">
        <v>4004</v>
      </c>
      <c r="C1436" s="7" t="s">
        <v>1730</v>
      </c>
      <c r="D1436" s="7" t="s">
        <v>2999</v>
      </c>
      <c r="E1436" s="11" t="s">
        <v>4005</v>
      </c>
      <c r="F1436" s="11" t="s">
        <v>4006</v>
      </c>
      <c r="G1436" s="11" t="s">
        <v>4007</v>
      </c>
      <c r="H1436" s="11" t="s">
        <v>4008</v>
      </c>
      <c r="I1436" s="11" t="s">
        <v>4009</v>
      </c>
      <c r="M1436" s="14" t="s">
        <v>26</v>
      </c>
      <c r="N1436" s="15" t="s">
        <v>140</v>
      </c>
      <c r="O1436" s="15" t="s">
        <v>167</v>
      </c>
    </row>
    <row r="1437">
      <c r="A1437" s="9">
        <v>1437.0</v>
      </c>
      <c r="B1437" s="7" t="s">
        <v>1211</v>
      </c>
      <c r="C1437" s="7" t="s">
        <v>4010</v>
      </c>
      <c r="D1437" s="7" t="s">
        <v>4011</v>
      </c>
      <c r="E1437" s="11"/>
      <c r="F1437" s="11"/>
      <c r="G1437" s="11"/>
      <c r="H1437" s="11"/>
      <c r="I1437" s="11"/>
      <c r="M1437" s="14" t="s">
        <v>80</v>
      </c>
      <c r="N1437" s="15" t="s">
        <v>140</v>
      </c>
      <c r="O1437" s="15" t="s">
        <v>167</v>
      </c>
    </row>
    <row r="1438">
      <c r="A1438" s="9">
        <v>1438.0</v>
      </c>
      <c r="B1438" s="7" t="s">
        <v>4004</v>
      </c>
      <c r="C1438" s="7" t="s">
        <v>1730</v>
      </c>
      <c r="D1438" s="7" t="s">
        <v>2999</v>
      </c>
      <c r="E1438" s="11" t="s">
        <v>4005</v>
      </c>
      <c r="F1438" s="11" t="s">
        <v>4006</v>
      </c>
      <c r="G1438" s="11" t="s">
        <v>4007</v>
      </c>
      <c r="H1438" s="11" t="s">
        <v>4008</v>
      </c>
      <c r="I1438" s="11" t="s">
        <v>4009</v>
      </c>
      <c r="M1438" s="14" t="s">
        <v>26</v>
      </c>
      <c r="N1438" s="15" t="s">
        <v>140</v>
      </c>
      <c r="O1438" s="15" t="s">
        <v>167</v>
      </c>
    </row>
    <row r="1439">
      <c r="A1439" s="9">
        <v>1439.0</v>
      </c>
      <c r="B1439" s="7" t="s">
        <v>4012</v>
      </c>
      <c r="C1439" s="7" t="s">
        <v>1730</v>
      </c>
      <c r="D1439" s="7" t="s">
        <v>2999</v>
      </c>
      <c r="E1439" s="11" t="s">
        <v>4005</v>
      </c>
      <c r="F1439" s="11" t="s">
        <v>4006</v>
      </c>
      <c r="G1439" s="11" t="s">
        <v>4007</v>
      </c>
      <c r="H1439" s="11" t="s">
        <v>4008</v>
      </c>
      <c r="I1439" s="11" t="s">
        <v>4009</v>
      </c>
      <c r="M1439" s="14" t="s">
        <v>26</v>
      </c>
      <c r="N1439" s="15" t="s">
        <v>29</v>
      </c>
      <c r="O1439" s="15" t="s">
        <v>48</v>
      </c>
    </row>
    <row r="1440">
      <c r="A1440" s="9">
        <v>1440.0</v>
      </c>
      <c r="B1440" s="7" t="s">
        <v>4013</v>
      </c>
      <c r="C1440" s="7" t="s">
        <v>114</v>
      </c>
      <c r="D1440" s="7" t="s">
        <v>115</v>
      </c>
      <c r="E1440" s="11" t="s">
        <v>4014</v>
      </c>
      <c r="F1440" s="11" t="s">
        <v>4015</v>
      </c>
      <c r="G1440" s="11" t="s">
        <v>4016</v>
      </c>
      <c r="H1440" s="11" t="s">
        <v>4017</v>
      </c>
      <c r="I1440" s="11" t="s">
        <v>4018</v>
      </c>
      <c r="M1440" s="14" t="s">
        <v>26</v>
      </c>
      <c r="N1440" s="15" t="s">
        <v>140</v>
      </c>
      <c r="O1440" s="15" t="s">
        <v>167</v>
      </c>
    </row>
    <row r="1441">
      <c r="A1441" s="9">
        <v>1441.0</v>
      </c>
      <c r="B1441" s="7" t="s">
        <v>4019</v>
      </c>
      <c r="C1441" s="7" t="s">
        <v>114</v>
      </c>
      <c r="D1441" s="7" t="s">
        <v>115</v>
      </c>
      <c r="E1441" s="11" t="s">
        <v>4014</v>
      </c>
      <c r="F1441" s="11" t="s">
        <v>4015</v>
      </c>
      <c r="G1441" s="11" t="s">
        <v>4016</v>
      </c>
      <c r="H1441" s="11" t="s">
        <v>4017</v>
      </c>
      <c r="I1441" s="11" t="s">
        <v>4018</v>
      </c>
      <c r="M1441" s="14" t="s">
        <v>26</v>
      </c>
      <c r="N1441" s="15" t="s">
        <v>140</v>
      </c>
      <c r="O1441" s="15" t="s">
        <v>167</v>
      </c>
    </row>
    <row r="1442">
      <c r="A1442" s="9">
        <v>1442.0</v>
      </c>
      <c r="B1442" s="7" t="s">
        <v>4020</v>
      </c>
      <c r="C1442" s="7" t="s">
        <v>1056</v>
      </c>
      <c r="D1442" s="7" t="s">
        <v>1480</v>
      </c>
      <c r="E1442" s="11" t="s">
        <v>4021</v>
      </c>
      <c r="F1442" s="11" t="s">
        <v>4022</v>
      </c>
      <c r="G1442" s="11" t="s">
        <v>4023</v>
      </c>
      <c r="H1442" s="11" t="s">
        <v>4024</v>
      </c>
      <c r="I1442" s="11" t="s">
        <v>4025</v>
      </c>
      <c r="M1442" s="14" t="s">
        <v>26</v>
      </c>
      <c r="N1442" s="15" t="s">
        <v>89</v>
      </c>
      <c r="O1442" s="15" t="s">
        <v>2099</v>
      </c>
    </row>
    <row r="1443">
      <c r="A1443" s="9">
        <v>1443.0</v>
      </c>
      <c r="B1443" s="7" t="s">
        <v>4026</v>
      </c>
      <c r="C1443" s="7" t="s">
        <v>1056</v>
      </c>
      <c r="D1443" s="7" t="s">
        <v>1480</v>
      </c>
      <c r="E1443" s="11" t="s">
        <v>4021</v>
      </c>
      <c r="F1443" s="11" t="s">
        <v>4022</v>
      </c>
      <c r="G1443" s="11" t="s">
        <v>4023</v>
      </c>
      <c r="H1443" s="11" t="s">
        <v>4024</v>
      </c>
      <c r="I1443" s="11" t="s">
        <v>4025</v>
      </c>
      <c r="M1443" s="14" t="s">
        <v>26</v>
      </c>
      <c r="N1443" s="15" t="s">
        <v>89</v>
      </c>
      <c r="O1443" s="15" t="s">
        <v>2099</v>
      </c>
    </row>
    <row r="1444">
      <c r="A1444" s="9">
        <v>1444.0</v>
      </c>
      <c r="B1444" s="7" t="s">
        <v>4027</v>
      </c>
      <c r="C1444" s="7" t="s">
        <v>1056</v>
      </c>
      <c r="D1444" s="7" t="s">
        <v>1480</v>
      </c>
      <c r="E1444" s="11" t="s">
        <v>4021</v>
      </c>
      <c r="F1444" s="11" t="s">
        <v>4022</v>
      </c>
      <c r="G1444" s="11" t="s">
        <v>4023</v>
      </c>
      <c r="H1444" s="11" t="s">
        <v>4024</v>
      </c>
      <c r="I1444" s="11" t="s">
        <v>4025</v>
      </c>
      <c r="M1444" s="14" t="s">
        <v>26</v>
      </c>
      <c r="N1444" s="15" t="s">
        <v>89</v>
      </c>
      <c r="O1444" s="15" t="s">
        <v>2099</v>
      </c>
    </row>
    <row r="1445">
      <c r="A1445" s="9">
        <v>1445.0</v>
      </c>
      <c r="B1445" s="7" t="s">
        <v>4028</v>
      </c>
      <c r="C1445" s="7" t="s">
        <v>1056</v>
      </c>
      <c r="D1445" s="7" t="s">
        <v>1480</v>
      </c>
      <c r="E1445" s="11" t="s">
        <v>4021</v>
      </c>
      <c r="F1445" s="11" t="s">
        <v>4022</v>
      </c>
      <c r="G1445" s="11" t="s">
        <v>4023</v>
      </c>
      <c r="H1445" s="11" t="s">
        <v>4024</v>
      </c>
      <c r="I1445" s="11" t="s">
        <v>4025</v>
      </c>
      <c r="M1445" s="14" t="s">
        <v>26</v>
      </c>
      <c r="N1445" s="15" t="s">
        <v>89</v>
      </c>
      <c r="O1445" s="15" t="s">
        <v>2099</v>
      </c>
    </row>
    <row r="1446">
      <c r="A1446" s="9">
        <v>1446.0</v>
      </c>
      <c r="B1446" s="7" t="s">
        <v>4029</v>
      </c>
      <c r="C1446" s="7" t="s">
        <v>1056</v>
      </c>
      <c r="D1446" s="7" t="s">
        <v>1480</v>
      </c>
      <c r="E1446" s="11" t="s">
        <v>4021</v>
      </c>
      <c r="F1446" s="11" t="s">
        <v>4022</v>
      </c>
      <c r="G1446" s="11" t="s">
        <v>4023</v>
      </c>
      <c r="H1446" s="11" t="s">
        <v>4024</v>
      </c>
      <c r="I1446" s="11" t="s">
        <v>4025</v>
      </c>
      <c r="M1446" s="14" t="s">
        <v>26</v>
      </c>
      <c r="N1446" s="15" t="s">
        <v>89</v>
      </c>
      <c r="O1446" s="15" t="s">
        <v>2099</v>
      </c>
    </row>
    <row r="1447">
      <c r="A1447" s="9">
        <v>1447.0</v>
      </c>
      <c r="B1447" s="7" t="s">
        <v>4030</v>
      </c>
      <c r="C1447" s="7" t="s">
        <v>1056</v>
      </c>
      <c r="D1447" s="7" t="s">
        <v>1480</v>
      </c>
      <c r="E1447" s="11" t="s">
        <v>1489</v>
      </c>
      <c r="F1447" s="11" t="s">
        <v>1490</v>
      </c>
      <c r="G1447" s="11" t="s">
        <v>1491</v>
      </c>
      <c r="H1447" s="11" t="s">
        <v>1492</v>
      </c>
      <c r="I1447" s="11" t="s">
        <v>1493</v>
      </c>
      <c r="M1447" s="14" t="s">
        <v>26</v>
      </c>
      <c r="N1447" s="15" t="s">
        <v>89</v>
      </c>
      <c r="O1447" s="15" t="s">
        <v>2099</v>
      </c>
    </row>
    <row r="1448">
      <c r="A1448" s="9">
        <v>1448.0</v>
      </c>
      <c r="B1448" s="7" t="s">
        <v>4031</v>
      </c>
      <c r="C1448" s="7" t="s">
        <v>205</v>
      </c>
      <c r="D1448" s="7" t="s">
        <v>206</v>
      </c>
      <c r="E1448" s="11" t="s">
        <v>4032</v>
      </c>
      <c r="F1448" s="11" t="s">
        <v>4033</v>
      </c>
      <c r="G1448" s="11" t="s">
        <v>4034</v>
      </c>
      <c r="H1448" s="11" t="s">
        <v>4035</v>
      </c>
      <c r="I1448" s="11" t="s">
        <v>4036</v>
      </c>
      <c r="M1448" s="14" t="s">
        <v>26</v>
      </c>
      <c r="N1448" s="15" t="s">
        <v>140</v>
      </c>
      <c r="O1448" s="15" t="s">
        <v>167</v>
      </c>
    </row>
    <row r="1449">
      <c r="A1449" s="9">
        <v>1449.0</v>
      </c>
      <c r="B1449" s="7" t="s">
        <v>4037</v>
      </c>
      <c r="C1449" s="7" t="s">
        <v>205</v>
      </c>
      <c r="D1449" s="7" t="s">
        <v>206</v>
      </c>
      <c r="E1449" s="11" t="s">
        <v>4032</v>
      </c>
      <c r="F1449" s="11" t="s">
        <v>4033</v>
      </c>
      <c r="G1449" s="11" t="s">
        <v>4034</v>
      </c>
      <c r="H1449" s="11" t="s">
        <v>4035</v>
      </c>
      <c r="I1449" s="11" t="s">
        <v>4036</v>
      </c>
      <c r="M1449" s="14" t="s">
        <v>26</v>
      </c>
      <c r="N1449" s="15" t="s">
        <v>140</v>
      </c>
      <c r="O1449" s="15" t="s">
        <v>167</v>
      </c>
    </row>
    <row r="1450">
      <c r="A1450" s="9">
        <v>1450.0</v>
      </c>
      <c r="B1450" s="7" t="s">
        <v>4038</v>
      </c>
      <c r="C1450" s="7" t="s">
        <v>205</v>
      </c>
      <c r="D1450" s="7" t="s">
        <v>206</v>
      </c>
      <c r="E1450" s="11" t="s">
        <v>4032</v>
      </c>
      <c r="F1450" s="11" t="s">
        <v>4033</v>
      </c>
      <c r="G1450" s="11" t="s">
        <v>4034</v>
      </c>
      <c r="H1450" s="11" t="s">
        <v>4035</v>
      </c>
      <c r="I1450" s="11" t="s">
        <v>4036</v>
      </c>
      <c r="M1450" s="14" t="s">
        <v>26</v>
      </c>
      <c r="N1450" s="15" t="s">
        <v>140</v>
      </c>
      <c r="O1450" s="15" t="s">
        <v>167</v>
      </c>
    </row>
    <row r="1451">
      <c r="A1451" s="9">
        <v>1451.0</v>
      </c>
      <c r="B1451" s="7" t="s">
        <v>4039</v>
      </c>
      <c r="C1451" s="7" t="s">
        <v>205</v>
      </c>
      <c r="D1451" s="7" t="s">
        <v>206</v>
      </c>
      <c r="E1451" s="11" t="s">
        <v>4032</v>
      </c>
      <c r="F1451" s="11" t="s">
        <v>4033</v>
      </c>
      <c r="G1451" s="11" t="s">
        <v>4034</v>
      </c>
      <c r="H1451" s="11" t="s">
        <v>4035</v>
      </c>
      <c r="I1451" s="11" t="s">
        <v>4036</v>
      </c>
      <c r="M1451" s="14" t="s">
        <v>219</v>
      </c>
      <c r="N1451" s="15" t="s">
        <v>220</v>
      </c>
      <c r="O1451" s="15" t="s">
        <v>221</v>
      </c>
    </row>
    <row r="1452">
      <c r="A1452" s="9">
        <v>1452.0</v>
      </c>
      <c r="B1452" s="7" t="s">
        <v>4040</v>
      </c>
      <c r="C1452" s="7" t="s">
        <v>4041</v>
      </c>
      <c r="D1452" s="7" t="s">
        <v>4042</v>
      </c>
      <c r="E1452" s="11" t="s">
        <v>4043</v>
      </c>
      <c r="F1452" s="11" t="s">
        <v>4044</v>
      </c>
      <c r="G1452" s="11" t="s">
        <v>4045</v>
      </c>
      <c r="H1452" s="11" t="s">
        <v>4046</v>
      </c>
      <c r="I1452" s="11" t="s">
        <v>4047</v>
      </c>
      <c r="M1452" s="14" t="s">
        <v>26</v>
      </c>
      <c r="N1452" s="15" t="s">
        <v>140</v>
      </c>
      <c r="O1452" s="15" t="s">
        <v>167</v>
      </c>
    </row>
    <row r="1453">
      <c r="A1453" s="9">
        <v>1453.0</v>
      </c>
      <c r="B1453" s="7" t="s">
        <v>4048</v>
      </c>
      <c r="C1453" s="7" t="s">
        <v>4041</v>
      </c>
      <c r="D1453" s="7" t="s">
        <v>4042</v>
      </c>
      <c r="E1453" s="11" t="s">
        <v>4043</v>
      </c>
      <c r="F1453" s="11" t="s">
        <v>4044</v>
      </c>
      <c r="G1453" s="11" t="s">
        <v>4045</v>
      </c>
      <c r="H1453" s="11" t="s">
        <v>4046</v>
      </c>
      <c r="I1453" s="11" t="s">
        <v>4047</v>
      </c>
      <c r="M1453" s="14" t="s">
        <v>26</v>
      </c>
      <c r="N1453" s="15" t="s">
        <v>140</v>
      </c>
      <c r="O1453" s="15" t="s">
        <v>167</v>
      </c>
    </row>
    <row r="1454">
      <c r="A1454" s="9">
        <v>1454.0</v>
      </c>
      <c r="B1454" s="7" t="s">
        <v>4050</v>
      </c>
      <c r="C1454" s="7" t="s">
        <v>4041</v>
      </c>
      <c r="D1454" s="7" t="s">
        <v>4042</v>
      </c>
      <c r="E1454" s="11" t="s">
        <v>4043</v>
      </c>
      <c r="F1454" s="11" t="s">
        <v>4044</v>
      </c>
      <c r="G1454" s="11" t="s">
        <v>4045</v>
      </c>
      <c r="H1454" s="11" t="s">
        <v>4046</v>
      </c>
      <c r="I1454" s="11" t="s">
        <v>4047</v>
      </c>
      <c r="M1454" s="14" t="s">
        <v>26</v>
      </c>
      <c r="N1454" s="15" t="s">
        <v>140</v>
      </c>
      <c r="O1454" s="15" t="s">
        <v>167</v>
      </c>
    </row>
    <row r="1455">
      <c r="A1455" s="9">
        <v>1455.0</v>
      </c>
      <c r="B1455" s="7" t="s">
        <v>4051</v>
      </c>
      <c r="C1455" s="7" t="s">
        <v>4041</v>
      </c>
      <c r="D1455" s="7" t="s">
        <v>4042</v>
      </c>
      <c r="E1455" s="11" t="s">
        <v>4043</v>
      </c>
      <c r="F1455" s="11" t="s">
        <v>4044</v>
      </c>
      <c r="G1455" s="11" t="s">
        <v>4045</v>
      </c>
      <c r="H1455" s="11" t="s">
        <v>4046</v>
      </c>
      <c r="I1455" s="11" t="s">
        <v>4047</v>
      </c>
      <c r="M1455" s="14" t="s">
        <v>219</v>
      </c>
      <c r="N1455" s="15" t="s">
        <v>220</v>
      </c>
      <c r="O1455" s="15" t="s">
        <v>221</v>
      </c>
    </row>
    <row r="1456">
      <c r="A1456" s="9">
        <v>1456.0</v>
      </c>
      <c r="B1456" s="7" t="s">
        <v>4052</v>
      </c>
      <c r="C1456" s="7" t="s">
        <v>4041</v>
      </c>
      <c r="D1456" s="7" t="s">
        <v>4042</v>
      </c>
      <c r="E1456" s="11" t="s">
        <v>4043</v>
      </c>
      <c r="F1456" s="11" t="s">
        <v>4044</v>
      </c>
      <c r="G1456" s="11" t="s">
        <v>4045</v>
      </c>
      <c r="H1456" s="11" t="s">
        <v>4046</v>
      </c>
      <c r="I1456" s="11" t="s">
        <v>4047</v>
      </c>
      <c r="M1456" s="14" t="s">
        <v>26</v>
      </c>
      <c r="N1456" s="15" t="s">
        <v>29</v>
      </c>
      <c r="O1456" s="15" t="s">
        <v>48</v>
      </c>
    </row>
    <row r="1457">
      <c r="A1457" s="9">
        <v>1457.0</v>
      </c>
      <c r="B1457" s="7" t="s">
        <v>4053</v>
      </c>
      <c r="C1457" s="7" t="s">
        <v>38</v>
      </c>
      <c r="D1457" s="7" t="s">
        <v>1472</v>
      </c>
      <c r="E1457" s="11" t="s">
        <v>4054</v>
      </c>
      <c r="F1457" s="11" t="s">
        <v>4055</v>
      </c>
      <c r="G1457" s="11" t="s">
        <v>4056</v>
      </c>
      <c r="H1457" s="11" t="s">
        <v>4057</v>
      </c>
      <c r="I1457" s="11" t="s">
        <v>4058</v>
      </c>
      <c r="M1457" s="14" t="s">
        <v>26</v>
      </c>
      <c r="N1457" s="15" t="s">
        <v>140</v>
      </c>
      <c r="O1457" s="15" t="s">
        <v>167</v>
      </c>
    </row>
    <row r="1458">
      <c r="A1458" s="9">
        <v>1458.0</v>
      </c>
      <c r="B1458" s="7" t="s">
        <v>4059</v>
      </c>
      <c r="C1458" s="7" t="s">
        <v>38</v>
      </c>
      <c r="D1458" s="7" t="s">
        <v>1472</v>
      </c>
      <c r="E1458" s="11" t="s">
        <v>4054</v>
      </c>
      <c r="F1458" s="11" t="s">
        <v>4055</v>
      </c>
      <c r="G1458" s="11" t="s">
        <v>4056</v>
      </c>
      <c r="H1458" s="11" t="s">
        <v>4057</v>
      </c>
      <c r="I1458" s="11" t="s">
        <v>4058</v>
      </c>
      <c r="M1458" s="14" t="s">
        <v>26</v>
      </c>
      <c r="N1458" s="15" t="s">
        <v>140</v>
      </c>
      <c r="O1458" s="15" t="s">
        <v>167</v>
      </c>
    </row>
    <row r="1459">
      <c r="A1459" s="9">
        <v>1459.0</v>
      </c>
      <c r="B1459" s="7" t="s">
        <v>4060</v>
      </c>
      <c r="C1459" s="7" t="s">
        <v>38</v>
      </c>
      <c r="D1459" s="7" t="s">
        <v>1472</v>
      </c>
      <c r="E1459" s="11" t="s">
        <v>4054</v>
      </c>
      <c r="F1459" s="11" t="s">
        <v>4055</v>
      </c>
      <c r="G1459" s="11" t="s">
        <v>4056</v>
      </c>
      <c r="H1459" s="11" t="s">
        <v>4057</v>
      </c>
      <c r="I1459" s="11" t="s">
        <v>4058</v>
      </c>
      <c r="M1459" s="14" t="s">
        <v>26</v>
      </c>
      <c r="N1459" s="15" t="s">
        <v>140</v>
      </c>
      <c r="O1459" s="15" t="s">
        <v>167</v>
      </c>
    </row>
    <row r="1460">
      <c r="A1460" s="9">
        <v>1460.0</v>
      </c>
      <c r="B1460" s="7" t="s">
        <v>4061</v>
      </c>
      <c r="C1460" s="7" t="s">
        <v>38</v>
      </c>
      <c r="D1460" s="7" t="s">
        <v>1472</v>
      </c>
      <c r="E1460" s="11" t="s">
        <v>4062</v>
      </c>
      <c r="F1460" s="11" t="s">
        <v>4063</v>
      </c>
      <c r="G1460" s="11" t="s">
        <v>4064</v>
      </c>
      <c r="H1460" s="11" t="s">
        <v>4065</v>
      </c>
      <c r="I1460" s="11" t="s">
        <v>4066</v>
      </c>
      <c r="M1460" s="14" t="s">
        <v>26</v>
      </c>
      <c r="N1460" s="15" t="s">
        <v>29</v>
      </c>
      <c r="O1460" s="15" t="s">
        <v>48</v>
      </c>
    </row>
    <row r="1461">
      <c r="A1461" s="9">
        <v>1461.0</v>
      </c>
      <c r="B1461" s="7" t="s">
        <v>4067</v>
      </c>
      <c r="C1461" s="7" t="s">
        <v>38</v>
      </c>
      <c r="D1461" s="7" t="s">
        <v>1472</v>
      </c>
      <c r="E1461" s="11" t="s">
        <v>4062</v>
      </c>
      <c r="F1461" s="11" t="s">
        <v>4063</v>
      </c>
      <c r="G1461" s="11" t="s">
        <v>4064</v>
      </c>
      <c r="H1461" s="11" t="s">
        <v>4065</v>
      </c>
      <c r="I1461" s="11" t="s">
        <v>4066</v>
      </c>
      <c r="M1461" s="14" t="s">
        <v>26</v>
      </c>
      <c r="N1461" s="15" t="s">
        <v>29</v>
      </c>
      <c r="O1461" s="15" t="s">
        <v>48</v>
      </c>
    </row>
    <row r="1462">
      <c r="A1462" s="9">
        <v>1462.0</v>
      </c>
      <c r="B1462" s="7" t="s">
        <v>4068</v>
      </c>
      <c r="C1462" s="7" t="s">
        <v>38</v>
      </c>
      <c r="D1462" s="7" t="s">
        <v>1472</v>
      </c>
      <c r="E1462" s="11" t="s">
        <v>4062</v>
      </c>
      <c r="F1462" s="11" t="s">
        <v>4063</v>
      </c>
      <c r="G1462" s="11" t="s">
        <v>4064</v>
      </c>
      <c r="H1462" s="11" t="s">
        <v>4065</v>
      </c>
      <c r="I1462" s="11" t="s">
        <v>4066</v>
      </c>
      <c r="M1462" s="14" t="s">
        <v>26</v>
      </c>
      <c r="N1462" s="15" t="s">
        <v>29</v>
      </c>
      <c r="O1462" s="15" t="s">
        <v>48</v>
      </c>
    </row>
    <row r="1463">
      <c r="A1463" s="9">
        <v>1463.0</v>
      </c>
      <c r="B1463" s="7" t="s">
        <v>4069</v>
      </c>
      <c r="C1463" s="7" t="s">
        <v>38</v>
      </c>
      <c r="D1463" s="7" t="s">
        <v>1472</v>
      </c>
      <c r="E1463" s="11" t="s">
        <v>4062</v>
      </c>
      <c r="F1463" s="11" t="s">
        <v>4063</v>
      </c>
      <c r="G1463" s="11" t="s">
        <v>4064</v>
      </c>
      <c r="H1463" s="11" t="s">
        <v>4065</v>
      </c>
      <c r="I1463" s="11" t="s">
        <v>4066</v>
      </c>
      <c r="M1463" s="14" t="s">
        <v>26</v>
      </c>
      <c r="N1463" s="15" t="s">
        <v>29</v>
      </c>
      <c r="O1463" s="15" t="s">
        <v>48</v>
      </c>
    </row>
    <row r="1464">
      <c r="A1464" s="9">
        <v>1464.0</v>
      </c>
      <c r="B1464" s="7" t="s">
        <v>4070</v>
      </c>
      <c r="C1464" s="7" t="s">
        <v>232</v>
      </c>
      <c r="D1464" s="7" t="s">
        <v>1118</v>
      </c>
      <c r="E1464" s="11" t="s">
        <v>4071</v>
      </c>
      <c r="F1464" s="11" t="s">
        <v>4072</v>
      </c>
      <c r="G1464" s="11" t="s">
        <v>4073</v>
      </c>
      <c r="H1464" s="11" t="s">
        <v>4074</v>
      </c>
      <c r="I1464" s="11" t="s">
        <v>4075</v>
      </c>
      <c r="M1464" s="14" t="s">
        <v>26</v>
      </c>
      <c r="N1464" s="15" t="s">
        <v>89</v>
      </c>
      <c r="O1464" s="15" t="s">
        <v>101</v>
      </c>
    </row>
    <row r="1465">
      <c r="A1465" s="9">
        <v>1465.0</v>
      </c>
      <c r="B1465" s="7" t="s">
        <v>4076</v>
      </c>
      <c r="C1465" s="7" t="s">
        <v>232</v>
      </c>
      <c r="D1465" s="7" t="s">
        <v>1118</v>
      </c>
      <c r="E1465" s="11" t="s">
        <v>4071</v>
      </c>
      <c r="F1465" s="11" t="s">
        <v>4072</v>
      </c>
      <c r="G1465" s="11" t="s">
        <v>4073</v>
      </c>
      <c r="H1465" s="11" t="s">
        <v>4074</v>
      </c>
      <c r="I1465" s="11" t="s">
        <v>4075</v>
      </c>
      <c r="M1465" s="14" t="s">
        <v>26</v>
      </c>
      <c r="N1465" s="15" t="s">
        <v>89</v>
      </c>
      <c r="O1465" s="15" t="s">
        <v>101</v>
      </c>
    </row>
    <row r="1466">
      <c r="A1466" s="9">
        <v>1466.0</v>
      </c>
      <c r="B1466" s="7" t="s">
        <v>4077</v>
      </c>
      <c r="C1466" s="7" t="s">
        <v>232</v>
      </c>
      <c r="D1466" s="7" t="s">
        <v>1118</v>
      </c>
      <c r="E1466" s="11" t="s">
        <v>4071</v>
      </c>
      <c r="F1466" s="11" t="s">
        <v>4072</v>
      </c>
      <c r="G1466" s="11" t="s">
        <v>4073</v>
      </c>
      <c r="H1466" s="11" t="s">
        <v>4074</v>
      </c>
      <c r="I1466" s="11" t="s">
        <v>4075</v>
      </c>
      <c r="M1466" s="14" t="s">
        <v>26</v>
      </c>
      <c r="N1466" s="15" t="s">
        <v>89</v>
      </c>
      <c r="O1466" s="15" t="s">
        <v>101</v>
      </c>
    </row>
    <row r="1467">
      <c r="A1467" s="9">
        <v>1467.0</v>
      </c>
      <c r="B1467" s="7" t="s">
        <v>4078</v>
      </c>
      <c r="C1467" s="7" t="s">
        <v>232</v>
      </c>
      <c r="D1467" s="7" t="s">
        <v>4079</v>
      </c>
      <c r="E1467" s="11" t="s">
        <v>373</v>
      </c>
      <c r="F1467" s="11" t="s">
        <v>374</v>
      </c>
      <c r="G1467" s="11" t="s">
        <v>375</v>
      </c>
      <c r="H1467" s="11" t="s">
        <v>376</v>
      </c>
      <c r="I1467" s="11" t="s">
        <v>377</v>
      </c>
      <c r="M1467" s="14" t="s">
        <v>26</v>
      </c>
      <c r="N1467" s="15" t="s">
        <v>89</v>
      </c>
      <c r="O1467" s="15" t="s">
        <v>101</v>
      </c>
    </row>
    <row r="1468">
      <c r="A1468" s="9">
        <v>1468.0</v>
      </c>
      <c r="B1468" s="7" t="s">
        <v>4080</v>
      </c>
      <c r="C1468" s="7" t="s">
        <v>232</v>
      </c>
      <c r="D1468" s="7" t="s">
        <v>4079</v>
      </c>
      <c r="E1468" s="11" t="s">
        <v>373</v>
      </c>
      <c r="F1468" s="11" t="s">
        <v>374</v>
      </c>
      <c r="G1468" s="11" t="s">
        <v>375</v>
      </c>
      <c r="H1468" s="11" t="s">
        <v>376</v>
      </c>
      <c r="I1468" s="11" t="s">
        <v>377</v>
      </c>
      <c r="M1468" s="14" t="s">
        <v>26</v>
      </c>
      <c r="N1468" s="15" t="s">
        <v>89</v>
      </c>
      <c r="O1468" s="15" t="s">
        <v>101</v>
      </c>
    </row>
    <row r="1469">
      <c r="A1469" s="9">
        <v>1469.0</v>
      </c>
      <c r="B1469" s="7" t="s">
        <v>4081</v>
      </c>
      <c r="C1469" s="7" t="s">
        <v>232</v>
      </c>
      <c r="D1469" s="7" t="s">
        <v>4082</v>
      </c>
      <c r="E1469" s="11" t="s">
        <v>4071</v>
      </c>
      <c r="F1469" s="11" t="s">
        <v>4072</v>
      </c>
      <c r="G1469" s="11" t="s">
        <v>4073</v>
      </c>
      <c r="H1469" s="11" t="s">
        <v>4074</v>
      </c>
      <c r="I1469" s="11" t="s">
        <v>4075</v>
      </c>
      <c r="M1469" s="14" t="s">
        <v>26</v>
      </c>
      <c r="N1469" s="15" t="s">
        <v>89</v>
      </c>
      <c r="O1469" s="15" t="s">
        <v>101</v>
      </c>
    </row>
    <row r="1470">
      <c r="A1470" s="9">
        <v>1470.0</v>
      </c>
      <c r="B1470" s="7" t="s">
        <v>4084</v>
      </c>
      <c r="C1470" s="7" t="s">
        <v>232</v>
      </c>
      <c r="D1470" s="7" t="s">
        <v>4082</v>
      </c>
      <c r="E1470" s="11" t="s">
        <v>4071</v>
      </c>
      <c r="F1470" s="11" t="s">
        <v>4072</v>
      </c>
      <c r="G1470" s="11" t="s">
        <v>4073</v>
      </c>
      <c r="H1470" s="11" t="s">
        <v>4074</v>
      </c>
      <c r="I1470" s="11" t="s">
        <v>4075</v>
      </c>
      <c r="M1470" s="14" t="s">
        <v>26</v>
      </c>
      <c r="N1470" s="15" t="s">
        <v>89</v>
      </c>
      <c r="O1470" s="15" t="s">
        <v>101</v>
      </c>
    </row>
    <row r="1471">
      <c r="A1471" s="9">
        <v>1471.0</v>
      </c>
      <c r="B1471" s="7" t="s">
        <v>4085</v>
      </c>
      <c r="C1471" s="7" t="s">
        <v>623</v>
      </c>
      <c r="D1471" s="7" t="s">
        <v>624</v>
      </c>
      <c r="E1471" s="11" t="s">
        <v>4086</v>
      </c>
      <c r="F1471" s="11" t="s">
        <v>4087</v>
      </c>
      <c r="G1471" s="11" t="s">
        <v>4088</v>
      </c>
      <c r="H1471" s="11" t="s">
        <v>4089</v>
      </c>
      <c r="I1471" s="11" t="s">
        <v>4090</v>
      </c>
      <c r="M1471" s="14" t="s">
        <v>26</v>
      </c>
      <c r="N1471" s="15" t="s">
        <v>140</v>
      </c>
      <c r="O1471" s="15" t="s">
        <v>167</v>
      </c>
    </row>
    <row r="1472">
      <c r="A1472" s="9">
        <v>1472.0</v>
      </c>
      <c r="B1472" s="7" t="s">
        <v>4091</v>
      </c>
      <c r="C1472" s="7" t="s">
        <v>623</v>
      </c>
      <c r="D1472" s="7" t="s">
        <v>624</v>
      </c>
      <c r="E1472" s="11" t="s">
        <v>4086</v>
      </c>
      <c r="F1472" s="11" t="s">
        <v>4087</v>
      </c>
      <c r="G1472" s="11" t="s">
        <v>4088</v>
      </c>
      <c r="H1472" s="11" t="s">
        <v>4089</v>
      </c>
      <c r="I1472" s="11" t="s">
        <v>4090</v>
      </c>
      <c r="M1472" s="14" t="s">
        <v>26</v>
      </c>
      <c r="N1472" s="15" t="s">
        <v>140</v>
      </c>
      <c r="O1472" s="15" t="s">
        <v>167</v>
      </c>
    </row>
    <row r="1473">
      <c r="A1473" s="9">
        <v>1473.0</v>
      </c>
      <c r="B1473" s="7" t="s">
        <v>4092</v>
      </c>
      <c r="C1473" s="7" t="s">
        <v>205</v>
      </c>
      <c r="D1473" s="7" t="s">
        <v>317</v>
      </c>
      <c r="E1473" s="11" t="s">
        <v>4093</v>
      </c>
      <c r="F1473" s="11" t="s">
        <v>4094</v>
      </c>
      <c r="G1473" s="11" t="s">
        <v>4095</v>
      </c>
      <c r="H1473" s="11" t="s">
        <v>4096</v>
      </c>
      <c r="I1473" s="11" t="s">
        <v>4097</v>
      </c>
      <c r="M1473" s="14" t="s">
        <v>26</v>
      </c>
      <c r="N1473" s="15" t="s">
        <v>140</v>
      </c>
      <c r="O1473" s="15" t="s">
        <v>167</v>
      </c>
    </row>
    <row r="1474">
      <c r="A1474" s="9">
        <v>1474.0</v>
      </c>
      <c r="B1474" s="7" t="s">
        <v>4098</v>
      </c>
      <c r="C1474" s="7" t="s">
        <v>205</v>
      </c>
      <c r="D1474" s="7" t="s">
        <v>317</v>
      </c>
      <c r="E1474" s="11" t="s">
        <v>4093</v>
      </c>
      <c r="F1474" s="11" t="s">
        <v>4094</v>
      </c>
      <c r="G1474" s="11" t="s">
        <v>4095</v>
      </c>
      <c r="H1474" s="11" t="s">
        <v>4096</v>
      </c>
      <c r="I1474" s="11" t="s">
        <v>4097</v>
      </c>
      <c r="M1474" s="14" t="s">
        <v>26</v>
      </c>
      <c r="N1474" s="15" t="s">
        <v>140</v>
      </c>
      <c r="O1474" s="15" t="s">
        <v>167</v>
      </c>
    </row>
    <row r="1475">
      <c r="A1475" s="9">
        <v>1475.0</v>
      </c>
      <c r="B1475" s="7" t="s">
        <v>4099</v>
      </c>
      <c r="C1475" s="7" t="s">
        <v>205</v>
      </c>
      <c r="D1475" s="7" t="s">
        <v>317</v>
      </c>
      <c r="E1475" s="11" t="s">
        <v>4093</v>
      </c>
      <c r="F1475" s="11" t="s">
        <v>4094</v>
      </c>
      <c r="G1475" s="11" t="s">
        <v>4095</v>
      </c>
      <c r="H1475" s="11" t="s">
        <v>4096</v>
      </c>
      <c r="I1475" s="11" t="s">
        <v>4097</v>
      </c>
      <c r="M1475" s="14" t="s">
        <v>26</v>
      </c>
      <c r="N1475" s="15" t="s">
        <v>140</v>
      </c>
      <c r="O1475" s="15" t="s">
        <v>167</v>
      </c>
    </row>
    <row r="1476">
      <c r="A1476" s="9">
        <v>1476.0</v>
      </c>
      <c r="B1476" s="7" t="s">
        <v>4100</v>
      </c>
      <c r="C1476" s="7" t="s">
        <v>205</v>
      </c>
      <c r="D1476" s="7" t="s">
        <v>317</v>
      </c>
      <c r="E1476" s="11" t="s">
        <v>4101</v>
      </c>
      <c r="F1476" s="11" t="s">
        <v>4102</v>
      </c>
      <c r="G1476" s="11" t="s">
        <v>4103</v>
      </c>
      <c r="H1476" s="11" t="s">
        <v>4104</v>
      </c>
      <c r="I1476" s="11" t="s">
        <v>4105</v>
      </c>
      <c r="M1476" s="14" t="s">
        <v>26</v>
      </c>
      <c r="N1476" s="15" t="s">
        <v>140</v>
      </c>
      <c r="O1476" s="15" t="s">
        <v>167</v>
      </c>
    </row>
    <row r="1477">
      <c r="A1477" s="9">
        <v>1477.0</v>
      </c>
      <c r="B1477" s="7" t="s">
        <v>4106</v>
      </c>
      <c r="C1477" s="7" t="s">
        <v>442</v>
      </c>
      <c r="D1477" s="7" t="s">
        <v>1028</v>
      </c>
      <c r="E1477" s="11" t="s">
        <v>4107</v>
      </c>
      <c r="F1477" s="11" t="s">
        <v>4108</v>
      </c>
      <c r="G1477" s="11" t="s">
        <v>4109</v>
      </c>
      <c r="H1477" s="11" t="s">
        <v>4110</v>
      </c>
      <c r="I1477" s="11" t="s">
        <v>4111</v>
      </c>
      <c r="M1477" s="14" t="s">
        <v>80</v>
      </c>
      <c r="N1477" s="15" t="s">
        <v>140</v>
      </c>
      <c r="O1477" s="15" t="s">
        <v>167</v>
      </c>
    </row>
    <row r="1478">
      <c r="A1478" s="9">
        <v>1478.0</v>
      </c>
      <c r="B1478" s="7" t="s">
        <v>4112</v>
      </c>
      <c r="C1478" s="7" t="s">
        <v>442</v>
      </c>
      <c r="D1478" s="7" t="s">
        <v>1028</v>
      </c>
      <c r="E1478" s="11" t="s">
        <v>4107</v>
      </c>
      <c r="F1478" s="11" t="s">
        <v>4108</v>
      </c>
      <c r="G1478" s="11" t="s">
        <v>4109</v>
      </c>
      <c r="H1478" s="11" t="s">
        <v>4110</v>
      </c>
      <c r="I1478" s="11" t="s">
        <v>4111</v>
      </c>
      <c r="M1478" s="14" t="s">
        <v>80</v>
      </c>
      <c r="N1478" s="15" t="s">
        <v>140</v>
      </c>
      <c r="O1478" s="15" t="s">
        <v>167</v>
      </c>
    </row>
    <row r="1479">
      <c r="A1479" s="9">
        <v>1479.0</v>
      </c>
      <c r="B1479" s="7" t="s">
        <v>4113</v>
      </c>
      <c r="C1479" s="7" t="s">
        <v>442</v>
      </c>
      <c r="D1479" s="7" t="s">
        <v>1028</v>
      </c>
      <c r="E1479" s="11" t="s">
        <v>4107</v>
      </c>
      <c r="F1479" s="11" t="s">
        <v>4108</v>
      </c>
      <c r="G1479" s="11" t="s">
        <v>4109</v>
      </c>
      <c r="H1479" s="11" t="s">
        <v>4110</v>
      </c>
      <c r="I1479" s="11" t="s">
        <v>4111</v>
      </c>
      <c r="M1479" s="14" t="s">
        <v>80</v>
      </c>
      <c r="N1479" s="15" t="s">
        <v>140</v>
      </c>
      <c r="O1479" s="15" t="s">
        <v>167</v>
      </c>
    </row>
    <row r="1480">
      <c r="A1480" s="9">
        <v>1480.0</v>
      </c>
      <c r="B1480" s="7" t="s">
        <v>4114</v>
      </c>
      <c r="C1480" s="7" t="s">
        <v>442</v>
      </c>
      <c r="D1480" s="7" t="s">
        <v>1028</v>
      </c>
      <c r="E1480" s="11" t="s">
        <v>4107</v>
      </c>
      <c r="F1480" s="11" t="s">
        <v>4108</v>
      </c>
      <c r="G1480" s="11" t="s">
        <v>4109</v>
      </c>
      <c r="H1480" s="11" t="s">
        <v>4110</v>
      </c>
      <c r="I1480" s="11" t="s">
        <v>4111</v>
      </c>
      <c r="M1480" s="14" t="s">
        <v>80</v>
      </c>
      <c r="N1480" s="15" t="s">
        <v>140</v>
      </c>
      <c r="O1480" s="15" t="s">
        <v>167</v>
      </c>
    </row>
    <row r="1481">
      <c r="A1481" s="9">
        <v>1481.0</v>
      </c>
      <c r="B1481" s="7" t="s">
        <v>4115</v>
      </c>
      <c r="C1481" s="7" t="s">
        <v>442</v>
      </c>
      <c r="D1481" s="7" t="s">
        <v>1028</v>
      </c>
      <c r="E1481" s="11" t="s">
        <v>4116</v>
      </c>
      <c r="F1481" s="11" t="s">
        <v>4117</v>
      </c>
      <c r="G1481" s="11" t="s">
        <v>4118</v>
      </c>
      <c r="H1481" s="11" t="s">
        <v>4119</v>
      </c>
      <c r="I1481" s="11" t="s">
        <v>4120</v>
      </c>
      <c r="M1481" s="14" t="s">
        <v>80</v>
      </c>
      <c r="N1481" s="15" t="s">
        <v>140</v>
      </c>
      <c r="O1481" s="15" t="s">
        <v>167</v>
      </c>
    </row>
    <row r="1482">
      <c r="A1482" s="9">
        <v>1482.0</v>
      </c>
      <c r="B1482" s="7" t="s">
        <v>4121</v>
      </c>
      <c r="C1482" s="7" t="s">
        <v>442</v>
      </c>
      <c r="D1482" s="7" t="s">
        <v>1028</v>
      </c>
      <c r="E1482" s="11" t="s">
        <v>4116</v>
      </c>
      <c r="F1482" s="11" t="s">
        <v>4117</v>
      </c>
      <c r="G1482" s="11" t="s">
        <v>4118</v>
      </c>
      <c r="H1482" s="11" t="s">
        <v>4119</v>
      </c>
      <c r="I1482" s="11" t="s">
        <v>4120</v>
      </c>
      <c r="M1482" s="14" t="s">
        <v>80</v>
      </c>
      <c r="N1482" s="15" t="s">
        <v>140</v>
      </c>
      <c r="O1482" s="15" t="s">
        <v>167</v>
      </c>
    </row>
    <row r="1483">
      <c r="A1483" s="9">
        <v>1483.0</v>
      </c>
      <c r="B1483" s="7" t="s">
        <v>4122</v>
      </c>
      <c r="C1483" s="7" t="s">
        <v>442</v>
      </c>
      <c r="D1483" s="7" t="s">
        <v>1028</v>
      </c>
      <c r="E1483" s="11" t="s">
        <v>4116</v>
      </c>
      <c r="F1483" s="11" t="s">
        <v>4117</v>
      </c>
      <c r="G1483" s="11" t="s">
        <v>4118</v>
      </c>
      <c r="H1483" s="11" t="s">
        <v>4119</v>
      </c>
      <c r="I1483" s="11" t="s">
        <v>4120</v>
      </c>
      <c r="M1483" s="14" t="s">
        <v>80</v>
      </c>
      <c r="N1483" s="15" t="s">
        <v>140</v>
      </c>
      <c r="O1483" s="15" t="s">
        <v>167</v>
      </c>
    </row>
    <row r="1484">
      <c r="A1484" s="9">
        <v>1484.0</v>
      </c>
      <c r="B1484" s="7" t="s">
        <v>4123</v>
      </c>
      <c r="C1484" s="7" t="s">
        <v>1056</v>
      </c>
      <c r="D1484" s="7" t="s">
        <v>1480</v>
      </c>
      <c r="E1484" s="11" t="s">
        <v>1089</v>
      </c>
      <c r="F1484" s="11" t="s">
        <v>1090</v>
      </c>
      <c r="G1484" s="11" t="s">
        <v>1091</v>
      </c>
      <c r="H1484" s="11" t="s">
        <v>1092</v>
      </c>
      <c r="I1484" s="11" t="s">
        <v>1093</v>
      </c>
      <c r="M1484" s="14" t="s">
        <v>26</v>
      </c>
      <c r="N1484" s="15" t="s">
        <v>89</v>
      </c>
      <c r="O1484" s="15" t="s">
        <v>695</v>
      </c>
    </row>
    <row r="1485">
      <c r="A1485" s="9">
        <v>1485.0</v>
      </c>
      <c r="B1485" s="7" t="s">
        <v>4124</v>
      </c>
      <c r="C1485" s="7" t="s">
        <v>1056</v>
      </c>
      <c r="D1485" s="7" t="s">
        <v>1480</v>
      </c>
      <c r="E1485" s="11" t="s">
        <v>1089</v>
      </c>
      <c r="F1485" s="11" t="s">
        <v>1090</v>
      </c>
      <c r="G1485" s="11" t="s">
        <v>1091</v>
      </c>
      <c r="H1485" s="11" t="s">
        <v>1092</v>
      </c>
      <c r="I1485" s="11" t="s">
        <v>1093</v>
      </c>
      <c r="M1485" s="14" t="s">
        <v>26</v>
      </c>
      <c r="N1485" s="15" t="s">
        <v>89</v>
      </c>
      <c r="O1485" s="15" t="s">
        <v>695</v>
      </c>
    </row>
    <row r="1486">
      <c r="A1486" s="9">
        <v>1486.0</v>
      </c>
      <c r="B1486" s="7" t="s">
        <v>4126</v>
      </c>
      <c r="C1486" s="7" t="s">
        <v>3263</v>
      </c>
      <c r="D1486" s="7" t="s">
        <v>3264</v>
      </c>
      <c r="E1486" s="11" t="s">
        <v>4127</v>
      </c>
      <c r="F1486" s="11" t="s">
        <v>4128</v>
      </c>
      <c r="G1486" s="11" t="s">
        <v>4129</v>
      </c>
      <c r="H1486" s="11" t="s">
        <v>4130</v>
      </c>
      <c r="I1486" s="11" t="s">
        <v>4131</v>
      </c>
      <c r="M1486" s="14" t="s">
        <v>26</v>
      </c>
      <c r="N1486" s="15" t="s">
        <v>140</v>
      </c>
      <c r="O1486" s="15" t="s">
        <v>167</v>
      </c>
    </row>
    <row r="1487">
      <c r="A1487" s="9">
        <v>1487.0</v>
      </c>
      <c r="B1487" s="7" t="s">
        <v>4132</v>
      </c>
      <c r="C1487" s="7" t="s">
        <v>3263</v>
      </c>
      <c r="D1487" s="7" t="s">
        <v>3264</v>
      </c>
      <c r="E1487" s="11" t="s">
        <v>4127</v>
      </c>
      <c r="F1487" s="11" t="s">
        <v>4128</v>
      </c>
      <c r="G1487" s="11" t="s">
        <v>4129</v>
      </c>
      <c r="H1487" s="11" t="s">
        <v>4130</v>
      </c>
      <c r="I1487" s="11" t="s">
        <v>4131</v>
      </c>
      <c r="M1487" s="14" t="s">
        <v>26</v>
      </c>
      <c r="N1487" s="15" t="s">
        <v>140</v>
      </c>
      <c r="O1487" s="15" t="s">
        <v>167</v>
      </c>
    </row>
    <row r="1488">
      <c r="A1488" s="9">
        <v>1488.0</v>
      </c>
      <c r="B1488" s="7" t="s">
        <v>4133</v>
      </c>
      <c r="C1488" s="7" t="s">
        <v>144</v>
      </c>
      <c r="D1488" s="7" t="s">
        <v>145</v>
      </c>
      <c r="E1488" s="11" t="s">
        <v>4134</v>
      </c>
      <c r="F1488" s="11" t="s">
        <v>4135</v>
      </c>
      <c r="G1488" s="11" t="s">
        <v>4136</v>
      </c>
      <c r="H1488" s="11" t="s">
        <v>4137</v>
      </c>
      <c r="I1488" s="11" t="s">
        <v>4138</v>
      </c>
      <c r="M1488" s="14" t="s">
        <v>26</v>
      </c>
      <c r="N1488" s="15" t="s">
        <v>89</v>
      </c>
      <c r="O1488" s="15" t="s">
        <v>151</v>
      </c>
    </row>
    <row r="1489">
      <c r="A1489" s="9">
        <v>1489.0</v>
      </c>
      <c r="B1489" s="7" t="s">
        <v>4139</v>
      </c>
      <c r="C1489" s="7" t="s">
        <v>144</v>
      </c>
      <c r="D1489" s="7" t="s">
        <v>145</v>
      </c>
      <c r="E1489" s="11" t="s">
        <v>4134</v>
      </c>
      <c r="F1489" s="11" t="s">
        <v>4135</v>
      </c>
      <c r="G1489" s="11" t="s">
        <v>4136</v>
      </c>
      <c r="H1489" s="11" t="s">
        <v>4137</v>
      </c>
      <c r="I1489" s="11" t="s">
        <v>4138</v>
      </c>
      <c r="M1489" s="14" t="s">
        <v>26</v>
      </c>
      <c r="N1489" s="15" t="s">
        <v>89</v>
      </c>
      <c r="O1489" s="15" t="s">
        <v>151</v>
      </c>
    </row>
    <row r="1490">
      <c r="A1490" s="9">
        <v>1490.0</v>
      </c>
      <c r="B1490" s="7" t="s">
        <v>4140</v>
      </c>
      <c r="C1490" s="7" t="s">
        <v>144</v>
      </c>
      <c r="D1490" s="7" t="s">
        <v>145</v>
      </c>
      <c r="E1490" s="11" t="s">
        <v>4141</v>
      </c>
      <c r="F1490" s="11" t="s">
        <v>4142</v>
      </c>
      <c r="G1490" s="11" t="s">
        <v>4143</v>
      </c>
      <c r="H1490" s="11" t="s">
        <v>4144</v>
      </c>
      <c r="I1490" s="11" t="s">
        <v>4145</v>
      </c>
      <c r="M1490" s="14" t="s">
        <v>26</v>
      </c>
      <c r="N1490" s="15" t="s">
        <v>89</v>
      </c>
      <c r="O1490" s="15" t="s">
        <v>151</v>
      </c>
    </row>
    <row r="1491">
      <c r="A1491" s="9">
        <v>1491.0</v>
      </c>
      <c r="B1491" s="7" t="s">
        <v>4146</v>
      </c>
      <c r="C1491" s="7" t="s">
        <v>1544</v>
      </c>
      <c r="D1491" s="7" t="s">
        <v>1545</v>
      </c>
      <c r="E1491" s="11" t="s">
        <v>4147</v>
      </c>
      <c r="F1491" s="11" t="s">
        <v>4148</v>
      </c>
      <c r="G1491" s="11" t="s">
        <v>4149</v>
      </c>
      <c r="H1491" s="11" t="s">
        <v>4150</v>
      </c>
      <c r="I1491" s="11" t="s">
        <v>4151</v>
      </c>
      <c r="M1491" s="14" t="s">
        <v>26</v>
      </c>
      <c r="N1491" s="15" t="s">
        <v>140</v>
      </c>
      <c r="O1491" s="15" t="s">
        <v>167</v>
      </c>
    </row>
    <row r="1492">
      <c r="A1492" s="9">
        <v>1492.0</v>
      </c>
      <c r="B1492" s="7" t="s">
        <v>4152</v>
      </c>
      <c r="C1492" s="7" t="s">
        <v>1544</v>
      </c>
      <c r="D1492" s="7" t="s">
        <v>1545</v>
      </c>
      <c r="E1492" s="11" t="s">
        <v>4147</v>
      </c>
      <c r="F1492" s="11" t="s">
        <v>4148</v>
      </c>
      <c r="G1492" s="11" t="s">
        <v>4149</v>
      </c>
      <c r="H1492" s="11" t="s">
        <v>4150</v>
      </c>
      <c r="I1492" s="11" t="s">
        <v>4151</v>
      </c>
      <c r="M1492" s="14" t="s">
        <v>26</v>
      </c>
      <c r="N1492" s="15" t="s">
        <v>140</v>
      </c>
      <c r="O1492" s="15" t="s">
        <v>167</v>
      </c>
    </row>
    <row r="1493">
      <c r="A1493" s="9">
        <v>1493.0</v>
      </c>
      <c r="B1493" s="7" t="s">
        <v>4153</v>
      </c>
      <c r="C1493" s="7" t="s">
        <v>1544</v>
      </c>
      <c r="D1493" s="7" t="s">
        <v>1545</v>
      </c>
      <c r="E1493" s="11" t="s">
        <v>4147</v>
      </c>
      <c r="F1493" s="11" t="s">
        <v>4148</v>
      </c>
      <c r="G1493" s="11" t="s">
        <v>4149</v>
      </c>
      <c r="H1493" s="11" t="s">
        <v>4150</v>
      </c>
      <c r="I1493" s="11" t="s">
        <v>4151</v>
      </c>
      <c r="M1493" s="14" t="s">
        <v>26</v>
      </c>
      <c r="N1493" s="15" t="s">
        <v>140</v>
      </c>
      <c r="O1493" s="15" t="s">
        <v>167</v>
      </c>
    </row>
    <row r="1494">
      <c r="A1494" s="9">
        <v>1494.0</v>
      </c>
      <c r="B1494" s="7" t="s">
        <v>4154</v>
      </c>
      <c r="C1494" s="7" t="s">
        <v>855</v>
      </c>
      <c r="D1494" s="7" t="s">
        <v>856</v>
      </c>
      <c r="E1494" s="11" t="s">
        <v>2954</v>
      </c>
      <c r="F1494" s="11" t="s">
        <v>2955</v>
      </c>
      <c r="G1494" s="11" t="s">
        <v>2956</v>
      </c>
      <c r="H1494" s="11" t="s">
        <v>2957</v>
      </c>
      <c r="I1494" s="11" t="s">
        <v>2958</v>
      </c>
      <c r="M1494" s="14" t="s">
        <v>26</v>
      </c>
      <c r="N1494" s="15" t="s">
        <v>89</v>
      </c>
      <c r="O1494" s="15" t="s">
        <v>695</v>
      </c>
    </row>
    <row r="1495">
      <c r="A1495" s="9">
        <v>1495.0</v>
      </c>
      <c r="B1495" s="7" t="s">
        <v>4155</v>
      </c>
      <c r="C1495" s="7" t="s">
        <v>550</v>
      </c>
      <c r="D1495" s="7" t="s">
        <v>4156</v>
      </c>
      <c r="E1495" s="11" t="s">
        <v>4157</v>
      </c>
      <c r="F1495" s="11" t="s">
        <v>4158</v>
      </c>
      <c r="G1495" s="11" t="s">
        <v>4159</v>
      </c>
      <c r="H1495" s="11" t="s">
        <v>4160</v>
      </c>
      <c r="I1495" s="11" t="s">
        <v>4161</v>
      </c>
      <c r="M1495" s="14" t="s">
        <v>219</v>
      </c>
      <c r="N1495" s="15" t="s">
        <v>220</v>
      </c>
      <c r="O1495" s="15" t="s">
        <v>221</v>
      </c>
    </row>
    <row r="1496">
      <c r="A1496" s="9">
        <v>1496.0</v>
      </c>
      <c r="B1496" s="7" t="s">
        <v>4162</v>
      </c>
      <c r="C1496" s="7" t="s">
        <v>550</v>
      </c>
      <c r="D1496" s="7" t="s">
        <v>4156</v>
      </c>
      <c r="E1496" s="11" t="s">
        <v>4157</v>
      </c>
      <c r="F1496" s="11" t="s">
        <v>4158</v>
      </c>
      <c r="G1496" s="11" t="s">
        <v>4159</v>
      </c>
      <c r="H1496" s="11" t="s">
        <v>4160</v>
      </c>
      <c r="I1496" s="11" t="s">
        <v>4161</v>
      </c>
      <c r="M1496" s="14" t="s">
        <v>219</v>
      </c>
      <c r="N1496" s="15" t="s">
        <v>220</v>
      </c>
      <c r="O1496" s="15" t="s">
        <v>221</v>
      </c>
    </row>
    <row r="1497">
      <c r="A1497" s="9">
        <v>1497.0</v>
      </c>
      <c r="B1497" s="7" t="s">
        <v>4163</v>
      </c>
      <c r="C1497" s="7" t="s">
        <v>197</v>
      </c>
      <c r="D1497" s="7" t="s">
        <v>2500</v>
      </c>
      <c r="E1497" s="11" t="s">
        <v>4164</v>
      </c>
      <c r="F1497" s="11" t="s">
        <v>4165</v>
      </c>
      <c r="G1497" s="11" t="s">
        <v>4166</v>
      </c>
      <c r="H1497" s="11" t="s">
        <v>4167</v>
      </c>
      <c r="I1497" s="11" t="s">
        <v>4168</v>
      </c>
      <c r="M1497" s="14" t="s">
        <v>26</v>
      </c>
      <c r="N1497" s="15" t="s">
        <v>140</v>
      </c>
      <c r="O1497" s="15" t="s">
        <v>167</v>
      </c>
    </row>
    <row r="1498">
      <c r="A1498" s="9">
        <v>1498.0</v>
      </c>
      <c r="B1498" s="7" t="s">
        <v>4169</v>
      </c>
      <c r="C1498" s="7" t="s">
        <v>197</v>
      </c>
      <c r="D1498" s="7" t="s">
        <v>2500</v>
      </c>
      <c r="E1498" s="11" t="s">
        <v>4164</v>
      </c>
      <c r="F1498" s="11" t="s">
        <v>4165</v>
      </c>
      <c r="G1498" s="11" t="s">
        <v>4166</v>
      </c>
      <c r="H1498" s="11" t="s">
        <v>4167</v>
      </c>
      <c r="I1498" s="11" t="s">
        <v>4168</v>
      </c>
      <c r="M1498" s="14" t="s">
        <v>26</v>
      </c>
      <c r="N1498" s="15" t="s">
        <v>140</v>
      </c>
      <c r="O1498" s="15" t="s">
        <v>167</v>
      </c>
    </row>
    <row r="1499">
      <c r="A1499" s="9">
        <v>1499.0</v>
      </c>
      <c r="B1499" s="7" t="s">
        <v>4170</v>
      </c>
      <c r="C1499" s="7" t="s">
        <v>197</v>
      </c>
      <c r="D1499" s="7" t="s">
        <v>2500</v>
      </c>
      <c r="E1499" s="11" t="s">
        <v>4164</v>
      </c>
      <c r="F1499" s="11" t="s">
        <v>4165</v>
      </c>
      <c r="G1499" s="11" t="s">
        <v>4166</v>
      </c>
      <c r="H1499" s="11" t="s">
        <v>4167</v>
      </c>
      <c r="I1499" s="11" t="s">
        <v>4168</v>
      </c>
      <c r="M1499" s="14" t="s">
        <v>26</v>
      </c>
      <c r="N1499" s="15" t="s">
        <v>140</v>
      </c>
      <c r="O1499" s="15" t="s">
        <v>167</v>
      </c>
    </row>
    <row r="1500">
      <c r="A1500" s="9">
        <v>1500.0</v>
      </c>
      <c r="B1500" s="7" t="s">
        <v>4171</v>
      </c>
      <c r="C1500" s="7" t="s">
        <v>197</v>
      </c>
      <c r="D1500" s="7" t="s">
        <v>2500</v>
      </c>
      <c r="E1500" s="11" t="s">
        <v>4164</v>
      </c>
      <c r="F1500" s="11" t="s">
        <v>4165</v>
      </c>
      <c r="G1500" s="11" t="s">
        <v>4166</v>
      </c>
      <c r="H1500" s="11" t="s">
        <v>4167</v>
      </c>
      <c r="I1500" s="11" t="s">
        <v>4168</v>
      </c>
      <c r="M1500" s="14" t="s">
        <v>26</v>
      </c>
      <c r="N1500" s="15" t="s">
        <v>140</v>
      </c>
      <c r="O1500" s="15" t="s">
        <v>167</v>
      </c>
    </row>
    <row r="1501">
      <c r="A1501" s="9">
        <v>1501.0</v>
      </c>
      <c r="B1501" s="7" t="s">
        <v>4172</v>
      </c>
      <c r="C1501" s="7" t="s">
        <v>197</v>
      </c>
      <c r="D1501" s="7" t="s">
        <v>2500</v>
      </c>
      <c r="E1501" s="11" t="s">
        <v>4164</v>
      </c>
      <c r="F1501" s="11" t="s">
        <v>4165</v>
      </c>
      <c r="G1501" s="11" t="s">
        <v>4166</v>
      </c>
      <c r="H1501" s="11" t="s">
        <v>4167</v>
      </c>
      <c r="I1501" s="11" t="s">
        <v>4168</v>
      </c>
      <c r="M1501" s="14" t="s">
        <v>219</v>
      </c>
      <c r="N1501" s="15" t="s">
        <v>220</v>
      </c>
      <c r="O1501" s="15" t="s">
        <v>221</v>
      </c>
    </row>
    <row r="1502">
      <c r="A1502" s="9">
        <v>1502.0</v>
      </c>
      <c r="B1502" s="7" t="s">
        <v>4173</v>
      </c>
      <c r="C1502" s="7" t="s">
        <v>38</v>
      </c>
      <c r="D1502" s="7" t="s">
        <v>1472</v>
      </c>
      <c r="E1502" s="11" t="s">
        <v>4174</v>
      </c>
      <c r="F1502" s="11" t="s">
        <v>4175</v>
      </c>
      <c r="G1502" s="11" t="s">
        <v>4176</v>
      </c>
      <c r="H1502" s="11" t="s">
        <v>4177</v>
      </c>
      <c r="I1502" s="11" t="s">
        <v>4178</v>
      </c>
      <c r="M1502" s="14" t="s">
        <v>26</v>
      </c>
      <c r="N1502" s="15" t="s">
        <v>140</v>
      </c>
      <c r="O1502" s="15" t="s">
        <v>167</v>
      </c>
    </row>
    <row r="1503">
      <c r="A1503" s="9">
        <v>1503.0</v>
      </c>
      <c r="B1503" s="7" t="s">
        <v>4179</v>
      </c>
      <c r="C1503" s="7" t="s">
        <v>38</v>
      </c>
      <c r="D1503" s="7" t="s">
        <v>1472</v>
      </c>
      <c r="E1503" s="11" t="s">
        <v>4174</v>
      </c>
      <c r="F1503" s="11" t="s">
        <v>4175</v>
      </c>
      <c r="G1503" s="11" t="s">
        <v>4176</v>
      </c>
      <c r="H1503" s="11" t="s">
        <v>4177</v>
      </c>
      <c r="I1503" s="11" t="s">
        <v>4178</v>
      </c>
      <c r="M1503" s="14" t="s">
        <v>26</v>
      </c>
      <c r="N1503" s="15" t="s">
        <v>140</v>
      </c>
      <c r="O1503" s="15" t="s">
        <v>167</v>
      </c>
    </row>
    <row r="1504">
      <c r="A1504" s="9">
        <v>1504.0</v>
      </c>
      <c r="B1504" s="7" t="s">
        <v>4180</v>
      </c>
      <c r="C1504" s="7" t="s">
        <v>38</v>
      </c>
      <c r="D1504" s="7" t="s">
        <v>1472</v>
      </c>
      <c r="E1504" s="11" t="s">
        <v>4174</v>
      </c>
      <c r="F1504" s="11" t="s">
        <v>4175</v>
      </c>
      <c r="G1504" s="11" t="s">
        <v>4176</v>
      </c>
      <c r="H1504" s="11" t="s">
        <v>4177</v>
      </c>
      <c r="I1504" s="11" t="s">
        <v>4178</v>
      </c>
      <c r="M1504" s="14" t="s">
        <v>26</v>
      </c>
      <c r="N1504" s="15" t="s">
        <v>140</v>
      </c>
      <c r="O1504" s="15" t="s">
        <v>167</v>
      </c>
    </row>
    <row r="1505">
      <c r="A1505" s="9">
        <v>1505.0</v>
      </c>
      <c r="B1505" s="7" t="s">
        <v>4181</v>
      </c>
      <c r="C1505" s="7" t="s">
        <v>38</v>
      </c>
      <c r="D1505" s="7" t="s">
        <v>1472</v>
      </c>
      <c r="E1505" s="11" t="s">
        <v>4182</v>
      </c>
      <c r="F1505" s="11" t="s">
        <v>4183</v>
      </c>
      <c r="G1505" s="11" t="s">
        <v>1226</v>
      </c>
      <c r="H1505" s="11" t="s">
        <v>4184</v>
      </c>
      <c r="I1505" s="11" t="s">
        <v>4185</v>
      </c>
      <c r="M1505" s="14" t="s">
        <v>26</v>
      </c>
      <c r="N1505" s="15" t="s">
        <v>140</v>
      </c>
      <c r="O1505" s="15" t="s">
        <v>167</v>
      </c>
    </row>
    <row r="1506">
      <c r="A1506" s="9">
        <v>1506.0</v>
      </c>
      <c r="B1506" s="7" t="s">
        <v>4186</v>
      </c>
      <c r="C1506" s="7" t="s">
        <v>2677</v>
      </c>
      <c r="D1506" s="7" t="s">
        <v>2677</v>
      </c>
      <c r="E1506" s="11" t="s">
        <v>4174</v>
      </c>
      <c r="F1506" s="11" t="s">
        <v>4175</v>
      </c>
      <c r="G1506" s="11" t="s">
        <v>4176</v>
      </c>
      <c r="H1506" s="11" t="s">
        <v>4177</v>
      </c>
      <c r="I1506" s="11" t="s">
        <v>4178</v>
      </c>
      <c r="M1506" s="14" t="s">
        <v>26</v>
      </c>
      <c r="N1506" s="15" t="s">
        <v>140</v>
      </c>
      <c r="O1506" s="15" t="s">
        <v>167</v>
      </c>
    </row>
    <row r="1507">
      <c r="A1507" s="9">
        <v>1507.0</v>
      </c>
      <c r="B1507" s="7" t="s">
        <v>4187</v>
      </c>
      <c r="C1507" s="7" t="s">
        <v>503</v>
      </c>
      <c r="D1507" s="7" t="s">
        <v>504</v>
      </c>
      <c r="E1507" s="11" t="s">
        <v>4188</v>
      </c>
      <c r="F1507" s="11" t="s">
        <v>4189</v>
      </c>
      <c r="G1507" s="11" t="s">
        <v>4190</v>
      </c>
      <c r="H1507" s="11" t="s">
        <v>4191</v>
      </c>
      <c r="I1507" s="11" t="s">
        <v>4192</v>
      </c>
      <c r="M1507" s="14" t="s">
        <v>26</v>
      </c>
      <c r="N1507" s="15" t="s">
        <v>140</v>
      </c>
      <c r="O1507" s="15" t="s">
        <v>167</v>
      </c>
    </row>
    <row r="1508">
      <c r="A1508" s="9">
        <v>1508.0</v>
      </c>
      <c r="B1508" s="7" t="s">
        <v>4193</v>
      </c>
      <c r="C1508" s="7" t="s">
        <v>503</v>
      </c>
      <c r="D1508" s="7" t="s">
        <v>504</v>
      </c>
      <c r="E1508" s="11" t="s">
        <v>4188</v>
      </c>
      <c r="F1508" s="11" t="s">
        <v>4189</v>
      </c>
      <c r="G1508" s="11" t="s">
        <v>4190</v>
      </c>
      <c r="H1508" s="11" t="s">
        <v>4191</v>
      </c>
      <c r="I1508" s="11" t="s">
        <v>4192</v>
      </c>
      <c r="M1508" s="14" t="s">
        <v>26</v>
      </c>
      <c r="N1508" s="15" t="s">
        <v>140</v>
      </c>
      <c r="O1508" s="15" t="s">
        <v>167</v>
      </c>
    </row>
    <row r="1509">
      <c r="A1509" s="9">
        <v>1509.0</v>
      </c>
      <c r="B1509" s="7" t="s">
        <v>4194</v>
      </c>
      <c r="C1509" s="7" t="s">
        <v>248</v>
      </c>
      <c r="D1509" s="7" t="s">
        <v>3095</v>
      </c>
      <c r="E1509" s="11" t="s">
        <v>4195</v>
      </c>
      <c r="F1509" s="11" t="s">
        <v>4196</v>
      </c>
      <c r="G1509" s="11" t="s">
        <v>4197</v>
      </c>
      <c r="H1509" s="11" t="s">
        <v>4198</v>
      </c>
      <c r="I1509" s="11" t="s">
        <v>4199</v>
      </c>
      <c r="M1509" s="14" t="s">
        <v>26</v>
      </c>
      <c r="N1509" s="15" t="s">
        <v>140</v>
      </c>
      <c r="O1509" s="15" t="s">
        <v>167</v>
      </c>
    </row>
    <row r="1510">
      <c r="A1510" s="9">
        <v>1510.0</v>
      </c>
      <c r="B1510" s="7" t="s">
        <v>4200</v>
      </c>
      <c r="C1510" s="7" t="s">
        <v>248</v>
      </c>
      <c r="D1510" s="7" t="s">
        <v>3095</v>
      </c>
      <c r="E1510" s="11" t="s">
        <v>4195</v>
      </c>
      <c r="F1510" s="11" t="s">
        <v>4196</v>
      </c>
      <c r="G1510" s="11" t="s">
        <v>4197</v>
      </c>
      <c r="H1510" s="11" t="s">
        <v>4198</v>
      </c>
      <c r="I1510" s="11" t="s">
        <v>4199</v>
      </c>
      <c r="M1510" s="14" t="s">
        <v>26</v>
      </c>
      <c r="N1510" s="15" t="s">
        <v>140</v>
      </c>
      <c r="O1510" s="15" t="s">
        <v>167</v>
      </c>
    </row>
    <row r="1511">
      <c r="A1511" s="9">
        <v>1511.0</v>
      </c>
      <c r="B1511" s="7" t="s">
        <v>4201</v>
      </c>
      <c r="C1511" s="7" t="s">
        <v>248</v>
      </c>
      <c r="D1511" s="7" t="s">
        <v>3095</v>
      </c>
      <c r="E1511" s="11" t="s">
        <v>4195</v>
      </c>
      <c r="F1511" s="11" t="s">
        <v>4196</v>
      </c>
      <c r="G1511" s="11" t="s">
        <v>4197</v>
      </c>
      <c r="H1511" s="11" t="s">
        <v>4198</v>
      </c>
      <c r="I1511" s="11" t="s">
        <v>4199</v>
      </c>
      <c r="M1511" s="14" t="s">
        <v>26</v>
      </c>
      <c r="N1511" s="15" t="s">
        <v>140</v>
      </c>
      <c r="O1511" s="15" t="s">
        <v>167</v>
      </c>
    </row>
    <row r="1512">
      <c r="A1512" s="9">
        <v>1512.0</v>
      </c>
      <c r="B1512" s="7" t="s">
        <v>4202</v>
      </c>
      <c r="C1512" s="7" t="s">
        <v>205</v>
      </c>
      <c r="D1512" s="7" t="s">
        <v>2900</v>
      </c>
      <c r="E1512" s="11" t="s">
        <v>4203</v>
      </c>
      <c r="F1512" s="11" t="s">
        <v>4204</v>
      </c>
      <c r="G1512" s="11" t="s">
        <v>4205</v>
      </c>
      <c r="H1512" s="11" t="s">
        <v>4206</v>
      </c>
      <c r="I1512" s="11" t="s">
        <v>4207</v>
      </c>
      <c r="M1512" s="14" t="s">
        <v>26</v>
      </c>
      <c r="N1512" s="15" t="s">
        <v>140</v>
      </c>
      <c r="O1512" s="15" t="s">
        <v>167</v>
      </c>
    </row>
    <row r="1513">
      <c r="A1513" s="9">
        <v>1513.0</v>
      </c>
      <c r="B1513" s="7" t="s">
        <v>4208</v>
      </c>
      <c r="C1513" s="7" t="s">
        <v>38</v>
      </c>
      <c r="D1513" s="7" t="s">
        <v>1472</v>
      </c>
      <c r="E1513" s="11" t="s">
        <v>4209</v>
      </c>
      <c r="F1513" s="11" t="s">
        <v>4210</v>
      </c>
      <c r="G1513" s="11" t="s">
        <v>4211</v>
      </c>
      <c r="H1513" s="11" t="s">
        <v>4212</v>
      </c>
      <c r="I1513" s="11" t="s">
        <v>4213</v>
      </c>
      <c r="M1513" s="14" t="s">
        <v>26</v>
      </c>
      <c r="N1513" s="15" t="s">
        <v>140</v>
      </c>
      <c r="O1513" s="15" t="s">
        <v>167</v>
      </c>
    </row>
    <row r="1514">
      <c r="A1514" s="9">
        <v>1514.0</v>
      </c>
      <c r="B1514" s="7" t="s">
        <v>4214</v>
      </c>
      <c r="C1514" s="7" t="s">
        <v>38</v>
      </c>
      <c r="D1514" s="7" t="s">
        <v>1472</v>
      </c>
      <c r="E1514" s="11" t="s">
        <v>4209</v>
      </c>
      <c r="F1514" s="11" t="s">
        <v>4210</v>
      </c>
      <c r="G1514" s="11" t="s">
        <v>4211</v>
      </c>
      <c r="H1514" s="11" t="s">
        <v>4212</v>
      </c>
      <c r="I1514" s="11" t="s">
        <v>4213</v>
      </c>
      <c r="M1514" s="14" t="s">
        <v>26</v>
      </c>
      <c r="N1514" s="15" t="s">
        <v>140</v>
      </c>
      <c r="O1514" s="15" t="s">
        <v>167</v>
      </c>
    </row>
    <row r="1515">
      <c r="A1515" s="9">
        <v>1515.0</v>
      </c>
      <c r="B1515" s="7" t="s">
        <v>4215</v>
      </c>
      <c r="C1515" s="7" t="s">
        <v>471</v>
      </c>
      <c r="D1515" s="7" t="s">
        <v>566</v>
      </c>
      <c r="E1515" s="11" t="s">
        <v>4216</v>
      </c>
      <c r="F1515" s="11" t="s">
        <v>4217</v>
      </c>
      <c r="G1515" s="11" t="s">
        <v>4218</v>
      </c>
      <c r="H1515" s="11" t="s">
        <v>4219</v>
      </c>
      <c r="I1515" s="11" t="s">
        <v>4220</v>
      </c>
      <c r="M1515" s="14" t="s">
        <v>26</v>
      </c>
      <c r="N1515" s="15" t="s">
        <v>140</v>
      </c>
      <c r="O1515" s="15" t="s">
        <v>167</v>
      </c>
    </row>
    <row r="1516">
      <c r="A1516" s="9">
        <v>1516.0</v>
      </c>
      <c r="B1516" s="7" t="s">
        <v>4221</v>
      </c>
      <c r="C1516" s="7" t="s">
        <v>471</v>
      </c>
      <c r="D1516" s="7" t="s">
        <v>566</v>
      </c>
      <c r="E1516" s="11" t="s">
        <v>4216</v>
      </c>
      <c r="F1516" s="11" t="s">
        <v>4217</v>
      </c>
      <c r="G1516" s="11" t="s">
        <v>4218</v>
      </c>
      <c r="H1516" s="11" t="s">
        <v>4219</v>
      </c>
      <c r="I1516" s="11" t="s">
        <v>4220</v>
      </c>
      <c r="M1516" s="14" t="s">
        <v>26</v>
      </c>
      <c r="N1516" s="15" t="s">
        <v>140</v>
      </c>
      <c r="O1516" s="15" t="s">
        <v>167</v>
      </c>
    </row>
    <row r="1517">
      <c r="A1517" s="9">
        <v>1517.0</v>
      </c>
      <c r="B1517" s="7" t="s">
        <v>4223</v>
      </c>
      <c r="C1517" s="7" t="s">
        <v>471</v>
      </c>
      <c r="D1517" s="7" t="s">
        <v>566</v>
      </c>
      <c r="E1517" s="11" t="s">
        <v>4216</v>
      </c>
      <c r="F1517" s="11" t="s">
        <v>4217</v>
      </c>
      <c r="G1517" s="11" t="s">
        <v>4218</v>
      </c>
      <c r="H1517" s="11" t="s">
        <v>4219</v>
      </c>
      <c r="I1517" s="11" t="s">
        <v>4220</v>
      </c>
      <c r="M1517" s="14" t="s">
        <v>219</v>
      </c>
      <c r="N1517" s="15" t="s">
        <v>220</v>
      </c>
      <c r="O1517" s="15" t="s">
        <v>221</v>
      </c>
    </row>
    <row r="1518">
      <c r="A1518" s="9">
        <v>1518.0</v>
      </c>
      <c r="B1518" s="7" t="s">
        <v>4224</v>
      </c>
      <c r="C1518" s="7" t="s">
        <v>4225</v>
      </c>
      <c r="D1518" s="7" t="s">
        <v>4226</v>
      </c>
      <c r="E1518" s="11" t="s">
        <v>4227</v>
      </c>
      <c r="F1518" s="11" t="s">
        <v>4228</v>
      </c>
      <c r="G1518" s="11" t="s">
        <v>4229</v>
      </c>
      <c r="H1518" s="11" t="s">
        <v>4230</v>
      </c>
      <c r="I1518" s="11" t="s">
        <v>4231</v>
      </c>
      <c r="M1518" s="14" t="s">
        <v>26</v>
      </c>
      <c r="N1518" s="15" t="s">
        <v>140</v>
      </c>
      <c r="O1518" s="15" t="s">
        <v>167</v>
      </c>
    </row>
    <row r="1519">
      <c r="A1519" s="9">
        <v>1519.0</v>
      </c>
      <c r="B1519" s="7" t="s">
        <v>4232</v>
      </c>
      <c r="C1519" s="7" t="s">
        <v>4225</v>
      </c>
      <c r="D1519" s="7" t="s">
        <v>4226</v>
      </c>
      <c r="E1519" s="11" t="s">
        <v>4227</v>
      </c>
      <c r="F1519" s="11" t="s">
        <v>4228</v>
      </c>
      <c r="G1519" s="11" t="s">
        <v>4229</v>
      </c>
      <c r="H1519" s="11" t="s">
        <v>4230</v>
      </c>
      <c r="I1519" s="11" t="s">
        <v>4231</v>
      </c>
      <c r="M1519" s="14" t="s">
        <v>219</v>
      </c>
      <c r="N1519" s="15" t="s">
        <v>220</v>
      </c>
      <c r="O1519" s="15" t="s">
        <v>221</v>
      </c>
    </row>
    <row r="1520">
      <c r="A1520" s="9">
        <v>1520.0</v>
      </c>
      <c r="B1520" s="7" t="s">
        <v>4233</v>
      </c>
      <c r="C1520" s="7" t="s">
        <v>4225</v>
      </c>
      <c r="D1520" s="7" t="s">
        <v>4226</v>
      </c>
      <c r="E1520" s="11" t="s">
        <v>4227</v>
      </c>
      <c r="F1520" s="11" t="s">
        <v>4228</v>
      </c>
      <c r="G1520" s="11" t="s">
        <v>4229</v>
      </c>
      <c r="H1520" s="11" t="s">
        <v>4230</v>
      </c>
      <c r="I1520" s="11" t="s">
        <v>4231</v>
      </c>
      <c r="M1520" s="14" t="s">
        <v>219</v>
      </c>
      <c r="N1520" s="15" t="s">
        <v>220</v>
      </c>
      <c r="O1520" s="15" t="s">
        <v>221</v>
      </c>
    </row>
    <row r="1521">
      <c r="A1521" s="9">
        <v>1521.0</v>
      </c>
      <c r="B1521" s="7" t="s">
        <v>4234</v>
      </c>
      <c r="C1521" s="7" t="s">
        <v>248</v>
      </c>
      <c r="D1521" s="7" t="s">
        <v>711</v>
      </c>
      <c r="E1521" s="11" t="s">
        <v>4235</v>
      </c>
      <c r="F1521" s="11" t="s">
        <v>4236</v>
      </c>
      <c r="G1521" s="11" t="s">
        <v>4237</v>
      </c>
      <c r="H1521" s="11" t="s">
        <v>4238</v>
      </c>
      <c r="I1521" s="11" t="s">
        <v>4239</v>
      </c>
      <c r="M1521" s="14" t="s">
        <v>219</v>
      </c>
      <c r="N1521" s="15" t="s">
        <v>220</v>
      </c>
      <c r="O1521" s="15" t="s">
        <v>221</v>
      </c>
    </row>
    <row r="1522">
      <c r="A1522" s="9">
        <v>1522.0</v>
      </c>
      <c r="B1522" s="7" t="s">
        <v>4240</v>
      </c>
      <c r="C1522" s="7" t="s">
        <v>248</v>
      </c>
      <c r="D1522" s="7" t="s">
        <v>711</v>
      </c>
      <c r="E1522" s="11" t="s">
        <v>4235</v>
      </c>
      <c r="F1522" s="11" t="s">
        <v>4236</v>
      </c>
      <c r="G1522" s="11" t="s">
        <v>4237</v>
      </c>
      <c r="H1522" s="11" t="s">
        <v>4238</v>
      </c>
      <c r="I1522" s="11" t="s">
        <v>4239</v>
      </c>
      <c r="M1522" s="14" t="s">
        <v>219</v>
      </c>
      <c r="N1522" s="15" t="s">
        <v>220</v>
      </c>
      <c r="O1522" s="15" t="s">
        <v>221</v>
      </c>
    </row>
    <row r="1523">
      <c r="A1523" s="9">
        <v>1523.0</v>
      </c>
      <c r="B1523" s="7" t="s">
        <v>4241</v>
      </c>
      <c r="C1523" s="7" t="s">
        <v>248</v>
      </c>
      <c r="D1523" s="7" t="s">
        <v>711</v>
      </c>
      <c r="E1523" s="11" t="s">
        <v>4235</v>
      </c>
      <c r="F1523" s="11" t="s">
        <v>4236</v>
      </c>
      <c r="G1523" s="11" t="s">
        <v>4237</v>
      </c>
      <c r="H1523" s="11" t="s">
        <v>4238</v>
      </c>
      <c r="I1523" s="11" t="s">
        <v>4239</v>
      </c>
      <c r="M1523" s="14" t="s">
        <v>219</v>
      </c>
      <c r="N1523" s="15" t="s">
        <v>220</v>
      </c>
      <c r="O1523" s="15" t="s">
        <v>221</v>
      </c>
    </row>
    <row r="1524">
      <c r="A1524" s="9">
        <v>1524.0</v>
      </c>
      <c r="B1524" s="7" t="s">
        <v>4242</v>
      </c>
      <c r="C1524" s="7" t="s">
        <v>248</v>
      </c>
      <c r="D1524" s="7" t="s">
        <v>711</v>
      </c>
      <c r="E1524" s="11" t="s">
        <v>4235</v>
      </c>
      <c r="F1524" s="11" t="s">
        <v>4236</v>
      </c>
      <c r="G1524" s="11" t="s">
        <v>4237</v>
      </c>
      <c r="H1524" s="11" t="s">
        <v>4238</v>
      </c>
      <c r="I1524" s="11" t="s">
        <v>4239</v>
      </c>
      <c r="M1524" s="14" t="s">
        <v>219</v>
      </c>
      <c r="N1524" s="15" t="s">
        <v>220</v>
      </c>
      <c r="O1524" s="15" t="s">
        <v>221</v>
      </c>
    </row>
    <row r="1525">
      <c r="A1525" s="9">
        <v>1525.0</v>
      </c>
      <c r="B1525" s="7" t="s">
        <v>4243</v>
      </c>
      <c r="C1525" s="7" t="s">
        <v>248</v>
      </c>
      <c r="D1525" s="7" t="s">
        <v>711</v>
      </c>
      <c r="E1525" s="11" t="s">
        <v>4235</v>
      </c>
      <c r="F1525" s="11" t="s">
        <v>4236</v>
      </c>
      <c r="G1525" s="11" t="s">
        <v>4237</v>
      </c>
      <c r="H1525" s="11" t="s">
        <v>4238</v>
      </c>
      <c r="I1525" s="11" t="s">
        <v>4239</v>
      </c>
      <c r="M1525" s="14" t="s">
        <v>219</v>
      </c>
      <c r="N1525" s="15" t="s">
        <v>220</v>
      </c>
      <c r="O1525" s="15" t="s">
        <v>221</v>
      </c>
    </row>
    <row r="1526">
      <c r="A1526" s="9">
        <v>1526.0</v>
      </c>
      <c r="B1526" s="7" t="s">
        <v>4244</v>
      </c>
      <c r="C1526" s="7" t="s">
        <v>3536</v>
      </c>
      <c r="D1526" s="7" t="s">
        <v>3537</v>
      </c>
      <c r="E1526" s="11" t="s">
        <v>4245</v>
      </c>
      <c r="F1526" s="11" t="s">
        <v>4246</v>
      </c>
      <c r="G1526" s="11" t="s">
        <v>4247</v>
      </c>
      <c r="H1526" s="11" t="s">
        <v>4248</v>
      </c>
      <c r="I1526" s="11" t="s">
        <v>4249</v>
      </c>
      <c r="M1526" s="14" t="s">
        <v>26</v>
      </c>
      <c r="N1526" s="15" t="s">
        <v>140</v>
      </c>
      <c r="O1526" s="15" t="s">
        <v>167</v>
      </c>
    </row>
    <row r="1527">
      <c r="A1527" s="9">
        <v>1527.0</v>
      </c>
      <c r="B1527" s="7" t="s">
        <v>4250</v>
      </c>
      <c r="C1527" s="7" t="s">
        <v>3536</v>
      </c>
      <c r="D1527" s="7" t="s">
        <v>3537</v>
      </c>
      <c r="E1527" s="11" t="s">
        <v>4245</v>
      </c>
      <c r="F1527" s="11" t="s">
        <v>4246</v>
      </c>
      <c r="G1527" s="11" t="s">
        <v>4247</v>
      </c>
      <c r="H1527" s="11" t="s">
        <v>4248</v>
      </c>
      <c r="I1527" s="11" t="s">
        <v>4249</v>
      </c>
      <c r="M1527" s="14" t="s">
        <v>26</v>
      </c>
      <c r="N1527" s="15" t="s">
        <v>140</v>
      </c>
      <c r="O1527" s="15" t="s">
        <v>167</v>
      </c>
    </row>
    <row r="1528">
      <c r="A1528" s="9">
        <v>1528.0</v>
      </c>
      <c r="B1528" s="7" t="s">
        <v>4251</v>
      </c>
      <c r="C1528" s="7" t="s">
        <v>3536</v>
      </c>
      <c r="D1528" s="7" t="s">
        <v>3537</v>
      </c>
      <c r="E1528" s="11" t="s">
        <v>4245</v>
      </c>
      <c r="F1528" s="11" t="s">
        <v>4246</v>
      </c>
      <c r="G1528" s="11" t="s">
        <v>4247</v>
      </c>
      <c r="H1528" s="11" t="s">
        <v>4248</v>
      </c>
      <c r="I1528" s="11" t="s">
        <v>4249</v>
      </c>
      <c r="M1528" s="14" t="s">
        <v>26</v>
      </c>
      <c r="N1528" s="15" t="s">
        <v>140</v>
      </c>
      <c r="O1528" s="15" t="s">
        <v>167</v>
      </c>
    </row>
    <row r="1529">
      <c r="A1529" s="9">
        <v>1529.0</v>
      </c>
      <c r="B1529" s="7" t="s">
        <v>4252</v>
      </c>
      <c r="C1529" s="7" t="s">
        <v>104</v>
      </c>
      <c r="D1529" s="7" t="s">
        <v>105</v>
      </c>
      <c r="E1529" s="11" t="s">
        <v>4253</v>
      </c>
      <c r="F1529" s="11" t="s">
        <v>4254</v>
      </c>
      <c r="G1529" s="11" t="s">
        <v>4255</v>
      </c>
      <c r="H1529" s="11" t="s">
        <v>4256</v>
      </c>
      <c r="I1529" s="11" t="s">
        <v>4257</v>
      </c>
      <c r="M1529" s="14" t="s">
        <v>219</v>
      </c>
      <c r="N1529" s="15" t="s">
        <v>220</v>
      </c>
      <c r="O1529" s="15" t="s">
        <v>221</v>
      </c>
    </row>
    <row r="1530">
      <c r="A1530" s="9">
        <v>1530.0</v>
      </c>
      <c r="B1530" s="7" t="s">
        <v>4258</v>
      </c>
      <c r="C1530" s="7" t="s">
        <v>17</v>
      </c>
      <c r="D1530" s="7" t="s">
        <v>3103</v>
      </c>
      <c r="E1530" s="11" t="s">
        <v>4259</v>
      </c>
      <c r="F1530" s="11" t="s">
        <v>4260</v>
      </c>
      <c r="G1530" s="11" t="s">
        <v>4261</v>
      </c>
      <c r="H1530" s="11" t="s">
        <v>4262</v>
      </c>
      <c r="I1530" s="11" t="s">
        <v>4263</v>
      </c>
      <c r="M1530" s="14" t="s">
        <v>26</v>
      </c>
      <c r="N1530" s="15" t="s">
        <v>140</v>
      </c>
      <c r="O1530" s="15" t="s">
        <v>3111</v>
      </c>
    </row>
    <row r="1531">
      <c r="A1531" s="9">
        <v>1531.0</v>
      </c>
      <c r="B1531" s="7" t="s">
        <v>4264</v>
      </c>
      <c r="C1531" s="7" t="s">
        <v>17</v>
      </c>
      <c r="D1531" s="7" t="s">
        <v>3103</v>
      </c>
      <c r="E1531" s="11" t="s">
        <v>4259</v>
      </c>
      <c r="F1531" s="11" t="s">
        <v>4260</v>
      </c>
      <c r="G1531" s="11" t="s">
        <v>4261</v>
      </c>
      <c r="H1531" s="11" t="s">
        <v>4262</v>
      </c>
      <c r="I1531" s="11" t="s">
        <v>4263</v>
      </c>
      <c r="M1531" s="14" t="s">
        <v>26</v>
      </c>
      <c r="N1531" s="15" t="s">
        <v>140</v>
      </c>
      <c r="O1531" s="15" t="s">
        <v>3111</v>
      </c>
    </row>
    <row r="1532">
      <c r="A1532" s="9">
        <v>1532.0</v>
      </c>
      <c r="B1532" s="7" t="s">
        <v>4265</v>
      </c>
      <c r="C1532" s="7" t="s">
        <v>17</v>
      </c>
      <c r="D1532" s="7" t="s">
        <v>3103</v>
      </c>
      <c r="E1532" s="11" t="s">
        <v>4259</v>
      </c>
      <c r="F1532" s="11" t="s">
        <v>4260</v>
      </c>
      <c r="G1532" s="11" t="s">
        <v>4261</v>
      </c>
      <c r="H1532" s="11" t="s">
        <v>4262</v>
      </c>
      <c r="I1532" s="11" t="s">
        <v>4263</v>
      </c>
      <c r="M1532" s="14" t="s">
        <v>26</v>
      </c>
      <c r="N1532" s="15" t="s">
        <v>140</v>
      </c>
      <c r="O1532" s="15" t="s">
        <v>3111</v>
      </c>
    </row>
    <row r="1533">
      <c r="A1533" s="9">
        <v>1533.0</v>
      </c>
      <c r="B1533" s="7" t="s">
        <v>4266</v>
      </c>
      <c r="C1533" s="7" t="s">
        <v>17</v>
      </c>
      <c r="D1533" s="7" t="s">
        <v>3103</v>
      </c>
      <c r="E1533" s="11" t="s">
        <v>4259</v>
      </c>
      <c r="F1533" s="11" t="s">
        <v>4260</v>
      </c>
      <c r="G1533" s="11" t="s">
        <v>4261</v>
      </c>
      <c r="H1533" s="11" t="s">
        <v>4262</v>
      </c>
      <c r="I1533" s="11" t="s">
        <v>4263</v>
      </c>
      <c r="M1533" s="14" t="s">
        <v>26</v>
      </c>
      <c r="N1533" s="15" t="s">
        <v>140</v>
      </c>
      <c r="O1533" s="15" t="s">
        <v>3111</v>
      </c>
    </row>
    <row r="1534">
      <c r="A1534" s="9">
        <v>1534.0</v>
      </c>
      <c r="B1534" s="7" t="s">
        <v>4267</v>
      </c>
      <c r="C1534" s="7" t="s">
        <v>17</v>
      </c>
      <c r="D1534" s="7" t="s">
        <v>3103</v>
      </c>
      <c r="E1534" s="11" t="s">
        <v>3104</v>
      </c>
      <c r="F1534" s="11" t="s">
        <v>3105</v>
      </c>
      <c r="G1534" s="11" t="s">
        <v>3106</v>
      </c>
      <c r="H1534" s="11" t="s">
        <v>3107</v>
      </c>
      <c r="I1534" s="11" t="s">
        <v>3108</v>
      </c>
      <c r="M1534" s="14" t="s">
        <v>26</v>
      </c>
      <c r="N1534" s="15" t="s">
        <v>140</v>
      </c>
      <c r="O1534" s="15" t="s">
        <v>3111</v>
      </c>
    </row>
    <row r="1535">
      <c r="A1535" s="9">
        <v>1535.0</v>
      </c>
      <c r="B1535" s="7" t="s">
        <v>4268</v>
      </c>
      <c r="C1535" s="7" t="s">
        <v>17</v>
      </c>
      <c r="D1535" s="7" t="s">
        <v>3103</v>
      </c>
      <c r="E1535" s="11" t="s">
        <v>3104</v>
      </c>
      <c r="F1535" s="11" t="s">
        <v>3105</v>
      </c>
      <c r="G1535" s="11" t="s">
        <v>3106</v>
      </c>
      <c r="H1535" s="11" t="s">
        <v>3107</v>
      </c>
      <c r="I1535" s="11" t="s">
        <v>3108</v>
      </c>
      <c r="M1535" s="14" t="s">
        <v>26</v>
      </c>
      <c r="N1535" s="15" t="s">
        <v>140</v>
      </c>
      <c r="O1535" s="15" t="s">
        <v>3111</v>
      </c>
    </row>
    <row r="1536">
      <c r="A1536" s="9">
        <v>1536.0</v>
      </c>
      <c r="B1536" s="7" t="s">
        <v>4269</v>
      </c>
      <c r="C1536" s="7" t="s">
        <v>17</v>
      </c>
      <c r="D1536" s="7" t="s">
        <v>3103</v>
      </c>
      <c r="E1536" s="11" t="s">
        <v>3104</v>
      </c>
      <c r="F1536" s="11" t="s">
        <v>3105</v>
      </c>
      <c r="G1536" s="11" t="s">
        <v>3106</v>
      </c>
      <c r="H1536" s="11" t="s">
        <v>3107</v>
      </c>
      <c r="I1536" s="11" t="s">
        <v>3108</v>
      </c>
      <c r="M1536" s="14" t="s">
        <v>26</v>
      </c>
      <c r="N1536" s="15" t="s">
        <v>140</v>
      </c>
      <c r="O1536" s="15" t="s">
        <v>3111</v>
      </c>
    </row>
    <row r="1537">
      <c r="A1537" s="9">
        <v>1537.0</v>
      </c>
      <c r="B1537" s="7" t="s">
        <v>4270</v>
      </c>
      <c r="C1537" s="7" t="s">
        <v>17</v>
      </c>
      <c r="D1537" s="7" t="s">
        <v>3103</v>
      </c>
      <c r="E1537" s="11" t="s">
        <v>3104</v>
      </c>
      <c r="F1537" s="11" t="s">
        <v>3105</v>
      </c>
      <c r="G1537" s="11" t="s">
        <v>3106</v>
      </c>
      <c r="H1537" s="11" t="s">
        <v>3107</v>
      </c>
      <c r="I1537" s="11" t="s">
        <v>3108</v>
      </c>
      <c r="M1537" s="14" t="s">
        <v>26</v>
      </c>
      <c r="N1537" s="15" t="s">
        <v>140</v>
      </c>
      <c r="O1537" s="15" t="s">
        <v>3111</v>
      </c>
    </row>
    <row r="1538">
      <c r="A1538" s="9">
        <v>1538.0</v>
      </c>
      <c r="B1538" s="7" t="s">
        <v>4271</v>
      </c>
      <c r="C1538" s="7" t="s">
        <v>17</v>
      </c>
      <c r="D1538" s="7" t="s">
        <v>3103</v>
      </c>
      <c r="E1538" s="11" t="s">
        <v>3116</v>
      </c>
      <c r="F1538" s="11" t="s">
        <v>3117</v>
      </c>
      <c r="G1538" s="11" t="s">
        <v>3118</v>
      </c>
      <c r="H1538" s="11" t="s">
        <v>3119</v>
      </c>
      <c r="I1538" s="11" t="s">
        <v>3120</v>
      </c>
      <c r="M1538" s="14" t="s">
        <v>26</v>
      </c>
      <c r="N1538" s="15" t="s">
        <v>140</v>
      </c>
      <c r="O1538" s="15" t="s">
        <v>3111</v>
      </c>
    </row>
    <row r="1539">
      <c r="A1539" s="9">
        <v>1539.0</v>
      </c>
      <c r="B1539" s="7" t="s">
        <v>4272</v>
      </c>
      <c r="C1539" s="7" t="s">
        <v>17</v>
      </c>
      <c r="D1539" s="7" t="s">
        <v>3103</v>
      </c>
      <c r="E1539" s="11" t="s">
        <v>3116</v>
      </c>
      <c r="F1539" s="11" t="s">
        <v>3117</v>
      </c>
      <c r="G1539" s="11" t="s">
        <v>3118</v>
      </c>
      <c r="H1539" s="11" t="s">
        <v>3119</v>
      </c>
      <c r="I1539" s="11" t="s">
        <v>3120</v>
      </c>
      <c r="M1539" s="14" t="s">
        <v>26</v>
      </c>
      <c r="N1539" s="15" t="s">
        <v>140</v>
      </c>
      <c r="O1539" s="15" t="s">
        <v>3111</v>
      </c>
    </row>
    <row r="1540">
      <c r="A1540" s="9">
        <v>1540.0</v>
      </c>
      <c r="B1540" s="7" t="s">
        <v>4273</v>
      </c>
      <c r="C1540" s="7" t="s">
        <v>17</v>
      </c>
      <c r="D1540" s="7" t="s">
        <v>3103</v>
      </c>
      <c r="E1540" s="11" t="s">
        <v>3116</v>
      </c>
      <c r="F1540" s="11" t="s">
        <v>3117</v>
      </c>
      <c r="G1540" s="11" t="s">
        <v>3118</v>
      </c>
      <c r="H1540" s="11" t="s">
        <v>3119</v>
      </c>
      <c r="I1540" s="11" t="s">
        <v>3120</v>
      </c>
      <c r="M1540" s="14" t="s">
        <v>26</v>
      </c>
      <c r="N1540" s="15" t="s">
        <v>140</v>
      </c>
      <c r="O1540" s="15" t="s">
        <v>3111</v>
      </c>
    </row>
    <row r="1541">
      <c r="A1541" s="9">
        <v>1541.0</v>
      </c>
      <c r="B1541" s="7" t="s">
        <v>4274</v>
      </c>
      <c r="C1541" s="7" t="s">
        <v>17</v>
      </c>
      <c r="D1541" s="7" t="s">
        <v>3103</v>
      </c>
      <c r="E1541" s="11" t="s">
        <v>3116</v>
      </c>
      <c r="F1541" s="11" t="s">
        <v>3117</v>
      </c>
      <c r="G1541" s="11" t="s">
        <v>3118</v>
      </c>
      <c r="H1541" s="11" t="s">
        <v>3119</v>
      </c>
      <c r="I1541" s="11" t="s">
        <v>3120</v>
      </c>
      <c r="M1541" s="14" t="s">
        <v>26</v>
      </c>
      <c r="N1541" s="15" t="s">
        <v>140</v>
      </c>
      <c r="O1541" s="15" t="s">
        <v>3111</v>
      </c>
    </row>
    <row r="1542">
      <c r="A1542" s="9">
        <v>1542.0</v>
      </c>
      <c r="B1542" s="7" t="s">
        <v>4275</v>
      </c>
      <c r="C1542" s="7" t="s">
        <v>17</v>
      </c>
      <c r="D1542" s="7" t="s">
        <v>3103</v>
      </c>
      <c r="E1542" s="11" t="s">
        <v>3116</v>
      </c>
      <c r="F1542" s="11" t="s">
        <v>3117</v>
      </c>
      <c r="G1542" s="11" t="s">
        <v>3118</v>
      </c>
      <c r="H1542" s="11" t="s">
        <v>3119</v>
      </c>
      <c r="I1542" s="11" t="s">
        <v>3120</v>
      </c>
      <c r="M1542" s="14" t="s">
        <v>26</v>
      </c>
      <c r="N1542" s="15" t="s">
        <v>140</v>
      </c>
      <c r="O1542" s="15" t="s">
        <v>3111</v>
      </c>
    </row>
    <row r="1543">
      <c r="A1543" s="9">
        <v>1543.0</v>
      </c>
      <c r="B1543" s="7" t="s">
        <v>4276</v>
      </c>
      <c r="C1543" s="7" t="s">
        <v>17</v>
      </c>
      <c r="D1543" s="7" t="s">
        <v>3103</v>
      </c>
      <c r="E1543" s="11" t="s">
        <v>3127</v>
      </c>
      <c r="F1543" s="11" t="s">
        <v>3128</v>
      </c>
      <c r="G1543" s="11" t="s">
        <v>3129</v>
      </c>
      <c r="H1543" s="11" t="s">
        <v>3130</v>
      </c>
      <c r="I1543" s="11" t="s">
        <v>3131</v>
      </c>
      <c r="M1543" s="14" t="s">
        <v>26</v>
      </c>
      <c r="N1543" s="15" t="s">
        <v>140</v>
      </c>
      <c r="O1543" s="15" t="s">
        <v>3111</v>
      </c>
    </row>
    <row r="1544">
      <c r="A1544" s="9">
        <v>1544.0</v>
      </c>
      <c r="B1544" s="7" t="s">
        <v>4277</v>
      </c>
      <c r="C1544" s="7" t="s">
        <v>17</v>
      </c>
      <c r="D1544" s="7" t="s">
        <v>3103</v>
      </c>
      <c r="E1544" s="11" t="s">
        <v>3127</v>
      </c>
      <c r="F1544" s="11" t="s">
        <v>3128</v>
      </c>
      <c r="G1544" s="11" t="s">
        <v>3129</v>
      </c>
      <c r="H1544" s="11" t="s">
        <v>3130</v>
      </c>
      <c r="I1544" s="11" t="s">
        <v>3131</v>
      </c>
      <c r="M1544" s="14" t="s">
        <v>26</v>
      </c>
      <c r="N1544" s="15" t="s">
        <v>140</v>
      </c>
      <c r="O1544" s="15" t="s">
        <v>3111</v>
      </c>
    </row>
    <row r="1545">
      <c r="A1545" s="9">
        <v>1545.0</v>
      </c>
      <c r="B1545" s="7" t="s">
        <v>4278</v>
      </c>
      <c r="C1545" s="7" t="s">
        <v>17</v>
      </c>
      <c r="D1545" s="7" t="s">
        <v>3103</v>
      </c>
      <c r="E1545" s="11" t="s">
        <v>3127</v>
      </c>
      <c r="F1545" s="11" t="s">
        <v>3128</v>
      </c>
      <c r="G1545" s="11" t="s">
        <v>3129</v>
      </c>
      <c r="H1545" s="11" t="s">
        <v>3130</v>
      </c>
      <c r="I1545" s="11" t="s">
        <v>3131</v>
      </c>
      <c r="M1545" s="14" t="s">
        <v>26</v>
      </c>
      <c r="N1545" s="15" t="s">
        <v>140</v>
      </c>
      <c r="O1545" s="15" t="s">
        <v>3111</v>
      </c>
    </row>
    <row r="1546">
      <c r="A1546" s="9">
        <v>1546.0</v>
      </c>
      <c r="B1546" s="7" t="s">
        <v>4279</v>
      </c>
      <c r="C1546" s="7" t="s">
        <v>17</v>
      </c>
      <c r="D1546" s="7" t="s">
        <v>3103</v>
      </c>
      <c r="E1546" s="11" t="s">
        <v>3127</v>
      </c>
      <c r="F1546" s="11" t="s">
        <v>3128</v>
      </c>
      <c r="G1546" s="11" t="s">
        <v>3129</v>
      </c>
      <c r="H1546" s="11" t="s">
        <v>3130</v>
      </c>
      <c r="I1546" s="11" t="s">
        <v>3131</v>
      </c>
      <c r="M1546" s="14" t="s">
        <v>26</v>
      </c>
      <c r="N1546" s="15" t="s">
        <v>140</v>
      </c>
      <c r="O1546" s="15" t="s">
        <v>3111</v>
      </c>
    </row>
    <row r="1547">
      <c r="A1547" s="9">
        <v>1547.0</v>
      </c>
      <c r="B1547" s="7" t="s">
        <v>4280</v>
      </c>
      <c r="C1547" s="7" t="s">
        <v>17</v>
      </c>
      <c r="D1547" s="7" t="s">
        <v>3103</v>
      </c>
      <c r="E1547" s="11" t="s">
        <v>4281</v>
      </c>
      <c r="F1547" s="11" t="s">
        <v>4282</v>
      </c>
      <c r="G1547" s="11" t="s">
        <v>4283</v>
      </c>
      <c r="H1547" s="11" t="s">
        <v>4284</v>
      </c>
      <c r="I1547" s="11" t="s">
        <v>4285</v>
      </c>
      <c r="M1547" s="14" t="s">
        <v>26</v>
      </c>
      <c r="N1547" s="15" t="s">
        <v>140</v>
      </c>
      <c r="O1547" s="15" t="s">
        <v>3111</v>
      </c>
    </row>
    <row r="1548">
      <c r="A1548" s="9">
        <v>1548.0</v>
      </c>
      <c r="B1548" s="7" t="s">
        <v>4286</v>
      </c>
      <c r="C1548" s="7" t="s">
        <v>17</v>
      </c>
      <c r="D1548" s="7" t="s">
        <v>3103</v>
      </c>
      <c r="E1548" s="11" t="s">
        <v>4281</v>
      </c>
      <c r="F1548" s="11" t="s">
        <v>4282</v>
      </c>
      <c r="G1548" s="11" t="s">
        <v>4283</v>
      </c>
      <c r="H1548" s="11" t="s">
        <v>4284</v>
      </c>
      <c r="I1548" s="11" t="s">
        <v>4285</v>
      </c>
      <c r="M1548" s="14" t="s">
        <v>26</v>
      </c>
      <c r="N1548" s="15" t="s">
        <v>140</v>
      </c>
      <c r="O1548" s="15" t="s">
        <v>3111</v>
      </c>
    </row>
    <row r="1549">
      <c r="A1549" s="9">
        <v>1549.0</v>
      </c>
      <c r="B1549" s="7" t="s">
        <v>4288</v>
      </c>
      <c r="C1549" s="7" t="s">
        <v>17</v>
      </c>
      <c r="D1549" s="7" t="s">
        <v>3103</v>
      </c>
      <c r="E1549" s="11" t="s">
        <v>4281</v>
      </c>
      <c r="F1549" s="11" t="s">
        <v>4282</v>
      </c>
      <c r="G1549" s="11" t="s">
        <v>4283</v>
      </c>
      <c r="H1549" s="11" t="s">
        <v>4284</v>
      </c>
      <c r="I1549" s="11" t="s">
        <v>4285</v>
      </c>
      <c r="M1549" s="14" t="s">
        <v>26</v>
      </c>
      <c r="N1549" s="15" t="s">
        <v>140</v>
      </c>
      <c r="O1549" s="15" t="s">
        <v>3111</v>
      </c>
    </row>
    <row r="1550">
      <c r="A1550" s="9">
        <v>1550.0</v>
      </c>
      <c r="B1550" s="7" t="s">
        <v>4289</v>
      </c>
      <c r="C1550" s="7" t="s">
        <v>17</v>
      </c>
      <c r="D1550" s="7" t="s">
        <v>3103</v>
      </c>
      <c r="E1550" s="11" t="s">
        <v>4259</v>
      </c>
      <c r="F1550" s="11" t="s">
        <v>4260</v>
      </c>
      <c r="G1550" s="11" t="s">
        <v>4261</v>
      </c>
      <c r="H1550" s="11" t="s">
        <v>4262</v>
      </c>
      <c r="I1550" s="11" t="s">
        <v>4263</v>
      </c>
      <c r="M1550" s="14" t="s">
        <v>26</v>
      </c>
      <c r="N1550" s="15" t="s">
        <v>140</v>
      </c>
      <c r="O1550" s="15" t="s">
        <v>3111</v>
      </c>
    </row>
    <row r="1551">
      <c r="A1551" s="9">
        <v>1551.0</v>
      </c>
      <c r="B1551" s="7" t="s">
        <v>4290</v>
      </c>
      <c r="C1551" s="7" t="s">
        <v>17</v>
      </c>
      <c r="D1551" s="7" t="s">
        <v>3103</v>
      </c>
      <c r="E1551" s="11" t="s">
        <v>4259</v>
      </c>
      <c r="F1551" s="11" t="s">
        <v>4260</v>
      </c>
      <c r="G1551" s="11" t="s">
        <v>4261</v>
      </c>
      <c r="H1551" s="11" t="s">
        <v>4262</v>
      </c>
      <c r="I1551" s="11" t="s">
        <v>4263</v>
      </c>
      <c r="M1551" s="14" t="s">
        <v>26</v>
      </c>
      <c r="N1551" s="15" t="s">
        <v>140</v>
      </c>
      <c r="O1551" s="15" t="s">
        <v>3111</v>
      </c>
    </row>
    <row r="1552">
      <c r="A1552" s="9">
        <v>1552.0</v>
      </c>
      <c r="B1552" s="7" t="s">
        <v>4291</v>
      </c>
      <c r="C1552" s="7" t="s">
        <v>17</v>
      </c>
      <c r="D1552" s="7" t="s">
        <v>3103</v>
      </c>
      <c r="E1552" s="11" t="s">
        <v>4259</v>
      </c>
      <c r="F1552" s="11" t="s">
        <v>4260</v>
      </c>
      <c r="G1552" s="11" t="s">
        <v>4261</v>
      </c>
      <c r="H1552" s="11" t="s">
        <v>4262</v>
      </c>
      <c r="I1552" s="11" t="s">
        <v>4263</v>
      </c>
      <c r="M1552" s="14" t="s">
        <v>26</v>
      </c>
      <c r="N1552" s="15" t="s">
        <v>140</v>
      </c>
      <c r="O1552" s="15" t="s">
        <v>3111</v>
      </c>
    </row>
    <row r="1553">
      <c r="A1553" s="9">
        <v>1553.0</v>
      </c>
      <c r="B1553" s="7" t="s">
        <v>4292</v>
      </c>
      <c r="C1553" s="7" t="s">
        <v>17</v>
      </c>
      <c r="D1553" s="7" t="s">
        <v>3103</v>
      </c>
      <c r="E1553" s="11" t="s">
        <v>4259</v>
      </c>
      <c r="F1553" s="11" t="s">
        <v>4260</v>
      </c>
      <c r="G1553" s="11" t="s">
        <v>4261</v>
      </c>
      <c r="H1553" s="11" t="s">
        <v>4262</v>
      </c>
      <c r="I1553" s="11" t="s">
        <v>4263</v>
      </c>
      <c r="M1553" s="14" t="s">
        <v>26</v>
      </c>
      <c r="N1553" s="15" t="s">
        <v>140</v>
      </c>
      <c r="O1553" s="15" t="s">
        <v>3111</v>
      </c>
    </row>
    <row r="1554">
      <c r="A1554" s="9">
        <v>1554.0</v>
      </c>
      <c r="B1554" s="7" t="s">
        <v>4293</v>
      </c>
      <c r="C1554" s="7" t="s">
        <v>638</v>
      </c>
      <c r="D1554" s="7" t="s">
        <v>638</v>
      </c>
      <c r="E1554" s="11" t="s">
        <v>4294</v>
      </c>
      <c r="F1554" s="11" t="s">
        <v>4295</v>
      </c>
      <c r="G1554" s="11" t="s">
        <v>4296</v>
      </c>
      <c r="H1554" s="11" t="s">
        <v>4297</v>
      </c>
      <c r="I1554" s="11" t="s">
        <v>4298</v>
      </c>
      <c r="M1554" s="14" t="s">
        <v>26</v>
      </c>
      <c r="N1554" s="15" t="s">
        <v>140</v>
      </c>
      <c r="O1554" s="15" t="s">
        <v>167</v>
      </c>
    </row>
    <row r="1555">
      <c r="A1555" s="9">
        <v>1555.0</v>
      </c>
      <c r="B1555" s="7" t="s">
        <v>4299</v>
      </c>
      <c r="C1555" s="7" t="s">
        <v>638</v>
      </c>
      <c r="D1555" s="7" t="s">
        <v>638</v>
      </c>
      <c r="E1555" s="11" t="s">
        <v>4294</v>
      </c>
      <c r="F1555" s="11" t="s">
        <v>4295</v>
      </c>
      <c r="G1555" s="11" t="s">
        <v>4296</v>
      </c>
      <c r="H1555" s="11" t="s">
        <v>4297</v>
      </c>
      <c r="I1555" s="11" t="s">
        <v>4298</v>
      </c>
      <c r="M1555" s="14" t="s">
        <v>26</v>
      </c>
      <c r="N1555" s="15" t="s">
        <v>140</v>
      </c>
      <c r="O1555" s="15" t="s">
        <v>167</v>
      </c>
    </row>
    <row r="1556">
      <c r="A1556" s="9">
        <v>1556.0</v>
      </c>
      <c r="B1556" s="7" t="s">
        <v>4300</v>
      </c>
      <c r="C1556" s="7" t="s">
        <v>638</v>
      </c>
      <c r="D1556" s="7" t="s">
        <v>638</v>
      </c>
      <c r="E1556" s="11" t="s">
        <v>4294</v>
      </c>
      <c r="F1556" s="11" t="s">
        <v>4295</v>
      </c>
      <c r="G1556" s="11" t="s">
        <v>4296</v>
      </c>
      <c r="H1556" s="11" t="s">
        <v>4297</v>
      </c>
      <c r="I1556" s="11" t="s">
        <v>4298</v>
      </c>
      <c r="M1556" s="14" t="s">
        <v>26</v>
      </c>
      <c r="N1556" s="15" t="s">
        <v>140</v>
      </c>
      <c r="O1556" s="15" t="s">
        <v>167</v>
      </c>
    </row>
    <row r="1557">
      <c r="A1557" s="9">
        <v>1557.0</v>
      </c>
      <c r="B1557" s="7" t="s">
        <v>4301</v>
      </c>
      <c r="C1557" s="7" t="s">
        <v>638</v>
      </c>
      <c r="D1557" s="7" t="s">
        <v>638</v>
      </c>
      <c r="E1557" s="11" t="s">
        <v>4294</v>
      </c>
      <c r="F1557" s="11" t="s">
        <v>4295</v>
      </c>
      <c r="G1557" s="11" t="s">
        <v>4296</v>
      </c>
      <c r="H1557" s="11" t="s">
        <v>4297</v>
      </c>
      <c r="I1557" s="11" t="s">
        <v>4298</v>
      </c>
      <c r="M1557" s="14" t="s">
        <v>26</v>
      </c>
      <c r="N1557" s="15" t="s">
        <v>140</v>
      </c>
      <c r="O1557" s="15" t="s">
        <v>167</v>
      </c>
    </row>
    <row r="1558">
      <c r="A1558" s="9">
        <v>1558.0</v>
      </c>
      <c r="B1558" s="7" t="s">
        <v>4302</v>
      </c>
      <c r="C1558" s="7" t="s">
        <v>638</v>
      </c>
      <c r="D1558" s="7" t="s">
        <v>638</v>
      </c>
      <c r="E1558" s="11" t="s">
        <v>4294</v>
      </c>
      <c r="F1558" s="11" t="s">
        <v>4295</v>
      </c>
      <c r="G1558" s="11" t="s">
        <v>4296</v>
      </c>
      <c r="H1558" s="11" t="s">
        <v>4297</v>
      </c>
      <c r="I1558" s="11" t="s">
        <v>4298</v>
      </c>
      <c r="M1558" s="14" t="s">
        <v>26</v>
      </c>
      <c r="N1558" s="15" t="s">
        <v>140</v>
      </c>
      <c r="O1558" s="15" t="s">
        <v>167</v>
      </c>
    </row>
    <row r="1559">
      <c r="A1559" s="9">
        <v>1559.0</v>
      </c>
      <c r="B1559" s="7" t="s">
        <v>4303</v>
      </c>
      <c r="C1559" s="7" t="s">
        <v>638</v>
      </c>
      <c r="D1559" s="7" t="s">
        <v>638</v>
      </c>
      <c r="E1559" s="11" t="s">
        <v>4294</v>
      </c>
      <c r="F1559" s="11" t="s">
        <v>4295</v>
      </c>
      <c r="G1559" s="11" t="s">
        <v>4296</v>
      </c>
      <c r="H1559" s="11" t="s">
        <v>4297</v>
      </c>
      <c r="I1559" s="11" t="s">
        <v>4298</v>
      </c>
      <c r="M1559" s="14" t="s">
        <v>219</v>
      </c>
      <c r="N1559" s="15" t="s">
        <v>220</v>
      </c>
      <c r="O1559" s="15" t="s">
        <v>221</v>
      </c>
    </row>
    <row r="1560">
      <c r="A1560" s="9">
        <v>1560.0</v>
      </c>
      <c r="B1560" s="7" t="s">
        <v>4304</v>
      </c>
      <c r="C1560" s="7" t="s">
        <v>638</v>
      </c>
      <c r="D1560" s="7" t="s">
        <v>638</v>
      </c>
      <c r="E1560" s="11" t="s">
        <v>4294</v>
      </c>
      <c r="F1560" s="11" t="s">
        <v>4295</v>
      </c>
      <c r="G1560" s="11" t="s">
        <v>4296</v>
      </c>
      <c r="H1560" s="11" t="s">
        <v>4297</v>
      </c>
      <c r="I1560" s="11" t="s">
        <v>4298</v>
      </c>
      <c r="M1560" s="14" t="s">
        <v>219</v>
      </c>
      <c r="N1560" s="15" t="s">
        <v>220</v>
      </c>
      <c r="O1560" s="15" t="s">
        <v>221</v>
      </c>
    </row>
    <row r="1561">
      <c r="A1561" s="9">
        <v>1561.0</v>
      </c>
      <c r="B1561" s="7" t="s">
        <v>4305</v>
      </c>
      <c r="C1561" s="7" t="s">
        <v>638</v>
      </c>
      <c r="D1561" s="7" t="s">
        <v>638</v>
      </c>
      <c r="E1561" s="11" t="s">
        <v>4294</v>
      </c>
      <c r="F1561" s="11" t="s">
        <v>4295</v>
      </c>
      <c r="G1561" s="11" t="s">
        <v>4296</v>
      </c>
      <c r="H1561" s="11" t="s">
        <v>4297</v>
      </c>
      <c r="I1561" s="11" t="s">
        <v>4298</v>
      </c>
      <c r="M1561" s="14" t="s">
        <v>219</v>
      </c>
      <c r="N1561" s="15" t="s">
        <v>220</v>
      </c>
      <c r="O1561" s="15" t="s">
        <v>221</v>
      </c>
    </row>
    <row r="1562">
      <c r="A1562" s="9">
        <v>1562.0</v>
      </c>
      <c r="B1562" s="7" t="s">
        <v>4306</v>
      </c>
      <c r="C1562" s="7" t="s">
        <v>124</v>
      </c>
      <c r="D1562" s="7" t="s">
        <v>125</v>
      </c>
      <c r="E1562" s="11" t="s">
        <v>4307</v>
      </c>
      <c r="F1562" s="11" t="s">
        <v>4308</v>
      </c>
      <c r="G1562" s="11" t="s">
        <v>4309</v>
      </c>
      <c r="H1562" s="11" t="s">
        <v>4310</v>
      </c>
      <c r="I1562" s="11" t="s">
        <v>4311</v>
      </c>
      <c r="M1562" s="14" t="s">
        <v>26</v>
      </c>
      <c r="N1562" s="15" t="s">
        <v>140</v>
      </c>
      <c r="O1562" s="15" t="s">
        <v>167</v>
      </c>
    </row>
    <row r="1563">
      <c r="A1563" s="9">
        <v>1563.0</v>
      </c>
      <c r="B1563" s="7" t="s">
        <v>4312</v>
      </c>
      <c r="C1563" s="7" t="s">
        <v>124</v>
      </c>
      <c r="D1563" s="7" t="s">
        <v>125</v>
      </c>
      <c r="E1563" s="11" t="s">
        <v>4313</v>
      </c>
      <c r="F1563" s="11" t="s">
        <v>4314</v>
      </c>
      <c r="G1563" s="11" t="s">
        <v>4315</v>
      </c>
      <c r="H1563" s="11" t="s">
        <v>4316</v>
      </c>
      <c r="I1563" s="11" t="s">
        <v>4317</v>
      </c>
      <c r="M1563" s="14" t="s">
        <v>26</v>
      </c>
      <c r="N1563" s="15" t="s">
        <v>140</v>
      </c>
      <c r="O1563" s="15" t="s">
        <v>167</v>
      </c>
    </row>
    <row r="1564">
      <c r="A1564" s="9">
        <v>1564.0</v>
      </c>
      <c r="B1564" s="7" t="s">
        <v>4318</v>
      </c>
      <c r="C1564" s="7" t="s">
        <v>124</v>
      </c>
      <c r="D1564" s="7" t="s">
        <v>125</v>
      </c>
      <c r="E1564" s="11" t="s">
        <v>274</v>
      </c>
      <c r="F1564" s="11" t="s">
        <v>275</v>
      </c>
      <c r="G1564" s="11" t="s">
        <v>276</v>
      </c>
      <c r="H1564" s="11" t="s">
        <v>277</v>
      </c>
      <c r="I1564" s="11" t="s">
        <v>278</v>
      </c>
      <c r="M1564" s="14" t="s">
        <v>80</v>
      </c>
      <c r="N1564" s="15" t="s">
        <v>140</v>
      </c>
      <c r="O1564" s="15" t="s">
        <v>141</v>
      </c>
    </row>
    <row r="1565">
      <c r="A1565" s="9">
        <v>1565.0</v>
      </c>
      <c r="B1565" s="7" t="s">
        <v>4320</v>
      </c>
      <c r="C1565" s="7" t="s">
        <v>232</v>
      </c>
      <c r="D1565" s="7" t="s">
        <v>4321</v>
      </c>
      <c r="E1565" s="11" t="s">
        <v>4322</v>
      </c>
      <c r="F1565" s="11" t="s">
        <v>4323</v>
      </c>
      <c r="G1565" s="11" t="s">
        <v>4324</v>
      </c>
      <c r="H1565" s="11" t="s">
        <v>4325</v>
      </c>
      <c r="I1565" s="11" t="s">
        <v>4326</v>
      </c>
      <c r="M1565" s="14" t="s">
        <v>26</v>
      </c>
      <c r="N1565" s="15" t="s">
        <v>140</v>
      </c>
      <c r="O1565" s="15" t="s">
        <v>167</v>
      </c>
    </row>
    <row r="1566">
      <c r="A1566" s="9">
        <v>1566.0</v>
      </c>
      <c r="B1566" s="7" t="s">
        <v>4327</v>
      </c>
      <c r="C1566" s="7" t="s">
        <v>708</v>
      </c>
      <c r="D1566" s="7" t="s">
        <v>1195</v>
      </c>
      <c r="E1566" s="11" t="s">
        <v>2583</v>
      </c>
      <c r="F1566" s="11" t="s">
        <v>2584</v>
      </c>
      <c r="G1566" s="11" t="s">
        <v>2585</v>
      </c>
      <c r="H1566" s="11" t="s">
        <v>2586</v>
      </c>
      <c r="I1566" s="11" t="s">
        <v>2587</v>
      </c>
      <c r="M1566" s="14" t="s">
        <v>26</v>
      </c>
      <c r="N1566" s="15" t="s">
        <v>140</v>
      </c>
      <c r="O1566" s="15" t="s">
        <v>167</v>
      </c>
    </row>
    <row r="1567">
      <c r="A1567" s="9">
        <v>1567.0</v>
      </c>
      <c r="B1567" s="7" t="s">
        <v>4328</v>
      </c>
      <c r="C1567" s="7" t="s">
        <v>708</v>
      </c>
      <c r="D1567" s="7" t="s">
        <v>1195</v>
      </c>
      <c r="E1567" s="11" t="s">
        <v>2583</v>
      </c>
      <c r="F1567" s="11" t="s">
        <v>2584</v>
      </c>
      <c r="G1567" s="11" t="s">
        <v>2585</v>
      </c>
      <c r="H1567" s="11" t="s">
        <v>2586</v>
      </c>
      <c r="I1567" s="11" t="s">
        <v>2587</v>
      </c>
      <c r="M1567" s="14" t="s">
        <v>219</v>
      </c>
      <c r="N1567" s="15" t="s">
        <v>220</v>
      </c>
      <c r="O1567" s="15" t="s">
        <v>221</v>
      </c>
    </row>
    <row r="1568">
      <c r="A1568" s="9">
        <v>1568.0</v>
      </c>
      <c r="B1568" s="7" t="s">
        <v>4329</v>
      </c>
      <c r="C1568" s="7" t="s">
        <v>708</v>
      </c>
      <c r="D1568" s="7" t="s">
        <v>1195</v>
      </c>
      <c r="E1568" s="11" t="s">
        <v>2583</v>
      </c>
      <c r="F1568" s="11" t="s">
        <v>2584</v>
      </c>
      <c r="G1568" s="11" t="s">
        <v>2585</v>
      </c>
      <c r="H1568" s="11" t="s">
        <v>2586</v>
      </c>
      <c r="I1568" s="11" t="s">
        <v>2587</v>
      </c>
      <c r="M1568" s="14" t="s">
        <v>219</v>
      </c>
      <c r="N1568" s="15" t="s">
        <v>220</v>
      </c>
      <c r="O1568" s="15" t="s">
        <v>221</v>
      </c>
    </row>
    <row r="1569">
      <c r="A1569" s="9">
        <v>1569.0</v>
      </c>
      <c r="B1569" s="7" t="s">
        <v>4330</v>
      </c>
      <c r="C1569" s="7" t="s">
        <v>205</v>
      </c>
      <c r="D1569" s="7" t="s">
        <v>1042</v>
      </c>
      <c r="E1569" s="11" t="s">
        <v>4331</v>
      </c>
      <c r="F1569" s="11" t="s">
        <v>4332</v>
      </c>
      <c r="G1569" s="11" t="s">
        <v>4333</v>
      </c>
      <c r="H1569" s="11" t="s">
        <v>4334</v>
      </c>
      <c r="I1569" s="11" t="s">
        <v>4335</v>
      </c>
      <c r="M1569" s="14" t="s">
        <v>26</v>
      </c>
      <c r="N1569" s="15" t="s">
        <v>140</v>
      </c>
      <c r="O1569" s="15" t="s">
        <v>167</v>
      </c>
    </row>
    <row r="1570">
      <c r="A1570" s="9">
        <v>1570.0</v>
      </c>
      <c r="B1570" s="7" t="s">
        <v>4336</v>
      </c>
      <c r="C1570" s="7" t="s">
        <v>205</v>
      </c>
      <c r="D1570" s="7" t="s">
        <v>1042</v>
      </c>
      <c r="E1570" s="11" t="s">
        <v>4331</v>
      </c>
      <c r="F1570" s="11" t="s">
        <v>4332</v>
      </c>
      <c r="G1570" s="11" t="s">
        <v>4333</v>
      </c>
      <c r="H1570" s="11" t="s">
        <v>4334</v>
      </c>
      <c r="I1570" s="11" t="s">
        <v>4335</v>
      </c>
      <c r="M1570" s="14" t="s">
        <v>26</v>
      </c>
      <c r="N1570" s="15" t="s">
        <v>140</v>
      </c>
      <c r="O1570" s="15" t="s">
        <v>167</v>
      </c>
    </row>
    <row r="1571">
      <c r="A1571" s="9">
        <v>1571.0</v>
      </c>
      <c r="B1571" s="7" t="s">
        <v>4337</v>
      </c>
      <c r="C1571" s="7" t="s">
        <v>205</v>
      </c>
      <c r="D1571" s="7" t="s">
        <v>1042</v>
      </c>
      <c r="E1571" s="11" t="s">
        <v>4331</v>
      </c>
      <c r="F1571" s="11" t="s">
        <v>4332</v>
      </c>
      <c r="G1571" s="11" t="s">
        <v>4333</v>
      </c>
      <c r="H1571" s="11" t="s">
        <v>4334</v>
      </c>
      <c r="I1571" s="11" t="s">
        <v>4335</v>
      </c>
      <c r="M1571" s="14" t="s">
        <v>26</v>
      </c>
      <c r="N1571" s="15" t="s">
        <v>140</v>
      </c>
      <c r="O1571" s="15" t="s">
        <v>167</v>
      </c>
    </row>
    <row r="1572">
      <c r="A1572" s="9">
        <v>1572.0</v>
      </c>
      <c r="B1572" s="7" t="s">
        <v>4338</v>
      </c>
      <c r="C1572" s="7" t="s">
        <v>759</v>
      </c>
      <c r="D1572" s="7" t="s">
        <v>2083</v>
      </c>
      <c r="E1572" s="11" t="s">
        <v>4339</v>
      </c>
      <c r="F1572" s="11" t="s">
        <v>4340</v>
      </c>
      <c r="G1572" s="11" t="s">
        <v>4341</v>
      </c>
      <c r="H1572" s="11" t="s">
        <v>1829</v>
      </c>
      <c r="I1572" s="11" t="s">
        <v>4342</v>
      </c>
      <c r="M1572" s="14" t="s">
        <v>80</v>
      </c>
      <c r="N1572" s="15" t="s">
        <v>140</v>
      </c>
      <c r="O1572" s="15" t="s">
        <v>167</v>
      </c>
    </row>
    <row r="1573">
      <c r="A1573" s="9">
        <v>1573.0</v>
      </c>
      <c r="B1573" s="7" t="s">
        <v>4343</v>
      </c>
      <c r="C1573" s="7" t="s">
        <v>759</v>
      </c>
      <c r="D1573" s="7" t="s">
        <v>2083</v>
      </c>
      <c r="E1573" s="11" t="s">
        <v>4344</v>
      </c>
      <c r="F1573" s="11" t="s">
        <v>4345</v>
      </c>
      <c r="G1573" s="11" t="s">
        <v>4346</v>
      </c>
      <c r="H1573" s="11" t="s">
        <v>4347</v>
      </c>
      <c r="I1573" s="11" t="s">
        <v>4348</v>
      </c>
      <c r="M1573" s="14" t="s">
        <v>26</v>
      </c>
      <c r="N1573" s="15" t="s">
        <v>140</v>
      </c>
      <c r="O1573" s="15" t="s">
        <v>167</v>
      </c>
    </row>
    <row r="1574">
      <c r="A1574" s="9">
        <v>1574.0</v>
      </c>
      <c r="B1574" s="7" t="s">
        <v>4349</v>
      </c>
      <c r="C1574" s="7" t="s">
        <v>759</v>
      </c>
      <c r="D1574" s="7" t="s">
        <v>2083</v>
      </c>
      <c r="E1574" s="11" t="s">
        <v>4344</v>
      </c>
      <c r="F1574" s="11" t="s">
        <v>4345</v>
      </c>
      <c r="G1574" s="11" t="s">
        <v>4346</v>
      </c>
      <c r="H1574" s="11" t="s">
        <v>4347</v>
      </c>
      <c r="I1574" s="11" t="s">
        <v>4348</v>
      </c>
      <c r="M1574" s="14" t="s">
        <v>26</v>
      </c>
      <c r="N1574" s="15" t="s">
        <v>140</v>
      </c>
      <c r="O1574" s="15" t="s">
        <v>167</v>
      </c>
    </row>
    <row r="1575">
      <c r="A1575" s="9">
        <v>1575.0</v>
      </c>
      <c r="B1575" s="7" t="s">
        <v>4350</v>
      </c>
      <c r="C1575" s="7" t="s">
        <v>759</v>
      </c>
      <c r="D1575" s="7" t="s">
        <v>2083</v>
      </c>
      <c r="E1575" s="11" t="s">
        <v>4344</v>
      </c>
      <c r="F1575" s="11" t="s">
        <v>4345</v>
      </c>
      <c r="G1575" s="11" t="s">
        <v>4346</v>
      </c>
      <c r="H1575" s="11" t="s">
        <v>4347</v>
      </c>
      <c r="I1575" s="11" t="s">
        <v>4348</v>
      </c>
      <c r="M1575" s="14" t="s">
        <v>26</v>
      </c>
      <c r="N1575" s="15" t="s">
        <v>140</v>
      </c>
      <c r="O1575" s="15" t="s">
        <v>167</v>
      </c>
    </row>
    <row r="1576">
      <c r="A1576" s="9">
        <v>1576.0</v>
      </c>
      <c r="B1576" s="7" t="s">
        <v>4351</v>
      </c>
      <c r="C1576" s="7" t="s">
        <v>759</v>
      </c>
      <c r="D1576" s="7" t="s">
        <v>2083</v>
      </c>
      <c r="E1576" s="11" t="s">
        <v>4344</v>
      </c>
      <c r="F1576" s="11" t="s">
        <v>4345</v>
      </c>
      <c r="G1576" s="11" t="s">
        <v>4346</v>
      </c>
      <c r="H1576" s="11" t="s">
        <v>4347</v>
      </c>
      <c r="I1576" s="11" t="s">
        <v>4348</v>
      </c>
      <c r="M1576" s="14" t="s">
        <v>26</v>
      </c>
      <c r="N1576" s="15" t="s">
        <v>140</v>
      </c>
      <c r="O1576" s="15" t="s">
        <v>167</v>
      </c>
    </row>
    <row r="1577">
      <c r="A1577" s="9">
        <v>1577.0</v>
      </c>
      <c r="B1577" s="7" t="s">
        <v>4352</v>
      </c>
      <c r="C1577" s="7" t="s">
        <v>759</v>
      </c>
      <c r="D1577" s="7" t="s">
        <v>2083</v>
      </c>
      <c r="E1577" s="11" t="s">
        <v>4344</v>
      </c>
      <c r="F1577" s="11" t="s">
        <v>4345</v>
      </c>
      <c r="G1577" s="11" t="s">
        <v>4346</v>
      </c>
      <c r="H1577" s="11" t="s">
        <v>4347</v>
      </c>
      <c r="I1577" s="11" t="s">
        <v>4348</v>
      </c>
      <c r="M1577" s="14" t="s">
        <v>219</v>
      </c>
      <c r="N1577" s="15" t="s">
        <v>220</v>
      </c>
      <c r="O1577" s="15" t="s">
        <v>221</v>
      </c>
    </row>
    <row r="1578">
      <c r="A1578" s="9">
        <v>1578.0</v>
      </c>
      <c r="B1578" s="7" t="s">
        <v>4353</v>
      </c>
      <c r="C1578" s="7" t="s">
        <v>759</v>
      </c>
      <c r="D1578" s="7" t="s">
        <v>2083</v>
      </c>
      <c r="E1578" s="11" t="s">
        <v>4344</v>
      </c>
      <c r="F1578" s="11" t="s">
        <v>4345</v>
      </c>
      <c r="G1578" s="11" t="s">
        <v>4346</v>
      </c>
      <c r="H1578" s="11" t="s">
        <v>4347</v>
      </c>
      <c r="I1578" s="11" t="s">
        <v>4348</v>
      </c>
      <c r="M1578" s="14" t="s">
        <v>219</v>
      </c>
      <c r="N1578" s="15" t="s">
        <v>220</v>
      </c>
      <c r="O1578" s="15" t="s">
        <v>221</v>
      </c>
    </row>
    <row r="1579">
      <c r="A1579" s="9">
        <v>1579.0</v>
      </c>
      <c r="B1579" s="7" t="s">
        <v>4354</v>
      </c>
      <c r="C1579" s="7" t="s">
        <v>759</v>
      </c>
      <c r="D1579" s="7" t="s">
        <v>2083</v>
      </c>
      <c r="E1579" s="11" t="s">
        <v>4344</v>
      </c>
      <c r="F1579" s="11" t="s">
        <v>4345</v>
      </c>
      <c r="G1579" s="11" t="s">
        <v>4346</v>
      </c>
      <c r="H1579" s="11" t="s">
        <v>4347</v>
      </c>
      <c r="I1579" s="11" t="s">
        <v>4348</v>
      </c>
      <c r="M1579" s="14" t="s">
        <v>219</v>
      </c>
      <c r="N1579" s="15" t="s">
        <v>220</v>
      </c>
      <c r="O1579" s="15" t="s">
        <v>221</v>
      </c>
    </row>
    <row r="1580">
      <c r="A1580" s="9">
        <v>1580.0</v>
      </c>
      <c r="B1580" s="7" t="s">
        <v>4356</v>
      </c>
      <c r="C1580" s="7" t="s">
        <v>759</v>
      </c>
      <c r="D1580" s="7" t="s">
        <v>2083</v>
      </c>
      <c r="E1580" s="11" t="s">
        <v>4344</v>
      </c>
      <c r="F1580" s="11" t="s">
        <v>4345</v>
      </c>
      <c r="G1580" s="11" t="s">
        <v>4346</v>
      </c>
      <c r="H1580" s="11" t="s">
        <v>4347</v>
      </c>
      <c r="I1580" s="11" t="s">
        <v>4348</v>
      </c>
      <c r="M1580" s="14" t="s">
        <v>219</v>
      </c>
      <c r="N1580" s="15" t="s">
        <v>220</v>
      </c>
      <c r="O1580" s="15" t="s">
        <v>221</v>
      </c>
    </row>
    <row r="1581">
      <c r="A1581" s="9">
        <v>1581.0</v>
      </c>
      <c r="B1581" s="7" t="s">
        <v>4357</v>
      </c>
      <c r="C1581" s="7" t="s">
        <v>3536</v>
      </c>
      <c r="D1581" s="7" t="s">
        <v>3537</v>
      </c>
      <c r="E1581" s="11" t="s">
        <v>4358</v>
      </c>
      <c r="F1581" s="11" t="s">
        <v>4359</v>
      </c>
      <c r="G1581" s="11" t="s">
        <v>4360</v>
      </c>
      <c r="H1581" s="11" t="s">
        <v>4361</v>
      </c>
      <c r="I1581" s="11" t="s">
        <v>4362</v>
      </c>
      <c r="M1581" s="14" t="s">
        <v>26</v>
      </c>
      <c r="N1581" s="15" t="s">
        <v>140</v>
      </c>
      <c r="O1581" s="15" t="s">
        <v>167</v>
      </c>
    </row>
    <row r="1582">
      <c r="A1582" s="9">
        <v>1582.0</v>
      </c>
      <c r="B1582" s="7" t="s">
        <v>4363</v>
      </c>
      <c r="C1582" s="7" t="s">
        <v>3536</v>
      </c>
      <c r="D1582" s="7" t="s">
        <v>3537</v>
      </c>
      <c r="E1582" s="11" t="s">
        <v>4358</v>
      </c>
      <c r="F1582" s="11" t="s">
        <v>4359</v>
      </c>
      <c r="G1582" s="11" t="s">
        <v>4360</v>
      </c>
      <c r="H1582" s="11" t="s">
        <v>4361</v>
      </c>
      <c r="I1582" s="11" t="s">
        <v>4362</v>
      </c>
      <c r="M1582" s="14" t="s">
        <v>26</v>
      </c>
      <c r="N1582" s="15" t="s">
        <v>140</v>
      </c>
      <c r="O1582" s="15" t="s">
        <v>167</v>
      </c>
    </row>
    <row r="1583">
      <c r="A1583" s="9">
        <v>1583.0</v>
      </c>
      <c r="B1583" s="7" t="s">
        <v>4364</v>
      </c>
      <c r="C1583" s="7" t="s">
        <v>3536</v>
      </c>
      <c r="D1583" s="7" t="s">
        <v>3537</v>
      </c>
      <c r="E1583" s="11" t="s">
        <v>4358</v>
      </c>
      <c r="F1583" s="11" t="s">
        <v>4359</v>
      </c>
      <c r="G1583" s="11" t="s">
        <v>4360</v>
      </c>
      <c r="H1583" s="11" t="s">
        <v>4361</v>
      </c>
      <c r="I1583" s="11" t="s">
        <v>4362</v>
      </c>
      <c r="M1583" s="14" t="s">
        <v>26</v>
      </c>
      <c r="N1583" s="15" t="s">
        <v>29</v>
      </c>
      <c r="O1583" s="15" t="s">
        <v>48</v>
      </c>
    </row>
    <row r="1584">
      <c r="A1584" s="9">
        <v>1584.0</v>
      </c>
      <c r="B1584" s="7" t="s">
        <v>4365</v>
      </c>
      <c r="C1584" s="7" t="s">
        <v>3536</v>
      </c>
      <c r="D1584" s="7" t="s">
        <v>3537</v>
      </c>
      <c r="E1584" s="11" t="s">
        <v>4358</v>
      </c>
      <c r="F1584" s="11" t="s">
        <v>4359</v>
      </c>
      <c r="G1584" s="11" t="s">
        <v>4360</v>
      </c>
      <c r="H1584" s="11" t="s">
        <v>4361</v>
      </c>
      <c r="I1584" s="11" t="s">
        <v>4362</v>
      </c>
      <c r="M1584" s="14" t="s">
        <v>219</v>
      </c>
      <c r="N1584" s="15" t="s">
        <v>220</v>
      </c>
      <c r="O1584" s="15" t="s">
        <v>221</v>
      </c>
    </row>
    <row r="1585">
      <c r="A1585" s="9">
        <v>1585.0</v>
      </c>
      <c r="B1585" s="7" t="s">
        <v>4366</v>
      </c>
      <c r="C1585" s="7" t="s">
        <v>3536</v>
      </c>
      <c r="D1585" s="7" t="s">
        <v>3537</v>
      </c>
      <c r="E1585" s="11" t="s">
        <v>4358</v>
      </c>
      <c r="F1585" s="11" t="s">
        <v>4359</v>
      </c>
      <c r="G1585" s="11" t="s">
        <v>4360</v>
      </c>
      <c r="H1585" s="11" t="s">
        <v>4361</v>
      </c>
      <c r="I1585" s="11" t="s">
        <v>4362</v>
      </c>
      <c r="M1585" s="14" t="s">
        <v>26</v>
      </c>
      <c r="N1585" s="15" t="s">
        <v>140</v>
      </c>
      <c r="O1585" s="15" t="s">
        <v>167</v>
      </c>
    </row>
    <row r="1586">
      <c r="A1586" s="9">
        <v>1586.0</v>
      </c>
      <c r="B1586" s="7" t="s">
        <v>4367</v>
      </c>
      <c r="C1586" s="7" t="s">
        <v>2370</v>
      </c>
      <c r="D1586" s="7" t="s">
        <v>2371</v>
      </c>
      <c r="E1586" s="11" t="s">
        <v>4358</v>
      </c>
      <c r="F1586" s="11" t="s">
        <v>4359</v>
      </c>
      <c r="G1586" s="11" t="s">
        <v>4360</v>
      </c>
      <c r="H1586" s="11" t="s">
        <v>4361</v>
      </c>
      <c r="I1586" s="11" t="s">
        <v>4362</v>
      </c>
      <c r="M1586" s="14" t="s">
        <v>26</v>
      </c>
      <c r="N1586" s="15" t="s">
        <v>29</v>
      </c>
      <c r="O1586" s="15" t="s">
        <v>48</v>
      </c>
    </row>
    <row r="1587">
      <c r="A1587" s="9">
        <v>1587.0</v>
      </c>
      <c r="B1587" s="7" t="s">
        <v>4368</v>
      </c>
      <c r="C1587" s="7" t="s">
        <v>266</v>
      </c>
      <c r="D1587" s="7" t="s">
        <v>266</v>
      </c>
      <c r="E1587" s="11" t="s">
        <v>4369</v>
      </c>
      <c r="F1587" s="11" t="s">
        <v>4370</v>
      </c>
      <c r="G1587" s="11" t="s">
        <v>4371</v>
      </c>
      <c r="H1587" s="11" t="s">
        <v>4372</v>
      </c>
      <c r="I1587" s="11" t="s">
        <v>4373</v>
      </c>
      <c r="M1587" s="14" t="s">
        <v>26</v>
      </c>
      <c r="N1587" s="15" t="s">
        <v>140</v>
      </c>
      <c r="O1587" s="15" t="s">
        <v>167</v>
      </c>
    </row>
    <row r="1588">
      <c r="A1588" s="9">
        <v>1588.0</v>
      </c>
      <c r="B1588" s="7" t="s">
        <v>4374</v>
      </c>
      <c r="C1588" s="7" t="s">
        <v>266</v>
      </c>
      <c r="D1588" s="7" t="s">
        <v>266</v>
      </c>
      <c r="E1588" s="11" t="s">
        <v>4369</v>
      </c>
      <c r="F1588" s="11" t="s">
        <v>4370</v>
      </c>
      <c r="G1588" s="11" t="s">
        <v>4371</v>
      </c>
      <c r="H1588" s="11" t="s">
        <v>4372</v>
      </c>
      <c r="I1588" s="11" t="s">
        <v>4373</v>
      </c>
      <c r="M1588" s="14" t="s">
        <v>26</v>
      </c>
      <c r="N1588" s="15" t="s">
        <v>140</v>
      </c>
      <c r="O1588" s="15" t="s">
        <v>167</v>
      </c>
    </row>
    <row r="1589">
      <c r="A1589" s="9">
        <v>1589.0</v>
      </c>
      <c r="B1589" s="7" t="s">
        <v>4375</v>
      </c>
      <c r="C1589" s="7" t="s">
        <v>266</v>
      </c>
      <c r="D1589" s="7" t="s">
        <v>266</v>
      </c>
      <c r="E1589" s="11" t="s">
        <v>4369</v>
      </c>
      <c r="F1589" s="11" t="s">
        <v>4370</v>
      </c>
      <c r="G1589" s="11" t="s">
        <v>4371</v>
      </c>
      <c r="H1589" s="11" t="s">
        <v>4372</v>
      </c>
      <c r="I1589" s="11" t="s">
        <v>4373</v>
      </c>
      <c r="M1589" s="14" t="s">
        <v>26</v>
      </c>
      <c r="N1589" s="15" t="s">
        <v>140</v>
      </c>
      <c r="O1589" s="15" t="s">
        <v>167</v>
      </c>
    </row>
    <row r="1590">
      <c r="A1590" s="9">
        <v>1590.0</v>
      </c>
      <c r="B1590" s="7" t="s">
        <v>4376</v>
      </c>
      <c r="C1590" s="7" t="s">
        <v>232</v>
      </c>
      <c r="D1590" s="7" t="s">
        <v>598</v>
      </c>
      <c r="E1590" s="11" t="s">
        <v>4377</v>
      </c>
      <c r="F1590" s="11" t="s">
        <v>4378</v>
      </c>
      <c r="G1590" s="11" t="s">
        <v>4379</v>
      </c>
      <c r="H1590" s="11" t="s">
        <v>4380</v>
      </c>
      <c r="I1590" s="11" t="s">
        <v>4381</v>
      </c>
      <c r="M1590" s="14" t="s">
        <v>26</v>
      </c>
      <c r="N1590" s="15" t="s">
        <v>89</v>
      </c>
      <c r="O1590" s="15" t="s">
        <v>101</v>
      </c>
    </row>
    <row r="1591">
      <c r="A1591" s="9">
        <v>1591.0</v>
      </c>
      <c r="B1591" s="7" t="s">
        <v>4382</v>
      </c>
      <c r="C1591" s="7" t="s">
        <v>232</v>
      </c>
      <c r="D1591" s="7" t="s">
        <v>598</v>
      </c>
      <c r="E1591" s="11" t="s">
        <v>4377</v>
      </c>
      <c r="F1591" s="11" t="s">
        <v>4378</v>
      </c>
      <c r="G1591" s="11" t="s">
        <v>4379</v>
      </c>
      <c r="H1591" s="11" t="s">
        <v>4380</v>
      </c>
      <c r="I1591" s="11" t="s">
        <v>4381</v>
      </c>
      <c r="M1591" s="14" t="s">
        <v>26</v>
      </c>
      <c r="N1591" s="15" t="s">
        <v>89</v>
      </c>
      <c r="O1591" s="15" t="s">
        <v>101</v>
      </c>
    </row>
    <row r="1592">
      <c r="A1592" s="9">
        <v>1592.0</v>
      </c>
      <c r="B1592" s="7" t="s">
        <v>4383</v>
      </c>
      <c r="C1592" s="7" t="s">
        <v>232</v>
      </c>
      <c r="D1592" s="7" t="s">
        <v>598</v>
      </c>
      <c r="E1592" s="11" t="s">
        <v>4377</v>
      </c>
      <c r="F1592" s="11" t="s">
        <v>4378</v>
      </c>
      <c r="G1592" s="11" t="s">
        <v>4379</v>
      </c>
      <c r="H1592" s="11" t="s">
        <v>4380</v>
      </c>
      <c r="I1592" s="11" t="s">
        <v>4381</v>
      </c>
      <c r="M1592" s="14" t="s">
        <v>26</v>
      </c>
      <c r="N1592" s="15" t="s">
        <v>89</v>
      </c>
      <c r="O1592" s="15" t="s">
        <v>101</v>
      </c>
    </row>
    <row r="1593">
      <c r="A1593" s="9">
        <v>1593.0</v>
      </c>
      <c r="B1593" s="7" t="s">
        <v>4384</v>
      </c>
      <c r="C1593" s="7" t="s">
        <v>232</v>
      </c>
      <c r="D1593" s="7" t="s">
        <v>598</v>
      </c>
      <c r="E1593" s="11" t="s">
        <v>4377</v>
      </c>
      <c r="F1593" s="11" t="s">
        <v>4378</v>
      </c>
      <c r="G1593" s="11" t="s">
        <v>4379</v>
      </c>
      <c r="H1593" s="11" t="s">
        <v>4380</v>
      </c>
      <c r="I1593" s="11" t="s">
        <v>4381</v>
      </c>
      <c r="M1593" s="14" t="s">
        <v>26</v>
      </c>
      <c r="N1593" s="15" t="s">
        <v>89</v>
      </c>
      <c r="O1593" s="15" t="s">
        <v>101</v>
      </c>
    </row>
    <row r="1594">
      <c r="A1594" s="9">
        <v>1594.0</v>
      </c>
      <c r="B1594" s="7" t="s">
        <v>4385</v>
      </c>
      <c r="C1594" s="7" t="s">
        <v>232</v>
      </c>
      <c r="D1594" s="7" t="s">
        <v>598</v>
      </c>
      <c r="E1594" s="11" t="s">
        <v>4377</v>
      </c>
      <c r="F1594" s="11" t="s">
        <v>4378</v>
      </c>
      <c r="G1594" s="11" t="s">
        <v>4379</v>
      </c>
      <c r="H1594" s="11" t="s">
        <v>4380</v>
      </c>
      <c r="I1594" s="11" t="s">
        <v>4381</v>
      </c>
      <c r="M1594" s="14" t="s">
        <v>26</v>
      </c>
      <c r="N1594" s="15" t="s">
        <v>89</v>
      </c>
      <c r="O1594" s="15" t="s">
        <v>101</v>
      </c>
    </row>
    <row r="1595">
      <c r="A1595" s="9">
        <v>1595.0</v>
      </c>
      <c r="B1595" s="7" t="s">
        <v>4386</v>
      </c>
      <c r="C1595" s="7" t="s">
        <v>232</v>
      </c>
      <c r="D1595" s="7" t="s">
        <v>598</v>
      </c>
      <c r="E1595" s="11" t="s">
        <v>373</v>
      </c>
      <c r="F1595" s="11" t="s">
        <v>374</v>
      </c>
      <c r="G1595" s="11" t="s">
        <v>375</v>
      </c>
      <c r="H1595" s="11" t="s">
        <v>376</v>
      </c>
      <c r="I1595" s="11" t="s">
        <v>377</v>
      </c>
      <c r="M1595" s="14" t="s">
        <v>26</v>
      </c>
      <c r="N1595" s="15" t="s">
        <v>89</v>
      </c>
      <c r="O1595" s="15" t="s">
        <v>101</v>
      </c>
    </row>
    <row r="1596">
      <c r="A1596" s="9">
        <v>1596.0</v>
      </c>
      <c r="B1596" s="7" t="s">
        <v>4388</v>
      </c>
      <c r="C1596" s="7" t="s">
        <v>232</v>
      </c>
      <c r="D1596" s="7" t="s">
        <v>598</v>
      </c>
      <c r="E1596" s="11" t="s">
        <v>373</v>
      </c>
      <c r="F1596" s="11" t="s">
        <v>374</v>
      </c>
      <c r="G1596" s="11" t="s">
        <v>375</v>
      </c>
      <c r="H1596" s="11" t="s">
        <v>376</v>
      </c>
      <c r="I1596" s="11" t="s">
        <v>377</v>
      </c>
      <c r="M1596" s="14" t="s">
        <v>26</v>
      </c>
      <c r="N1596" s="15" t="s">
        <v>89</v>
      </c>
      <c r="O1596" s="15" t="s">
        <v>101</v>
      </c>
    </row>
    <row r="1597">
      <c r="A1597" s="9">
        <v>1597.0</v>
      </c>
      <c r="B1597" s="7" t="s">
        <v>4389</v>
      </c>
      <c r="C1597" s="7" t="s">
        <v>232</v>
      </c>
      <c r="D1597" s="7" t="s">
        <v>598</v>
      </c>
      <c r="E1597" s="11" t="s">
        <v>373</v>
      </c>
      <c r="F1597" s="11" t="s">
        <v>374</v>
      </c>
      <c r="G1597" s="11" t="s">
        <v>375</v>
      </c>
      <c r="H1597" s="11" t="s">
        <v>376</v>
      </c>
      <c r="I1597" s="11" t="s">
        <v>377</v>
      </c>
      <c r="M1597" s="14" t="s">
        <v>26</v>
      </c>
      <c r="N1597" s="15" t="s">
        <v>89</v>
      </c>
      <c r="O1597" s="15" t="s">
        <v>101</v>
      </c>
    </row>
    <row r="1598">
      <c r="A1598" s="9">
        <v>1598.0</v>
      </c>
      <c r="B1598" s="7" t="s">
        <v>4390</v>
      </c>
      <c r="C1598" s="7" t="s">
        <v>232</v>
      </c>
      <c r="D1598" s="7" t="s">
        <v>598</v>
      </c>
      <c r="E1598" s="11" t="s">
        <v>4377</v>
      </c>
      <c r="F1598" s="11" t="s">
        <v>4378</v>
      </c>
      <c r="G1598" s="11" t="s">
        <v>4379</v>
      </c>
      <c r="H1598" s="11" t="s">
        <v>4380</v>
      </c>
      <c r="I1598" s="11" t="s">
        <v>4381</v>
      </c>
      <c r="M1598" s="14" t="s">
        <v>26</v>
      </c>
      <c r="N1598" s="15" t="s">
        <v>89</v>
      </c>
      <c r="O1598" s="15" t="s">
        <v>101</v>
      </c>
    </row>
    <row r="1599">
      <c r="A1599" s="9">
        <v>1599.0</v>
      </c>
      <c r="B1599" s="7" t="s">
        <v>4391</v>
      </c>
      <c r="C1599" s="7" t="s">
        <v>232</v>
      </c>
      <c r="D1599" s="7" t="s">
        <v>598</v>
      </c>
      <c r="E1599" s="11" t="s">
        <v>4377</v>
      </c>
      <c r="F1599" s="11" t="s">
        <v>4378</v>
      </c>
      <c r="G1599" s="11" t="s">
        <v>4379</v>
      </c>
      <c r="H1599" s="11" t="s">
        <v>4380</v>
      </c>
      <c r="I1599" s="11" t="s">
        <v>4381</v>
      </c>
      <c r="M1599" s="14" t="s">
        <v>26</v>
      </c>
      <c r="N1599" s="15" t="s">
        <v>89</v>
      </c>
      <c r="O1599" s="15" t="s">
        <v>101</v>
      </c>
    </row>
    <row r="1600">
      <c r="A1600" s="9">
        <v>1600.0</v>
      </c>
      <c r="B1600" s="7" t="s">
        <v>4392</v>
      </c>
      <c r="C1600" s="7" t="s">
        <v>232</v>
      </c>
      <c r="D1600" s="7" t="s">
        <v>598</v>
      </c>
      <c r="E1600" s="11" t="s">
        <v>4377</v>
      </c>
      <c r="F1600" s="11" t="s">
        <v>4378</v>
      </c>
      <c r="G1600" s="11" t="s">
        <v>4379</v>
      </c>
      <c r="H1600" s="11" t="s">
        <v>4380</v>
      </c>
      <c r="I1600" s="11" t="s">
        <v>4381</v>
      </c>
      <c r="M1600" s="14" t="s">
        <v>26</v>
      </c>
      <c r="N1600" s="15" t="s">
        <v>89</v>
      </c>
      <c r="O1600" s="15" t="s">
        <v>101</v>
      </c>
    </row>
    <row r="1601">
      <c r="A1601" s="9">
        <v>1601.0</v>
      </c>
      <c r="B1601" s="7" t="s">
        <v>4393</v>
      </c>
      <c r="C1601" s="7" t="s">
        <v>232</v>
      </c>
      <c r="D1601" s="7" t="s">
        <v>598</v>
      </c>
      <c r="E1601" s="11" t="s">
        <v>4377</v>
      </c>
      <c r="F1601" s="11" t="s">
        <v>4378</v>
      </c>
      <c r="G1601" s="11" t="s">
        <v>4379</v>
      </c>
      <c r="H1601" s="11" t="s">
        <v>4380</v>
      </c>
      <c r="I1601" s="11" t="s">
        <v>4381</v>
      </c>
      <c r="M1601" s="14" t="s">
        <v>26</v>
      </c>
      <c r="N1601" s="15" t="s">
        <v>89</v>
      </c>
      <c r="O1601" s="15" t="s">
        <v>101</v>
      </c>
    </row>
    <row r="1602">
      <c r="A1602" s="9">
        <v>1602.0</v>
      </c>
      <c r="B1602" s="7" t="s">
        <v>4394</v>
      </c>
      <c r="C1602" s="7" t="s">
        <v>232</v>
      </c>
      <c r="D1602" s="7" t="s">
        <v>598</v>
      </c>
      <c r="E1602" s="11" t="s">
        <v>4377</v>
      </c>
      <c r="F1602" s="11" t="s">
        <v>4378</v>
      </c>
      <c r="G1602" s="11" t="s">
        <v>4379</v>
      </c>
      <c r="H1602" s="11" t="s">
        <v>4380</v>
      </c>
      <c r="I1602" s="11" t="s">
        <v>4381</v>
      </c>
      <c r="M1602" s="14" t="s">
        <v>26</v>
      </c>
      <c r="N1602" s="15" t="s">
        <v>89</v>
      </c>
      <c r="O1602" s="15" t="s">
        <v>101</v>
      </c>
    </row>
    <row r="1603">
      <c r="A1603" s="9">
        <v>1603.0</v>
      </c>
      <c r="B1603" s="7" t="s">
        <v>4395</v>
      </c>
      <c r="C1603" s="7" t="s">
        <v>232</v>
      </c>
      <c r="D1603" s="7" t="s">
        <v>598</v>
      </c>
      <c r="E1603" s="11" t="s">
        <v>4377</v>
      </c>
      <c r="F1603" s="11" t="s">
        <v>4378</v>
      </c>
      <c r="G1603" s="11" t="s">
        <v>4379</v>
      </c>
      <c r="H1603" s="11" t="s">
        <v>4380</v>
      </c>
      <c r="I1603" s="11" t="s">
        <v>4381</v>
      </c>
      <c r="M1603" s="14" t="s">
        <v>26</v>
      </c>
      <c r="N1603" s="15" t="s">
        <v>89</v>
      </c>
      <c r="O1603" s="15" t="s">
        <v>101</v>
      </c>
    </row>
    <row r="1604">
      <c r="A1604" s="9">
        <v>1604.0</v>
      </c>
      <c r="B1604" s="7" t="s">
        <v>4396</v>
      </c>
      <c r="C1604" s="7" t="s">
        <v>232</v>
      </c>
      <c r="D1604" s="7" t="s">
        <v>598</v>
      </c>
      <c r="E1604" s="11" t="s">
        <v>4377</v>
      </c>
      <c r="F1604" s="11" t="s">
        <v>4378</v>
      </c>
      <c r="G1604" s="11" t="s">
        <v>4379</v>
      </c>
      <c r="H1604" s="11" t="s">
        <v>4380</v>
      </c>
      <c r="I1604" s="11" t="s">
        <v>4381</v>
      </c>
      <c r="M1604" s="14" t="s">
        <v>26</v>
      </c>
      <c r="N1604" s="15" t="s">
        <v>89</v>
      </c>
      <c r="O1604" s="15" t="s">
        <v>101</v>
      </c>
    </row>
    <row r="1605">
      <c r="A1605" s="9">
        <v>1605.0</v>
      </c>
      <c r="B1605" s="7" t="s">
        <v>4397</v>
      </c>
      <c r="D1605" s="7" t="s">
        <v>4398</v>
      </c>
      <c r="E1605" s="11" t="s">
        <v>4377</v>
      </c>
      <c r="F1605" s="11" t="s">
        <v>4378</v>
      </c>
      <c r="G1605" s="11" t="s">
        <v>4379</v>
      </c>
      <c r="H1605" s="11" t="s">
        <v>4380</v>
      </c>
      <c r="I1605" s="11" t="s">
        <v>4381</v>
      </c>
      <c r="M1605" s="14" t="s">
        <v>26</v>
      </c>
      <c r="N1605" s="15" t="s">
        <v>89</v>
      </c>
      <c r="O1605" s="15" t="s">
        <v>101</v>
      </c>
    </row>
    <row r="1606">
      <c r="A1606" s="9">
        <v>1606.0</v>
      </c>
      <c r="B1606" s="7" t="s">
        <v>4399</v>
      </c>
      <c r="C1606" s="7" t="s">
        <v>232</v>
      </c>
      <c r="D1606" s="7" t="s">
        <v>598</v>
      </c>
      <c r="E1606" s="11" t="s">
        <v>4377</v>
      </c>
      <c r="F1606" s="11" t="s">
        <v>4378</v>
      </c>
      <c r="G1606" s="11" t="s">
        <v>4379</v>
      </c>
      <c r="H1606" s="11" t="s">
        <v>4380</v>
      </c>
      <c r="I1606" s="11" t="s">
        <v>4381</v>
      </c>
      <c r="M1606" s="14" t="s">
        <v>26</v>
      </c>
      <c r="N1606" s="15" t="s">
        <v>89</v>
      </c>
      <c r="O1606" s="15" t="s">
        <v>101</v>
      </c>
    </row>
    <row r="1607">
      <c r="A1607" s="9">
        <v>1607.0</v>
      </c>
      <c r="B1607" s="7" t="s">
        <v>4400</v>
      </c>
      <c r="C1607" s="7" t="s">
        <v>232</v>
      </c>
      <c r="D1607" s="7" t="s">
        <v>598</v>
      </c>
      <c r="E1607" s="11" t="s">
        <v>4377</v>
      </c>
      <c r="F1607" s="11" t="s">
        <v>4378</v>
      </c>
      <c r="G1607" s="11" t="s">
        <v>4379</v>
      </c>
      <c r="H1607" s="11" t="s">
        <v>4380</v>
      </c>
      <c r="I1607" s="11" t="s">
        <v>4381</v>
      </c>
      <c r="M1607" s="14" t="s">
        <v>26</v>
      </c>
      <c r="N1607" s="15" t="s">
        <v>89</v>
      </c>
      <c r="O1607" s="15" t="s">
        <v>101</v>
      </c>
    </row>
    <row r="1608">
      <c r="A1608" s="9">
        <v>1608.0</v>
      </c>
      <c r="B1608" s="7" t="s">
        <v>4401</v>
      </c>
      <c r="C1608" s="7" t="s">
        <v>232</v>
      </c>
      <c r="D1608" s="7" t="s">
        <v>598</v>
      </c>
      <c r="E1608" s="11" t="s">
        <v>4377</v>
      </c>
      <c r="F1608" s="11" t="s">
        <v>4378</v>
      </c>
      <c r="G1608" s="11" t="s">
        <v>4379</v>
      </c>
      <c r="H1608" s="11" t="s">
        <v>4380</v>
      </c>
      <c r="I1608" s="11" t="s">
        <v>4381</v>
      </c>
      <c r="M1608" s="14" t="s">
        <v>26</v>
      </c>
      <c r="N1608" s="15" t="s">
        <v>89</v>
      </c>
      <c r="O1608" s="15" t="s">
        <v>101</v>
      </c>
    </row>
    <row r="1609">
      <c r="A1609" s="9">
        <v>1609.0</v>
      </c>
      <c r="B1609" s="7" t="s">
        <v>4402</v>
      </c>
      <c r="C1609" s="7" t="s">
        <v>232</v>
      </c>
      <c r="D1609" s="7" t="s">
        <v>598</v>
      </c>
      <c r="E1609" s="11" t="s">
        <v>4377</v>
      </c>
      <c r="F1609" s="11" t="s">
        <v>4378</v>
      </c>
      <c r="G1609" s="11" t="s">
        <v>4379</v>
      </c>
      <c r="H1609" s="11" t="s">
        <v>4380</v>
      </c>
      <c r="I1609" s="11" t="s">
        <v>4381</v>
      </c>
      <c r="M1609" s="14" t="s">
        <v>26</v>
      </c>
      <c r="N1609" s="15" t="s">
        <v>89</v>
      </c>
      <c r="O1609" s="15" t="s">
        <v>101</v>
      </c>
    </row>
    <row r="1610">
      <c r="A1610" s="9">
        <v>1610.0</v>
      </c>
      <c r="B1610" s="7" t="s">
        <v>4403</v>
      </c>
      <c r="C1610" s="7" t="s">
        <v>232</v>
      </c>
      <c r="D1610" s="7" t="s">
        <v>598</v>
      </c>
      <c r="E1610" s="11" t="s">
        <v>4377</v>
      </c>
      <c r="F1610" s="11" t="s">
        <v>4378</v>
      </c>
      <c r="G1610" s="11" t="s">
        <v>4379</v>
      </c>
      <c r="H1610" s="11" t="s">
        <v>4380</v>
      </c>
      <c r="I1610" s="11" t="s">
        <v>4381</v>
      </c>
      <c r="M1610" s="14" t="s">
        <v>26</v>
      </c>
      <c r="N1610" s="15" t="s">
        <v>89</v>
      </c>
      <c r="O1610" s="15" t="s">
        <v>101</v>
      </c>
    </row>
    <row r="1611">
      <c r="A1611" s="9">
        <v>1611.0</v>
      </c>
      <c r="B1611" s="7" t="s">
        <v>4404</v>
      </c>
      <c r="C1611" s="7" t="s">
        <v>2246</v>
      </c>
      <c r="D1611" s="7" t="s">
        <v>2247</v>
      </c>
      <c r="E1611" s="11" t="s">
        <v>4405</v>
      </c>
      <c r="F1611" s="11" t="s">
        <v>4406</v>
      </c>
      <c r="G1611" s="11" t="s">
        <v>4407</v>
      </c>
      <c r="H1611" s="11" t="s">
        <v>4408</v>
      </c>
      <c r="I1611" s="11" t="s">
        <v>4409</v>
      </c>
      <c r="M1611" s="14" t="s">
        <v>26</v>
      </c>
      <c r="N1611" s="15" t="s">
        <v>29</v>
      </c>
      <c r="O1611" s="15" t="s">
        <v>48</v>
      </c>
    </row>
    <row r="1612">
      <c r="A1612" s="9">
        <v>1612.0</v>
      </c>
      <c r="B1612" s="7" t="s">
        <v>4410</v>
      </c>
      <c r="C1612" s="7" t="s">
        <v>2246</v>
      </c>
      <c r="D1612" s="7" t="s">
        <v>2247</v>
      </c>
      <c r="E1612" s="11" t="s">
        <v>4405</v>
      </c>
      <c r="F1612" s="11" t="s">
        <v>4406</v>
      </c>
      <c r="G1612" s="11" t="s">
        <v>4407</v>
      </c>
      <c r="H1612" s="11" t="s">
        <v>4408</v>
      </c>
      <c r="I1612" s="11" t="s">
        <v>4409</v>
      </c>
      <c r="M1612" s="14" t="s">
        <v>26</v>
      </c>
      <c r="N1612" s="15" t="s">
        <v>29</v>
      </c>
      <c r="O1612" s="15" t="s">
        <v>48</v>
      </c>
    </row>
    <row r="1613">
      <c r="A1613" s="9">
        <v>1613.0</v>
      </c>
      <c r="B1613" s="7" t="s">
        <v>4411</v>
      </c>
      <c r="C1613" s="7" t="s">
        <v>2246</v>
      </c>
      <c r="D1613" s="7" t="s">
        <v>2247</v>
      </c>
      <c r="E1613" s="11" t="s">
        <v>274</v>
      </c>
      <c r="F1613" s="11" t="s">
        <v>275</v>
      </c>
      <c r="G1613" s="11" t="s">
        <v>276</v>
      </c>
      <c r="H1613" s="11" t="s">
        <v>277</v>
      </c>
      <c r="I1613" s="11" t="s">
        <v>278</v>
      </c>
      <c r="M1613" s="14" t="s">
        <v>80</v>
      </c>
      <c r="N1613" s="15" t="s">
        <v>29</v>
      </c>
      <c r="O1613" s="15" t="s">
        <v>48</v>
      </c>
    </row>
    <row r="1614">
      <c r="A1614" s="9">
        <v>1614.0</v>
      </c>
      <c r="B1614" s="7" t="s">
        <v>4412</v>
      </c>
      <c r="C1614" s="7" t="s">
        <v>2246</v>
      </c>
      <c r="D1614" s="7" t="s">
        <v>2247</v>
      </c>
      <c r="E1614" s="11" t="s">
        <v>4413</v>
      </c>
      <c r="F1614" s="11" t="s">
        <v>4414</v>
      </c>
      <c r="G1614" s="11" t="s">
        <v>4415</v>
      </c>
      <c r="H1614" s="11" t="s">
        <v>4416</v>
      </c>
      <c r="I1614" s="11" t="s">
        <v>4417</v>
      </c>
      <c r="M1614" s="14" t="s">
        <v>26</v>
      </c>
      <c r="N1614" s="15" t="s">
        <v>29</v>
      </c>
      <c r="O1614" s="15" t="s">
        <v>48</v>
      </c>
    </row>
    <row r="1615">
      <c r="A1615" s="9">
        <v>1615.0</v>
      </c>
      <c r="B1615" s="7" t="s">
        <v>4418</v>
      </c>
      <c r="C1615" s="7" t="s">
        <v>2246</v>
      </c>
      <c r="D1615" s="7" t="s">
        <v>2247</v>
      </c>
      <c r="E1615" s="11" t="s">
        <v>4419</v>
      </c>
      <c r="F1615" s="11" t="s">
        <v>4420</v>
      </c>
      <c r="G1615" s="11" t="s">
        <v>4421</v>
      </c>
      <c r="H1615" s="11" t="s">
        <v>4422</v>
      </c>
      <c r="I1615" s="11" t="s">
        <v>4423</v>
      </c>
      <c r="M1615" s="14" t="s">
        <v>26</v>
      </c>
      <c r="N1615" s="15" t="s">
        <v>29</v>
      </c>
      <c r="O1615" s="15" t="s">
        <v>48</v>
      </c>
    </row>
    <row r="1616">
      <c r="A1616" s="9">
        <v>1616.0</v>
      </c>
      <c r="B1616" s="7" t="s">
        <v>4425</v>
      </c>
      <c r="C1616" s="7" t="s">
        <v>2246</v>
      </c>
      <c r="D1616" s="7" t="s">
        <v>2247</v>
      </c>
      <c r="E1616" s="11" t="s">
        <v>4426</v>
      </c>
      <c r="F1616" s="11" t="s">
        <v>4427</v>
      </c>
      <c r="G1616" s="11" t="s">
        <v>4428</v>
      </c>
      <c r="H1616" s="11" t="s">
        <v>4429</v>
      </c>
      <c r="I1616" s="11" t="s">
        <v>4430</v>
      </c>
      <c r="M1616" s="14" t="s">
        <v>26</v>
      </c>
      <c r="N1616" s="15" t="s">
        <v>29</v>
      </c>
      <c r="O1616" s="15" t="s">
        <v>48</v>
      </c>
    </row>
    <row r="1617">
      <c r="A1617" s="9">
        <v>1617.0</v>
      </c>
      <c r="B1617" s="7" t="s">
        <v>4431</v>
      </c>
      <c r="C1617" s="7" t="s">
        <v>2246</v>
      </c>
      <c r="D1617" s="7" t="s">
        <v>2247</v>
      </c>
      <c r="E1617" s="11" t="s">
        <v>4426</v>
      </c>
      <c r="F1617" s="11" t="s">
        <v>4427</v>
      </c>
      <c r="G1617" s="11" t="s">
        <v>4428</v>
      </c>
      <c r="H1617" s="11" t="s">
        <v>4429</v>
      </c>
      <c r="I1617" s="11" t="s">
        <v>4430</v>
      </c>
      <c r="M1617" s="14" t="s">
        <v>26</v>
      </c>
      <c r="N1617" s="15" t="s">
        <v>29</v>
      </c>
      <c r="O1617" s="15" t="s">
        <v>48</v>
      </c>
    </row>
    <row r="1618">
      <c r="A1618" s="9">
        <v>1618.0</v>
      </c>
      <c r="B1618" s="7" t="s">
        <v>4432</v>
      </c>
      <c r="C1618" s="7" t="s">
        <v>2246</v>
      </c>
      <c r="D1618" s="7" t="s">
        <v>2247</v>
      </c>
      <c r="E1618" s="11" t="s">
        <v>4413</v>
      </c>
      <c r="F1618" s="11" t="s">
        <v>4414</v>
      </c>
      <c r="G1618" s="11" t="s">
        <v>4415</v>
      </c>
      <c r="H1618" s="11" t="s">
        <v>4416</v>
      </c>
      <c r="I1618" s="11" t="s">
        <v>4417</v>
      </c>
      <c r="M1618" s="14" t="s">
        <v>26</v>
      </c>
      <c r="N1618" s="15" t="s">
        <v>29</v>
      </c>
      <c r="O1618" s="15" t="s">
        <v>48</v>
      </c>
    </row>
    <row r="1619">
      <c r="A1619" s="9">
        <v>1619.0</v>
      </c>
      <c r="B1619" s="7" t="s">
        <v>4433</v>
      </c>
      <c r="C1619" s="7" t="s">
        <v>2246</v>
      </c>
      <c r="D1619" s="7" t="s">
        <v>2247</v>
      </c>
      <c r="E1619" s="11" t="s">
        <v>4413</v>
      </c>
      <c r="F1619" s="11" t="s">
        <v>4414</v>
      </c>
      <c r="G1619" s="11" t="s">
        <v>4415</v>
      </c>
      <c r="H1619" s="11" t="s">
        <v>4416</v>
      </c>
      <c r="I1619" s="11" t="s">
        <v>4417</v>
      </c>
      <c r="M1619" s="14" t="s">
        <v>26</v>
      </c>
      <c r="N1619" s="15" t="s">
        <v>29</v>
      </c>
      <c r="O1619" s="15" t="s">
        <v>48</v>
      </c>
    </row>
    <row r="1620">
      <c r="A1620" s="9">
        <v>1620.0</v>
      </c>
      <c r="B1620" s="7" t="s">
        <v>4434</v>
      </c>
      <c r="C1620" s="7" t="s">
        <v>2246</v>
      </c>
      <c r="D1620" s="7" t="s">
        <v>2247</v>
      </c>
      <c r="E1620" s="11" t="s">
        <v>4413</v>
      </c>
      <c r="F1620" s="11" t="s">
        <v>4414</v>
      </c>
      <c r="G1620" s="11" t="s">
        <v>4415</v>
      </c>
      <c r="H1620" s="11" t="s">
        <v>4416</v>
      </c>
      <c r="I1620" s="11" t="s">
        <v>4417</v>
      </c>
      <c r="M1620" s="14" t="s">
        <v>26</v>
      </c>
      <c r="N1620" s="15" t="s">
        <v>29</v>
      </c>
      <c r="O1620" s="15" t="s">
        <v>48</v>
      </c>
    </row>
    <row r="1621">
      <c r="A1621" s="9">
        <v>1621.0</v>
      </c>
      <c r="B1621" s="7" t="s">
        <v>4435</v>
      </c>
      <c r="C1621" s="7" t="s">
        <v>2246</v>
      </c>
      <c r="D1621" s="7" t="s">
        <v>2247</v>
      </c>
      <c r="E1621" s="11" t="s">
        <v>4413</v>
      </c>
      <c r="F1621" s="11" t="s">
        <v>4414</v>
      </c>
      <c r="G1621" s="11" t="s">
        <v>4415</v>
      </c>
      <c r="H1621" s="11" t="s">
        <v>4416</v>
      </c>
      <c r="I1621" s="11" t="s">
        <v>4417</v>
      </c>
      <c r="M1621" s="14" t="s">
        <v>26</v>
      </c>
      <c r="N1621" s="15" t="s">
        <v>29</v>
      </c>
      <c r="O1621" s="15" t="s">
        <v>48</v>
      </c>
    </row>
    <row r="1622">
      <c r="A1622" s="9">
        <v>1622.0</v>
      </c>
      <c r="B1622" s="7" t="s">
        <v>4436</v>
      </c>
      <c r="C1622" s="7" t="s">
        <v>1730</v>
      </c>
      <c r="D1622" s="7" t="s">
        <v>2999</v>
      </c>
      <c r="E1622" s="11" t="s">
        <v>4405</v>
      </c>
      <c r="F1622" s="11" t="s">
        <v>4406</v>
      </c>
      <c r="G1622" s="11" t="s">
        <v>4407</v>
      </c>
      <c r="H1622" s="11" t="s">
        <v>4408</v>
      </c>
      <c r="I1622" s="11" t="s">
        <v>4409</v>
      </c>
      <c r="M1622" s="14" t="s">
        <v>26</v>
      </c>
      <c r="N1622" s="15" t="s">
        <v>29</v>
      </c>
      <c r="O1622" s="15" t="s">
        <v>48</v>
      </c>
    </row>
    <row r="1623">
      <c r="A1623" s="9">
        <v>1623.0</v>
      </c>
      <c r="B1623" s="7" t="s">
        <v>4437</v>
      </c>
      <c r="C1623" s="7" t="s">
        <v>1730</v>
      </c>
      <c r="D1623" s="7" t="s">
        <v>2999</v>
      </c>
      <c r="E1623" s="11" t="s">
        <v>4413</v>
      </c>
      <c r="F1623" s="11" t="s">
        <v>4414</v>
      </c>
      <c r="G1623" s="11" t="s">
        <v>4415</v>
      </c>
      <c r="H1623" s="11" t="s">
        <v>4416</v>
      </c>
      <c r="I1623" s="11" t="s">
        <v>4417</v>
      </c>
      <c r="M1623" s="14" t="s">
        <v>26</v>
      </c>
      <c r="N1623" s="15" t="s">
        <v>29</v>
      </c>
      <c r="O1623" s="15" t="s">
        <v>48</v>
      </c>
    </row>
    <row r="1624">
      <c r="A1624" s="9">
        <v>1624.0</v>
      </c>
      <c r="B1624" s="7" t="s">
        <v>4438</v>
      </c>
      <c r="C1624" s="7" t="s">
        <v>1730</v>
      </c>
      <c r="D1624" s="7" t="s">
        <v>2999</v>
      </c>
      <c r="E1624" s="11" t="s">
        <v>4405</v>
      </c>
      <c r="F1624" s="11" t="s">
        <v>4406</v>
      </c>
      <c r="G1624" s="11" t="s">
        <v>4407</v>
      </c>
      <c r="H1624" s="11" t="s">
        <v>4408</v>
      </c>
      <c r="I1624" s="11" t="s">
        <v>4409</v>
      </c>
      <c r="M1624" s="14" t="s">
        <v>26</v>
      </c>
      <c r="N1624" s="15" t="s">
        <v>29</v>
      </c>
      <c r="O1624" s="15" t="s">
        <v>48</v>
      </c>
    </row>
    <row r="1625">
      <c r="A1625" s="9">
        <v>1625.0</v>
      </c>
      <c r="B1625" s="7" t="s">
        <v>4439</v>
      </c>
      <c r="C1625" s="7" t="s">
        <v>1730</v>
      </c>
      <c r="D1625" s="7" t="s">
        <v>2999</v>
      </c>
      <c r="E1625" s="11" t="s">
        <v>4413</v>
      </c>
      <c r="F1625" s="11" t="s">
        <v>4414</v>
      </c>
      <c r="G1625" s="11" t="s">
        <v>4415</v>
      </c>
      <c r="H1625" s="11" t="s">
        <v>4416</v>
      </c>
      <c r="I1625" s="11" t="s">
        <v>4417</v>
      </c>
      <c r="M1625" s="14" t="s">
        <v>26</v>
      </c>
      <c r="N1625" s="15" t="s">
        <v>29</v>
      </c>
      <c r="O1625" s="15" t="s">
        <v>48</v>
      </c>
    </row>
    <row r="1626">
      <c r="A1626" s="9">
        <v>1626.0</v>
      </c>
      <c r="B1626" s="7" t="s">
        <v>4440</v>
      </c>
      <c r="C1626" s="7" t="s">
        <v>1730</v>
      </c>
      <c r="D1626" s="7" t="s">
        <v>2999</v>
      </c>
      <c r="E1626" s="11" t="s">
        <v>4413</v>
      </c>
      <c r="F1626" s="11" t="s">
        <v>4414</v>
      </c>
      <c r="G1626" s="11" t="s">
        <v>4415</v>
      </c>
      <c r="H1626" s="11" t="s">
        <v>4416</v>
      </c>
      <c r="I1626" s="11" t="s">
        <v>4417</v>
      </c>
      <c r="M1626" s="14" t="s">
        <v>26</v>
      </c>
      <c r="N1626" s="15" t="s">
        <v>29</v>
      </c>
      <c r="O1626" s="15" t="s">
        <v>48</v>
      </c>
    </row>
    <row r="1627">
      <c r="A1627" s="9">
        <v>1627.0</v>
      </c>
      <c r="B1627" s="7" t="s">
        <v>4441</v>
      </c>
      <c r="C1627" s="7" t="s">
        <v>1730</v>
      </c>
      <c r="D1627" s="7" t="s">
        <v>2999</v>
      </c>
      <c r="E1627" s="11" t="s">
        <v>4413</v>
      </c>
      <c r="F1627" s="11" t="s">
        <v>4414</v>
      </c>
      <c r="G1627" s="11" t="s">
        <v>4415</v>
      </c>
      <c r="H1627" s="11" t="s">
        <v>4416</v>
      </c>
      <c r="I1627" s="11" t="s">
        <v>4417</v>
      </c>
      <c r="M1627" s="14" t="s">
        <v>26</v>
      </c>
      <c r="N1627" s="15" t="s">
        <v>29</v>
      </c>
      <c r="O1627" s="15" t="s">
        <v>48</v>
      </c>
    </row>
    <row r="1628">
      <c r="A1628" s="9">
        <v>1628.0</v>
      </c>
      <c r="B1628" s="7" t="s">
        <v>4442</v>
      </c>
      <c r="C1628" s="7" t="s">
        <v>205</v>
      </c>
      <c r="D1628" s="7" t="s">
        <v>356</v>
      </c>
      <c r="E1628" s="11" t="s">
        <v>4443</v>
      </c>
      <c r="F1628" s="11" t="s">
        <v>4444</v>
      </c>
      <c r="G1628" s="11" t="s">
        <v>4445</v>
      </c>
      <c r="H1628" s="11" t="s">
        <v>4446</v>
      </c>
      <c r="I1628" s="11" t="s">
        <v>4447</v>
      </c>
      <c r="M1628" s="14" t="s">
        <v>26</v>
      </c>
      <c r="N1628" s="15" t="s">
        <v>140</v>
      </c>
      <c r="O1628" s="15" t="s">
        <v>167</v>
      </c>
    </row>
    <row r="1629">
      <c r="A1629" s="9">
        <v>1629.0</v>
      </c>
      <c r="B1629" s="7" t="s">
        <v>4448</v>
      </c>
      <c r="C1629" s="7" t="s">
        <v>205</v>
      </c>
      <c r="D1629" s="7" t="s">
        <v>356</v>
      </c>
      <c r="E1629" s="11" t="s">
        <v>4443</v>
      </c>
      <c r="F1629" s="11" t="s">
        <v>4444</v>
      </c>
      <c r="G1629" s="11" t="s">
        <v>4445</v>
      </c>
      <c r="H1629" s="11" t="s">
        <v>4446</v>
      </c>
      <c r="I1629" s="11" t="s">
        <v>4447</v>
      </c>
      <c r="M1629" s="14" t="s">
        <v>26</v>
      </c>
      <c r="N1629" s="15" t="s">
        <v>140</v>
      </c>
      <c r="O1629" s="15" t="s">
        <v>167</v>
      </c>
    </row>
    <row r="1630">
      <c r="A1630" s="9">
        <v>1630.0</v>
      </c>
      <c r="B1630" s="7" t="s">
        <v>4449</v>
      </c>
      <c r="C1630" s="7" t="s">
        <v>442</v>
      </c>
      <c r="D1630" s="7" t="s">
        <v>1028</v>
      </c>
      <c r="E1630" s="11" t="s">
        <v>4451</v>
      </c>
      <c r="F1630" s="11" t="s">
        <v>4452</v>
      </c>
      <c r="G1630" s="11" t="s">
        <v>4453</v>
      </c>
      <c r="H1630" s="11" t="s">
        <v>4454</v>
      </c>
      <c r="I1630" s="11" t="s">
        <v>4455</v>
      </c>
      <c r="M1630" s="14" t="s">
        <v>80</v>
      </c>
      <c r="N1630" s="15" t="s">
        <v>140</v>
      </c>
      <c r="O1630" s="15" t="s">
        <v>167</v>
      </c>
    </row>
    <row r="1631">
      <c r="A1631" s="9">
        <v>1631.0</v>
      </c>
      <c r="B1631" s="7" t="s">
        <v>4456</v>
      </c>
      <c r="C1631" s="7" t="s">
        <v>442</v>
      </c>
      <c r="D1631" s="7" t="s">
        <v>1028</v>
      </c>
      <c r="E1631" s="11" t="s">
        <v>866</v>
      </c>
      <c r="F1631" s="11" t="s">
        <v>867</v>
      </c>
      <c r="G1631" s="11" t="s">
        <v>868</v>
      </c>
      <c r="H1631" s="11" t="s">
        <v>869</v>
      </c>
      <c r="I1631" s="11" t="s">
        <v>870</v>
      </c>
      <c r="M1631" s="14" t="s">
        <v>80</v>
      </c>
      <c r="N1631" s="15" t="s">
        <v>140</v>
      </c>
      <c r="O1631" s="15" t="s">
        <v>167</v>
      </c>
    </row>
    <row r="1632">
      <c r="A1632" s="9">
        <v>1632.0</v>
      </c>
      <c r="B1632" s="7" t="s">
        <v>4457</v>
      </c>
      <c r="C1632" s="7" t="s">
        <v>442</v>
      </c>
      <c r="D1632" s="7" t="s">
        <v>1028</v>
      </c>
      <c r="E1632" s="11" t="s">
        <v>866</v>
      </c>
      <c r="F1632" s="11" t="s">
        <v>867</v>
      </c>
      <c r="G1632" s="11" t="s">
        <v>868</v>
      </c>
      <c r="H1632" s="11" t="s">
        <v>869</v>
      </c>
      <c r="I1632" s="11" t="s">
        <v>870</v>
      </c>
      <c r="M1632" s="14" t="s">
        <v>80</v>
      </c>
      <c r="N1632" s="15" t="s">
        <v>140</v>
      </c>
      <c r="O1632" s="15" t="s">
        <v>167</v>
      </c>
    </row>
    <row r="1633">
      <c r="A1633" s="9">
        <v>1633.0</v>
      </c>
      <c r="B1633" s="7" t="s">
        <v>4458</v>
      </c>
      <c r="C1633" s="7" t="s">
        <v>442</v>
      </c>
      <c r="D1633" s="7" t="s">
        <v>1028</v>
      </c>
      <c r="E1633" s="11" t="s">
        <v>4451</v>
      </c>
      <c r="F1633" s="11" t="s">
        <v>4452</v>
      </c>
      <c r="G1633" s="11" t="s">
        <v>4453</v>
      </c>
      <c r="H1633" s="11" t="s">
        <v>4454</v>
      </c>
      <c r="I1633" s="11" t="s">
        <v>4455</v>
      </c>
      <c r="M1633" s="14" t="s">
        <v>80</v>
      </c>
      <c r="N1633" s="15" t="s">
        <v>140</v>
      </c>
      <c r="O1633" s="15" t="s">
        <v>167</v>
      </c>
    </row>
    <row r="1634">
      <c r="A1634" s="9">
        <v>1634.0</v>
      </c>
      <c r="B1634" s="7" t="s">
        <v>4459</v>
      </c>
      <c r="C1634" s="7" t="s">
        <v>442</v>
      </c>
      <c r="D1634" s="7" t="s">
        <v>1028</v>
      </c>
      <c r="E1634" s="11" t="s">
        <v>274</v>
      </c>
      <c r="F1634" s="11" t="s">
        <v>275</v>
      </c>
      <c r="G1634" s="11" t="s">
        <v>276</v>
      </c>
      <c r="H1634" s="11" t="s">
        <v>277</v>
      </c>
      <c r="I1634" s="11" t="s">
        <v>278</v>
      </c>
      <c r="M1634" s="14" t="s">
        <v>80</v>
      </c>
      <c r="N1634" s="15" t="s">
        <v>140</v>
      </c>
      <c r="O1634" s="15" t="s">
        <v>141</v>
      </c>
    </row>
    <row r="1635">
      <c r="A1635" s="9">
        <v>1635.0</v>
      </c>
      <c r="B1635" s="7" t="s">
        <v>4460</v>
      </c>
      <c r="C1635" s="7" t="s">
        <v>442</v>
      </c>
      <c r="D1635" s="7" t="s">
        <v>1028</v>
      </c>
      <c r="E1635" s="11" t="s">
        <v>4451</v>
      </c>
      <c r="F1635" s="11" t="s">
        <v>4452</v>
      </c>
      <c r="G1635" s="11" t="s">
        <v>4453</v>
      </c>
      <c r="H1635" s="11" t="s">
        <v>4454</v>
      </c>
      <c r="I1635" s="11" t="s">
        <v>4455</v>
      </c>
      <c r="M1635" s="14" t="s">
        <v>80</v>
      </c>
      <c r="N1635" s="15" t="s">
        <v>140</v>
      </c>
      <c r="O1635" s="15" t="s">
        <v>167</v>
      </c>
    </row>
    <row r="1636">
      <c r="A1636" s="9">
        <v>1636.0</v>
      </c>
      <c r="B1636" s="7" t="s">
        <v>4461</v>
      </c>
      <c r="C1636" s="7" t="s">
        <v>442</v>
      </c>
      <c r="D1636" s="7" t="s">
        <v>1028</v>
      </c>
      <c r="E1636" s="11" t="s">
        <v>4451</v>
      </c>
      <c r="F1636" s="11" t="s">
        <v>4452</v>
      </c>
      <c r="G1636" s="11" t="s">
        <v>4453</v>
      </c>
      <c r="H1636" s="11" t="s">
        <v>4454</v>
      </c>
      <c r="I1636" s="11" t="s">
        <v>4455</v>
      </c>
      <c r="M1636" s="14" t="s">
        <v>80</v>
      </c>
      <c r="N1636" s="15" t="s">
        <v>140</v>
      </c>
      <c r="O1636" s="15" t="s">
        <v>167</v>
      </c>
    </row>
    <row r="1637">
      <c r="A1637" s="9">
        <v>1637.0</v>
      </c>
      <c r="B1637" s="7" t="s">
        <v>4462</v>
      </c>
      <c r="C1637" s="7" t="s">
        <v>442</v>
      </c>
      <c r="D1637" s="7" t="s">
        <v>1028</v>
      </c>
      <c r="E1637" s="11" t="s">
        <v>4451</v>
      </c>
      <c r="F1637" s="11" t="s">
        <v>4452</v>
      </c>
      <c r="G1637" s="11" t="s">
        <v>4453</v>
      </c>
      <c r="H1637" s="11" t="s">
        <v>4454</v>
      </c>
      <c r="I1637" s="11" t="s">
        <v>4455</v>
      </c>
      <c r="M1637" s="14" t="s">
        <v>80</v>
      </c>
      <c r="N1637" s="15" t="s">
        <v>140</v>
      </c>
      <c r="O1637" s="15" t="s">
        <v>167</v>
      </c>
    </row>
    <row r="1638">
      <c r="A1638" s="9">
        <v>1638.0</v>
      </c>
      <c r="B1638" s="7" t="s">
        <v>4463</v>
      </c>
      <c r="C1638" s="7" t="s">
        <v>442</v>
      </c>
      <c r="D1638" s="7" t="s">
        <v>1028</v>
      </c>
      <c r="E1638" s="11" t="s">
        <v>4451</v>
      </c>
      <c r="F1638" s="11" t="s">
        <v>4452</v>
      </c>
      <c r="G1638" s="11" t="s">
        <v>4453</v>
      </c>
      <c r="H1638" s="11" t="s">
        <v>4454</v>
      </c>
      <c r="I1638" s="11" t="s">
        <v>4455</v>
      </c>
      <c r="M1638" s="14" t="s">
        <v>80</v>
      </c>
      <c r="N1638" s="15" t="s">
        <v>140</v>
      </c>
      <c r="O1638" s="15" t="s">
        <v>167</v>
      </c>
    </row>
    <row r="1639">
      <c r="A1639" s="9">
        <v>1639.0</v>
      </c>
      <c r="B1639" s="7" t="s">
        <v>4464</v>
      </c>
      <c r="C1639" s="7" t="s">
        <v>442</v>
      </c>
      <c r="D1639" s="7" t="s">
        <v>1028</v>
      </c>
      <c r="E1639" s="11" t="s">
        <v>4451</v>
      </c>
      <c r="F1639" s="11" t="s">
        <v>4452</v>
      </c>
      <c r="G1639" s="11" t="s">
        <v>4453</v>
      </c>
      <c r="H1639" s="11" t="s">
        <v>4454</v>
      </c>
      <c r="I1639" s="11" t="s">
        <v>4455</v>
      </c>
      <c r="M1639" s="14" t="s">
        <v>80</v>
      </c>
      <c r="N1639" s="15" t="s">
        <v>140</v>
      </c>
      <c r="O1639" s="15" t="s">
        <v>167</v>
      </c>
    </row>
    <row r="1640">
      <c r="A1640" s="9">
        <v>1640.0</v>
      </c>
      <c r="B1640" s="7" t="s">
        <v>4466</v>
      </c>
      <c r="C1640" s="7" t="s">
        <v>2725</v>
      </c>
      <c r="D1640" s="7" t="s">
        <v>2725</v>
      </c>
      <c r="E1640" s="11" t="s">
        <v>4467</v>
      </c>
      <c r="F1640" s="11" t="s">
        <v>4468</v>
      </c>
      <c r="G1640" s="11" t="s">
        <v>4469</v>
      </c>
      <c r="H1640" s="11" t="s">
        <v>4470</v>
      </c>
      <c r="I1640" s="11" t="s">
        <v>4471</v>
      </c>
      <c r="M1640" s="14" t="s">
        <v>219</v>
      </c>
      <c r="N1640" s="15" t="s">
        <v>220</v>
      </c>
      <c r="O1640" s="15" t="s">
        <v>221</v>
      </c>
    </row>
    <row r="1641">
      <c r="A1641" s="9">
        <v>1641.0</v>
      </c>
      <c r="B1641" s="7" t="s">
        <v>4472</v>
      </c>
      <c r="C1641" s="7" t="s">
        <v>2725</v>
      </c>
      <c r="D1641" s="7" t="s">
        <v>2725</v>
      </c>
      <c r="E1641" s="11" t="s">
        <v>4467</v>
      </c>
      <c r="F1641" s="11" t="s">
        <v>4468</v>
      </c>
      <c r="G1641" s="11" t="s">
        <v>4469</v>
      </c>
      <c r="H1641" s="11" t="s">
        <v>4470</v>
      </c>
      <c r="I1641" s="11" t="s">
        <v>4471</v>
      </c>
      <c r="M1641" s="14" t="s">
        <v>219</v>
      </c>
      <c r="N1641" s="15" t="s">
        <v>220</v>
      </c>
      <c r="O1641" s="15" t="s">
        <v>221</v>
      </c>
    </row>
    <row r="1642">
      <c r="A1642" s="9">
        <v>1642.0</v>
      </c>
      <c r="B1642" s="7" t="s">
        <v>4473</v>
      </c>
      <c r="C1642" s="7" t="s">
        <v>708</v>
      </c>
      <c r="D1642" s="7" t="s">
        <v>1195</v>
      </c>
      <c r="E1642" s="11" t="s">
        <v>4474</v>
      </c>
      <c r="F1642" s="11" t="s">
        <v>4475</v>
      </c>
      <c r="G1642" s="11" t="s">
        <v>4476</v>
      </c>
      <c r="H1642" s="11" t="s">
        <v>4477</v>
      </c>
      <c r="I1642" s="11" t="s">
        <v>4478</v>
      </c>
      <c r="M1642" s="14" t="s">
        <v>26</v>
      </c>
      <c r="N1642" s="15" t="s">
        <v>140</v>
      </c>
      <c r="O1642" s="15" t="s">
        <v>167</v>
      </c>
    </row>
    <row r="1643">
      <c r="A1643" s="9">
        <v>1643.0</v>
      </c>
      <c r="B1643" s="7" t="s">
        <v>4479</v>
      </c>
      <c r="C1643" s="7" t="s">
        <v>708</v>
      </c>
      <c r="D1643" s="7" t="s">
        <v>1195</v>
      </c>
      <c r="E1643" s="11" t="s">
        <v>4474</v>
      </c>
      <c r="F1643" s="11" t="s">
        <v>4475</v>
      </c>
      <c r="G1643" s="11" t="s">
        <v>4476</v>
      </c>
      <c r="H1643" s="11" t="s">
        <v>4477</v>
      </c>
      <c r="I1643" s="11" t="s">
        <v>4478</v>
      </c>
      <c r="M1643" s="14" t="s">
        <v>26</v>
      </c>
      <c r="N1643" s="15" t="s">
        <v>140</v>
      </c>
      <c r="O1643" s="15" t="s">
        <v>167</v>
      </c>
    </row>
    <row r="1644">
      <c r="A1644" s="9">
        <v>1644.0</v>
      </c>
      <c r="B1644" s="7" t="s">
        <v>4480</v>
      </c>
      <c r="C1644" s="7" t="s">
        <v>708</v>
      </c>
      <c r="D1644" s="7" t="s">
        <v>1195</v>
      </c>
      <c r="E1644" s="11" t="s">
        <v>4474</v>
      </c>
      <c r="F1644" s="11" t="s">
        <v>4475</v>
      </c>
      <c r="G1644" s="11" t="s">
        <v>4476</v>
      </c>
      <c r="H1644" s="11" t="s">
        <v>4477</v>
      </c>
      <c r="I1644" s="11" t="s">
        <v>4478</v>
      </c>
      <c r="M1644" s="14" t="s">
        <v>26</v>
      </c>
      <c r="N1644" s="15" t="s">
        <v>140</v>
      </c>
      <c r="O1644" s="15" t="s">
        <v>167</v>
      </c>
    </row>
    <row r="1645">
      <c r="A1645" s="9">
        <v>1645.0</v>
      </c>
      <c r="B1645" s="7" t="s">
        <v>4481</v>
      </c>
      <c r="C1645" s="7" t="s">
        <v>708</v>
      </c>
      <c r="D1645" s="7" t="s">
        <v>1195</v>
      </c>
      <c r="E1645" s="11" t="s">
        <v>4474</v>
      </c>
      <c r="F1645" s="11" t="s">
        <v>4475</v>
      </c>
      <c r="G1645" s="11" t="s">
        <v>4476</v>
      </c>
      <c r="H1645" s="11" t="s">
        <v>4477</v>
      </c>
      <c r="I1645" s="11" t="s">
        <v>4478</v>
      </c>
      <c r="M1645" s="14" t="s">
        <v>26</v>
      </c>
      <c r="N1645" s="15" t="s">
        <v>140</v>
      </c>
      <c r="O1645" s="15" t="s">
        <v>167</v>
      </c>
    </row>
    <row r="1646">
      <c r="A1646" s="9">
        <v>1646.0</v>
      </c>
      <c r="B1646" s="7" t="s">
        <v>4482</v>
      </c>
      <c r="C1646" s="7" t="s">
        <v>708</v>
      </c>
      <c r="D1646" s="7" t="s">
        <v>1195</v>
      </c>
      <c r="E1646" s="11" t="s">
        <v>4483</v>
      </c>
      <c r="F1646" s="11" t="s">
        <v>4484</v>
      </c>
      <c r="G1646" s="11" t="s">
        <v>4486</v>
      </c>
      <c r="H1646" s="11" t="s">
        <v>4487</v>
      </c>
      <c r="I1646" s="11" t="s">
        <v>4488</v>
      </c>
      <c r="M1646" s="14" t="s">
        <v>26</v>
      </c>
      <c r="N1646" s="15" t="s">
        <v>140</v>
      </c>
      <c r="O1646" s="15" t="s">
        <v>167</v>
      </c>
    </row>
    <row r="1647">
      <c r="A1647" s="9">
        <v>1647.0</v>
      </c>
      <c r="B1647" s="7" t="s">
        <v>4489</v>
      </c>
      <c r="C1647" s="7" t="s">
        <v>17</v>
      </c>
      <c r="D1647" s="7" t="s">
        <v>3103</v>
      </c>
      <c r="E1647" s="11" t="s">
        <v>4490</v>
      </c>
      <c r="F1647" s="11" t="s">
        <v>4491</v>
      </c>
      <c r="G1647" s="11" t="s">
        <v>4492</v>
      </c>
      <c r="H1647" s="11" t="s">
        <v>4493</v>
      </c>
      <c r="I1647" s="11" t="s">
        <v>4494</v>
      </c>
      <c r="M1647" s="14" t="s">
        <v>26</v>
      </c>
      <c r="N1647" s="15" t="s">
        <v>140</v>
      </c>
      <c r="O1647" s="15" t="s">
        <v>167</v>
      </c>
    </row>
    <row r="1648">
      <c r="A1648" s="9">
        <v>1648.0</v>
      </c>
      <c r="B1648" s="7" t="s">
        <v>4495</v>
      </c>
      <c r="C1648" s="7" t="s">
        <v>17</v>
      </c>
      <c r="D1648" s="7" t="s">
        <v>3103</v>
      </c>
      <c r="E1648" s="11" t="s">
        <v>4490</v>
      </c>
      <c r="F1648" s="11" t="s">
        <v>4491</v>
      </c>
      <c r="G1648" s="11" t="s">
        <v>4492</v>
      </c>
      <c r="H1648" s="11" t="s">
        <v>4493</v>
      </c>
      <c r="I1648" s="11" t="s">
        <v>4494</v>
      </c>
      <c r="M1648" s="14" t="s">
        <v>26</v>
      </c>
      <c r="N1648" s="15" t="s">
        <v>140</v>
      </c>
      <c r="O1648" s="15" t="s">
        <v>167</v>
      </c>
    </row>
    <row r="1649">
      <c r="A1649" s="9">
        <v>1649.0</v>
      </c>
      <c r="B1649" s="7" t="s">
        <v>4496</v>
      </c>
      <c r="C1649" s="7" t="s">
        <v>294</v>
      </c>
      <c r="D1649" s="7" t="s">
        <v>2239</v>
      </c>
      <c r="E1649" s="11" t="s">
        <v>4497</v>
      </c>
      <c r="F1649" s="11" t="s">
        <v>4498</v>
      </c>
      <c r="G1649" s="11" t="s">
        <v>4499</v>
      </c>
      <c r="H1649" s="11" t="s">
        <v>4500</v>
      </c>
      <c r="I1649" s="11" t="s">
        <v>4501</v>
      </c>
      <c r="M1649" s="14" t="s">
        <v>219</v>
      </c>
      <c r="N1649" s="15" t="s">
        <v>220</v>
      </c>
      <c r="O1649" s="15" t="s">
        <v>221</v>
      </c>
    </row>
    <row r="1650">
      <c r="A1650" s="9">
        <v>1650.0</v>
      </c>
      <c r="B1650" s="7" t="s">
        <v>4502</v>
      </c>
      <c r="C1650" s="7" t="s">
        <v>256</v>
      </c>
      <c r="D1650" s="7" t="s">
        <v>2443</v>
      </c>
      <c r="E1650" s="11" t="s">
        <v>4503</v>
      </c>
      <c r="F1650" s="11" t="s">
        <v>4504</v>
      </c>
      <c r="G1650" s="11" t="s">
        <v>4505</v>
      </c>
      <c r="H1650" s="11" t="s">
        <v>4506</v>
      </c>
      <c r="I1650" s="11" t="s">
        <v>4507</v>
      </c>
      <c r="M1650" s="14" t="s">
        <v>26</v>
      </c>
      <c r="N1650" s="15" t="s">
        <v>140</v>
      </c>
      <c r="O1650" s="15" t="s">
        <v>167</v>
      </c>
    </row>
    <row r="1651">
      <c r="A1651" s="9">
        <v>1651.0</v>
      </c>
      <c r="B1651" s="7" t="s">
        <v>4508</v>
      </c>
      <c r="C1651" s="7" t="s">
        <v>256</v>
      </c>
      <c r="D1651" s="7" t="s">
        <v>2443</v>
      </c>
      <c r="E1651" s="11" t="s">
        <v>4503</v>
      </c>
      <c r="F1651" s="11" t="s">
        <v>4504</v>
      </c>
      <c r="G1651" s="11" t="s">
        <v>4505</v>
      </c>
      <c r="H1651" s="11" t="s">
        <v>4506</v>
      </c>
      <c r="I1651" s="11" t="s">
        <v>4507</v>
      </c>
      <c r="M1651" s="14" t="s">
        <v>26</v>
      </c>
      <c r="N1651" s="15" t="s">
        <v>140</v>
      </c>
      <c r="O1651" s="15" t="s">
        <v>167</v>
      </c>
    </row>
    <row r="1652">
      <c r="A1652" s="9">
        <v>1652.0</v>
      </c>
      <c r="B1652" s="7" t="s">
        <v>4510</v>
      </c>
      <c r="C1652" s="7" t="s">
        <v>256</v>
      </c>
      <c r="D1652" s="7" t="s">
        <v>2443</v>
      </c>
      <c r="E1652" s="11" t="s">
        <v>4503</v>
      </c>
      <c r="F1652" s="11" t="s">
        <v>4504</v>
      </c>
      <c r="G1652" s="11" t="s">
        <v>4505</v>
      </c>
      <c r="H1652" s="11" t="s">
        <v>4506</v>
      </c>
      <c r="I1652" s="11" t="s">
        <v>4507</v>
      </c>
      <c r="M1652" s="14" t="s">
        <v>219</v>
      </c>
      <c r="N1652" s="15" t="s">
        <v>220</v>
      </c>
      <c r="O1652" s="15" t="s">
        <v>221</v>
      </c>
    </row>
    <row r="1653">
      <c r="A1653" s="9">
        <v>1653.0</v>
      </c>
      <c r="B1653" s="7" t="s">
        <v>4511</v>
      </c>
      <c r="C1653" s="7" t="s">
        <v>256</v>
      </c>
      <c r="D1653" s="7" t="s">
        <v>2443</v>
      </c>
      <c r="E1653" s="11" t="s">
        <v>4503</v>
      </c>
      <c r="F1653" s="11" t="s">
        <v>4504</v>
      </c>
      <c r="G1653" s="11" t="s">
        <v>4505</v>
      </c>
      <c r="H1653" s="11" t="s">
        <v>4506</v>
      </c>
      <c r="I1653" s="11" t="s">
        <v>4507</v>
      </c>
      <c r="M1653" s="14" t="s">
        <v>26</v>
      </c>
      <c r="N1653" s="15" t="s">
        <v>140</v>
      </c>
      <c r="O1653" s="15" t="s">
        <v>167</v>
      </c>
    </row>
    <row r="1654">
      <c r="A1654" s="9">
        <v>1654.0</v>
      </c>
      <c r="B1654" s="7" t="s">
        <v>4512</v>
      </c>
      <c r="C1654" s="7" t="s">
        <v>256</v>
      </c>
      <c r="D1654" s="7" t="s">
        <v>2443</v>
      </c>
      <c r="E1654" s="11" t="s">
        <v>4503</v>
      </c>
      <c r="F1654" s="11" t="s">
        <v>4504</v>
      </c>
      <c r="G1654" s="11" t="s">
        <v>4505</v>
      </c>
      <c r="H1654" s="11" t="s">
        <v>4506</v>
      </c>
      <c r="I1654" s="11" t="s">
        <v>4507</v>
      </c>
      <c r="M1654" s="14" t="s">
        <v>26</v>
      </c>
      <c r="N1654" s="15" t="s">
        <v>140</v>
      </c>
      <c r="O1654" s="15" t="s">
        <v>167</v>
      </c>
    </row>
    <row r="1655">
      <c r="A1655" s="9">
        <v>1655.0</v>
      </c>
      <c r="B1655" s="7" t="s">
        <v>4513</v>
      </c>
      <c r="C1655" s="7" t="s">
        <v>124</v>
      </c>
      <c r="D1655" s="7" t="s">
        <v>273</v>
      </c>
      <c r="E1655" s="11" t="s">
        <v>4514</v>
      </c>
      <c r="F1655" s="11" t="s">
        <v>4515</v>
      </c>
      <c r="G1655" s="11" t="s">
        <v>4516</v>
      </c>
      <c r="H1655" s="11" t="s">
        <v>4517</v>
      </c>
      <c r="I1655" s="11" t="s">
        <v>4518</v>
      </c>
      <c r="M1655" s="14" t="s">
        <v>26</v>
      </c>
      <c r="N1655" s="15" t="s">
        <v>140</v>
      </c>
      <c r="O1655" s="15" t="s">
        <v>167</v>
      </c>
    </row>
    <row r="1656">
      <c r="A1656" s="9">
        <v>1656.0</v>
      </c>
      <c r="B1656" s="7" t="s">
        <v>4519</v>
      </c>
      <c r="C1656" s="7" t="s">
        <v>124</v>
      </c>
      <c r="D1656" s="7" t="s">
        <v>273</v>
      </c>
      <c r="E1656" s="11" t="s">
        <v>4514</v>
      </c>
      <c r="F1656" s="11" t="s">
        <v>4515</v>
      </c>
      <c r="G1656" s="11" t="s">
        <v>4516</v>
      </c>
      <c r="H1656" s="11" t="s">
        <v>4517</v>
      </c>
      <c r="I1656" s="11" t="s">
        <v>4518</v>
      </c>
      <c r="M1656" s="14" t="s">
        <v>26</v>
      </c>
      <c r="N1656" s="15" t="s">
        <v>140</v>
      </c>
      <c r="O1656" s="15" t="s">
        <v>167</v>
      </c>
    </row>
    <row r="1657">
      <c r="A1657" s="9">
        <v>1657.0</v>
      </c>
      <c r="B1657" s="7" t="s">
        <v>4521</v>
      </c>
      <c r="C1657" s="7" t="s">
        <v>124</v>
      </c>
      <c r="D1657" s="7" t="s">
        <v>273</v>
      </c>
      <c r="E1657" s="11" t="s">
        <v>274</v>
      </c>
      <c r="F1657" s="11" t="s">
        <v>275</v>
      </c>
      <c r="G1657" s="11" t="s">
        <v>276</v>
      </c>
      <c r="H1657" s="11" t="s">
        <v>277</v>
      </c>
      <c r="I1657" s="11" t="s">
        <v>278</v>
      </c>
      <c r="M1657" s="14" t="s">
        <v>80</v>
      </c>
      <c r="N1657" s="15" t="s">
        <v>140</v>
      </c>
      <c r="O1657" s="15" t="s">
        <v>141</v>
      </c>
    </row>
    <row r="1658">
      <c r="A1658" s="9">
        <v>1658.0</v>
      </c>
      <c r="B1658" s="7" t="s">
        <v>4522</v>
      </c>
      <c r="C1658" s="7" t="s">
        <v>124</v>
      </c>
      <c r="D1658" s="7" t="s">
        <v>273</v>
      </c>
      <c r="E1658" s="11" t="s">
        <v>4523</v>
      </c>
      <c r="F1658" s="11" t="s">
        <v>4524</v>
      </c>
      <c r="G1658" s="11" t="s">
        <v>4525</v>
      </c>
      <c r="H1658" s="11" t="s">
        <v>4526</v>
      </c>
      <c r="I1658" s="11" t="s">
        <v>4527</v>
      </c>
      <c r="M1658" s="14" t="s">
        <v>80</v>
      </c>
      <c r="N1658" s="15" t="s">
        <v>140</v>
      </c>
      <c r="O1658" s="15" t="s">
        <v>167</v>
      </c>
    </row>
    <row r="1659">
      <c r="A1659" s="9">
        <v>1659.0</v>
      </c>
      <c r="B1659" s="7" t="s">
        <v>4528</v>
      </c>
      <c r="C1659" s="7" t="s">
        <v>124</v>
      </c>
      <c r="D1659" s="7" t="s">
        <v>273</v>
      </c>
      <c r="E1659" s="11" t="s">
        <v>4529</v>
      </c>
      <c r="F1659" s="11" t="s">
        <v>4530</v>
      </c>
      <c r="G1659" s="11" t="s">
        <v>4531</v>
      </c>
      <c r="H1659" s="11" t="s">
        <v>4532</v>
      </c>
      <c r="I1659" s="11" t="s">
        <v>4533</v>
      </c>
      <c r="M1659" s="14" t="s">
        <v>26</v>
      </c>
      <c r="N1659" s="15" t="s">
        <v>140</v>
      </c>
      <c r="O1659" s="15" t="s">
        <v>167</v>
      </c>
    </row>
    <row r="1660">
      <c r="A1660" s="9">
        <v>1660.0</v>
      </c>
      <c r="B1660" s="7" t="s">
        <v>4534</v>
      </c>
      <c r="C1660" s="7" t="s">
        <v>205</v>
      </c>
      <c r="D1660" s="7" t="s">
        <v>356</v>
      </c>
      <c r="E1660" s="11" t="s">
        <v>4535</v>
      </c>
      <c r="F1660" s="11" t="s">
        <v>4536</v>
      </c>
      <c r="G1660" s="11" t="s">
        <v>4537</v>
      </c>
      <c r="H1660" s="11" t="s">
        <v>4538</v>
      </c>
      <c r="I1660" s="11" t="s">
        <v>4539</v>
      </c>
      <c r="M1660" s="14" t="s">
        <v>26</v>
      </c>
      <c r="N1660" s="15" t="s">
        <v>140</v>
      </c>
      <c r="O1660" s="15" t="s">
        <v>167</v>
      </c>
    </row>
    <row r="1661">
      <c r="A1661" s="9">
        <v>1661.0</v>
      </c>
      <c r="B1661" s="7" t="s">
        <v>4541</v>
      </c>
      <c r="C1661" s="7" t="s">
        <v>205</v>
      </c>
      <c r="D1661" s="7" t="s">
        <v>356</v>
      </c>
      <c r="E1661" s="11" t="s">
        <v>4535</v>
      </c>
      <c r="F1661" s="11" t="s">
        <v>4536</v>
      </c>
      <c r="G1661" s="11" t="s">
        <v>4537</v>
      </c>
      <c r="H1661" s="11" t="s">
        <v>4538</v>
      </c>
      <c r="I1661" s="11" t="s">
        <v>4539</v>
      </c>
      <c r="M1661" s="14" t="s">
        <v>26</v>
      </c>
      <c r="N1661" s="15" t="s">
        <v>140</v>
      </c>
      <c r="O1661" s="15" t="s">
        <v>167</v>
      </c>
    </row>
    <row r="1662">
      <c r="A1662" s="9">
        <v>1662.0</v>
      </c>
      <c r="B1662" s="7" t="s">
        <v>4542</v>
      </c>
      <c r="C1662" s="7" t="s">
        <v>205</v>
      </c>
      <c r="D1662" s="7" t="s">
        <v>356</v>
      </c>
      <c r="E1662" s="11" t="s">
        <v>4535</v>
      </c>
      <c r="F1662" s="11" t="s">
        <v>4536</v>
      </c>
      <c r="G1662" s="11" t="s">
        <v>4537</v>
      </c>
      <c r="H1662" s="11" t="s">
        <v>4538</v>
      </c>
      <c r="I1662" s="11" t="s">
        <v>4539</v>
      </c>
      <c r="M1662" s="14" t="s">
        <v>26</v>
      </c>
      <c r="N1662" s="15" t="s">
        <v>140</v>
      </c>
      <c r="O1662" s="15" t="s">
        <v>167</v>
      </c>
    </row>
    <row r="1663">
      <c r="A1663" s="9">
        <v>1663.0</v>
      </c>
      <c r="B1663" s="7" t="s">
        <v>4543</v>
      </c>
      <c r="C1663" s="7" t="s">
        <v>708</v>
      </c>
      <c r="D1663" s="7" t="s">
        <v>1195</v>
      </c>
      <c r="E1663" s="11" t="s">
        <v>4544</v>
      </c>
      <c r="F1663" s="11" t="s">
        <v>4545</v>
      </c>
      <c r="G1663" s="11" t="s">
        <v>4546</v>
      </c>
      <c r="H1663" s="11" t="s">
        <v>4547</v>
      </c>
      <c r="I1663" s="11" t="s">
        <v>4548</v>
      </c>
      <c r="M1663" s="14" t="s">
        <v>26</v>
      </c>
      <c r="N1663" s="15" t="s">
        <v>140</v>
      </c>
      <c r="O1663" s="15" t="s">
        <v>167</v>
      </c>
    </row>
    <row r="1664">
      <c r="A1664" s="9">
        <v>1664.0</v>
      </c>
      <c r="B1664" s="7" t="s">
        <v>4549</v>
      </c>
      <c r="C1664" s="7" t="s">
        <v>708</v>
      </c>
      <c r="D1664" s="7" t="s">
        <v>1195</v>
      </c>
      <c r="E1664" s="11" t="s">
        <v>4544</v>
      </c>
      <c r="F1664" s="11" t="s">
        <v>4545</v>
      </c>
      <c r="G1664" s="11" t="s">
        <v>4546</v>
      </c>
      <c r="H1664" s="11" t="s">
        <v>4547</v>
      </c>
      <c r="I1664" s="11" t="s">
        <v>4548</v>
      </c>
      <c r="M1664" s="14" t="s">
        <v>26</v>
      </c>
      <c r="N1664" s="15" t="s">
        <v>140</v>
      </c>
      <c r="O1664" s="15" t="s">
        <v>167</v>
      </c>
    </row>
    <row r="1665">
      <c r="A1665" s="9">
        <v>1665.0</v>
      </c>
      <c r="B1665" s="7" t="s">
        <v>4550</v>
      </c>
      <c r="C1665" s="7" t="s">
        <v>708</v>
      </c>
      <c r="D1665" s="7" t="s">
        <v>1195</v>
      </c>
      <c r="E1665" s="11" t="s">
        <v>4544</v>
      </c>
      <c r="F1665" s="11" t="s">
        <v>4545</v>
      </c>
      <c r="G1665" s="11" t="s">
        <v>4546</v>
      </c>
      <c r="H1665" s="11" t="s">
        <v>4547</v>
      </c>
      <c r="I1665" s="11" t="s">
        <v>4548</v>
      </c>
      <c r="M1665" s="14" t="s">
        <v>26</v>
      </c>
      <c r="N1665" s="15" t="s">
        <v>140</v>
      </c>
      <c r="O1665" s="15" t="s">
        <v>167</v>
      </c>
    </row>
    <row r="1666">
      <c r="A1666" s="9">
        <v>1666.0</v>
      </c>
      <c r="B1666" s="7" t="s">
        <v>4551</v>
      </c>
      <c r="C1666" s="7" t="s">
        <v>708</v>
      </c>
      <c r="D1666" s="7" t="s">
        <v>1195</v>
      </c>
      <c r="E1666" s="11" t="s">
        <v>4544</v>
      </c>
      <c r="F1666" s="11" t="s">
        <v>4545</v>
      </c>
      <c r="G1666" s="11" t="s">
        <v>4546</v>
      </c>
      <c r="H1666" s="11" t="s">
        <v>4547</v>
      </c>
      <c r="I1666" s="11" t="s">
        <v>4548</v>
      </c>
      <c r="M1666" s="14" t="s">
        <v>26</v>
      </c>
      <c r="N1666" s="15" t="s">
        <v>140</v>
      </c>
      <c r="O1666" s="15" t="s">
        <v>167</v>
      </c>
    </row>
    <row r="1667">
      <c r="A1667" s="9">
        <v>1667.0</v>
      </c>
      <c r="B1667" s="7" t="s">
        <v>4552</v>
      </c>
      <c r="C1667" s="7" t="s">
        <v>471</v>
      </c>
      <c r="D1667" s="7" t="s">
        <v>566</v>
      </c>
      <c r="E1667" s="11" t="s">
        <v>4553</v>
      </c>
      <c r="F1667" s="11" t="s">
        <v>4554</v>
      </c>
      <c r="G1667" s="11" t="s">
        <v>4555</v>
      </c>
      <c r="H1667" s="11" t="s">
        <v>4556</v>
      </c>
      <c r="I1667" s="11" t="s">
        <v>4557</v>
      </c>
      <c r="M1667" s="14" t="s">
        <v>219</v>
      </c>
      <c r="N1667" s="15" t="s">
        <v>220</v>
      </c>
      <c r="O1667" s="15" t="s">
        <v>221</v>
      </c>
    </row>
    <row r="1668">
      <c r="A1668" s="9">
        <v>1668.0</v>
      </c>
      <c r="B1668" s="7" t="s">
        <v>4558</v>
      </c>
      <c r="C1668" s="7" t="s">
        <v>471</v>
      </c>
      <c r="D1668" s="7" t="s">
        <v>566</v>
      </c>
      <c r="E1668" s="11" t="s">
        <v>4553</v>
      </c>
      <c r="F1668" s="11" t="s">
        <v>4554</v>
      </c>
      <c r="G1668" s="11" t="s">
        <v>4555</v>
      </c>
      <c r="H1668" s="11" t="s">
        <v>4556</v>
      </c>
      <c r="I1668" s="11" t="s">
        <v>4557</v>
      </c>
      <c r="M1668" s="14" t="s">
        <v>219</v>
      </c>
      <c r="N1668" s="15" t="s">
        <v>220</v>
      </c>
      <c r="O1668" s="15" t="s">
        <v>221</v>
      </c>
    </row>
    <row r="1669">
      <c r="A1669" s="9">
        <v>1669.0</v>
      </c>
      <c r="B1669" s="7" t="s">
        <v>4559</v>
      </c>
      <c r="C1669" s="7" t="s">
        <v>471</v>
      </c>
      <c r="D1669" s="7" t="s">
        <v>566</v>
      </c>
      <c r="E1669" s="11" t="s">
        <v>4553</v>
      </c>
      <c r="F1669" s="11" t="s">
        <v>4554</v>
      </c>
      <c r="G1669" s="11" t="s">
        <v>4555</v>
      </c>
      <c r="H1669" s="11" t="s">
        <v>4556</v>
      </c>
      <c r="I1669" s="11" t="s">
        <v>4557</v>
      </c>
      <c r="M1669" s="14" t="s">
        <v>219</v>
      </c>
      <c r="N1669" s="15" t="s">
        <v>220</v>
      </c>
      <c r="O1669" s="15" t="s">
        <v>221</v>
      </c>
    </row>
    <row r="1670">
      <c r="A1670" s="9">
        <v>1670.0</v>
      </c>
      <c r="B1670" s="7" t="s">
        <v>4560</v>
      </c>
      <c r="C1670" s="7" t="s">
        <v>1056</v>
      </c>
      <c r="D1670" s="7" t="s">
        <v>1480</v>
      </c>
      <c r="E1670" s="11" t="s">
        <v>4561</v>
      </c>
      <c r="F1670" s="11" t="s">
        <v>4562</v>
      </c>
      <c r="G1670" s="11" t="s">
        <v>4563</v>
      </c>
      <c r="H1670" s="11" t="s">
        <v>4564</v>
      </c>
      <c r="I1670" s="11" t="s">
        <v>4565</v>
      </c>
      <c r="M1670" s="14" t="s">
        <v>26</v>
      </c>
      <c r="N1670" s="15" t="s">
        <v>140</v>
      </c>
      <c r="O1670" s="15" t="s">
        <v>167</v>
      </c>
    </row>
    <row r="1671">
      <c r="A1671" s="9">
        <v>1671.0</v>
      </c>
      <c r="B1671" s="7" t="s">
        <v>4567</v>
      </c>
      <c r="C1671" s="7" t="s">
        <v>759</v>
      </c>
      <c r="D1671" s="7" t="s">
        <v>1803</v>
      </c>
      <c r="E1671" s="11" t="s">
        <v>4568</v>
      </c>
      <c r="F1671" s="11" t="s">
        <v>4569</v>
      </c>
      <c r="G1671" s="11" t="s">
        <v>4570</v>
      </c>
      <c r="H1671" s="11" t="s">
        <v>4571</v>
      </c>
      <c r="I1671" s="11" t="s">
        <v>4572</v>
      </c>
      <c r="M1671" s="14" t="s">
        <v>80</v>
      </c>
      <c r="N1671" s="15" t="s">
        <v>140</v>
      </c>
      <c r="O1671" s="15" t="s">
        <v>167</v>
      </c>
    </row>
    <row r="1672">
      <c r="A1672" s="9">
        <v>1672.0</v>
      </c>
      <c r="B1672" s="7" t="s">
        <v>4573</v>
      </c>
      <c r="C1672" s="7" t="s">
        <v>759</v>
      </c>
      <c r="D1672" s="7" t="s">
        <v>1803</v>
      </c>
      <c r="E1672" s="11" t="s">
        <v>4574</v>
      </c>
      <c r="F1672" s="11" t="s">
        <v>4575</v>
      </c>
      <c r="G1672" s="11" t="s">
        <v>4576</v>
      </c>
      <c r="H1672" s="11" t="s">
        <v>4577</v>
      </c>
      <c r="I1672" s="11" t="s">
        <v>4578</v>
      </c>
      <c r="M1672" s="14" t="s">
        <v>80</v>
      </c>
      <c r="N1672" s="15" t="s">
        <v>140</v>
      </c>
      <c r="O1672" s="15" t="s">
        <v>167</v>
      </c>
    </row>
    <row r="1673">
      <c r="A1673" s="9">
        <v>1673.0</v>
      </c>
      <c r="B1673" s="7" t="s">
        <v>4579</v>
      </c>
      <c r="C1673" s="7" t="s">
        <v>759</v>
      </c>
      <c r="D1673" s="7" t="s">
        <v>1803</v>
      </c>
      <c r="E1673" s="11" t="s">
        <v>4574</v>
      </c>
      <c r="F1673" s="11" t="s">
        <v>4575</v>
      </c>
      <c r="G1673" s="11" t="s">
        <v>4576</v>
      </c>
      <c r="H1673" s="11" t="s">
        <v>4577</v>
      </c>
      <c r="I1673" s="11" t="s">
        <v>4578</v>
      </c>
      <c r="M1673" s="14" t="s">
        <v>80</v>
      </c>
      <c r="N1673" s="15" t="s">
        <v>140</v>
      </c>
      <c r="O1673" s="15" t="s">
        <v>167</v>
      </c>
    </row>
    <row r="1674">
      <c r="A1674" s="9">
        <v>1674.0</v>
      </c>
      <c r="B1674" s="7" t="s">
        <v>4580</v>
      </c>
      <c r="C1674" s="7" t="s">
        <v>759</v>
      </c>
      <c r="D1674" s="7" t="s">
        <v>1803</v>
      </c>
      <c r="E1674" s="11" t="s">
        <v>4574</v>
      </c>
      <c r="F1674" s="11" t="s">
        <v>4575</v>
      </c>
      <c r="G1674" s="11" t="s">
        <v>4576</v>
      </c>
      <c r="H1674" s="11" t="s">
        <v>4577</v>
      </c>
      <c r="I1674" s="11" t="s">
        <v>4578</v>
      </c>
      <c r="M1674" s="14" t="s">
        <v>80</v>
      </c>
      <c r="N1674" s="15" t="s">
        <v>140</v>
      </c>
      <c r="O1674" s="15" t="s">
        <v>167</v>
      </c>
    </row>
    <row r="1675">
      <c r="A1675" s="9">
        <v>1675.0</v>
      </c>
      <c r="B1675" s="7" t="s">
        <v>4585</v>
      </c>
      <c r="C1675" s="7" t="s">
        <v>759</v>
      </c>
      <c r="D1675" s="7" t="s">
        <v>1803</v>
      </c>
      <c r="E1675" s="11" t="s">
        <v>4574</v>
      </c>
      <c r="F1675" s="11" t="s">
        <v>4575</v>
      </c>
      <c r="G1675" s="11" t="s">
        <v>4576</v>
      </c>
      <c r="H1675" s="11" t="s">
        <v>4577</v>
      </c>
      <c r="I1675" s="11" t="s">
        <v>4578</v>
      </c>
      <c r="M1675" s="14" t="s">
        <v>80</v>
      </c>
      <c r="N1675" s="15" t="s">
        <v>140</v>
      </c>
      <c r="O1675" s="15" t="s">
        <v>167</v>
      </c>
    </row>
    <row r="1676">
      <c r="A1676" s="9">
        <v>1676.0</v>
      </c>
      <c r="B1676" s="7" t="s">
        <v>4587</v>
      </c>
      <c r="C1676" s="7" t="s">
        <v>672</v>
      </c>
      <c r="D1676" s="7" t="s">
        <v>4588</v>
      </c>
      <c r="E1676" s="11" t="s">
        <v>4589</v>
      </c>
      <c r="F1676" s="11" t="s">
        <v>4590</v>
      </c>
      <c r="G1676" s="11" t="s">
        <v>4591</v>
      </c>
      <c r="H1676" s="11" t="s">
        <v>4592</v>
      </c>
      <c r="I1676" s="11" t="s">
        <v>4593</v>
      </c>
      <c r="M1676" s="14" t="s">
        <v>679</v>
      </c>
      <c r="N1676" s="15" t="s">
        <v>140</v>
      </c>
      <c r="O1676" s="15" t="s">
        <v>167</v>
      </c>
    </row>
    <row r="1677">
      <c r="A1677" s="9">
        <v>1677.0</v>
      </c>
      <c r="B1677" s="7" t="s">
        <v>4594</v>
      </c>
      <c r="C1677" s="7" t="s">
        <v>759</v>
      </c>
      <c r="D1677" s="7" t="s">
        <v>1803</v>
      </c>
      <c r="E1677" s="11" t="s">
        <v>274</v>
      </c>
      <c r="F1677" s="11" t="s">
        <v>275</v>
      </c>
      <c r="G1677" s="11" t="s">
        <v>276</v>
      </c>
      <c r="H1677" s="11" t="s">
        <v>277</v>
      </c>
      <c r="I1677" s="11" t="s">
        <v>278</v>
      </c>
      <c r="M1677" s="14" t="s">
        <v>80</v>
      </c>
      <c r="N1677" s="15" t="s">
        <v>140</v>
      </c>
      <c r="O1677" s="15" t="s">
        <v>141</v>
      </c>
    </row>
    <row r="1678">
      <c r="A1678" s="9">
        <v>1678.0</v>
      </c>
      <c r="B1678" s="7" t="s">
        <v>4595</v>
      </c>
      <c r="C1678" s="7" t="s">
        <v>759</v>
      </c>
      <c r="D1678" s="7" t="s">
        <v>1803</v>
      </c>
      <c r="E1678" s="11" t="s">
        <v>274</v>
      </c>
      <c r="F1678" s="11" t="s">
        <v>275</v>
      </c>
      <c r="G1678" s="11" t="s">
        <v>276</v>
      </c>
      <c r="H1678" s="11" t="s">
        <v>277</v>
      </c>
      <c r="I1678" s="11" t="s">
        <v>278</v>
      </c>
      <c r="M1678" s="14" t="s">
        <v>80</v>
      </c>
      <c r="N1678" s="15" t="s">
        <v>140</v>
      </c>
      <c r="O1678" s="15" t="s">
        <v>141</v>
      </c>
    </row>
    <row r="1679">
      <c r="A1679" s="9">
        <v>1679.0</v>
      </c>
      <c r="B1679" s="7" t="s">
        <v>4596</v>
      </c>
      <c r="C1679" s="7" t="s">
        <v>759</v>
      </c>
      <c r="D1679" s="7" t="s">
        <v>1803</v>
      </c>
      <c r="E1679" s="11" t="s">
        <v>1876</v>
      </c>
      <c r="F1679" s="11" t="s">
        <v>1877</v>
      </c>
      <c r="G1679" s="11" t="s">
        <v>1878</v>
      </c>
      <c r="H1679" s="11" t="s">
        <v>1879</v>
      </c>
      <c r="I1679" s="11" t="s">
        <v>1880</v>
      </c>
      <c r="M1679" s="14" t="s">
        <v>80</v>
      </c>
      <c r="N1679" s="15" t="s">
        <v>140</v>
      </c>
      <c r="O1679" s="15" t="s">
        <v>167</v>
      </c>
    </row>
    <row r="1680">
      <c r="A1680" s="9">
        <v>1680.0</v>
      </c>
      <c r="B1680" s="7" t="s">
        <v>4598</v>
      </c>
      <c r="C1680" s="7" t="s">
        <v>759</v>
      </c>
      <c r="D1680" s="7" t="s">
        <v>1803</v>
      </c>
      <c r="E1680" s="11" t="s">
        <v>4574</v>
      </c>
      <c r="F1680" s="11" t="s">
        <v>4575</v>
      </c>
      <c r="G1680" s="11" t="s">
        <v>4576</v>
      </c>
      <c r="H1680" s="11" t="s">
        <v>4577</v>
      </c>
      <c r="I1680" s="11" t="s">
        <v>4578</v>
      </c>
      <c r="M1680" s="14" t="s">
        <v>80</v>
      </c>
      <c r="N1680" s="15" t="s">
        <v>140</v>
      </c>
      <c r="O1680" s="15" t="s">
        <v>167</v>
      </c>
    </row>
    <row r="1681">
      <c r="A1681" s="9">
        <v>1681.0</v>
      </c>
      <c r="B1681" s="7" t="s">
        <v>4599</v>
      </c>
      <c r="C1681" s="7" t="s">
        <v>759</v>
      </c>
      <c r="D1681" s="7" t="s">
        <v>1803</v>
      </c>
      <c r="E1681" s="11" t="s">
        <v>4574</v>
      </c>
      <c r="F1681" s="11" t="s">
        <v>4575</v>
      </c>
      <c r="G1681" s="11" t="s">
        <v>4576</v>
      </c>
      <c r="H1681" s="11" t="s">
        <v>4577</v>
      </c>
      <c r="I1681" s="11" t="s">
        <v>4578</v>
      </c>
      <c r="M1681" s="14" t="s">
        <v>80</v>
      </c>
      <c r="N1681" s="15" t="s">
        <v>140</v>
      </c>
      <c r="O1681" s="15" t="s">
        <v>167</v>
      </c>
    </row>
    <row r="1682">
      <c r="A1682" s="9">
        <v>1682.0</v>
      </c>
      <c r="B1682" s="7" t="s">
        <v>4600</v>
      </c>
      <c r="C1682" s="7" t="s">
        <v>759</v>
      </c>
      <c r="D1682" s="7" t="s">
        <v>1803</v>
      </c>
      <c r="E1682" s="11" t="s">
        <v>4574</v>
      </c>
      <c r="F1682" s="11" t="s">
        <v>4575</v>
      </c>
      <c r="G1682" s="11" t="s">
        <v>4576</v>
      </c>
      <c r="H1682" s="11" t="s">
        <v>4577</v>
      </c>
      <c r="I1682" s="11" t="s">
        <v>4578</v>
      </c>
      <c r="M1682" s="14" t="s">
        <v>80</v>
      </c>
      <c r="N1682" s="15" t="s">
        <v>140</v>
      </c>
      <c r="O1682" s="15" t="s">
        <v>167</v>
      </c>
    </row>
    <row r="1683">
      <c r="A1683" s="9">
        <v>1683.0</v>
      </c>
      <c r="B1683" s="7" t="s">
        <v>4601</v>
      </c>
      <c r="C1683" s="7" t="s">
        <v>759</v>
      </c>
      <c r="D1683" s="7" t="s">
        <v>1803</v>
      </c>
      <c r="E1683" s="11" t="s">
        <v>3028</v>
      </c>
      <c r="F1683" s="11" t="s">
        <v>3029</v>
      </c>
      <c r="G1683" s="11" t="s">
        <v>3030</v>
      </c>
      <c r="H1683" s="11" t="s">
        <v>3031</v>
      </c>
      <c r="I1683" s="11" t="s">
        <v>3032</v>
      </c>
      <c r="M1683" s="14" t="s">
        <v>80</v>
      </c>
      <c r="N1683" s="15" t="s">
        <v>140</v>
      </c>
      <c r="O1683" s="15" t="s">
        <v>167</v>
      </c>
    </row>
    <row r="1684">
      <c r="A1684" s="9">
        <v>1684.0</v>
      </c>
      <c r="B1684" s="7" t="s">
        <v>4603</v>
      </c>
      <c r="C1684" s="7" t="s">
        <v>1056</v>
      </c>
      <c r="D1684" s="7" t="s">
        <v>1480</v>
      </c>
      <c r="E1684" s="11" t="s">
        <v>4604</v>
      </c>
      <c r="F1684" s="11" t="s">
        <v>4605</v>
      </c>
      <c r="G1684" s="11" t="s">
        <v>4606</v>
      </c>
      <c r="H1684" s="11" t="s">
        <v>4607</v>
      </c>
      <c r="I1684" s="11" t="s">
        <v>4608</v>
      </c>
      <c r="M1684" s="14" t="s">
        <v>26</v>
      </c>
      <c r="N1684" s="15" t="s">
        <v>89</v>
      </c>
      <c r="O1684" s="15" t="s">
        <v>2099</v>
      </c>
    </row>
    <row r="1685">
      <c r="A1685" s="9">
        <v>1685.0</v>
      </c>
      <c r="B1685" s="7" t="s">
        <v>4609</v>
      </c>
      <c r="C1685" s="7" t="s">
        <v>1056</v>
      </c>
      <c r="D1685" s="7" t="s">
        <v>1480</v>
      </c>
      <c r="E1685" s="11" t="s">
        <v>4604</v>
      </c>
      <c r="F1685" s="11" t="s">
        <v>4605</v>
      </c>
      <c r="G1685" s="11" t="s">
        <v>4606</v>
      </c>
      <c r="H1685" s="11" t="s">
        <v>4607</v>
      </c>
      <c r="I1685" s="11" t="s">
        <v>4608</v>
      </c>
      <c r="M1685" s="14" t="s">
        <v>26</v>
      </c>
      <c r="N1685" s="15" t="s">
        <v>89</v>
      </c>
      <c r="O1685" s="15" t="s">
        <v>2099</v>
      </c>
    </row>
    <row r="1686">
      <c r="A1686" s="9">
        <v>1686.0</v>
      </c>
      <c r="B1686" s="7" t="s">
        <v>4355</v>
      </c>
      <c r="C1686" s="7" t="s">
        <v>1056</v>
      </c>
      <c r="D1686" s="7" t="s">
        <v>1480</v>
      </c>
      <c r="E1686" s="11" t="s">
        <v>4604</v>
      </c>
      <c r="F1686" s="11" t="s">
        <v>4605</v>
      </c>
      <c r="G1686" s="11" t="s">
        <v>4606</v>
      </c>
      <c r="H1686" s="11" t="s">
        <v>4607</v>
      </c>
      <c r="I1686" s="11" t="s">
        <v>4608</v>
      </c>
      <c r="M1686" s="14" t="s">
        <v>26</v>
      </c>
      <c r="N1686" s="15" t="s">
        <v>89</v>
      </c>
      <c r="O1686" s="15" t="s">
        <v>2099</v>
      </c>
    </row>
    <row r="1687">
      <c r="A1687" s="9">
        <v>1687.0</v>
      </c>
      <c r="B1687" s="7" t="s">
        <v>4610</v>
      </c>
      <c r="C1687" s="7" t="s">
        <v>1056</v>
      </c>
      <c r="D1687" s="7" t="s">
        <v>1480</v>
      </c>
      <c r="E1687" s="11" t="s">
        <v>4611</v>
      </c>
      <c r="F1687" s="11" t="s">
        <v>4612</v>
      </c>
      <c r="G1687" s="11" t="s">
        <v>4613</v>
      </c>
      <c r="H1687" s="11" t="s">
        <v>4614</v>
      </c>
      <c r="I1687" s="11" t="s">
        <v>4615</v>
      </c>
      <c r="M1687" s="14" t="s">
        <v>26</v>
      </c>
      <c r="N1687" s="15" t="s">
        <v>89</v>
      </c>
      <c r="O1687" s="15" t="s">
        <v>2099</v>
      </c>
    </row>
    <row r="1688">
      <c r="A1688" s="9">
        <v>1688.0</v>
      </c>
      <c r="B1688" s="7" t="s">
        <v>4616</v>
      </c>
      <c r="C1688" s="7" t="s">
        <v>1056</v>
      </c>
      <c r="D1688" s="7" t="s">
        <v>1480</v>
      </c>
      <c r="E1688" s="11" t="s">
        <v>4604</v>
      </c>
      <c r="F1688" s="11" t="s">
        <v>4605</v>
      </c>
      <c r="G1688" s="11" t="s">
        <v>4606</v>
      </c>
      <c r="H1688" s="11" t="s">
        <v>4607</v>
      </c>
      <c r="I1688" s="11" t="s">
        <v>4608</v>
      </c>
      <c r="M1688" s="14" t="s">
        <v>26</v>
      </c>
      <c r="N1688" s="15" t="s">
        <v>89</v>
      </c>
      <c r="O1688" s="15" t="s">
        <v>2099</v>
      </c>
    </row>
    <row r="1689">
      <c r="A1689" s="9">
        <v>1689.0</v>
      </c>
      <c r="B1689" s="7" t="s">
        <v>580</v>
      </c>
      <c r="C1689" s="7" t="s">
        <v>1056</v>
      </c>
      <c r="D1689" s="7" t="s">
        <v>1480</v>
      </c>
      <c r="E1689" s="11" t="s">
        <v>4604</v>
      </c>
      <c r="F1689" s="11" t="s">
        <v>4605</v>
      </c>
      <c r="G1689" s="11" t="s">
        <v>4606</v>
      </c>
      <c r="H1689" s="11" t="s">
        <v>4607</v>
      </c>
      <c r="I1689" s="11" t="s">
        <v>4608</v>
      </c>
      <c r="M1689" s="14" t="s">
        <v>26</v>
      </c>
      <c r="N1689" s="15" t="s">
        <v>89</v>
      </c>
      <c r="O1689" s="15" t="s">
        <v>2099</v>
      </c>
    </row>
    <row r="1690">
      <c r="A1690" s="9">
        <v>1690.0</v>
      </c>
      <c r="B1690" s="7" t="s">
        <v>4618</v>
      </c>
      <c r="C1690" s="7" t="s">
        <v>1056</v>
      </c>
      <c r="D1690" s="7" t="s">
        <v>1480</v>
      </c>
      <c r="E1690" s="11" t="s">
        <v>4604</v>
      </c>
      <c r="F1690" s="11" t="s">
        <v>4605</v>
      </c>
      <c r="G1690" s="11" t="s">
        <v>4606</v>
      </c>
      <c r="H1690" s="11" t="s">
        <v>4607</v>
      </c>
      <c r="I1690" s="11" t="s">
        <v>4608</v>
      </c>
      <c r="M1690" s="14" t="s">
        <v>26</v>
      </c>
      <c r="N1690" s="15" t="s">
        <v>89</v>
      </c>
      <c r="O1690" s="15" t="s">
        <v>2099</v>
      </c>
    </row>
    <row r="1691">
      <c r="A1691" s="9">
        <v>1691.0</v>
      </c>
      <c r="B1691" s="7" t="s">
        <v>1669</v>
      </c>
      <c r="C1691" s="7" t="s">
        <v>4619</v>
      </c>
      <c r="D1691" s="7" t="s">
        <v>4619</v>
      </c>
      <c r="E1691" s="11"/>
      <c r="F1691" s="11"/>
      <c r="G1691" s="11"/>
      <c r="H1691" s="11"/>
      <c r="I1691" s="11"/>
      <c r="M1691" s="14" t="s">
        <v>80</v>
      </c>
      <c r="N1691" s="15" t="s">
        <v>140</v>
      </c>
      <c r="O1691" s="15" t="s">
        <v>167</v>
      </c>
    </row>
    <row r="1692">
      <c r="A1692" s="9">
        <v>1692.0</v>
      </c>
      <c r="B1692" s="7" t="s">
        <v>4618</v>
      </c>
      <c r="C1692" s="7" t="s">
        <v>1056</v>
      </c>
      <c r="D1692" s="7" t="s">
        <v>1480</v>
      </c>
      <c r="E1692" s="11" t="s">
        <v>4604</v>
      </c>
      <c r="F1692" s="11" t="s">
        <v>4605</v>
      </c>
      <c r="G1692" s="11" t="s">
        <v>4606</v>
      </c>
      <c r="H1692" s="11" t="s">
        <v>4607</v>
      </c>
      <c r="I1692" s="11" t="s">
        <v>4608</v>
      </c>
      <c r="M1692" s="14" t="s">
        <v>26</v>
      </c>
      <c r="N1692" s="15" t="s">
        <v>89</v>
      </c>
      <c r="O1692" s="15" t="s">
        <v>2099</v>
      </c>
    </row>
    <row r="1693">
      <c r="A1693" s="9">
        <v>1693.0</v>
      </c>
      <c r="B1693" s="7" t="s">
        <v>4621</v>
      </c>
      <c r="C1693" s="7" t="s">
        <v>1056</v>
      </c>
      <c r="D1693" s="7" t="s">
        <v>1480</v>
      </c>
      <c r="E1693" s="11" t="s">
        <v>4622</v>
      </c>
      <c r="F1693" s="11" t="s">
        <v>4623</v>
      </c>
      <c r="G1693" s="11" t="s">
        <v>4624</v>
      </c>
      <c r="H1693" s="11" t="s">
        <v>4625</v>
      </c>
      <c r="I1693" s="11" t="s">
        <v>4626</v>
      </c>
      <c r="M1693" s="14" t="s">
        <v>26</v>
      </c>
      <c r="N1693" s="15" t="s">
        <v>89</v>
      </c>
      <c r="O1693" s="15" t="s">
        <v>2099</v>
      </c>
    </row>
    <row r="1694">
      <c r="A1694" s="9">
        <v>1694.0</v>
      </c>
      <c r="B1694" s="7" t="s">
        <v>4627</v>
      </c>
      <c r="C1694" s="7" t="s">
        <v>1056</v>
      </c>
      <c r="D1694" s="7" t="s">
        <v>1480</v>
      </c>
      <c r="E1694" s="11" t="s">
        <v>4604</v>
      </c>
      <c r="F1694" s="11" t="s">
        <v>4605</v>
      </c>
      <c r="G1694" s="11" t="s">
        <v>4606</v>
      </c>
      <c r="H1694" s="11" t="s">
        <v>4607</v>
      </c>
      <c r="I1694" s="11" t="s">
        <v>4608</v>
      </c>
      <c r="M1694" s="14" t="s">
        <v>26</v>
      </c>
      <c r="N1694" s="15" t="s">
        <v>89</v>
      </c>
      <c r="O1694" s="15" t="s">
        <v>2099</v>
      </c>
    </row>
    <row r="1695">
      <c r="A1695" s="9">
        <v>1695.0</v>
      </c>
      <c r="B1695" s="7" t="s">
        <v>4628</v>
      </c>
      <c r="C1695" s="7" t="s">
        <v>1056</v>
      </c>
      <c r="D1695" s="7" t="s">
        <v>1480</v>
      </c>
      <c r="E1695" s="11" t="s">
        <v>2825</v>
      </c>
      <c r="F1695" s="11" t="s">
        <v>2826</v>
      </c>
      <c r="G1695" s="11" t="s">
        <v>2827</v>
      </c>
      <c r="H1695" s="11" t="s">
        <v>2828</v>
      </c>
      <c r="I1695" s="11" t="s">
        <v>2829</v>
      </c>
      <c r="M1695" s="14" t="s">
        <v>26</v>
      </c>
      <c r="N1695" s="15" t="s">
        <v>89</v>
      </c>
      <c r="O1695" s="15" t="s">
        <v>2099</v>
      </c>
    </row>
    <row r="1696">
      <c r="A1696" s="9">
        <v>1696.0</v>
      </c>
      <c r="B1696" s="7" t="s">
        <v>4424</v>
      </c>
      <c r="C1696" s="7" t="s">
        <v>1056</v>
      </c>
      <c r="D1696" s="7" t="s">
        <v>1480</v>
      </c>
      <c r="E1696" s="11" t="s">
        <v>4604</v>
      </c>
      <c r="F1696" s="11" t="s">
        <v>4605</v>
      </c>
      <c r="G1696" s="11" t="s">
        <v>4606</v>
      </c>
      <c r="H1696" s="11" t="s">
        <v>4607</v>
      </c>
      <c r="I1696" s="11" t="s">
        <v>4608</v>
      </c>
      <c r="M1696" s="14" t="s">
        <v>26</v>
      </c>
      <c r="N1696" s="15" t="s">
        <v>89</v>
      </c>
      <c r="O1696" s="15" t="s">
        <v>2099</v>
      </c>
    </row>
    <row r="1697">
      <c r="A1697" s="9">
        <v>1697.0</v>
      </c>
      <c r="B1697" s="7" t="s">
        <v>4630</v>
      </c>
      <c r="C1697" s="7" t="s">
        <v>1056</v>
      </c>
      <c r="D1697" s="7" t="s">
        <v>1480</v>
      </c>
      <c r="E1697" s="11" t="s">
        <v>4604</v>
      </c>
      <c r="F1697" s="11" t="s">
        <v>4605</v>
      </c>
      <c r="G1697" s="11" t="s">
        <v>4606</v>
      </c>
      <c r="H1697" s="11" t="s">
        <v>4607</v>
      </c>
      <c r="I1697" s="11" t="s">
        <v>4608</v>
      </c>
      <c r="M1697" s="14" t="s">
        <v>26</v>
      </c>
      <c r="N1697" s="15" t="s">
        <v>89</v>
      </c>
      <c r="O1697" s="15" t="s">
        <v>2099</v>
      </c>
    </row>
    <row r="1698">
      <c r="A1698" s="9">
        <v>1698.0</v>
      </c>
      <c r="B1698" s="7" t="s">
        <v>4631</v>
      </c>
      <c r="C1698" s="7" t="s">
        <v>1056</v>
      </c>
      <c r="D1698" s="7" t="s">
        <v>1480</v>
      </c>
      <c r="E1698" s="11" t="s">
        <v>2825</v>
      </c>
      <c r="F1698" s="11" t="s">
        <v>2826</v>
      </c>
      <c r="G1698" s="11" t="s">
        <v>2827</v>
      </c>
      <c r="H1698" s="11" t="s">
        <v>2828</v>
      </c>
      <c r="I1698" s="11" t="s">
        <v>2829</v>
      </c>
      <c r="M1698" s="14" t="s">
        <v>26</v>
      </c>
      <c r="N1698" s="15" t="s">
        <v>89</v>
      </c>
      <c r="O1698" s="15" t="s">
        <v>2099</v>
      </c>
    </row>
    <row r="1699">
      <c r="A1699" s="9">
        <v>1699.0</v>
      </c>
      <c r="B1699" s="7" t="s">
        <v>4566</v>
      </c>
      <c r="C1699" s="7" t="s">
        <v>1056</v>
      </c>
      <c r="D1699" s="7" t="s">
        <v>1480</v>
      </c>
      <c r="E1699" s="11" t="s">
        <v>4604</v>
      </c>
      <c r="F1699" s="11" t="s">
        <v>4605</v>
      </c>
      <c r="G1699" s="11" t="s">
        <v>4606</v>
      </c>
      <c r="H1699" s="11" t="s">
        <v>4607</v>
      </c>
      <c r="I1699" s="11" t="s">
        <v>4608</v>
      </c>
      <c r="M1699" s="14" t="s">
        <v>26</v>
      </c>
      <c r="N1699" s="15" t="s">
        <v>89</v>
      </c>
      <c r="O1699" s="15" t="s">
        <v>2099</v>
      </c>
    </row>
    <row r="1700">
      <c r="A1700" s="9">
        <v>1700.0</v>
      </c>
      <c r="B1700" s="7" t="s">
        <v>4633</v>
      </c>
      <c r="C1700" s="7" t="s">
        <v>1056</v>
      </c>
      <c r="D1700" s="7" t="s">
        <v>1480</v>
      </c>
      <c r="E1700" s="11" t="s">
        <v>4604</v>
      </c>
      <c r="F1700" s="11" t="s">
        <v>4605</v>
      </c>
      <c r="G1700" s="11" t="s">
        <v>4606</v>
      </c>
      <c r="H1700" s="11" t="s">
        <v>4607</v>
      </c>
      <c r="I1700" s="11" t="s">
        <v>4608</v>
      </c>
      <c r="M1700" s="14" t="s">
        <v>26</v>
      </c>
      <c r="N1700" s="15" t="s">
        <v>89</v>
      </c>
      <c r="O1700" s="15" t="s">
        <v>2099</v>
      </c>
    </row>
    <row r="1701">
      <c r="A1701" s="9">
        <v>1701.0</v>
      </c>
      <c r="B1701" s="7" t="s">
        <v>4634</v>
      </c>
      <c r="C1701" s="7" t="s">
        <v>1056</v>
      </c>
      <c r="D1701" s="7" t="s">
        <v>1480</v>
      </c>
      <c r="E1701" s="11" t="s">
        <v>4604</v>
      </c>
      <c r="F1701" s="11" t="s">
        <v>4605</v>
      </c>
      <c r="G1701" s="11" t="s">
        <v>4606</v>
      </c>
      <c r="H1701" s="11" t="s">
        <v>4607</v>
      </c>
      <c r="I1701" s="11" t="s">
        <v>4608</v>
      </c>
      <c r="M1701" s="14" t="s">
        <v>26</v>
      </c>
      <c r="N1701" s="15" t="s">
        <v>89</v>
      </c>
      <c r="O1701" s="15" t="s">
        <v>2099</v>
      </c>
    </row>
    <row r="1702">
      <c r="A1702" s="9">
        <v>1702.0</v>
      </c>
      <c r="B1702" s="7" t="s">
        <v>4635</v>
      </c>
      <c r="C1702" s="7" t="s">
        <v>1525</v>
      </c>
      <c r="D1702" s="7" t="s">
        <v>1526</v>
      </c>
      <c r="E1702" s="11" t="s">
        <v>4637</v>
      </c>
      <c r="F1702" s="11" t="s">
        <v>4638</v>
      </c>
      <c r="G1702" s="11" t="s">
        <v>4639</v>
      </c>
      <c r="H1702" s="11" t="s">
        <v>4640</v>
      </c>
      <c r="I1702" s="11" t="s">
        <v>4641</v>
      </c>
      <c r="M1702" s="14" t="s">
        <v>2116</v>
      </c>
      <c r="N1702" s="15" t="s">
        <v>140</v>
      </c>
      <c r="O1702" s="15" t="s">
        <v>167</v>
      </c>
    </row>
    <row r="1703">
      <c r="A1703" s="9">
        <v>1703.0</v>
      </c>
      <c r="B1703" s="7" t="s">
        <v>4642</v>
      </c>
      <c r="C1703" s="7" t="s">
        <v>1525</v>
      </c>
      <c r="D1703" s="7" t="s">
        <v>1526</v>
      </c>
      <c r="E1703" s="11" t="s">
        <v>4643</v>
      </c>
      <c r="F1703" s="11" t="s">
        <v>4644</v>
      </c>
      <c r="G1703" s="11" t="s">
        <v>4645</v>
      </c>
      <c r="H1703" s="11" t="s">
        <v>4646</v>
      </c>
      <c r="I1703" s="11" t="s">
        <v>4647</v>
      </c>
      <c r="M1703" s="14" t="s">
        <v>2116</v>
      </c>
      <c r="N1703" s="15" t="s">
        <v>140</v>
      </c>
      <c r="O1703" s="15" t="s">
        <v>167</v>
      </c>
    </row>
    <row r="1704">
      <c r="A1704" s="9">
        <v>1704.0</v>
      </c>
      <c r="B1704" s="7" t="s">
        <v>4648</v>
      </c>
      <c r="C1704" s="7" t="s">
        <v>1525</v>
      </c>
      <c r="D1704" s="7" t="s">
        <v>1526</v>
      </c>
      <c r="E1704" s="11" t="s">
        <v>274</v>
      </c>
      <c r="F1704" s="11" t="s">
        <v>275</v>
      </c>
      <c r="G1704" s="11" t="s">
        <v>276</v>
      </c>
      <c r="H1704" s="11" t="s">
        <v>277</v>
      </c>
      <c r="I1704" s="11" t="s">
        <v>278</v>
      </c>
      <c r="M1704" s="14" t="s">
        <v>80</v>
      </c>
      <c r="N1704" s="15" t="s">
        <v>140</v>
      </c>
      <c r="O1704" s="15" t="s">
        <v>141</v>
      </c>
    </row>
    <row r="1705">
      <c r="A1705" s="9">
        <v>1705.0</v>
      </c>
      <c r="B1705" s="7" t="s">
        <v>4649</v>
      </c>
      <c r="C1705" s="7" t="s">
        <v>1525</v>
      </c>
      <c r="D1705" s="7" t="s">
        <v>1526</v>
      </c>
      <c r="E1705" s="11" t="s">
        <v>4650</v>
      </c>
      <c r="F1705" s="11" t="s">
        <v>4651</v>
      </c>
      <c r="G1705" s="11" t="s">
        <v>4652</v>
      </c>
      <c r="H1705" s="11" t="s">
        <v>4653</v>
      </c>
      <c r="I1705" s="11" t="s">
        <v>4654</v>
      </c>
      <c r="M1705" s="14" t="s">
        <v>26</v>
      </c>
      <c r="N1705" s="15" t="s">
        <v>140</v>
      </c>
      <c r="O1705" s="15" t="s">
        <v>167</v>
      </c>
    </row>
    <row r="1706">
      <c r="A1706" s="9">
        <v>1706.0</v>
      </c>
      <c r="B1706" s="7" t="s">
        <v>4655</v>
      </c>
      <c r="C1706" s="7" t="s">
        <v>1525</v>
      </c>
      <c r="D1706" s="7" t="s">
        <v>1526</v>
      </c>
      <c r="E1706" s="11" t="s">
        <v>4656</v>
      </c>
      <c r="F1706" s="11" t="s">
        <v>4658</v>
      </c>
      <c r="G1706" s="11" t="s">
        <v>4659</v>
      </c>
      <c r="H1706" s="11" t="s">
        <v>4660</v>
      </c>
      <c r="I1706" s="11" t="s">
        <v>4661</v>
      </c>
      <c r="M1706" s="14" t="s">
        <v>26</v>
      </c>
      <c r="N1706" s="15" t="s">
        <v>140</v>
      </c>
      <c r="O1706" s="15" t="s">
        <v>167</v>
      </c>
    </row>
    <row r="1707">
      <c r="A1707" s="9">
        <v>1707.0</v>
      </c>
      <c r="B1707" s="7" t="s">
        <v>4662</v>
      </c>
      <c r="C1707" s="7" t="s">
        <v>232</v>
      </c>
      <c r="D1707" s="7" t="s">
        <v>232</v>
      </c>
      <c r="E1707" s="11" t="s">
        <v>4663</v>
      </c>
      <c r="F1707" s="11" t="s">
        <v>4664</v>
      </c>
      <c r="G1707" s="11" t="s">
        <v>4665</v>
      </c>
      <c r="H1707" s="11" t="s">
        <v>4666</v>
      </c>
      <c r="I1707" s="11" t="s">
        <v>4667</v>
      </c>
      <c r="M1707" s="14" t="s">
        <v>26</v>
      </c>
      <c r="N1707" s="15" t="s">
        <v>140</v>
      </c>
      <c r="O1707" s="15" t="s">
        <v>167</v>
      </c>
    </row>
    <row r="1708">
      <c r="A1708" s="9">
        <v>1708.0</v>
      </c>
      <c r="B1708" s="7" t="s">
        <v>4668</v>
      </c>
      <c r="C1708" s="7" t="s">
        <v>232</v>
      </c>
      <c r="D1708" s="7" t="s">
        <v>232</v>
      </c>
      <c r="E1708" s="11" t="s">
        <v>4663</v>
      </c>
      <c r="F1708" s="11" t="s">
        <v>4664</v>
      </c>
      <c r="G1708" s="11" t="s">
        <v>4665</v>
      </c>
      <c r="H1708" s="11" t="s">
        <v>4666</v>
      </c>
      <c r="I1708" s="11" t="s">
        <v>4667</v>
      </c>
      <c r="M1708" s="14" t="s">
        <v>26</v>
      </c>
      <c r="N1708" s="15" t="s">
        <v>140</v>
      </c>
      <c r="O1708" s="15" t="s">
        <v>167</v>
      </c>
    </row>
    <row r="1709">
      <c r="A1709" s="9">
        <v>1709.0</v>
      </c>
      <c r="B1709" s="7" t="s">
        <v>4669</v>
      </c>
      <c r="C1709" s="7" t="s">
        <v>256</v>
      </c>
      <c r="D1709" s="7" t="s">
        <v>4670</v>
      </c>
      <c r="E1709" s="11" t="s">
        <v>274</v>
      </c>
      <c r="F1709" s="11" t="s">
        <v>275</v>
      </c>
      <c r="G1709" s="11" t="s">
        <v>276</v>
      </c>
      <c r="H1709" s="11" t="s">
        <v>277</v>
      </c>
      <c r="I1709" s="11" t="s">
        <v>278</v>
      </c>
      <c r="M1709" s="14" t="s">
        <v>80</v>
      </c>
      <c r="N1709" s="15" t="s">
        <v>140</v>
      </c>
      <c r="O1709" s="15" t="s">
        <v>141</v>
      </c>
    </row>
    <row r="1710">
      <c r="A1710" s="9">
        <v>1710.0</v>
      </c>
      <c r="B1710" s="7" t="s">
        <v>4672</v>
      </c>
      <c r="C1710" s="7" t="s">
        <v>256</v>
      </c>
      <c r="D1710" s="7" t="s">
        <v>4670</v>
      </c>
      <c r="E1710" s="11" t="s">
        <v>274</v>
      </c>
      <c r="F1710" s="11" t="s">
        <v>275</v>
      </c>
      <c r="G1710" s="11" t="s">
        <v>276</v>
      </c>
      <c r="H1710" s="11" t="s">
        <v>277</v>
      </c>
      <c r="I1710" s="11" t="s">
        <v>278</v>
      </c>
      <c r="M1710" s="14" t="s">
        <v>80</v>
      </c>
      <c r="N1710" s="15" t="s">
        <v>140</v>
      </c>
      <c r="O1710" s="15" t="s">
        <v>141</v>
      </c>
    </row>
    <row r="1711">
      <c r="A1711" s="9">
        <v>1711.0</v>
      </c>
      <c r="B1711" s="7" t="s">
        <v>4673</v>
      </c>
      <c r="C1711" s="7" t="s">
        <v>638</v>
      </c>
      <c r="D1711" s="7" t="s">
        <v>638</v>
      </c>
      <c r="E1711" s="11" t="s">
        <v>4674</v>
      </c>
      <c r="F1711" s="11" t="s">
        <v>4675</v>
      </c>
      <c r="G1711" s="11" t="s">
        <v>4676</v>
      </c>
      <c r="H1711" s="11" t="s">
        <v>4677</v>
      </c>
      <c r="I1711" s="11" t="s">
        <v>4678</v>
      </c>
      <c r="M1711" s="14" t="s">
        <v>26</v>
      </c>
      <c r="N1711" s="15" t="s">
        <v>140</v>
      </c>
      <c r="O1711" s="15" t="s">
        <v>167</v>
      </c>
    </row>
    <row r="1712">
      <c r="A1712" s="9">
        <v>1712.0</v>
      </c>
      <c r="B1712" s="7" t="s">
        <v>4679</v>
      </c>
      <c r="C1712" s="7" t="s">
        <v>638</v>
      </c>
      <c r="D1712" s="7" t="s">
        <v>638</v>
      </c>
      <c r="E1712" s="11" t="s">
        <v>4674</v>
      </c>
      <c r="F1712" s="11" t="s">
        <v>4675</v>
      </c>
      <c r="G1712" s="11" t="s">
        <v>4676</v>
      </c>
      <c r="H1712" s="11" t="s">
        <v>4677</v>
      </c>
      <c r="I1712" s="11" t="s">
        <v>4678</v>
      </c>
      <c r="M1712" s="14" t="s">
        <v>26</v>
      </c>
      <c r="N1712" s="15" t="s">
        <v>140</v>
      </c>
      <c r="O1712" s="15" t="s">
        <v>167</v>
      </c>
    </row>
    <row r="1713">
      <c r="A1713" s="9">
        <v>1713.0</v>
      </c>
      <c r="B1713" s="7" t="s">
        <v>4681</v>
      </c>
      <c r="C1713" s="7" t="s">
        <v>638</v>
      </c>
      <c r="D1713" s="7" t="s">
        <v>638</v>
      </c>
      <c r="E1713" s="11" t="s">
        <v>4674</v>
      </c>
      <c r="F1713" s="11" t="s">
        <v>4675</v>
      </c>
      <c r="G1713" s="11" t="s">
        <v>4676</v>
      </c>
      <c r="H1713" s="11" t="s">
        <v>4677</v>
      </c>
      <c r="I1713" s="11" t="s">
        <v>4678</v>
      </c>
      <c r="M1713" s="14" t="s">
        <v>26</v>
      </c>
      <c r="N1713" s="15" t="s">
        <v>140</v>
      </c>
      <c r="O1713" s="15" t="s">
        <v>167</v>
      </c>
    </row>
    <row r="1714">
      <c r="A1714" s="9">
        <v>1714.0</v>
      </c>
      <c r="B1714" s="7" t="s">
        <v>4682</v>
      </c>
      <c r="C1714" s="7" t="s">
        <v>638</v>
      </c>
      <c r="D1714" s="7" t="s">
        <v>638</v>
      </c>
      <c r="E1714" s="11" t="s">
        <v>4674</v>
      </c>
      <c r="F1714" s="11" t="s">
        <v>4675</v>
      </c>
      <c r="G1714" s="11" t="s">
        <v>4676</v>
      </c>
      <c r="H1714" s="11" t="s">
        <v>4677</v>
      </c>
      <c r="I1714" s="11" t="s">
        <v>4678</v>
      </c>
      <c r="M1714" s="14" t="s">
        <v>26</v>
      </c>
      <c r="N1714" s="15" t="s">
        <v>140</v>
      </c>
      <c r="O1714" s="15" t="s">
        <v>167</v>
      </c>
    </row>
    <row r="1715">
      <c r="A1715" s="9">
        <v>1715.0</v>
      </c>
      <c r="B1715" s="7" t="s">
        <v>4683</v>
      </c>
      <c r="C1715" s="7" t="s">
        <v>638</v>
      </c>
      <c r="D1715" s="7" t="s">
        <v>638</v>
      </c>
      <c r="E1715" s="11" t="s">
        <v>4674</v>
      </c>
      <c r="F1715" s="11" t="s">
        <v>4675</v>
      </c>
      <c r="G1715" s="11" t="s">
        <v>4676</v>
      </c>
      <c r="H1715" s="11" t="s">
        <v>4677</v>
      </c>
      <c r="I1715" s="11" t="s">
        <v>4678</v>
      </c>
      <c r="M1715" s="14" t="s">
        <v>26</v>
      </c>
      <c r="N1715" s="15" t="s">
        <v>140</v>
      </c>
      <c r="O1715" s="15" t="s">
        <v>167</v>
      </c>
    </row>
    <row r="1716">
      <c r="A1716" s="9">
        <v>1716.0</v>
      </c>
      <c r="B1716" s="7" t="s">
        <v>4684</v>
      </c>
      <c r="C1716" s="7" t="s">
        <v>82</v>
      </c>
      <c r="D1716" s="7" t="s">
        <v>83</v>
      </c>
      <c r="E1716" s="11" t="s">
        <v>4685</v>
      </c>
      <c r="F1716" s="11" t="s">
        <v>4686</v>
      </c>
      <c r="G1716" s="11" t="s">
        <v>4687</v>
      </c>
      <c r="H1716" s="11" t="s">
        <v>4689</v>
      </c>
      <c r="I1716" s="11" t="s">
        <v>4690</v>
      </c>
      <c r="M1716" s="14" t="s">
        <v>219</v>
      </c>
      <c r="N1716" s="15" t="s">
        <v>220</v>
      </c>
      <c r="O1716" s="15" t="s">
        <v>221</v>
      </c>
    </row>
    <row r="1717">
      <c r="A1717" s="9">
        <v>1717.0</v>
      </c>
      <c r="B1717" s="7" t="s">
        <v>4691</v>
      </c>
      <c r="C1717" s="7" t="s">
        <v>82</v>
      </c>
      <c r="D1717" s="7" t="s">
        <v>83</v>
      </c>
      <c r="E1717" s="11" t="s">
        <v>4685</v>
      </c>
      <c r="F1717" s="11" t="s">
        <v>4686</v>
      </c>
      <c r="G1717" s="11" t="s">
        <v>4687</v>
      </c>
      <c r="H1717" s="11" t="s">
        <v>4689</v>
      </c>
      <c r="I1717" s="11" t="s">
        <v>4690</v>
      </c>
      <c r="M1717" s="14" t="s">
        <v>219</v>
      </c>
      <c r="N1717" s="15" t="s">
        <v>220</v>
      </c>
      <c r="O1717" s="15" t="s">
        <v>221</v>
      </c>
    </row>
    <row r="1718">
      <c r="A1718" s="9">
        <v>1718.0</v>
      </c>
      <c r="B1718" s="7" t="s">
        <v>4692</v>
      </c>
      <c r="C1718" s="7" t="s">
        <v>82</v>
      </c>
      <c r="D1718" s="7" t="s">
        <v>83</v>
      </c>
      <c r="E1718" s="11" t="s">
        <v>4685</v>
      </c>
      <c r="F1718" s="11" t="s">
        <v>4686</v>
      </c>
      <c r="G1718" s="11" t="s">
        <v>4687</v>
      </c>
      <c r="H1718" s="11" t="s">
        <v>4689</v>
      </c>
      <c r="I1718" s="11" t="s">
        <v>4690</v>
      </c>
      <c r="M1718" s="14" t="s">
        <v>219</v>
      </c>
      <c r="N1718" s="15" t="s">
        <v>220</v>
      </c>
      <c r="O1718" s="15" t="s">
        <v>221</v>
      </c>
    </row>
    <row r="1719">
      <c r="A1719" s="9">
        <v>1719.0</v>
      </c>
      <c r="B1719" s="7" t="s">
        <v>4693</v>
      </c>
      <c r="C1719" s="7" t="s">
        <v>82</v>
      </c>
      <c r="D1719" s="7" t="s">
        <v>83</v>
      </c>
      <c r="E1719" s="11" t="s">
        <v>4685</v>
      </c>
      <c r="F1719" s="11" t="s">
        <v>4686</v>
      </c>
      <c r="G1719" s="11" t="s">
        <v>4687</v>
      </c>
      <c r="H1719" s="11" t="s">
        <v>4689</v>
      </c>
      <c r="I1719" s="11" t="s">
        <v>4690</v>
      </c>
      <c r="M1719" s="14" t="s">
        <v>219</v>
      </c>
      <c r="N1719" s="15" t="s">
        <v>220</v>
      </c>
      <c r="O1719" s="15" t="s">
        <v>221</v>
      </c>
    </row>
    <row r="1720">
      <c r="A1720" s="9">
        <v>1720.0</v>
      </c>
      <c r="B1720" s="7" t="s">
        <v>4694</v>
      </c>
      <c r="C1720" s="7" t="s">
        <v>294</v>
      </c>
      <c r="D1720" s="7" t="s">
        <v>1719</v>
      </c>
      <c r="E1720" s="11" t="s">
        <v>4696</v>
      </c>
      <c r="F1720" s="11" t="s">
        <v>4697</v>
      </c>
      <c r="G1720" s="11" t="s">
        <v>4698</v>
      </c>
      <c r="H1720" s="11" t="s">
        <v>4699</v>
      </c>
      <c r="I1720" s="11" t="s">
        <v>4700</v>
      </c>
      <c r="M1720" s="14" t="s">
        <v>26</v>
      </c>
      <c r="N1720" s="15" t="s">
        <v>140</v>
      </c>
      <c r="O1720" s="15" t="s">
        <v>167</v>
      </c>
    </row>
    <row r="1721">
      <c r="A1721" s="9">
        <v>1721.0</v>
      </c>
      <c r="B1721" s="7" t="s">
        <v>4701</v>
      </c>
      <c r="C1721" s="7" t="s">
        <v>294</v>
      </c>
      <c r="D1721" s="7" t="s">
        <v>1719</v>
      </c>
      <c r="E1721" s="11" t="s">
        <v>4702</v>
      </c>
      <c r="F1721" s="11" t="s">
        <v>4703</v>
      </c>
      <c r="G1721" s="11" t="s">
        <v>4704</v>
      </c>
      <c r="H1721" s="11" t="s">
        <v>4705</v>
      </c>
      <c r="I1721" s="11" t="s">
        <v>4706</v>
      </c>
      <c r="M1721" s="14" t="s">
        <v>26</v>
      </c>
      <c r="N1721" s="15" t="s">
        <v>140</v>
      </c>
      <c r="O1721" s="15" t="s">
        <v>167</v>
      </c>
    </row>
    <row r="1722">
      <c r="A1722" s="9">
        <v>1722.0</v>
      </c>
      <c r="B1722" s="7" t="s">
        <v>4707</v>
      </c>
      <c r="C1722" s="7" t="s">
        <v>294</v>
      </c>
      <c r="D1722" s="7" t="s">
        <v>1719</v>
      </c>
      <c r="E1722" s="11" t="s">
        <v>4702</v>
      </c>
      <c r="F1722" s="11" t="s">
        <v>4703</v>
      </c>
      <c r="G1722" s="11" t="s">
        <v>4704</v>
      </c>
      <c r="H1722" s="11" t="s">
        <v>4705</v>
      </c>
      <c r="I1722" s="11" t="s">
        <v>4706</v>
      </c>
      <c r="M1722" s="14" t="s">
        <v>26</v>
      </c>
      <c r="N1722" s="15" t="s">
        <v>140</v>
      </c>
      <c r="O1722" s="15" t="s">
        <v>167</v>
      </c>
    </row>
    <row r="1723">
      <c r="A1723" s="9">
        <v>1723.0</v>
      </c>
      <c r="B1723" s="7" t="s">
        <v>4709</v>
      </c>
      <c r="C1723" s="7" t="s">
        <v>759</v>
      </c>
      <c r="D1723" s="7" t="s">
        <v>4710</v>
      </c>
      <c r="E1723" s="11" t="s">
        <v>4711</v>
      </c>
      <c r="F1723" s="11" t="s">
        <v>4712</v>
      </c>
      <c r="G1723" s="11" t="s">
        <v>4713</v>
      </c>
      <c r="H1723" s="11" t="s">
        <v>4714</v>
      </c>
      <c r="I1723" s="11" t="s">
        <v>4715</v>
      </c>
      <c r="M1723" s="14" t="s">
        <v>219</v>
      </c>
      <c r="N1723" s="15" t="s">
        <v>220</v>
      </c>
      <c r="O1723" s="15" t="s">
        <v>221</v>
      </c>
    </row>
    <row r="1724">
      <c r="A1724" s="9">
        <v>1724.0</v>
      </c>
      <c r="B1724" s="7" t="s">
        <v>4716</v>
      </c>
      <c r="C1724" s="7" t="s">
        <v>759</v>
      </c>
      <c r="D1724" s="7" t="s">
        <v>4710</v>
      </c>
      <c r="E1724" s="11" t="s">
        <v>4711</v>
      </c>
      <c r="F1724" s="11" t="s">
        <v>4712</v>
      </c>
      <c r="G1724" s="11" t="s">
        <v>4713</v>
      </c>
      <c r="H1724" s="11" t="s">
        <v>4714</v>
      </c>
      <c r="I1724" s="11" t="s">
        <v>4715</v>
      </c>
      <c r="M1724" s="14" t="s">
        <v>219</v>
      </c>
      <c r="N1724" s="15" t="s">
        <v>220</v>
      </c>
      <c r="O1724" s="15" t="s">
        <v>221</v>
      </c>
    </row>
    <row r="1725">
      <c r="A1725" s="9">
        <v>1725.0</v>
      </c>
      <c r="B1725" s="7" t="s">
        <v>4717</v>
      </c>
      <c r="C1725" s="7" t="s">
        <v>759</v>
      </c>
      <c r="D1725" s="7" t="s">
        <v>4710</v>
      </c>
      <c r="E1725" s="11" t="s">
        <v>4711</v>
      </c>
      <c r="F1725" s="11" t="s">
        <v>4712</v>
      </c>
      <c r="G1725" s="11" t="s">
        <v>4713</v>
      </c>
      <c r="H1725" s="11" t="s">
        <v>4714</v>
      </c>
      <c r="I1725" s="11" t="s">
        <v>4715</v>
      </c>
      <c r="M1725" s="14" t="s">
        <v>219</v>
      </c>
      <c r="N1725" s="15" t="s">
        <v>220</v>
      </c>
      <c r="O1725" s="15" t="s">
        <v>221</v>
      </c>
    </row>
    <row r="1726">
      <c r="A1726" s="9">
        <v>1726.0</v>
      </c>
      <c r="B1726" s="7" t="s">
        <v>4718</v>
      </c>
      <c r="C1726" s="7" t="s">
        <v>672</v>
      </c>
      <c r="D1726" s="7" t="s">
        <v>672</v>
      </c>
      <c r="E1726" s="11" t="s">
        <v>4720</v>
      </c>
      <c r="F1726" s="11" t="s">
        <v>4722</v>
      </c>
      <c r="G1726" s="11" t="s">
        <v>4723</v>
      </c>
      <c r="H1726" s="11" t="s">
        <v>4724</v>
      </c>
      <c r="I1726" s="11" t="s">
        <v>4725</v>
      </c>
      <c r="M1726" s="14" t="s">
        <v>26</v>
      </c>
      <c r="N1726" s="15" t="s">
        <v>140</v>
      </c>
      <c r="O1726" s="15" t="s">
        <v>167</v>
      </c>
    </row>
    <row r="1727">
      <c r="A1727" s="9">
        <v>1727.0</v>
      </c>
      <c r="B1727" s="7" t="s">
        <v>4726</v>
      </c>
      <c r="C1727" s="7" t="s">
        <v>38</v>
      </c>
      <c r="D1727" s="7" t="s">
        <v>1472</v>
      </c>
      <c r="E1727" s="11" t="s">
        <v>4727</v>
      </c>
      <c r="F1727" s="11" t="s">
        <v>4728</v>
      </c>
      <c r="G1727" s="11" t="s">
        <v>4729</v>
      </c>
      <c r="H1727" s="11" t="s">
        <v>4730</v>
      </c>
      <c r="I1727" s="11" t="s">
        <v>4731</v>
      </c>
      <c r="M1727" s="14" t="s">
        <v>26</v>
      </c>
      <c r="N1727" s="15" t="s">
        <v>29</v>
      </c>
      <c r="O1727" s="15" t="s">
        <v>48</v>
      </c>
    </row>
    <row r="1728">
      <c r="A1728" s="9">
        <v>1728.0</v>
      </c>
      <c r="B1728" s="7" t="s">
        <v>4732</v>
      </c>
      <c r="C1728" s="7" t="s">
        <v>38</v>
      </c>
      <c r="D1728" s="7" t="s">
        <v>1472</v>
      </c>
      <c r="E1728" s="11" t="s">
        <v>4727</v>
      </c>
      <c r="F1728" s="11" t="s">
        <v>4728</v>
      </c>
      <c r="G1728" s="11" t="s">
        <v>4729</v>
      </c>
      <c r="H1728" s="11" t="s">
        <v>4730</v>
      </c>
      <c r="I1728" s="11" t="s">
        <v>4731</v>
      </c>
      <c r="M1728" s="14" t="s">
        <v>26</v>
      </c>
      <c r="N1728" s="15" t="s">
        <v>29</v>
      </c>
      <c r="O1728" s="15" t="s">
        <v>48</v>
      </c>
    </row>
    <row r="1729">
      <c r="A1729" s="9">
        <v>1729.0</v>
      </c>
      <c r="B1729" s="7" t="s">
        <v>4734</v>
      </c>
      <c r="C1729" s="7" t="s">
        <v>1525</v>
      </c>
      <c r="D1729" s="7" t="s">
        <v>1526</v>
      </c>
      <c r="E1729" s="11" t="s">
        <v>4720</v>
      </c>
      <c r="F1729" s="11" t="s">
        <v>4735</v>
      </c>
      <c r="G1729" s="11" t="s">
        <v>4736</v>
      </c>
      <c r="H1729" s="11" t="s">
        <v>4737</v>
      </c>
      <c r="I1729" s="11" t="s">
        <v>4738</v>
      </c>
      <c r="M1729" s="14" t="s">
        <v>26</v>
      </c>
      <c r="N1729" s="15" t="s">
        <v>140</v>
      </c>
      <c r="O1729" s="15" t="s">
        <v>167</v>
      </c>
    </row>
    <row r="1730">
      <c r="A1730" s="9">
        <v>1730.0</v>
      </c>
      <c r="B1730" s="7" t="s">
        <v>4739</v>
      </c>
      <c r="C1730" s="7" t="s">
        <v>1525</v>
      </c>
      <c r="D1730" s="7" t="s">
        <v>1526</v>
      </c>
      <c r="E1730" s="11" t="s">
        <v>4720</v>
      </c>
      <c r="F1730" s="11" t="s">
        <v>4735</v>
      </c>
      <c r="G1730" s="11" t="s">
        <v>4736</v>
      </c>
      <c r="H1730" s="11" t="s">
        <v>4737</v>
      </c>
      <c r="I1730" s="11" t="s">
        <v>4738</v>
      </c>
      <c r="M1730" s="14" t="s">
        <v>26</v>
      </c>
      <c r="N1730" s="15" t="s">
        <v>140</v>
      </c>
      <c r="O1730" s="15" t="s">
        <v>167</v>
      </c>
    </row>
    <row r="1731">
      <c r="A1731" s="9">
        <v>1731.0</v>
      </c>
      <c r="B1731" s="7" t="s">
        <v>4740</v>
      </c>
      <c r="C1731" s="7" t="s">
        <v>17</v>
      </c>
      <c r="D1731" s="7" t="s">
        <v>3103</v>
      </c>
      <c r="E1731" s="11" t="s">
        <v>4741</v>
      </c>
      <c r="F1731" s="11" t="s">
        <v>4742</v>
      </c>
      <c r="G1731" s="11" t="s">
        <v>4743</v>
      </c>
      <c r="H1731" s="11" t="s">
        <v>4744</v>
      </c>
      <c r="I1731" s="11" t="s">
        <v>4745</v>
      </c>
      <c r="M1731" s="14" t="s">
        <v>26</v>
      </c>
      <c r="N1731" s="15" t="s">
        <v>140</v>
      </c>
      <c r="O1731" s="15" t="s">
        <v>167</v>
      </c>
    </row>
    <row r="1732">
      <c r="A1732" s="9">
        <v>1732.0</v>
      </c>
      <c r="B1732" s="7" t="s">
        <v>4746</v>
      </c>
      <c r="C1732" s="7" t="s">
        <v>17</v>
      </c>
      <c r="D1732" s="7" t="s">
        <v>3103</v>
      </c>
      <c r="E1732" s="11" t="s">
        <v>4741</v>
      </c>
      <c r="F1732" s="11" t="s">
        <v>4742</v>
      </c>
      <c r="G1732" s="11" t="s">
        <v>4743</v>
      </c>
      <c r="H1732" s="11" t="s">
        <v>4744</v>
      </c>
      <c r="I1732" s="11" t="s">
        <v>4745</v>
      </c>
      <c r="M1732" s="14" t="s">
        <v>26</v>
      </c>
      <c r="N1732" s="15" t="s">
        <v>140</v>
      </c>
      <c r="O1732" s="15" t="s">
        <v>167</v>
      </c>
    </row>
    <row r="1733">
      <c r="A1733" s="9">
        <v>1733.0</v>
      </c>
      <c r="B1733" s="7" t="s">
        <v>4748</v>
      </c>
      <c r="C1733" s="7" t="s">
        <v>232</v>
      </c>
      <c r="D1733" s="7" t="s">
        <v>598</v>
      </c>
      <c r="E1733" s="11" t="s">
        <v>4749</v>
      </c>
      <c r="F1733" s="11" t="s">
        <v>4750</v>
      </c>
      <c r="G1733" s="11" t="s">
        <v>4751</v>
      </c>
      <c r="H1733" s="11" t="s">
        <v>4752</v>
      </c>
      <c r="I1733" s="11" t="s">
        <v>4753</v>
      </c>
      <c r="M1733" s="14" t="s">
        <v>26</v>
      </c>
      <c r="N1733" s="15" t="s">
        <v>140</v>
      </c>
      <c r="O1733" s="15" t="s">
        <v>167</v>
      </c>
    </row>
    <row r="1734">
      <c r="A1734" s="9">
        <v>1734.0</v>
      </c>
      <c r="B1734" s="7" t="s">
        <v>4754</v>
      </c>
      <c r="C1734" s="7" t="s">
        <v>232</v>
      </c>
      <c r="D1734" s="7" t="s">
        <v>598</v>
      </c>
      <c r="E1734" s="11" t="s">
        <v>4749</v>
      </c>
      <c r="F1734" s="11" t="s">
        <v>4750</v>
      </c>
      <c r="G1734" s="11" t="s">
        <v>4751</v>
      </c>
      <c r="H1734" s="11" t="s">
        <v>4752</v>
      </c>
      <c r="I1734" s="11" t="s">
        <v>4753</v>
      </c>
      <c r="M1734" s="14" t="s">
        <v>26</v>
      </c>
      <c r="N1734" s="15" t="s">
        <v>140</v>
      </c>
      <c r="O1734" s="15" t="s">
        <v>167</v>
      </c>
    </row>
    <row r="1735">
      <c r="A1735" s="9">
        <v>1735.0</v>
      </c>
      <c r="B1735" s="7" t="s">
        <v>4755</v>
      </c>
      <c r="C1735" s="7" t="s">
        <v>232</v>
      </c>
      <c r="D1735" s="7" t="s">
        <v>598</v>
      </c>
      <c r="E1735" s="11" t="s">
        <v>4749</v>
      </c>
      <c r="F1735" s="11" t="s">
        <v>4750</v>
      </c>
      <c r="G1735" s="11" t="s">
        <v>4751</v>
      </c>
      <c r="H1735" s="11" t="s">
        <v>4752</v>
      </c>
      <c r="I1735" s="11" t="s">
        <v>4753</v>
      </c>
      <c r="M1735" s="14" t="s">
        <v>26</v>
      </c>
      <c r="N1735" s="15" t="s">
        <v>140</v>
      </c>
      <c r="O1735" s="15" t="s">
        <v>167</v>
      </c>
    </row>
    <row r="1736">
      <c r="A1736" s="9">
        <v>1736.0</v>
      </c>
      <c r="B1736" s="7" t="s">
        <v>4756</v>
      </c>
      <c r="C1736" s="7" t="s">
        <v>232</v>
      </c>
      <c r="D1736" s="7" t="s">
        <v>598</v>
      </c>
      <c r="E1736" s="11" t="s">
        <v>4749</v>
      </c>
      <c r="F1736" s="11" t="s">
        <v>4750</v>
      </c>
      <c r="G1736" s="11" t="s">
        <v>4751</v>
      </c>
      <c r="H1736" s="11" t="s">
        <v>4752</v>
      </c>
      <c r="I1736" s="11" t="s">
        <v>4753</v>
      </c>
      <c r="M1736" s="14" t="s">
        <v>26</v>
      </c>
      <c r="N1736" s="15" t="s">
        <v>140</v>
      </c>
      <c r="O1736" s="15" t="s">
        <v>167</v>
      </c>
    </row>
    <row r="1737">
      <c r="A1737" s="9">
        <v>1737.0</v>
      </c>
      <c r="B1737" s="7" t="s">
        <v>4757</v>
      </c>
      <c r="C1737" s="7" t="s">
        <v>232</v>
      </c>
      <c r="D1737" s="7" t="s">
        <v>608</v>
      </c>
      <c r="E1737" s="11" t="s">
        <v>373</v>
      </c>
      <c r="F1737" s="11" t="s">
        <v>374</v>
      </c>
      <c r="G1737" s="11" t="s">
        <v>375</v>
      </c>
      <c r="H1737" s="11" t="s">
        <v>376</v>
      </c>
      <c r="I1737" s="11" t="s">
        <v>377</v>
      </c>
      <c r="M1737" s="14" t="s">
        <v>26</v>
      </c>
      <c r="N1737" s="15" t="s">
        <v>89</v>
      </c>
      <c r="O1737" s="15" t="s">
        <v>101</v>
      </c>
    </row>
    <row r="1738">
      <c r="A1738" s="9">
        <v>1738.0</v>
      </c>
      <c r="B1738" s="7" t="s">
        <v>4758</v>
      </c>
      <c r="C1738" s="7" t="s">
        <v>114</v>
      </c>
      <c r="D1738" s="7" t="s">
        <v>115</v>
      </c>
      <c r="E1738" s="11" t="s">
        <v>4759</v>
      </c>
      <c r="F1738" s="11" t="s">
        <v>4760</v>
      </c>
      <c r="G1738" s="11" t="s">
        <v>4761</v>
      </c>
      <c r="H1738" s="11" t="s">
        <v>4762</v>
      </c>
      <c r="I1738" s="11" t="s">
        <v>4763</v>
      </c>
      <c r="M1738" s="14" t="s">
        <v>26</v>
      </c>
      <c r="N1738" s="15" t="s">
        <v>140</v>
      </c>
      <c r="O1738" s="15" t="s">
        <v>167</v>
      </c>
    </row>
    <row r="1739">
      <c r="A1739" s="9">
        <v>1739.0</v>
      </c>
      <c r="B1739" s="7" t="s">
        <v>4764</v>
      </c>
      <c r="C1739" s="7" t="s">
        <v>759</v>
      </c>
      <c r="D1739" s="7" t="s">
        <v>4766</v>
      </c>
      <c r="E1739" s="11" t="s">
        <v>866</v>
      </c>
      <c r="F1739" s="11" t="s">
        <v>867</v>
      </c>
      <c r="G1739" s="11" t="s">
        <v>868</v>
      </c>
      <c r="H1739" s="11" t="s">
        <v>869</v>
      </c>
      <c r="I1739" s="11" t="s">
        <v>870</v>
      </c>
      <c r="M1739" s="14" t="s">
        <v>80</v>
      </c>
      <c r="N1739" s="15" t="s">
        <v>140</v>
      </c>
      <c r="O1739" s="15" t="s">
        <v>141</v>
      </c>
    </row>
    <row r="1740">
      <c r="A1740" s="9">
        <v>1740.0</v>
      </c>
      <c r="B1740" s="7" t="s">
        <v>4767</v>
      </c>
      <c r="C1740" s="7" t="s">
        <v>759</v>
      </c>
      <c r="D1740" s="7" t="s">
        <v>4766</v>
      </c>
      <c r="E1740" s="11" t="s">
        <v>866</v>
      </c>
      <c r="F1740" s="11" t="s">
        <v>867</v>
      </c>
      <c r="G1740" s="11" t="s">
        <v>868</v>
      </c>
      <c r="H1740" s="11" t="s">
        <v>869</v>
      </c>
      <c r="I1740" s="11" t="s">
        <v>870</v>
      </c>
      <c r="M1740" s="14" t="s">
        <v>26</v>
      </c>
      <c r="N1740" s="15" t="s">
        <v>140</v>
      </c>
      <c r="O1740" s="15" t="s">
        <v>167</v>
      </c>
    </row>
    <row r="1741">
      <c r="A1741" s="9">
        <v>1741.0</v>
      </c>
      <c r="B1741" s="7" t="s">
        <v>4768</v>
      </c>
      <c r="C1741" s="7" t="s">
        <v>759</v>
      </c>
      <c r="D1741" s="7" t="s">
        <v>4766</v>
      </c>
      <c r="E1741" s="11" t="s">
        <v>866</v>
      </c>
      <c r="F1741" s="11" t="s">
        <v>867</v>
      </c>
      <c r="G1741" s="11" t="s">
        <v>868</v>
      </c>
      <c r="H1741" s="11" t="s">
        <v>869</v>
      </c>
      <c r="I1741" s="11" t="s">
        <v>870</v>
      </c>
      <c r="M1741" s="14" t="s">
        <v>80</v>
      </c>
      <c r="N1741" s="15" t="s">
        <v>140</v>
      </c>
      <c r="O1741" s="15" t="s">
        <v>167</v>
      </c>
    </row>
    <row r="1742">
      <c r="A1742" s="9">
        <v>1742.0</v>
      </c>
      <c r="B1742" s="7" t="s">
        <v>4769</v>
      </c>
      <c r="C1742" s="7" t="s">
        <v>759</v>
      </c>
      <c r="D1742" s="7" t="s">
        <v>4766</v>
      </c>
      <c r="E1742" s="11" t="s">
        <v>866</v>
      </c>
      <c r="F1742" s="11" t="s">
        <v>867</v>
      </c>
      <c r="G1742" s="11" t="s">
        <v>868</v>
      </c>
      <c r="H1742" s="11" t="s">
        <v>869</v>
      </c>
      <c r="I1742" s="11" t="s">
        <v>870</v>
      </c>
      <c r="M1742" s="14" t="s">
        <v>80</v>
      </c>
      <c r="N1742" s="15" t="s">
        <v>140</v>
      </c>
      <c r="O1742" s="15" t="s">
        <v>167</v>
      </c>
    </row>
    <row r="1743">
      <c r="A1743" s="9">
        <v>1743.0</v>
      </c>
      <c r="B1743" s="7" t="s">
        <v>4770</v>
      </c>
      <c r="C1743" s="7" t="s">
        <v>759</v>
      </c>
      <c r="D1743" s="7" t="s">
        <v>4766</v>
      </c>
      <c r="E1743" s="11" t="s">
        <v>866</v>
      </c>
      <c r="F1743" s="11" t="s">
        <v>867</v>
      </c>
      <c r="G1743" s="11" t="s">
        <v>868</v>
      </c>
      <c r="H1743" s="11" t="s">
        <v>869</v>
      </c>
      <c r="I1743" s="11" t="s">
        <v>870</v>
      </c>
      <c r="M1743" s="14" t="s">
        <v>80</v>
      </c>
      <c r="N1743" s="15" t="s">
        <v>140</v>
      </c>
      <c r="O1743" s="15" t="s">
        <v>167</v>
      </c>
    </row>
    <row r="1744">
      <c r="A1744" s="9">
        <v>1744.0</v>
      </c>
      <c r="B1744" s="7" t="s">
        <v>4772</v>
      </c>
      <c r="C1744" s="7" t="s">
        <v>1750</v>
      </c>
      <c r="D1744" s="7" t="s">
        <v>4773</v>
      </c>
      <c r="E1744" s="11" t="s">
        <v>4774</v>
      </c>
      <c r="F1744" s="11" t="s">
        <v>4775</v>
      </c>
      <c r="G1744" s="11" t="s">
        <v>4776</v>
      </c>
      <c r="H1744" s="11" t="s">
        <v>4777</v>
      </c>
      <c r="I1744" s="11" t="s">
        <v>4778</v>
      </c>
      <c r="M1744" s="14" t="s">
        <v>26</v>
      </c>
      <c r="N1744" s="15" t="s">
        <v>140</v>
      </c>
      <c r="O1744" s="15" t="s">
        <v>167</v>
      </c>
    </row>
    <row r="1745">
      <c r="A1745" s="9">
        <v>1745.0</v>
      </c>
      <c r="B1745" s="7" t="s">
        <v>4779</v>
      </c>
      <c r="C1745" s="7" t="s">
        <v>1750</v>
      </c>
      <c r="D1745" s="7" t="s">
        <v>4773</v>
      </c>
      <c r="E1745" s="11" t="s">
        <v>4774</v>
      </c>
      <c r="F1745" s="11" t="s">
        <v>4775</v>
      </c>
      <c r="G1745" s="11" t="s">
        <v>4776</v>
      </c>
      <c r="H1745" s="11" t="s">
        <v>4777</v>
      </c>
      <c r="I1745" s="11" t="s">
        <v>4778</v>
      </c>
      <c r="M1745" s="14" t="s">
        <v>219</v>
      </c>
      <c r="N1745" s="15" t="s">
        <v>220</v>
      </c>
      <c r="O1745" s="15" t="s">
        <v>221</v>
      </c>
    </row>
    <row r="1746">
      <c r="A1746" s="9">
        <v>1746.0</v>
      </c>
      <c r="B1746" s="7" t="s">
        <v>4780</v>
      </c>
      <c r="C1746" s="7" t="s">
        <v>1750</v>
      </c>
      <c r="D1746" s="7" t="s">
        <v>4773</v>
      </c>
      <c r="E1746" s="11" t="s">
        <v>4774</v>
      </c>
      <c r="F1746" s="11" t="s">
        <v>4775</v>
      </c>
      <c r="G1746" s="11" t="s">
        <v>4776</v>
      </c>
      <c r="H1746" s="11" t="s">
        <v>4777</v>
      </c>
      <c r="I1746" s="11" t="s">
        <v>4778</v>
      </c>
      <c r="M1746" s="14" t="s">
        <v>219</v>
      </c>
      <c r="N1746" s="15" t="s">
        <v>220</v>
      </c>
      <c r="O1746" s="15" t="s">
        <v>221</v>
      </c>
    </row>
    <row r="1747">
      <c r="A1747" s="9">
        <v>1747.0</v>
      </c>
      <c r="B1747" s="7" t="s">
        <v>4781</v>
      </c>
      <c r="C1747" s="7" t="s">
        <v>256</v>
      </c>
      <c r="D1747" s="7" t="s">
        <v>257</v>
      </c>
      <c r="E1747" s="11" t="s">
        <v>4782</v>
      </c>
      <c r="F1747" s="11" t="s">
        <v>4783</v>
      </c>
      <c r="G1747" s="11" t="s">
        <v>4784</v>
      </c>
      <c r="H1747" s="11" t="s">
        <v>4785</v>
      </c>
      <c r="I1747" s="11" t="s">
        <v>4786</v>
      </c>
      <c r="M1747" s="14" t="s">
        <v>219</v>
      </c>
      <c r="N1747" s="15" t="s">
        <v>220</v>
      </c>
      <c r="O1747" s="15" t="s">
        <v>221</v>
      </c>
    </row>
    <row r="1748">
      <c r="A1748" s="9">
        <v>1748.0</v>
      </c>
      <c r="B1748" s="7" t="s">
        <v>4787</v>
      </c>
      <c r="C1748" s="7" t="s">
        <v>256</v>
      </c>
      <c r="D1748" s="7" t="s">
        <v>257</v>
      </c>
      <c r="E1748" s="11" t="s">
        <v>4782</v>
      </c>
      <c r="F1748" s="11" t="s">
        <v>4783</v>
      </c>
      <c r="G1748" s="11" t="s">
        <v>4784</v>
      </c>
      <c r="H1748" s="11" t="s">
        <v>4785</v>
      </c>
      <c r="I1748" s="11" t="s">
        <v>4786</v>
      </c>
      <c r="M1748" s="14" t="s">
        <v>219</v>
      </c>
      <c r="N1748" s="15" t="s">
        <v>220</v>
      </c>
      <c r="O1748" s="15" t="s">
        <v>221</v>
      </c>
    </row>
    <row r="1749">
      <c r="A1749" s="9">
        <v>1749.0</v>
      </c>
      <c r="B1749" s="7" t="s">
        <v>4789</v>
      </c>
      <c r="C1749" s="7" t="s">
        <v>256</v>
      </c>
      <c r="D1749" s="7" t="s">
        <v>257</v>
      </c>
      <c r="E1749" s="11" t="s">
        <v>4782</v>
      </c>
      <c r="F1749" s="11" t="s">
        <v>4783</v>
      </c>
      <c r="G1749" s="11" t="s">
        <v>4784</v>
      </c>
      <c r="H1749" s="11" t="s">
        <v>4785</v>
      </c>
      <c r="I1749" s="11" t="s">
        <v>4786</v>
      </c>
      <c r="M1749" s="14" t="s">
        <v>219</v>
      </c>
      <c r="N1749" s="15" t="s">
        <v>220</v>
      </c>
      <c r="O1749" s="15" t="s">
        <v>221</v>
      </c>
    </row>
    <row r="1750">
      <c r="A1750" s="9">
        <v>1750.0</v>
      </c>
      <c r="B1750" s="7" t="s">
        <v>4790</v>
      </c>
      <c r="C1750" s="7" t="s">
        <v>256</v>
      </c>
      <c r="D1750" s="7" t="s">
        <v>257</v>
      </c>
      <c r="E1750" s="11" t="s">
        <v>4782</v>
      </c>
      <c r="F1750" s="11" t="s">
        <v>4783</v>
      </c>
      <c r="G1750" s="11" t="s">
        <v>4784</v>
      </c>
      <c r="H1750" s="11" t="s">
        <v>4785</v>
      </c>
      <c r="I1750" s="11" t="s">
        <v>4786</v>
      </c>
      <c r="M1750" s="14" t="s">
        <v>219</v>
      </c>
      <c r="N1750" s="15" t="s">
        <v>220</v>
      </c>
      <c r="O1750" s="15" t="s">
        <v>221</v>
      </c>
    </row>
    <row r="1751">
      <c r="A1751" s="9">
        <v>1751.0</v>
      </c>
      <c r="B1751" s="7" t="s">
        <v>4791</v>
      </c>
      <c r="C1751" s="7" t="s">
        <v>256</v>
      </c>
      <c r="D1751" s="7" t="s">
        <v>257</v>
      </c>
      <c r="E1751" s="11" t="s">
        <v>4782</v>
      </c>
      <c r="F1751" s="11" t="s">
        <v>4783</v>
      </c>
      <c r="G1751" s="11" t="s">
        <v>4784</v>
      </c>
      <c r="H1751" s="11" t="s">
        <v>4785</v>
      </c>
      <c r="I1751" s="11" t="s">
        <v>4786</v>
      </c>
      <c r="M1751" s="14" t="s">
        <v>219</v>
      </c>
      <c r="N1751" s="15" t="s">
        <v>220</v>
      </c>
      <c r="O1751" s="15" t="s">
        <v>221</v>
      </c>
    </row>
    <row r="1752">
      <c r="A1752" s="9">
        <v>1752.0</v>
      </c>
      <c r="B1752" s="7" t="s">
        <v>4792</v>
      </c>
      <c r="C1752" s="7" t="s">
        <v>114</v>
      </c>
      <c r="D1752" s="7" t="s">
        <v>115</v>
      </c>
      <c r="E1752" s="11" t="s">
        <v>4793</v>
      </c>
      <c r="F1752" s="11" t="s">
        <v>4794</v>
      </c>
      <c r="G1752" s="11" t="s">
        <v>4795</v>
      </c>
      <c r="H1752" s="11" t="s">
        <v>4796</v>
      </c>
      <c r="I1752" s="11" t="s">
        <v>4797</v>
      </c>
      <c r="M1752" s="14" t="s">
        <v>26</v>
      </c>
      <c r="N1752" s="15" t="s">
        <v>140</v>
      </c>
      <c r="O1752" s="15" t="s">
        <v>167</v>
      </c>
    </row>
    <row r="1753">
      <c r="A1753" s="9">
        <v>1753.0</v>
      </c>
      <c r="B1753" s="7" t="s">
        <v>4799</v>
      </c>
      <c r="C1753" s="7" t="s">
        <v>294</v>
      </c>
      <c r="D1753" s="7" t="s">
        <v>4800</v>
      </c>
      <c r="E1753" s="11" t="s">
        <v>4801</v>
      </c>
      <c r="F1753" s="11" t="s">
        <v>4802</v>
      </c>
      <c r="G1753" s="11" t="s">
        <v>4803</v>
      </c>
      <c r="H1753" s="11" t="s">
        <v>4804</v>
      </c>
      <c r="I1753" s="11" t="s">
        <v>4805</v>
      </c>
      <c r="M1753" s="14" t="s">
        <v>26</v>
      </c>
      <c r="N1753" s="15" t="s">
        <v>140</v>
      </c>
      <c r="O1753" s="15" t="s">
        <v>167</v>
      </c>
    </row>
    <row r="1754">
      <c r="A1754" s="9">
        <v>1754.0</v>
      </c>
      <c r="B1754" s="7" t="s">
        <v>4806</v>
      </c>
      <c r="C1754" s="7" t="s">
        <v>294</v>
      </c>
      <c r="D1754" s="7" t="s">
        <v>4800</v>
      </c>
      <c r="E1754" s="11" t="s">
        <v>4801</v>
      </c>
      <c r="F1754" s="11" t="s">
        <v>4802</v>
      </c>
      <c r="G1754" s="11" t="s">
        <v>4803</v>
      </c>
      <c r="H1754" s="11" t="s">
        <v>4804</v>
      </c>
      <c r="I1754" s="11" t="s">
        <v>4805</v>
      </c>
      <c r="M1754" s="14" t="s">
        <v>26</v>
      </c>
      <c r="N1754" s="15" t="s">
        <v>140</v>
      </c>
      <c r="O1754" s="15" t="s">
        <v>167</v>
      </c>
    </row>
    <row r="1755">
      <c r="A1755" s="9">
        <v>1755.0</v>
      </c>
      <c r="B1755" s="7" t="s">
        <v>4807</v>
      </c>
      <c r="C1755" s="7" t="s">
        <v>623</v>
      </c>
      <c r="D1755" s="7" t="s">
        <v>624</v>
      </c>
      <c r="E1755" s="11" t="s">
        <v>4808</v>
      </c>
      <c r="F1755" s="11" t="s">
        <v>4809</v>
      </c>
      <c r="G1755" s="11" t="s">
        <v>4810</v>
      </c>
      <c r="H1755" s="11" t="s">
        <v>4811</v>
      </c>
      <c r="I1755" s="11" t="s">
        <v>4812</v>
      </c>
      <c r="M1755" s="14" t="s">
        <v>26</v>
      </c>
      <c r="N1755" s="15" t="s">
        <v>140</v>
      </c>
      <c r="O1755" s="15" t="s">
        <v>167</v>
      </c>
    </row>
    <row r="1756">
      <c r="A1756" s="9">
        <v>1756.0</v>
      </c>
      <c r="B1756" s="7" t="s">
        <v>4814</v>
      </c>
      <c r="C1756" s="7" t="s">
        <v>623</v>
      </c>
      <c r="D1756" s="7" t="s">
        <v>624</v>
      </c>
      <c r="E1756" s="11" t="s">
        <v>4808</v>
      </c>
      <c r="F1756" s="11" t="s">
        <v>4809</v>
      </c>
      <c r="G1756" s="11" t="s">
        <v>4810</v>
      </c>
      <c r="H1756" s="11" t="s">
        <v>4811</v>
      </c>
      <c r="I1756" s="11" t="s">
        <v>4812</v>
      </c>
      <c r="M1756" s="14" t="s">
        <v>26</v>
      </c>
      <c r="N1756" s="15" t="s">
        <v>140</v>
      </c>
      <c r="O1756" s="15" t="s">
        <v>167</v>
      </c>
    </row>
    <row r="1757">
      <c r="A1757" s="9">
        <v>1757.0</v>
      </c>
      <c r="B1757" s="7" t="s">
        <v>4815</v>
      </c>
      <c r="C1757" s="7" t="s">
        <v>294</v>
      </c>
      <c r="D1757" s="7" t="s">
        <v>4800</v>
      </c>
      <c r="E1757" s="11" t="s">
        <v>4816</v>
      </c>
      <c r="F1757" s="11" t="s">
        <v>4817</v>
      </c>
      <c r="G1757" s="11" t="s">
        <v>4818</v>
      </c>
      <c r="H1757" s="11" t="s">
        <v>4819</v>
      </c>
      <c r="I1757" s="11" t="s">
        <v>4820</v>
      </c>
      <c r="M1757" s="14" t="s">
        <v>26</v>
      </c>
      <c r="N1757" s="15" t="s">
        <v>140</v>
      </c>
      <c r="O1757" s="15" t="s">
        <v>167</v>
      </c>
    </row>
    <row r="1758">
      <c r="A1758" s="9">
        <v>1758.0</v>
      </c>
      <c r="B1758" s="7" t="s">
        <v>4821</v>
      </c>
      <c r="C1758" s="7" t="s">
        <v>294</v>
      </c>
      <c r="D1758" s="7" t="s">
        <v>4800</v>
      </c>
      <c r="E1758" s="11" t="s">
        <v>4816</v>
      </c>
      <c r="F1758" s="11" t="s">
        <v>4817</v>
      </c>
      <c r="G1758" s="11" t="s">
        <v>4818</v>
      </c>
      <c r="H1758" s="11" t="s">
        <v>4819</v>
      </c>
      <c r="I1758" s="11" t="s">
        <v>4820</v>
      </c>
      <c r="M1758" s="14" t="s">
        <v>26</v>
      </c>
      <c r="N1758" s="15" t="s">
        <v>140</v>
      </c>
      <c r="O1758" s="15" t="s">
        <v>167</v>
      </c>
    </row>
    <row r="1759">
      <c r="A1759" s="9">
        <v>1759.0</v>
      </c>
      <c r="B1759" s="7" t="s">
        <v>4822</v>
      </c>
      <c r="C1759" s="7" t="s">
        <v>294</v>
      </c>
      <c r="D1759" s="7" t="s">
        <v>4800</v>
      </c>
      <c r="E1759" s="11" t="s">
        <v>4823</v>
      </c>
      <c r="F1759" s="11" t="s">
        <v>4824</v>
      </c>
      <c r="G1759" s="11" t="s">
        <v>4825</v>
      </c>
      <c r="H1759" s="11" t="s">
        <v>4826</v>
      </c>
      <c r="I1759" s="11" t="s">
        <v>4827</v>
      </c>
      <c r="M1759" s="14" t="s">
        <v>26</v>
      </c>
      <c r="N1759" s="15" t="s">
        <v>140</v>
      </c>
      <c r="O1759" s="15" t="s">
        <v>167</v>
      </c>
    </row>
    <row r="1760">
      <c r="A1760" s="9">
        <v>1760.0</v>
      </c>
      <c r="B1760" s="7" t="s">
        <v>4828</v>
      </c>
      <c r="C1760" s="7" t="s">
        <v>294</v>
      </c>
      <c r="D1760" s="7" t="s">
        <v>4800</v>
      </c>
      <c r="E1760" s="11" t="s">
        <v>4823</v>
      </c>
      <c r="F1760" s="11" t="s">
        <v>4824</v>
      </c>
      <c r="G1760" s="11" t="s">
        <v>4825</v>
      </c>
      <c r="H1760" s="11" t="s">
        <v>4826</v>
      </c>
      <c r="I1760" s="11" t="s">
        <v>4827</v>
      </c>
      <c r="M1760" s="14" t="s">
        <v>26</v>
      </c>
      <c r="N1760" s="15" t="s">
        <v>140</v>
      </c>
      <c r="O1760" s="15" t="s">
        <v>167</v>
      </c>
    </row>
    <row r="1761">
      <c r="A1761" s="9">
        <v>1761.0</v>
      </c>
      <c r="B1761" s="7" t="s">
        <v>4829</v>
      </c>
      <c r="C1761" s="7" t="s">
        <v>294</v>
      </c>
      <c r="D1761" s="7" t="s">
        <v>4800</v>
      </c>
      <c r="E1761" s="11" t="s">
        <v>4816</v>
      </c>
      <c r="F1761" s="11" t="s">
        <v>4817</v>
      </c>
      <c r="G1761" s="11" t="s">
        <v>4818</v>
      </c>
      <c r="H1761" s="11" t="s">
        <v>4819</v>
      </c>
      <c r="I1761" s="11" t="s">
        <v>4820</v>
      </c>
      <c r="M1761" s="14" t="s">
        <v>26</v>
      </c>
      <c r="N1761" s="15" t="s">
        <v>140</v>
      </c>
      <c r="O1761" s="15" t="s">
        <v>167</v>
      </c>
    </row>
    <row r="1762">
      <c r="A1762" s="9">
        <v>1762.0</v>
      </c>
      <c r="B1762" s="7" t="s">
        <v>4830</v>
      </c>
      <c r="C1762" s="7" t="s">
        <v>232</v>
      </c>
      <c r="D1762" s="7" t="s">
        <v>608</v>
      </c>
      <c r="E1762" s="11" t="s">
        <v>599</v>
      </c>
      <c r="F1762" s="11" t="s">
        <v>600</v>
      </c>
      <c r="G1762" s="11" t="s">
        <v>601</v>
      </c>
      <c r="H1762" s="11" t="s">
        <v>602</v>
      </c>
      <c r="I1762" s="11" t="s">
        <v>603</v>
      </c>
      <c r="M1762" s="14" t="s">
        <v>26</v>
      </c>
      <c r="N1762" s="15" t="s">
        <v>89</v>
      </c>
      <c r="O1762" s="15" t="s">
        <v>101</v>
      </c>
    </row>
    <row r="1763">
      <c r="A1763" s="9">
        <v>1763.0</v>
      </c>
      <c r="B1763" s="7" t="s">
        <v>4832</v>
      </c>
      <c r="C1763" s="7" t="s">
        <v>38</v>
      </c>
      <c r="D1763" s="7" t="s">
        <v>1472</v>
      </c>
      <c r="E1763" s="11" t="s">
        <v>4833</v>
      </c>
      <c r="F1763" s="11" t="s">
        <v>4834</v>
      </c>
      <c r="G1763" s="11" t="s">
        <v>4835</v>
      </c>
      <c r="H1763" s="11" t="s">
        <v>4836</v>
      </c>
      <c r="I1763" s="11" t="s">
        <v>4837</v>
      </c>
      <c r="M1763" s="14" t="s">
        <v>26</v>
      </c>
      <c r="N1763" s="15" t="s">
        <v>140</v>
      </c>
      <c r="O1763" s="15" t="s">
        <v>167</v>
      </c>
    </row>
    <row r="1764">
      <c r="A1764" s="9">
        <v>1764.0</v>
      </c>
      <c r="B1764" s="7" t="s">
        <v>4838</v>
      </c>
      <c r="C1764" s="7" t="s">
        <v>38</v>
      </c>
      <c r="D1764" s="7" t="s">
        <v>1472</v>
      </c>
      <c r="E1764" s="11" t="s">
        <v>4833</v>
      </c>
      <c r="F1764" s="11" t="s">
        <v>4834</v>
      </c>
      <c r="G1764" s="11" t="s">
        <v>4835</v>
      </c>
      <c r="H1764" s="11" t="s">
        <v>4836</v>
      </c>
      <c r="I1764" s="11" t="s">
        <v>4837</v>
      </c>
      <c r="M1764" s="14" t="s">
        <v>26</v>
      </c>
      <c r="N1764" s="15" t="s">
        <v>140</v>
      </c>
      <c r="O1764" s="15" t="s">
        <v>167</v>
      </c>
    </row>
    <row r="1765">
      <c r="A1765" s="9">
        <v>1765.0</v>
      </c>
      <c r="B1765" s="7" t="s">
        <v>4839</v>
      </c>
      <c r="C1765" s="7" t="s">
        <v>38</v>
      </c>
      <c r="D1765" s="7" t="s">
        <v>1472</v>
      </c>
      <c r="E1765" s="11" t="s">
        <v>274</v>
      </c>
      <c r="F1765" s="11" t="s">
        <v>275</v>
      </c>
      <c r="G1765" s="11" t="s">
        <v>276</v>
      </c>
      <c r="H1765" s="11" t="s">
        <v>277</v>
      </c>
      <c r="I1765" s="11" t="s">
        <v>278</v>
      </c>
      <c r="M1765" s="14" t="s">
        <v>80</v>
      </c>
      <c r="N1765" s="15" t="s">
        <v>140</v>
      </c>
      <c r="O1765" s="15" t="s">
        <v>141</v>
      </c>
    </row>
    <row r="1766">
      <c r="A1766" s="9">
        <v>1766.0</v>
      </c>
      <c r="B1766" s="7" t="s">
        <v>4840</v>
      </c>
      <c r="C1766" s="7" t="s">
        <v>38</v>
      </c>
      <c r="D1766" s="7" t="s">
        <v>1472</v>
      </c>
      <c r="E1766" s="11" t="s">
        <v>4833</v>
      </c>
      <c r="F1766" s="11" t="s">
        <v>4834</v>
      </c>
      <c r="G1766" s="11" t="s">
        <v>4835</v>
      </c>
      <c r="H1766" s="11" t="s">
        <v>4836</v>
      </c>
      <c r="I1766" s="11" t="s">
        <v>4837</v>
      </c>
      <c r="M1766" s="14" t="s">
        <v>219</v>
      </c>
      <c r="N1766" s="15" t="s">
        <v>220</v>
      </c>
      <c r="O1766" s="15" t="s">
        <v>221</v>
      </c>
    </row>
    <row r="1767">
      <c r="A1767" s="9">
        <v>1767.0</v>
      </c>
      <c r="B1767" s="7" t="s">
        <v>4841</v>
      </c>
      <c r="C1767" s="7" t="s">
        <v>1707</v>
      </c>
      <c r="D1767" s="7" t="s">
        <v>3527</v>
      </c>
      <c r="E1767" s="11" t="s">
        <v>4842</v>
      </c>
      <c r="F1767" s="11" t="s">
        <v>4843</v>
      </c>
      <c r="G1767" s="11" t="s">
        <v>4844</v>
      </c>
      <c r="H1767" s="11" t="s">
        <v>4845</v>
      </c>
      <c r="I1767" s="11" t="s">
        <v>4846</v>
      </c>
      <c r="M1767" s="14" t="s">
        <v>26</v>
      </c>
      <c r="N1767" s="15" t="s">
        <v>140</v>
      </c>
      <c r="O1767" s="15" t="s">
        <v>167</v>
      </c>
    </row>
    <row r="1768">
      <c r="A1768" s="9">
        <v>1768.0</v>
      </c>
      <c r="B1768" s="7" t="s">
        <v>4847</v>
      </c>
      <c r="C1768" s="7" t="s">
        <v>1707</v>
      </c>
      <c r="D1768" s="7" t="s">
        <v>3527</v>
      </c>
      <c r="E1768" s="11" t="s">
        <v>4848</v>
      </c>
      <c r="F1768" s="11" t="s">
        <v>4849</v>
      </c>
      <c r="G1768" s="11" t="s">
        <v>4850</v>
      </c>
      <c r="H1768" s="11" t="s">
        <v>4851</v>
      </c>
      <c r="I1768" s="11" t="s">
        <v>4852</v>
      </c>
      <c r="M1768" s="14" t="s">
        <v>26</v>
      </c>
      <c r="N1768" s="15" t="s">
        <v>140</v>
      </c>
      <c r="O1768" s="15" t="s">
        <v>167</v>
      </c>
    </row>
    <row r="1769">
      <c r="A1769" s="9">
        <v>1769.0</v>
      </c>
      <c r="B1769" s="7" t="s">
        <v>4853</v>
      </c>
      <c r="C1769" s="7" t="s">
        <v>2725</v>
      </c>
      <c r="D1769" s="7" t="s">
        <v>2725</v>
      </c>
      <c r="E1769" s="11" t="s">
        <v>4854</v>
      </c>
      <c r="F1769" s="11" t="s">
        <v>4855</v>
      </c>
      <c r="G1769" s="11" t="s">
        <v>4856</v>
      </c>
      <c r="H1769" s="11" t="s">
        <v>4857</v>
      </c>
      <c r="I1769" s="11" t="s">
        <v>4858</v>
      </c>
      <c r="M1769" s="14" t="s">
        <v>26</v>
      </c>
      <c r="N1769" s="15" t="s">
        <v>140</v>
      </c>
      <c r="O1769" s="15" t="s">
        <v>167</v>
      </c>
    </row>
    <row r="1770">
      <c r="A1770" s="9">
        <v>1770.0</v>
      </c>
      <c r="B1770" s="7" t="s">
        <v>4859</v>
      </c>
      <c r="C1770" s="7" t="s">
        <v>2725</v>
      </c>
      <c r="D1770" s="7" t="s">
        <v>2725</v>
      </c>
      <c r="E1770" s="11" t="s">
        <v>4854</v>
      </c>
      <c r="F1770" s="11" t="s">
        <v>4855</v>
      </c>
      <c r="G1770" s="11" t="s">
        <v>4856</v>
      </c>
      <c r="H1770" s="11" t="s">
        <v>4857</v>
      </c>
      <c r="I1770" s="11" t="s">
        <v>4858</v>
      </c>
      <c r="M1770" s="14" t="s">
        <v>26</v>
      </c>
      <c r="N1770" s="15" t="s">
        <v>140</v>
      </c>
      <c r="O1770" s="15" t="s">
        <v>167</v>
      </c>
    </row>
    <row r="1771">
      <c r="A1771" s="9">
        <v>1771.0</v>
      </c>
      <c r="B1771" s="7" t="s">
        <v>4860</v>
      </c>
      <c r="C1771" s="7" t="s">
        <v>248</v>
      </c>
      <c r="D1771" s="7" t="s">
        <v>3932</v>
      </c>
      <c r="E1771" s="11" t="s">
        <v>4861</v>
      </c>
      <c r="F1771" s="11" t="s">
        <v>4862</v>
      </c>
      <c r="G1771" s="11" t="s">
        <v>4863</v>
      </c>
      <c r="H1771" s="11" t="s">
        <v>4864</v>
      </c>
      <c r="I1771" s="11" t="s">
        <v>4865</v>
      </c>
      <c r="M1771" s="14" t="s">
        <v>26</v>
      </c>
      <c r="N1771" s="15" t="s">
        <v>140</v>
      </c>
      <c r="O1771" s="15" t="s">
        <v>167</v>
      </c>
    </row>
    <row r="1772">
      <c r="A1772" s="9">
        <v>1772.0</v>
      </c>
      <c r="B1772" s="7" t="s">
        <v>4866</v>
      </c>
      <c r="C1772" s="7" t="s">
        <v>248</v>
      </c>
      <c r="D1772" s="7" t="s">
        <v>3932</v>
      </c>
      <c r="E1772" s="11" t="s">
        <v>4861</v>
      </c>
      <c r="F1772" s="11" t="s">
        <v>4862</v>
      </c>
      <c r="G1772" s="11" t="s">
        <v>4863</v>
      </c>
      <c r="H1772" s="11" t="s">
        <v>4864</v>
      </c>
      <c r="I1772" s="11" t="s">
        <v>4865</v>
      </c>
      <c r="M1772" s="14" t="s">
        <v>26</v>
      </c>
      <c r="N1772" s="15" t="s">
        <v>140</v>
      </c>
      <c r="O1772" s="15" t="s">
        <v>167</v>
      </c>
    </row>
    <row r="1773">
      <c r="A1773" s="9">
        <v>1773.0</v>
      </c>
      <c r="B1773" s="7" t="s">
        <v>4867</v>
      </c>
      <c r="C1773" s="7" t="s">
        <v>248</v>
      </c>
      <c r="D1773" s="7" t="s">
        <v>3932</v>
      </c>
      <c r="E1773" s="11" t="s">
        <v>4861</v>
      </c>
      <c r="F1773" s="11" t="s">
        <v>4862</v>
      </c>
      <c r="G1773" s="11" t="s">
        <v>4863</v>
      </c>
      <c r="H1773" s="11" t="s">
        <v>4864</v>
      </c>
      <c r="I1773" s="11" t="s">
        <v>4865</v>
      </c>
      <c r="M1773" s="14" t="s">
        <v>26</v>
      </c>
      <c r="N1773" s="15" t="s">
        <v>140</v>
      </c>
      <c r="O1773" s="15" t="s">
        <v>167</v>
      </c>
    </row>
    <row r="1774">
      <c r="A1774" s="9">
        <v>1774.0</v>
      </c>
      <c r="B1774" s="7" t="s">
        <v>4868</v>
      </c>
      <c r="C1774" s="7" t="s">
        <v>248</v>
      </c>
      <c r="D1774" s="7" t="s">
        <v>3932</v>
      </c>
      <c r="E1774" s="11" t="s">
        <v>4869</v>
      </c>
      <c r="F1774" s="11" t="s">
        <v>4870</v>
      </c>
      <c r="G1774" s="11" t="s">
        <v>4871</v>
      </c>
      <c r="H1774" s="11" t="s">
        <v>4872</v>
      </c>
      <c r="I1774" s="11" t="s">
        <v>4873</v>
      </c>
      <c r="M1774" s="14" t="s">
        <v>26</v>
      </c>
      <c r="N1774" s="15" t="s">
        <v>140</v>
      </c>
      <c r="O1774" s="15" t="s">
        <v>167</v>
      </c>
    </row>
    <row r="1775">
      <c r="A1775" s="9">
        <v>1775.0</v>
      </c>
      <c r="B1775" s="7" t="s">
        <v>4874</v>
      </c>
      <c r="C1775" s="7" t="s">
        <v>248</v>
      </c>
      <c r="D1775" s="7" t="s">
        <v>3932</v>
      </c>
      <c r="E1775" s="11" t="s">
        <v>4869</v>
      </c>
      <c r="F1775" s="11" t="s">
        <v>4870</v>
      </c>
      <c r="G1775" s="11" t="s">
        <v>4871</v>
      </c>
      <c r="H1775" s="11" t="s">
        <v>4872</v>
      </c>
      <c r="I1775" s="11" t="s">
        <v>4873</v>
      </c>
      <c r="M1775" s="14" t="s">
        <v>26</v>
      </c>
      <c r="N1775" s="15" t="s">
        <v>140</v>
      </c>
      <c r="O1775" s="15" t="s">
        <v>167</v>
      </c>
    </row>
    <row r="1776">
      <c r="A1776" s="9">
        <v>1776.0</v>
      </c>
      <c r="B1776" s="7" t="s">
        <v>4875</v>
      </c>
      <c r="C1776" s="7" t="s">
        <v>4225</v>
      </c>
      <c r="D1776" s="7" t="s">
        <v>4226</v>
      </c>
      <c r="E1776" s="11" t="s">
        <v>2561</v>
      </c>
      <c r="F1776" s="11" t="s">
        <v>2562</v>
      </c>
      <c r="G1776" s="11" t="s">
        <v>2563</v>
      </c>
      <c r="H1776" s="11" t="s">
        <v>2564</v>
      </c>
      <c r="I1776" s="11" t="s">
        <v>2565</v>
      </c>
      <c r="M1776" s="14" t="s">
        <v>219</v>
      </c>
      <c r="N1776" s="15" t="s">
        <v>220</v>
      </c>
      <c r="O1776" s="15" t="s">
        <v>221</v>
      </c>
    </row>
    <row r="1777">
      <c r="A1777" s="9">
        <v>1777.0</v>
      </c>
      <c r="B1777" s="7" t="s">
        <v>4876</v>
      </c>
      <c r="C1777" s="7" t="s">
        <v>197</v>
      </c>
      <c r="D1777" s="7" t="s">
        <v>2500</v>
      </c>
      <c r="E1777" s="11" t="s">
        <v>4877</v>
      </c>
      <c r="F1777" s="11" t="s">
        <v>4878</v>
      </c>
      <c r="G1777" s="11" t="s">
        <v>4879</v>
      </c>
      <c r="H1777" s="11" t="s">
        <v>4880</v>
      </c>
      <c r="I1777" s="11" t="s">
        <v>4881</v>
      </c>
      <c r="M1777" s="14" t="s">
        <v>26</v>
      </c>
      <c r="N1777" s="15" t="s">
        <v>140</v>
      </c>
      <c r="O1777" s="15" t="s">
        <v>167</v>
      </c>
    </row>
    <row r="1778">
      <c r="A1778" s="9">
        <v>1778.0</v>
      </c>
      <c r="B1778" s="7" t="s">
        <v>4882</v>
      </c>
      <c r="C1778" s="7" t="s">
        <v>197</v>
      </c>
      <c r="D1778" s="7" t="s">
        <v>2500</v>
      </c>
      <c r="E1778" s="11" t="s">
        <v>4877</v>
      </c>
      <c r="F1778" s="11" t="s">
        <v>4878</v>
      </c>
      <c r="G1778" s="11" t="s">
        <v>4879</v>
      </c>
      <c r="H1778" s="11" t="s">
        <v>4880</v>
      </c>
      <c r="I1778" s="11" t="s">
        <v>4881</v>
      </c>
      <c r="M1778" s="14" t="s">
        <v>26</v>
      </c>
      <c r="N1778" s="15" t="s">
        <v>140</v>
      </c>
      <c r="O1778" s="15" t="s">
        <v>167</v>
      </c>
    </row>
    <row r="1779">
      <c r="A1779" s="9">
        <v>1779.0</v>
      </c>
      <c r="B1779" s="7" t="s">
        <v>4883</v>
      </c>
      <c r="C1779" s="7" t="s">
        <v>197</v>
      </c>
      <c r="D1779" s="7" t="s">
        <v>2500</v>
      </c>
      <c r="E1779" s="11" t="s">
        <v>4877</v>
      </c>
      <c r="F1779" s="11" t="s">
        <v>4878</v>
      </c>
      <c r="G1779" s="11" t="s">
        <v>4879</v>
      </c>
      <c r="H1779" s="11" t="s">
        <v>4880</v>
      </c>
      <c r="I1779" s="11" t="s">
        <v>4881</v>
      </c>
      <c r="M1779" s="14" t="s">
        <v>26</v>
      </c>
      <c r="N1779" s="15" t="s">
        <v>140</v>
      </c>
      <c r="O1779" s="15" t="s">
        <v>167</v>
      </c>
    </row>
    <row r="1780">
      <c r="A1780" s="9">
        <v>1780.0</v>
      </c>
      <c r="B1780" s="7" t="s">
        <v>4884</v>
      </c>
      <c r="C1780" s="7" t="s">
        <v>294</v>
      </c>
      <c r="D1780" s="7" t="s">
        <v>1719</v>
      </c>
      <c r="E1780" s="11" t="s">
        <v>4885</v>
      </c>
      <c r="F1780" s="11" t="s">
        <v>4886</v>
      </c>
      <c r="G1780" s="11" t="s">
        <v>4887</v>
      </c>
      <c r="H1780" s="11" t="s">
        <v>4888</v>
      </c>
      <c r="I1780" s="11" t="s">
        <v>4889</v>
      </c>
      <c r="M1780" s="14" t="s">
        <v>26</v>
      </c>
      <c r="N1780" s="15" t="s">
        <v>29</v>
      </c>
      <c r="O1780" s="15" t="s">
        <v>48</v>
      </c>
    </row>
    <row r="1781">
      <c r="A1781" s="9">
        <v>1781.0</v>
      </c>
      <c r="B1781" s="7" t="s">
        <v>4890</v>
      </c>
      <c r="C1781" s="7" t="s">
        <v>294</v>
      </c>
      <c r="D1781" s="7" t="s">
        <v>1719</v>
      </c>
      <c r="E1781" s="11" t="s">
        <v>4885</v>
      </c>
      <c r="F1781" s="11" t="s">
        <v>4886</v>
      </c>
      <c r="G1781" s="11" t="s">
        <v>4887</v>
      </c>
      <c r="H1781" s="11" t="s">
        <v>4888</v>
      </c>
      <c r="I1781" s="11" t="s">
        <v>4889</v>
      </c>
      <c r="M1781" s="14" t="s">
        <v>26</v>
      </c>
      <c r="N1781" s="15" t="s">
        <v>29</v>
      </c>
      <c r="O1781" s="15" t="s">
        <v>48</v>
      </c>
    </row>
    <row r="1782">
      <c r="A1782" s="9">
        <v>1782.0</v>
      </c>
      <c r="B1782" s="7" t="s">
        <v>4891</v>
      </c>
      <c r="C1782" s="7" t="s">
        <v>294</v>
      </c>
      <c r="D1782" s="7" t="s">
        <v>1719</v>
      </c>
      <c r="E1782" s="11" t="s">
        <v>4892</v>
      </c>
      <c r="F1782" s="11" t="s">
        <v>4893</v>
      </c>
      <c r="G1782" s="11" t="s">
        <v>4894</v>
      </c>
      <c r="H1782" s="11" t="s">
        <v>4895</v>
      </c>
      <c r="I1782" s="11" t="s">
        <v>4896</v>
      </c>
      <c r="M1782" s="14" t="s">
        <v>26</v>
      </c>
      <c r="N1782" s="15" t="s">
        <v>29</v>
      </c>
      <c r="O1782" s="15" t="s">
        <v>48</v>
      </c>
    </row>
    <row r="1783">
      <c r="A1783" s="9">
        <v>1783.0</v>
      </c>
      <c r="B1783" s="7" t="s">
        <v>4897</v>
      </c>
      <c r="C1783" s="7" t="s">
        <v>1730</v>
      </c>
      <c r="D1783" s="7" t="s">
        <v>2999</v>
      </c>
      <c r="E1783" s="11" t="s">
        <v>4892</v>
      </c>
      <c r="F1783" s="11" t="s">
        <v>4893</v>
      </c>
      <c r="G1783" s="11" t="s">
        <v>4894</v>
      </c>
      <c r="H1783" s="11" t="s">
        <v>4895</v>
      </c>
      <c r="I1783" s="11" t="s">
        <v>4896</v>
      </c>
      <c r="M1783" s="14" t="s">
        <v>26</v>
      </c>
      <c r="N1783" s="15" t="s">
        <v>29</v>
      </c>
      <c r="O1783" s="15" t="s">
        <v>48</v>
      </c>
    </row>
    <row r="1784">
      <c r="A1784" s="9">
        <v>1784.0</v>
      </c>
      <c r="B1784" s="7" t="s">
        <v>4898</v>
      </c>
      <c r="C1784" s="7" t="s">
        <v>1730</v>
      </c>
      <c r="D1784" s="7" t="s">
        <v>2999</v>
      </c>
      <c r="E1784" s="11" t="s">
        <v>4892</v>
      </c>
      <c r="F1784" s="11" t="s">
        <v>4893</v>
      </c>
      <c r="G1784" s="11" t="s">
        <v>4894</v>
      </c>
      <c r="H1784" s="11" t="s">
        <v>4895</v>
      </c>
      <c r="I1784" s="11" t="s">
        <v>4896</v>
      </c>
      <c r="M1784" s="14" t="s">
        <v>26</v>
      </c>
      <c r="N1784" s="15" t="s">
        <v>29</v>
      </c>
      <c r="O1784" s="15" t="s">
        <v>48</v>
      </c>
    </row>
    <row r="1785">
      <c r="A1785" s="9">
        <v>1785.0</v>
      </c>
      <c r="B1785" s="7" t="s">
        <v>4899</v>
      </c>
      <c r="C1785" s="7" t="s">
        <v>1730</v>
      </c>
      <c r="D1785" s="7" t="s">
        <v>2999</v>
      </c>
      <c r="E1785" s="11" t="s">
        <v>4885</v>
      </c>
      <c r="F1785" s="11" t="s">
        <v>4886</v>
      </c>
      <c r="G1785" s="11" t="s">
        <v>4887</v>
      </c>
      <c r="H1785" s="11" t="s">
        <v>4888</v>
      </c>
      <c r="I1785" s="11" t="s">
        <v>4889</v>
      </c>
      <c r="M1785" s="14" t="s">
        <v>26</v>
      </c>
      <c r="N1785" s="15" t="s">
        <v>29</v>
      </c>
      <c r="O1785" s="15" t="s">
        <v>48</v>
      </c>
    </row>
    <row r="1786">
      <c r="A1786" s="9">
        <v>1786.0</v>
      </c>
      <c r="B1786" s="7" t="s">
        <v>4900</v>
      </c>
      <c r="C1786" s="7" t="s">
        <v>205</v>
      </c>
      <c r="D1786" s="7" t="s">
        <v>356</v>
      </c>
      <c r="E1786" s="11" t="s">
        <v>4901</v>
      </c>
      <c r="F1786" s="11" t="s">
        <v>4902</v>
      </c>
      <c r="G1786" s="11" t="s">
        <v>4903</v>
      </c>
      <c r="H1786" s="11" t="s">
        <v>4904</v>
      </c>
      <c r="I1786" s="11" t="s">
        <v>4905</v>
      </c>
      <c r="M1786" s="14" t="s">
        <v>26</v>
      </c>
      <c r="N1786" s="15" t="s">
        <v>140</v>
      </c>
      <c r="O1786" s="15" t="s">
        <v>167</v>
      </c>
    </row>
    <row r="1787">
      <c r="A1787" s="9">
        <v>1787.0</v>
      </c>
      <c r="B1787" s="7" t="s">
        <v>4906</v>
      </c>
      <c r="C1787" s="7" t="s">
        <v>205</v>
      </c>
      <c r="D1787" s="7" t="s">
        <v>356</v>
      </c>
      <c r="E1787" s="11" t="s">
        <v>4901</v>
      </c>
      <c r="F1787" s="11" t="s">
        <v>4902</v>
      </c>
      <c r="G1787" s="11" t="s">
        <v>4903</v>
      </c>
      <c r="H1787" s="11" t="s">
        <v>4904</v>
      </c>
      <c r="I1787" s="11" t="s">
        <v>4905</v>
      </c>
      <c r="M1787" s="14" t="s">
        <v>26</v>
      </c>
      <c r="N1787" s="15" t="s">
        <v>140</v>
      </c>
      <c r="O1787" s="15" t="s">
        <v>167</v>
      </c>
    </row>
    <row r="1788">
      <c r="A1788" s="9">
        <v>1788.0</v>
      </c>
      <c r="B1788" s="7" t="s">
        <v>4907</v>
      </c>
      <c r="C1788" s="7" t="s">
        <v>205</v>
      </c>
      <c r="D1788" s="7" t="s">
        <v>356</v>
      </c>
      <c r="E1788" s="11" t="s">
        <v>4901</v>
      </c>
      <c r="F1788" s="11" t="s">
        <v>4902</v>
      </c>
      <c r="G1788" s="11" t="s">
        <v>4903</v>
      </c>
      <c r="H1788" s="11" t="s">
        <v>4904</v>
      </c>
      <c r="I1788" s="11" t="s">
        <v>4905</v>
      </c>
      <c r="M1788" s="14" t="s">
        <v>26</v>
      </c>
      <c r="N1788" s="15" t="s">
        <v>140</v>
      </c>
      <c r="O1788" s="15" t="s">
        <v>167</v>
      </c>
    </row>
    <row r="1789">
      <c r="A1789" s="9">
        <v>1789.0</v>
      </c>
      <c r="B1789" s="7" t="s">
        <v>4908</v>
      </c>
      <c r="C1789" s="7" t="s">
        <v>197</v>
      </c>
      <c r="D1789" s="7" t="s">
        <v>1624</v>
      </c>
      <c r="E1789" s="11" t="s">
        <v>4909</v>
      </c>
      <c r="F1789" s="11" t="s">
        <v>4910</v>
      </c>
      <c r="G1789" s="11" t="s">
        <v>4911</v>
      </c>
      <c r="H1789" s="11" t="s">
        <v>4912</v>
      </c>
      <c r="I1789" s="11" t="s">
        <v>4913</v>
      </c>
      <c r="M1789" s="14" t="s">
        <v>219</v>
      </c>
      <c r="N1789" s="15" t="s">
        <v>220</v>
      </c>
      <c r="O1789" s="15" t="s">
        <v>221</v>
      </c>
    </row>
    <row r="1790">
      <c r="A1790" s="9">
        <v>1790.0</v>
      </c>
      <c r="B1790" s="7" t="s">
        <v>4914</v>
      </c>
      <c r="C1790" s="7" t="s">
        <v>197</v>
      </c>
      <c r="D1790" s="7" t="s">
        <v>1624</v>
      </c>
      <c r="E1790" s="11" t="s">
        <v>4909</v>
      </c>
      <c r="F1790" s="11" t="s">
        <v>4910</v>
      </c>
      <c r="G1790" s="11" t="s">
        <v>4911</v>
      </c>
      <c r="H1790" s="11" t="s">
        <v>4912</v>
      </c>
      <c r="I1790" s="11" t="s">
        <v>4913</v>
      </c>
      <c r="M1790" s="14" t="s">
        <v>219</v>
      </c>
      <c r="N1790" s="15" t="s">
        <v>220</v>
      </c>
      <c r="O1790" s="15" t="s">
        <v>221</v>
      </c>
    </row>
    <row r="1791">
      <c r="A1791" s="9">
        <v>1791.0</v>
      </c>
      <c r="B1791" s="7" t="s">
        <v>4915</v>
      </c>
      <c r="C1791" s="7" t="s">
        <v>197</v>
      </c>
      <c r="D1791" s="7" t="s">
        <v>1624</v>
      </c>
      <c r="E1791" s="11" t="s">
        <v>4916</v>
      </c>
      <c r="F1791" s="11" t="s">
        <v>4917</v>
      </c>
      <c r="G1791" s="11" t="s">
        <v>4918</v>
      </c>
      <c r="H1791" s="11" t="s">
        <v>4919</v>
      </c>
      <c r="I1791" s="11" t="s">
        <v>4920</v>
      </c>
      <c r="M1791" s="14" t="s">
        <v>219</v>
      </c>
      <c r="N1791" s="15" t="s">
        <v>220</v>
      </c>
      <c r="O1791" s="15" t="s">
        <v>221</v>
      </c>
    </row>
    <row r="1792">
      <c r="A1792" s="9">
        <v>1792.0</v>
      </c>
      <c r="B1792" s="7" t="s">
        <v>4921</v>
      </c>
      <c r="C1792" s="7" t="s">
        <v>197</v>
      </c>
      <c r="D1792" s="7" t="s">
        <v>1624</v>
      </c>
      <c r="E1792" s="11" t="s">
        <v>4916</v>
      </c>
      <c r="F1792" s="11" t="s">
        <v>4917</v>
      </c>
      <c r="G1792" s="11" t="s">
        <v>4918</v>
      </c>
      <c r="H1792" s="11" t="s">
        <v>4919</v>
      </c>
      <c r="I1792" s="11" t="s">
        <v>4920</v>
      </c>
      <c r="M1792" s="14" t="s">
        <v>219</v>
      </c>
      <c r="N1792" s="15" t="s">
        <v>220</v>
      </c>
      <c r="O1792" s="15" t="s">
        <v>221</v>
      </c>
    </row>
    <row r="1793">
      <c r="A1793" s="9">
        <v>1793.0</v>
      </c>
      <c r="B1793" s="7" t="s">
        <v>4922</v>
      </c>
      <c r="C1793" s="7" t="s">
        <v>197</v>
      </c>
      <c r="D1793" s="7" t="s">
        <v>1624</v>
      </c>
      <c r="E1793" s="11" t="s">
        <v>4916</v>
      </c>
      <c r="F1793" s="11" t="s">
        <v>4917</v>
      </c>
      <c r="G1793" s="11" t="s">
        <v>4918</v>
      </c>
      <c r="H1793" s="11" t="s">
        <v>4919</v>
      </c>
      <c r="I1793" s="11" t="s">
        <v>4920</v>
      </c>
      <c r="M1793" s="14" t="s">
        <v>219</v>
      </c>
      <c r="N1793" s="15" t="s">
        <v>220</v>
      </c>
      <c r="O1793" s="15" t="s">
        <v>221</v>
      </c>
    </row>
    <row r="1794">
      <c r="A1794" s="9">
        <v>1794.0</v>
      </c>
      <c r="B1794" s="7" t="s">
        <v>4923</v>
      </c>
      <c r="C1794" s="7" t="s">
        <v>256</v>
      </c>
      <c r="D1794" s="7" t="s">
        <v>1719</v>
      </c>
      <c r="E1794" s="11" t="s">
        <v>4924</v>
      </c>
      <c r="F1794" s="11" t="s">
        <v>4925</v>
      </c>
      <c r="G1794" s="11" t="s">
        <v>4926</v>
      </c>
      <c r="H1794" s="11" t="s">
        <v>4927</v>
      </c>
      <c r="I1794" s="11" t="s">
        <v>4928</v>
      </c>
      <c r="M1794" s="14" t="s">
        <v>26</v>
      </c>
      <c r="N1794" s="15" t="s">
        <v>29</v>
      </c>
      <c r="O1794" s="15" t="s">
        <v>48</v>
      </c>
    </row>
    <row r="1795">
      <c r="A1795" s="9">
        <v>1795.0</v>
      </c>
      <c r="B1795" s="7" t="s">
        <v>4929</v>
      </c>
      <c r="C1795" s="7" t="s">
        <v>256</v>
      </c>
      <c r="D1795" s="7" t="s">
        <v>1719</v>
      </c>
      <c r="E1795" s="11" t="s">
        <v>4930</v>
      </c>
      <c r="F1795" s="11" t="s">
        <v>4931</v>
      </c>
      <c r="G1795" s="11" t="s">
        <v>4932</v>
      </c>
      <c r="H1795" s="11" t="s">
        <v>4653</v>
      </c>
      <c r="I1795" s="11" t="s">
        <v>4933</v>
      </c>
      <c r="M1795" s="14" t="s">
        <v>26</v>
      </c>
      <c r="N1795" s="15" t="s">
        <v>29</v>
      </c>
      <c r="O1795" s="15" t="s">
        <v>48</v>
      </c>
    </row>
    <row r="1796">
      <c r="A1796" s="9">
        <v>1796.0</v>
      </c>
      <c r="B1796" s="7" t="s">
        <v>1772</v>
      </c>
      <c r="C1796" s="7" t="s">
        <v>256</v>
      </c>
      <c r="D1796" s="7" t="s">
        <v>1719</v>
      </c>
      <c r="E1796" s="11" t="s">
        <v>4934</v>
      </c>
      <c r="F1796" s="11" t="s">
        <v>4935</v>
      </c>
      <c r="G1796" s="11" t="s">
        <v>4936</v>
      </c>
      <c r="H1796" s="11" t="s">
        <v>4937</v>
      </c>
      <c r="I1796" s="11" t="s">
        <v>4938</v>
      </c>
      <c r="M1796" s="14" t="s">
        <v>26</v>
      </c>
      <c r="N1796" s="15" t="s">
        <v>29</v>
      </c>
      <c r="O1796" s="15" t="s">
        <v>48</v>
      </c>
    </row>
    <row r="1797">
      <c r="A1797" s="9">
        <v>1797.0</v>
      </c>
      <c r="B1797" s="7" t="s">
        <v>4939</v>
      </c>
      <c r="C1797" s="7" t="s">
        <v>256</v>
      </c>
      <c r="D1797" s="7" t="s">
        <v>1719</v>
      </c>
      <c r="E1797" s="11" t="s">
        <v>274</v>
      </c>
      <c r="F1797" s="11" t="s">
        <v>275</v>
      </c>
      <c r="G1797" s="11" t="s">
        <v>276</v>
      </c>
      <c r="H1797" s="11" t="s">
        <v>277</v>
      </c>
      <c r="I1797" s="11" t="s">
        <v>278</v>
      </c>
      <c r="M1797" s="14" t="s">
        <v>80</v>
      </c>
      <c r="N1797" s="15" t="s">
        <v>29</v>
      </c>
      <c r="O1797" s="15" t="s">
        <v>48</v>
      </c>
    </row>
    <row r="1798">
      <c r="A1798" s="9">
        <v>1798.0</v>
      </c>
      <c r="B1798" s="7" t="s">
        <v>4940</v>
      </c>
      <c r="C1798" s="7" t="s">
        <v>256</v>
      </c>
      <c r="D1798" s="7" t="s">
        <v>1719</v>
      </c>
      <c r="E1798" s="11" t="s">
        <v>4934</v>
      </c>
      <c r="F1798" s="11" t="s">
        <v>4935</v>
      </c>
      <c r="G1798" s="11" t="s">
        <v>4936</v>
      </c>
      <c r="H1798" s="11" t="s">
        <v>4937</v>
      </c>
      <c r="I1798" s="11" t="s">
        <v>4938</v>
      </c>
      <c r="M1798" s="14" t="s">
        <v>26</v>
      </c>
      <c r="N1798" s="15" t="s">
        <v>29</v>
      </c>
      <c r="O1798" s="15" t="s">
        <v>48</v>
      </c>
    </row>
    <row r="1799">
      <c r="A1799" s="9">
        <v>1799.0</v>
      </c>
      <c r="B1799" s="7" t="s">
        <v>4941</v>
      </c>
      <c r="C1799" s="7" t="s">
        <v>256</v>
      </c>
      <c r="D1799" s="7" t="s">
        <v>1719</v>
      </c>
      <c r="E1799" s="11" t="s">
        <v>4924</v>
      </c>
      <c r="F1799" s="11" t="s">
        <v>4925</v>
      </c>
      <c r="G1799" s="11" t="s">
        <v>4926</v>
      </c>
      <c r="H1799" s="11" t="s">
        <v>4927</v>
      </c>
      <c r="I1799" s="11" t="s">
        <v>4928</v>
      </c>
      <c r="M1799" s="14" t="s">
        <v>26</v>
      </c>
      <c r="N1799" s="15" t="s">
        <v>29</v>
      </c>
      <c r="O1799" s="15" t="s">
        <v>48</v>
      </c>
    </row>
    <row r="1800">
      <c r="A1800" s="9">
        <v>1800.0</v>
      </c>
      <c r="B1800" s="7" t="s">
        <v>4942</v>
      </c>
      <c r="C1800" s="7" t="s">
        <v>256</v>
      </c>
      <c r="D1800" s="7" t="s">
        <v>1719</v>
      </c>
      <c r="E1800" s="11" t="s">
        <v>4943</v>
      </c>
      <c r="F1800" s="11" t="s">
        <v>4944</v>
      </c>
      <c r="G1800" s="11" t="s">
        <v>4945</v>
      </c>
      <c r="H1800" s="11" t="s">
        <v>4946</v>
      </c>
      <c r="I1800" s="11" t="s">
        <v>4947</v>
      </c>
      <c r="M1800" s="14" t="s">
        <v>26</v>
      </c>
      <c r="N1800" s="15" t="s">
        <v>29</v>
      </c>
      <c r="O1800" s="15" t="s">
        <v>48</v>
      </c>
    </row>
    <row r="1801">
      <c r="A1801" s="9">
        <v>1801.0</v>
      </c>
      <c r="B1801" s="7" t="s">
        <v>4948</v>
      </c>
      <c r="C1801" s="7" t="s">
        <v>256</v>
      </c>
      <c r="D1801" s="7" t="s">
        <v>1719</v>
      </c>
      <c r="E1801" s="11" t="s">
        <v>4943</v>
      </c>
      <c r="F1801" s="11" t="s">
        <v>4944</v>
      </c>
      <c r="G1801" s="11" t="s">
        <v>4945</v>
      </c>
      <c r="H1801" s="11" t="s">
        <v>4946</v>
      </c>
      <c r="I1801" s="11" t="s">
        <v>4947</v>
      </c>
      <c r="M1801" s="14" t="s">
        <v>26</v>
      </c>
      <c r="N1801" s="15" t="s">
        <v>29</v>
      </c>
      <c r="O1801" s="15" t="s">
        <v>48</v>
      </c>
    </row>
    <row r="1802">
      <c r="A1802" s="9">
        <v>1802.0</v>
      </c>
      <c r="B1802" s="7" t="s">
        <v>4949</v>
      </c>
      <c r="C1802" s="7" t="s">
        <v>256</v>
      </c>
      <c r="D1802" s="7" t="s">
        <v>1719</v>
      </c>
      <c r="E1802" s="11" t="s">
        <v>4943</v>
      </c>
      <c r="F1802" s="11" t="s">
        <v>4944</v>
      </c>
      <c r="G1802" s="11" t="s">
        <v>4945</v>
      </c>
      <c r="H1802" s="11" t="s">
        <v>4946</v>
      </c>
      <c r="I1802" s="11" t="s">
        <v>4947</v>
      </c>
      <c r="M1802" s="14" t="s">
        <v>26</v>
      </c>
      <c r="N1802" s="15" t="s">
        <v>29</v>
      </c>
      <c r="O1802" s="15" t="s">
        <v>48</v>
      </c>
    </row>
    <row r="1803">
      <c r="A1803" s="9">
        <v>1803.0</v>
      </c>
      <c r="B1803" s="7" t="s">
        <v>4950</v>
      </c>
      <c r="C1803" s="7" t="s">
        <v>256</v>
      </c>
      <c r="D1803" s="7" t="s">
        <v>1719</v>
      </c>
      <c r="E1803" s="11" t="s">
        <v>4924</v>
      </c>
      <c r="F1803" s="11" t="s">
        <v>4925</v>
      </c>
      <c r="G1803" s="11" t="s">
        <v>4926</v>
      </c>
      <c r="H1803" s="11" t="s">
        <v>4927</v>
      </c>
      <c r="I1803" s="11" t="s">
        <v>4928</v>
      </c>
      <c r="M1803" s="14" t="s">
        <v>26</v>
      </c>
      <c r="N1803" s="15" t="s">
        <v>29</v>
      </c>
      <c r="O1803" s="15" t="s">
        <v>48</v>
      </c>
    </row>
    <row r="1804">
      <c r="A1804" s="9">
        <v>1804.0</v>
      </c>
      <c r="B1804" s="7" t="s">
        <v>4951</v>
      </c>
      <c r="C1804" s="7" t="s">
        <v>256</v>
      </c>
      <c r="D1804" s="7" t="s">
        <v>1719</v>
      </c>
      <c r="E1804" s="11" t="s">
        <v>4924</v>
      </c>
      <c r="F1804" s="11" t="s">
        <v>4925</v>
      </c>
      <c r="G1804" s="11" t="s">
        <v>4926</v>
      </c>
      <c r="H1804" s="11" t="s">
        <v>4927</v>
      </c>
      <c r="I1804" s="11" t="s">
        <v>4928</v>
      </c>
      <c r="M1804" s="14" t="s">
        <v>219</v>
      </c>
      <c r="N1804" s="15" t="s">
        <v>29</v>
      </c>
      <c r="O1804" s="15" t="s">
        <v>48</v>
      </c>
    </row>
    <row r="1805">
      <c r="A1805" s="9">
        <v>1805.0</v>
      </c>
      <c r="B1805" s="7" t="s">
        <v>4952</v>
      </c>
      <c r="C1805" s="7" t="s">
        <v>256</v>
      </c>
      <c r="D1805" s="7" t="s">
        <v>1719</v>
      </c>
      <c r="E1805" s="11" t="s">
        <v>4924</v>
      </c>
      <c r="F1805" s="11" t="s">
        <v>4925</v>
      </c>
      <c r="G1805" s="11" t="s">
        <v>4926</v>
      </c>
      <c r="H1805" s="11" t="s">
        <v>4927</v>
      </c>
      <c r="I1805" s="11" t="s">
        <v>4928</v>
      </c>
      <c r="M1805" s="14" t="s">
        <v>26</v>
      </c>
      <c r="N1805" s="15" t="s">
        <v>29</v>
      </c>
      <c r="O1805" s="15" t="s">
        <v>48</v>
      </c>
    </row>
    <row r="1806">
      <c r="A1806" s="9">
        <v>1806.0</v>
      </c>
      <c r="B1806" s="7" t="s">
        <v>4953</v>
      </c>
      <c r="C1806" s="7" t="s">
        <v>256</v>
      </c>
      <c r="D1806" s="7" t="s">
        <v>1719</v>
      </c>
      <c r="E1806" s="11" t="s">
        <v>4943</v>
      </c>
      <c r="F1806" s="11" t="s">
        <v>4944</v>
      </c>
      <c r="G1806" s="11" t="s">
        <v>4945</v>
      </c>
      <c r="H1806" s="11" t="s">
        <v>4946</v>
      </c>
      <c r="I1806" s="11" t="s">
        <v>4947</v>
      </c>
      <c r="M1806" s="14" t="s">
        <v>26</v>
      </c>
      <c r="N1806" s="15" t="s">
        <v>29</v>
      </c>
      <c r="O1806" s="15" t="s">
        <v>48</v>
      </c>
    </row>
    <row r="1807">
      <c r="A1807" s="9">
        <v>1807.0</v>
      </c>
      <c r="B1807" s="7" t="s">
        <v>4954</v>
      </c>
      <c r="C1807" s="7" t="s">
        <v>256</v>
      </c>
      <c r="D1807" s="7" t="s">
        <v>1719</v>
      </c>
      <c r="E1807" s="11" t="s">
        <v>2001</v>
      </c>
      <c r="F1807" s="11" t="s">
        <v>2002</v>
      </c>
      <c r="G1807" s="11" t="s">
        <v>2003</v>
      </c>
      <c r="H1807" s="11" t="s">
        <v>2004</v>
      </c>
      <c r="I1807" s="11" t="s">
        <v>2005</v>
      </c>
      <c r="M1807" s="14" t="s">
        <v>26</v>
      </c>
      <c r="N1807" s="15" t="s">
        <v>29</v>
      </c>
      <c r="O1807" s="15" t="s">
        <v>48</v>
      </c>
    </row>
    <row r="1808">
      <c r="A1808" s="9">
        <v>1808.0</v>
      </c>
      <c r="B1808" s="7" t="s">
        <v>4955</v>
      </c>
      <c r="C1808" s="7" t="s">
        <v>256</v>
      </c>
      <c r="D1808" s="7" t="s">
        <v>1719</v>
      </c>
      <c r="E1808" s="11" t="s">
        <v>866</v>
      </c>
      <c r="F1808" s="11" t="s">
        <v>867</v>
      </c>
      <c r="G1808" s="11" t="s">
        <v>868</v>
      </c>
      <c r="H1808" s="11" t="s">
        <v>869</v>
      </c>
      <c r="I1808" s="11" t="s">
        <v>870</v>
      </c>
      <c r="M1808" s="14" t="s">
        <v>26</v>
      </c>
      <c r="N1808" s="15" t="s">
        <v>29</v>
      </c>
      <c r="O1808" s="15" t="s">
        <v>48</v>
      </c>
    </row>
    <row r="1809">
      <c r="A1809" s="9">
        <v>1809.0</v>
      </c>
      <c r="B1809" s="7" t="s">
        <v>4956</v>
      </c>
      <c r="C1809" s="7" t="s">
        <v>256</v>
      </c>
      <c r="D1809" s="7" t="s">
        <v>4957</v>
      </c>
      <c r="E1809" s="11" t="s">
        <v>4924</v>
      </c>
      <c r="F1809" s="11" t="s">
        <v>4925</v>
      </c>
      <c r="G1809" s="11" t="s">
        <v>4926</v>
      </c>
      <c r="H1809" s="11" t="s">
        <v>4927</v>
      </c>
      <c r="I1809" s="11" t="s">
        <v>4928</v>
      </c>
      <c r="M1809" s="14" t="s">
        <v>26</v>
      </c>
      <c r="N1809" s="15" t="s">
        <v>29</v>
      </c>
      <c r="O1809" s="15" t="s">
        <v>48</v>
      </c>
    </row>
    <row r="1810">
      <c r="A1810" s="9">
        <v>1810.0</v>
      </c>
      <c r="B1810" s="7" t="s">
        <v>4958</v>
      </c>
      <c r="C1810" s="7" t="s">
        <v>256</v>
      </c>
      <c r="D1810" s="7" t="s">
        <v>4957</v>
      </c>
      <c r="E1810" s="11" t="s">
        <v>4924</v>
      </c>
      <c r="F1810" s="11" t="s">
        <v>4925</v>
      </c>
      <c r="G1810" s="11" t="s">
        <v>4926</v>
      </c>
      <c r="H1810" s="11" t="s">
        <v>4927</v>
      </c>
      <c r="I1810" s="11" t="s">
        <v>4928</v>
      </c>
      <c r="M1810" s="14" t="s">
        <v>26</v>
      </c>
      <c r="N1810" s="15" t="s">
        <v>29</v>
      </c>
      <c r="O1810" s="15" t="s">
        <v>48</v>
      </c>
    </row>
    <row r="1811">
      <c r="A1811" s="9">
        <v>1811.0</v>
      </c>
      <c r="B1811" s="7" t="s">
        <v>4959</v>
      </c>
      <c r="C1811" s="7" t="s">
        <v>256</v>
      </c>
      <c r="D1811" s="7" t="s">
        <v>4957</v>
      </c>
      <c r="E1811" s="11" t="s">
        <v>4943</v>
      </c>
      <c r="F1811" s="11" t="s">
        <v>4944</v>
      </c>
      <c r="G1811" s="11" t="s">
        <v>4945</v>
      </c>
      <c r="H1811" s="11" t="s">
        <v>4946</v>
      </c>
      <c r="I1811" s="11" t="s">
        <v>4947</v>
      </c>
      <c r="M1811" s="14" t="s">
        <v>26</v>
      </c>
      <c r="N1811" s="15" t="s">
        <v>29</v>
      </c>
      <c r="O1811" s="15" t="s">
        <v>48</v>
      </c>
    </row>
    <row r="1812">
      <c r="A1812" s="9">
        <v>1812.0</v>
      </c>
      <c r="B1812" s="7" t="s">
        <v>4960</v>
      </c>
      <c r="C1812" s="7" t="s">
        <v>205</v>
      </c>
      <c r="D1812" s="7" t="s">
        <v>317</v>
      </c>
      <c r="E1812" s="11" t="s">
        <v>4961</v>
      </c>
      <c r="F1812" s="11" t="s">
        <v>4962</v>
      </c>
      <c r="G1812" s="11" t="s">
        <v>4963</v>
      </c>
      <c r="H1812" s="11" t="s">
        <v>4964</v>
      </c>
      <c r="I1812" s="11" t="s">
        <v>4965</v>
      </c>
      <c r="M1812" s="14" t="s">
        <v>26</v>
      </c>
      <c r="N1812" s="15" t="s">
        <v>140</v>
      </c>
      <c r="O1812" s="15" t="s">
        <v>167</v>
      </c>
    </row>
    <row r="1813">
      <c r="A1813" s="9">
        <v>1813.0</v>
      </c>
      <c r="B1813" s="7" t="s">
        <v>4966</v>
      </c>
      <c r="C1813" s="7" t="s">
        <v>205</v>
      </c>
      <c r="D1813" s="7" t="s">
        <v>317</v>
      </c>
      <c r="E1813" s="11" t="s">
        <v>4961</v>
      </c>
      <c r="F1813" s="11" t="s">
        <v>4962</v>
      </c>
      <c r="G1813" s="11" t="s">
        <v>4963</v>
      </c>
      <c r="H1813" s="11" t="s">
        <v>4964</v>
      </c>
      <c r="I1813" s="11" t="s">
        <v>4965</v>
      </c>
      <c r="M1813" s="14" t="s">
        <v>26</v>
      </c>
      <c r="N1813" s="15" t="s">
        <v>140</v>
      </c>
      <c r="O1813" s="15" t="s">
        <v>167</v>
      </c>
    </row>
    <row r="1814">
      <c r="A1814" s="9">
        <v>1814.0</v>
      </c>
      <c r="B1814" s="7" t="s">
        <v>4967</v>
      </c>
      <c r="C1814" s="7" t="s">
        <v>205</v>
      </c>
      <c r="D1814" s="7" t="s">
        <v>317</v>
      </c>
      <c r="E1814" s="11" t="s">
        <v>4961</v>
      </c>
      <c r="F1814" s="11" t="s">
        <v>4962</v>
      </c>
      <c r="G1814" s="11" t="s">
        <v>4963</v>
      </c>
      <c r="H1814" s="11" t="s">
        <v>4964</v>
      </c>
      <c r="I1814" s="11" t="s">
        <v>4965</v>
      </c>
      <c r="M1814" s="14" t="s">
        <v>26</v>
      </c>
      <c r="N1814" s="15" t="s">
        <v>140</v>
      </c>
      <c r="O1814" s="15" t="s">
        <v>167</v>
      </c>
    </row>
    <row r="1815">
      <c r="A1815" s="9">
        <v>1815.0</v>
      </c>
      <c r="B1815" s="7" t="s">
        <v>4968</v>
      </c>
      <c r="C1815" s="7" t="s">
        <v>205</v>
      </c>
      <c r="D1815" s="7" t="s">
        <v>317</v>
      </c>
      <c r="E1815" s="11" t="s">
        <v>4961</v>
      </c>
      <c r="F1815" s="11" t="s">
        <v>4962</v>
      </c>
      <c r="G1815" s="11" t="s">
        <v>4963</v>
      </c>
      <c r="H1815" s="11" t="s">
        <v>4964</v>
      </c>
      <c r="I1815" s="11" t="s">
        <v>4965</v>
      </c>
      <c r="M1815" s="14" t="s">
        <v>26</v>
      </c>
      <c r="N1815" s="15" t="s">
        <v>140</v>
      </c>
      <c r="O1815" s="15" t="s">
        <v>167</v>
      </c>
    </row>
    <row r="1816">
      <c r="A1816" s="9">
        <v>1816.0</v>
      </c>
      <c r="B1816" s="7" t="s">
        <v>4969</v>
      </c>
      <c r="C1816" s="7" t="s">
        <v>205</v>
      </c>
      <c r="D1816" s="7" t="s">
        <v>317</v>
      </c>
      <c r="E1816" s="11" t="s">
        <v>4961</v>
      </c>
      <c r="F1816" s="11" t="s">
        <v>4962</v>
      </c>
      <c r="G1816" s="11" t="s">
        <v>4963</v>
      </c>
      <c r="H1816" s="11" t="s">
        <v>4964</v>
      </c>
      <c r="I1816" s="11" t="s">
        <v>4965</v>
      </c>
      <c r="M1816" s="14" t="s">
        <v>26</v>
      </c>
      <c r="N1816" s="15" t="s">
        <v>140</v>
      </c>
      <c r="O1816" s="15" t="s">
        <v>167</v>
      </c>
    </row>
    <row r="1817">
      <c r="A1817" s="9">
        <v>1817.0</v>
      </c>
      <c r="B1817" s="7" t="s">
        <v>4970</v>
      </c>
      <c r="C1817" s="7" t="s">
        <v>232</v>
      </c>
      <c r="D1817" s="7" t="s">
        <v>4971</v>
      </c>
      <c r="E1817" s="11" t="s">
        <v>4972</v>
      </c>
      <c r="F1817" s="11" t="s">
        <v>4973</v>
      </c>
      <c r="G1817" s="11" t="s">
        <v>4974</v>
      </c>
      <c r="H1817" s="11" t="s">
        <v>4975</v>
      </c>
      <c r="I1817" s="11" t="s">
        <v>4976</v>
      </c>
      <c r="M1817" s="14" t="s">
        <v>26</v>
      </c>
      <c r="N1817" s="15" t="s">
        <v>140</v>
      </c>
      <c r="O1817" s="15" t="s">
        <v>167</v>
      </c>
    </row>
    <row r="1818">
      <c r="A1818" s="9">
        <v>1818.0</v>
      </c>
      <c r="B1818" s="7" t="s">
        <v>4977</v>
      </c>
      <c r="C1818" s="7" t="s">
        <v>232</v>
      </c>
      <c r="D1818" s="7" t="s">
        <v>4971</v>
      </c>
      <c r="E1818" s="11" t="s">
        <v>4972</v>
      </c>
      <c r="F1818" s="11" t="s">
        <v>4973</v>
      </c>
      <c r="G1818" s="11" t="s">
        <v>4974</v>
      </c>
      <c r="H1818" s="11" t="s">
        <v>4975</v>
      </c>
      <c r="I1818" s="11" t="s">
        <v>4976</v>
      </c>
      <c r="M1818" s="14" t="s">
        <v>26</v>
      </c>
      <c r="N1818" s="15" t="s">
        <v>140</v>
      </c>
      <c r="O1818" s="15" t="s">
        <v>167</v>
      </c>
    </row>
    <row r="1819">
      <c r="A1819" s="9">
        <v>1819.0</v>
      </c>
      <c r="B1819" s="7" t="s">
        <v>4978</v>
      </c>
      <c r="C1819" s="7" t="s">
        <v>232</v>
      </c>
      <c r="D1819" s="7" t="s">
        <v>4971</v>
      </c>
      <c r="E1819" s="11" t="s">
        <v>4972</v>
      </c>
      <c r="F1819" s="11" t="s">
        <v>4973</v>
      </c>
      <c r="G1819" s="11" t="s">
        <v>4974</v>
      </c>
      <c r="H1819" s="11" t="s">
        <v>4975</v>
      </c>
      <c r="I1819" s="11" t="s">
        <v>4976</v>
      </c>
      <c r="M1819" s="14" t="s">
        <v>26</v>
      </c>
      <c r="N1819" s="15" t="s">
        <v>140</v>
      </c>
      <c r="O1819" s="15" t="s">
        <v>167</v>
      </c>
    </row>
    <row r="1820">
      <c r="A1820" s="9">
        <v>1820.0</v>
      </c>
      <c r="B1820" s="7" t="s">
        <v>4979</v>
      </c>
      <c r="C1820" s="7" t="s">
        <v>232</v>
      </c>
      <c r="D1820" s="7" t="s">
        <v>4971</v>
      </c>
      <c r="E1820" s="11" t="s">
        <v>373</v>
      </c>
      <c r="F1820" s="11" t="s">
        <v>374</v>
      </c>
      <c r="G1820" s="11" t="s">
        <v>375</v>
      </c>
      <c r="H1820" s="11" t="s">
        <v>376</v>
      </c>
      <c r="I1820" s="11" t="s">
        <v>377</v>
      </c>
      <c r="M1820" s="14" t="s">
        <v>26</v>
      </c>
      <c r="N1820" s="15" t="s">
        <v>89</v>
      </c>
      <c r="O1820" s="15" t="s">
        <v>101</v>
      </c>
    </row>
    <row r="1821">
      <c r="A1821" s="9">
        <v>1821.0</v>
      </c>
      <c r="B1821" s="7" t="s">
        <v>4980</v>
      </c>
      <c r="C1821" s="7" t="s">
        <v>232</v>
      </c>
      <c r="D1821" s="7" t="s">
        <v>4971</v>
      </c>
      <c r="E1821" s="11" t="s">
        <v>373</v>
      </c>
      <c r="F1821" s="11" t="s">
        <v>374</v>
      </c>
      <c r="G1821" s="11" t="s">
        <v>375</v>
      </c>
      <c r="H1821" s="11" t="s">
        <v>376</v>
      </c>
      <c r="I1821" s="11" t="s">
        <v>377</v>
      </c>
      <c r="M1821" s="14" t="s">
        <v>26</v>
      </c>
      <c r="N1821" s="15" t="s">
        <v>89</v>
      </c>
      <c r="O1821" s="15" t="s">
        <v>101</v>
      </c>
    </row>
    <row r="1822">
      <c r="A1822" s="9">
        <v>1822.0</v>
      </c>
      <c r="B1822" s="7" t="s">
        <v>4981</v>
      </c>
      <c r="C1822" s="7" t="s">
        <v>232</v>
      </c>
      <c r="D1822" s="7" t="s">
        <v>4971</v>
      </c>
      <c r="E1822" s="11" t="s">
        <v>4972</v>
      </c>
      <c r="F1822" s="11" t="s">
        <v>4973</v>
      </c>
      <c r="G1822" s="11" t="s">
        <v>4974</v>
      </c>
      <c r="H1822" s="11" t="s">
        <v>4975</v>
      </c>
      <c r="I1822" s="11" t="s">
        <v>4976</v>
      </c>
      <c r="M1822" s="14" t="s">
        <v>26</v>
      </c>
      <c r="N1822" s="15" t="s">
        <v>140</v>
      </c>
      <c r="O1822" s="15" t="s">
        <v>167</v>
      </c>
    </row>
    <row r="1823">
      <c r="A1823" s="9">
        <v>1823.0</v>
      </c>
      <c r="B1823" s="7" t="s">
        <v>4982</v>
      </c>
      <c r="C1823" s="7" t="s">
        <v>232</v>
      </c>
      <c r="D1823" s="7" t="s">
        <v>4971</v>
      </c>
      <c r="E1823" s="11" t="s">
        <v>4972</v>
      </c>
      <c r="F1823" s="11" t="s">
        <v>4973</v>
      </c>
      <c r="G1823" s="11" t="s">
        <v>4974</v>
      </c>
      <c r="H1823" s="11" t="s">
        <v>4975</v>
      </c>
      <c r="I1823" s="11" t="s">
        <v>4976</v>
      </c>
      <c r="M1823" s="14" t="s">
        <v>26</v>
      </c>
      <c r="N1823" s="15" t="s">
        <v>140</v>
      </c>
      <c r="O1823" s="15" t="s">
        <v>167</v>
      </c>
    </row>
    <row r="1824">
      <c r="A1824" s="9">
        <v>1824.0</v>
      </c>
      <c r="B1824" s="7" t="s">
        <v>4983</v>
      </c>
      <c r="C1824" s="7" t="s">
        <v>232</v>
      </c>
      <c r="D1824" s="7" t="s">
        <v>4971</v>
      </c>
      <c r="E1824" s="11" t="s">
        <v>4972</v>
      </c>
      <c r="F1824" s="11" t="s">
        <v>4973</v>
      </c>
      <c r="G1824" s="11" t="s">
        <v>4974</v>
      </c>
      <c r="H1824" s="11" t="s">
        <v>4975</v>
      </c>
      <c r="I1824" s="11" t="s">
        <v>4976</v>
      </c>
      <c r="M1824" s="14" t="s">
        <v>26</v>
      </c>
      <c r="N1824" s="15" t="s">
        <v>140</v>
      </c>
      <c r="O1824" s="15" t="s">
        <v>167</v>
      </c>
    </row>
    <row r="1825">
      <c r="A1825" s="9">
        <v>1825.0</v>
      </c>
      <c r="B1825" s="7" t="s">
        <v>4984</v>
      </c>
      <c r="C1825" s="7" t="s">
        <v>232</v>
      </c>
      <c r="D1825" s="7" t="s">
        <v>4971</v>
      </c>
      <c r="E1825" s="11" t="s">
        <v>4972</v>
      </c>
      <c r="F1825" s="11" t="s">
        <v>4973</v>
      </c>
      <c r="G1825" s="11" t="s">
        <v>4974</v>
      </c>
      <c r="H1825" s="11" t="s">
        <v>4975</v>
      </c>
      <c r="I1825" s="11" t="s">
        <v>4976</v>
      </c>
      <c r="M1825" s="14" t="s">
        <v>26</v>
      </c>
      <c r="N1825" s="15" t="s">
        <v>140</v>
      </c>
      <c r="O1825" s="15" t="s">
        <v>167</v>
      </c>
    </row>
    <row r="1826">
      <c r="A1826" s="9">
        <v>1826.0</v>
      </c>
      <c r="B1826" s="7" t="s">
        <v>4985</v>
      </c>
      <c r="C1826" s="7" t="s">
        <v>232</v>
      </c>
      <c r="D1826" s="7" t="s">
        <v>4971</v>
      </c>
      <c r="E1826" s="11" t="s">
        <v>373</v>
      </c>
      <c r="F1826" s="11" t="s">
        <v>374</v>
      </c>
      <c r="G1826" s="11" t="s">
        <v>375</v>
      </c>
      <c r="H1826" s="11" t="s">
        <v>376</v>
      </c>
      <c r="I1826" s="11" t="s">
        <v>377</v>
      </c>
      <c r="M1826" s="14" t="s">
        <v>26</v>
      </c>
      <c r="N1826" s="15" t="s">
        <v>89</v>
      </c>
      <c r="O1826" s="15" t="s">
        <v>101</v>
      </c>
    </row>
    <row r="1827">
      <c r="A1827" s="9">
        <v>1827.0</v>
      </c>
      <c r="B1827" s="7" t="s">
        <v>4986</v>
      </c>
      <c r="C1827" s="7" t="s">
        <v>232</v>
      </c>
      <c r="D1827" s="7" t="s">
        <v>4971</v>
      </c>
      <c r="E1827" s="11" t="s">
        <v>373</v>
      </c>
      <c r="F1827" s="11" t="s">
        <v>374</v>
      </c>
      <c r="G1827" s="11" t="s">
        <v>375</v>
      </c>
      <c r="H1827" s="11" t="s">
        <v>376</v>
      </c>
      <c r="I1827" s="11" t="s">
        <v>377</v>
      </c>
      <c r="M1827" s="14" t="s">
        <v>26</v>
      </c>
      <c r="N1827" s="15" t="s">
        <v>89</v>
      </c>
      <c r="O1827" s="15" t="s">
        <v>101</v>
      </c>
    </row>
    <row r="1828">
      <c r="A1828" s="9">
        <v>1828.0</v>
      </c>
      <c r="B1828" s="7" t="s">
        <v>4987</v>
      </c>
      <c r="C1828" s="7" t="s">
        <v>232</v>
      </c>
      <c r="D1828" s="7" t="s">
        <v>4971</v>
      </c>
      <c r="E1828" s="11" t="s">
        <v>4972</v>
      </c>
      <c r="F1828" s="11" t="s">
        <v>4973</v>
      </c>
      <c r="G1828" s="11" t="s">
        <v>4974</v>
      </c>
      <c r="H1828" s="11" t="s">
        <v>4975</v>
      </c>
      <c r="I1828" s="11" t="s">
        <v>4976</v>
      </c>
      <c r="M1828" s="14" t="s">
        <v>26</v>
      </c>
      <c r="N1828" s="15" t="s">
        <v>140</v>
      </c>
      <c r="O1828" s="15" t="s">
        <v>167</v>
      </c>
    </row>
    <row r="1829">
      <c r="A1829" s="9">
        <v>1829.0</v>
      </c>
      <c r="B1829" s="7" t="s">
        <v>4988</v>
      </c>
      <c r="C1829" s="7" t="s">
        <v>232</v>
      </c>
      <c r="D1829" s="7" t="s">
        <v>4971</v>
      </c>
      <c r="E1829" s="11" t="s">
        <v>4972</v>
      </c>
      <c r="F1829" s="11" t="s">
        <v>4973</v>
      </c>
      <c r="G1829" s="11" t="s">
        <v>4974</v>
      </c>
      <c r="H1829" s="11" t="s">
        <v>4975</v>
      </c>
      <c r="I1829" s="11" t="s">
        <v>4976</v>
      </c>
      <c r="M1829" s="14" t="s">
        <v>26</v>
      </c>
      <c r="N1829" s="15" t="s">
        <v>140</v>
      </c>
      <c r="O1829" s="15" t="s">
        <v>167</v>
      </c>
    </row>
    <row r="1830">
      <c r="A1830" s="9">
        <v>1830.0</v>
      </c>
      <c r="B1830" s="7" t="s">
        <v>4989</v>
      </c>
      <c r="C1830" s="7" t="s">
        <v>232</v>
      </c>
      <c r="D1830" s="7" t="s">
        <v>4971</v>
      </c>
      <c r="E1830" s="11" t="s">
        <v>373</v>
      </c>
      <c r="F1830" s="11" t="s">
        <v>374</v>
      </c>
      <c r="G1830" s="11" t="s">
        <v>375</v>
      </c>
      <c r="H1830" s="11" t="s">
        <v>376</v>
      </c>
      <c r="I1830" s="11" t="s">
        <v>377</v>
      </c>
      <c r="M1830" s="14" t="s">
        <v>26</v>
      </c>
      <c r="N1830" s="15" t="s">
        <v>89</v>
      </c>
      <c r="O1830" s="15" t="s">
        <v>101</v>
      </c>
    </row>
    <row r="1831">
      <c r="A1831" s="9">
        <v>1831.0</v>
      </c>
      <c r="B1831" s="7" t="s">
        <v>4990</v>
      </c>
      <c r="C1831" s="7" t="s">
        <v>232</v>
      </c>
      <c r="D1831" s="7" t="s">
        <v>4971</v>
      </c>
      <c r="E1831" s="11" t="s">
        <v>4972</v>
      </c>
      <c r="F1831" s="11" t="s">
        <v>4973</v>
      </c>
      <c r="G1831" s="11" t="s">
        <v>4974</v>
      </c>
      <c r="H1831" s="11" t="s">
        <v>4975</v>
      </c>
      <c r="I1831" s="11" t="s">
        <v>4976</v>
      </c>
      <c r="M1831" s="14" t="s">
        <v>26</v>
      </c>
      <c r="N1831" s="15" t="s">
        <v>89</v>
      </c>
      <c r="O1831" s="15" t="s">
        <v>101</v>
      </c>
    </row>
    <row r="1832">
      <c r="A1832" s="9">
        <v>1832.0</v>
      </c>
      <c r="B1832" s="7" t="s">
        <v>4991</v>
      </c>
      <c r="C1832" s="7" t="s">
        <v>232</v>
      </c>
      <c r="D1832" s="7" t="s">
        <v>4971</v>
      </c>
      <c r="E1832" s="11" t="s">
        <v>4972</v>
      </c>
      <c r="F1832" s="11" t="s">
        <v>4973</v>
      </c>
      <c r="G1832" s="11" t="s">
        <v>4974</v>
      </c>
      <c r="H1832" s="11" t="s">
        <v>4975</v>
      </c>
      <c r="I1832" s="11" t="s">
        <v>4976</v>
      </c>
      <c r="M1832" s="14" t="s">
        <v>26</v>
      </c>
      <c r="N1832" s="15" t="s">
        <v>89</v>
      </c>
      <c r="O1832" s="15" t="s">
        <v>101</v>
      </c>
    </row>
    <row r="1833">
      <c r="A1833" s="9">
        <v>1833.0</v>
      </c>
      <c r="B1833" s="7" t="s">
        <v>4992</v>
      </c>
      <c r="C1833" s="7" t="s">
        <v>232</v>
      </c>
      <c r="D1833" s="7" t="s">
        <v>4971</v>
      </c>
      <c r="E1833" s="11" t="s">
        <v>4972</v>
      </c>
      <c r="F1833" s="11" t="s">
        <v>4973</v>
      </c>
      <c r="G1833" s="11" t="s">
        <v>4974</v>
      </c>
      <c r="H1833" s="11" t="s">
        <v>4975</v>
      </c>
      <c r="I1833" s="11" t="s">
        <v>4976</v>
      </c>
      <c r="M1833" s="14" t="s">
        <v>26</v>
      </c>
      <c r="N1833" s="15" t="s">
        <v>140</v>
      </c>
      <c r="O1833" s="15" t="s">
        <v>167</v>
      </c>
    </row>
    <row r="1834">
      <c r="A1834" s="9">
        <v>1834.0</v>
      </c>
      <c r="B1834" s="7" t="s">
        <v>4993</v>
      </c>
      <c r="C1834" s="7" t="s">
        <v>232</v>
      </c>
      <c r="D1834" s="7" t="s">
        <v>4971</v>
      </c>
      <c r="E1834" s="11" t="s">
        <v>4972</v>
      </c>
      <c r="F1834" s="11" t="s">
        <v>4973</v>
      </c>
      <c r="G1834" s="11" t="s">
        <v>4974</v>
      </c>
      <c r="H1834" s="11" t="s">
        <v>4975</v>
      </c>
      <c r="I1834" s="11" t="s">
        <v>4976</v>
      </c>
      <c r="M1834" s="14" t="s">
        <v>26</v>
      </c>
      <c r="N1834" s="15" t="s">
        <v>140</v>
      </c>
      <c r="O1834" s="15" t="s">
        <v>167</v>
      </c>
    </row>
    <row r="1835">
      <c r="A1835" s="9">
        <v>1835.0</v>
      </c>
      <c r="B1835" s="7" t="s">
        <v>4994</v>
      </c>
      <c r="C1835" s="7" t="s">
        <v>672</v>
      </c>
      <c r="D1835" s="7" t="s">
        <v>672</v>
      </c>
      <c r="E1835" s="11" t="s">
        <v>4995</v>
      </c>
      <c r="F1835" s="11" t="s">
        <v>4996</v>
      </c>
      <c r="G1835" s="11" t="s">
        <v>4997</v>
      </c>
      <c r="H1835" s="11" t="s">
        <v>4998</v>
      </c>
      <c r="I1835" s="11" t="s">
        <v>4999</v>
      </c>
      <c r="M1835" s="14" t="s">
        <v>26</v>
      </c>
      <c r="N1835" s="15" t="s">
        <v>140</v>
      </c>
      <c r="O1835" s="15" t="s">
        <v>167</v>
      </c>
    </row>
    <row r="1836">
      <c r="A1836" s="9">
        <v>1836.0</v>
      </c>
      <c r="B1836" s="7" t="s">
        <v>5000</v>
      </c>
      <c r="C1836" s="7" t="s">
        <v>248</v>
      </c>
      <c r="D1836" s="7" t="s">
        <v>5001</v>
      </c>
      <c r="E1836" s="11" t="s">
        <v>5002</v>
      </c>
      <c r="F1836" s="11" t="s">
        <v>5003</v>
      </c>
      <c r="G1836" s="11" t="s">
        <v>5004</v>
      </c>
      <c r="H1836" s="11" t="s">
        <v>5005</v>
      </c>
      <c r="I1836" s="11" t="s">
        <v>5006</v>
      </c>
      <c r="M1836" s="14" t="s">
        <v>26</v>
      </c>
      <c r="N1836" s="15" t="s">
        <v>140</v>
      </c>
      <c r="O1836" s="15" t="s">
        <v>167</v>
      </c>
    </row>
    <row r="1837">
      <c r="A1837" s="9">
        <v>1837.0</v>
      </c>
      <c r="B1837" s="7" t="s">
        <v>5007</v>
      </c>
      <c r="C1837" s="7" t="s">
        <v>248</v>
      </c>
      <c r="D1837" s="7" t="s">
        <v>5001</v>
      </c>
      <c r="E1837" s="11" t="s">
        <v>5002</v>
      </c>
      <c r="F1837" s="11" t="s">
        <v>5003</v>
      </c>
      <c r="G1837" s="11" t="s">
        <v>5004</v>
      </c>
      <c r="H1837" s="11" t="s">
        <v>5005</v>
      </c>
      <c r="I1837" s="11" t="s">
        <v>5006</v>
      </c>
      <c r="M1837" s="14" t="s">
        <v>26</v>
      </c>
      <c r="N1837" s="15" t="s">
        <v>29</v>
      </c>
      <c r="O1837" s="15" t="s">
        <v>48</v>
      </c>
    </row>
    <row r="1838">
      <c r="A1838" s="9">
        <v>1838.0</v>
      </c>
      <c r="B1838" s="7" t="s">
        <v>5008</v>
      </c>
      <c r="C1838" s="7" t="s">
        <v>224</v>
      </c>
      <c r="D1838" s="7" t="s">
        <v>225</v>
      </c>
      <c r="E1838" s="11" t="s">
        <v>5009</v>
      </c>
      <c r="F1838" s="11" t="s">
        <v>5010</v>
      </c>
      <c r="G1838" s="11" t="s">
        <v>5011</v>
      </c>
      <c r="H1838" s="11" t="s">
        <v>5012</v>
      </c>
      <c r="I1838" s="11" t="s">
        <v>5013</v>
      </c>
      <c r="M1838" s="14" t="s">
        <v>26</v>
      </c>
      <c r="N1838" s="15" t="s">
        <v>89</v>
      </c>
      <c r="O1838" s="15" t="s">
        <v>1552</v>
      </c>
    </row>
    <row r="1839">
      <c r="A1839" s="9">
        <v>1839.0</v>
      </c>
      <c r="B1839" s="7" t="s">
        <v>5014</v>
      </c>
      <c r="C1839" s="7" t="s">
        <v>224</v>
      </c>
      <c r="D1839" s="7" t="s">
        <v>225</v>
      </c>
      <c r="E1839" s="11" t="s">
        <v>2355</v>
      </c>
      <c r="F1839" s="11" t="s">
        <v>2356</v>
      </c>
      <c r="G1839" s="11" t="s">
        <v>2357</v>
      </c>
      <c r="H1839" s="11" t="s">
        <v>2358</v>
      </c>
      <c r="I1839" s="11" t="s">
        <v>2359</v>
      </c>
      <c r="M1839" s="14" t="s">
        <v>26</v>
      </c>
      <c r="N1839" s="15" t="s">
        <v>89</v>
      </c>
      <c r="O1839" s="15" t="s">
        <v>1552</v>
      </c>
    </row>
    <row r="1840">
      <c r="A1840" s="9">
        <v>1840.0</v>
      </c>
      <c r="B1840" s="7" t="s">
        <v>5015</v>
      </c>
      <c r="C1840" s="7" t="s">
        <v>224</v>
      </c>
      <c r="D1840" s="7" t="s">
        <v>225</v>
      </c>
      <c r="E1840" s="11" t="s">
        <v>2355</v>
      </c>
      <c r="F1840" s="11" t="s">
        <v>2356</v>
      </c>
      <c r="G1840" s="11" t="s">
        <v>2357</v>
      </c>
      <c r="H1840" s="11" t="s">
        <v>2358</v>
      </c>
      <c r="I1840" s="11" t="s">
        <v>2359</v>
      </c>
      <c r="M1840" s="14" t="s">
        <v>26</v>
      </c>
      <c r="N1840" s="15" t="s">
        <v>89</v>
      </c>
      <c r="O1840" s="15" t="s">
        <v>1552</v>
      </c>
    </row>
    <row r="1841">
      <c r="A1841" s="9">
        <v>1841.0</v>
      </c>
      <c r="B1841" s="7" t="s">
        <v>5016</v>
      </c>
      <c r="C1841" s="7" t="s">
        <v>479</v>
      </c>
      <c r="D1841" s="7" t="s">
        <v>480</v>
      </c>
      <c r="E1841" s="11" t="s">
        <v>5017</v>
      </c>
      <c r="F1841" s="11" t="s">
        <v>5018</v>
      </c>
      <c r="G1841" s="11" t="s">
        <v>5019</v>
      </c>
      <c r="H1841" s="11" t="s">
        <v>5020</v>
      </c>
      <c r="I1841" s="11" t="s">
        <v>5021</v>
      </c>
      <c r="M1841" s="14" t="s">
        <v>26</v>
      </c>
      <c r="N1841" s="15" t="s">
        <v>140</v>
      </c>
      <c r="O1841" s="15" t="s">
        <v>167</v>
      </c>
    </row>
    <row r="1842">
      <c r="A1842" s="9">
        <v>1842.0</v>
      </c>
      <c r="B1842" s="7" t="s">
        <v>5022</v>
      </c>
      <c r="C1842" s="7" t="s">
        <v>479</v>
      </c>
      <c r="D1842" s="7" t="s">
        <v>480</v>
      </c>
      <c r="E1842" s="11" t="s">
        <v>5017</v>
      </c>
      <c r="F1842" s="11" t="s">
        <v>5018</v>
      </c>
      <c r="G1842" s="11" t="s">
        <v>5019</v>
      </c>
      <c r="H1842" s="11" t="s">
        <v>5020</v>
      </c>
      <c r="I1842" s="11" t="s">
        <v>5021</v>
      </c>
      <c r="M1842" s="14" t="s">
        <v>26</v>
      </c>
      <c r="N1842" s="15" t="s">
        <v>29</v>
      </c>
      <c r="O1842" s="15" t="s">
        <v>48</v>
      </c>
    </row>
    <row r="1843">
      <c r="A1843" s="9">
        <v>1843.0</v>
      </c>
      <c r="B1843" s="7" t="s">
        <v>5023</v>
      </c>
      <c r="C1843" s="7" t="s">
        <v>479</v>
      </c>
      <c r="D1843" s="7" t="s">
        <v>480</v>
      </c>
      <c r="E1843" s="11" t="s">
        <v>5017</v>
      </c>
      <c r="F1843" s="11" t="s">
        <v>5018</v>
      </c>
      <c r="G1843" s="11" t="s">
        <v>5019</v>
      </c>
      <c r="H1843" s="11" t="s">
        <v>5020</v>
      </c>
      <c r="I1843" s="11" t="s">
        <v>5021</v>
      </c>
      <c r="M1843" s="14" t="s">
        <v>219</v>
      </c>
      <c r="N1843" s="15" t="s">
        <v>220</v>
      </c>
      <c r="O1843" s="15" t="s">
        <v>221</v>
      </c>
    </row>
    <row r="1844">
      <c r="A1844" s="9">
        <v>1844.0</v>
      </c>
      <c r="B1844" s="7" t="s">
        <v>5024</v>
      </c>
      <c r="C1844" s="7" t="s">
        <v>479</v>
      </c>
      <c r="D1844" s="7" t="s">
        <v>480</v>
      </c>
      <c r="E1844" s="11" t="s">
        <v>5017</v>
      </c>
      <c r="F1844" s="11" t="s">
        <v>5018</v>
      </c>
      <c r="G1844" s="11" t="s">
        <v>5019</v>
      </c>
      <c r="H1844" s="11" t="s">
        <v>5020</v>
      </c>
      <c r="I1844" s="11" t="s">
        <v>5021</v>
      </c>
      <c r="M1844" s="14" t="s">
        <v>26</v>
      </c>
      <c r="N1844" s="15" t="s">
        <v>140</v>
      </c>
      <c r="O1844" s="15" t="s">
        <v>167</v>
      </c>
    </row>
    <row r="1845">
      <c r="A1845" s="9">
        <v>1845.0</v>
      </c>
      <c r="B1845" s="7" t="s">
        <v>5025</v>
      </c>
      <c r="C1845" s="7" t="s">
        <v>479</v>
      </c>
      <c r="D1845" s="7" t="s">
        <v>480</v>
      </c>
      <c r="E1845" s="11" t="s">
        <v>5017</v>
      </c>
      <c r="F1845" s="11" t="s">
        <v>5018</v>
      </c>
      <c r="G1845" s="11" t="s">
        <v>5019</v>
      </c>
      <c r="H1845" s="11" t="s">
        <v>5020</v>
      </c>
      <c r="I1845" s="11" t="s">
        <v>5021</v>
      </c>
      <c r="M1845" s="14" t="s">
        <v>26</v>
      </c>
      <c r="N1845" s="15" t="s">
        <v>29</v>
      </c>
      <c r="O1845" s="15" t="s">
        <v>48</v>
      </c>
    </row>
    <row r="1846">
      <c r="A1846" s="9">
        <v>1846.0</v>
      </c>
      <c r="B1846" s="7" t="s">
        <v>5026</v>
      </c>
      <c r="C1846" s="7" t="s">
        <v>5027</v>
      </c>
      <c r="D1846" s="7" t="s">
        <v>5028</v>
      </c>
      <c r="E1846" s="11" t="s">
        <v>5029</v>
      </c>
      <c r="F1846" s="11" t="s">
        <v>5030</v>
      </c>
      <c r="G1846" s="11" t="s">
        <v>5031</v>
      </c>
      <c r="H1846" s="11" t="s">
        <v>5032</v>
      </c>
      <c r="I1846" s="11" t="s">
        <v>5033</v>
      </c>
      <c r="M1846" s="14" t="s">
        <v>26</v>
      </c>
      <c r="N1846" s="15" t="s">
        <v>140</v>
      </c>
      <c r="O1846" s="15" t="s">
        <v>167</v>
      </c>
    </row>
    <row r="1847">
      <c r="A1847" s="9">
        <v>1847.0</v>
      </c>
      <c r="B1847" s="7" t="s">
        <v>5034</v>
      </c>
      <c r="C1847" s="7" t="s">
        <v>5027</v>
      </c>
      <c r="D1847" s="7" t="s">
        <v>5028</v>
      </c>
      <c r="E1847" s="11" t="s">
        <v>5029</v>
      </c>
      <c r="F1847" s="11" t="s">
        <v>5030</v>
      </c>
      <c r="G1847" s="11" t="s">
        <v>5031</v>
      </c>
      <c r="H1847" s="11" t="s">
        <v>5032</v>
      </c>
      <c r="I1847" s="11" t="s">
        <v>5033</v>
      </c>
      <c r="M1847" s="14" t="s">
        <v>26</v>
      </c>
      <c r="N1847" s="15" t="s">
        <v>140</v>
      </c>
      <c r="O1847" s="15" t="s">
        <v>167</v>
      </c>
    </row>
    <row r="1848">
      <c r="A1848" s="9">
        <v>1848.0</v>
      </c>
      <c r="B1848" s="7" t="s">
        <v>5035</v>
      </c>
      <c r="C1848" s="7" t="s">
        <v>5027</v>
      </c>
      <c r="D1848" s="7" t="s">
        <v>5028</v>
      </c>
      <c r="E1848" s="11" t="s">
        <v>5029</v>
      </c>
      <c r="F1848" s="11" t="s">
        <v>5030</v>
      </c>
      <c r="G1848" s="11" t="s">
        <v>5031</v>
      </c>
      <c r="H1848" s="11" t="s">
        <v>5032</v>
      </c>
      <c r="I1848" s="11" t="s">
        <v>5033</v>
      </c>
      <c r="M1848" s="14" t="s">
        <v>26</v>
      </c>
      <c r="N1848" s="15" t="s">
        <v>140</v>
      </c>
      <c r="O1848" s="15" t="s">
        <v>167</v>
      </c>
    </row>
    <row r="1849">
      <c r="A1849" s="9">
        <v>1849.0</v>
      </c>
      <c r="B1849" s="7" t="s">
        <v>5036</v>
      </c>
      <c r="C1849" s="7" t="s">
        <v>2246</v>
      </c>
      <c r="D1849" s="7" t="s">
        <v>2247</v>
      </c>
      <c r="E1849" s="11" t="s">
        <v>274</v>
      </c>
      <c r="F1849" s="11" t="s">
        <v>275</v>
      </c>
      <c r="G1849" s="11" t="s">
        <v>276</v>
      </c>
      <c r="H1849" s="11" t="s">
        <v>277</v>
      </c>
      <c r="I1849" s="11" t="s">
        <v>278</v>
      </c>
      <c r="M1849" s="14" t="s">
        <v>80</v>
      </c>
      <c r="N1849" s="15" t="s">
        <v>140</v>
      </c>
      <c r="O1849" s="15" t="s">
        <v>141</v>
      </c>
    </row>
    <row r="1850">
      <c r="A1850" s="9">
        <v>1850.0</v>
      </c>
      <c r="B1850" s="7" t="s">
        <v>5037</v>
      </c>
      <c r="C1850" s="7" t="s">
        <v>2246</v>
      </c>
      <c r="D1850" s="7" t="s">
        <v>2247</v>
      </c>
      <c r="E1850" s="11" t="s">
        <v>5038</v>
      </c>
      <c r="F1850" s="11" t="s">
        <v>5039</v>
      </c>
      <c r="G1850" s="11" t="s">
        <v>5040</v>
      </c>
      <c r="H1850" s="11" t="s">
        <v>5041</v>
      </c>
      <c r="I1850" s="11" t="s">
        <v>5042</v>
      </c>
      <c r="M1850" s="14" t="s">
        <v>26</v>
      </c>
      <c r="N1850" s="15" t="s">
        <v>140</v>
      </c>
      <c r="O1850" s="15" t="s">
        <v>167</v>
      </c>
    </row>
    <row r="1851">
      <c r="A1851" s="9">
        <v>1851.0</v>
      </c>
      <c r="B1851" s="7" t="s">
        <v>5043</v>
      </c>
      <c r="C1851" s="7" t="s">
        <v>2246</v>
      </c>
      <c r="D1851" s="7" t="s">
        <v>2247</v>
      </c>
      <c r="E1851" s="11" t="s">
        <v>5038</v>
      </c>
      <c r="F1851" s="11" t="s">
        <v>5039</v>
      </c>
      <c r="G1851" s="11" t="s">
        <v>5040</v>
      </c>
      <c r="H1851" s="11" t="s">
        <v>5041</v>
      </c>
      <c r="I1851" s="11" t="s">
        <v>5042</v>
      </c>
      <c r="M1851" s="14" t="s">
        <v>26</v>
      </c>
      <c r="N1851" s="15" t="s">
        <v>140</v>
      </c>
      <c r="O1851" s="15" t="s">
        <v>167</v>
      </c>
    </row>
    <row r="1852">
      <c r="A1852" s="9">
        <v>1852.0</v>
      </c>
      <c r="B1852" s="7" t="s">
        <v>5044</v>
      </c>
      <c r="C1852" s="7" t="s">
        <v>471</v>
      </c>
      <c r="D1852" s="7" t="s">
        <v>566</v>
      </c>
      <c r="E1852" s="11" t="s">
        <v>5045</v>
      </c>
      <c r="F1852" s="11" t="s">
        <v>5046</v>
      </c>
      <c r="G1852" s="11" t="s">
        <v>5047</v>
      </c>
      <c r="H1852" s="11" t="s">
        <v>5048</v>
      </c>
      <c r="I1852" s="11" t="s">
        <v>5049</v>
      </c>
      <c r="M1852" s="14" t="s">
        <v>219</v>
      </c>
      <c r="N1852" s="15" t="s">
        <v>220</v>
      </c>
      <c r="O1852" s="15" t="s">
        <v>221</v>
      </c>
    </row>
    <row r="1853">
      <c r="A1853" s="9">
        <v>1853.0</v>
      </c>
      <c r="B1853" s="7" t="s">
        <v>5050</v>
      </c>
      <c r="C1853" s="7" t="s">
        <v>471</v>
      </c>
      <c r="D1853" s="7" t="s">
        <v>566</v>
      </c>
      <c r="E1853" s="11" t="s">
        <v>5045</v>
      </c>
      <c r="F1853" s="11" t="s">
        <v>5046</v>
      </c>
      <c r="G1853" s="11" t="s">
        <v>5047</v>
      </c>
      <c r="H1853" s="11" t="s">
        <v>5048</v>
      </c>
      <c r="I1853" s="11" t="s">
        <v>5049</v>
      </c>
      <c r="M1853" s="14" t="s">
        <v>219</v>
      </c>
      <c r="N1853" s="15" t="s">
        <v>220</v>
      </c>
      <c r="O1853" s="15" t="s">
        <v>221</v>
      </c>
    </row>
    <row r="1854">
      <c r="A1854" s="9">
        <v>1854.0</v>
      </c>
      <c r="B1854" s="7" t="s">
        <v>5051</v>
      </c>
      <c r="C1854" s="7" t="s">
        <v>205</v>
      </c>
      <c r="D1854" s="7" t="s">
        <v>206</v>
      </c>
      <c r="E1854" s="11" t="s">
        <v>5052</v>
      </c>
      <c r="F1854" s="11" t="s">
        <v>5053</v>
      </c>
      <c r="G1854" s="11" t="s">
        <v>5054</v>
      </c>
      <c r="H1854" s="11" t="s">
        <v>5055</v>
      </c>
      <c r="I1854" s="11" t="s">
        <v>5056</v>
      </c>
      <c r="M1854" s="14" t="s">
        <v>26</v>
      </c>
      <c r="N1854" s="15" t="s">
        <v>140</v>
      </c>
      <c r="O1854" s="15" t="s">
        <v>167</v>
      </c>
    </row>
    <row r="1855">
      <c r="A1855" s="9">
        <v>1855.0</v>
      </c>
      <c r="B1855" s="7" t="s">
        <v>5057</v>
      </c>
      <c r="C1855" s="7" t="s">
        <v>205</v>
      </c>
      <c r="D1855" s="7" t="s">
        <v>206</v>
      </c>
      <c r="E1855" s="11" t="s">
        <v>5052</v>
      </c>
      <c r="F1855" s="11" t="s">
        <v>5053</v>
      </c>
      <c r="G1855" s="11" t="s">
        <v>5054</v>
      </c>
      <c r="H1855" s="11" t="s">
        <v>5055</v>
      </c>
      <c r="I1855" s="11" t="s">
        <v>5056</v>
      </c>
      <c r="M1855" s="14" t="s">
        <v>26</v>
      </c>
      <c r="N1855" s="15" t="s">
        <v>140</v>
      </c>
      <c r="O1855" s="15" t="s">
        <v>167</v>
      </c>
    </row>
    <row r="1856">
      <c r="A1856" s="9">
        <v>1856.0</v>
      </c>
      <c r="B1856" s="7" t="s">
        <v>5058</v>
      </c>
      <c r="C1856" s="7" t="s">
        <v>205</v>
      </c>
      <c r="D1856" s="7" t="s">
        <v>206</v>
      </c>
      <c r="E1856" s="11" t="s">
        <v>5052</v>
      </c>
      <c r="F1856" s="11" t="s">
        <v>5053</v>
      </c>
      <c r="G1856" s="11" t="s">
        <v>5054</v>
      </c>
      <c r="H1856" s="11" t="s">
        <v>5055</v>
      </c>
      <c r="I1856" s="11" t="s">
        <v>5056</v>
      </c>
      <c r="M1856" s="14" t="s">
        <v>26</v>
      </c>
      <c r="N1856" s="15" t="s">
        <v>140</v>
      </c>
      <c r="O1856" s="15" t="s">
        <v>167</v>
      </c>
    </row>
    <row r="1857">
      <c r="A1857" s="9">
        <v>1857.0</v>
      </c>
      <c r="B1857" s="7" t="s">
        <v>5059</v>
      </c>
      <c r="C1857" s="7" t="s">
        <v>1153</v>
      </c>
      <c r="D1857" s="7" t="s">
        <v>1154</v>
      </c>
      <c r="E1857" s="11" t="s">
        <v>5060</v>
      </c>
      <c r="F1857" s="11" t="s">
        <v>5061</v>
      </c>
      <c r="G1857" s="11" t="s">
        <v>5062</v>
      </c>
      <c r="H1857" s="11" t="s">
        <v>5063</v>
      </c>
      <c r="I1857" s="11" t="s">
        <v>5064</v>
      </c>
      <c r="M1857" s="14" t="s">
        <v>26</v>
      </c>
      <c r="N1857" s="15" t="s">
        <v>140</v>
      </c>
      <c r="O1857" s="15" t="s">
        <v>167</v>
      </c>
    </row>
    <row r="1858">
      <c r="A1858" s="9">
        <v>1858.0</v>
      </c>
      <c r="B1858" s="7" t="s">
        <v>5065</v>
      </c>
      <c r="C1858" s="7" t="s">
        <v>1153</v>
      </c>
      <c r="D1858" s="7" t="s">
        <v>1154</v>
      </c>
      <c r="E1858" s="11" t="s">
        <v>5060</v>
      </c>
      <c r="F1858" s="11" t="s">
        <v>5061</v>
      </c>
      <c r="G1858" s="11" t="s">
        <v>5062</v>
      </c>
      <c r="H1858" s="11" t="s">
        <v>5063</v>
      </c>
      <c r="I1858" s="11" t="s">
        <v>5064</v>
      </c>
      <c r="M1858" s="14" t="s">
        <v>26</v>
      </c>
      <c r="N1858" s="15" t="s">
        <v>140</v>
      </c>
      <c r="O1858" s="15" t="s">
        <v>167</v>
      </c>
    </row>
    <row r="1859">
      <c r="A1859" s="9">
        <v>1859.0</v>
      </c>
      <c r="B1859" s="7" t="s">
        <v>5066</v>
      </c>
      <c r="C1859" s="7" t="s">
        <v>1153</v>
      </c>
      <c r="D1859" s="7" t="s">
        <v>1154</v>
      </c>
      <c r="E1859" s="11" t="s">
        <v>5060</v>
      </c>
      <c r="F1859" s="11" t="s">
        <v>5061</v>
      </c>
      <c r="G1859" s="11" t="s">
        <v>5062</v>
      </c>
      <c r="H1859" s="11" t="s">
        <v>5063</v>
      </c>
      <c r="I1859" s="11" t="s">
        <v>5064</v>
      </c>
      <c r="M1859" s="14" t="s">
        <v>26</v>
      </c>
      <c r="N1859" s="15" t="s">
        <v>140</v>
      </c>
      <c r="O1859" s="15" t="s">
        <v>167</v>
      </c>
    </row>
    <row r="1860">
      <c r="A1860" s="9">
        <v>1860.0</v>
      </c>
      <c r="B1860" s="7" t="s">
        <v>5067</v>
      </c>
      <c r="C1860" s="7" t="s">
        <v>1153</v>
      </c>
      <c r="D1860" s="7" t="s">
        <v>1154</v>
      </c>
      <c r="E1860" s="11" t="s">
        <v>5060</v>
      </c>
      <c r="F1860" s="11" t="s">
        <v>5061</v>
      </c>
      <c r="G1860" s="11" t="s">
        <v>5062</v>
      </c>
      <c r="H1860" s="11" t="s">
        <v>5063</v>
      </c>
      <c r="I1860" s="11" t="s">
        <v>5064</v>
      </c>
      <c r="M1860" s="14" t="s">
        <v>26</v>
      </c>
      <c r="N1860" s="15" t="s">
        <v>140</v>
      </c>
      <c r="O1860" s="15" t="s">
        <v>167</v>
      </c>
    </row>
    <row r="1861">
      <c r="A1861" s="9">
        <v>1861.0</v>
      </c>
      <c r="B1861" s="7" t="s">
        <v>5068</v>
      </c>
      <c r="C1861" s="7" t="s">
        <v>672</v>
      </c>
      <c r="D1861" s="7" t="s">
        <v>672</v>
      </c>
      <c r="E1861" s="11" t="s">
        <v>5069</v>
      </c>
      <c r="F1861" s="11" t="s">
        <v>5070</v>
      </c>
      <c r="G1861" s="11" t="s">
        <v>5071</v>
      </c>
      <c r="H1861" s="11" t="s">
        <v>5072</v>
      </c>
      <c r="I1861" s="11" t="s">
        <v>5073</v>
      </c>
      <c r="M1861" s="14" t="s">
        <v>679</v>
      </c>
      <c r="N1861" s="15" t="s">
        <v>140</v>
      </c>
      <c r="O1861" s="15" t="s">
        <v>167</v>
      </c>
    </row>
    <row r="1862">
      <c r="A1862" s="9">
        <v>1862.0</v>
      </c>
      <c r="B1862" s="7" t="s">
        <v>5074</v>
      </c>
      <c r="C1862" s="7" t="s">
        <v>672</v>
      </c>
      <c r="D1862" s="7" t="s">
        <v>672</v>
      </c>
      <c r="E1862" s="11" t="s">
        <v>5075</v>
      </c>
      <c r="F1862" s="11" t="s">
        <v>5076</v>
      </c>
      <c r="G1862" s="11" t="s">
        <v>5077</v>
      </c>
      <c r="H1862" s="11" t="s">
        <v>5078</v>
      </c>
      <c r="I1862" s="11" t="s">
        <v>5079</v>
      </c>
      <c r="M1862" s="14" t="s">
        <v>26</v>
      </c>
      <c r="N1862" s="15" t="s">
        <v>140</v>
      </c>
      <c r="O1862" s="15" t="s">
        <v>167</v>
      </c>
    </row>
    <row r="1863">
      <c r="A1863" s="9">
        <v>1863.0</v>
      </c>
      <c r="B1863" s="7" t="s">
        <v>5080</v>
      </c>
      <c r="C1863" s="7" t="s">
        <v>1544</v>
      </c>
      <c r="D1863" s="7" t="s">
        <v>1545</v>
      </c>
      <c r="E1863" s="11" t="s">
        <v>5081</v>
      </c>
      <c r="F1863" s="11" t="s">
        <v>5082</v>
      </c>
      <c r="G1863" s="11" t="s">
        <v>5083</v>
      </c>
      <c r="H1863" s="11" t="s">
        <v>5084</v>
      </c>
      <c r="I1863" s="11" t="s">
        <v>5085</v>
      </c>
      <c r="M1863" s="14" t="s">
        <v>26</v>
      </c>
      <c r="N1863" s="15" t="s">
        <v>140</v>
      </c>
      <c r="O1863" s="15" t="s">
        <v>167</v>
      </c>
    </row>
    <row r="1864">
      <c r="A1864" s="9">
        <v>1864.0</v>
      </c>
      <c r="B1864" s="7" t="s">
        <v>5086</v>
      </c>
      <c r="C1864" s="7" t="s">
        <v>256</v>
      </c>
      <c r="D1864" s="7" t="s">
        <v>2443</v>
      </c>
      <c r="E1864" s="11" t="s">
        <v>5087</v>
      </c>
      <c r="F1864" s="11" t="s">
        <v>5088</v>
      </c>
      <c r="G1864" s="11" t="s">
        <v>5089</v>
      </c>
      <c r="H1864" s="11" t="s">
        <v>5090</v>
      </c>
      <c r="I1864" s="11" t="s">
        <v>5091</v>
      </c>
      <c r="M1864" s="14" t="s">
        <v>26</v>
      </c>
      <c r="N1864" s="15" t="s">
        <v>140</v>
      </c>
      <c r="O1864" s="15" t="s">
        <v>167</v>
      </c>
    </row>
    <row r="1865">
      <c r="A1865" s="9">
        <v>1865.0</v>
      </c>
      <c r="B1865" s="7" t="s">
        <v>5092</v>
      </c>
      <c r="C1865" s="7" t="s">
        <v>256</v>
      </c>
      <c r="D1865" s="7" t="s">
        <v>2443</v>
      </c>
      <c r="E1865" s="11" t="s">
        <v>5087</v>
      </c>
      <c r="F1865" s="11" t="s">
        <v>5088</v>
      </c>
      <c r="G1865" s="11" t="s">
        <v>5089</v>
      </c>
      <c r="H1865" s="11" t="s">
        <v>5090</v>
      </c>
      <c r="I1865" s="11" t="s">
        <v>5091</v>
      </c>
      <c r="M1865" s="14" t="s">
        <v>26</v>
      </c>
      <c r="N1865" s="15" t="s">
        <v>140</v>
      </c>
      <c r="O1865" s="15" t="s">
        <v>167</v>
      </c>
    </row>
    <row r="1866">
      <c r="A1866" s="9">
        <v>1866.0</v>
      </c>
      <c r="B1866" s="7" t="s">
        <v>5093</v>
      </c>
      <c r="C1866" s="7" t="s">
        <v>708</v>
      </c>
      <c r="D1866" s="7" t="s">
        <v>1195</v>
      </c>
      <c r="E1866" s="11" t="s">
        <v>5094</v>
      </c>
      <c r="F1866" s="11" t="s">
        <v>5095</v>
      </c>
      <c r="G1866" s="11" t="s">
        <v>5096</v>
      </c>
      <c r="H1866" s="11" t="s">
        <v>5097</v>
      </c>
      <c r="I1866" s="11" t="s">
        <v>5098</v>
      </c>
      <c r="M1866" s="14" t="s">
        <v>219</v>
      </c>
      <c r="N1866" s="15" t="s">
        <v>220</v>
      </c>
      <c r="O1866" s="15" t="s">
        <v>221</v>
      </c>
    </row>
    <row r="1867">
      <c r="A1867" s="9">
        <v>1867.0</v>
      </c>
      <c r="B1867" s="7" t="s">
        <v>5099</v>
      </c>
      <c r="C1867" s="7" t="s">
        <v>708</v>
      </c>
      <c r="D1867" s="7" t="s">
        <v>1195</v>
      </c>
      <c r="E1867" s="11" t="s">
        <v>5094</v>
      </c>
      <c r="F1867" s="11" t="s">
        <v>5095</v>
      </c>
      <c r="G1867" s="11" t="s">
        <v>5096</v>
      </c>
      <c r="H1867" s="11" t="s">
        <v>5097</v>
      </c>
      <c r="I1867" s="11" t="s">
        <v>5098</v>
      </c>
      <c r="M1867" s="14" t="s">
        <v>219</v>
      </c>
      <c r="N1867" s="15" t="s">
        <v>220</v>
      </c>
      <c r="O1867" s="15" t="s">
        <v>221</v>
      </c>
    </row>
    <row r="1868">
      <c r="A1868" s="9">
        <v>1868.0</v>
      </c>
      <c r="B1868" s="7" t="s">
        <v>5100</v>
      </c>
      <c r="C1868" s="7" t="s">
        <v>471</v>
      </c>
      <c r="D1868" s="7" t="s">
        <v>566</v>
      </c>
      <c r="E1868" s="11" t="s">
        <v>5101</v>
      </c>
      <c r="F1868" s="11" t="s">
        <v>5102</v>
      </c>
      <c r="G1868" s="11" t="s">
        <v>5103</v>
      </c>
      <c r="H1868" s="11" t="s">
        <v>5104</v>
      </c>
      <c r="I1868" s="11" t="s">
        <v>5105</v>
      </c>
      <c r="M1868" s="14" t="s">
        <v>219</v>
      </c>
      <c r="N1868" s="15" t="s">
        <v>220</v>
      </c>
      <c r="O1868" s="15" t="s">
        <v>221</v>
      </c>
    </row>
    <row r="1869">
      <c r="A1869" s="9">
        <v>1869.0</v>
      </c>
      <c r="B1869" s="7" t="s">
        <v>5106</v>
      </c>
      <c r="C1869" s="7" t="s">
        <v>471</v>
      </c>
      <c r="D1869" s="7" t="s">
        <v>566</v>
      </c>
      <c r="E1869" s="11" t="s">
        <v>5101</v>
      </c>
      <c r="F1869" s="11" t="s">
        <v>5102</v>
      </c>
      <c r="G1869" s="11" t="s">
        <v>5103</v>
      </c>
      <c r="H1869" s="11" t="s">
        <v>5104</v>
      </c>
      <c r="I1869" s="11" t="s">
        <v>5105</v>
      </c>
      <c r="M1869" s="14" t="s">
        <v>219</v>
      </c>
      <c r="N1869" s="15" t="s">
        <v>220</v>
      </c>
      <c r="O1869" s="15" t="s">
        <v>221</v>
      </c>
    </row>
    <row r="1870">
      <c r="A1870" s="9">
        <v>1870.0</v>
      </c>
      <c r="B1870" s="7" t="s">
        <v>5107</v>
      </c>
      <c r="C1870" s="7" t="s">
        <v>471</v>
      </c>
      <c r="D1870" s="7" t="s">
        <v>566</v>
      </c>
      <c r="E1870" s="11" t="s">
        <v>5101</v>
      </c>
      <c r="F1870" s="11" t="s">
        <v>5102</v>
      </c>
      <c r="G1870" s="11" t="s">
        <v>5103</v>
      </c>
      <c r="H1870" s="11" t="s">
        <v>5104</v>
      </c>
      <c r="I1870" s="11" t="s">
        <v>5105</v>
      </c>
      <c r="M1870" s="14" t="s">
        <v>219</v>
      </c>
      <c r="N1870" s="15" t="s">
        <v>220</v>
      </c>
      <c r="O1870" s="15" t="s">
        <v>221</v>
      </c>
    </row>
    <row r="1871">
      <c r="A1871" s="9">
        <v>1871.0</v>
      </c>
      <c r="B1871" s="7" t="s">
        <v>5108</v>
      </c>
      <c r="C1871" s="7" t="s">
        <v>471</v>
      </c>
      <c r="D1871" s="7" t="s">
        <v>566</v>
      </c>
      <c r="E1871" s="11" t="s">
        <v>5101</v>
      </c>
      <c r="F1871" s="11" t="s">
        <v>5102</v>
      </c>
      <c r="G1871" s="11" t="s">
        <v>5103</v>
      </c>
      <c r="H1871" s="11" t="s">
        <v>5104</v>
      </c>
      <c r="I1871" s="11" t="s">
        <v>5105</v>
      </c>
      <c r="M1871" s="14" t="s">
        <v>219</v>
      </c>
      <c r="N1871" s="15" t="s">
        <v>220</v>
      </c>
      <c r="O1871" s="15" t="s">
        <v>221</v>
      </c>
    </row>
    <row r="1872">
      <c r="A1872" s="9">
        <v>1872.0</v>
      </c>
      <c r="B1872" s="7" t="s">
        <v>5109</v>
      </c>
      <c r="C1872" s="7" t="s">
        <v>471</v>
      </c>
      <c r="D1872" s="7" t="s">
        <v>566</v>
      </c>
      <c r="E1872" s="11" t="s">
        <v>5101</v>
      </c>
      <c r="F1872" s="11" t="s">
        <v>5102</v>
      </c>
      <c r="G1872" s="11" t="s">
        <v>5103</v>
      </c>
      <c r="H1872" s="11" t="s">
        <v>5104</v>
      </c>
      <c r="I1872" s="11" t="s">
        <v>5105</v>
      </c>
      <c r="M1872" s="14" t="s">
        <v>219</v>
      </c>
      <c r="N1872" s="15" t="s">
        <v>220</v>
      </c>
      <c r="O1872" s="15" t="s">
        <v>221</v>
      </c>
    </row>
    <row r="1873">
      <c r="A1873" s="9">
        <v>1873.0</v>
      </c>
      <c r="B1873" s="7" t="s">
        <v>5110</v>
      </c>
      <c r="C1873" s="7" t="s">
        <v>479</v>
      </c>
      <c r="D1873" s="7" t="s">
        <v>480</v>
      </c>
      <c r="E1873" s="11" t="s">
        <v>5111</v>
      </c>
      <c r="F1873" s="11" t="s">
        <v>5112</v>
      </c>
      <c r="G1873" s="11" t="s">
        <v>5113</v>
      </c>
      <c r="H1873" s="11" t="s">
        <v>5114</v>
      </c>
      <c r="I1873" s="11" t="s">
        <v>5115</v>
      </c>
      <c r="M1873" s="14" t="s">
        <v>219</v>
      </c>
      <c r="N1873" s="15" t="s">
        <v>220</v>
      </c>
      <c r="O1873" s="15" t="s">
        <v>221</v>
      </c>
    </row>
    <row r="1874">
      <c r="A1874" s="9">
        <v>1874.0</v>
      </c>
      <c r="B1874" s="7" t="s">
        <v>5116</v>
      </c>
      <c r="C1874" s="7" t="s">
        <v>55</v>
      </c>
      <c r="D1874" s="7" t="s">
        <v>56</v>
      </c>
      <c r="E1874" s="11" t="s">
        <v>5117</v>
      </c>
      <c r="F1874" s="11" t="s">
        <v>5118</v>
      </c>
      <c r="G1874" s="11" t="s">
        <v>5119</v>
      </c>
      <c r="H1874" s="11" t="s">
        <v>5120</v>
      </c>
      <c r="I1874" s="11" t="s">
        <v>5121</v>
      </c>
      <c r="M1874" s="14" t="s">
        <v>219</v>
      </c>
      <c r="N1874" s="15" t="s">
        <v>220</v>
      </c>
      <c r="O1874" s="15" t="s">
        <v>221</v>
      </c>
    </row>
    <row r="1875">
      <c r="A1875" s="9">
        <v>1875.0</v>
      </c>
      <c r="B1875" s="7" t="s">
        <v>5122</v>
      </c>
      <c r="C1875" s="7" t="s">
        <v>224</v>
      </c>
      <c r="D1875" s="7" t="s">
        <v>225</v>
      </c>
      <c r="E1875" s="11" t="s">
        <v>5123</v>
      </c>
      <c r="F1875" s="11" t="s">
        <v>5124</v>
      </c>
      <c r="G1875" s="11" t="s">
        <v>5125</v>
      </c>
      <c r="H1875" s="11" t="s">
        <v>5126</v>
      </c>
      <c r="I1875" s="11" t="s">
        <v>5127</v>
      </c>
      <c r="M1875" s="14" t="s">
        <v>26</v>
      </c>
      <c r="N1875" s="15" t="s">
        <v>89</v>
      </c>
      <c r="O1875" s="15" t="s">
        <v>1552</v>
      </c>
    </row>
    <row r="1876">
      <c r="A1876" s="9">
        <v>1876.0</v>
      </c>
      <c r="B1876" s="7" t="s">
        <v>4831</v>
      </c>
      <c r="C1876" s="7" t="s">
        <v>224</v>
      </c>
      <c r="D1876" s="7" t="s">
        <v>225</v>
      </c>
      <c r="E1876" s="11" t="s">
        <v>5123</v>
      </c>
      <c r="F1876" s="11" t="s">
        <v>5124</v>
      </c>
      <c r="G1876" s="11" t="s">
        <v>5125</v>
      </c>
      <c r="H1876" s="11" t="s">
        <v>5126</v>
      </c>
      <c r="I1876" s="11" t="s">
        <v>5127</v>
      </c>
      <c r="M1876" s="14" t="s">
        <v>26</v>
      </c>
      <c r="N1876" s="15" t="s">
        <v>89</v>
      </c>
      <c r="O1876" s="15" t="s">
        <v>1552</v>
      </c>
    </row>
    <row r="1877">
      <c r="A1877" s="9">
        <v>1877.0</v>
      </c>
      <c r="B1877" s="7" t="s">
        <v>5128</v>
      </c>
      <c r="C1877" s="7" t="s">
        <v>224</v>
      </c>
      <c r="D1877" s="7" t="s">
        <v>225</v>
      </c>
      <c r="E1877" s="11" t="s">
        <v>5123</v>
      </c>
      <c r="F1877" s="11" t="s">
        <v>5124</v>
      </c>
      <c r="G1877" s="11" t="s">
        <v>5125</v>
      </c>
      <c r="H1877" s="11" t="s">
        <v>5126</v>
      </c>
      <c r="I1877" s="11" t="s">
        <v>5127</v>
      </c>
      <c r="M1877" s="14" t="s">
        <v>219</v>
      </c>
      <c r="N1877" s="15" t="s">
        <v>89</v>
      </c>
      <c r="O1877" s="15" t="s">
        <v>1552</v>
      </c>
    </row>
    <row r="1878">
      <c r="A1878" s="9">
        <v>1878.0</v>
      </c>
      <c r="B1878" s="7" t="s">
        <v>5129</v>
      </c>
      <c r="C1878" s="7" t="s">
        <v>224</v>
      </c>
      <c r="D1878" s="7" t="s">
        <v>225</v>
      </c>
      <c r="E1878" s="11" t="s">
        <v>2362</v>
      </c>
      <c r="F1878" s="11" t="s">
        <v>2363</v>
      </c>
      <c r="G1878" s="11" t="s">
        <v>2364</v>
      </c>
      <c r="H1878" s="11" t="s">
        <v>2365</v>
      </c>
      <c r="I1878" s="11" t="s">
        <v>2366</v>
      </c>
      <c r="M1878" s="14" t="s">
        <v>26</v>
      </c>
      <c r="N1878" s="15" t="s">
        <v>89</v>
      </c>
      <c r="O1878" s="15" t="s">
        <v>1552</v>
      </c>
    </row>
    <row r="1879">
      <c r="A1879" s="9">
        <v>1879.0</v>
      </c>
      <c r="B1879" s="7" t="s">
        <v>5130</v>
      </c>
      <c r="C1879" s="7" t="s">
        <v>224</v>
      </c>
      <c r="D1879" s="7" t="s">
        <v>225</v>
      </c>
      <c r="E1879" s="11" t="s">
        <v>2362</v>
      </c>
      <c r="F1879" s="11" t="s">
        <v>2363</v>
      </c>
      <c r="G1879" s="11" t="s">
        <v>2364</v>
      </c>
      <c r="H1879" s="11" t="s">
        <v>2365</v>
      </c>
      <c r="I1879" s="11" t="s">
        <v>2366</v>
      </c>
      <c r="M1879" s="14" t="s">
        <v>26</v>
      </c>
      <c r="N1879" s="15" t="s">
        <v>89</v>
      </c>
      <c r="O1879" s="15" t="s">
        <v>1552</v>
      </c>
    </row>
    <row r="1880">
      <c r="A1880" s="9">
        <v>1880.0</v>
      </c>
      <c r="B1880" s="7" t="s">
        <v>5131</v>
      </c>
      <c r="C1880" s="7" t="s">
        <v>224</v>
      </c>
      <c r="D1880" s="7" t="s">
        <v>225</v>
      </c>
      <c r="E1880" s="11" t="s">
        <v>2362</v>
      </c>
      <c r="F1880" s="11" t="s">
        <v>2363</v>
      </c>
      <c r="G1880" s="11" t="s">
        <v>2364</v>
      </c>
      <c r="H1880" s="11" t="s">
        <v>2365</v>
      </c>
      <c r="I1880" s="11" t="s">
        <v>2366</v>
      </c>
      <c r="M1880" s="14" t="s">
        <v>26</v>
      </c>
      <c r="N1880" s="15" t="s">
        <v>89</v>
      </c>
      <c r="O1880" s="15" t="s">
        <v>1552</v>
      </c>
    </row>
    <row r="1881">
      <c r="A1881" s="9">
        <v>1881.0</v>
      </c>
      <c r="B1881" s="7" t="s">
        <v>5132</v>
      </c>
      <c r="C1881" s="7" t="s">
        <v>224</v>
      </c>
      <c r="D1881" s="7" t="s">
        <v>225</v>
      </c>
      <c r="E1881" s="11" t="s">
        <v>2362</v>
      </c>
      <c r="F1881" s="11" t="s">
        <v>2363</v>
      </c>
      <c r="G1881" s="11" t="s">
        <v>2364</v>
      </c>
      <c r="H1881" s="11" t="s">
        <v>2365</v>
      </c>
      <c r="I1881" s="11" t="s">
        <v>2366</v>
      </c>
      <c r="M1881" s="14" t="s">
        <v>26</v>
      </c>
      <c r="N1881" s="15" t="s">
        <v>89</v>
      </c>
      <c r="O1881" s="15" t="s">
        <v>1552</v>
      </c>
    </row>
    <row r="1882">
      <c r="A1882" s="9">
        <v>1882.0</v>
      </c>
      <c r="B1882" s="7" t="s">
        <v>4049</v>
      </c>
      <c r="C1882" s="7" t="s">
        <v>38</v>
      </c>
      <c r="D1882" s="7" t="s">
        <v>40</v>
      </c>
      <c r="E1882" s="11" t="s">
        <v>5133</v>
      </c>
      <c r="F1882" s="11" t="s">
        <v>5134</v>
      </c>
      <c r="G1882" s="11" t="s">
        <v>5135</v>
      </c>
      <c r="H1882" s="11" t="s">
        <v>5136</v>
      </c>
      <c r="I1882" s="11" t="s">
        <v>5137</v>
      </c>
      <c r="M1882" s="14" t="s">
        <v>26</v>
      </c>
      <c r="N1882" s="15" t="s">
        <v>29</v>
      </c>
      <c r="O1882" s="15" t="s">
        <v>48</v>
      </c>
    </row>
    <row r="1883">
      <c r="A1883" s="9">
        <v>1883.0</v>
      </c>
      <c r="B1883" s="7" t="s">
        <v>1006</v>
      </c>
      <c r="C1883" s="7" t="s">
        <v>38</v>
      </c>
      <c r="D1883" s="7" t="s">
        <v>40</v>
      </c>
      <c r="E1883" s="11" t="s">
        <v>5133</v>
      </c>
      <c r="F1883" s="11" t="s">
        <v>5134</v>
      </c>
      <c r="G1883" s="11" t="s">
        <v>5135</v>
      </c>
      <c r="H1883" s="11" t="s">
        <v>5136</v>
      </c>
      <c r="I1883" s="11" t="s">
        <v>5137</v>
      </c>
      <c r="M1883" s="14" t="s">
        <v>26</v>
      </c>
      <c r="N1883" s="15" t="s">
        <v>29</v>
      </c>
      <c r="O1883" s="15" t="s">
        <v>48</v>
      </c>
    </row>
    <row r="1884">
      <c r="A1884" s="9">
        <v>1884.0</v>
      </c>
      <c r="B1884" s="7" t="s">
        <v>5138</v>
      </c>
      <c r="C1884" s="7" t="s">
        <v>38</v>
      </c>
      <c r="D1884" s="7" t="s">
        <v>40</v>
      </c>
      <c r="E1884" s="11" t="s">
        <v>5139</v>
      </c>
      <c r="F1884" s="11" t="s">
        <v>5140</v>
      </c>
      <c r="G1884" s="11" t="s">
        <v>5141</v>
      </c>
      <c r="H1884" s="11" t="s">
        <v>5142</v>
      </c>
      <c r="I1884" s="11" t="s">
        <v>5143</v>
      </c>
      <c r="M1884" s="14" t="s">
        <v>26</v>
      </c>
      <c r="N1884" s="15" t="s">
        <v>29</v>
      </c>
      <c r="O1884" s="15" t="s">
        <v>48</v>
      </c>
    </row>
    <row r="1885">
      <c r="A1885" s="9">
        <v>1885.0</v>
      </c>
      <c r="B1885" s="7" t="s">
        <v>5144</v>
      </c>
      <c r="C1885" s="7" t="s">
        <v>38</v>
      </c>
      <c r="D1885" s="7" t="s">
        <v>40</v>
      </c>
      <c r="E1885" s="11" t="s">
        <v>5145</v>
      </c>
      <c r="F1885" s="11" t="s">
        <v>5146</v>
      </c>
      <c r="G1885" s="11" t="s">
        <v>5147</v>
      </c>
      <c r="H1885" s="11" t="s">
        <v>5148</v>
      </c>
      <c r="I1885" s="11" t="s">
        <v>5149</v>
      </c>
      <c r="M1885" s="14" t="s">
        <v>26</v>
      </c>
      <c r="N1885" s="15" t="s">
        <v>29</v>
      </c>
      <c r="O1885" s="15" t="s">
        <v>48</v>
      </c>
    </row>
    <row r="1886">
      <c r="A1886" s="9">
        <v>1886.0</v>
      </c>
      <c r="B1886" s="7" t="s">
        <v>5150</v>
      </c>
      <c r="C1886" s="7" t="s">
        <v>38</v>
      </c>
      <c r="D1886" s="7" t="s">
        <v>40</v>
      </c>
      <c r="E1886" s="11" t="s">
        <v>5139</v>
      </c>
      <c r="F1886" s="11" t="s">
        <v>5140</v>
      </c>
      <c r="G1886" s="11" t="s">
        <v>5141</v>
      </c>
      <c r="H1886" s="11" t="s">
        <v>5142</v>
      </c>
      <c r="I1886" s="11" t="s">
        <v>5143</v>
      </c>
      <c r="M1886" s="14" t="s">
        <v>26</v>
      </c>
      <c r="N1886" s="15" t="s">
        <v>29</v>
      </c>
      <c r="O1886" s="15" t="s">
        <v>48</v>
      </c>
    </row>
    <row r="1887">
      <c r="A1887" s="9">
        <v>1887.0</v>
      </c>
      <c r="B1887" s="7" t="s">
        <v>5151</v>
      </c>
      <c r="C1887" s="7" t="s">
        <v>38</v>
      </c>
      <c r="D1887" s="7" t="s">
        <v>40</v>
      </c>
      <c r="E1887" s="11" t="s">
        <v>5133</v>
      </c>
      <c r="F1887" s="11" t="s">
        <v>5134</v>
      </c>
      <c r="G1887" s="11" t="s">
        <v>5135</v>
      </c>
      <c r="H1887" s="11" t="s">
        <v>5136</v>
      </c>
      <c r="I1887" s="11" t="s">
        <v>5137</v>
      </c>
      <c r="M1887" s="14" t="s">
        <v>26</v>
      </c>
      <c r="N1887" s="15" t="s">
        <v>29</v>
      </c>
      <c r="O1887" s="15" t="s">
        <v>48</v>
      </c>
    </row>
    <row r="1888">
      <c r="A1888" s="9">
        <v>1888.0</v>
      </c>
      <c r="B1888" s="7" t="s">
        <v>5152</v>
      </c>
      <c r="C1888" s="7" t="s">
        <v>38</v>
      </c>
      <c r="D1888" s="7" t="s">
        <v>40</v>
      </c>
      <c r="E1888" s="11" t="s">
        <v>5139</v>
      </c>
      <c r="F1888" s="11" t="s">
        <v>5140</v>
      </c>
      <c r="G1888" s="11" t="s">
        <v>5141</v>
      </c>
      <c r="H1888" s="11" t="s">
        <v>5142</v>
      </c>
      <c r="I1888" s="11" t="s">
        <v>5143</v>
      </c>
      <c r="M1888" s="14" t="s">
        <v>26</v>
      </c>
      <c r="N1888" s="15" t="s">
        <v>29</v>
      </c>
      <c r="O1888" s="15" t="s">
        <v>48</v>
      </c>
    </row>
    <row r="1889">
      <c r="A1889" s="9">
        <v>1889.0</v>
      </c>
      <c r="B1889" s="7" t="s">
        <v>5153</v>
      </c>
      <c r="C1889" s="7" t="s">
        <v>38</v>
      </c>
      <c r="D1889" s="7" t="s">
        <v>40</v>
      </c>
      <c r="E1889" s="11" t="s">
        <v>41</v>
      </c>
      <c r="F1889" s="11" t="s">
        <v>43</v>
      </c>
      <c r="G1889" s="11" t="s">
        <v>44</v>
      </c>
      <c r="H1889" s="11" t="s">
        <v>45</v>
      </c>
      <c r="I1889" s="11" t="s">
        <v>46</v>
      </c>
      <c r="M1889" s="14" t="s">
        <v>26</v>
      </c>
      <c r="N1889" s="15" t="s">
        <v>29</v>
      </c>
      <c r="O1889" s="15" t="s">
        <v>48</v>
      </c>
    </row>
    <row r="1890">
      <c r="A1890" s="9">
        <v>1890.0</v>
      </c>
      <c r="B1890" s="7" t="s">
        <v>5154</v>
      </c>
      <c r="C1890" s="7" t="s">
        <v>38</v>
      </c>
      <c r="D1890" s="7" t="s">
        <v>40</v>
      </c>
      <c r="E1890" s="11" t="s">
        <v>41</v>
      </c>
      <c r="F1890" s="11" t="s">
        <v>43</v>
      </c>
      <c r="G1890" s="11" t="s">
        <v>44</v>
      </c>
      <c r="H1890" s="11" t="s">
        <v>45</v>
      </c>
      <c r="I1890" s="11" t="s">
        <v>46</v>
      </c>
      <c r="M1890" s="14" t="s">
        <v>26</v>
      </c>
      <c r="N1890" s="15" t="s">
        <v>29</v>
      </c>
      <c r="O1890" s="15" t="s">
        <v>48</v>
      </c>
    </row>
    <row r="1891">
      <c r="A1891" s="9">
        <v>1891.0</v>
      </c>
      <c r="B1891" s="7" t="s">
        <v>5155</v>
      </c>
      <c r="C1891" s="7" t="s">
        <v>38</v>
      </c>
      <c r="D1891" s="7" t="s">
        <v>40</v>
      </c>
      <c r="E1891" s="11" t="s">
        <v>41</v>
      </c>
      <c r="F1891" s="11" t="s">
        <v>43</v>
      </c>
      <c r="G1891" s="11" t="s">
        <v>44</v>
      </c>
      <c r="H1891" s="11" t="s">
        <v>45</v>
      </c>
      <c r="I1891" s="11" t="s">
        <v>46</v>
      </c>
      <c r="M1891" s="14" t="s">
        <v>26</v>
      </c>
      <c r="N1891" s="15" t="s">
        <v>29</v>
      </c>
      <c r="O1891" s="15" t="s">
        <v>48</v>
      </c>
    </row>
    <row r="1892">
      <c r="A1892" s="9">
        <v>1892.0</v>
      </c>
      <c r="B1892" s="7" t="s">
        <v>5156</v>
      </c>
      <c r="C1892" s="7" t="s">
        <v>38</v>
      </c>
      <c r="D1892" s="7" t="s">
        <v>40</v>
      </c>
      <c r="E1892" s="11" t="s">
        <v>1923</v>
      </c>
      <c r="F1892" s="11" t="s">
        <v>1924</v>
      </c>
      <c r="G1892" s="11" t="s">
        <v>1925</v>
      </c>
      <c r="H1892" s="11" t="s">
        <v>1926</v>
      </c>
      <c r="I1892" s="11" t="s">
        <v>1927</v>
      </c>
      <c r="M1892" s="14" t="s">
        <v>26</v>
      </c>
      <c r="N1892" s="15" t="s">
        <v>29</v>
      </c>
      <c r="O1892" s="15" t="s">
        <v>48</v>
      </c>
    </row>
    <row r="1893">
      <c r="A1893" s="9">
        <v>1893.0</v>
      </c>
      <c r="B1893" s="7" t="s">
        <v>5157</v>
      </c>
      <c r="C1893" s="7" t="s">
        <v>38</v>
      </c>
      <c r="D1893" s="7" t="s">
        <v>40</v>
      </c>
      <c r="E1893" s="11" t="s">
        <v>1923</v>
      </c>
      <c r="F1893" s="11" t="s">
        <v>1924</v>
      </c>
      <c r="G1893" s="11" t="s">
        <v>1925</v>
      </c>
      <c r="H1893" s="11" t="s">
        <v>1926</v>
      </c>
      <c r="I1893" s="11" t="s">
        <v>1927</v>
      </c>
      <c r="M1893" s="14" t="s">
        <v>26</v>
      </c>
      <c r="N1893" s="15" t="s">
        <v>29</v>
      </c>
      <c r="O1893" s="15" t="s">
        <v>48</v>
      </c>
    </row>
    <row r="1894">
      <c r="A1894" s="9">
        <v>1894.0</v>
      </c>
      <c r="B1894" s="7" t="s">
        <v>5158</v>
      </c>
      <c r="C1894" s="7" t="s">
        <v>38</v>
      </c>
      <c r="D1894" s="7" t="s">
        <v>40</v>
      </c>
      <c r="E1894" s="11" t="s">
        <v>1923</v>
      </c>
      <c r="F1894" s="11" t="s">
        <v>1924</v>
      </c>
      <c r="G1894" s="11" t="s">
        <v>1925</v>
      </c>
      <c r="H1894" s="11" t="s">
        <v>1926</v>
      </c>
      <c r="I1894" s="11" t="s">
        <v>1927</v>
      </c>
      <c r="M1894" s="14" t="s">
        <v>26</v>
      </c>
      <c r="N1894" s="15" t="s">
        <v>29</v>
      </c>
      <c r="O1894" s="15" t="s">
        <v>48</v>
      </c>
    </row>
    <row r="1895">
      <c r="A1895" s="9">
        <v>1895.0</v>
      </c>
      <c r="B1895" s="7" t="s">
        <v>5159</v>
      </c>
      <c r="C1895" s="7" t="s">
        <v>38</v>
      </c>
      <c r="D1895" s="7" t="s">
        <v>40</v>
      </c>
      <c r="E1895" s="11" t="s">
        <v>5133</v>
      </c>
      <c r="F1895" s="11" t="s">
        <v>5134</v>
      </c>
      <c r="G1895" s="11" t="s">
        <v>5135</v>
      </c>
      <c r="H1895" s="11" t="s">
        <v>5136</v>
      </c>
      <c r="I1895" s="11" t="s">
        <v>5137</v>
      </c>
      <c r="M1895" s="14" t="s">
        <v>26</v>
      </c>
      <c r="N1895" s="15" t="s">
        <v>29</v>
      </c>
      <c r="O1895" s="15" t="s">
        <v>48</v>
      </c>
    </row>
    <row r="1896">
      <c r="A1896" s="9">
        <v>1896.0</v>
      </c>
      <c r="B1896" s="7" t="s">
        <v>5160</v>
      </c>
      <c r="C1896" s="7" t="s">
        <v>38</v>
      </c>
      <c r="D1896" s="7" t="s">
        <v>40</v>
      </c>
      <c r="E1896" s="11" t="s">
        <v>1614</v>
      </c>
      <c r="F1896" s="11" t="s">
        <v>1615</v>
      </c>
      <c r="G1896" s="11" t="s">
        <v>1616</v>
      </c>
      <c r="H1896" s="11" t="s">
        <v>1617</v>
      </c>
      <c r="I1896" s="11" t="s">
        <v>1618</v>
      </c>
      <c r="M1896" s="14" t="s">
        <v>26</v>
      </c>
      <c r="N1896" s="15" t="s">
        <v>29</v>
      </c>
      <c r="O1896" s="15" t="s">
        <v>48</v>
      </c>
    </row>
    <row r="1897">
      <c r="A1897" s="9">
        <v>1897.0</v>
      </c>
      <c r="B1897" s="7" t="s">
        <v>5161</v>
      </c>
      <c r="C1897" s="7" t="s">
        <v>38</v>
      </c>
      <c r="D1897" s="7" t="s">
        <v>40</v>
      </c>
      <c r="E1897" s="11" t="s">
        <v>1614</v>
      </c>
      <c r="F1897" s="11" t="s">
        <v>1615</v>
      </c>
      <c r="G1897" s="11" t="s">
        <v>1616</v>
      </c>
      <c r="H1897" s="11" t="s">
        <v>1617</v>
      </c>
      <c r="I1897" s="11" t="s">
        <v>1618</v>
      </c>
      <c r="M1897" s="14" t="s">
        <v>26</v>
      </c>
      <c r="N1897" s="15" t="s">
        <v>29</v>
      </c>
      <c r="O1897" s="15" t="s">
        <v>48</v>
      </c>
    </row>
    <row r="1898">
      <c r="A1898" s="9">
        <v>1898.0</v>
      </c>
      <c r="B1898" s="7" t="s">
        <v>5162</v>
      </c>
      <c r="C1898" s="7" t="s">
        <v>38</v>
      </c>
      <c r="D1898" s="7" t="s">
        <v>40</v>
      </c>
      <c r="E1898" s="11" t="s">
        <v>1614</v>
      </c>
      <c r="F1898" s="11" t="s">
        <v>1615</v>
      </c>
      <c r="G1898" s="11" t="s">
        <v>1616</v>
      </c>
      <c r="H1898" s="11" t="s">
        <v>1617</v>
      </c>
      <c r="I1898" s="11" t="s">
        <v>1618</v>
      </c>
      <c r="M1898" s="14" t="s">
        <v>219</v>
      </c>
      <c r="N1898" s="15" t="s">
        <v>29</v>
      </c>
      <c r="O1898" s="15" t="s">
        <v>48</v>
      </c>
    </row>
    <row r="1899">
      <c r="A1899" s="9">
        <v>1899.0</v>
      </c>
      <c r="B1899" s="7" t="s">
        <v>5163</v>
      </c>
      <c r="C1899" s="7" t="s">
        <v>2370</v>
      </c>
      <c r="D1899" s="7" t="s">
        <v>2371</v>
      </c>
      <c r="E1899" s="11" t="s">
        <v>2338</v>
      </c>
      <c r="F1899" s="11" t="s">
        <v>2339</v>
      </c>
      <c r="G1899" s="11" t="s">
        <v>2340</v>
      </c>
      <c r="H1899" s="11" t="s">
        <v>2341</v>
      </c>
      <c r="I1899" s="11" t="s">
        <v>2342</v>
      </c>
      <c r="M1899" s="14" t="s">
        <v>26</v>
      </c>
      <c r="N1899" s="15" t="s">
        <v>29</v>
      </c>
      <c r="O1899" s="15" t="s">
        <v>48</v>
      </c>
    </row>
    <row r="1900">
      <c r="A1900" s="9">
        <v>1900.0</v>
      </c>
      <c r="B1900" s="7" t="s">
        <v>5164</v>
      </c>
      <c r="C1900" s="7" t="s">
        <v>2370</v>
      </c>
      <c r="D1900" s="7" t="s">
        <v>2371</v>
      </c>
      <c r="E1900" s="11" t="s">
        <v>2338</v>
      </c>
      <c r="F1900" s="11" t="s">
        <v>2339</v>
      </c>
      <c r="G1900" s="11" t="s">
        <v>2340</v>
      </c>
      <c r="H1900" s="11" t="s">
        <v>2341</v>
      </c>
      <c r="I1900" s="11" t="s">
        <v>2342</v>
      </c>
      <c r="M1900" s="14" t="s">
        <v>26</v>
      </c>
      <c r="N1900" s="15" t="s">
        <v>29</v>
      </c>
      <c r="O1900" s="15" t="s">
        <v>48</v>
      </c>
    </row>
    <row r="1901">
      <c r="A1901" s="9">
        <v>1901.0</v>
      </c>
      <c r="B1901" s="7" t="s">
        <v>5165</v>
      </c>
      <c r="C1901" s="7" t="s">
        <v>2370</v>
      </c>
      <c r="D1901" s="7" t="s">
        <v>2371</v>
      </c>
      <c r="E1901" s="11" t="s">
        <v>2338</v>
      </c>
      <c r="F1901" s="11" t="s">
        <v>2339</v>
      </c>
      <c r="G1901" s="11" t="s">
        <v>2340</v>
      </c>
      <c r="H1901" s="11" t="s">
        <v>2341</v>
      </c>
      <c r="I1901" s="11" t="s">
        <v>2342</v>
      </c>
      <c r="M1901" s="14" t="s">
        <v>26</v>
      </c>
      <c r="N1901" s="15" t="s">
        <v>29</v>
      </c>
      <c r="O1901" s="15" t="s">
        <v>48</v>
      </c>
    </row>
    <row r="1902">
      <c r="A1902" s="9">
        <v>1902.0</v>
      </c>
      <c r="B1902" s="7" t="s">
        <v>5166</v>
      </c>
      <c r="C1902" s="7" t="s">
        <v>38</v>
      </c>
      <c r="D1902" s="7" t="s">
        <v>40</v>
      </c>
      <c r="E1902" s="11" t="s">
        <v>5133</v>
      </c>
      <c r="F1902" s="11" t="s">
        <v>5134</v>
      </c>
      <c r="G1902" s="11" t="s">
        <v>5135</v>
      </c>
      <c r="H1902" s="11" t="s">
        <v>5136</v>
      </c>
      <c r="I1902" s="11" t="s">
        <v>5137</v>
      </c>
      <c r="M1902" s="14" t="s">
        <v>26</v>
      </c>
      <c r="N1902" s="15" t="s">
        <v>29</v>
      </c>
      <c r="O1902" s="15" t="s">
        <v>48</v>
      </c>
    </row>
    <row r="1903">
      <c r="A1903" s="9">
        <v>1903.0</v>
      </c>
      <c r="B1903" s="7" t="s">
        <v>5167</v>
      </c>
      <c r="C1903" s="7" t="s">
        <v>38</v>
      </c>
      <c r="D1903" s="7" t="s">
        <v>40</v>
      </c>
      <c r="E1903" s="11" t="s">
        <v>5139</v>
      </c>
      <c r="F1903" s="11" t="s">
        <v>5140</v>
      </c>
      <c r="G1903" s="11" t="s">
        <v>5141</v>
      </c>
      <c r="H1903" s="11" t="s">
        <v>5142</v>
      </c>
      <c r="I1903" s="11" t="s">
        <v>5143</v>
      </c>
      <c r="M1903" s="14" t="s">
        <v>26</v>
      </c>
      <c r="N1903" s="15" t="s">
        <v>29</v>
      </c>
      <c r="O1903" s="15" t="s">
        <v>48</v>
      </c>
    </row>
    <row r="1904">
      <c r="A1904" s="9">
        <v>1904.0</v>
      </c>
      <c r="B1904" s="7" t="s">
        <v>5168</v>
      </c>
      <c r="C1904" s="7" t="s">
        <v>2370</v>
      </c>
      <c r="D1904" s="7" t="s">
        <v>2371</v>
      </c>
      <c r="E1904" s="11" t="s">
        <v>5133</v>
      </c>
      <c r="F1904" s="11" t="s">
        <v>5134</v>
      </c>
      <c r="G1904" s="11" t="s">
        <v>5135</v>
      </c>
      <c r="H1904" s="11" t="s">
        <v>5136</v>
      </c>
      <c r="I1904" s="11" t="s">
        <v>5137</v>
      </c>
      <c r="M1904" s="14" t="s">
        <v>26</v>
      </c>
      <c r="N1904" s="15" t="s">
        <v>29</v>
      </c>
      <c r="O1904" s="15" t="s">
        <v>48</v>
      </c>
    </row>
    <row r="1905">
      <c r="A1905" s="9">
        <v>1905.0</v>
      </c>
      <c r="B1905" s="7" t="s">
        <v>5169</v>
      </c>
      <c r="C1905" s="7" t="s">
        <v>38</v>
      </c>
      <c r="D1905" s="7" t="s">
        <v>40</v>
      </c>
      <c r="E1905" s="11" t="s">
        <v>5133</v>
      </c>
      <c r="F1905" s="11" t="s">
        <v>5134</v>
      </c>
      <c r="G1905" s="11" t="s">
        <v>5135</v>
      </c>
      <c r="H1905" s="11" t="s">
        <v>5136</v>
      </c>
      <c r="I1905" s="11" t="s">
        <v>5137</v>
      </c>
      <c r="M1905" s="14" t="s">
        <v>26</v>
      </c>
      <c r="N1905" s="15" t="s">
        <v>29</v>
      </c>
      <c r="O1905" s="15" t="s">
        <v>48</v>
      </c>
    </row>
    <row r="1906">
      <c r="A1906" s="9">
        <v>1906.0</v>
      </c>
      <c r="B1906" s="7" t="s">
        <v>5170</v>
      </c>
      <c r="C1906" s="7" t="s">
        <v>38</v>
      </c>
      <c r="D1906" s="7" t="s">
        <v>40</v>
      </c>
      <c r="E1906" s="11" t="s">
        <v>5133</v>
      </c>
      <c r="F1906" s="11" t="s">
        <v>5134</v>
      </c>
      <c r="G1906" s="11" t="s">
        <v>5135</v>
      </c>
      <c r="H1906" s="11" t="s">
        <v>5136</v>
      </c>
      <c r="I1906" s="11" t="s">
        <v>5137</v>
      </c>
      <c r="M1906" s="14" t="s">
        <v>26</v>
      </c>
      <c r="N1906" s="15" t="s">
        <v>29</v>
      </c>
      <c r="O1906" s="15" t="s">
        <v>48</v>
      </c>
    </row>
    <row r="1907">
      <c r="A1907" s="9">
        <v>1907.0</v>
      </c>
      <c r="B1907" s="7" t="s">
        <v>5171</v>
      </c>
      <c r="C1907" s="7" t="s">
        <v>38</v>
      </c>
      <c r="D1907" s="7" t="s">
        <v>40</v>
      </c>
      <c r="E1907" s="11" t="s">
        <v>5133</v>
      </c>
      <c r="F1907" s="11" t="s">
        <v>5134</v>
      </c>
      <c r="G1907" s="11" t="s">
        <v>5135</v>
      </c>
      <c r="H1907" s="11" t="s">
        <v>5136</v>
      </c>
      <c r="I1907" s="11" t="s">
        <v>5137</v>
      </c>
      <c r="M1907" s="14" t="s">
        <v>26</v>
      </c>
      <c r="N1907" s="15" t="s">
        <v>29</v>
      </c>
      <c r="O1907" s="15" t="s">
        <v>48</v>
      </c>
    </row>
    <row r="1908">
      <c r="A1908" s="9">
        <v>1908.0</v>
      </c>
      <c r="B1908" s="7" t="s">
        <v>5172</v>
      </c>
      <c r="C1908" s="7" t="s">
        <v>38</v>
      </c>
      <c r="D1908" s="7" t="s">
        <v>40</v>
      </c>
      <c r="E1908" s="11" t="s">
        <v>41</v>
      </c>
      <c r="F1908" s="11" t="s">
        <v>43</v>
      </c>
      <c r="G1908" s="11" t="s">
        <v>44</v>
      </c>
      <c r="H1908" s="11" t="s">
        <v>45</v>
      </c>
      <c r="I1908" s="11" t="s">
        <v>46</v>
      </c>
      <c r="M1908" s="14" t="s">
        <v>26</v>
      </c>
      <c r="N1908" s="15" t="s">
        <v>29</v>
      </c>
      <c r="O1908" s="15" t="s">
        <v>48</v>
      </c>
    </row>
    <row r="1909">
      <c r="A1909" s="9">
        <v>1909.0</v>
      </c>
      <c r="B1909" s="7" t="s">
        <v>5173</v>
      </c>
      <c r="C1909" s="7" t="s">
        <v>38</v>
      </c>
      <c r="D1909" s="7" t="s">
        <v>40</v>
      </c>
      <c r="E1909" s="11" t="s">
        <v>41</v>
      </c>
      <c r="F1909" s="11" t="s">
        <v>43</v>
      </c>
      <c r="G1909" s="11" t="s">
        <v>44</v>
      </c>
      <c r="H1909" s="11" t="s">
        <v>45</v>
      </c>
      <c r="I1909" s="11" t="s">
        <v>46</v>
      </c>
      <c r="M1909" s="14" t="s">
        <v>26</v>
      </c>
      <c r="N1909" s="15" t="s">
        <v>29</v>
      </c>
      <c r="O1909" s="15" t="s">
        <v>48</v>
      </c>
    </row>
    <row r="1910">
      <c r="A1910" s="9">
        <v>1910.0</v>
      </c>
      <c r="B1910" s="7" t="s">
        <v>5174</v>
      </c>
      <c r="C1910" s="7" t="s">
        <v>124</v>
      </c>
      <c r="D1910" s="7" t="s">
        <v>3678</v>
      </c>
      <c r="E1910" s="11" t="s">
        <v>3949</v>
      </c>
      <c r="F1910" s="11" t="s">
        <v>5175</v>
      </c>
      <c r="G1910" s="11" t="s">
        <v>5176</v>
      </c>
      <c r="H1910" s="11" t="s">
        <v>5177</v>
      </c>
      <c r="I1910" s="11" t="s">
        <v>5178</v>
      </c>
      <c r="M1910" s="14" t="s">
        <v>80</v>
      </c>
      <c r="N1910" s="15" t="s">
        <v>140</v>
      </c>
      <c r="O1910" s="15" t="s">
        <v>167</v>
      </c>
    </row>
    <row r="1911">
      <c r="A1911" s="9">
        <v>1911.0</v>
      </c>
      <c r="B1911" s="7" t="s">
        <v>5179</v>
      </c>
      <c r="C1911" s="7" t="s">
        <v>205</v>
      </c>
      <c r="D1911" s="7" t="s">
        <v>356</v>
      </c>
      <c r="E1911" s="11" t="s">
        <v>5180</v>
      </c>
      <c r="F1911" s="11" t="s">
        <v>5181</v>
      </c>
      <c r="G1911" s="11" t="s">
        <v>5182</v>
      </c>
      <c r="H1911" s="11" t="s">
        <v>5183</v>
      </c>
      <c r="I1911" s="11" t="s">
        <v>5184</v>
      </c>
      <c r="M1911" s="14" t="s">
        <v>26</v>
      </c>
      <c r="N1911" s="15" t="s">
        <v>140</v>
      </c>
      <c r="O1911" s="15" t="s">
        <v>167</v>
      </c>
    </row>
    <row r="1912">
      <c r="A1912" s="9">
        <v>1912.0</v>
      </c>
      <c r="B1912" s="7" t="s">
        <v>5185</v>
      </c>
      <c r="C1912" s="7" t="s">
        <v>205</v>
      </c>
      <c r="D1912" s="7" t="s">
        <v>356</v>
      </c>
      <c r="E1912" s="11" t="s">
        <v>5180</v>
      </c>
      <c r="F1912" s="11" t="s">
        <v>5181</v>
      </c>
      <c r="G1912" s="11" t="s">
        <v>5182</v>
      </c>
      <c r="H1912" s="11" t="s">
        <v>5183</v>
      </c>
      <c r="I1912" s="11" t="s">
        <v>5184</v>
      </c>
      <c r="M1912" s="14" t="s">
        <v>26</v>
      </c>
      <c r="N1912" s="15" t="s">
        <v>140</v>
      </c>
      <c r="O1912" s="15" t="s">
        <v>167</v>
      </c>
    </row>
    <row r="1913">
      <c r="A1913" s="9">
        <v>1913.0</v>
      </c>
      <c r="B1913" s="7" t="s">
        <v>5186</v>
      </c>
      <c r="C1913" s="7" t="s">
        <v>205</v>
      </c>
      <c r="D1913" s="7" t="s">
        <v>356</v>
      </c>
      <c r="E1913" s="11" t="s">
        <v>5180</v>
      </c>
      <c r="F1913" s="11" t="s">
        <v>5181</v>
      </c>
      <c r="G1913" s="11" t="s">
        <v>5182</v>
      </c>
      <c r="H1913" s="11" t="s">
        <v>5183</v>
      </c>
      <c r="I1913" s="11" t="s">
        <v>5184</v>
      </c>
      <c r="M1913" s="14" t="s">
        <v>26</v>
      </c>
      <c r="N1913" s="15" t="s">
        <v>140</v>
      </c>
      <c r="O1913" s="15" t="s">
        <v>167</v>
      </c>
    </row>
    <row r="1914">
      <c r="A1914" s="9">
        <v>1914.0</v>
      </c>
      <c r="B1914" s="7" t="s">
        <v>5187</v>
      </c>
      <c r="C1914" s="7" t="s">
        <v>205</v>
      </c>
      <c r="D1914" s="7" t="s">
        <v>356</v>
      </c>
      <c r="E1914" s="11" t="s">
        <v>5180</v>
      </c>
      <c r="F1914" s="11" t="s">
        <v>5181</v>
      </c>
      <c r="G1914" s="11" t="s">
        <v>5182</v>
      </c>
      <c r="H1914" s="11" t="s">
        <v>5183</v>
      </c>
      <c r="I1914" s="11" t="s">
        <v>5184</v>
      </c>
      <c r="M1914" s="14" t="s">
        <v>26</v>
      </c>
      <c r="N1914" s="15" t="s">
        <v>140</v>
      </c>
      <c r="O1914" s="15" t="s">
        <v>167</v>
      </c>
    </row>
    <row r="1915">
      <c r="A1915" s="9">
        <v>1915.0</v>
      </c>
      <c r="B1915" s="7" t="s">
        <v>5188</v>
      </c>
      <c r="C1915" s="7" t="s">
        <v>205</v>
      </c>
      <c r="D1915" s="7" t="s">
        <v>356</v>
      </c>
      <c r="E1915" s="11" t="s">
        <v>5180</v>
      </c>
      <c r="F1915" s="11" t="s">
        <v>5181</v>
      </c>
      <c r="G1915" s="11" t="s">
        <v>5182</v>
      </c>
      <c r="H1915" s="11" t="s">
        <v>5183</v>
      </c>
      <c r="I1915" s="11" t="s">
        <v>5184</v>
      </c>
      <c r="M1915" s="14" t="s">
        <v>26</v>
      </c>
      <c r="N1915" s="15" t="s">
        <v>140</v>
      </c>
      <c r="O1915" s="15" t="s">
        <v>167</v>
      </c>
    </row>
    <row r="1916">
      <c r="A1916" s="9">
        <v>1916.0</v>
      </c>
      <c r="B1916" s="7" t="s">
        <v>5189</v>
      </c>
      <c r="C1916" s="7" t="s">
        <v>205</v>
      </c>
      <c r="D1916" s="7" t="s">
        <v>356</v>
      </c>
      <c r="E1916" s="11" t="s">
        <v>5180</v>
      </c>
      <c r="F1916" s="11" t="s">
        <v>5181</v>
      </c>
      <c r="G1916" s="11" t="s">
        <v>5182</v>
      </c>
      <c r="H1916" s="11" t="s">
        <v>5183</v>
      </c>
      <c r="I1916" s="11" t="s">
        <v>5184</v>
      </c>
      <c r="M1916" s="14" t="s">
        <v>26</v>
      </c>
      <c r="N1916" s="15" t="s">
        <v>140</v>
      </c>
      <c r="O1916" s="15" t="s">
        <v>167</v>
      </c>
    </row>
    <row r="1917">
      <c r="A1917" s="9">
        <v>1917.0</v>
      </c>
      <c r="B1917" s="7" t="s">
        <v>5190</v>
      </c>
      <c r="C1917" s="7" t="s">
        <v>294</v>
      </c>
      <c r="D1917" s="7" t="s">
        <v>1719</v>
      </c>
      <c r="E1917" s="11" t="s">
        <v>5191</v>
      </c>
      <c r="F1917" s="11" t="s">
        <v>5192</v>
      </c>
      <c r="G1917" s="11" t="s">
        <v>5193</v>
      </c>
      <c r="H1917" s="11" t="s">
        <v>5194</v>
      </c>
      <c r="I1917" s="11" t="s">
        <v>5195</v>
      </c>
      <c r="M1917" s="14" t="s">
        <v>26</v>
      </c>
      <c r="N1917" s="15" t="s">
        <v>140</v>
      </c>
      <c r="O1917" s="15" t="s">
        <v>167</v>
      </c>
    </row>
    <row r="1918">
      <c r="A1918" s="9">
        <v>1918.0</v>
      </c>
      <c r="B1918" s="7" t="s">
        <v>5196</v>
      </c>
      <c r="C1918" s="7" t="s">
        <v>294</v>
      </c>
      <c r="D1918" s="7" t="s">
        <v>1719</v>
      </c>
      <c r="E1918" s="11" t="s">
        <v>4650</v>
      </c>
      <c r="F1918" s="11" t="s">
        <v>5197</v>
      </c>
      <c r="G1918" s="11" t="s">
        <v>5198</v>
      </c>
      <c r="H1918" s="11" t="s">
        <v>5199</v>
      </c>
      <c r="I1918" s="11" t="s">
        <v>5200</v>
      </c>
      <c r="M1918" s="14" t="s">
        <v>26</v>
      </c>
      <c r="N1918" s="15" t="s">
        <v>140</v>
      </c>
      <c r="O1918" s="15" t="s">
        <v>167</v>
      </c>
    </row>
    <row r="1919">
      <c r="A1919" s="9">
        <v>1919.0</v>
      </c>
      <c r="B1919" s="7" t="s">
        <v>5201</v>
      </c>
      <c r="C1919" s="7" t="s">
        <v>2611</v>
      </c>
      <c r="D1919" s="7" t="s">
        <v>2612</v>
      </c>
      <c r="E1919" s="11" t="s">
        <v>2834</v>
      </c>
      <c r="F1919" s="11" t="s">
        <v>2835</v>
      </c>
      <c r="G1919" s="11" t="s">
        <v>2836</v>
      </c>
      <c r="H1919" s="11" t="s">
        <v>2837</v>
      </c>
      <c r="I1919" s="11" t="s">
        <v>2838</v>
      </c>
      <c r="M1919" s="14" t="s">
        <v>219</v>
      </c>
      <c r="N1919" s="15" t="s">
        <v>220</v>
      </c>
      <c r="O1919" s="15" t="s">
        <v>221</v>
      </c>
    </row>
    <row r="1920">
      <c r="A1920" s="9">
        <v>1920.0</v>
      </c>
      <c r="B1920" s="7" t="s">
        <v>5202</v>
      </c>
      <c r="C1920" s="7" t="s">
        <v>2611</v>
      </c>
      <c r="D1920" s="7" t="s">
        <v>2612</v>
      </c>
      <c r="E1920" s="11" t="s">
        <v>2834</v>
      </c>
      <c r="F1920" s="11" t="s">
        <v>2835</v>
      </c>
      <c r="G1920" s="11" t="s">
        <v>2836</v>
      </c>
      <c r="H1920" s="11" t="s">
        <v>2837</v>
      </c>
      <c r="I1920" s="11" t="s">
        <v>2838</v>
      </c>
      <c r="M1920" s="14" t="s">
        <v>219</v>
      </c>
      <c r="N1920" s="15" t="s">
        <v>220</v>
      </c>
      <c r="O1920" s="15" t="s">
        <v>221</v>
      </c>
    </row>
    <row r="1921">
      <c r="A1921" s="9">
        <v>1921.0</v>
      </c>
      <c r="B1921" s="7" t="s">
        <v>5203</v>
      </c>
      <c r="C1921" s="7" t="s">
        <v>471</v>
      </c>
      <c r="D1921" s="7" t="s">
        <v>566</v>
      </c>
      <c r="E1921" s="11" t="s">
        <v>5204</v>
      </c>
      <c r="F1921" s="11" t="s">
        <v>5205</v>
      </c>
      <c r="G1921" s="11" t="s">
        <v>5206</v>
      </c>
      <c r="H1921" s="11" t="s">
        <v>5207</v>
      </c>
      <c r="I1921" s="11" t="s">
        <v>5208</v>
      </c>
      <c r="M1921" s="14" t="s">
        <v>219</v>
      </c>
      <c r="N1921" s="15" t="s">
        <v>220</v>
      </c>
      <c r="O1921" s="15" t="s">
        <v>221</v>
      </c>
    </row>
    <row r="1922">
      <c r="A1922" s="9">
        <v>1922.0</v>
      </c>
      <c r="B1922" s="7" t="s">
        <v>5209</v>
      </c>
      <c r="C1922" s="7" t="s">
        <v>471</v>
      </c>
      <c r="D1922" s="7" t="s">
        <v>566</v>
      </c>
      <c r="E1922" s="11" t="s">
        <v>5204</v>
      </c>
      <c r="F1922" s="11" t="s">
        <v>5205</v>
      </c>
      <c r="G1922" s="11" t="s">
        <v>5206</v>
      </c>
      <c r="H1922" s="11" t="s">
        <v>5207</v>
      </c>
      <c r="I1922" s="11" t="s">
        <v>5208</v>
      </c>
      <c r="M1922" s="14" t="s">
        <v>219</v>
      </c>
      <c r="N1922" s="15" t="s">
        <v>220</v>
      </c>
      <c r="O1922" s="15" t="s">
        <v>221</v>
      </c>
    </row>
    <row r="1923">
      <c r="A1923" s="9">
        <v>1923.0</v>
      </c>
      <c r="B1923" s="7" t="s">
        <v>5210</v>
      </c>
      <c r="C1923" s="7" t="s">
        <v>205</v>
      </c>
      <c r="D1923" s="7" t="s">
        <v>317</v>
      </c>
      <c r="E1923" s="11" t="s">
        <v>5211</v>
      </c>
      <c r="F1923" s="11" t="s">
        <v>5212</v>
      </c>
      <c r="G1923" s="11" t="s">
        <v>5213</v>
      </c>
      <c r="H1923" s="11" t="s">
        <v>5214</v>
      </c>
      <c r="I1923" s="11" t="s">
        <v>5215</v>
      </c>
      <c r="M1923" s="14" t="s">
        <v>26</v>
      </c>
      <c r="N1923" s="15" t="s">
        <v>140</v>
      </c>
      <c r="O1923" s="15" t="s">
        <v>167</v>
      </c>
    </row>
    <row r="1924">
      <c r="A1924" s="9">
        <v>1924.0</v>
      </c>
      <c r="B1924" s="7" t="s">
        <v>5216</v>
      </c>
      <c r="C1924" s="7" t="s">
        <v>991</v>
      </c>
      <c r="D1924" s="7" t="s">
        <v>991</v>
      </c>
      <c r="E1924" s="11" t="s">
        <v>5217</v>
      </c>
      <c r="F1924" s="11" t="s">
        <v>5218</v>
      </c>
      <c r="G1924" s="11" t="s">
        <v>5219</v>
      </c>
      <c r="H1924" s="11" t="s">
        <v>5220</v>
      </c>
      <c r="I1924" s="11" t="s">
        <v>5221</v>
      </c>
      <c r="M1924" s="14" t="s">
        <v>219</v>
      </c>
      <c r="N1924" s="15" t="s">
        <v>220</v>
      </c>
      <c r="O1924" s="15" t="s">
        <v>221</v>
      </c>
    </row>
    <row r="1925">
      <c r="A1925" s="9">
        <v>1925.0</v>
      </c>
      <c r="B1925" s="7" t="s">
        <v>5222</v>
      </c>
      <c r="C1925" s="7" t="s">
        <v>991</v>
      </c>
      <c r="D1925" s="7" t="s">
        <v>991</v>
      </c>
      <c r="E1925" s="11" t="s">
        <v>5217</v>
      </c>
      <c r="F1925" s="11" t="s">
        <v>5218</v>
      </c>
      <c r="G1925" s="11" t="s">
        <v>5219</v>
      </c>
      <c r="H1925" s="11" t="s">
        <v>5220</v>
      </c>
      <c r="I1925" s="11" t="s">
        <v>5221</v>
      </c>
      <c r="M1925" s="14" t="s">
        <v>26</v>
      </c>
      <c r="N1925" s="15" t="s">
        <v>29</v>
      </c>
      <c r="O1925" s="15" t="s">
        <v>48</v>
      </c>
    </row>
    <row r="1926">
      <c r="A1926" s="9">
        <v>1926.0</v>
      </c>
      <c r="B1926" s="7" t="s">
        <v>5223</v>
      </c>
      <c r="C1926" s="7" t="s">
        <v>2611</v>
      </c>
      <c r="D1926" s="7" t="s">
        <v>5224</v>
      </c>
      <c r="E1926" s="11" t="s">
        <v>5225</v>
      </c>
      <c r="F1926" s="11" t="s">
        <v>5226</v>
      </c>
      <c r="G1926" s="11" t="s">
        <v>5227</v>
      </c>
      <c r="H1926" s="11" t="s">
        <v>5228</v>
      </c>
      <c r="I1926" s="11" t="s">
        <v>5229</v>
      </c>
      <c r="M1926" s="14" t="s">
        <v>26</v>
      </c>
      <c r="N1926" s="15" t="s">
        <v>140</v>
      </c>
      <c r="O1926" s="15" t="s">
        <v>167</v>
      </c>
    </row>
    <row r="1927">
      <c r="A1927" s="9">
        <v>1927.0</v>
      </c>
      <c r="B1927" s="7" t="s">
        <v>5230</v>
      </c>
      <c r="C1927" s="7" t="s">
        <v>232</v>
      </c>
      <c r="D1927" s="7" t="s">
        <v>2533</v>
      </c>
      <c r="E1927" s="11" t="s">
        <v>5231</v>
      </c>
      <c r="F1927" s="11" t="s">
        <v>5232</v>
      </c>
      <c r="G1927" s="11" t="s">
        <v>5233</v>
      </c>
      <c r="H1927" s="11" t="s">
        <v>5234</v>
      </c>
      <c r="I1927" s="11" t="s">
        <v>5235</v>
      </c>
      <c r="M1927" s="14" t="s">
        <v>26</v>
      </c>
      <c r="N1927" s="15" t="s">
        <v>140</v>
      </c>
      <c r="O1927" s="15" t="s">
        <v>167</v>
      </c>
    </row>
    <row r="1928">
      <c r="A1928" s="9">
        <v>1928.0</v>
      </c>
      <c r="B1928" s="7" t="s">
        <v>5236</v>
      </c>
      <c r="C1928" s="7" t="s">
        <v>232</v>
      </c>
      <c r="D1928" s="7" t="s">
        <v>2533</v>
      </c>
      <c r="E1928" s="11" t="s">
        <v>5231</v>
      </c>
      <c r="F1928" s="11" t="s">
        <v>5232</v>
      </c>
      <c r="G1928" s="11" t="s">
        <v>5233</v>
      </c>
      <c r="H1928" s="11" t="s">
        <v>5234</v>
      </c>
      <c r="I1928" s="11" t="s">
        <v>5235</v>
      </c>
      <c r="M1928" s="14" t="s">
        <v>26</v>
      </c>
      <c r="N1928" s="15" t="s">
        <v>140</v>
      </c>
      <c r="O1928" s="15" t="s">
        <v>167</v>
      </c>
    </row>
    <row r="1929">
      <c r="A1929" s="9">
        <v>1929.0</v>
      </c>
      <c r="B1929" s="7" t="s">
        <v>5237</v>
      </c>
      <c r="C1929" s="7" t="s">
        <v>232</v>
      </c>
      <c r="D1929" s="7" t="s">
        <v>2533</v>
      </c>
      <c r="E1929" s="11" t="s">
        <v>5231</v>
      </c>
      <c r="F1929" s="11" t="s">
        <v>5232</v>
      </c>
      <c r="G1929" s="11" t="s">
        <v>5233</v>
      </c>
      <c r="H1929" s="11" t="s">
        <v>5234</v>
      </c>
      <c r="I1929" s="11" t="s">
        <v>5235</v>
      </c>
      <c r="M1929" s="14" t="s">
        <v>26</v>
      </c>
      <c r="N1929" s="15" t="s">
        <v>140</v>
      </c>
      <c r="O1929" s="15" t="s">
        <v>167</v>
      </c>
    </row>
    <row r="1930">
      <c r="A1930" s="9">
        <v>1930.0</v>
      </c>
      <c r="B1930" s="7" t="s">
        <v>5238</v>
      </c>
      <c r="C1930" s="7" t="s">
        <v>232</v>
      </c>
      <c r="D1930" s="7" t="s">
        <v>2533</v>
      </c>
      <c r="E1930" s="11" t="s">
        <v>5231</v>
      </c>
      <c r="F1930" s="11" t="s">
        <v>5232</v>
      </c>
      <c r="G1930" s="11" t="s">
        <v>5233</v>
      </c>
      <c r="H1930" s="11" t="s">
        <v>5234</v>
      </c>
      <c r="I1930" s="11" t="s">
        <v>5235</v>
      </c>
      <c r="M1930" s="14" t="s">
        <v>26</v>
      </c>
      <c r="N1930" s="15" t="s">
        <v>140</v>
      </c>
      <c r="O1930" s="15" t="s">
        <v>167</v>
      </c>
    </row>
    <row r="1931">
      <c r="A1931" s="9">
        <v>1931.0</v>
      </c>
      <c r="B1931" s="7" t="s">
        <v>5239</v>
      </c>
      <c r="C1931" s="7" t="s">
        <v>232</v>
      </c>
      <c r="D1931" s="7" t="s">
        <v>2533</v>
      </c>
      <c r="E1931" s="11" t="s">
        <v>5231</v>
      </c>
      <c r="F1931" s="11" t="s">
        <v>5232</v>
      </c>
      <c r="G1931" s="11" t="s">
        <v>5233</v>
      </c>
      <c r="H1931" s="11" t="s">
        <v>5234</v>
      </c>
      <c r="I1931" s="11" t="s">
        <v>5235</v>
      </c>
      <c r="M1931" s="14" t="s">
        <v>26</v>
      </c>
      <c r="N1931" s="15" t="s">
        <v>140</v>
      </c>
      <c r="O1931" s="15" t="s">
        <v>167</v>
      </c>
    </row>
    <row r="1932">
      <c r="A1932" s="9">
        <v>1932.0</v>
      </c>
      <c r="B1932" s="7" t="s">
        <v>5240</v>
      </c>
      <c r="C1932" s="7" t="s">
        <v>442</v>
      </c>
      <c r="D1932" s="7" t="s">
        <v>1028</v>
      </c>
      <c r="E1932" s="11" t="s">
        <v>4107</v>
      </c>
      <c r="F1932" s="11" t="s">
        <v>5241</v>
      </c>
      <c r="G1932" s="11" t="s">
        <v>5242</v>
      </c>
      <c r="H1932" s="11" t="s">
        <v>5243</v>
      </c>
      <c r="I1932" s="11" t="s">
        <v>5244</v>
      </c>
      <c r="M1932" s="14" t="s">
        <v>80</v>
      </c>
      <c r="N1932" s="15" t="s">
        <v>140</v>
      </c>
      <c r="O1932" s="15" t="s">
        <v>167</v>
      </c>
    </row>
    <row r="1933">
      <c r="A1933" s="9">
        <v>1933.0</v>
      </c>
      <c r="B1933" s="7" t="s">
        <v>5245</v>
      </c>
      <c r="C1933" s="7" t="s">
        <v>442</v>
      </c>
      <c r="D1933" s="7" t="s">
        <v>1028</v>
      </c>
      <c r="E1933" s="11" t="s">
        <v>5246</v>
      </c>
      <c r="F1933" s="11" t="s">
        <v>5247</v>
      </c>
      <c r="G1933" s="11" t="s">
        <v>5248</v>
      </c>
      <c r="H1933" s="11" t="s">
        <v>5249</v>
      </c>
      <c r="I1933" s="11" t="s">
        <v>5250</v>
      </c>
      <c r="M1933" s="14" t="s">
        <v>80</v>
      </c>
      <c r="N1933" s="15" t="s">
        <v>140</v>
      </c>
      <c r="O1933" s="15" t="s">
        <v>167</v>
      </c>
    </row>
    <row r="1934">
      <c r="A1934" s="9">
        <v>1934.0</v>
      </c>
      <c r="B1934" s="7" t="s">
        <v>5251</v>
      </c>
      <c r="C1934" s="7" t="s">
        <v>442</v>
      </c>
      <c r="D1934" s="7" t="s">
        <v>1028</v>
      </c>
      <c r="E1934" s="11" t="s">
        <v>5252</v>
      </c>
      <c r="F1934" s="11" t="s">
        <v>5253</v>
      </c>
      <c r="G1934" s="11" t="s">
        <v>5254</v>
      </c>
      <c r="H1934" s="11" t="s">
        <v>5255</v>
      </c>
      <c r="I1934" s="11" t="s">
        <v>5256</v>
      </c>
      <c r="M1934" s="14" t="s">
        <v>80</v>
      </c>
      <c r="N1934" s="15" t="s">
        <v>140</v>
      </c>
      <c r="O1934" s="15" t="s">
        <v>167</v>
      </c>
    </row>
    <row r="1935">
      <c r="A1935" s="9">
        <v>1935.0</v>
      </c>
      <c r="B1935" s="7" t="s">
        <v>5257</v>
      </c>
      <c r="C1935" s="7" t="s">
        <v>179</v>
      </c>
      <c r="D1935" s="7" t="s">
        <v>2288</v>
      </c>
      <c r="E1935" s="11" t="s">
        <v>5258</v>
      </c>
      <c r="F1935" s="11" t="s">
        <v>5259</v>
      </c>
      <c r="G1935" s="11" t="s">
        <v>5260</v>
      </c>
      <c r="H1935" s="11" t="s">
        <v>5261</v>
      </c>
      <c r="I1935" s="11" t="s">
        <v>5262</v>
      </c>
      <c r="M1935" s="14" t="s">
        <v>26</v>
      </c>
      <c r="N1935" s="15" t="s">
        <v>140</v>
      </c>
      <c r="O1935" s="15" t="s">
        <v>167</v>
      </c>
    </row>
    <row r="1936">
      <c r="A1936" s="9">
        <v>1936.0</v>
      </c>
      <c r="B1936" s="7" t="s">
        <v>5263</v>
      </c>
      <c r="C1936" s="7" t="s">
        <v>1056</v>
      </c>
      <c r="D1936" s="7" t="s">
        <v>1480</v>
      </c>
      <c r="E1936" s="11" t="s">
        <v>5264</v>
      </c>
      <c r="F1936" s="11" t="s">
        <v>5265</v>
      </c>
      <c r="G1936" s="11" t="s">
        <v>5266</v>
      </c>
      <c r="H1936" s="11" t="s">
        <v>5267</v>
      </c>
      <c r="I1936" s="11" t="s">
        <v>5268</v>
      </c>
      <c r="M1936" s="14" t="s">
        <v>26</v>
      </c>
      <c r="N1936" s="15" t="s">
        <v>140</v>
      </c>
      <c r="O1936" s="15" t="s">
        <v>167</v>
      </c>
    </row>
    <row r="1937">
      <c r="A1937" s="9">
        <v>1937.0</v>
      </c>
      <c r="B1937" s="7" t="s">
        <v>5269</v>
      </c>
      <c r="C1937" s="7" t="s">
        <v>1056</v>
      </c>
      <c r="D1937" s="7" t="s">
        <v>1480</v>
      </c>
      <c r="E1937" s="11" t="s">
        <v>5264</v>
      </c>
      <c r="F1937" s="11" t="s">
        <v>5265</v>
      </c>
      <c r="G1937" s="11" t="s">
        <v>5266</v>
      </c>
      <c r="H1937" s="11" t="s">
        <v>5267</v>
      </c>
      <c r="I1937" s="11" t="s">
        <v>5268</v>
      </c>
      <c r="M1937" s="14" t="s">
        <v>26</v>
      </c>
      <c r="N1937" s="15" t="s">
        <v>140</v>
      </c>
      <c r="O1937" s="15" t="s">
        <v>167</v>
      </c>
    </row>
    <row r="1938">
      <c r="A1938" s="9">
        <v>1938.0</v>
      </c>
      <c r="B1938" s="7" t="s">
        <v>5270</v>
      </c>
      <c r="C1938" s="7" t="s">
        <v>1056</v>
      </c>
      <c r="D1938" s="7" t="s">
        <v>1480</v>
      </c>
      <c r="E1938" s="11" t="s">
        <v>5264</v>
      </c>
      <c r="F1938" s="11" t="s">
        <v>5265</v>
      </c>
      <c r="G1938" s="11" t="s">
        <v>5266</v>
      </c>
      <c r="H1938" s="11" t="s">
        <v>5267</v>
      </c>
      <c r="I1938" s="11" t="s">
        <v>5268</v>
      </c>
      <c r="M1938" s="14" t="s">
        <v>26</v>
      </c>
      <c r="N1938" s="15" t="s">
        <v>140</v>
      </c>
      <c r="O1938" s="15" t="s">
        <v>167</v>
      </c>
    </row>
    <row r="1939">
      <c r="A1939" s="9">
        <v>1939.0</v>
      </c>
      <c r="B1939" s="7" t="s">
        <v>5271</v>
      </c>
      <c r="C1939" s="7" t="s">
        <v>1056</v>
      </c>
      <c r="D1939" s="7" t="s">
        <v>1480</v>
      </c>
      <c r="E1939" s="11" t="s">
        <v>5264</v>
      </c>
      <c r="F1939" s="11" t="s">
        <v>5265</v>
      </c>
      <c r="G1939" s="11" t="s">
        <v>5266</v>
      </c>
      <c r="H1939" s="11" t="s">
        <v>5267</v>
      </c>
      <c r="I1939" s="11" t="s">
        <v>5268</v>
      </c>
      <c r="M1939" s="14" t="s">
        <v>219</v>
      </c>
      <c r="N1939" s="15" t="s">
        <v>220</v>
      </c>
      <c r="O1939" s="15" t="s">
        <v>221</v>
      </c>
    </row>
    <row r="1940">
      <c r="A1940" s="9">
        <v>1940.0</v>
      </c>
      <c r="B1940" s="7" t="s">
        <v>5272</v>
      </c>
      <c r="C1940" s="7" t="s">
        <v>1056</v>
      </c>
      <c r="D1940" s="7" t="s">
        <v>1480</v>
      </c>
      <c r="E1940" s="11" t="s">
        <v>5264</v>
      </c>
      <c r="F1940" s="11" t="s">
        <v>5265</v>
      </c>
      <c r="G1940" s="11" t="s">
        <v>5266</v>
      </c>
      <c r="H1940" s="11" t="s">
        <v>5267</v>
      </c>
      <c r="I1940" s="11" t="s">
        <v>5268</v>
      </c>
      <c r="M1940" s="14" t="s">
        <v>219</v>
      </c>
      <c r="N1940" s="15" t="s">
        <v>220</v>
      </c>
      <c r="O1940" s="15" t="s">
        <v>221</v>
      </c>
    </row>
    <row r="1941">
      <c r="A1941" s="9">
        <v>1941.0</v>
      </c>
      <c r="B1941" s="7" t="s">
        <v>5273</v>
      </c>
      <c r="C1941" s="7" t="s">
        <v>1056</v>
      </c>
      <c r="D1941" s="7" t="s">
        <v>1480</v>
      </c>
      <c r="E1941" s="11" t="s">
        <v>5264</v>
      </c>
      <c r="F1941" s="11" t="s">
        <v>5265</v>
      </c>
      <c r="G1941" s="11" t="s">
        <v>5266</v>
      </c>
      <c r="H1941" s="11" t="s">
        <v>5267</v>
      </c>
      <c r="I1941" s="11" t="s">
        <v>5268</v>
      </c>
      <c r="M1941" s="14" t="s">
        <v>26</v>
      </c>
      <c r="N1941" s="15" t="s">
        <v>29</v>
      </c>
      <c r="O1941" s="15" t="s">
        <v>48</v>
      </c>
    </row>
    <row r="1942">
      <c r="A1942" s="9">
        <v>1942.0</v>
      </c>
      <c r="B1942" s="7" t="s">
        <v>5274</v>
      </c>
      <c r="C1942" s="7" t="s">
        <v>672</v>
      </c>
      <c r="D1942" s="7" t="s">
        <v>5275</v>
      </c>
      <c r="E1942" s="11" t="s">
        <v>5276</v>
      </c>
      <c r="F1942" s="11" t="s">
        <v>5277</v>
      </c>
      <c r="G1942" s="11" t="s">
        <v>5278</v>
      </c>
      <c r="H1942" s="11" t="s">
        <v>5279</v>
      </c>
      <c r="I1942" s="11" t="s">
        <v>5280</v>
      </c>
      <c r="M1942" s="14" t="s">
        <v>26</v>
      </c>
      <c r="N1942" s="15" t="s">
        <v>140</v>
      </c>
      <c r="O1942" s="15" t="s">
        <v>167</v>
      </c>
    </row>
    <row r="1943">
      <c r="A1943" s="9">
        <v>1943.0</v>
      </c>
      <c r="B1943" s="7" t="s">
        <v>5281</v>
      </c>
      <c r="C1943" s="7" t="s">
        <v>672</v>
      </c>
      <c r="D1943" s="7" t="s">
        <v>5275</v>
      </c>
      <c r="E1943" s="11" t="s">
        <v>5276</v>
      </c>
      <c r="F1943" s="11" t="s">
        <v>5277</v>
      </c>
      <c r="G1943" s="11" t="s">
        <v>5278</v>
      </c>
      <c r="H1943" s="11" t="s">
        <v>5279</v>
      </c>
      <c r="I1943" s="11" t="s">
        <v>5280</v>
      </c>
      <c r="M1943" s="14" t="s">
        <v>26</v>
      </c>
      <c r="N1943" s="15" t="s">
        <v>140</v>
      </c>
      <c r="O1943" s="15" t="s">
        <v>167</v>
      </c>
    </row>
    <row r="1944">
      <c r="A1944" s="9">
        <v>1944.0</v>
      </c>
      <c r="B1944" s="7" t="s">
        <v>5282</v>
      </c>
      <c r="C1944" s="7" t="s">
        <v>672</v>
      </c>
      <c r="D1944" s="7" t="s">
        <v>5275</v>
      </c>
      <c r="E1944" s="11" t="s">
        <v>5283</v>
      </c>
      <c r="F1944" s="11" t="s">
        <v>5284</v>
      </c>
      <c r="G1944" s="11" t="s">
        <v>5285</v>
      </c>
      <c r="H1944" s="11" t="s">
        <v>5286</v>
      </c>
      <c r="I1944" s="11" t="s">
        <v>5287</v>
      </c>
      <c r="M1944" s="14" t="s">
        <v>80</v>
      </c>
      <c r="N1944" s="15" t="s">
        <v>140</v>
      </c>
      <c r="O1944" s="15" t="s">
        <v>167</v>
      </c>
    </row>
    <row r="1945">
      <c r="A1945" s="9">
        <v>1945.0</v>
      </c>
      <c r="B1945" s="7" t="s">
        <v>5288</v>
      </c>
      <c r="C1945" s="7" t="s">
        <v>672</v>
      </c>
      <c r="D1945" s="7" t="s">
        <v>5275</v>
      </c>
      <c r="E1945" s="11" t="s">
        <v>5289</v>
      </c>
      <c r="F1945" s="11" t="s">
        <v>5290</v>
      </c>
      <c r="G1945" s="11" t="s">
        <v>5291</v>
      </c>
      <c r="H1945" s="11" t="s">
        <v>5292</v>
      </c>
      <c r="I1945" s="11" t="s">
        <v>5293</v>
      </c>
      <c r="M1945" s="14" t="s">
        <v>219</v>
      </c>
      <c r="N1945" s="15" t="s">
        <v>220</v>
      </c>
      <c r="O1945" s="15" t="s">
        <v>221</v>
      </c>
    </row>
    <row r="1946">
      <c r="A1946" s="9">
        <v>1946.0</v>
      </c>
      <c r="B1946" s="7" t="s">
        <v>5294</v>
      </c>
      <c r="C1946" s="7" t="s">
        <v>1153</v>
      </c>
      <c r="D1946" s="7" t="s">
        <v>1154</v>
      </c>
      <c r="E1946" s="11" t="s">
        <v>5295</v>
      </c>
      <c r="F1946" s="11" t="s">
        <v>5296</v>
      </c>
      <c r="G1946" s="11" t="s">
        <v>5297</v>
      </c>
      <c r="H1946" s="11" t="s">
        <v>5298</v>
      </c>
      <c r="I1946" s="11" t="s">
        <v>5299</v>
      </c>
      <c r="M1946" s="14" t="s">
        <v>26</v>
      </c>
      <c r="N1946" s="15" t="s">
        <v>140</v>
      </c>
      <c r="O1946" s="15" t="s">
        <v>167</v>
      </c>
    </row>
    <row r="1947">
      <c r="A1947" s="9">
        <v>1947.0</v>
      </c>
      <c r="B1947" s="7" t="s">
        <v>5300</v>
      </c>
      <c r="C1947" s="7" t="s">
        <v>1153</v>
      </c>
      <c r="D1947" s="7" t="s">
        <v>1154</v>
      </c>
      <c r="E1947" s="11" t="s">
        <v>5295</v>
      </c>
      <c r="F1947" s="11" t="s">
        <v>5296</v>
      </c>
      <c r="G1947" s="11" t="s">
        <v>5297</v>
      </c>
      <c r="H1947" s="11" t="s">
        <v>5298</v>
      </c>
      <c r="I1947" s="11" t="s">
        <v>5299</v>
      </c>
      <c r="M1947" s="14" t="s">
        <v>26</v>
      </c>
      <c r="N1947" s="15" t="s">
        <v>140</v>
      </c>
      <c r="O1947" s="15" t="s">
        <v>167</v>
      </c>
    </row>
    <row r="1948">
      <c r="A1948" s="9">
        <v>1948.0</v>
      </c>
      <c r="B1948" s="7" t="s">
        <v>5301</v>
      </c>
      <c r="C1948" s="7" t="s">
        <v>1153</v>
      </c>
      <c r="D1948" s="7" t="s">
        <v>1154</v>
      </c>
      <c r="E1948" s="11" t="s">
        <v>5295</v>
      </c>
      <c r="F1948" s="11" t="s">
        <v>5296</v>
      </c>
      <c r="G1948" s="11" t="s">
        <v>5297</v>
      </c>
      <c r="H1948" s="11" t="s">
        <v>5298</v>
      </c>
      <c r="I1948" s="11" t="s">
        <v>5299</v>
      </c>
      <c r="M1948" s="14" t="s">
        <v>26</v>
      </c>
      <c r="N1948" s="15" t="s">
        <v>140</v>
      </c>
      <c r="O1948" s="15" t="s">
        <v>167</v>
      </c>
    </row>
    <row r="1949">
      <c r="A1949" s="9">
        <v>1949.0</v>
      </c>
      <c r="B1949" s="7" t="s">
        <v>5302</v>
      </c>
      <c r="C1949" s="7" t="s">
        <v>1153</v>
      </c>
      <c r="D1949" s="7" t="s">
        <v>1154</v>
      </c>
      <c r="E1949" s="11" t="s">
        <v>5295</v>
      </c>
      <c r="F1949" s="11" t="s">
        <v>5296</v>
      </c>
      <c r="G1949" s="11" t="s">
        <v>5297</v>
      </c>
      <c r="H1949" s="11" t="s">
        <v>5298</v>
      </c>
      <c r="I1949" s="11" t="s">
        <v>5299</v>
      </c>
      <c r="M1949" s="14" t="s">
        <v>219</v>
      </c>
      <c r="N1949" s="15" t="s">
        <v>220</v>
      </c>
      <c r="O1949" s="15" t="s">
        <v>221</v>
      </c>
    </row>
    <row r="1950">
      <c r="A1950" s="9">
        <v>1950.0</v>
      </c>
      <c r="B1950" s="7" t="s">
        <v>5303</v>
      </c>
      <c r="C1950" s="7" t="s">
        <v>1153</v>
      </c>
      <c r="D1950" s="7" t="s">
        <v>1154</v>
      </c>
      <c r="E1950" s="11" t="s">
        <v>5295</v>
      </c>
      <c r="F1950" s="11" t="s">
        <v>5296</v>
      </c>
      <c r="G1950" s="11" t="s">
        <v>5297</v>
      </c>
      <c r="H1950" s="11" t="s">
        <v>5298</v>
      </c>
      <c r="I1950" s="11" t="s">
        <v>5299</v>
      </c>
      <c r="M1950" s="14" t="s">
        <v>219</v>
      </c>
      <c r="N1950" s="15" t="s">
        <v>220</v>
      </c>
      <c r="O1950" s="15" t="s">
        <v>221</v>
      </c>
    </row>
    <row r="1951">
      <c r="A1951" s="9">
        <v>1951.0</v>
      </c>
      <c r="B1951" s="7" t="s">
        <v>5304</v>
      </c>
      <c r="C1951" s="7" t="s">
        <v>2677</v>
      </c>
      <c r="D1951" s="7" t="s">
        <v>2677</v>
      </c>
      <c r="E1951" s="11" t="s">
        <v>5305</v>
      </c>
      <c r="F1951" s="11" t="s">
        <v>5306</v>
      </c>
      <c r="G1951" s="11" t="s">
        <v>5307</v>
      </c>
      <c r="H1951" s="11" t="s">
        <v>5308</v>
      </c>
      <c r="I1951" s="11" t="s">
        <v>5309</v>
      </c>
      <c r="M1951" s="14" t="s">
        <v>219</v>
      </c>
      <c r="N1951" s="15" t="s">
        <v>220</v>
      </c>
      <c r="O1951" s="15" t="s">
        <v>221</v>
      </c>
    </row>
    <row r="1952">
      <c r="A1952" s="9">
        <v>1952.0</v>
      </c>
      <c r="B1952" s="7" t="s">
        <v>5310</v>
      </c>
      <c r="C1952" s="7" t="s">
        <v>2677</v>
      </c>
      <c r="D1952" s="7" t="s">
        <v>2677</v>
      </c>
      <c r="E1952" s="11" t="s">
        <v>5305</v>
      </c>
      <c r="F1952" s="11" t="s">
        <v>5306</v>
      </c>
      <c r="G1952" s="11" t="s">
        <v>5307</v>
      </c>
      <c r="H1952" s="11" t="s">
        <v>5308</v>
      </c>
      <c r="I1952" s="11" t="s">
        <v>5309</v>
      </c>
      <c r="M1952" s="14" t="s">
        <v>219</v>
      </c>
      <c r="N1952" s="15" t="s">
        <v>220</v>
      </c>
      <c r="O1952" s="15" t="s">
        <v>221</v>
      </c>
    </row>
    <row r="1953">
      <c r="A1953" s="9">
        <v>1953.0</v>
      </c>
      <c r="B1953" s="7" t="s">
        <v>5311</v>
      </c>
      <c r="C1953" s="7" t="s">
        <v>2677</v>
      </c>
      <c r="D1953" s="7" t="s">
        <v>2677</v>
      </c>
      <c r="E1953" s="11" t="s">
        <v>5305</v>
      </c>
      <c r="F1953" s="11" t="s">
        <v>5306</v>
      </c>
      <c r="G1953" s="11" t="s">
        <v>5307</v>
      </c>
      <c r="H1953" s="11" t="s">
        <v>5308</v>
      </c>
      <c r="I1953" s="11" t="s">
        <v>5309</v>
      </c>
      <c r="M1953" s="14" t="s">
        <v>219</v>
      </c>
      <c r="N1953" s="15" t="s">
        <v>220</v>
      </c>
      <c r="O1953" s="15" t="s">
        <v>221</v>
      </c>
    </row>
    <row r="1954">
      <c r="A1954" s="9">
        <v>1954.0</v>
      </c>
      <c r="B1954" s="7" t="s">
        <v>5312</v>
      </c>
      <c r="C1954" s="7" t="s">
        <v>95</v>
      </c>
      <c r="D1954" s="7" t="s">
        <v>883</v>
      </c>
      <c r="E1954" s="11" t="s">
        <v>5313</v>
      </c>
      <c r="F1954" s="11" t="s">
        <v>5314</v>
      </c>
      <c r="G1954" s="11" t="s">
        <v>5315</v>
      </c>
      <c r="H1954" s="11" t="s">
        <v>5316</v>
      </c>
      <c r="I1954" s="11" t="s">
        <v>5317</v>
      </c>
      <c r="M1954" s="14" t="s">
        <v>26</v>
      </c>
      <c r="N1954" s="15" t="s">
        <v>140</v>
      </c>
      <c r="O1954" s="15" t="s">
        <v>167</v>
      </c>
    </row>
    <row r="1955">
      <c r="A1955" s="9">
        <v>1955.0</v>
      </c>
      <c r="B1955" s="7" t="s">
        <v>5318</v>
      </c>
      <c r="C1955" s="7" t="s">
        <v>95</v>
      </c>
      <c r="D1955" s="7" t="s">
        <v>883</v>
      </c>
      <c r="E1955" s="11" t="s">
        <v>5313</v>
      </c>
      <c r="F1955" s="11" t="s">
        <v>5314</v>
      </c>
      <c r="G1955" s="11" t="s">
        <v>5315</v>
      </c>
      <c r="H1955" s="11" t="s">
        <v>5316</v>
      </c>
      <c r="I1955" s="11" t="s">
        <v>5317</v>
      </c>
      <c r="M1955" s="14" t="s">
        <v>26</v>
      </c>
      <c r="N1955" s="15" t="s">
        <v>140</v>
      </c>
      <c r="O1955" s="15" t="s">
        <v>167</v>
      </c>
    </row>
    <row r="1956">
      <c r="A1956" s="9">
        <v>1956.0</v>
      </c>
      <c r="B1956" s="7" t="s">
        <v>5319</v>
      </c>
      <c r="C1956" s="7" t="s">
        <v>95</v>
      </c>
      <c r="D1956" s="7" t="s">
        <v>883</v>
      </c>
      <c r="E1956" s="11" t="s">
        <v>5313</v>
      </c>
      <c r="F1956" s="11" t="s">
        <v>5314</v>
      </c>
      <c r="G1956" s="11" t="s">
        <v>5315</v>
      </c>
      <c r="H1956" s="11" t="s">
        <v>5316</v>
      </c>
      <c r="I1956" s="11" t="s">
        <v>5317</v>
      </c>
      <c r="M1956" s="14" t="s">
        <v>26</v>
      </c>
      <c r="N1956" s="15" t="s">
        <v>140</v>
      </c>
      <c r="O1956" s="15" t="s">
        <v>167</v>
      </c>
    </row>
    <row r="1957">
      <c r="A1957" s="9">
        <v>1957.0</v>
      </c>
      <c r="B1957" s="7" t="s">
        <v>5320</v>
      </c>
      <c r="C1957" s="7" t="s">
        <v>205</v>
      </c>
      <c r="D1957" s="7" t="s">
        <v>317</v>
      </c>
      <c r="E1957" s="11" t="s">
        <v>5321</v>
      </c>
      <c r="F1957" s="11" t="s">
        <v>5322</v>
      </c>
      <c r="G1957" s="11" t="s">
        <v>5323</v>
      </c>
      <c r="H1957" s="11" t="s">
        <v>5324</v>
      </c>
      <c r="I1957" s="11" t="s">
        <v>5325</v>
      </c>
      <c r="M1957" s="14" t="s">
        <v>26</v>
      </c>
      <c r="N1957" s="15" t="s">
        <v>140</v>
      </c>
      <c r="O1957" s="15" t="s">
        <v>167</v>
      </c>
    </row>
    <row r="1958">
      <c r="A1958" s="9">
        <v>1958.0</v>
      </c>
      <c r="B1958" s="7" t="s">
        <v>5326</v>
      </c>
      <c r="C1958" s="7" t="s">
        <v>205</v>
      </c>
      <c r="D1958" s="7" t="s">
        <v>317</v>
      </c>
      <c r="E1958" s="11" t="s">
        <v>5321</v>
      </c>
      <c r="F1958" s="11" t="s">
        <v>5322</v>
      </c>
      <c r="G1958" s="11" t="s">
        <v>5323</v>
      </c>
      <c r="H1958" s="11" t="s">
        <v>5324</v>
      </c>
      <c r="I1958" s="11" t="s">
        <v>5325</v>
      </c>
      <c r="M1958" s="14" t="s">
        <v>26</v>
      </c>
      <c r="N1958" s="15" t="s">
        <v>140</v>
      </c>
      <c r="O1958" s="15" t="s">
        <v>167</v>
      </c>
    </row>
    <row r="1959">
      <c r="A1959" s="9">
        <v>1959.0</v>
      </c>
      <c r="B1959" s="7" t="s">
        <v>5327</v>
      </c>
      <c r="C1959" s="7" t="s">
        <v>205</v>
      </c>
      <c r="D1959" s="7" t="s">
        <v>317</v>
      </c>
      <c r="E1959" s="11" t="s">
        <v>5321</v>
      </c>
      <c r="F1959" s="11" t="s">
        <v>5322</v>
      </c>
      <c r="G1959" s="11" t="s">
        <v>5323</v>
      </c>
      <c r="H1959" s="11" t="s">
        <v>5324</v>
      </c>
      <c r="I1959" s="11" t="s">
        <v>5325</v>
      </c>
      <c r="M1959" s="14" t="s">
        <v>26</v>
      </c>
      <c r="N1959" s="15" t="s">
        <v>140</v>
      </c>
      <c r="O1959" s="15" t="s">
        <v>167</v>
      </c>
    </row>
    <row r="1960">
      <c r="A1960" s="9">
        <v>1960.0</v>
      </c>
      <c r="B1960" s="7" t="s">
        <v>5328</v>
      </c>
      <c r="C1960" s="7" t="s">
        <v>17</v>
      </c>
      <c r="D1960" s="7" t="s">
        <v>3103</v>
      </c>
      <c r="E1960" s="11" t="s">
        <v>5329</v>
      </c>
      <c r="F1960" s="11" t="s">
        <v>5330</v>
      </c>
      <c r="G1960" s="11" t="s">
        <v>5331</v>
      </c>
      <c r="H1960" s="11" t="s">
        <v>5332</v>
      </c>
      <c r="I1960" s="11" t="s">
        <v>5333</v>
      </c>
      <c r="M1960" s="14" t="s">
        <v>26</v>
      </c>
      <c r="N1960" s="15" t="s">
        <v>140</v>
      </c>
      <c r="O1960" s="15" t="s">
        <v>167</v>
      </c>
    </row>
    <row r="1961">
      <c r="A1961" s="9">
        <v>1961.0</v>
      </c>
      <c r="B1961" s="7" t="s">
        <v>5334</v>
      </c>
      <c r="C1961" s="7" t="s">
        <v>17</v>
      </c>
      <c r="D1961" s="7" t="s">
        <v>3103</v>
      </c>
      <c r="E1961" s="11" t="s">
        <v>5329</v>
      </c>
      <c r="F1961" s="11" t="s">
        <v>5330</v>
      </c>
      <c r="G1961" s="11" t="s">
        <v>5331</v>
      </c>
      <c r="H1961" s="11" t="s">
        <v>5332</v>
      </c>
      <c r="I1961" s="11" t="s">
        <v>5333</v>
      </c>
      <c r="M1961" s="14" t="s">
        <v>26</v>
      </c>
      <c r="N1961" s="15" t="s">
        <v>140</v>
      </c>
      <c r="O1961" s="15" t="s">
        <v>167</v>
      </c>
    </row>
    <row r="1962">
      <c r="A1962" s="9">
        <v>1962.0</v>
      </c>
      <c r="B1962" s="7" t="s">
        <v>5335</v>
      </c>
      <c r="C1962" s="7" t="s">
        <v>17</v>
      </c>
      <c r="D1962" s="7" t="s">
        <v>3103</v>
      </c>
      <c r="E1962" s="11" t="s">
        <v>5329</v>
      </c>
      <c r="F1962" s="11" t="s">
        <v>5330</v>
      </c>
      <c r="G1962" s="11" t="s">
        <v>5331</v>
      </c>
      <c r="H1962" s="11" t="s">
        <v>5332</v>
      </c>
      <c r="I1962" s="11" t="s">
        <v>5333</v>
      </c>
      <c r="M1962" s="14" t="s">
        <v>26</v>
      </c>
      <c r="N1962" s="15" t="s">
        <v>140</v>
      </c>
      <c r="O1962" s="15" t="s">
        <v>167</v>
      </c>
    </row>
    <row r="1963">
      <c r="A1963" s="9">
        <v>1963.0</v>
      </c>
      <c r="B1963" s="7" t="s">
        <v>5336</v>
      </c>
      <c r="C1963" s="7" t="s">
        <v>17</v>
      </c>
      <c r="D1963" s="7" t="s">
        <v>3103</v>
      </c>
      <c r="E1963" s="11" t="s">
        <v>3127</v>
      </c>
      <c r="F1963" s="11" t="s">
        <v>3128</v>
      </c>
      <c r="G1963" s="11" t="s">
        <v>3129</v>
      </c>
      <c r="H1963" s="11" t="s">
        <v>3130</v>
      </c>
      <c r="I1963" s="11" t="s">
        <v>3131</v>
      </c>
      <c r="M1963" s="14" t="s">
        <v>26</v>
      </c>
      <c r="N1963" s="15" t="s">
        <v>89</v>
      </c>
      <c r="O1963" s="15" t="s">
        <v>1552</v>
      </c>
    </row>
    <row r="1964">
      <c r="A1964" s="9">
        <v>1964.0</v>
      </c>
      <c r="B1964" s="7" t="s">
        <v>5337</v>
      </c>
      <c r="C1964" s="7" t="s">
        <v>17</v>
      </c>
      <c r="D1964" s="7" t="s">
        <v>3103</v>
      </c>
      <c r="E1964" s="11" t="s">
        <v>3127</v>
      </c>
      <c r="F1964" s="11" t="s">
        <v>3128</v>
      </c>
      <c r="G1964" s="11" t="s">
        <v>3129</v>
      </c>
      <c r="H1964" s="11" t="s">
        <v>3130</v>
      </c>
      <c r="I1964" s="11" t="s">
        <v>3131</v>
      </c>
      <c r="M1964" s="14" t="s">
        <v>26</v>
      </c>
      <c r="N1964" s="15" t="s">
        <v>89</v>
      </c>
      <c r="O1964" s="15" t="s">
        <v>1552</v>
      </c>
    </row>
    <row r="1965">
      <c r="A1965" s="9">
        <v>1965.0</v>
      </c>
      <c r="B1965" s="7" t="s">
        <v>5338</v>
      </c>
      <c r="C1965" s="7" t="s">
        <v>17</v>
      </c>
      <c r="D1965" s="7" t="s">
        <v>3103</v>
      </c>
      <c r="E1965" s="11" t="s">
        <v>5329</v>
      </c>
      <c r="F1965" s="11" t="s">
        <v>5330</v>
      </c>
      <c r="G1965" s="11" t="s">
        <v>5331</v>
      </c>
      <c r="H1965" s="11" t="s">
        <v>5332</v>
      </c>
      <c r="I1965" s="11" t="s">
        <v>5333</v>
      </c>
      <c r="M1965" s="14" t="s">
        <v>26</v>
      </c>
      <c r="N1965" s="15" t="s">
        <v>140</v>
      </c>
      <c r="O1965" s="15" t="s">
        <v>3111</v>
      </c>
    </row>
    <row r="1966">
      <c r="A1966" s="9">
        <v>1966.0</v>
      </c>
      <c r="B1966" s="7" t="s">
        <v>5339</v>
      </c>
      <c r="C1966" s="7" t="s">
        <v>17</v>
      </c>
      <c r="D1966" s="7" t="s">
        <v>3103</v>
      </c>
      <c r="E1966" s="11" t="s">
        <v>5329</v>
      </c>
      <c r="F1966" s="11" t="s">
        <v>5330</v>
      </c>
      <c r="G1966" s="11" t="s">
        <v>5331</v>
      </c>
      <c r="H1966" s="11" t="s">
        <v>5332</v>
      </c>
      <c r="I1966" s="11" t="s">
        <v>5333</v>
      </c>
      <c r="M1966" s="14" t="s">
        <v>26</v>
      </c>
      <c r="N1966" s="15" t="s">
        <v>140</v>
      </c>
      <c r="O1966" s="15" t="s">
        <v>3111</v>
      </c>
    </row>
    <row r="1967">
      <c r="A1967" s="9">
        <v>1967.0</v>
      </c>
      <c r="B1967" s="7" t="s">
        <v>5340</v>
      </c>
      <c r="C1967" s="7" t="s">
        <v>256</v>
      </c>
      <c r="D1967" s="7" t="s">
        <v>1183</v>
      </c>
      <c r="E1967" s="11" t="s">
        <v>5341</v>
      </c>
      <c r="F1967" s="11" t="s">
        <v>5342</v>
      </c>
      <c r="G1967" s="11" t="s">
        <v>5343</v>
      </c>
      <c r="H1967" s="11" t="s">
        <v>5344</v>
      </c>
      <c r="I1967" s="11" t="s">
        <v>5345</v>
      </c>
      <c r="M1967" s="14" t="s">
        <v>219</v>
      </c>
      <c r="N1967" s="15" t="s">
        <v>220</v>
      </c>
      <c r="O1967" s="15" t="s">
        <v>221</v>
      </c>
    </row>
    <row r="1968">
      <c r="A1968" s="9">
        <v>1968.0</v>
      </c>
      <c r="B1968" s="7" t="s">
        <v>5346</v>
      </c>
      <c r="C1968" s="7" t="s">
        <v>256</v>
      </c>
      <c r="D1968" s="7" t="s">
        <v>1183</v>
      </c>
      <c r="E1968" s="11" t="s">
        <v>5341</v>
      </c>
      <c r="F1968" s="11" t="s">
        <v>5342</v>
      </c>
      <c r="G1968" s="11" t="s">
        <v>5343</v>
      </c>
      <c r="H1968" s="11" t="s">
        <v>5344</v>
      </c>
      <c r="I1968" s="11" t="s">
        <v>5345</v>
      </c>
      <c r="M1968" s="14" t="s">
        <v>219</v>
      </c>
      <c r="N1968" s="15" t="s">
        <v>220</v>
      </c>
      <c r="O1968" s="15" t="s">
        <v>221</v>
      </c>
    </row>
    <row r="1969">
      <c r="A1969" s="9">
        <v>1969.0</v>
      </c>
      <c r="B1969" s="7" t="s">
        <v>5347</v>
      </c>
      <c r="C1969" s="7" t="s">
        <v>256</v>
      </c>
      <c r="D1969" s="7" t="s">
        <v>1183</v>
      </c>
      <c r="E1969" s="11" t="s">
        <v>5341</v>
      </c>
      <c r="F1969" s="11" t="s">
        <v>5342</v>
      </c>
      <c r="G1969" s="11" t="s">
        <v>5343</v>
      </c>
      <c r="H1969" s="11" t="s">
        <v>5344</v>
      </c>
      <c r="I1969" s="11" t="s">
        <v>5345</v>
      </c>
      <c r="M1969" s="14" t="s">
        <v>219</v>
      </c>
      <c r="N1969" s="15" t="s">
        <v>220</v>
      </c>
      <c r="O1969" s="15" t="s">
        <v>221</v>
      </c>
    </row>
    <row r="1970">
      <c r="A1970" s="9">
        <v>1970.0</v>
      </c>
      <c r="B1970" s="7" t="s">
        <v>5348</v>
      </c>
      <c r="C1970" s="7" t="s">
        <v>256</v>
      </c>
      <c r="D1970" s="7" t="s">
        <v>1183</v>
      </c>
      <c r="E1970" s="11" t="s">
        <v>5341</v>
      </c>
      <c r="F1970" s="11" t="s">
        <v>5342</v>
      </c>
      <c r="G1970" s="11" t="s">
        <v>5343</v>
      </c>
      <c r="H1970" s="11" t="s">
        <v>5344</v>
      </c>
      <c r="I1970" s="11" t="s">
        <v>5345</v>
      </c>
      <c r="M1970" s="14" t="s">
        <v>219</v>
      </c>
      <c r="N1970" s="15" t="s">
        <v>220</v>
      </c>
      <c r="O1970" s="15" t="s">
        <v>221</v>
      </c>
    </row>
    <row r="1971">
      <c r="A1971" s="9">
        <v>1971.0</v>
      </c>
      <c r="B1971" s="7" t="s">
        <v>5349</v>
      </c>
      <c r="C1971" s="7" t="s">
        <v>256</v>
      </c>
      <c r="D1971" s="7" t="s">
        <v>1183</v>
      </c>
      <c r="E1971" s="11" t="s">
        <v>5341</v>
      </c>
      <c r="F1971" s="11" t="s">
        <v>5342</v>
      </c>
      <c r="G1971" s="11" t="s">
        <v>5343</v>
      </c>
      <c r="H1971" s="11" t="s">
        <v>5344</v>
      </c>
      <c r="I1971" s="11" t="s">
        <v>5345</v>
      </c>
      <c r="M1971" s="14" t="s">
        <v>219</v>
      </c>
      <c r="N1971" s="15" t="s">
        <v>220</v>
      </c>
      <c r="O1971" s="15" t="s">
        <v>221</v>
      </c>
    </row>
    <row r="1972">
      <c r="A1972" s="9">
        <v>1972.0</v>
      </c>
      <c r="B1972" s="7" t="s">
        <v>5350</v>
      </c>
      <c r="C1972" s="7" t="s">
        <v>1750</v>
      </c>
      <c r="D1972" s="7" t="s">
        <v>1751</v>
      </c>
      <c r="E1972" s="11" t="s">
        <v>5351</v>
      </c>
      <c r="F1972" s="11" t="s">
        <v>5352</v>
      </c>
      <c r="G1972" s="11" t="s">
        <v>5353</v>
      </c>
      <c r="H1972" s="11" t="s">
        <v>5354</v>
      </c>
      <c r="I1972" s="11" t="s">
        <v>5355</v>
      </c>
      <c r="M1972" s="14" t="s">
        <v>26</v>
      </c>
      <c r="N1972" s="15" t="s">
        <v>140</v>
      </c>
      <c r="O1972" s="15" t="s">
        <v>167</v>
      </c>
    </row>
    <row r="1973">
      <c r="A1973" s="9">
        <v>1973.0</v>
      </c>
      <c r="B1973" s="7" t="s">
        <v>5356</v>
      </c>
      <c r="C1973" s="7" t="s">
        <v>1750</v>
      </c>
      <c r="D1973" s="7" t="s">
        <v>1751</v>
      </c>
      <c r="E1973" s="11" t="s">
        <v>5351</v>
      </c>
      <c r="F1973" s="11" t="s">
        <v>5352</v>
      </c>
      <c r="G1973" s="11" t="s">
        <v>5353</v>
      </c>
      <c r="H1973" s="11" t="s">
        <v>5354</v>
      </c>
      <c r="I1973" s="11" t="s">
        <v>5355</v>
      </c>
      <c r="M1973" s="14" t="s">
        <v>26</v>
      </c>
      <c r="N1973" s="15" t="s">
        <v>140</v>
      </c>
      <c r="O1973" s="15" t="s">
        <v>167</v>
      </c>
    </row>
    <row r="1974">
      <c r="A1974" s="9">
        <v>1974.0</v>
      </c>
      <c r="B1974" s="7" t="s">
        <v>5357</v>
      </c>
      <c r="C1974" s="7" t="s">
        <v>1750</v>
      </c>
      <c r="D1974" s="7" t="s">
        <v>1751</v>
      </c>
      <c r="E1974" s="11" t="s">
        <v>5351</v>
      </c>
      <c r="F1974" s="11" t="s">
        <v>5352</v>
      </c>
      <c r="G1974" s="11" t="s">
        <v>5353</v>
      </c>
      <c r="H1974" s="11" t="s">
        <v>5354</v>
      </c>
      <c r="I1974" s="11" t="s">
        <v>5355</v>
      </c>
      <c r="M1974" s="14" t="s">
        <v>26</v>
      </c>
      <c r="N1974" s="15" t="s">
        <v>140</v>
      </c>
      <c r="O1974" s="15" t="s">
        <v>167</v>
      </c>
    </row>
    <row r="1975">
      <c r="A1975" s="9">
        <v>1975.0</v>
      </c>
      <c r="B1975" s="7" t="s">
        <v>5358</v>
      </c>
      <c r="C1975" s="7" t="s">
        <v>1750</v>
      </c>
      <c r="D1975" s="7" t="s">
        <v>1751</v>
      </c>
      <c r="E1975" s="11" t="s">
        <v>5351</v>
      </c>
      <c r="F1975" s="11" t="s">
        <v>5352</v>
      </c>
      <c r="G1975" s="11" t="s">
        <v>5353</v>
      </c>
      <c r="H1975" s="11" t="s">
        <v>5354</v>
      </c>
      <c r="I1975" s="11" t="s">
        <v>5355</v>
      </c>
      <c r="M1975" s="14" t="s">
        <v>26</v>
      </c>
      <c r="N1975" s="15" t="s">
        <v>140</v>
      </c>
      <c r="O1975" s="15" t="s">
        <v>167</v>
      </c>
    </row>
    <row r="1976">
      <c r="A1976" s="9">
        <v>1976.0</v>
      </c>
      <c r="B1976" s="7" t="s">
        <v>5359</v>
      </c>
      <c r="C1976" s="7" t="s">
        <v>1750</v>
      </c>
      <c r="D1976" s="7" t="s">
        <v>1751</v>
      </c>
      <c r="E1976" s="11" t="s">
        <v>5351</v>
      </c>
      <c r="F1976" s="11" t="s">
        <v>5352</v>
      </c>
      <c r="G1976" s="11" t="s">
        <v>5353</v>
      </c>
      <c r="H1976" s="11" t="s">
        <v>5354</v>
      </c>
      <c r="I1976" s="11" t="s">
        <v>5355</v>
      </c>
      <c r="M1976" s="14" t="s">
        <v>219</v>
      </c>
      <c r="N1976" s="15" t="s">
        <v>220</v>
      </c>
      <c r="O1976" s="15" t="s">
        <v>221</v>
      </c>
    </row>
    <row r="1977">
      <c r="A1977" s="9">
        <v>1977.0</v>
      </c>
      <c r="B1977" s="7" t="s">
        <v>5360</v>
      </c>
      <c r="C1977" s="7" t="s">
        <v>1750</v>
      </c>
      <c r="D1977" s="7" t="s">
        <v>1751</v>
      </c>
      <c r="E1977" s="11" t="s">
        <v>5351</v>
      </c>
      <c r="F1977" s="11" t="s">
        <v>5352</v>
      </c>
      <c r="G1977" s="11" t="s">
        <v>5353</v>
      </c>
      <c r="H1977" s="11" t="s">
        <v>5354</v>
      </c>
      <c r="I1977" s="11" t="s">
        <v>5355</v>
      </c>
      <c r="M1977" s="14" t="s">
        <v>26</v>
      </c>
      <c r="N1977" s="15" t="s">
        <v>29</v>
      </c>
      <c r="O1977" s="15" t="s">
        <v>48</v>
      </c>
    </row>
    <row r="1978">
      <c r="A1978" s="9">
        <v>1978.0</v>
      </c>
      <c r="B1978" s="7" t="s">
        <v>5361</v>
      </c>
      <c r="C1978" s="7" t="s">
        <v>638</v>
      </c>
      <c r="D1978" s="7" t="s">
        <v>638</v>
      </c>
      <c r="E1978" s="11" t="s">
        <v>5362</v>
      </c>
      <c r="F1978" s="11" t="s">
        <v>5363</v>
      </c>
      <c r="G1978" s="11" t="s">
        <v>5364</v>
      </c>
      <c r="H1978" s="11" t="s">
        <v>5365</v>
      </c>
      <c r="I1978" s="11" t="s">
        <v>5366</v>
      </c>
      <c r="M1978" s="14" t="s">
        <v>26</v>
      </c>
      <c r="N1978" s="15" t="s">
        <v>140</v>
      </c>
      <c r="O1978" s="15" t="s">
        <v>167</v>
      </c>
    </row>
    <row r="1979">
      <c r="A1979" s="9">
        <v>1979.0</v>
      </c>
      <c r="B1979" s="7" t="s">
        <v>5367</v>
      </c>
      <c r="C1979" s="7" t="s">
        <v>638</v>
      </c>
      <c r="D1979" s="7" t="s">
        <v>638</v>
      </c>
      <c r="E1979" s="11" t="s">
        <v>5362</v>
      </c>
      <c r="F1979" s="11" t="s">
        <v>5363</v>
      </c>
      <c r="G1979" s="11" t="s">
        <v>5364</v>
      </c>
      <c r="H1979" s="11" t="s">
        <v>5365</v>
      </c>
      <c r="I1979" s="11" t="s">
        <v>5366</v>
      </c>
      <c r="M1979" s="14" t="s">
        <v>26</v>
      </c>
      <c r="N1979" s="15" t="s">
        <v>140</v>
      </c>
      <c r="O1979" s="15" t="s">
        <v>167</v>
      </c>
    </row>
    <row r="1980">
      <c r="A1980" s="9">
        <v>1980.0</v>
      </c>
      <c r="B1980" s="7" t="s">
        <v>5368</v>
      </c>
      <c r="C1980" s="7" t="s">
        <v>638</v>
      </c>
      <c r="D1980" s="7" t="s">
        <v>638</v>
      </c>
      <c r="E1980" s="11" t="s">
        <v>5362</v>
      </c>
      <c r="F1980" s="11" t="s">
        <v>5363</v>
      </c>
      <c r="G1980" s="11" t="s">
        <v>5364</v>
      </c>
      <c r="H1980" s="11" t="s">
        <v>5365</v>
      </c>
      <c r="I1980" s="11" t="s">
        <v>5366</v>
      </c>
      <c r="M1980" s="14" t="s">
        <v>26</v>
      </c>
      <c r="N1980" s="15" t="s">
        <v>140</v>
      </c>
      <c r="O1980" s="15" t="s">
        <v>167</v>
      </c>
    </row>
    <row r="1981">
      <c r="A1981" s="9">
        <v>1981.0</v>
      </c>
      <c r="B1981" s="7" t="s">
        <v>5369</v>
      </c>
      <c r="C1981" s="7" t="s">
        <v>638</v>
      </c>
      <c r="D1981" s="7" t="s">
        <v>638</v>
      </c>
      <c r="E1981" s="11" t="s">
        <v>5362</v>
      </c>
      <c r="F1981" s="11" t="s">
        <v>5363</v>
      </c>
      <c r="G1981" s="11" t="s">
        <v>5364</v>
      </c>
      <c r="H1981" s="11" t="s">
        <v>5365</v>
      </c>
      <c r="I1981" s="11" t="s">
        <v>5366</v>
      </c>
      <c r="M1981" s="14" t="s">
        <v>26</v>
      </c>
      <c r="N1981" s="15" t="s">
        <v>140</v>
      </c>
      <c r="O1981" s="15" t="s">
        <v>167</v>
      </c>
    </row>
    <row r="1982">
      <c r="A1982" s="9">
        <v>1982.0</v>
      </c>
      <c r="B1982" s="7" t="s">
        <v>5370</v>
      </c>
      <c r="C1982" s="7" t="s">
        <v>638</v>
      </c>
      <c r="D1982" s="7" t="s">
        <v>638</v>
      </c>
      <c r="E1982" s="11" t="s">
        <v>5362</v>
      </c>
      <c r="F1982" s="11" t="s">
        <v>5363</v>
      </c>
      <c r="G1982" s="11" t="s">
        <v>5364</v>
      </c>
      <c r="H1982" s="11" t="s">
        <v>5365</v>
      </c>
      <c r="I1982" s="11" t="s">
        <v>5366</v>
      </c>
      <c r="M1982" s="14" t="s">
        <v>26</v>
      </c>
      <c r="N1982" s="15" t="s">
        <v>140</v>
      </c>
      <c r="O1982" s="15" t="s">
        <v>167</v>
      </c>
    </row>
    <row r="1983">
      <c r="A1983" s="9">
        <v>1983.0</v>
      </c>
      <c r="B1983" s="7" t="s">
        <v>5371</v>
      </c>
      <c r="C1983" s="7" t="s">
        <v>38</v>
      </c>
      <c r="D1983" s="7" t="s">
        <v>1472</v>
      </c>
      <c r="E1983" s="11" t="s">
        <v>5372</v>
      </c>
      <c r="F1983" s="11" t="s">
        <v>5373</v>
      </c>
      <c r="G1983" s="11" t="s">
        <v>5374</v>
      </c>
      <c r="H1983" s="11" t="s">
        <v>5375</v>
      </c>
      <c r="I1983" s="11" t="s">
        <v>5376</v>
      </c>
      <c r="M1983" s="14" t="s">
        <v>26</v>
      </c>
      <c r="N1983" s="15" t="s">
        <v>140</v>
      </c>
      <c r="O1983" s="15" t="s">
        <v>167</v>
      </c>
    </row>
    <row r="1984">
      <c r="A1984" s="9">
        <v>1984.0</v>
      </c>
      <c r="B1984" s="7" t="s">
        <v>5377</v>
      </c>
      <c r="C1984" s="7" t="s">
        <v>38</v>
      </c>
      <c r="D1984" s="7" t="s">
        <v>1472</v>
      </c>
      <c r="E1984" s="11" t="s">
        <v>5378</v>
      </c>
      <c r="F1984" s="11" t="s">
        <v>5379</v>
      </c>
      <c r="G1984" s="11" t="s">
        <v>5380</v>
      </c>
      <c r="H1984" s="11" t="s">
        <v>5381</v>
      </c>
      <c r="I1984" s="11" t="s">
        <v>5382</v>
      </c>
      <c r="M1984" s="14" t="s">
        <v>219</v>
      </c>
      <c r="N1984" s="15" t="s">
        <v>220</v>
      </c>
      <c r="O1984" s="15" t="s">
        <v>221</v>
      </c>
    </row>
    <row r="1985">
      <c r="A1985" s="9">
        <v>1985.0</v>
      </c>
      <c r="B1985" s="7" t="s">
        <v>5383</v>
      </c>
      <c r="C1985" s="7" t="s">
        <v>1525</v>
      </c>
      <c r="D1985" s="7" t="s">
        <v>1526</v>
      </c>
      <c r="E1985" s="11" t="s">
        <v>274</v>
      </c>
      <c r="F1985" s="11" t="s">
        <v>275</v>
      </c>
      <c r="G1985" s="11" t="s">
        <v>276</v>
      </c>
      <c r="H1985" s="11" t="s">
        <v>277</v>
      </c>
      <c r="I1985" s="11" t="s">
        <v>278</v>
      </c>
      <c r="M1985" s="14" t="s">
        <v>80</v>
      </c>
      <c r="N1985" s="15" t="s">
        <v>140</v>
      </c>
      <c r="O1985" s="15" t="s">
        <v>141</v>
      </c>
    </row>
    <row r="1986">
      <c r="A1986" s="9">
        <v>1986.0</v>
      </c>
      <c r="B1986" s="7" t="s">
        <v>5384</v>
      </c>
      <c r="C1986" s="7" t="s">
        <v>1525</v>
      </c>
      <c r="D1986" s="7" t="s">
        <v>1526</v>
      </c>
      <c r="E1986" s="11" t="s">
        <v>3761</v>
      </c>
      <c r="F1986" s="11" t="s">
        <v>5385</v>
      </c>
      <c r="G1986" s="11" t="s">
        <v>5315</v>
      </c>
      <c r="H1986" s="11" t="s">
        <v>5386</v>
      </c>
      <c r="I1986" s="11" t="s">
        <v>5387</v>
      </c>
      <c r="M1986" s="14" t="s">
        <v>26</v>
      </c>
      <c r="N1986" s="15" t="s">
        <v>140</v>
      </c>
      <c r="O1986" s="15" t="s">
        <v>167</v>
      </c>
    </row>
    <row r="1987">
      <c r="A1987" s="9">
        <v>1987.0</v>
      </c>
      <c r="B1987" s="7" t="s">
        <v>5388</v>
      </c>
      <c r="C1987" s="7" t="s">
        <v>1525</v>
      </c>
      <c r="D1987" s="7" t="s">
        <v>1526</v>
      </c>
      <c r="E1987" s="11" t="s">
        <v>3761</v>
      </c>
      <c r="F1987" s="11" t="s">
        <v>5385</v>
      </c>
      <c r="G1987" s="11" t="s">
        <v>5315</v>
      </c>
      <c r="H1987" s="11" t="s">
        <v>5386</v>
      </c>
      <c r="I1987" s="11" t="s">
        <v>5387</v>
      </c>
      <c r="M1987" s="14" t="s">
        <v>2116</v>
      </c>
      <c r="N1987" s="15" t="s">
        <v>140</v>
      </c>
      <c r="O1987" s="15" t="s">
        <v>167</v>
      </c>
    </row>
    <row r="1988">
      <c r="A1988" s="9">
        <v>1988.0</v>
      </c>
      <c r="B1988" s="7" t="s">
        <v>5389</v>
      </c>
      <c r="C1988" s="7" t="s">
        <v>1525</v>
      </c>
      <c r="D1988" s="7" t="s">
        <v>1526</v>
      </c>
      <c r="E1988" s="11" t="s">
        <v>5390</v>
      </c>
      <c r="F1988" s="11" t="s">
        <v>5391</v>
      </c>
      <c r="G1988" s="11" t="s">
        <v>5392</v>
      </c>
      <c r="H1988" s="11" t="s">
        <v>5393</v>
      </c>
      <c r="I1988" s="11" t="s">
        <v>5394</v>
      </c>
      <c r="M1988" s="14" t="s">
        <v>219</v>
      </c>
      <c r="N1988" s="15" t="s">
        <v>220</v>
      </c>
      <c r="O1988" s="15" t="s">
        <v>221</v>
      </c>
    </row>
    <row r="1989">
      <c r="A1989" s="9">
        <v>1989.0</v>
      </c>
      <c r="B1989" s="7" t="s">
        <v>5395</v>
      </c>
      <c r="C1989" s="7" t="s">
        <v>656</v>
      </c>
      <c r="D1989" s="7" t="s">
        <v>5396</v>
      </c>
      <c r="E1989" s="11" t="s">
        <v>5397</v>
      </c>
      <c r="F1989" s="11" t="s">
        <v>5398</v>
      </c>
      <c r="G1989" s="11" t="s">
        <v>5399</v>
      </c>
      <c r="H1989" s="11" t="s">
        <v>5400</v>
      </c>
      <c r="I1989" s="11" t="s">
        <v>900</v>
      </c>
      <c r="M1989" s="14" t="s">
        <v>26</v>
      </c>
      <c r="N1989" s="15" t="s">
        <v>140</v>
      </c>
      <c r="O1989" s="15" t="s">
        <v>167</v>
      </c>
    </row>
    <row r="1990">
      <c r="A1990" s="9">
        <v>1990.0</v>
      </c>
      <c r="B1990" s="7" t="s">
        <v>5401</v>
      </c>
      <c r="C1990" s="7" t="s">
        <v>656</v>
      </c>
      <c r="D1990" s="7" t="s">
        <v>5396</v>
      </c>
      <c r="E1990" s="11" t="s">
        <v>5397</v>
      </c>
      <c r="F1990" s="11" t="s">
        <v>5398</v>
      </c>
      <c r="G1990" s="11" t="s">
        <v>5399</v>
      </c>
      <c r="H1990" s="11" t="s">
        <v>5400</v>
      </c>
      <c r="I1990" s="11" t="s">
        <v>900</v>
      </c>
      <c r="M1990" s="14" t="s">
        <v>26</v>
      </c>
      <c r="N1990" s="15" t="s">
        <v>140</v>
      </c>
      <c r="O1990" s="15" t="s">
        <v>167</v>
      </c>
    </row>
    <row r="1991">
      <c r="A1991" s="9">
        <v>1991.0</v>
      </c>
      <c r="B1991" s="7" t="s">
        <v>5402</v>
      </c>
      <c r="C1991" s="7" t="s">
        <v>656</v>
      </c>
      <c r="D1991" s="7" t="s">
        <v>5396</v>
      </c>
      <c r="E1991" s="11" t="s">
        <v>5397</v>
      </c>
      <c r="F1991" s="11" t="s">
        <v>5398</v>
      </c>
      <c r="G1991" s="11" t="s">
        <v>5399</v>
      </c>
      <c r="H1991" s="11" t="s">
        <v>5400</v>
      </c>
      <c r="I1991" s="11" t="s">
        <v>900</v>
      </c>
      <c r="M1991" s="14" t="s">
        <v>26</v>
      </c>
      <c r="N1991" s="15" t="s">
        <v>140</v>
      </c>
      <c r="O1991" s="15" t="s">
        <v>167</v>
      </c>
    </row>
    <row r="1992">
      <c r="A1992" s="9">
        <v>1992.0</v>
      </c>
      <c r="B1992" s="7" t="s">
        <v>5403</v>
      </c>
      <c r="C1992" s="7" t="s">
        <v>1525</v>
      </c>
      <c r="D1992" s="7" t="s">
        <v>5404</v>
      </c>
      <c r="E1992" s="11" t="s">
        <v>5405</v>
      </c>
      <c r="F1992" s="11" t="s">
        <v>5406</v>
      </c>
      <c r="G1992" s="11" t="s">
        <v>5407</v>
      </c>
      <c r="H1992" s="11" t="s">
        <v>5408</v>
      </c>
      <c r="I1992" s="11" t="s">
        <v>5409</v>
      </c>
      <c r="M1992" s="14" t="s">
        <v>26</v>
      </c>
      <c r="N1992" s="15" t="s">
        <v>140</v>
      </c>
      <c r="O1992" s="15" t="s">
        <v>167</v>
      </c>
    </row>
    <row r="1993">
      <c r="A1993" s="9">
        <v>1993.0</v>
      </c>
      <c r="B1993" s="7" t="s">
        <v>5410</v>
      </c>
      <c r="C1993" s="7" t="s">
        <v>1525</v>
      </c>
      <c r="D1993" s="7" t="s">
        <v>5404</v>
      </c>
      <c r="E1993" s="11" t="s">
        <v>5411</v>
      </c>
      <c r="F1993" s="11" t="s">
        <v>5412</v>
      </c>
      <c r="G1993" s="11" t="s">
        <v>5413</v>
      </c>
      <c r="H1993" s="11" t="s">
        <v>5414</v>
      </c>
      <c r="I1993" s="11" t="s">
        <v>5415</v>
      </c>
      <c r="M1993" s="14" t="s">
        <v>5416</v>
      </c>
      <c r="N1993" s="15" t="s">
        <v>140</v>
      </c>
      <c r="O1993" s="15" t="s">
        <v>167</v>
      </c>
    </row>
    <row r="1994">
      <c r="A1994" s="9">
        <v>1994.0</v>
      </c>
      <c r="B1994" s="7" t="s">
        <v>5417</v>
      </c>
      <c r="C1994" s="7" t="s">
        <v>1525</v>
      </c>
      <c r="D1994" s="7" t="s">
        <v>5404</v>
      </c>
      <c r="E1994" s="11" t="s">
        <v>5418</v>
      </c>
      <c r="F1994" s="11" t="s">
        <v>5419</v>
      </c>
      <c r="G1994" s="11" t="s">
        <v>5420</v>
      </c>
      <c r="H1994" s="11" t="s">
        <v>5421</v>
      </c>
      <c r="I1994" s="11" t="s">
        <v>5422</v>
      </c>
      <c r="M1994" s="14" t="s">
        <v>5423</v>
      </c>
      <c r="N1994" s="15" t="s">
        <v>140</v>
      </c>
      <c r="O1994" s="15" t="s">
        <v>167</v>
      </c>
    </row>
    <row r="1995">
      <c r="A1995" s="9">
        <v>1995.0</v>
      </c>
      <c r="B1995" s="7" t="s">
        <v>5424</v>
      </c>
      <c r="C1995" s="7" t="s">
        <v>1525</v>
      </c>
      <c r="D1995" s="7" t="s">
        <v>5404</v>
      </c>
      <c r="E1995" s="11" t="s">
        <v>5418</v>
      </c>
      <c r="F1995" s="11" t="s">
        <v>5419</v>
      </c>
      <c r="G1995" s="11" t="s">
        <v>5420</v>
      </c>
      <c r="H1995" s="11" t="s">
        <v>5421</v>
      </c>
      <c r="I1995" s="11" t="s">
        <v>5422</v>
      </c>
      <c r="M1995" s="14" t="s">
        <v>5423</v>
      </c>
      <c r="N1995" s="15" t="s">
        <v>140</v>
      </c>
      <c r="O1995" s="15" t="s">
        <v>167</v>
      </c>
    </row>
    <row r="1996">
      <c r="A1996" s="9">
        <v>1996.0</v>
      </c>
      <c r="B1996" s="7" t="s">
        <v>5425</v>
      </c>
      <c r="C1996" s="7" t="s">
        <v>1525</v>
      </c>
      <c r="D1996" s="7" t="s">
        <v>5404</v>
      </c>
      <c r="E1996" s="11" t="s">
        <v>5426</v>
      </c>
      <c r="F1996" s="11" t="s">
        <v>5427</v>
      </c>
      <c r="G1996" s="11" t="s">
        <v>5428</v>
      </c>
      <c r="H1996" s="11" t="s">
        <v>5429</v>
      </c>
      <c r="I1996" s="11" t="s">
        <v>5430</v>
      </c>
      <c r="M1996" s="14" t="s">
        <v>1954</v>
      </c>
      <c r="N1996" s="15" t="s">
        <v>140</v>
      </c>
      <c r="O1996" s="15" t="s">
        <v>167</v>
      </c>
    </row>
    <row r="1997">
      <c r="A1997" s="9">
        <v>1997.0</v>
      </c>
      <c r="B1997" s="7" t="s">
        <v>1398</v>
      </c>
      <c r="C1997" s="7" t="s">
        <v>1525</v>
      </c>
      <c r="D1997" s="7" t="s">
        <v>5404</v>
      </c>
      <c r="E1997" s="11" t="s">
        <v>5431</v>
      </c>
      <c r="F1997" s="11" t="s">
        <v>5432</v>
      </c>
      <c r="G1997" s="11" t="s">
        <v>5433</v>
      </c>
      <c r="H1997" s="11" t="s">
        <v>5434</v>
      </c>
      <c r="I1997" s="11" t="s">
        <v>5435</v>
      </c>
      <c r="M1997" s="14" t="s">
        <v>80</v>
      </c>
      <c r="N1997" s="15" t="s">
        <v>140</v>
      </c>
      <c r="O1997" s="15" t="s">
        <v>167</v>
      </c>
    </row>
    <row r="1998">
      <c r="A1998" s="9">
        <v>1998.0</v>
      </c>
      <c r="B1998" s="7" t="s">
        <v>5436</v>
      </c>
      <c r="C1998" s="7" t="s">
        <v>1525</v>
      </c>
      <c r="D1998" s="7" t="s">
        <v>5404</v>
      </c>
      <c r="E1998" s="11" t="s">
        <v>5431</v>
      </c>
      <c r="F1998" s="11" t="s">
        <v>5432</v>
      </c>
      <c r="G1998" s="11" t="s">
        <v>5433</v>
      </c>
      <c r="H1998" s="11" t="s">
        <v>5434</v>
      </c>
      <c r="I1998" s="11" t="s">
        <v>5435</v>
      </c>
      <c r="M1998" s="14" t="s">
        <v>80</v>
      </c>
      <c r="N1998" s="15" t="s">
        <v>140</v>
      </c>
      <c r="O1998" s="15" t="s">
        <v>167</v>
      </c>
    </row>
    <row r="1999">
      <c r="A1999" s="9">
        <v>1999.0</v>
      </c>
      <c r="B1999" s="7" t="s">
        <v>5437</v>
      </c>
      <c r="C1999" s="7" t="s">
        <v>1525</v>
      </c>
      <c r="D1999" s="7" t="s">
        <v>5404</v>
      </c>
      <c r="E1999" s="11" t="s">
        <v>5431</v>
      </c>
      <c r="F1999" s="11" t="s">
        <v>5432</v>
      </c>
      <c r="G1999" s="11" t="s">
        <v>5433</v>
      </c>
      <c r="H1999" s="11" t="s">
        <v>5434</v>
      </c>
      <c r="I1999" s="11" t="s">
        <v>5435</v>
      </c>
      <c r="M1999" s="14" t="s">
        <v>80</v>
      </c>
      <c r="N1999" s="15" t="s">
        <v>140</v>
      </c>
      <c r="O1999" s="15" t="s">
        <v>167</v>
      </c>
    </row>
    <row r="2000">
      <c r="A2000" s="9">
        <v>2000.0</v>
      </c>
      <c r="B2000" s="7" t="s">
        <v>5438</v>
      </c>
      <c r="C2000" s="7" t="s">
        <v>1525</v>
      </c>
      <c r="D2000" s="7" t="s">
        <v>5404</v>
      </c>
      <c r="E2000" s="11" t="s">
        <v>5431</v>
      </c>
      <c r="F2000" s="11" t="s">
        <v>5432</v>
      </c>
      <c r="G2000" s="11" t="s">
        <v>5433</v>
      </c>
      <c r="H2000" s="11" t="s">
        <v>5434</v>
      </c>
      <c r="I2000" s="11" t="s">
        <v>5435</v>
      </c>
      <c r="M2000" s="14" t="s">
        <v>80</v>
      </c>
      <c r="N2000" s="15" t="s">
        <v>140</v>
      </c>
      <c r="O2000" s="15" t="s">
        <v>167</v>
      </c>
    </row>
    <row r="2001">
      <c r="A2001" s="9">
        <v>2001.0</v>
      </c>
      <c r="B2001" s="7" t="s">
        <v>5439</v>
      </c>
      <c r="C2001" s="7" t="s">
        <v>1525</v>
      </c>
      <c r="D2001" s="7" t="s">
        <v>5404</v>
      </c>
      <c r="E2001" s="11" t="s">
        <v>5431</v>
      </c>
      <c r="F2001" s="11" t="s">
        <v>5432</v>
      </c>
      <c r="G2001" s="11" t="s">
        <v>5433</v>
      </c>
      <c r="H2001" s="11" t="s">
        <v>5434</v>
      </c>
      <c r="I2001" s="11" t="s">
        <v>5435</v>
      </c>
      <c r="M2001" s="14" t="s">
        <v>80</v>
      </c>
      <c r="N2001" s="15" t="s">
        <v>140</v>
      </c>
      <c r="O2001" s="15" t="s">
        <v>167</v>
      </c>
    </row>
    <row r="2002">
      <c r="A2002" s="9">
        <v>2002.0</v>
      </c>
      <c r="B2002" s="7" t="s">
        <v>5440</v>
      </c>
      <c r="C2002" s="7" t="s">
        <v>1525</v>
      </c>
      <c r="D2002" s="7" t="s">
        <v>5404</v>
      </c>
      <c r="E2002" s="11" t="s">
        <v>5441</v>
      </c>
      <c r="F2002" s="11" t="s">
        <v>5442</v>
      </c>
      <c r="G2002" s="11" t="s">
        <v>5443</v>
      </c>
      <c r="H2002" s="11" t="s">
        <v>5444</v>
      </c>
      <c r="I2002" s="11" t="s">
        <v>5445</v>
      </c>
      <c r="M2002" s="14" t="s">
        <v>5446</v>
      </c>
      <c r="N2002" s="15" t="s">
        <v>140</v>
      </c>
      <c r="O2002" s="15" t="s">
        <v>167</v>
      </c>
    </row>
    <row r="2003">
      <c r="A2003" s="9">
        <v>2003.0</v>
      </c>
      <c r="B2003" s="7" t="s">
        <v>1470</v>
      </c>
      <c r="C2003" s="7" t="s">
        <v>1525</v>
      </c>
      <c r="D2003" s="7" t="s">
        <v>5404</v>
      </c>
      <c r="E2003" s="11" t="s">
        <v>5447</v>
      </c>
      <c r="F2003" s="11" t="s">
        <v>5448</v>
      </c>
      <c r="G2003" s="11" t="s">
        <v>5449</v>
      </c>
      <c r="H2003" s="11" t="s">
        <v>5450</v>
      </c>
      <c r="I2003" s="11" t="s">
        <v>5451</v>
      </c>
      <c r="M2003" s="14" t="s">
        <v>853</v>
      </c>
      <c r="N2003" s="15" t="s">
        <v>140</v>
      </c>
      <c r="O2003" s="15" t="s">
        <v>167</v>
      </c>
    </row>
    <row r="2004">
      <c r="A2004" s="9">
        <v>2004.0</v>
      </c>
      <c r="B2004" s="7" t="s">
        <v>5452</v>
      </c>
      <c r="C2004" s="7" t="s">
        <v>1525</v>
      </c>
      <c r="D2004" s="7" t="s">
        <v>5404</v>
      </c>
      <c r="E2004" s="11" t="s">
        <v>5453</v>
      </c>
      <c r="F2004" s="11" t="s">
        <v>5454</v>
      </c>
      <c r="G2004" s="11" t="s">
        <v>5455</v>
      </c>
      <c r="H2004" s="11" t="s">
        <v>5456</v>
      </c>
      <c r="I2004" s="11" t="s">
        <v>5457</v>
      </c>
      <c r="M2004" s="14" t="s">
        <v>26</v>
      </c>
      <c r="N2004" s="15" t="s">
        <v>140</v>
      </c>
      <c r="O2004" s="15" t="s">
        <v>167</v>
      </c>
    </row>
    <row r="2005">
      <c r="A2005" s="9">
        <v>2005.0</v>
      </c>
      <c r="B2005" s="7" t="s">
        <v>5458</v>
      </c>
      <c r="C2005" s="7" t="s">
        <v>1525</v>
      </c>
      <c r="D2005" s="7" t="s">
        <v>5404</v>
      </c>
      <c r="E2005" s="11" t="s">
        <v>5459</v>
      </c>
      <c r="F2005" s="11" t="s">
        <v>5460</v>
      </c>
      <c r="G2005" s="11" t="s">
        <v>5461</v>
      </c>
      <c r="H2005" s="11" t="s">
        <v>5462</v>
      </c>
      <c r="I2005" s="11" t="s">
        <v>5463</v>
      </c>
      <c r="M2005" s="14" t="s">
        <v>26</v>
      </c>
      <c r="N2005" s="15" t="s">
        <v>140</v>
      </c>
      <c r="O2005" s="15" t="s">
        <v>167</v>
      </c>
    </row>
    <row r="2006">
      <c r="A2006" s="9">
        <v>2006.0</v>
      </c>
      <c r="B2006" s="7" t="s">
        <v>5464</v>
      </c>
      <c r="C2006" s="7" t="s">
        <v>1525</v>
      </c>
      <c r="D2006" s="7" t="s">
        <v>5404</v>
      </c>
      <c r="E2006" s="11" t="s">
        <v>274</v>
      </c>
      <c r="F2006" s="11" t="s">
        <v>275</v>
      </c>
      <c r="G2006" s="11" t="s">
        <v>276</v>
      </c>
      <c r="H2006" s="11" t="s">
        <v>277</v>
      </c>
      <c r="I2006" s="11" t="s">
        <v>278</v>
      </c>
      <c r="M2006" s="14" t="s">
        <v>80</v>
      </c>
      <c r="N2006" s="15" t="s">
        <v>140</v>
      </c>
      <c r="O2006" s="15" t="s">
        <v>141</v>
      </c>
    </row>
    <row r="2007">
      <c r="A2007" s="9">
        <v>2007.0</v>
      </c>
      <c r="B2007" s="7" t="s">
        <v>5465</v>
      </c>
      <c r="C2007" s="7" t="s">
        <v>811</v>
      </c>
      <c r="D2007" s="7" t="s">
        <v>812</v>
      </c>
      <c r="E2007" s="11" t="s">
        <v>5466</v>
      </c>
      <c r="F2007" s="11" t="s">
        <v>5467</v>
      </c>
      <c r="G2007" s="11" t="s">
        <v>5468</v>
      </c>
      <c r="H2007" s="11" t="s">
        <v>5469</v>
      </c>
      <c r="I2007" s="11" t="s">
        <v>5470</v>
      </c>
      <c r="M2007" s="14" t="s">
        <v>26</v>
      </c>
      <c r="N2007" s="15" t="s">
        <v>140</v>
      </c>
      <c r="O2007" s="15" t="s">
        <v>167</v>
      </c>
    </row>
    <row r="2008">
      <c r="A2008" s="9">
        <v>2008.0</v>
      </c>
      <c r="B2008" s="7" t="s">
        <v>5471</v>
      </c>
      <c r="C2008" s="7" t="s">
        <v>811</v>
      </c>
      <c r="D2008" s="7" t="s">
        <v>812</v>
      </c>
      <c r="E2008" s="11" t="s">
        <v>5466</v>
      </c>
      <c r="F2008" s="11" t="s">
        <v>5467</v>
      </c>
      <c r="G2008" s="11" t="s">
        <v>5468</v>
      </c>
      <c r="H2008" s="11" t="s">
        <v>5469</v>
      </c>
      <c r="I2008" s="11" t="s">
        <v>5470</v>
      </c>
      <c r="M2008" s="14" t="s">
        <v>26</v>
      </c>
      <c r="N2008" s="15" t="s">
        <v>140</v>
      </c>
      <c r="O2008" s="15" t="s">
        <v>167</v>
      </c>
    </row>
    <row r="2009">
      <c r="A2009" s="9">
        <v>2009.0</v>
      </c>
      <c r="B2009" s="7" t="s">
        <v>5472</v>
      </c>
      <c r="C2009" s="7" t="s">
        <v>811</v>
      </c>
      <c r="D2009" s="7" t="s">
        <v>812</v>
      </c>
      <c r="E2009" s="11" t="s">
        <v>5466</v>
      </c>
      <c r="F2009" s="11" t="s">
        <v>5467</v>
      </c>
      <c r="G2009" s="11" t="s">
        <v>5468</v>
      </c>
      <c r="H2009" s="11" t="s">
        <v>5469</v>
      </c>
      <c r="I2009" s="11" t="s">
        <v>5470</v>
      </c>
      <c r="M2009" s="14" t="s">
        <v>26</v>
      </c>
      <c r="N2009" s="15" t="s">
        <v>140</v>
      </c>
      <c r="O2009" s="15" t="s">
        <v>167</v>
      </c>
    </row>
    <row r="2010">
      <c r="A2010" s="9">
        <v>2010.0</v>
      </c>
      <c r="B2010" s="7" t="s">
        <v>5473</v>
      </c>
      <c r="C2010" s="7" t="s">
        <v>811</v>
      </c>
      <c r="D2010" s="7" t="s">
        <v>812</v>
      </c>
      <c r="E2010" s="11" t="s">
        <v>5466</v>
      </c>
      <c r="F2010" s="11" t="s">
        <v>5467</v>
      </c>
      <c r="G2010" s="11" t="s">
        <v>5468</v>
      </c>
      <c r="H2010" s="11" t="s">
        <v>5469</v>
      </c>
      <c r="I2010" s="11" t="s">
        <v>5470</v>
      </c>
      <c r="M2010" s="14" t="s">
        <v>26</v>
      </c>
      <c r="N2010" s="15" t="s">
        <v>140</v>
      </c>
      <c r="O2010" s="15" t="s">
        <v>167</v>
      </c>
    </row>
    <row r="2011">
      <c r="A2011" s="9">
        <v>2011.0</v>
      </c>
      <c r="B2011" s="7" t="s">
        <v>5474</v>
      </c>
      <c r="C2011" s="7" t="s">
        <v>811</v>
      </c>
      <c r="D2011" s="7" t="s">
        <v>812</v>
      </c>
      <c r="E2011" s="11" t="s">
        <v>5466</v>
      </c>
      <c r="F2011" s="11" t="s">
        <v>5467</v>
      </c>
      <c r="G2011" s="11" t="s">
        <v>5468</v>
      </c>
      <c r="H2011" s="11" t="s">
        <v>5469</v>
      </c>
      <c r="I2011" s="11" t="s">
        <v>5470</v>
      </c>
      <c r="M2011" s="14" t="s">
        <v>26</v>
      </c>
      <c r="N2011" s="15" t="s">
        <v>140</v>
      </c>
      <c r="O2011" s="15" t="s">
        <v>167</v>
      </c>
    </row>
    <row r="2012">
      <c r="A2012" s="9">
        <v>2012.0</v>
      </c>
      <c r="B2012" s="7" t="s">
        <v>5475</v>
      </c>
      <c r="C2012" s="7" t="s">
        <v>144</v>
      </c>
      <c r="D2012" s="7" t="s">
        <v>145</v>
      </c>
      <c r="E2012" s="11" t="s">
        <v>5476</v>
      </c>
      <c r="F2012" s="11" t="s">
        <v>5477</v>
      </c>
      <c r="G2012" s="11" t="s">
        <v>5478</v>
      </c>
      <c r="H2012" s="11" t="s">
        <v>5479</v>
      </c>
      <c r="I2012" s="11" t="s">
        <v>5480</v>
      </c>
      <c r="M2012" s="14" t="s">
        <v>26</v>
      </c>
      <c r="N2012" s="15" t="s">
        <v>140</v>
      </c>
      <c r="O2012" s="15" t="s">
        <v>167</v>
      </c>
    </row>
    <row r="2013">
      <c r="A2013" s="9">
        <v>2013.0</v>
      </c>
      <c r="B2013" s="7" t="s">
        <v>5481</v>
      </c>
      <c r="C2013" s="7" t="s">
        <v>232</v>
      </c>
      <c r="D2013" s="7" t="s">
        <v>1860</v>
      </c>
      <c r="E2013" s="11" t="s">
        <v>5482</v>
      </c>
      <c r="F2013" s="11" t="s">
        <v>5483</v>
      </c>
      <c r="G2013" s="11" t="s">
        <v>5484</v>
      </c>
      <c r="H2013" s="11" t="s">
        <v>5485</v>
      </c>
      <c r="I2013" s="11" t="s">
        <v>5486</v>
      </c>
      <c r="M2013" s="14" t="s">
        <v>26</v>
      </c>
      <c r="N2013" s="15" t="s">
        <v>140</v>
      </c>
      <c r="O2013" s="15" t="s">
        <v>167</v>
      </c>
    </row>
    <row r="2014">
      <c r="A2014" s="9">
        <v>2014.0</v>
      </c>
      <c r="B2014" s="7" t="s">
        <v>5487</v>
      </c>
      <c r="C2014" s="7" t="s">
        <v>232</v>
      </c>
      <c r="D2014" s="7" t="s">
        <v>1860</v>
      </c>
      <c r="E2014" s="11" t="s">
        <v>5482</v>
      </c>
      <c r="F2014" s="11" t="s">
        <v>5483</v>
      </c>
      <c r="G2014" s="11" t="s">
        <v>5484</v>
      </c>
      <c r="H2014" s="11" t="s">
        <v>5485</v>
      </c>
      <c r="I2014" s="11" t="s">
        <v>5486</v>
      </c>
      <c r="M2014" s="14" t="s">
        <v>26</v>
      </c>
      <c r="N2014" s="15" t="s">
        <v>140</v>
      </c>
      <c r="O2014" s="15" t="s">
        <v>167</v>
      </c>
    </row>
    <row r="2015">
      <c r="A2015" s="9">
        <v>2015.0</v>
      </c>
      <c r="B2015" s="7" t="s">
        <v>5488</v>
      </c>
      <c r="C2015" s="7" t="s">
        <v>759</v>
      </c>
      <c r="D2015" s="7" t="s">
        <v>1803</v>
      </c>
      <c r="E2015" s="11" t="s">
        <v>1826</v>
      </c>
      <c r="F2015" s="11" t="s">
        <v>5489</v>
      </c>
      <c r="G2015" s="11" t="s">
        <v>5490</v>
      </c>
      <c r="H2015" s="11" t="s">
        <v>5491</v>
      </c>
      <c r="I2015" s="11" t="s">
        <v>5492</v>
      </c>
      <c r="M2015" s="14" t="s">
        <v>80</v>
      </c>
      <c r="N2015" s="15" t="s">
        <v>140</v>
      </c>
      <c r="O2015" s="15" t="s">
        <v>167</v>
      </c>
    </row>
    <row r="2016">
      <c r="A2016" s="9">
        <v>2016.0</v>
      </c>
      <c r="B2016" s="7" t="s">
        <v>5493</v>
      </c>
      <c r="C2016" s="7" t="s">
        <v>759</v>
      </c>
      <c r="D2016" s="7" t="s">
        <v>2083</v>
      </c>
      <c r="E2016" s="11" t="s">
        <v>896</v>
      </c>
      <c r="F2016" s="11" t="s">
        <v>5494</v>
      </c>
      <c r="G2016" s="11" t="s">
        <v>5495</v>
      </c>
      <c r="H2016" s="11" t="s">
        <v>5496</v>
      </c>
      <c r="I2016" s="11" t="s">
        <v>4738</v>
      </c>
      <c r="M2016" s="14" t="s">
        <v>26</v>
      </c>
      <c r="N2016" s="15" t="s">
        <v>140</v>
      </c>
      <c r="O2016" s="15" t="s">
        <v>167</v>
      </c>
    </row>
    <row r="2017">
      <c r="A2017" s="9">
        <v>2017.0</v>
      </c>
      <c r="B2017" s="7" t="s">
        <v>5497</v>
      </c>
      <c r="C2017" s="7" t="s">
        <v>759</v>
      </c>
      <c r="D2017" s="7" t="s">
        <v>2083</v>
      </c>
      <c r="E2017" s="11" t="s">
        <v>896</v>
      </c>
      <c r="F2017" s="11" t="s">
        <v>5494</v>
      </c>
      <c r="G2017" s="11" t="s">
        <v>5495</v>
      </c>
      <c r="H2017" s="11" t="s">
        <v>5496</v>
      </c>
      <c r="I2017" s="11" t="s">
        <v>4738</v>
      </c>
      <c r="M2017" s="14" t="s">
        <v>26</v>
      </c>
      <c r="N2017" s="15" t="s">
        <v>140</v>
      </c>
      <c r="O2017" s="15" t="s">
        <v>167</v>
      </c>
    </row>
    <row r="2018">
      <c r="A2018" s="9">
        <v>2018.0</v>
      </c>
      <c r="B2018" s="7" t="s">
        <v>5498</v>
      </c>
      <c r="C2018" s="7" t="s">
        <v>759</v>
      </c>
      <c r="D2018" s="7" t="s">
        <v>2083</v>
      </c>
      <c r="E2018" s="11" t="s">
        <v>5499</v>
      </c>
      <c r="F2018" s="11" t="s">
        <v>5500</v>
      </c>
      <c r="G2018" s="11" t="s">
        <v>5501</v>
      </c>
      <c r="H2018" s="11" t="s">
        <v>5502</v>
      </c>
      <c r="I2018" s="11" t="s">
        <v>5503</v>
      </c>
      <c r="M2018" s="14" t="s">
        <v>26</v>
      </c>
      <c r="N2018" s="15" t="s">
        <v>140</v>
      </c>
      <c r="O2018" s="15" t="s">
        <v>167</v>
      </c>
    </row>
    <row r="2019">
      <c r="A2019" s="9">
        <v>2019.0</v>
      </c>
      <c r="B2019" s="7" t="s">
        <v>5504</v>
      </c>
      <c r="C2019" s="7" t="s">
        <v>759</v>
      </c>
      <c r="D2019" s="7" t="s">
        <v>2083</v>
      </c>
      <c r="E2019" s="11" t="s">
        <v>5499</v>
      </c>
      <c r="F2019" s="11" t="s">
        <v>5500</v>
      </c>
      <c r="G2019" s="11" t="s">
        <v>5501</v>
      </c>
      <c r="H2019" s="11" t="s">
        <v>5502</v>
      </c>
      <c r="I2019" s="11" t="s">
        <v>5503</v>
      </c>
      <c r="M2019" s="14" t="s">
        <v>26</v>
      </c>
      <c r="N2019" s="15" t="s">
        <v>140</v>
      </c>
      <c r="O2019" s="15" t="s">
        <v>167</v>
      </c>
    </row>
    <row r="2020">
      <c r="A2020" s="9">
        <v>2020.0</v>
      </c>
      <c r="B2020" s="7" t="s">
        <v>5505</v>
      </c>
      <c r="C2020" s="7" t="s">
        <v>759</v>
      </c>
      <c r="D2020" s="7" t="s">
        <v>2083</v>
      </c>
      <c r="E2020" s="11" t="s">
        <v>5499</v>
      </c>
      <c r="F2020" s="11" t="s">
        <v>5500</v>
      </c>
      <c r="G2020" s="11" t="s">
        <v>5501</v>
      </c>
      <c r="H2020" s="11" t="s">
        <v>5502</v>
      </c>
      <c r="I2020" s="11" t="s">
        <v>5503</v>
      </c>
      <c r="M2020" s="14" t="s">
        <v>26</v>
      </c>
      <c r="N2020" s="15" t="s">
        <v>140</v>
      </c>
      <c r="O2020" s="15" t="s">
        <v>167</v>
      </c>
    </row>
    <row r="2021">
      <c r="A2021" s="9">
        <v>2021.0</v>
      </c>
      <c r="B2021" s="7" t="s">
        <v>5506</v>
      </c>
      <c r="C2021" s="7" t="s">
        <v>759</v>
      </c>
      <c r="D2021" s="7" t="s">
        <v>2083</v>
      </c>
      <c r="E2021" s="11" t="s">
        <v>5499</v>
      </c>
      <c r="F2021" s="11" t="s">
        <v>5500</v>
      </c>
      <c r="G2021" s="11" t="s">
        <v>5501</v>
      </c>
      <c r="H2021" s="11" t="s">
        <v>5502</v>
      </c>
      <c r="I2021" s="11" t="s">
        <v>5503</v>
      </c>
      <c r="M2021" s="14" t="s">
        <v>26</v>
      </c>
      <c r="N2021" s="15" t="s">
        <v>140</v>
      </c>
      <c r="O2021" s="15" t="s">
        <v>167</v>
      </c>
    </row>
    <row r="2022">
      <c r="A2022" s="9">
        <v>2022.0</v>
      </c>
      <c r="B2022" s="7" t="s">
        <v>5507</v>
      </c>
      <c r="C2022" s="7" t="s">
        <v>759</v>
      </c>
      <c r="D2022" s="7" t="s">
        <v>2083</v>
      </c>
      <c r="E2022" s="11" t="s">
        <v>5499</v>
      </c>
      <c r="F2022" s="11" t="s">
        <v>5500</v>
      </c>
      <c r="G2022" s="11" t="s">
        <v>5501</v>
      </c>
      <c r="H2022" s="11" t="s">
        <v>5502</v>
      </c>
      <c r="I2022" s="11" t="s">
        <v>5503</v>
      </c>
      <c r="M2022" s="14" t="s">
        <v>26</v>
      </c>
      <c r="N2022" s="15" t="s">
        <v>140</v>
      </c>
      <c r="O2022" s="15" t="s">
        <v>167</v>
      </c>
    </row>
    <row r="2023">
      <c r="A2023" s="9">
        <v>2023.0</v>
      </c>
      <c r="B2023" s="7" t="s">
        <v>5508</v>
      </c>
      <c r="C2023" s="7" t="s">
        <v>759</v>
      </c>
      <c r="D2023" s="7" t="s">
        <v>2083</v>
      </c>
      <c r="E2023" s="11" t="s">
        <v>5499</v>
      </c>
      <c r="F2023" s="11" t="s">
        <v>5500</v>
      </c>
      <c r="G2023" s="11" t="s">
        <v>5501</v>
      </c>
      <c r="H2023" s="11" t="s">
        <v>5502</v>
      </c>
      <c r="I2023" s="11" t="s">
        <v>5503</v>
      </c>
      <c r="M2023" s="14" t="s">
        <v>26</v>
      </c>
      <c r="N2023" s="15" t="s">
        <v>140</v>
      </c>
      <c r="O2023" s="15" t="s">
        <v>167</v>
      </c>
    </row>
    <row r="2024">
      <c r="A2024" s="9">
        <v>2024.0</v>
      </c>
      <c r="B2024" s="7" t="s">
        <v>5509</v>
      </c>
      <c r="C2024" s="7" t="s">
        <v>759</v>
      </c>
      <c r="D2024" s="7" t="s">
        <v>2083</v>
      </c>
      <c r="E2024" s="11" t="s">
        <v>5510</v>
      </c>
      <c r="F2024" s="11" t="s">
        <v>5511</v>
      </c>
      <c r="G2024" s="11" t="s">
        <v>5512</v>
      </c>
      <c r="H2024" s="11" t="s">
        <v>5513</v>
      </c>
      <c r="I2024" s="11" t="s">
        <v>5514</v>
      </c>
      <c r="M2024" s="14" t="s">
        <v>26</v>
      </c>
      <c r="N2024" s="15" t="s">
        <v>140</v>
      </c>
      <c r="O2024" s="15" t="s">
        <v>167</v>
      </c>
    </row>
    <row r="2025">
      <c r="A2025" s="9">
        <v>2025.0</v>
      </c>
      <c r="B2025" s="7" t="s">
        <v>5515</v>
      </c>
      <c r="C2025" s="7" t="s">
        <v>759</v>
      </c>
      <c r="D2025" s="7" t="s">
        <v>2083</v>
      </c>
      <c r="E2025" s="11" t="s">
        <v>5499</v>
      </c>
      <c r="F2025" s="11" t="s">
        <v>5500</v>
      </c>
      <c r="G2025" s="11" t="s">
        <v>5501</v>
      </c>
      <c r="H2025" s="11" t="s">
        <v>5502</v>
      </c>
      <c r="I2025" s="11" t="s">
        <v>5503</v>
      </c>
      <c r="M2025" s="14" t="s">
        <v>26</v>
      </c>
      <c r="N2025" s="15" t="s">
        <v>140</v>
      </c>
      <c r="O2025" s="15" t="s">
        <v>167</v>
      </c>
    </row>
    <row r="2026">
      <c r="A2026" s="9">
        <v>2026.0</v>
      </c>
      <c r="B2026" s="7" t="s">
        <v>5516</v>
      </c>
      <c r="C2026" s="7" t="s">
        <v>759</v>
      </c>
      <c r="D2026" s="7" t="s">
        <v>2083</v>
      </c>
      <c r="E2026" s="11" t="s">
        <v>5510</v>
      </c>
      <c r="F2026" s="11" t="s">
        <v>5511</v>
      </c>
      <c r="G2026" s="11" t="s">
        <v>5512</v>
      </c>
      <c r="H2026" s="11" t="s">
        <v>5513</v>
      </c>
      <c r="I2026" s="11" t="s">
        <v>5514</v>
      </c>
      <c r="M2026" s="14" t="s">
        <v>26</v>
      </c>
      <c r="N2026" s="15" t="s">
        <v>140</v>
      </c>
      <c r="O2026" s="15" t="s">
        <v>167</v>
      </c>
    </row>
    <row r="2027">
      <c r="A2027" s="9">
        <v>2027.0</v>
      </c>
      <c r="B2027" s="7" t="s">
        <v>5517</v>
      </c>
      <c r="C2027" s="7" t="s">
        <v>759</v>
      </c>
      <c r="D2027" s="7" t="s">
        <v>2083</v>
      </c>
      <c r="E2027" s="11" t="s">
        <v>5499</v>
      </c>
      <c r="F2027" s="11" t="s">
        <v>5500</v>
      </c>
      <c r="G2027" s="11" t="s">
        <v>5501</v>
      </c>
      <c r="H2027" s="11" t="s">
        <v>5502</v>
      </c>
      <c r="I2027" s="11" t="s">
        <v>5503</v>
      </c>
      <c r="M2027" s="14" t="s">
        <v>219</v>
      </c>
      <c r="N2027" s="15" t="s">
        <v>220</v>
      </c>
      <c r="O2027" s="15" t="s">
        <v>221</v>
      </c>
    </row>
    <row r="2028">
      <c r="A2028" s="9">
        <v>2028.0</v>
      </c>
      <c r="B2028" s="7" t="s">
        <v>5518</v>
      </c>
      <c r="C2028" s="7" t="s">
        <v>205</v>
      </c>
      <c r="D2028" s="7" t="s">
        <v>1794</v>
      </c>
      <c r="E2028" s="11" t="s">
        <v>5519</v>
      </c>
      <c r="F2028" s="11" t="s">
        <v>5520</v>
      </c>
      <c r="G2028" s="11" t="s">
        <v>5521</v>
      </c>
      <c r="H2028" s="11" t="s">
        <v>5522</v>
      </c>
      <c r="I2028" s="11" t="s">
        <v>5523</v>
      </c>
      <c r="M2028" s="14" t="s">
        <v>26</v>
      </c>
      <c r="N2028" s="15" t="s">
        <v>140</v>
      </c>
      <c r="O2028" s="15" t="s">
        <v>167</v>
      </c>
    </row>
    <row r="2029">
      <c r="A2029" s="9">
        <v>2029.0</v>
      </c>
      <c r="B2029" s="7" t="s">
        <v>5524</v>
      </c>
      <c r="C2029" s="7" t="s">
        <v>205</v>
      </c>
      <c r="D2029" s="7" t="s">
        <v>1794</v>
      </c>
      <c r="E2029" s="11" t="s">
        <v>5519</v>
      </c>
      <c r="F2029" s="11" t="s">
        <v>5520</v>
      </c>
      <c r="G2029" s="11" t="s">
        <v>5521</v>
      </c>
      <c r="H2029" s="11" t="s">
        <v>5522</v>
      </c>
      <c r="I2029" s="11" t="s">
        <v>5523</v>
      </c>
      <c r="M2029" s="14" t="s">
        <v>26</v>
      </c>
      <c r="N2029" s="15" t="s">
        <v>140</v>
      </c>
      <c r="O2029" s="15" t="s">
        <v>167</v>
      </c>
    </row>
    <row r="2030">
      <c r="A2030" s="9">
        <v>2030.0</v>
      </c>
      <c r="B2030" s="7" t="s">
        <v>5525</v>
      </c>
      <c r="C2030" s="7" t="s">
        <v>205</v>
      </c>
      <c r="D2030" s="7" t="s">
        <v>1794</v>
      </c>
      <c r="E2030" s="11" t="s">
        <v>5519</v>
      </c>
      <c r="F2030" s="11" t="s">
        <v>5520</v>
      </c>
      <c r="G2030" s="11" t="s">
        <v>5521</v>
      </c>
      <c r="H2030" s="11" t="s">
        <v>5522</v>
      </c>
      <c r="I2030" s="11" t="s">
        <v>5523</v>
      </c>
      <c r="M2030" s="14" t="s">
        <v>26</v>
      </c>
      <c r="N2030" s="15" t="s">
        <v>140</v>
      </c>
      <c r="O2030" s="15" t="s">
        <v>167</v>
      </c>
    </row>
    <row r="2031">
      <c r="A2031" s="9">
        <v>2031.0</v>
      </c>
      <c r="B2031" s="7" t="s">
        <v>5526</v>
      </c>
      <c r="C2031" s="7" t="s">
        <v>205</v>
      </c>
      <c r="D2031" s="7" t="s">
        <v>5527</v>
      </c>
      <c r="E2031" s="11" t="s">
        <v>5519</v>
      </c>
      <c r="F2031" s="11" t="s">
        <v>5520</v>
      </c>
      <c r="G2031" s="11" t="s">
        <v>5521</v>
      </c>
      <c r="H2031" s="11" t="s">
        <v>5522</v>
      </c>
      <c r="I2031" s="11" t="s">
        <v>5523</v>
      </c>
      <c r="M2031" s="14" t="s">
        <v>26</v>
      </c>
      <c r="N2031" s="15" t="s">
        <v>140</v>
      </c>
      <c r="O2031" s="15" t="s">
        <v>167</v>
      </c>
    </row>
    <row r="2032">
      <c r="A2032" s="9">
        <v>2032.0</v>
      </c>
      <c r="B2032" s="7" t="s">
        <v>5528</v>
      </c>
      <c r="C2032" s="7" t="s">
        <v>205</v>
      </c>
      <c r="D2032" s="7" t="s">
        <v>5527</v>
      </c>
      <c r="E2032" s="11" t="s">
        <v>5519</v>
      </c>
      <c r="F2032" s="11" t="s">
        <v>5520</v>
      </c>
      <c r="G2032" s="11" t="s">
        <v>5521</v>
      </c>
      <c r="H2032" s="11" t="s">
        <v>5522</v>
      </c>
      <c r="I2032" s="11" t="s">
        <v>5523</v>
      </c>
      <c r="M2032" s="14" t="s">
        <v>26</v>
      </c>
      <c r="N2032" s="15" t="s">
        <v>140</v>
      </c>
      <c r="O2032" s="15" t="s">
        <v>167</v>
      </c>
    </row>
    <row r="2033">
      <c r="A2033" s="9">
        <v>2033.0</v>
      </c>
      <c r="B2033" s="7" t="s">
        <v>5529</v>
      </c>
      <c r="C2033" s="7" t="s">
        <v>205</v>
      </c>
      <c r="D2033" s="7" t="s">
        <v>5527</v>
      </c>
      <c r="E2033" s="11" t="s">
        <v>5519</v>
      </c>
      <c r="F2033" s="11" t="s">
        <v>5520</v>
      </c>
      <c r="G2033" s="11" t="s">
        <v>5521</v>
      </c>
      <c r="H2033" s="11" t="s">
        <v>5522</v>
      </c>
      <c r="I2033" s="11" t="s">
        <v>5523</v>
      </c>
      <c r="M2033" s="14" t="s">
        <v>26</v>
      </c>
      <c r="N2033" s="15" t="s">
        <v>140</v>
      </c>
      <c r="O2033" s="15" t="s">
        <v>167</v>
      </c>
    </row>
    <row r="2034">
      <c r="A2034" s="9">
        <v>2034.0</v>
      </c>
      <c r="B2034" s="7" t="s">
        <v>5530</v>
      </c>
      <c r="C2034" s="7" t="s">
        <v>205</v>
      </c>
      <c r="D2034" s="7" t="s">
        <v>5527</v>
      </c>
      <c r="E2034" s="11" t="s">
        <v>5519</v>
      </c>
      <c r="F2034" s="11" t="s">
        <v>5520</v>
      </c>
      <c r="G2034" s="11" t="s">
        <v>5521</v>
      </c>
      <c r="H2034" s="11" t="s">
        <v>5522</v>
      </c>
      <c r="I2034" s="11" t="s">
        <v>5523</v>
      </c>
      <c r="M2034" s="14" t="s">
        <v>26</v>
      </c>
      <c r="N2034" s="15" t="s">
        <v>140</v>
      </c>
      <c r="O2034" s="15" t="s">
        <v>167</v>
      </c>
    </row>
    <row r="2035">
      <c r="A2035" s="9">
        <v>2035.0</v>
      </c>
      <c r="B2035" s="7" t="s">
        <v>5531</v>
      </c>
      <c r="C2035" s="7" t="s">
        <v>205</v>
      </c>
      <c r="D2035" s="7" t="s">
        <v>5527</v>
      </c>
      <c r="E2035" s="11" t="s">
        <v>5519</v>
      </c>
      <c r="F2035" s="11" t="s">
        <v>5520</v>
      </c>
      <c r="G2035" s="11" t="s">
        <v>5521</v>
      </c>
      <c r="H2035" s="11" t="s">
        <v>5522</v>
      </c>
      <c r="I2035" s="11" t="s">
        <v>5523</v>
      </c>
      <c r="M2035" s="14" t="s">
        <v>26</v>
      </c>
      <c r="N2035" s="15" t="s">
        <v>140</v>
      </c>
      <c r="O2035" s="15" t="s">
        <v>167</v>
      </c>
    </row>
    <row r="2036">
      <c r="A2036" s="9">
        <v>2036.0</v>
      </c>
      <c r="B2036" s="7" t="s">
        <v>5532</v>
      </c>
      <c r="C2036" s="7" t="s">
        <v>205</v>
      </c>
      <c r="D2036" s="7" t="s">
        <v>5527</v>
      </c>
      <c r="E2036" s="11" t="s">
        <v>5519</v>
      </c>
      <c r="F2036" s="11" t="s">
        <v>5520</v>
      </c>
      <c r="G2036" s="11" t="s">
        <v>5521</v>
      </c>
      <c r="H2036" s="11" t="s">
        <v>5522</v>
      </c>
      <c r="I2036" s="11" t="s">
        <v>5523</v>
      </c>
      <c r="M2036" s="14" t="s">
        <v>26</v>
      </c>
      <c r="N2036" s="15" t="s">
        <v>140</v>
      </c>
      <c r="O2036" s="15" t="s">
        <v>167</v>
      </c>
    </row>
    <row r="2037">
      <c r="A2037" s="9">
        <v>2037.0</v>
      </c>
      <c r="B2037" s="7" t="s">
        <v>5533</v>
      </c>
      <c r="C2037" s="7" t="s">
        <v>205</v>
      </c>
      <c r="D2037" s="7" t="s">
        <v>5527</v>
      </c>
      <c r="E2037" s="11" t="s">
        <v>5519</v>
      </c>
      <c r="F2037" s="11" t="s">
        <v>5520</v>
      </c>
      <c r="G2037" s="11" t="s">
        <v>5521</v>
      </c>
      <c r="H2037" s="11" t="s">
        <v>5522</v>
      </c>
      <c r="I2037" s="11" t="s">
        <v>5523</v>
      </c>
      <c r="M2037" s="14" t="s">
        <v>26</v>
      </c>
      <c r="N2037" s="15" t="s">
        <v>140</v>
      </c>
      <c r="O2037" s="15" t="s">
        <v>167</v>
      </c>
    </row>
    <row r="2038">
      <c r="A2038" s="9">
        <v>2038.0</v>
      </c>
      <c r="B2038" s="7" t="s">
        <v>5534</v>
      </c>
      <c r="C2038" s="7" t="s">
        <v>205</v>
      </c>
      <c r="D2038" s="7" t="s">
        <v>5527</v>
      </c>
      <c r="E2038" s="11" t="s">
        <v>5519</v>
      </c>
      <c r="F2038" s="11" t="s">
        <v>5520</v>
      </c>
      <c r="G2038" s="11" t="s">
        <v>5521</v>
      </c>
      <c r="H2038" s="11" t="s">
        <v>5522</v>
      </c>
      <c r="I2038" s="11" t="s">
        <v>5523</v>
      </c>
      <c r="M2038" s="14" t="s">
        <v>26</v>
      </c>
      <c r="N2038" s="15" t="s">
        <v>140</v>
      </c>
      <c r="O2038" s="15" t="s">
        <v>167</v>
      </c>
    </row>
    <row r="2039">
      <c r="A2039" s="9">
        <v>2039.0</v>
      </c>
      <c r="B2039" s="7" t="s">
        <v>5535</v>
      </c>
      <c r="C2039" s="7" t="s">
        <v>205</v>
      </c>
      <c r="D2039" s="7" t="s">
        <v>5527</v>
      </c>
      <c r="E2039" s="11" t="s">
        <v>5519</v>
      </c>
      <c r="F2039" s="11" t="s">
        <v>5520</v>
      </c>
      <c r="G2039" s="11" t="s">
        <v>5521</v>
      </c>
      <c r="H2039" s="11" t="s">
        <v>5522</v>
      </c>
      <c r="I2039" s="11" t="s">
        <v>5523</v>
      </c>
      <c r="M2039" s="14" t="s">
        <v>26</v>
      </c>
      <c r="N2039" s="15" t="s">
        <v>140</v>
      </c>
      <c r="O2039" s="15" t="s">
        <v>167</v>
      </c>
    </row>
    <row r="2040">
      <c r="A2040" s="9">
        <v>2040.0</v>
      </c>
      <c r="B2040" s="7" t="s">
        <v>5536</v>
      </c>
      <c r="C2040" s="7" t="s">
        <v>503</v>
      </c>
      <c r="D2040" s="7" t="s">
        <v>504</v>
      </c>
      <c r="E2040" s="11" t="s">
        <v>5537</v>
      </c>
      <c r="F2040" s="11" t="s">
        <v>5538</v>
      </c>
      <c r="G2040" s="11" t="s">
        <v>5539</v>
      </c>
      <c r="H2040" s="11" t="s">
        <v>5540</v>
      </c>
      <c r="I2040" s="11" t="s">
        <v>5376</v>
      </c>
      <c r="M2040" s="14" t="s">
        <v>26</v>
      </c>
      <c r="N2040" s="15" t="s">
        <v>140</v>
      </c>
      <c r="O2040" s="15" t="s">
        <v>167</v>
      </c>
    </row>
    <row r="2041">
      <c r="A2041" s="9">
        <v>2041.0</v>
      </c>
      <c r="B2041" s="7" t="s">
        <v>5541</v>
      </c>
      <c r="C2041" s="7" t="s">
        <v>503</v>
      </c>
      <c r="D2041" s="7" t="s">
        <v>504</v>
      </c>
      <c r="E2041" s="11" t="s">
        <v>5542</v>
      </c>
      <c r="F2041" s="11" t="s">
        <v>5543</v>
      </c>
      <c r="G2041" s="11" t="s">
        <v>5544</v>
      </c>
      <c r="H2041" s="11" t="s">
        <v>5545</v>
      </c>
      <c r="I2041" s="11" t="s">
        <v>5546</v>
      </c>
      <c r="M2041" s="14" t="s">
        <v>26</v>
      </c>
      <c r="N2041" s="15" t="s">
        <v>140</v>
      </c>
      <c r="O2041" s="15" t="s">
        <v>167</v>
      </c>
    </row>
    <row r="2042">
      <c r="A2042" s="9">
        <v>2042.0</v>
      </c>
      <c r="B2042" s="7" t="s">
        <v>5547</v>
      </c>
      <c r="C2042" s="7" t="s">
        <v>503</v>
      </c>
      <c r="D2042" s="7" t="s">
        <v>504</v>
      </c>
      <c r="E2042" s="11" t="s">
        <v>5542</v>
      </c>
      <c r="F2042" s="11" t="s">
        <v>5543</v>
      </c>
      <c r="G2042" s="11" t="s">
        <v>5544</v>
      </c>
      <c r="H2042" s="11" t="s">
        <v>5545</v>
      </c>
      <c r="I2042" s="11" t="s">
        <v>5546</v>
      </c>
      <c r="M2042" s="14" t="s">
        <v>26</v>
      </c>
      <c r="N2042" s="15" t="s">
        <v>140</v>
      </c>
      <c r="O2042" s="15" t="s">
        <v>167</v>
      </c>
    </row>
    <row r="2043">
      <c r="A2043" s="9">
        <v>2043.0</v>
      </c>
      <c r="B2043" s="7" t="s">
        <v>5548</v>
      </c>
      <c r="C2043" s="7" t="s">
        <v>503</v>
      </c>
      <c r="D2043" s="7" t="s">
        <v>504</v>
      </c>
      <c r="E2043" s="11" t="s">
        <v>5542</v>
      </c>
      <c r="F2043" s="11" t="s">
        <v>5543</v>
      </c>
      <c r="G2043" s="11" t="s">
        <v>5544</v>
      </c>
      <c r="H2043" s="11" t="s">
        <v>5545</v>
      </c>
      <c r="I2043" s="11" t="s">
        <v>5546</v>
      </c>
      <c r="M2043" s="14" t="s">
        <v>26</v>
      </c>
      <c r="N2043" s="15" t="s">
        <v>140</v>
      </c>
      <c r="O2043" s="15" t="s">
        <v>167</v>
      </c>
    </row>
    <row r="2044">
      <c r="A2044" s="9">
        <v>2044.0</v>
      </c>
      <c r="B2044" s="7" t="s">
        <v>5549</v>
      </c>
      <c r="C2044" s="7" t="s">
        <v>855</v>
      </c>
      <c r="D2044" s="7" t="s">
        <v>856</v>
      </c>
      <c r="E2044" s="11" t="s">
        <v>5550</v>
      </c>
      <c r="F2044" s="11" t="s">
        <v>5551</v>
      </c>
      <c r="G2044" s="11" t="s">
        <v>5552</v>
      </c>
      <c r="H2044" s="11" t="s">
        <v>5553</v>
      </c>
      <c r="I2044" s="11" t="s">
        <v>5554</v>
      </c>
      <c r="M2044" s="14" t="s">
        <v>26</v>
      </c>
      <c r="N2044" s="15" t="s">
        <v>140</v>
      </c>
      <c r="O2044" s="15" t="s">
        <v>167</v>
      </c>
    </row>
    <row r="2045">
      <c r="A2045" s="9">
        <v>2045.0</v>
      </c>
      <c r="B2045" s="7" t="s">
        <v>5555</v>
      </c>
      <c r="C2045" s="7" t="s">
        <v>811</v>
      </c>
      <c r="D2045" s="7" t="s">
        <v>812</v>
      </c>
      <c r="E2045" s="11" t="s">
        <v>5556</v>
      </c>
      <c r="F2045" s="11" t="s">
        <v>5557</v>
      </c>
      <c r="G2045" s="11" t="s">
        <v>5558</v>
      </c>
      <c r="H2045" s="11" t="s">
        <v>5559</v>
      </c>
      <c r="I2045" s="11" t="s">
        <v>5560</v>
      </c>
      <c r="M2045" s="14" t="s">
        <v>26</v>
      </c>
      <c r="N2045" s="15" t="s">
        <v>140</v>
      </c>
      <c r="O2045" s="15" t="s">
        <v>167</v>
      </c>
    </row>
    <row r="2046">
      <c r="A2046" s="9">
        <v>2046.0</v>
      </c>
      <c r="B2046" s="7" t="s">
        <v>5561</v>
      </c>
      <c r="C2046" s="7" t="s">
        <v>811</v>
      </c>
      <c r="D2046" s="7" t="s">
        <v>812</v>
      </c>
      <c r="E2046" s="11" t="s">
        <v>5556</v>
      </c>
      <c r="F2046" s="11" t="s">
        <v>5557</v>
      </c>
      <c r="G2046" s="11" t="s">
        <v>5558</v>
      </c>
      <c r="H2046" s="11" t="s">
        <v>5559</v>
      </c>
      <c r="I2046" s="11" t="s">
        <v>5560</v>
      </c>
      <c r="M2046" s="14" t="s">
        <v>26</v>
      </c>
      <c r="N2046" s="15" t="s">
        <v>140</v>
      </c>
      <c r="O2046" s="15" t="s">
        <v>167</v>
      </c>
    </row>
    <row r="2047">
      <c r="A2047" s="9">
        <v>2047.0</v>
      </c>
      <c r="B2047" s="7" t="s">
        <v>5562</v>
      </c>
      <c r="C2047" s="7" t="s">
        <v>197</v>
      </c>
      <c r="D2047" s="7" t="s">
        <v>2500</v>
      </c>
      <c r="E2047" s="11" t="s">
        <v>5563</v>
      </c>
      <c r="F2047" s="11" t="s">
        <v>5564</v>
      </c>
      <c r="G2047" s="11" t="s">
        <v>5565</v>
      </c>
      <c r="H2047" s="11" t="s">
        <v>5566</v>
      </c>
      <c r="I2047" s="11" t="s">
        <v>5567</v>
      </c>
      <c r="M2047" s="14" t="s">
        <v>26</v>
      </c>
      <c r="N2047" s="15" t="s">
        <v>140</v>
      </c>
      <c r="O2047" s="15" t="s">
        <v>167</v>
      </c>
    </row>
    <row r="2048">
      <c r="A2048" s="9">
        <v>2048.0</v>
      </c>
      <c r="B2048" s="7" t="s">
        <v>5568</v>
      </c>
      <c r="C2048" s="7" t="s">
        <v>197</v>
      </c>
      <c r="D2048" s="7" t="s">
        <v>2500</v>
      </c>
      <c r="E2048" s="11" t="s">
        <v>5563</v>
      </c>
      <c r="F2048" s="11" t="s">
        <v>5564</v>
      </c>
      <c r="G2048" s="11" t="s">
        <v>5565</v>
      </c>
      <c r="H2048" s="11" t="s">
        <v>5566</v>
      </c>
      <c r="I2048" s="11" t="s">
        <v>5567</v>
      </c>
      <c r="M2048" s="14" t="s">
        <v>26</v>
      </c>
      <c r="N2048" s="15" t="s">
        <v>140</v>
      </c>
      <c r="O2048" s="15" t="s">
        <v>167</v>
      </c>
    </row>
    <row r="2049">
      <c r="A2049" s="9">
        <v>2049.0</v>
      </c>
      <c r="B2049" s="7" t="s">
        <v>5569</v>
      </c>
      <c r="C2049" s="7" t="s">
        <v>197</v>
      </c>
      <c r="D2049" s="7" t="s">
        <v>2500</v>
      </c>
      <c r="E2049" s="11" t="s">
        <v>5563</v>
      </c>
      <c r="F2049" s="11" t="s">
        <v>5564</v>
      </c>
      <c r="G2049" s="11" t="s">
        <v>5565</v>
      </c>
      <c r="H2049" s="11" t="s">
        <v>5566</v>
      </c>
      <c r="I2049" s="11" t="s">
        <v>5567</v>
      </c>
      <c r="M2049" s="14" t="s">
        <v>26</v>
      </c>
      <c r="N2049" s="15" t="s">
        <v>140</v>
      </c>
      <c r="O2049" s="15" t="s">
        <v>167</v>
      </c>
    </row>
    <row r="2050">
      <c r="A2050" s="9">
        <v>2050.0</v>
      </c>
      <c r="B2050" s="7" t="s">
        <v>5570</v>
      </c>
      <c r="C2050" s="7" t="s">
        <v>197</v>
      </c>
      <c r="D2050" s="7" t="s">
        <v>2500</v>
      </c>
      <c r="E2050" s="11" t="s">
        <v>5563</v>
      </c>
      <c r="F2050" s="11" t="s">
        <v>5564</v>
      </c>
      <c r="G2050" s="11" t="s">
        <v>5565</v>
      </c>
      <c r="H2050" s="11" t="s">
        <v>5566</v>
      </c>
      <c r="I2050" s="11" t="s">
        <v>5567</v>
      </c>
      <c r="M2050" s="14" t="s">
        <v>26</v>
      </c>
      <c r="N2050" s="15" t="s">
        <v>140</v>
      </c>
      <c r="O2050" s="15" t="s">
        <v>167</v>
      </c>
    </row>
    <row r="2051">
      <c r="A2051" s="9">
        <v>2051.0</v>
      </c>
      <c r="B2051" s="7" t="s">
        <v>5571</v>
      </c>
      <c r="C2051" s="7" t="s">
        <v>197</v>
      </c>
      <c r="D2051" s="7" t="s">
        <v>2500</v>
      </c>
      <c r="E2051" s="11" t="s">
        <v>5563</v>
      </c>
      <c r="F2051" s="11" t="s">
        <v>5564</v>
      </c>
      <c r="G2051" s="11" t="s">
        <v>5565</v>
      </c>
      <c r="H2051" s="11" t="s">
        <v>5566</v>
      </c>
      <c r="I2051" s="11" t="s">
        <v>5567</v>
      </c>
      <c r="M2051" s="14" t="s">
        <v>26</v>
      </c>
      <c r="N2051" s="15" t="s">
        <v>140</v>
      </c>
      <c r="O2051" s="15" t="s">
        <v>167</v>
      </c>
    </row>
    <row r="2052">
      <c r="A2052" s="9">
        <v>2052.0</v>
      </c>
      <c r="B2052" s="7" t="s">
        <v>5572</v>
      </c>
      <c r="C2052" s="7" t="s">
        <v>197</v>
      </c>
      <c r="D2052" s="7" t="s">
        <v>2500</v>
      </c>
      <c r="E2052" s="11" t="s">
        <v>5563</v>
      </c>
      <c r="F2052" s="11" t="s">
        <v>5564</v>
      </c>
      <c r="G2052" s="11" t="s">
        <v>5565</v>
      </c>
      <c r="H2052" s="11" t="s">
        <v>5566</v>
      </c>
      <c r="I2052" s="11" t="s">
        <v>5567</v>
      </c>
      <c r="M2052" s="14" t="s">
        <v>219</v>
      </c>
      <c r="N2052" s="15" t="s">
        <v>220</v>
      </c>
      <c r="O2052" s="15" t="s">
        <v>221</v>
      </c>
    </row>
    <row r="2053">
      <c r="A2053" s="9">
        <v>2053.0</v>
      </c>
      <c r="B2053" s="7" t="s">
        <v>5573</v>
      </c>
      <c r="C2053" s="7" t="s">
        <v>197</v>
      </c>
      <c r="D2053" s="7" t="s">
        <v>2500</v>
      </c>
      <c r="E2053" s="11" t="s">
        <v>5563</v>
      </c>
      <c r="F2053" s="11" t="s">
        <v>5564</v>
      </c>
      <c r="G2053" s="11" t="s">
        <v>5565</v>
      </c>
      <c r="H2053" s="11" t="s">
        <v>5566</v>
      </c>
      <c r="I2053" s="11" t="s">
        <v>5567</v>
      </c>
      <c r="M2053" s="14" t="s">
        <v>219</v>
      </c>
      <c r="N2053" s="15" t="s">
        <v>220</v>
      </c>
      <c r="O2053" s="15" t="s">
        <v>221</v>
      </c>
    </row>
    <row r="2054">
      <c r="A2054" s="9">
        <v>2054.0</v>
      </c>
      <c r="B2054" s="7" t="s">
        <v>5574</v>
      </c>
      <c r="C2054" s="7" t="s">
        <v>197</v>
      </c>
      <c r="D2054" s="7" t="s">
        <v>2500</v>
      </c>
      <c r="E2054" s="11" t="s">
        <v>5563</v>
      </c>
      <c r="F2054" s="11" t="s">
        <v>5564</v>
      </c>
      <c r="G2054" s="11" t="s">
        <v>5565</v>
      </c>
      <c r="H2054" s="11" t="s">
        <v>5566</v>
      </c>
      <c r="I2054" s="11" t="s">
        <v>5567</v>
      </c>
      <c r="M2054" s="14" t="s">
        <v>219</v>
      </c>
      <c r="N2054" s="15" t="s">
        <v>220</v>
      </c>
      <c r="O2054" s="15" t="s">
        <v>221</v>
      </c>
    </row>
    <row r="2055">
      <c r="A2055" s="9">
        <v>2055.0</v>
      </c>
      <c r="B2055" s="7" t="s">
        <v>5575</v>
      </c>
      <c r="C2055" s="7" t="s">
        <v>197</v>
      </c>
      <c r="D2055" s="7" t="s">
        <v>2500</v>
      </c>
      <c r="E2055" s="11" t="s">
        <v>5563</v>
      </c>
      <c r="F2055" s="11" t="s">
        <v>5564</v>
      </c>
      <c r="G2055" s="11" t="s">
        <v>5565</v>
      </c>
      <c r="H2055" s="11" t="s">
        <v>5566</v>
      </c>
      <c r="I2055" s="11" t="s">
        <v>5567</v>
      </c>
      <c r="M2055" s="14" t="s">
        <v>219</v>
      </c>
      <c r="N2055" s="15" t="s">
        <v>220</v>
      </c>
      <c r="O2055" s="15" t="s">
        <v>221</v>
      </c>
    </row>
    <row r="2056">
      <c r="A2056" s="9">
        <v>2056.0</v>
      </c>
      <c r="B2056" s="7" t="s">
        <v>5576</v>
      </c>
      <c r="C2056" s="7" t="s">
        <v>197</v>
      </c>
      <c r="D2056" s="7" t="s">
        <v>2500</v>
      </c>
      <c r="E2056" s="11" t="s">
        <v>5563</v>
      </c>
      <c r="F2056" s="11" t="s">
        <v>5564</v>
      </c>
      <c r="G2056" s="11" t="s">
        <v>5565</v>
      </c>
      <c r="H2056" s="11" t="s">
        <v>5566</v>
      </c>
      <c r="I2056" s="11" t="s">
        <v>5567</v>
      </c>
      <c r="M2056" s="14" t="s">
        <v>219</v>
      </c>
      <c r="N2056" s="15" t="s">
        <v>220</v>
      </c>
      <c r="O2056" s="15" t="s">
        <v>221</v>
      </c>
    </row>
    <row r="2057">
      <c r="A2057" s="9">
        <v>2057.0</v>
      </c>
      <c r="B2057" s="7" t="s">
        <v>5577</v>
      </c>
      <c r="C2057" s="7" t="s">
        <v>197</v>
      </c>
      <c r="D2057" s="7" t="s">
        <v>2500</v>
      </c>
      <c r="E2057" s="11" t="s">
        <v>274</v>
      </c>
      <c r="F2057" s="11" t="s">
        <v>275</v>
      </c>
      <c r="G2057" s="11" t="s">
        <v>276</v>
      </c>
      <c r="H2057" s="11" t="s">
        <v>277</v>
      </c>
      <c r="I2057" s="11" t="s">
        <v>278</v>
      </c>
      <c r="M2057" s="14" t="s">
        <v>80</v>
      </c>
      <c r="N2057" s="15" t="s">
        <v>140</v>
      </c>
      <c r="O2057" s="15" t="s">
        <v>141</v>
      </c>
    </row>
    <row r="2058">
      <c r="A2058" s="9">
        <v>2058.0</v>
      </c>
      <c r="B2058" s="7" t="s">
        <v>5578</v>
      </c>
      <c r="C2058" s="7" t="s">
        <v>197</v>
      </c>
      <c r="D2058" s="7" t="s">
        <v>2500</v>
      </c>
      <c r="E2058" s="11" t="s">
        <v>5563</v>
      </c>
      <c r="F2058" s="11" t="s">
        <v>5564</v>
      </c>
      <c r="G2058" s="11" t="s">
        <v>5565</v>
      </c>
      <c r="H2058" s="11" t="s">
        <v>5566</v>
      </c>
      <c r="I2058" s="11" t="s">
        <v>5567</v>
      </c>
      <c r="M2058" s="14" t="s">
        <v>26</v>
      </c>
      <c r="N2058" s="15" t="s">
        <v>140</v>
      </c>
      <c r="O2058" s="15" t="s">
        <v>167</v>
      </c>
    </row>
    <row r="2059">
      <c r="A2059" s="9">
        <v>2059.0</v>
      </c>
      <c r="B2059" s="7" t="s">
        <v>5579</v>
      </c>
      <c r="C2059" s="7" t="s">
        <v>197</v>
      </c>
      <c r="D2059" s="7" t="s">
        <v>2500</v>
      </c>
      <c r="E2059" s="11" t="s">
        <v>5580</v>
      </c>
      <c r="F2059" s="11" t="s">
        <v>5581</v>
      </c>
      <c r="G2059" s="11" t="s">
        <v>5582</v>
      </c>
      <c r="H2059" s="11" t="s">
        <v>5583</v>
      </c>
      <c r="I2059" s="11" t="s">
        <v>5584</v>
      </c>
      <c r="M2059" s="14" t="s">
        <v>26</v>
      </c>
      <c r="N2059" s="15" t="s">
        <v>140</v>
      </c>
      <c r="O2059" s="15" t="s">
        <v>167</v>
      </c>
    </row>
    <row r="2060">
      <c r="A2060" s="9">
        <v>2060.0</v>
      </c>
      <c r="B2060" s="7" t="s">
        <v>5585</v>
      </c>
      <c r="C2060" s="7" t="s">
        <v>197</v>
      </c>
      <c r="D2060" s="7" t="s">
        <v>2500</v>
      </c>
      <c r="E2060" s="11" t="s">
        <v>5563</v>
      </c>
      <c r="F2060" s="11" t="s">
        <v>5564</v>
      </c>
      <c r="G2060" s="11" t="s">
        <v>5565</v>
      </c>
      <c r="H2060" s="11" t="s">
        <v>5566</v>
      </c>
      <c r="I2060" s="11" t="s">
        <v>5567</v>
      </c>
      <c r="M2060" s="14" t="s">
        <v>219</v>
      </c>
      <c r="N2060" s="15" t="s">
        <v>220</v>
      </c>
      <c r="O2060" s="15" t="s">
        <v>221</v>
      </c>
    </row>
    <row r="2061">
      <c r="A2061" s="9">
        <v>2061.0</v>
      </c>
      <c r="B2061" s="7" t="s">
        <v>5586</v>
      </c>
      <c r="C2061" s="7" t="s">
        <v>1056</v>
      </c>
      <c r="D2061" s="7" t="s">
        <v>1480</v>
      </c>
      <c r="E2061" s="11" t="s">
        <v>5587</v>
      </c>
      <c r="F2061" s="11" t="s">
        <v>5588</v>
      </c>
      <c r="G2061" s="11" t="s">
        <v>5589</v>
      </c>
      <c r="H2061" s="11" t="s">
        <v>5590</v>
      </c>
      <c r="I2061" s="11" t="s">
        <v>5591</v>
      </c>
      <c r="M2061" s="14" t="s">
        <v>26</v>
      </c>
      <c r="N2061" s="15" t="s">
        <v>140</v>
      </c>
      <c r="O2061" s="15" t="s">
        <v>167</v>
      </c>
    </row>
    <row r="2062">
      <c r="A2062" s="9">
        <v>2062.0</v>
      </c>
      <c r="B2062" s="7" t="s">
        <v>5592</v>
      </c>
      <c r="C2062" s="7" t="s">
        <v>1056</v>
      </c>
      <c r="D2062" s="7" t="s">
        <v>1480</v>
      </c>
      <c r="E2062" s="11" t="s">
        <v>5587</v>
      </c>
      <c r="F2062" s="11" t="s">
        <v>5588</v>
      </c>
      <c r="G2062" s="11" t="s">
        <v>5589</v>
      </c>
      <c r="H2062" s="11" t="s">
        <v>5590</v>
      </c>
      <c r="I2062" s="11" t="s">
        <v>5591</v>
      </c>
      <c r="M2062" s="14" t="s">
        <v>26</v>
      </c>
      <c r="N2062" s="15" t="s">
        <v>140</v>
      </c>
      <c r="O2062" s="15" t="s">
        <v>167</v>
      </c>
    </row>
    <row r="2063">
      <c r="A2063" s="9">
        <v>2063.0</v>
      </c>
      <c r="B2063" s="7" t="s">
        <v>5593</v>
      </c>
      <c r="C2063" s="7" t="s">
        <v>1056</v>
      </c>
      <c r="D2063" s="7" t="s">
        <v>1480</v>
      </c>
      <c r="E2063" s="11" t="s">
        <v>5587</v>
      </c>
      <c r="F2063" s="11" t="s">
        <v>5588</v>
      </c>
      <c r="G2063" s="11" t="s">
        <v>5589</v>
      </c>
      <c r="H2063" s="11" t="s">
        <v>5590</v>
      </c>
      <c r="I2063" s="11" t="s">
        <v>5591</v>
      </c>
      <c r="M2063" s="14" t="s">
        <v>219</v>
      </c>
      <c r="N2063" s="15" t="s">
        <v>220</v>
      </c>
      <c r="O2063" s="15" t="s">
        <v>221</v>
      </c>
    </row>
    <row r="2064">
      <c r="A2064" s="9">
        <v>2064.0</v>
      </c>
      <c r="B2064" s="7" t="s">
        <v>5594</v>
      </c>
      <c r="C2064" s="7" t="s">
        <v>1056</v>
      </c>
      <c r="D2064" s="7" t="s">
        <v>1480</v>
      </c>
      <c r="E2064" s="11" t="s">
        <v>5587</v>
      </c>
      <c r="F2064" s="11" t="s">
        <v>5588</v>
      </c>
      <c r="G2064" s="11" t="s">
        <v>5589</v>
      </c>
      <c r="H2064" s="11" t="s">
        <v>5590</v>
      </c>
      <c r="I2064" s="11" t="s">
        <v>5591</v>
      </c>
      <c r="M2064" s="14" t="s">
        <v>26</v>
      </c>
      <c r="N2064" s="15" t="s">
        <v>29</v>
      </c>
      <c r="O2064" s="15" t="s">
        <v>48</v>
      </c>
    </row>
    <row r="2065">
      <c r="A2065" s="9">
        <v>2065.0</v>
      </c>
      <c r="B2065" s="7" t="s">
        <v>5595</v>
      </c>
      <c r="C2065" s="7" t="s">
        <v>983</v>
      </c>
      <c r="D2065" s="7" t="s">
        <v>983</v>
      </c>
      <c r="E2065" s="11" t="s">
        <v>5596</v>
      </c>
      <c r="F2065" s="11" t="s">
        <v>5597</v>
      </c>
      <c r="G2065" s="11" t="s">
        <v>5598</v>
      </c>
      <c r="H2065" s="11" t="s">
        <v>5599</v>
      </c>
      <c r="I2065" s="11" t="s">
        <v>5600</v>
      </c>
      <c r="M2065" s="14" t="s">
        <v>219</v>
      </c>
      <c r="N2065" s="15" t="s">
        <v>220</v>
      </c>
      <c r="O2065" s="15" t="s">
        <v>221</v>
      </c>
    </row>
    <row r="2066">
      <c r="A2066" s="9">
        <v>2066.0</v>
      </c>
      <c r="B2066" s="7" t="s">
        <v>5601</v>
      </c>
      <c r="C2066" s="7" t="s">
        <v>983</v>
      </c>
      <c r="D2066" s="7" t="s">
        <v>983</v>
      </c>
      <c r="E2066" s="11" t="s">
        <v>5596</v>
      </c>
      <c r="F2066" s="11" t="s">
        <v>5597</v>
      </c>
      <c r="G2066" s="11" t="s">
        <v>5598</v>
      </c>
      <c r="H2066" s="11" t="s">
        <v>5599</v>
      </c>
      <c r="I2066" s="11" t="s">
        <v>5600</v>
      </c>
      <c r="M2066" s="14" t="s">
        <v>219</v>
      </c>
      <c r="N2066" s="15" t="s">
        <v>220</v>
      </c>
      <c r="O2066" s="15" t="s">
        <v>221</v>
      </c>
    </row>
    <row r="2067">
      <c r="A2067" s="9">
        <v>2067.0</v>
      </c>
      <c r="B2067" s="7" t="s">
        <v>5602</v>
      </c>
      <c r="C2067" s="7" t="s">
        <v>983</v>
      </c>
      <c r="D2067" s="7" t="s">
        <v>983</v>
      </c>
      <c r="E2067" s="11" t="s">
        <v>5596</v>
      </c>
      <c r="F2067" s="11" t="s">
        <v>5597</v>
      </c>
      <c r="G2067" s="11" t="s">
        <v>5598</v>
      </c>
      <c r="H2067" s="11" t="s">
        <v>5599</v>
      </c>
      <c r="I2067" s="11" t="s">
        <v>5600</v>
      </c>
      <c r="M2067" s="14" t="s">
        <v>219</v>
      </c>
      <c r="N2067" s="15" t="s">
        <v>220</v>
      </c>
      <c r="O2067" s="15" t="s">
        <v>221</v>
      </c>
    </row>
    <row r="2068">
      <c r="A2068" s="9">
        <v>2068.0</v>
      </c>
      <c r="B2068" s="7" t="s">
        <v>5603</v>
      </c>
      <c r="C2068" s="7" t="s">
        <v>983</v>
      </c>
      <c r="D2068" s="7" t="s">
        <v>983</v>
      </c>
      <c r="E2068" s="11" t="s">
        <v>5596</v>
      </c>
      <c r="F2068" s="11" t="s">
        <v>5597</v>
      </c>
      <c r="G2068" s="11" t="s">
        <v>5598</v>
      </c>
      <c r="H2068" s="11" t="s">
        <v>5599</v>
      </c>
      <c r="I2068" s="11" t="s">
        <v>5600</v>
      </c>
      <c r="M2068" s="14" t="s">
        <v>219</v>
      </c>
      <c r="N2068" s="15" t="s">
        <v>220</v>
      </c>
      <c r="O2068" s="15" t="s">
        <v>221</v>
      </c>
    </row>
    <row r="2069">
      <c r="A2069" s="9">
        <v>2069.0</v>
      </c>
      <c r="B2069" s="7" t="s">
        <v>5604</v>
      </c>
      <c r="C2069" s="7" t="s">
        <v>232</v>
      </c>
      <c r="D2069" s="7" t="s">
        <v>598</v>
      </c>
      <c r="E2069" s="11" t="s">
        <v>5605</v>
      </c>
      <c r="F2069" s="11" t="s">
        <v>5606</v>
      </c>
      <c r="G2069" s="11" t="s">
        <v>5607</v>
      </c>
      <c r="H2069" s="11" t="s">
        <v>5608</v>
      </c>
      <c r="I2069" s="11" t="s">
        <v>5609</v>
      </c>
      <c r="M2069" s="14" t="s">
        <v>26</v>
      </c>
      <c r="N2069" s="15" t="s">
        <v>140</v>
      </c>
      <c r="O2069" s="15" t="s">
        <v>167</v>
      </c>
    </row>
    <row r="2070">
      <c r="A2070" s="9">
        <v>2070.0</v>
      </c>
      <c r="B2070" s="7" t="s">
        <v>5610</v>
      </c>
      <c r="C2070" s="7" t="s">
        <v>232</v>
      </c>
      <c r="D2070" s="7" t="s">
        <v>598</v>
      </c>
      <c r="E2070" s="11" t="s">
        <v>5605</v>
      </c>
      <c r="F2070" s="11" t="s">
        <v>5606</v>
      </c>
      <c r="G2070" s="11" t="s">
        <v>5607</v>
      </c>
      <c r="H2070" s="11" t="s">
        <v>5608</v>
      </c>
      <c r="I2070" s="11" t="s">
        <v>5609</v>
      </c>
      <c r="M2070" s="14" t="s">
        <v>26</v>
      </c>
      <c r="N2070" s="15" t="s">
        <v>140</v>
      </c>
      <c r="O2070" s="15" t="s">
        <v>167</v>
      </c>
    </row>
    <row r="2071">
      <c r="A2071" s="9">
        <v>2071.0</v>
      </c>
      <c r="B2071" s="7" t="s">
        <v>5611</v>
      </c>
      <c r="C2071" s="7" t="s">
        <v>232</v>
      </c>
      <c r="D2071" s="7" t="s">
        <v>598</v>
      </c>
      <c r="E2071" s="11" t="s">
        <v>5605</v>
      </c>
      <c r="F2071" s="11" t="s">
        <v>5606</v>
      </c>
      <c r="G2071" s="11" t="s">
        <v>5607</v>
      </c>
      <c r="H2071" s="11" t="s">
        <v>5608</v>
      </c>
      <c r="I2071" s="11" t="s">
        <v>5609</v>
      </c>
      <c r="M2071" s="14" t="s">
        <v>26</v>
      </c>
      <c r="N2071" s="15" t="s">
        <v>140</v>
      </c>
      <c r="O2071" s="15" t="s">
        <v>167</v>
      </c>
    </row>
    <row r="2072">
      <c r="A2072" s="9">
        <v>2072.0</v>
      </c>
      <c r="B2072" s="7" t="s">
        <v>5612</v>
      </c>
      <c r="C2072" s="7" t="s">
        <v>232</v>
      </c>
      <c r="D2072" s="7" t="s">
        <v>598</v>
      </c>
      <c r="E2072" s="11" t="s">
        <v>5605</v>
      </c>
      <c r="F2072" s="11" t="s">
        <v>5606</v>
      </c>
      <c r="G2072" s="11" t="s">
        <v>5607</v>
      </c>
      <c r="H2072" s="11" t="s">
        <v>5608</v>
      </c>
      <c r="I2072" s="11" t="s">
        <v>5609</v>
      </c>
      <c r="M2072" s="14" t="s">
        <v>26</v>
      </c>
      <c r="N2072" s="15" t="s">
        <v>140</v>
      </c>
      <c r="O2072" s="15" t="s">
        <v>167</v>
      </c>
    </row>
    <row r="2073">
      <c r="A2073" s="9">
        <v>2073.0</v>
      </c>
      <c r="B2073" s="7" t="s">
        <v>5613</v>
      </c>
      <c r="C2073" s="7" t="s">
        <v>232</v>
      </c>
      <c r="D2073" s="7" t="s">
        <v>598</v>
      </c>
      <c r="E2073" s="11" t="s">
        <v>5605</v>
      </c>
      <c r="F2073" s="11" t="s">
        <v>5606</v>
      </c>
      <c r="G2073" s="11" t="s">
        <v>5607</v>
      </c>
      <c r="H2073" s="11" t="s">
        <v>5608</v>
      </c>
      <c r="I2073" s="11" t="s">
        <v>5609</v>
      </c>
      <c r="M2073" s="14" t="s">
        <v>26</v>
      </c>
      <c r="N2073" s="15" t="s">
        <v>140</v>
      </c>
      <c r="O2073" s="15" t="s">
        <v>167</v>
      </c>
    </row>
    <row r="2074">
      <c r="A2074" s="9">
        <v>2074.0</v>
      </c>
      <c r="B2074" s="7" t="s">
        <v>5614</v>
      </c>
      <c r="C2074" s="7" t="s">
        <v>1173</v>
      </c>
      <c r="D2074" s="7" t="s">
        <v>1174</v>
      </c>
      <c r="E2074" s="11" t="s">
        <v>5615</v>
      </c>
      <c r="F2074" s="11" t="s">
        <v>5616</v>
      </c>
      <c r="G2074" s="11" t="s">
        <v>5617</v>
      </c>
      <c r="H2074" s="11" t="s">
        <v>5618</v>
      </c>
      <c r="I2074" s="11" t="s">
        <v>5619</v>
      </c>
      <c r="M2074" s="14" t="s">
        <v>26</v>
      </c>
      <c r="N2074" s="15" t="s">
        <v>140</v>
      </c>
      <c r="O2074" s="15" t="s">
        <v>167</v>
      </c>
    </row>
    <row r="2075">
      <c r="A2075" s="9">
        <v>2075.0</v>
      </c>
      <c r="B2075" s="7" t="s">
        <v>5620</v>
      </c>
      <c r="C2075" s="7" t="s">
        <v>240</v>
      </c>
      <c r="D2075" s="7" t="s">
        <v>1922</v>
      </c>
      <c r="E2075" s="11" t="s">
        <v>1489</v>
      </c>
      <c r="F2075" s="11" t="s">
        <v>1490</v>
      </c>
      <c r="G2075" s="11" t="s">
        <v>1491</v>
      </c>
      <c r="H2075" s="11" t="s">
        <v>1492</v>
      </c>
      <c r="I2075" s="11" t="s">
        <v>1493</v>
      </c>
      <c r="M2075" s="14" t="s">
        <v>26</v>
      </c>
      <c r="N2075" s="15" t="s">
        <v>140</v>
      </c>
      <c r="O2075" s="15" t="s">
        <v>167</v>
      </c>
    </row>
    <row r="2076">
      <c r="A2076" s="9">
        <v>2076.0</v>
      </c>
      <c r="B2076" s="7" t="s">
        <v>5621</v>
      </c>
      <c r="C2076" s="7" t="s">
        <v>240</v>
      </c>
      <c r="D2076" s="7" t="s">
        <v>1922</v>
      </c>
      <c r="E2076" s="11" t="s">
        <v>1489</v>
      </c>
      <c r="F2076" s="11" t="s">
        <v>1490</v>
      </c>
      <c r="G2076" s="11" t="s">
        <v>1491</v>
      </c>
      <c r="H2076" s="11" t="s">
        <v>1492</v>
      </c>
      <c r="I2076" s="11" t="s">
        <v>1493</v>
      </c>
      <c r="M2076" s="14" t="s">
        <v>26</v>
      </c>
      <c r="N2076" s="15" t="s">
        <v>140</v>
      </c>
      <c r="O2076" s="15" t="s">
        <v>167</v>
      </c>
    </row>
    <row r="2077">
      <c r="A2077" s="9">
        <v>2077.0</v>
      </c>
      <c r="B2077" s="7" t="s">
        <v>5622</v>
      </c>
      <c r="C2077" s="7" t="s">
        <v>240</v>
      </c>
      <c r="D2077" s="7" t="s">
        <v>1922</v>
      </c>
      <c r="E2077" s="11" t="s">
        <v>1489</v>
      </c>
      <c r="F2077" s="11" t="s">
        <v>1490</v>
      </c>
      <c r="G2077" s="11" t="s">
        <v>1491</v>
      </c>
      <c r="H2077" s="11" t="s">
        <v>1492</v>
      </c>
      <c r="I2077" s="11" t="s">
        <v>1493</v>
      </c>
      <c r="M2077" s="14" t="s">
        <v>26</v>
      </c>
      <c r="N2077" s="15" t="s">
        <v>140</v>
      </c>
      <c r="O2077" s="15" t="s">
        <v>167</v>
      </c>
    </row>
    <row r="2078">
      <c r="A2078" s="9">
        <v>2078.0</v>
      </c>
      <c r="B2078" s="7" t="s">
        <v>5623</v>
      </c>
      <c r="C2078" s="7" t="s">
        <v>240</v>
      </c>
      <c r="D2078" s="7" t="s">
        <v>1922</v>
      </c>
      <c r="E2078" s="11" t="s">
        <v>1489</v>
      </c>
      <c r="F2078" s="11" t="s">
        <v>1490</v>
      </c>
      <c r="G2078" s="11" t="s">
        <v>1491</v>
      </c>
      <c r="H2078" s="11" t="s">
        <v>1492</v>
      </c>
      <c r="I2078" s="11" t="s">
        <v>1493</v>
      </c>
      <c r="M2078" s="14" t="s">
        <v>26</v>
      </c>
      <c r="N2078" s="15" t="s">
        <v>140</v>
      </c>
      <c r="O2078" s="15" t="s">
        <v>167</v>
      </c>
    </row>
    <row r="2079">
      <c r="A2079" s="9">
        <v>2079.0</v>
      </c>
      <c r="B2079" s="7" t="s">
        <v>5624</v>
      </c>
      <c r="C2079" s="7" t="s">
        <v>240</v>
      </c>
      <c r="D2079" s="7" t="s">
        <v>1922</v>
      </c>
      <c r="E2079" s="11" t="s">
        <v>1489</v>
      </c>
      <c r="F2079" s="11" t="s">
        <v>1490</v>
      </c>
      <c r="G2079" s="11" t="s">
        <v>1491</v>
      </c>
      <c r="H2079" s="11" t="s">
        <v>1492</v>
      </c>
      <c r="I2079" s="11" t="s">
        <v>1493</v>
      </c>
      <c r="M2079" s="14" t="s">
        <v>26</v>
      </c>
      <c r="N2079" s="15" t="s">
        <v>140</v>
      </c>
      <c r="O2079" s="15" t="s">
        <v>167</v>
      </c>
    </row>
    <row r="2080">
      <c r="A2080" s="9">
        <v>2080.0</v>
      </c>
      <c r="B2080" s="7" t="s">
        <v>5625</v>
      </c>
      <c r="C2080" s="7" t="s">
        <v>1056</v>
      </c>
      <c r="D2080" s="7" t="s">
        <v>1480</v>
      </c>
      <c r="E2080" s="11" t="s">
        <v>5626</v>
      </c>
      <c r="F2080" s="11" t="s">
        <v>5627</v>
      </c>
      <c r="G2080" s="11" t="s">
        <v>5628</v>
      </c>
      <c r="H2080" s="11" t="s">
        <v>5629</v>
      </c>
      <c r="I2080" s="11" t="s">
        <v>5630</v>
      </c>
      <c r="M2080" s="14" t="s">
        <v>26</v>
      </c>
      <c r="N2080" s="15" t="s">
        <v>89</v>
      </c>
      <c r="O2080" s="15" t="s">
        <v>2099</v>
      </c>
    </row>
    <row r="2081">
      <c r="A2081" s="9">
        <v>2081.0</v>
      </c>
      <c r="B2081" s="7" t="s">
        <v>5631</v>
      </c>
      <c r="C2081" s="7" t="s">
        <v>1056</v>
      </c>
      <c r="D2081" s="7" t="s">
        <v>1480</v>
      </c>
      <c r="E2081" s="11" t="s">
        <v>5632</v>
      </c>
      <c r="F2081" s="11" t="s">
        <v>5633</v>
      </c>
      <c r="G2081" s="11" t="s">
        <v>5634</v>
      </c>
      <c r="H2081" s="11" t="s">
        <v>5635</v>
      </c>
      <c r="I2081" s="11" t="s">
        <v>5636</v>
      </c>
      <c r="M2081" s="14" t="s">
        <v>26</v>
      </c>
      <c r="N2081" s="15" t="s">
        <v>89</v>
      </c>
      <c r="O2081" s="15" t="s">
        <v>2099</v>
      </c>
    </row>
    <row r="2082">
      <c r="A2082" s="9">
        <v>2082.0</v>
      </c>
      <c r="B2082" s="7" t="s">
        <v>5637</v>
      </c>
      <c r="C2082" s="7" t="s">
        <v>1056</v>
      </c>
      <c r="D2082" s="7" t="s">
        <v>1480</v>
      </c>
      <c r="E2082" s="11" t="s">
        <v>1489</v>
      </c>
      <c r="F2082" s="11" t="s">
        <v>1490</v>
      </c>
      <c r="G2082" s="11" t="s">
        <v>1491</v>
      </c>
      <c r="H2082" s="11" t="s">
        <v>1492</v>
      </c>
      <c r="I2082" s="11" t="s">
        <v>1493</v>
      </c>
      <c r="M2082" s="14" t="s">
        <v>26</v>
      </c>
      <c r="N2082" s="15" t="s">
        <v>140</v>
      </c>
      <c r="O2082" s="15" t="s">
        <v>167</v>
      </c>
    </row>
    <row r="2083">
      <c r="A2083" s="9">
        <v>2083.0</v>
      </c>
      <c r="B2083" s="7" t="s">
        <v>5638</v>
      </c>
      <c r="C2083" s="7" t="s">
        <v>1056</v>
      </c>
      <c r="D2083" s="7" t="s">
        <v>1480</v>
      </c>
      <c r="E2083" s="11" t="s">
        <v>1489</v>
      </c>
      <c r="F2083" s="11" t="s">
        <v>1490</v>
      </c>
      <c r="G2083" s="11" t="s">
        <v>1491</v>
      </c>
      <c r="H2083" s="11" t="s">
        <v>1492</v>
      </c>
      <c r="I2083" s="11" t="s">
        <v>1493</v>
      </c>
      <c r="M2083" s="14" t="s">
        <v>26</v>
      </c>
      <c r="N2083" s="15" t="s">
        <v>29</v>
      </c>
      <c r="O2083" s="15" t="s">
        <v>48</v>
      </c>
    </row>
    <row r="2084">
      <c r="A2084" s="9">
        <v>2084.0</v>
      </c>
      <c r="B2084" s="7" t="s">
        <v>5639</v>
      </c>
      <c r="C2084" s="7" t="s">
        <v>1056</v>
      </c>
      <c r="D2084" s="7" t="s">
        <v>1480</v>
      </c>
      <c r="E2084" s="11" t="s">
        <v>1489</v>
      </c>
      <c r="F2084" s="11" t="s">
        <v>1490</v>
      </c>
      <c r="G2084" s="11" t="s">
        <v>1491</v>
      </c>
      <c r="H2084" s="11" t="s">
        <v>1492</v>
      </c>
      <c r="I2084" s="11" t="s">
        <v>1493</v>
      </c>
      <c r="M2084" s="14" t="s">
        <v>26</v>
      </c>
      <c r="N2084" s="15" t="s">
        <v>29</v>
      </c>
      <c r="O2084" s="15" t="s">
        <v>48</v>
      </c>
    </row>
    <row r="2085">
      <c r="A2085" s="9">
        <v>2085.0</v>
      </c>
      <c r="B2085" s="7" t="s">
        <v>5640</v>
      </c>
      <c r="C2085" s="7" t="s">
        <v>144</v>
      </c>
      <c r="D2085" s="7" t="s">
        <v>145</v>
      </c>
      <c r="E2085" s="11" t="s">
        <v>5641</v>
      </c>
      <c r="F2085" s="11" t="s">
        <v>5642</v>
      </c>
      <c r="G2085" s="11" t="s">
        <v>5643</v>
      </c>
      <c r="H2085" s="11" t="s">
        <v>5644</v>
      </c>
      <c r="I2085" s="11" t="s">
        <v>5645</v>
      </c>
      <c r="M2085" s="14" t="s">
        <v>26</v>
      </c>
      <c r="N2085" s="15" t="s">
        <v>140</v>
      </c>
      <c r="O2085" s="15" t="s">
        <v>167</v>
      </c>
    </row>
    <row r="2086">
      <c r="A2086" s="9">
        <v>2086.0</v>
      </c>
      <c r="B2086" s="7" t="s">
        <v>5646</v>
      </c>
      <c r="C2086" s="7" t="s">
        <v>144</v>
      </c>
      <c r="D2086" s="7" t="s">
        <v>145</v>
      </c>
      <c r="E2086" s="11" t="s">
        <v>5647</v>
      </c>
      <c r="F2086" s="11" t="s">
        <v>5648</v>
      </c>
      <c r="G2086" s="11" t="s">
        <v>5649</v>
      </c>
      <c r="H2086" s="11" t="s">
        <v>5650</v>
      </c>
      <c r="I2086" s="11" t="s">
        <v>5651</v>
      </c>
      <c r="M2086" s="14" t="s">
        <v>26</v>
      </c>
      <c r="N2086" s="15" t="s">
        <v>140</v>
      </c>
      <c r="O2086" s="15" t="s">
        <v>167</v>
      </c>
    </row>
    <row r="2087">
      <c r="A2087" s="9">
        <v>2087.0</v>
      </c>
      <c r="B2087" s="7" t="s">
        <v>5652</v>
      </c>
      <c r="C2087" s="7" t="s">
        <v>1135</v>
      </c>
      <c r="D2087" s="7" t="s">
        <v>2017</v>
      </c>
      <c r="E2087" s="11" t="s">
        <v>5653</v>
      </c>
      <c r="F2087" s="11" t="s">
        <v>5654</v>
      </c>
      <c r="G2087" s="11" t="s">
        <v>5655</v>
      </c>
      <c r="H2087" s="11" t="s">
        <v>5656</v>
      </c>
      <c r="I2087" s="11" t="s">
        <v>5657</v>
      </c>
      <c r="M2087" s="14" t="s">
        <v>26</v>
      </c>
      <c r="N2087" s="15" t="s">
        <v>140</v>
      </c>
      <c r="O2087" s="15" t="s">
        <v>167</v>
      </c>
    </row>
    <row r="2088">
      <c r="A2088" s="9">
        <v>2088.0</v>
      </c>
      <c r="B2088" s="7" t="s">
        <v>5658</v>
      </c>
      <c r="C2088" s="7" t="s">
        <v>1135</v>
      </c>
      <c r="D2088" s="7" t="s">
        <v>2017</v>
      </c>
      <c r="E2088" s="11" t="s">
        <v>5653</v>
      </c>
      <c r="F2088" s="11" t="s">
        <v>5654</v>
      </c>
      <c r="G2088" s="11" t="s">
        <v>5655</v>
      </c>
      <c r="H2088" s="11" t="s">
        <v>5656</v>
      </c>
      <c r="I2088" s="11" t="s">
        <v>5657</v>
      </c>
      <c r="M2088" s="14" t="s">
        <v>26</v>
      </c>
      <c r="N2088" s="15" t="s">
        <v>140</v>
      </c>
      <c r="O2088" s="15" t="s">
        <v>167</v>
      </c>
    </row>
    <row r="2089">
      <c r="A2089" s="9">
        <v>2089.0</v>
      </c>
      <c r="B2089" s="7" t="s">
        <v>5659</v>
      </c>
      <c r="C2089" s="7" t="s">
        <v>1135</v>
      </c>
      <c r="D2089" s="7" t="s">
        <v>2017</v>
      </c>
      <c r="E2089" s="11" t="s">
        <v>5653</v>
      </c>
      <c r="F2089" s="11" t="s">
        <v>5654</v>
      </c>
      <c r="G2089" s="11" t="s">
        <v>5655</v>
      </c>
      <c r="H2089" s="11" t="s">
        <v>5656</v>
      </c>
      <c r="I2089" s="11" t="s">
        <v>5657</v>
      </c>
      <c r="M2089" s="14" t="s">
        <v>26</v>
      </c>
      <c r="N2089" s="15" t="s">
        <v>140</v>
      </c>
      <c r="O2089" s="15" t="s">
        <v>167</v>
      </c>
    </row>
    <row r="2090">
      <c r="A2090" s="9">
        <v>2090.0</v>
      </c>
      <c r="B2090" s="7" t="s">
        <v>5660</v>
      </c>
      <c r="C2090" s="7" t="s">
        <v>1135</v>
      </c>
      <c r="D2090" s="7" t="s">
        <v>2017</v>
      </c>
      <c r="E2090" s="11" t="s">
        <v>5653</v>
      </c>
      <c r="F2090" s="11" t="s">
        <v>5654</v>
      </c>
      <c r="G2090" s="11" t="s">
        <v>5655</v>
      </c>
      <c r="H2090" s="11" t="s">
        <v>5656</v>
      </c>
      <c r="I2090" s="11" t="s">
        <v>5657</v>
      </c>
      <c r="M2090" s="14" t="s">
        <v>26</v>
      </c>
      <c r="N2090" s="15" t="s">
        <v>140</v>
      </c>
      <c r="O2090" s="15" t="s">
        <v>167</v>
      </c>
    </row>
    <row r="2091">
      <c r="A2091" s="9">
        <v>2091.0</v>
      </c>
      <c r="B2091" s="7" t="s">
        <v>5661</v>
      </c>
      <c r="C2091" s="7" t="s">
        <v>1135</v>
      </c>
      <c r="D2091" s="7" t="s">
        <v>2017</v>
      </c>
      <c r="E2091" s="11" t="s">
        <v>5662</v>
      </c>
      <c r="F2091" s="11" t="s">
        <v>5663</v>
      </c>
      <c r="G2091" s="11" t="s">
        <v>5664</v>
      </c>
      <c r="H2091" s="11" t="s">
        <v>5665</v>
      </c>
      <c r="I2091" s="11" t="s">
        <v>5666</v>
      </c>
      <c r="M2091" s="14" t="s">
        <v>26</v>
      </c>
      <c r="N2091" s="15" t="s">
        <v>140</v>
      </c>
      <c r="O2091" s="15" t="s">
        <v>167</v>
      </c>
    </row>
    <row r="2092">
      <c r="A2092" s="9">
        <v>2092.0</v>
      </c>
      <c r="B2092" s="7" t="s">
        <v>5667</v>
      </c>
      <c r="C2092" s="7" t="s">
        <v>1135</v>
      </c>
      <c r="D2092" s="7" t="s">
        <v>2017</v>
      </c>
      <c r="E2092" s="11" t="s">
        <v>5668</v>
      </c>
      <c r="F2092" s="11" t="s">
        <v>5669</v>
      </c>
      <c r="G2092" s="11" t="s">
        <v>5670</v>
      </c>
      <c r="H2092" s="11" t="s">
        <v>5671</v>
      </c>
      <c r="I2092" s="11" t="s">
        <v>5672</v>
      </c>
      <c r="M2092" s="14" t="s">
        <v>26</v>
      </c>
      <c r="N2092" s="15" t="s">
        <v>140</v>
      </c>
      <c r="O2092" s="15" t="s">
        <v>167</v>
      </c>
    </row>
    <row r="2093">
      <c r="A2093" s="9">
        <v>2093.0</v>
      </c>
      <c r="B2093" s="7" t="s">
        <v>5673</v>
      </c>
      <c r="C2093" s="7" t="s">
        <v>1135</v>
      </c>
      <c r="D2093" s="7" t="s">
        <v>2017</v>
      </c>
      <c r="E2093" s="11" t="s">
        <v>2686</v>
      </c>
      <c r="F2093" s="11" t="s">
        <v>2687</v>
      </c>
      <c r="G2093" s="11" t="s">
        <v>2688</v>
      </c>
      <c r="H2093" s="11" t="s">
        <v>2689</v>
      </c>
      <c r="I2093" s="11" t="s">
        <v>2690</v>
      </c>
      <c r="M2093" s="14" t="s">
        <v>26</v>
      </c>
      <c r="N2093" s="15" t="s">
        <v>140</v>
      </c>
      <c r="O2093" s="15" t="s">
        <v>167</v>
      </c>
    </row>
    <row r="2094">
      <c r="A2094" s="9">
        <v>2094.0</v>
      </c>
      <c r="B2094" s="7" t="s">
        <v>5674</v>
      </c>
      <c r="C2094" s="7" t="s">
        <v>1135</v>
      </c>
      <c r="D2094" s="7" t="s">
        <v>2017</v>
      </c>
      <c r="E2094" s="11" t="s">
        <v>2686</v>
      </c>
      <c r="F2094" s="11" t="s">
        <v>2687</v>
      </c>
      <c r="G2094" s="11" t="s">
        <v>2688</v>
      </c>
      <c r="H2094" s="11" t="s">
        <v>2689</v>
      </c>
      <c r="I2094" s="11" t="s">
        <v>2690</v>
      </c>
      <c r="M2094" s="14" t="s">
        <v>26</v>
      </c>
      <c r="N2094" s="15" t="s">
        <v>140</v>
      </c>
      <c r="O2094" s="15" t="s">
        <v>167</v>
      </c>
    </row>
    <row r="2095">
      <c r="A2095" s="9">
        <v>2095.0</v>
      </c>
      <c r="B2095" s="7" t="s">
        <v>5675</v>
      </c>
      <c r="C2095" s="7" t="s">
        <v>1135</v>
      </c>
      <c r="D2095" s="7" t="s">
        <v>2017</v>
      </c>
      <c r="E2095" s="11" t="s">
        <v>2686</v>
      </c>
      <c r="F2095" s="11" t="s">
        <v>2687</v>
      </c>
      <c r="G2095" s="11" t="s">
        <v>2688</v>
      </c>
      <c r="H2095" s="11" t="s">
        <v>2689</v>
      </c>
      <c r="I2095" s="11" t="s">
        <v>2690</v>
      </c>
      <c r="M2095" s="14" t="s">
        <v>26</v>
      </c>
      <c r="N2095" s="15" t="s">
        <v>140</v>
      </c>
      <c r="O2095" s="15" t="s">
        <v>167</v>
      </c>
    </row>
    <row r="2096">
      <c r="A2096" s="9">
        <v>2096.0</v>
      </c>
      <c r="B2096" s="7" t="s">
        <v>5676</v>
      </c>
      <c r="C2096" s="7" t="s">
        <v>1135</v>
      </c>
      <c r="D2096" s="7" t="s">
        <v>2017</v>
      </c>
      <c r="E2096" s="11" t="s">
        <v>2686</v>
      </c>
      <c r="F2096" s="11" t="s">
        <v>2687</v>
      </c>
      <c r="G2096" s="11" t="s">
        <v>2688</v>
      </c>
      <c r="H2096" s="11" t="s">
        <v>2689</v>
      </c>
      <c r="I2096" s="11" t="s">
        <v>2690</v>
      </c>
      <c r="M2096" s="14" t="s">
        <v>26</v>
      </c>
      <c r="N2096" s="15" t="s">
        <v>140</v>
      </c>
      <c r="O2096" s="15" t="s">
        <v>167</v>
      </c>
    </row>
    <row r="2097">
      <c r="A2097" s="9">
        <v>2097.0</v>
      </c>
      <c r="B2097" s="7" t="s">
        <v>5677</v>
      </c>
      <c r="C2097" s="7" t="s">
        <v>1135</v>
      </c>
      <c r="D2097" s="7" t="s">
        <v>2017</v>
      </c>
      <c r="E2097" s="11" t="s">
        <v>5662</v>
      </c>
      <c r="F2097" s="11" t="s">
        <v>5663</v>
      </c>
      <c r="G2097" s="11" t="s">
        <v>5664</v>
      </c>
      <c r="H2097" s="11" t="s">
        <v>5665</v>
      </c>
      <c r="I2097" s="11" t="s">
        <v>5666</v>
      </c>
      <c r="M2097" s="14" t="s">
        <v>26</v>
      </c>
      <c r="N2097" s="15" t="s">
        <v>140</v>
      </c>
      <c r="O2097" s="15" t="s">
        <v>167</v>
      </c>
    </row>
    <row r="2098">
      <c r="A2098" s="9">
        <v>2098.0</v>
      </c>
      <c r="B2098" s="7" t="s">
        <v>5678</v>
      </c>
      <c r="C2098" s="7" t="s">
        <v>1135</v>
      </c>
      <c r="D2098" s="7" t="s">
        <v>2017</v>
      </c>
      <c r="E2098" s="11" t="s">
        <v>5653</v>
      </c>
      <c r="F2098" s="11" t="s">
        <v>5654</v>
      </c>
      <c r="G2098" s="11" t="s">
        <v>5655</v>
      </c>
      <c r="H2098" s="11" t="s">
        <v>5656</v>
      </c>
      <c r="I2098" s="11" t="s">
        <v>5657</v>
      </c>
      <c r="M2098" s="14" t="s">
        <v>26</v>
      </c>
      <c r="N2098" s="15" t="s">
        <v>140</v>
      </c>
      <c r="O2098" s="15" t="s">
        <v>167</v>
      </c>
    </row>
    <row r="2099">
      <c r="A2099" s="9">
        <v>2099.0</v>
      </c>
      <c r="B2099" s="7" t="s">
        <v>5679</v>
      </c>
      <c r="C2099" s="7" t="s">
        <v>1135</v>
      </c>
      <c r="D2099" s="7" t="s">
        <v>2017</v>
      </c>
      <c r="E2099" s="11" t="s">
        <v>5653</v>
      </c>
      <c r="F2099" s="11" t="s">
        <v>5654</v>
      </c>
      <c r="G2099" s="11" t="s">
        <v>5655</v>
      </c>
      <c r="H2099" s="11" t="s">
        <v>5656</v>
      </c>
      <c r="I2099" s="11" t="s">
        <v>5657</v>
      </c>
      <c r="M2099" s="14" t="s">
        <v>26</v>
      </c>
      <c r="N2099" s="15" t="s">
        <v>140</v>
      </c>
      <c r="O2099" s="15" t="s">
        <v>167</v>
      </c>
    </row>
    <row r="2100">
      <c r="A2100" s="9">
        <v>2100.0</v>
      </c>
      <c r="B2100" s="7" t="s">
        <v>5680</v>
      </c>
      <c r="C2100" s="7" t="s">
        <v>1135</v>
      </c>
      <c r="D2100" s="7" t="s">
        <v>2017</v>
      </c>
      <c r="E2100" s="11" t="s">
        <v>5681</v>
      </c>
      <c r="F2100" s="11" t="s">
        <v>5682</v>
      </c>
      <c r="G2100" s="11" t="s">
        <v>5683</v>
      </c>
      <c r="H2100" s="11" t="s">
        <v>5684</v>
      </c>
      <c r="I2100" s="11" t="s">
        <v>5685</v>
      </c>
      <c r="M2100" s="14" t="s">
        <v>26</v>
      </c>
      <c r="N2100" s="15" t="s">
        <v>140</v>
      </c>
      <c r="O2100" s="15" t="s">
        <v>167</v>
      </c>
    </row>
    <row r="2101">
      <c r="A2101" s="9">
        <v>2101.0</v>
      </c>
      <c r="B2101" s="7" t="s">
        <v>5686</v>
      </c>
      <c r="C2101" s="7" t="s">
        <v>550</v>
      </c>
      <c r="D2101" s="7" t="s">
        <v>796</v>
      </c>
      <c r="E2101" s="11" t="s">
        <v>5687</v>
      </c>
      <c r="F2101" s="11" t="s">
        <v>5688</v>
      </c>
      <c r="G2101" s="11" t="s">
        <v>5689</v>
      </c>
      <c r="H2101" s="11" t="s">
        <v>5690</v>
      </c>
      <c r="I2101" s="11" t="s">
        <v>5691</v>
      </c>
      <c r="M2101" s="14" t="s">
        <v>26</v>
      </c>
      <c r="N2101" s="15" t="s">
        <v>140</v>
      </c>
      <c r="O2101" s="15" t="s">
        <v>167</v>
      </c>
    </row>
    <row r="2102">
      <c r="A2102" s="9">
        <v>2102.0</v>
      </c>
      <c r="B2102" s="7" t="s">
        <v>5692</v>
      </c>
      <c r="C2102" s="7" t="s">
        <v>479</v>
      </c>
      <c r="D2102" s="7" t="s">
        <v>480</v>
      </c>
      <c r="E2102" s="11" t="s">
        <v>2458</v>
      </c>
      <c r="F2102" s="11" t="s">
        <v>2459</v>
      </c>
      <c r="G2102" s="11" t="s">
        <v>2460</v>
      </c>
      <c r="H2102" s="11" t="s">
        <v>2461</v>
      </c>
      <c r="I2102" s="11" t="s">
        <v>2462</v>
      </c>
      <c r="M2102" s="14" t="s">
        <v>26</v>
      </c>
      <c r="N2102" s="15" t="s">
        <v>140</v>
      </c>
      <c r="O2102" s="15" t="s">
        <v>167</v>
      </c>
    </row>
    <row r="2103">
      <c r="A2103" s="9">
        <v>2103.0</v>
      </c>
      <c r="B2103" s="7" t="s">
        <v>5693</v>
      </c>
      <c r="C2103" s="7" t="s">
        <v>479</v>
      </c>
      <c r="D2103" s="7" t="s">
        <v>480</v>
      </c>
      <c r="E2103" s="11" t="s">
        <v>2458</v>
      </c>
      <c r="F2103" s="11" t="s">
        <v>2459</v>
      </c>
      <c r="G2103" s="11" t="s">
        <v>2460</v>
      </c>
      <c r="H2103" s="11" t="s">
        <v>2461</v>
      </c>
      <c r="I2103" s="11" t="s">
        <v>2462</v>
      </c>
      <c r="M2103" s="14" t="s">
        <v>26</v>
      </c>
      <c r="N2103" s="15" t="s">
        <v>140</v>
      </c>
      <c r="O2103" s="15" t="s">
        <v>167</v>
      </c>
    </row>
    <row r="2104">
      <c r="A2104" s="9">
        <v>2104.0</v>
      </c>
      <c r="B2104" s="7" t="s">
        <v>5694</v>
      </c>
      <c r="C2104" s="7" t="s">
        <v>479</v>
      </c>
      <c r="D2104" s="7" t="s">
        <v>480</v>
      </c>
      <c r="E2104" s="11" t="s">
        <v>2458</v>
      </c>
      <c r="F2104" s="11" t="s">
        <v>2459</v>
      </c>
      <c r="G2104" s="11" t="s">
        <v>2460</v>
      </c>
      <c r="H2104" s="11" t="s">
        <v>2461</v>
      </c>
      <c r="I2104" s="11" t="s">
        <v>2462</v>
      </c>
      <c r="M2104" s="14" t="s">
        <v>26</v>
      </c>
      <c r="N2104" s="15" t="s">
        <v>140</v>
      </c>
      <c r="O2104" s="15" t="s">
        <v>167</v>
      </c>
    </row>
    <row r="2105">
      <c r="A2105" s="9">
        <v>2105.0</v>
      </c>
      <c r="B2105" s="7" t="s">
        <v>5695</v>
      </c>
      <c r="C2105" s="7" t="s">
        <v>479</v>
      </c>
      <c r="D2105" s="7" t="s">
        <v>480</v>
      </c>
      <c r="E2105" s="11" t="s">
        <v>2458</v>
      </c>
      <c r="F2105" s="11" t="s">
        <v>2459</v>
      </c>
      <c r="G2105" s="11" t="s">
        <v>2460</v>
      </c>
      <c r="H2105" s="11" t="s">
        <v>2461</v>
      </c>
      <c r="I2105" s="11" t="s">
        <v>2462</v>
      </c>
      <c r="M2105" s="14" t="s">
        <v>26</v>
      </c>
      <c r="N2105" s="15" t="s">
        <v>140</v>
      </c>
      <c r="O2105" s="15" t="s">
        <v>167</v>
      </c>
    </row>
    <row r="2106">
      <c r="A2106" s="9">
        <v>2106.0</v>
      </c>
      <c r="B2106" s="7" t="s">
        <v>5696</v>
      </c>
      <c r="C2106" s="7" t="s">
        <v>503</v>
      </c>
      <c r="D2106" s="7" t="s">
        <v>504</v>
      </c>
      <c r="E2106" s="11" t="s">
        <v>5697</v>
      </c>
      <c r="F2106" s="11" t="s">
        <v>5698</v>
      </c>
      <c r="G2106" s="11" t="s">
        <v>5699</v>
      </c>
      <c r="H2106" s="11" t="s">
        <v>5700</v>
      </c>
      <c r="I2106" s="11" t="s">
        <v>5701</v>
      </c>
      <c r="M2106" s="14" t="s">
        <v>26</v>
      </c>
      <c r="N2106" s="15" t="s">
        <v>140</v>
      </c>
      <c r="O2106" s="15" t="s">
        <v>167</v>
      </c>
    </row>
    <row r="2107">
      <c r="A2107" s="9">
        <v>2107.0</v>
      </c>
      <c r="B2107" s="7" t="s">
        <v>5702</v>
      </c>
      <c r="C2107" s="7" t="s">
        <v>503</v>
      </c>
      <c r="D2107" s="7" t="s">
        <v>504</v>
      </c>
      <c r="E2107" s="11" t="s">
        <v>5697</v>
      </c>
      <c r="F2107" s="11" t="s">
        <v>5698</v>
      </c>
      <c r="G2107" s="11" t="s">
        <v>5699</v>
      </c>
      <c r="H2107" s="11" t="s">
        <v>5700</v>
      </c>
      <c r="I2107" s="11" t="s">
        <v>5701</v>
      </c>
      <c r="M2107" s="14" t="s">
        <v>26</v>
      </c>
      <c r="N2107" s="15" t="s">
        <v>140</v>
      </c>
      <c r="O2107" s="15" t="s">
        <v>167</v>
      </c>
    </row>
    <row r="2108">
      <c r="A2108" s="9">
        <v>2108.0</v>
      </c>
      <c r="B2108" s="7" t="s">
        <v>5703</v>
      </c>
      <c r="C2108" s="7" t="s">
        <v>503</v>
      </c>
      <c r="D2108" s="7" t="s">
        <v>504</v>
      </c>
      <c r="E2108" s="11" t="s">
        <v>5697</v>
      </c>
      <c r="F2108" s="11" t="s">
        <v>5698</v>
      </c>
      <c r="G2108" s="11" t="s">
        <v>5699</v>
      </c>
      <c r="H2108" s="11" t="s">
        <v>5700</v>
      </c>
      <c r="I2108" s="11" t="s">
        <v>5701</v>
      </c>
      <c r="M2108" s="14" t="s">
        <v>26</v>
      </c>
      <c r="N2108" s="15" t="s">
        <v>140</v>
      </c>
      <c r="O2108" s="15" t="s">
        <v>167</v>
      </c>
    </row>
    <row r="2109">
      <c r="A2109" s="9">
        <v>2109.0</v>
      </c>
      <c r="B2109" s="7" t="s">
        <v>5704</v>
      </c>
      <c r="C2109" s="7" t="s">
        <v>1750</v>
      </c>
      <c r="D2109" s="7" t="s">
        <v>1751</v>
      </c>
      <c r="E2109" s="11" t="s">
        <v>5705</v>
      </c>
      <c r="F2109" s="11" t="s">
        <v>5706</v>
      </c>
      <c r="G2109" s="11" t="s">
        <v>5707</v>
      </c>
      <c r="H2109" s="11" t="s">
        <v>5708</v>
      </c>
      <c r="I2109" s="11" t="s">
        <v>5709</v>
      </c>
      <c r="M2109" s="14" t="s">
        <v>26</v>
      </c>
      <c r="N2109" s="15" t="s">
        <v>140</v>
      </c>
      <c r="O2109" s="15" t="s">
        <v>167</v>
      </c>
    </row>
    <row r="2110">
      <c r="A2110" s="9">
        <v>2110.0</v>
      </c>
      <c r="B2110" s="7" t="s">
        <v>5710</v>
      </c>
      <c r="C2110" s="7" t="s">
        <v>1750</v>
      </c>
      <c r="D2110" s="7" t="s">
        <v>1751</v>
      </c>
      <c r="E2110" s="11" t="s">
        <v>5705</v>
      </c>
      <c r="F2110" s="11" t="s">
        <v>5706</v>
      </c>
      <c r="G2110" s="11" t="s">
        <v>5707</v>
      </c>
      <c r="H2110" s="11" t="s">
        <v>5708</v>
      </c>
      <c r="I2110" s="11" t="s">
        <v>5709</v>
      </c>
      <c r="M2110" s="14" t="s">
        <v>26</v>
      </c>
      <c r="N2110" s="15" t="s">
        <v>140</v>
      </c>
      <c r="O2110" s="15" t="s">
        <v>167</v>
      </c>
    </row>
    <row r="2111">
      <c r="A2111" s="9">
        <v>2111.0</v>
      </c>
      <c r="B2111" s="7" t="s">
        <v>5711</v>
      </c>
      <c r="C2111" s="7" t="s">
        <v>1750</v>
      </c>
      <c r="D2111" s="7" t="s">
        <v>1751</v>
      </c>
      <c r="E2111" s="11" t="s">
        <v>3940</v>
      </c>
      <c r="F2111" s="11" t="s">
        <v>5712</v>
      </c>
      <c r="G2111" s="11" t="s">
        <v>5713</v>
      </c>
      <c r="H2111" s="11" t="s">
        <v>5714</v>
      </c>
      <c r="I2111" s="11" t="s">
        <v>5715</v>
      </c>
      <c r="M2111" s="14" t="s">
        <v>26</v>
      </c>
      <c r="N2111" s="15" t="s">
        <v>140</v>
      </c>
      <c r="O2111" s="15" t="s">
        <v>167</v>
      </c>
    </row>
    <row r="2112">
      <c r="A2112" s="9">
        <v>2112.0</v>
      </c>
      <c r="B2112" s="7" t="s">
        <v>5716</v>
      </c>
      <c r="C2112" s="7" t="s">
        <v>1750</v>
      </c>
      <c r="D2112" s="7" t="s">
        <v>1751</v>
      </c>
      <c r="E2112" s="11" t="s">
        <v>3940</v>
      </c>
      <c r="F2112" s="11" t="s">
        <v>5712</v>
      </c>
      <c r="G2112" s="11" t="s">
        <v>5713</v>
      </c>
      <c r="H2112" s="11" t="s">
        <v>5714</v>
      </c>
      <c r="I2112" s="11" t="s">
        <v>5715</v>
      </c>
      <c r="M2112" s="14" t="s">
        <v>26</v>
      </c>
      <c r="N2112" s="15" t="s">
        <v>140</v>
      </c>
      <c r="O2112" s="15" t="s">
        <v>167</v>
      </c>
    </row>
    <row r="2113">
      <c r="A2113" s="9">
        <v>2113.0</v>
      </c>
      <c r="B2113" s="7" t="s">
        <v>5717</v>
      </c>
      <c r="C2113" s="7" t="s">
        <v>205</v>
      </c>
      <c r="D2113" s="7" t="s">
        <v>317</v>
      </c>
      <c r="E2113" s="11" t="s">
        <v>5718</v>
      </c>
      <c r="F2113" s="11" t="s">
        <v>5719</v>
      </c>
      <c r="G2113" s="11" t="s">
        <v>5720</v>
      </c>
      <c r="H2113" s="11" t="s">
        <v>5721</v>
      </c>
      <c r="I2113" s="11" t="s">
        <v>5722</v>
      </c>
      <c r="M2113" s="14" t="s">
        <v>26</v>
      </c>
      <c r="N2113" s="15" t="s">
        <v>140</v>
      </c>
      <c r="O2113" s="15" t="s">
        <v>167</v>
      </c>
    </row>
    <row r="2114">
      <c r="A2114" s="9">
        <v>2114.0</v>
      </c>
      <c r="B2114" s="7" t="s">
        <v>5723</v>
      </c>
      <c r="C2114" s="7" t="s">
        <v>205</v>
      </c>
      <c r="D2114" s="7" t="s">
        <v>317</v>
      </c>
      <c r="E2114" s="11" t="s">
        <v>5718</v>
      </c>
      <c r="F2114" s="11" t="s">
        <v>5719</v>
      </c>
      <c r="G2114" s="11" t="s">
        <v>5720</v>
      </c>
      <c r="H2114" s="11" t="s">
        <v>5721</v>
      </c>
      <c r="I2114" s="11" t="s">
        <v>5722</v>
      </c>
      <c r="M2114" s="14" t="s">
        <v>26</v>
      </c>
      <c r="N2114" s="15" t="s">
        <v>140</v>
      </c>
      <c r="O2114" s="15" t="s">
        <v>167</v>
      </c>
    </row>
    <row r="2115">
      <c r="A2115" s="9">
        <v>2115.0</v>
      </c>
      <c r="B2115" s="7" t="s">
        <v>5724</v>
      </c>
      <c r="C2115" s="7" t="s">
        <v>205</v>
      </c>
      <c r="D2115" s="7" t="s">
        <v>317</v>
      </c>
      <c r="E2115" s="11" t="s">
        <v>5718</v>
      </c>
      <c r="F2115" s="11" t="s">
        <v>5719</v>
      </c>
      <c r="G2115" s="11" t="s">
        <v>5720</v>
      </c>
      <c r="H2115" s="11" t="s">
        <v>5721</v>
      </c>
      <c r="I2115" s="11" t="s">
        <v>5722</v>
      </c>
      <c r="M2115" s="14" t="s">
        <v>26</v>
      </c>
      <c r="N2115" s="15" t="s">
        <v>140</v>
      </c>
      <c r="O2115" s="15" t="s">
        <v>167</v>
      </c>
    </row>
    <row r="2116">
      <c r="A2116" s="9">
        <v>2116.0</v>
      </c>
      <c r="B2116" s="7" t="s">
        <v>5725</v>
      </c>
      <c r="C2116" s="7" t="s">
        <v>205</v>
      </c>
      <c r="D2116" s="7" t="s">
        <v>317</v>
      </c>
      <c r="E2116" s="11" t="s">
        <v>5718</v>
      </c>
      <c r="F2116" s="11" t="s">
        <v>5719</v>
      </c>
      <c r="G2116" s="11" t="s">
        <v>5720</v>
      </c>
      <c r="H2116" s="11" t="s">
        <v>5721</v>
      </c>
      <c r="I2116" s="11" t="s">
        <v>5722</v>
      </c>
      <c r="M2116" s="14" t="s">
        <v>26</v>
      </c>
      <c r="N2116" s="15" t="s">
        <v>140</v>
      </c>
      <c r="O2116" s="15" t="s">
        <v>167</v>
      </c>
    </row>
    <row r="2117">
      <c r="A2117" s="9">
        <v>2117.0</v>
      </c>
      <c r="B2117" s="7" t="s">
        <v>5726</v>
      </c>
      <c r="C2117" s="7" t="s">
        <v>205</v>
      </c>
      <c r="D2117" s="7" t="s">
        <v>317</v>
      </c>
      <c r="E2117" s="11" t="s">
        <v>5718</v>
      </c>
      <c r="F2117" s="11" t="s">
        <v>5719</v>
      </c>
      <c r="G2117" s="11" t="s">
        <v>5720</v>
      </c>
      <c r="H2117" s="11" t="s">
        <v>5721</v>
      </c>
      <c r="I2117" s="11" t="s">
        <v>5722</v>
      </c>
      <c r="M2117" s="14" t="s">
        <v>26</v>
      </c>
      <c r="N2117" s="15" t="s">
        <v>140</v>
      </c>
      <c r="O2117" s="15" t="s">
        <v>167</v>
      </c>
    </row>
    <row r="2118">
      <c r="A2118" s="9">
        <v>2118.0</v>
      </c>
      <c r="B2118" s="7" t="s">
        <v>5727</v>
      </c>
      <c r="C2118" s="7" t="s">
        <v>205</v>
      </c>
      <c r="D2118" s="7" t="s">
        <v>317</v>
      </c>
      <c r="E2118" s="11" t="s">
        <v>5718</v>
      </c>
      <c r="F2118" s="11" t="s">
        <v>5719</v>
      </c>
      <c r="G2118" s="11" t="s">
        <v>5720</v>
      </c>
      <c r="H2118" s="11" t="s">
        <v>5721</v>
      </c>
      <c r="I2118" s="11" t="s">
        <v>5722</v>
      </c>
      <c r="M2118" s="14" t="s">
        <v>26</v>
      </c>
      <c r="N2118" s="15" t="s">
        <v>140</v>
      </c>
      <c r="O2118" s="15" t="s">
        <v>167</v>
      </c>
    </row>
    <row r="2119">
      <c r="A2119" s="9">
        <v>2119.0</v>
      </c>
      <c r="B2119" s="7" t="s">
        <v>5728</v>
      </c>
      <c r="C2119" s="7" t="s">
        <v>205</v>
      </c>
      <c r="D2119" s="7" t="s">
        <v>317</v>
      </c>
      <c r="E2119" s="11" t="s">
        <v>5718</v>
      </c>
      <c r="F2119" s="11" t="s">
        <v>5719</v>
      </c>
      <c r="G2119" s="11" t="s">
        <v>5720</v>
      </c>
      <c r="H2119" s="11" t="s">
        <v>5721</v>
      </c>
      <c r="I2119" s="11" t="s">
        <v>5722</v>
      </c>
      <c r="M2119" s="14" t="s">
        <v>26</v>
      </c>
      <c r="N2119" s="15" t="s">
        <v>140</v>
      </c>
      <c r="O2119" s="15" t="s">
        <v>167</v>
      </c>
    </row>
    <row r="2120">
      <c r="A2120" s="9">
        <v>2120.0</v>
      </c>
      <c r="B2120" s="7" t="s">
        <v>5729</v>
      </c>
      <c r="C2120" s="7" t="s">
        <v>205</v>
      </c>
      <c r="D2120" s="7" t="s">
        <v>317</v>
      </c>
      <c r="E2120" s="11" t="s">
        <v>5718</v>
      </c>
      <c r="F2120" s="11" t="s">
        <v>5719</v>
      </c>
      <c r="G2120" s="11" t="s">
        <v>5720</v>
      </c>
      <c r="H2120" s="11" t="s">
        <v>5721</v>
      </c>
      <c r="I2120" s="11" t="s">
        <v>5722</v>
      </c>
      <c r="M2120" s="14" t="s">
        <v>26</v>
      </c>
      <c r="N2120" s="15" t="s">
        <v>140</v>
      </c>
      <c r="O2120" s="15" t="s">
        <v>167</v>
      </c>
    </row>
    <row r="2121">
      <c r="A2121" s="9">
        <v>2121.0</v>
      </c>
      <c r="B2121" s="7" t="s">
        <v>5730</v>
      </c>
      <c r="C2121" s="7" t="s">
        <v>294</v>
      </c>
      <c r="D2121" s="7" t="s">
        <v>2239</v>
      </c>
      <c r="E2121" s="11" t="s">
        <v>5731</v>
      </c>
      <c r="F2121" s="11" t="s">
        <v>5732</v>
      </c>
      <c r="G2121" s="11" t="s">
        <v>5733</v>
      </c>
      <c r="H2121" s="11" t="s">
        <v>5734</v>
      </c>
      <c r="I2121" s="11" t="s">
        <v>5735</v>
      </c>
      <c r="M2121" s="14" t="s">
        <v>26</v>
      </c>
      <c r="N2121" s="15" t="s">
        <v>140</v>
      </c>
      <c r="O2121" s="15" t="s">
        <v>167</v>
      </c>
    </row>
    <row r="2122">
      <c r="A2122" s="9">
        <v>2122.0</v>
      </c>
      <c r="B2122" s="7" t="s">
        <v>5736</v>
      </c>
      <c r="C2122" s="7" t="s">
        <v>503</v>
      </c>
      <c r="D2122" s="7" t="s">
        <v>504</v>
      </c>
      <c r="E2122" s="11" t="s">
        <v>5737</v>
      </c>
      <c r="F2122" s="11" t="s">
        <v>5738</v>
      </c>
      <c r="G2122" s="11" t="s">
        <v>5739</v>
      </c>
      <c r="H2122" s="11" t="s">
        <v>5740</v>
      </c>
      <c r="I2122" s="11" t="s">
        <v>5741</v>
      </c>
      <c r="M2122" s="14" t="s">
        <v>26</v>
      </c>
      <c r="N2122" s="15" t="s">
        <v>140</v>
      </c>
      <c r="O2122" s="15" t="s">
        <v>167</v>
      </c>
    </row>
    <row r="2123">
      <c r="A2123" s="9">
        <v>2123.0</v>
      </c>
      <c r="B2123" s="7" t="s">
        <v>5742</v>
      </c>
      <c r="C2123" s="7" t="s">
        <v>503</v>
      </c>
      <c r="D2123" s="7" t="s">
        <v>504</v>
      </c>
      <c r="E2123" s="11" t="s">
        <v>5737</v>
      </c>
      <c r="F2123" s="11" t="s">
        <v>5738</v>
      </c>
      <c r="G2123" s="11" t="s">
        <v>5739</v>
      </c>
      <c r="H2123" s="11" t="s">
        <v>5740</v>
      </c>
      <c r="I2123" s="11" t="s">
        <v>5741</v>
      </c>
      <c r="M2123" s="14" t="s">
        <v>26</v>
      </c>
      <c r="N2123" s="15" t="s">
        <v>140</v>
      </c>
      <c r="O2123" s="15" t="s">
        <v>167</v>
      </c>
    </row>
    <row r="2124">
      <c r="A2124" s="9">
        <v>2124.0</v>
      </c>
      <c r="B2124" s="7" t="s">
        <v>5743</v>
      </c>
      <c r="C2124" s="7" t="s">
        <v>503</v>
      </c>
      <c r="D2124" s="7" t="s">
        <v>504</v>
      </c>
      <c r="E2124" s="11" t="s">
        <v>5737</v>
      </c>
      <c r="F2124" s="11" t="s">
        <v>5738</v>
      </c>
      <c r="G2124" s="11" t="s">
        <v>5739</v>
      </c>
      <c r="H2124" s="11" t="s">
        <v>5740</v>
      </c>
      <c r="I2124" s="11" t="s">
        <v>5741</v>
      </c>
      <c r="M2124" s="14" t="s">
        <v>26</v>
      </c>
      <c r="N2124" s="15" t="s">
        <v>140</v>
      </c>
      <c r="O2124" s="15" t="s">
        <v>167</v>
      </c>
    </row>
    <row r="2125">
      <c r="A2125" s="9">
        <v>2125.0</v>
      </c>
      <c r="B2125" s="7" t="s">
        <v>5744</v>
      </c>
      <c r="C2125" s="7" t="s">
        <v>503</v>
      </c>
      <c r="D2125" s="7" t="s">
        <v>504</v>
      </c>
      <c r="E2125" s="11" t="s">
        <v>5745</v>
      </c>
      <c r="F2125" s="11" t="s">
        <v>5746</v>
      </c>
      <c r="G2125" s="11" t="s">
        <v>5747</v>
      </c>
      <c r="H2125" s="11" t="s">
        <v>5748</v>
      </c>
      <c r="I2125" s="11" t="s">
        <v>4896</v>
      </c>
      <c r="M2125" s="14" t="s">
        <v>26</v>
      </c>
      <c r="N2125" s="15" t="s">
        <v>140</v>
      </c>
      <c r="O2125" s="15" t="s">
        <v>167</v>
      </c>
    </row>
    <row r="2126">
      <c r="A2126" s="9">
        <v>2126.0</v>
      </c>
      <c r="B2126" s="7" t="s">
        <v>5749</v>
      </c>
      <c r="C2126" s="7" t="s">
        <v>503</v>
      </c>
      <c r="D2126" s="7" t="s">
        <v>504</v>
      </c>
      <c r="E2126" s="11" t="s">
        <v>5737</v>
      </c>
      <c r="F2126" s="11" t="s">
        <v>5738</v>
      </c>
      <c r="G2126" s="11" t="s">
        <v>5739</v>
      </c>
      <c r="H2126" s="11" t="s">
        <v>5740</v>
      </c>
      <c r="I2126" s="11" t="s">
        <v>5741</v>
      </c>
      <c r="M2126" s="14" t="s">
        <v>219</v>
      </c>
      <c r="N2126" s="15" t="s">
        <v>220</v>
      </c>
      <c r="O2126" s="15" t="s">
        <v>221</v>
      </c>
    </row>
    <row r="2127">
      <c r="A2127" s="9">
        <v>2127.0</v>
      </c>
      <c r="B2127" s="7" t="s">
        <v>5750</v>
      </c>
      <c r="C2127" s="7" t="s">
        <v>503</v>
      </c>
      <c r="D2127" s="7" t="s">
        <v>504</v>
      </c>
      <c r="E2127" s="11" t="s">
        <v>5737</v>
      </c>
      <c r="F2127" s="11" t="s">
        <v>5738</v>
      </c>
      <c r="G2127" s="11" t="s">
        <v>5739</v>
      </c>
      <c r="H2127" s="11" t="s">
        <v>5740</v>
      </c>
      <c r="I2127" s="11" t="s">
        <v>5741</v>
      </c>
      <c r="M2127" s="14" t="s">
        <v>219</v>
      </c>
      <c r="N2127" s="15" t="s">
        <v>220</v>
      </c>
      <c r="O2127" s="15" t="s">
        <v>221</v>
      </c>
    </row>
    <row r="2128">
      <c r="A2128" s="9">
        <v>2128.0</v>
      </c>
      <c r="B2128" s="7" t="s">
        <v>5751</v>
      </c>
      <c r="C2128" s="7" t="s">
        <v>224</v>
      </c>
      <c r="D2128" s="7" t="s">
        <v>225</v>
      </c>
      <c r="E2128" s="11" t="s">
        <v>5752</v>
      </c>
      <c r="F2128" s="11" t="s">
        <v>5753</v>
      </c>
      <c r="G2128" s="11" t="s">
        <v>5754</v>
      </c>
      <c r="H2128" s="11" t="s">
        <v>5755</v>
      </c>
      <c r="I2128" s="11" t="s">
        <v>5756</v>
      </c>
      <c r="M2128" s="14" t="s">
        <v>26</v>
      </c>
      <c r="N2128" s="15" t="s">
        <v>89</v>
      </c>
      <c r="O2128" s="15" t="s">
        <v>1552</v>
      </c>
    </row>
    <row r="2129">
      <c r="A2129" s="9">
        <v>2129.0</v>
      </c>
      <c r="B2129" s="7" t="s">
        <v>5757</v>
      </c>
      <c r="C2129" s="7" t="s">
        <v>224</v>
      </c>
      <c r="D2129" s="7" t="s">
        <v>225</v>
      </c>
      <c r="E2129" s="11" t="s">
        <v>5752</v>
      </c>
      <c r="F2129" s="11" t="s">
        <v>5753</v>
      </c>
      <c r="G2129" s="11" t="s">
        <v>5754</v>
      </c>
      <c r="H2129" s="11" t="s">
        <v>5755</v>
      </c>
      <c r="I2129" s="11" t="s">
        <v>5756</v>
      </c>
      <c r="M2129" s="14" t="s">
        <v>26</v>
      </c>
      <c r="N2129" s="15" t="s">
        <v>89</v>
      </c>
      <c r="O2129" s="15" t="s">
        <v>1552</v>
      </c>
    </row>
    <row r="2130">
      <c r="A2130" s="9">
        <v>2130.0</v>
      </c>
      <c r="B2130" s="7" t="s">
        <v>5758</v>
      </c>
      <c r="C2130" s="7" t="s">
        <v>224</v>
      </c>
      <c r="D2130" s="7" t="s">
        <v>225</v>
      </c>
      <c r="E2130" s="11" t="s">
        <v>5752</v>
      </c>
      <c r="F2130" s="11" t="s">
        <v>5753</v>
      </c>
      <c r="G2130" s="11" t="s">
        <v>5754</v>
      </c>
      <c r="H2130" s="11" t="s">
        <v>5755</v>
      </c>
      <c r="I2130" s="11" t="s">
        <v>5756</v>
      </c>
      <c r="M2130" s="14" t="s">
        <v>219</v>
      </c>
      <c r="N2130" s="15" t="s">
        <v>89</v>
      </c>
      <c r="O2130" s="15" t="s">
        <v>1552</v>
      </c>
    </row>
    <row r="2131">
      <c r="A2131" s="9">
        <v>2131.0</v>
      </c>
      <c r="B2131" s="7" t="s">
        <v>5759</v>
      </c>
      <c r="C2131" s="7" t="s">
        <v>224</v>
      </c>
      <c r="D2131" s="7" t="s">
        <v>225</v>
      </c>
      <c r="E2131" s="11" t="s">
        <v>5752</v>
      </c>
      <c r="F2131" s="11" t="s">
        <v>5753</v>
      </c>
      <c r="G2131" s="11" t="s">
        <v>5754</v>
      </c>
      <c r="H2131" s="11" t="s">
        <v>5755</v>
      </c>
      <c r="I2131" s="11" t="s">
        <v>5756</v>
      </c>
      <c r="M2131" s="14" t="s">
        <v>26</v>
      </c>
      <c r="N2131" s="15" t="s">
        <v>89</v>
      </c>
      <c r="O2131" s="15" t="s">
        <v>1552</v>
      </c>
    </row>
    <row r="2132">
      <c r="A2132" s="9">
        <v>2132.0</v>
      </c>
      <c r="B2132" s="7" t="s">
        <v>5760</v>
      </c>
      <c r="C2132" s="7" t="s">
        <v>224</v>
      </c>
      <c r="D2132" s="7" t="s">
        <v>225</v>
      </c>
      <c r="E2132" s="11" t="s">
        <v>5752</v>
      </c>
      <c r="F2132" s="11" t="s">
        <v>5753</v>
      </c>
      <c r="G2132" s="11" t="s">
        <v>5754</v>
      </c>
      <c r="H2132" s="11" t="s">
        <v>5755</v>
      </c>
      <c r="I2132" s="11" t="s">
        <v>5756</v>
      </c>
      <c r="M2132" s="14" t="s">
        <v>26</v>
      </c>
      <c r="N2132" s="15" t="s">
        <v>89</v>
      </c>
      <c r="O2132" s="15" t="s">
        <v>1552</v>
      </c>
    </row>
    <row r="2133">
      <c r="A2133" s="9">
        <v>2133.0</v>
      </c>
      <c r="B2133" s="7" t="s">
        <v>5761</v>
      </c>
      <c r="C2133" s="7" t="s">
        <v>723</v>
      </c>
      <c r="D2133" s="7" t="s">
        <v>724</v>
      </c>
      <c r="E2133" s="11" t="s">
        <v>5762</v>
      </c>
      <c r="F2133" s="11" t="s">
        <v>5763</v>
      </c>
      <c r="G2133" s="11" t="s">
        <v>5764</v>
      </c>
      <c r="H2133" s="11" t="s">
        <v>5765</v>
      </c>
      <c r="I2133" s="11" t="s">
        <v>5766</v>
      </c>
      <c r="M2133" s="14" t="s">
        <v>219</v>
      </c>
      <c r="N2133" s="15" t="s">
        <v>220</v>
      </c>
      <c r="O2133" s="15" t="s">
        <v>221</v>
      </c>
    </row>
    <row r="2134">
      <c r="A2134" s="9">
        <v>2134.0</v>
      </c>
      <c r="B2134" s="7" t="s">
        <v>5767</v>
      </c>
      <c r="C2134" s="7" t="s">
        <v>723</v>
      </c>
      <c r="D2134" s="7" t="s">
        <v>724</v>
      </c>
      <c r="E2134" s="11" t="s">
        <v>5762</v>
      </c>
      <c r="F2134" s="11" t="s">
        <v>5763</v>
      </c>
      <c r="G2134" s="11" t="s">
        <v>5764</v>
      </c>
      <c r="H2134" s="11" t="s">
        <v>5765</v>
      </c>
      <c r="I2134" s="11" t="s">
        <v>5766</v>
      </c>
      <c r="M2134" s="14" t="s">
        <v>219</v>
      </c>
      <c r="N2134" s="15" t="s">
        <v>220</v>
      </c>
      <c r="O2134" s="15" t="s">
        <v>221</v>
      </c>
    </row>
    <row r="2135">
      <c r="A2135" s="9">
        <v>2135.0</v>
      </c>
      <c r="B2135" s="7" t="s">
        <v>5768</v>
      </c>
      <c r="C2135" s="7" t="s">
        <v>723</v>
      </c>
      <c r="D2135" s="7" t="s">
        <v>724</v>
      </c>
      <c r="E2135" s="11" t="s">
        <v>5762</v>
      </c>
      <c r="F2135" s="11" t="s">
        <v>5763</v>
      </c>
      <c r="G2135" s="11" t="s">
        <v>5764</v>
      </c>
      <c r="H2135" s="11" t="s">
        <v>5765</v>
      </c>
      <c r="I2135" s="11" t="s">
        <v>5766</v>
      </c>
      <c r="M2135" s="14" t="s">
        <v>219</v>
      </c>
      <c r="N2135" s="15" t="s">
        <v>220</v>
      </c>
      <c r="O2135" s="15" t="s">
        <v>221</v>
      </c>
    </row>
    <row r="2136">
      <c r="A2136" s="9">
        <v>2136.0</v>
      </c>
      <c r="B2136" s="7" t="s">
        <v>5769</v>
      </c>
      <c r="C2136" s="7" t="s">
        <v>723</v>
      </c>
      <c r="D2136" s="7" t="s">
        <v>724</v>
      </c>
      <c r="E2136" s="11" t="s">
        <v>5762</v>
      </c>
      <c r="F2136" s="11" t="s">
        <v>5763</v>
      </c>
      <c r="G2136" s="11" t="s">
        <v>5764</v>
      </c>
      <c r="H2136" s="11" t="s">
        <v>5765</v>
      </c>
      <c r="I2136" s="11" t="s">
        <v>5766</v>
      </c>
      <c r="M2136" s="14" t="s">
        <v>219</v>
      </c>
      <c r="N2136" s="15" t="s">
        <v>220</v>
      </c>
      <c r="O2136" s="15" t="s">
        <v>221</v>
      </c>
    </row>
    <row r="2137">
      <c r="A2137" s="9">
        <v>2137.0</v>
      </c>
      <c r="B2137" s="7" t="s">
        <v>5770</v>
      </c>
      <c r="C2137" s="7" t="s">
        <v>723</v>
      </c>
      <c r="D2137" s="7" t="s">
        <v>724</v>
      </c>
      <c r="E2137" s="11" t="s">
        <v>5762</v>
      </c>
      <c r="F2137" s="11" t="s">
        <v>5763</v>
      </c>
      <c r="G2137" s="11" t="s">
        <v>5764</v>
      </c>
      <c r="H2137" s="11" t="s">
        <v>5765</v>
      </c>
      <c r="I2137" s="11" t="s">
        <v>5766</v>
      </c>
      <c r="M2137" s="14" t="s">
        <v>219</v>
      </c>
      <c r="N2137" s="15" t="s">
        <v>220</v>
      </c>
      <c r="O2137" s="15" t="s">
        <v>221</v>
      </c>
    </row>
    <row r="2138">
      <c r="A2138" s="9">
        <v>2138.0</v>
      </c>
      <c r="B2138" s="7" t="s">
        <v>5771</v>
      </c>
      <c r="C2138" s="7" t="s">
        <v>1730</v>
      </c>
      <c r="D2138" s="7" t="s">
        <v>2999</v>
      </c>
      <c r="E2138" s="11" t="s">
        <v>5772</v>
      </c>
      <c r="F2138" s="11" t="s">
        <v>5773</v>
      </c>
      <c r="G2138" s="11" t="s">
        <v>5774</v>
      </c>
      <c r="H2138" s="11" t="s">
        <v>5775</v>
      </c>
      <c r="I2138" s="11" t="s">
        <v>5776</v>
      </c>
      <c r="M2138" s="14" t="s">
        <v>26</v>
      </c>
      <c r="N2138" s="15" t="s">
        <v>140</v>
      </c>
      <c r="O2138" s="15" t="s">
        <v>167</v>
      </c>
    </row>
    <row r="2139">
      <c r="A2139" s="9">
        <v>2139.0</v>
      </c>
      <c r="B2139" s="7" t="s">
        <v>5777</v>
      </c>
      <c r="C2139" s="7" t="s">
        <v>1730</v>
      </c>
      <c r="D2139" s="7" t="s">
        <v>2999</v>
      </c>
      <c r="E2139" s="11" t="s">
        <v>5772</v>
      </c>
      <c r="F2139" s="11" t="s">
        <v>5773</v>
      </c>
      <c r="G2139" s="11" t="s">
        <v>5774</v>
      </c>
      <c r="H2139" s="11" t="s">
        <v>5775</v>
      </c>
      <c r="I2139" s="11" t="s">
        <v>5776</v>
      </c>
      <c r="M2139" s="14" t="s">
        <v>26</v>
      </c>
      <c r="N2139" s="15" t="s">
        <v>140</v>
      </c>
      <c r="O2139" s="15" t="s">
        <v>167</v>
      </c>
    </row>
    <row r="2140">
      <c r="A2140" s="9">
        <v>2140.0</v>
      </c>
      <c r="B2140" s="7" t="s">
        <v>5778</v>
      </c>
      <c r="C2140" s="7" t="s">
        <v>1730</v>
      </c>
      <c r="D2140" s="7" t="s">
        <v>2999</v>
      </c>
      <c r="E2140" s="11" t="s">
        <v>5779</v>
      </c>
      <c r="F2140" s="11" t="s">
        <v>5780</v>
      </c>
      <c r="G2140" s="11" t="s">
        <v>5781</v>
      </c>
      <c r="H2140" s="11" t="s">
        <v>5782</v>
      </c>
      <c r="I2140" s="11" t="s">
        <v>5783</v>
      </c>
      <c r="M2140" s="14" t="s">
        <v>26</v>
      </c>
      <c r="N2140" s="15" t="s">
        <v>140</v>
      </c>
      <c r="O2140" s="15" t="s">
        <v>167</v>
      </c>
    </row>
    <row r="2141">
      <c r="A2141" s="9">
        <v>2141.0</v>
      </c>
      <c r="B2141" s="7" t="s">
        <v>5784</v>
      </c>
      <c r="C2141" s="7" t="s">
        <v>1730</v>
      </c>
      <c r="D2141" s="7" t="s">
        <v>2999</v>
      </c>
      <c r="E2141" s="11" t="s">
        <v>5785</v>
      </c>
      <c r="F2141" s="11" t="s">
        <v>5786</v>
      </c>
      <c r="G2141" s="11" t="s">
        <v>5787</v>
      </c>
      <c r="H2141" s="11" t="s">
        <v>5788</v>
      </c>
      <c r="I2141" s="11" t="s">
        <v>5789</v>
      </c>
      <c r="M2141" s="14" t="s">
        <v>26</v>
      </c>
      <c r="N2141" s="15" t="s">
        <v>140</v>
      </c>
      <c r="O2141" s="15" t="s">
        <v>167</v>
      </c>
    </row>
    <row r="2142">
      <c r="A2142" s="9">
        <v>2142.0</v>
      </c>
      <c r="B2142" s="7" t="s">
        <v>5790</v>
      </c>
      <c r="C2142" s="7" t="s">
        <v>1730</v>
      </c>
      <c r="D2142" s="7" t="s">
        <v>2999</v>
      </c>
      <c r="E2142" s="11" t="s">
        <v>5785</v>
      </c>
      <c r="F2142" s="11" t="s">
        <v>5786</v>
      </c>
      <c r="G2142" s="11" t="s">
        <v>5787</v>
      </c>
      <c r="H2142" s="11" t="s">
        <v>5788</v>
      </c>
      <c r="I2142" s="11" t="s">
        <v>5789</v>
      </c>
      <c r="M2142" s="14" t="s">
        <v>26</v>
      </c>
      <c r="N2142" s="15" t="s">
        <v>140</v>
      </c>
      <c r="O2142" s="15" t="s">
        <v>167</v>
      </c>
    </row>
    <row r="2143">
      <c r="A2143" s="9">
        <v>2143.0</v>
      </c>
      <c r="B2143" s="7" t="s">
        <v>5791</v>
      </c>
      <c r="C2143" s="7" t="s">
        <v>160</v>
      </c>
      <c r="D2143" s="7" t="s">
        <v>1072</v>
      </c>
      <c r="E2143" s="11" t="s">
        <v>5792</v>
      </c>
      <c r="F2143" s="11" t="s">
        <v>5793</v>
      </c>
      <c r="G2143" s="11" t="s">
        <v>5794</v>
      </c>
      <c r="H2143" s="11" t="s">
        <v>5795</v>
      </c>
      <c r="I2143" s="11" t="s">
        <v>5796</v>
      </c>
      <c r="M2143" s="14" t="s">
        <v>26</v>
      </c>
      <c r="N2143" s="15" t="s">
        <v>140</v>
      </c>
      <c r="O2143" s="15" t="s">
        <v>167</v>
      </c>
    </row>
    <row r="2144">
      <c r="A2144" s="9">
        <v>2144.0</v>
      </c>
      <c r="B2144" s="7" t="s">
        <v>5797</v>
      </c>
      <c r="C2144" s="7" t="s">
        <v>232</v>
      </c>
      <c r="D2144" s="7" t="s">
        <v>2533</v>
      </c>
      <c r="E2144" s="11" t="s">
        <v>5798</v>
      </c>
      <c r="F2144" s="11" t="s">
        <v>5799</v>
      </c>
      <c r="G2144" s="11" t="s">
        <v>5800</v>
      </c>
      <c r="H2144" s="11" t="s">
        <v>5801</v>
      </c>
      <c r="I2144" s="11" t="s">
        <v>5802</v>
      </c>
      <c r="M2144" s="14" t="s">
        <v>26</v>
      </c>
      <c r="N2144" s="15" t="s">
        <v>89</v>
      </c>
      <c r="O2144" s="15" t="s">
        <v>101</v>
      </c>
    </row>
    <row r="2145">
      <c r="A2145" s="9">
        <v>2145.0</v>
      </c>
      <c r="B2145" s="7" t="s">
        <v>5803</v>
      </c>
      <c r="C2145" s="7" t="s">
        <v>232</v>
      </c>
      <c r="D2145" s="7" t="s">
        <v>2533</v>
      </c>
      <c r="E2145" s="11" t="s">
        <v>5798</v>
      </c>
      <c r="F2145" s="11" t="s">
        <v>5799</v>
      </c>
      <c r="G2145" s="11" t="s">
        <v>5800</v>
      </c>
      <c r="H2145" s="11" t="s">
        <v>5801</v>
      </c>
      <c r="I2145" s="11" t="s">
        <v>5802</v>
      </c>
      <c r="M2145" s="14" t="s">
        <v>26</v>
      </c>
      <c r="N2145" s="15" t="s">
        <v>89</v>
      </c>
      <c r="O2145" s="15" t="s">
        <v>101</v>
      </c>
    </row>
    <row r="2146">
      <c r="A2146" s="9">
        <v>2146.0</v>
      </c>
      <c r="B2146" s="7" t="s">
        <v>5804</v>
      </c>
      <c r="C2146" s="7" t="s">
        <v>232</v>
      </c>
      <c r="D2146" s="7" t="s">
        <v>2533</v>
      </c>
      <c r="E2146" s="11" t="s">
        <v>5798</v>
      </c>
      <c r="F2146" s="11" t="s">
        <v>5799</v>
      </c>
      <c r="G2146" s="11" t="s">
        <v>5800</v>
      </c>
      <c r="H2146" s="11" t="s">
        <v>5801</v>
      </c>
      <c r="I2146" s="11" t="s">
        <v>5802</v>
      </c>
      <c r="M2146" s="14" t="s">
        <v>26</v>
      </c>
      <c r="N2146" s="15" t="s">
        <v>89</v>
      </c>
      <c r="O2146" s="15" t="s">
        <v>101</v>
      </c>
    </row>
    <row r="2147">
      <c r="A2147" s="9">
        <v>2147.0</v>
      </c>
      <c r="B2147" s="7" t="s">
        <v>5805</v>
      </c>
      <c r="C2147" s="7" t="s">
        <v>232</v>
      </c>
      <c r="D2147" s="7" t="s">
        <v>2533</v>
      </c>
      <c r="E2147" s="11" t="s">
        <v>5798</v>
      </c>
      <c r="F2147" s="11" t="s">
        <v>5799</v>
      </c>
      <c r="G2147" s="11" t="s">
        <v>5800</v>
      </c>
      <c r="H2147" s="11" t="s">
        <v>5801</v>
      </c>
      <c r="I2147" s="11" t="s">
        <v>5802</v>
      </c>
      <c r="M2147" s="14" t="s">
        <v>26</v>
      </c>
      <c r="N2147" s="15" t="s">
        <v>89</v>
      </c>
      <c r="O2147" s="15" t="s">
        <v>101</v>
      </c>
    </row>
    <row r="2148">
      <c r="A2148" s="9">
        <v>2148.0</v>
      </c>
      <c r="B2148" s="7" t="s">
        <v>5806</v>
      </c>
      <c r="C2148" s="7" t="s">
        <v>232</v>
      </c>
      <c r="D2148" s="7" t="s">
        <v>2533</v>
      </c>
      <c r="E2148" s="11" t="s">
        <v>5798</v>
      </c>
      <c r="F2148" s="11" t="s">
        <v>5799</v>
      </c>
      <c r="G2148" s="11" t="s">
        <v>5800</v>
      </c>
      <c r="H2148" s="11" t="s">
        <v>5801</v>
      </c>
      <c r="I2148" s="11" t="s">
        <v>5802</v>
      </c>
      <c r="M2148" s="14" t="s">
        <v>26</v>
      </c>
      <c r="N2148" s="15" t="s">
        <v>89</v>
      </c>
      <c r="O2148" s="15" t="s">
        <v>101</v>
      </c>
    </row>
    <row r="2149">
      <c r="A2149" s="9">
        <v>2149.0</v>
      </c>
      <c r="B2149" s="7" t="s">
        <v>5807</v>
      </c>
      <c r="C2149" s="7" t="s">
        <v>232</v>
      </c>
      <c r="D2149" s="7" t="s">
        <v>2533</v>
      </c>
      <c r="E2149" s="11" t="s">
        <v>5798</v>
      </c>
      <c r="F2149" s="11" t="s">
        <v>5799</v>
      </c>
      <c r="G2149" s="11" t="s">
        <v>5800</v>
      </c>
      <c r="H2149" s="11" t="s">
        <v>5801</v>
      </c>
      <c r="I2149" s="11" t="s">
        <v>5802</v>
      </c>
      <c r="M2149" s="14" t="s">
        <v>26</v>
      </c>
      <c r="N2149" s="15" t="s">
        <v>89</v>
      </c>
      <c r="O2149" s="15" t="s">
        <v>101</v>
      </c>
    </row>
    <row r="2150">
      <c r="A2150" s="9">
        <v>2150.0</v>
      </c>
      <c r="B2150" s="7" t="s">
        <v>5808</v>
      </c>
      <c r="C2150" s="7" t="s">
        <v>232</v>
      </c>
      <c r="D2150" s="7" t="s">
        <v>2533</v>
      </c>
      <c r="E2150" s="11" t="s">
        <v>5798</v>
      </c>
      <c r="F2150" s="11" t="s">
        <v>5799</v>
      </c>
      <c r="G2150" s="11" t="s">
        <v>5800</v>
      </c>
      <c r="H2150" s="11" t="s">
        <v>5801</v>
      </c>
      <c r="I2150" s="11" t="s">
        <v>5802</v>
      </c>
      <c r="M2150" s="14" t="s">
        <v>26</v>
      </c>
      <c r="N2150" s="15" t="s">
        <v>89</v>
      </c>
      <c r="O2150" s="15" t="s">
        <v>101</v>
      </c>
    </row>
    <row r="2151">
      <c r="A2151" s="9">
        <v>2151.0</v>
      </c>
      <c r="B2151" s="7" t="s">
        <v>5809</v>
      </c>
      <c r="C2151" s="7" t="s">
        <v>232</v>
      </c>
      <c r="D2151" s="7" t="s">
        <v>2533</v>
      </c>
      <c r="E2151" s="11" t="s">
        <v>5798</v>
      </c>
      <c r="F2151" s="11" t="s">
        <v>5799</v>
      </c>
      <c r="G2151" s="11" t="s">
        <v>5800</v>
      </c>
      <c r="H2151" s="11" t="s">
        <v>5801</v>
      </c>
      <c r="I2151" s="11" t="s">
        <v>5802</v>
      </c>
      <c r="M2151" s="14" t="s">
        <v>26</v>
      </c>
      <c r="N2151" s="15" t="s">
        <v>89</v>
      </c>
      <c r="O2151" s="15" t="s">
        <v>101</v>
      </c>
    </row>
    <row r="2152">
      <c r="A2152" s="9">
        <v>2152.0</v>
      </c>
      <c r="B2152" s="7" t="s">
        <v>5810</v>
      </c>
      <c r="C2152" s="7" t="s">
        <v>232</v>
      </c>
      <c r="D2152" s="7" t="s">
        <v>2533</v>
      </c>
      <c r="E2152" s="11" t="s">
        <v>5798</v>
      </c>
      <c r="F2152" s="11" t="s">
        <v>5799</v>
      </c>
      <c r="G2152" s="11" t="s">
        <v>5800</v>
      </c>
      <c r="H2152" s="11" t="s">
        <v>5801</v>
      </c>
      <c r="I2152" s="11" t="s">
        <v>5802</v>
      </c>
      <c r="M2152" s="14" t="s">
        <v>26</v>
      </c>
      <c r="N2152" s="15" t="s">
        <v>89</v>
      </c>
      <c r="O2152" s="15" t="s">
        <v>101</v>
      </c>
    </row>
    <row r="2153">
      <c r="A2153" s="9">
        <v>2153.0</v>
      </c>
      <c r="B2153" s="7" t="s">
        <v>5811</v>
      </c>
      <c r="C2153" s="7" t="s">
        <v>224</v>
      </c>
      <c r="D2153" s="7" t="s">
        <v>225</v>
      </c>
      <c r="E2153" s="11" t="s">
        <v>5812</v>
      </c>
      <c r="F2153" s="11" t="s">
        <v>5813</v>
      </c>
      <c r="G2153" s="11" t="s">
        <v>5814</v>
      </c>
      <c r="H2153" s="11" t="s">
        <v>5815</v>
      </c>
      <c r="I2153" s="11" t="s">
        <v>5816</v>
      </c>
      <c r="M2153" s="14" t="s">
        <v>26</v>
      </c>
      <c r="N2153" s="15" t="s">
        <v>89</v>
      </c>
      <c r="O2153" s="15" t="s">
        <v>1552</v>
      </c>
    </row>
    <row r="2154">
      <c r="A2154" s="9">
        <v>2154.0</v>
      </c>
      <c r="B2154" s="7" t="s">
        <v>5817</v>
      </c>
      <c r="C2154" s="7" t="s">
        <v>224</v>
      </c>
      <c r="D2154" s="7" t="s">
        <v>225</v>
      </c>
      <c r="E2154" s="11" t="s">
        <v>5812</v>
      </c>
      <c r="F2154" s="11" t="s">
        <v>5813</v>
      </c>
      <c r="G2154" s="11" t="s">
        <v>5814</v>
      </c>
      <c r="H2154" s="11" t="s">
        <v>5815</v>
      </c>
      <c r="I2154" s="11" t="s">
        <v>5816</v>
      </c>
      <c r="M2154" s="14" t="s">
        <v>26</v>
      </c>
      <c r="N2154" s="15" t="s">
        <v>89</v>
      </c>
      <c r="O2154" s="15" t="s">
        <v>1552</v>
      </c>
    </row>
    <row r="2155">
      <c r="A2155" s="9">
        <v>2155.0</v>
      </c>
      <c r="B2155" s="7" t="s">
        <v>5818</v>
      </c>
      <c r="C2155" s="7" t="s">
        <v>224</v>
      </c>
      <c r="D2155" s="7" t="s">
        <v>225</v>
      </c>
      <c r="E2155" s="11" t="s">
        <v>5812</v>
      </c>
      <c r="F2155" s="11" t="s">
        <v>5813</v>
      </c>
      <c r="G2155" s="11" t="s">
        <v>5814</v>
      </c>
      <c r="H2155" s="11" t="s">
        <v>5815</v>
      </c>
      <c r="I2155" s="11" t="s">
        <v>5816</v>
      </c>
      <c r="M2155" s="14" t="s">
        <v>26</v>
      </c>
      <c r="N2155" s="15" t="s">
        <v>89</v>
      </c>
      <c r="O2155" s="15" t="s">
        <v>1552</v>
      </c>
    </row>
    <row r="2156">
      <c r="A2156" s="9">
        <v>2156.0</v>
      </c>
      <c r="B2156" s="7" t="s">
        <v>5819</v>
      </c>
      <c r="C2156" s="7" t="s">
        <v>224</v>
      </c>
      <c r="D2156" s="7" t="s">
        <v>225</v>
      </c>
      <c r="E2156" s="11" t="s">
        <v>5812</v>
      </c>
      <c r="F2156" s="11" t="s">
        <v>5813</v>
      </c>
      <c r="G2156" s="11" t="s">
        <v>5814</v>
      </c>
      <c r="H2156" s="11" t="s">
        <v>5815</v>
      </c>
      <c r="I2156" s="11" t="s">
        <v>5816</v>
      </c>
      <c r="M2156" s="14" t="s">
        <v>219</v>
      </c>
      <c r="N2156" s="15" t="s">
        <v>89</v>
      </c>
      <c r="O2156" s="15" t="s">
        <v>1552</v>
      </c>
    </row>
    <row r="2157">
      <c r="A2157" s="9">
        <v>2157.0</v>
      </c>
      <c r="B2157" s="7" t="s">
        <v>5820</v>
      </c>
      <c r="C2157" s="7" t="s">
        <v>224</v>
      </c>
      <c r="D2157" s="7" t="s">
        <v>225</v>
      </c>
      <c r="E2157" s="11" t="s">
        <v>5812</v>
      </c>
      <c r="F2157" s="11" t="s">
        <v>5813</v>
      </c>
      <c r="G2157" s="11" t="s">
        <v>5814</v>
      </c>
      <c r="H2157" s="11" t="s">
        <v>5815</v>
      </c>
      <c r="I2157" s="11" t="s">
        <v>5816</v>
      </c>
      <c r="M2157" s="14" t="s">
        <v>219</v>
      </c>
      <c r="N2157" s="15" t="s">
        <v>89</v>
      </c>
      <c r="O2157" s="15" t="s">
        <v>1552</v>
      </c>
    </row>
    <row r="2158">
      <c r="A2158" s="9">
        <v>2158.0</v>
      </c>
      <c r="B2158" s="7" t="s">
        <v>5821</v>
      </c>
      <c r="C2158" s="7" t="s">
        <v>114</v>
      </c>
      <c r="D2158" s="7" t="s">
        <v>115</v>
      </c>
      <c r="E2158" s="11" t="s">
        <v>5822</v>
      </c>
      <c r="F2158" s="11" t="s">
        <v>5823</v>
      </c>
      <c r="G2158" s="11" t="s">
        <v>5824</v>
      </c>
      <c r="H2158" s="11" t="s">
        <v>5825</v>
      </c>
      <c r="I2158" s="11" t="s">
        <v>5826</v>
      </c>
      <c r="M2158" s="14" t="s">
        <v>219</v>
      </c>
      <c r="N2158" s="15" t="s">
        <v>220</v>
      </c>
      <c r="O2158" s="15" t="s">
        <v>221</v>
      </c>
    </row>
    <row r="2159">
      <c r="A2159" s="9">
        <v>2159.0</v>
      </c>
      <c r="B2159" s="7" t="s">
        <v>5827</v>
      </c>
      <c r="C2159" s="7" t="s">
        <v>17</v>
      </c>
      <c r="D2159" s="7" t="s">
        <v>3103</v>
      </c>
      <c r="E2159" s="11" t="s">
        <v>5828</v>
      </c>
      <c r="F2159" s="11" t="s">
        <v>5829</v>
      </c>
      <c r="G2159" s="11" t="s">
        <v>5830</v>
      </c>
      <c r="H2159" s="11" t="s">
        <v>5831</v>
      </c>
      <c r="I2159" s="11" t="s">
        <v>5832</v>
      </c>
      <c r="M2159" s="14" t="s">
        <v>26</v>
      </c>
      <c r="N2159" s="15" t="s">
        <v>140</v>
      </c>
      <c r="O2159" s="15" t="s">
        <v>167</v>
      </c>
    </row>
    <row r="2160">
      <c r="A2160" s="9">
        <v>2160.0</v>
      </c>
      <c r="B2160" s="7" t="s">
        <v>5833</v>
      </c>
      <c r="C2160" s="7" t="s">
        <v>17</v>
      </c>
      <c r="D2160" s="7" t="s">
        <v>3103</v>
      </c>
      <c r="E2160" s="11" t="s">
        <v>5828</v>
      </c>
      <c r="F2160" s="11" t="s">
        <v>5829</v>
      </c>
      <c r="G2160" s="11" t="s">
        <v>5830</v>
      </c>
      <c r="H2160" s="11" t="s">
        <v>5831</v>
      </c>
      <c r="I2160" s="11" t="s">
        <v>5832</v>
      </c>
      <c r="M2160" s="14" t="s">
        <v>26</v>
      </c>
      <c r="N2160" s="15" t="s">
        <v>140</v>
      </c>
      <c r="O2160" s="15" t="s">
        <v>167</v>
      </c>
    </row>
    <row r="2161">
      <c r="A2161" s="9">
        <v>2161.0</v>
      </c>
      <c r="B2161" s="7" t="s">
        <v>5834</v>
      </c>
      <c r="C2161" s="7" t="s">
        <v>17</v>
      </c>
      <c r="D2161" s="7" t="s">
        <v>3103</v>
      </c>
      <c r="E2161" s="11" t="s">
        <v>5828</v>
      </c>
      <c r="F2161" s="11" t="s">
        <v>5829</v>
      </c>
      <c r="G2161" s="11" t="s">
        <v>5830</v>
      </c>
      <c r="H2161" s="11" t="s">
        <v>5831</v>
      </c>
      <c r="I2161" s="11" t="s">
        <v>5832</v>
      </c>
      <c r="M2161" s="14" t="s">
        <v>26</v>
      </c>
      <c r="N2161" s="15" t="s">
        <v>140</v>
      </c>
      <c r="O2161" s="15" t="s">
        <v>167</v>
      </c>
    </row>
    <row r="2162">
      <c r="A2162" s="9">
        <v>2162.0</v>
      </c>
      <c r="B2162" s="7" t="s">
        <v>5835</v>
      </c>
      <c r="C2162" s="7" t="s">
        <v>232</v>
      </c>
      <c r="D2162" s="7" t="s">
        <v>1860</v>
      </c>
      <c r="E2162" s="11" t="s">
        <v>5836</v>
      </c>
      <c r="F2162" s="11" t="s">
        <v>5837</v>
      </c>
      <c r="G2162" s="11" t="s">
        <v>5838</v>
      </c>
      <c r="H2162" s="11" t="s">
        <v>5839</v>
      </c>
      <c r="I2162" s="11" t="s">
        <v>5840</v>
      </c>
      <c r="M2162" s="14" t="s">
        <v>26</v>
      </c>
      <c r="N2162" s="15" t="s">
        <v>140</v>
      </c>
      <c r="O2162" s="15" t="s">
        <v>167</v>
      </c>
    </row>
    <row r="2163">
      <c r="A2163" s="9">
        <v>2163.0</v>
      </c>
      <c r="B2163" s="7" t="s">
        <v>5841</v>
      </c>
      <c r="C2163" s="7" t="s">
        <v>82</v>
      </c>
      <c r="D2163" s="7" t="s">
        <v>83</v>
      </c>
      <c r="E2163" s="11" t="s">
        <v>5842</v>
      </c>
      <c r="F2163" s="11" t="s">
        <v>5843</v>
      </c>
      <c r="G2163" s="11" t="s">
        <v>5844</v>
      </c>
      <c r="H2163" s="11" t="s">
        <v>5845</v>
      </c>
      <c r="I2163" s="11" t="s">
        <v>5846</v>
      </c>
      <c r="M2163" s="14" t="s">
        <v>219</v>
      </c>
      <c r="N2163" s="15" t="s">
        <v>220</v>
      </c>
      <c r="O2163" s="15" t="s">
        <v>221</v>
      </c>
    </row>
    <row r="2164">
      <c r="A2164" s="9">
        <v>2164.0</v>
      </c>
      <c r="B2164" s="7" t="s">
        <v>5847</v>
      </c>
      <c r="C2164" s="7" t="s">
        <v>82</v>
      </c>
      <c r="D2164" s="7" t="s">
        <v>83</v>
      </c>
      <c r="E2164" s="11" t="s">
        <v>5842</v>
      </c>
      <c r="F2164" s="11" t="s">
        <v>5843</v>
      </c>
      <c r="G2164" s="11" t="s">
        <v>5844</v>
      </c>
      <c r="H2164" s="11" t="s">
        <v>5845</v>
      </c>
      <c r="I2164" s="11" t="s">
        <v>5846</v>
      </c>
      <c r="M2164" s="14" t="s">
        <v>219</v>
      </c>
      <c r="N2164" s="15" t="s">
        <v>220</v>
      </c>
      <c r="O2164" s="15" t="s">
        <v>221</v>
      </c>
    </row>
    <row r="2165">
      <c r="A2165" s="9">
        <v>2165.0</v>
      </c>
      <c r="B2165" s="7" t="s">
        <v>5848</v>
      </c>
      <c r="C2165" s="7" t="s">
        <v>82</v>
      </c>
      <c r="D2165" s="7" t="s">
        <v>83</v>
      </c>
      <c r="E2165" s="11" t="s">
        <v>5842</v>
      </c>
      <c r="F2165" s="11" t="s">
        <v>5843</v>
      </c>
      <c r="G2165" s="11" t="s">
        <v>5844</v>
      </c>
      <c r="H2165" s="11" t="s">
        <v>5845</v>
      </c>
      <c r="I2165" s="11" t="s">
        <v>5846</v>
      </c>
      <c r="M2165" s="14" t="s">
        <v>219</v>
      </c>
      <c r="N2165" s="15" t="s">
        <v>220</v>
      </c>
      <c r="O2165" s="15" t="s">
        <v>221</v>
      </c>
    </row>
    <row r="2166">
      <c r="A2166" s="9">
        <v>2166.0</v>
      </c>
      <c r="B2166" s="7" t="s">
        <v>5849</v>
      </c>
      <c r="C2166" s="7" t="s">
        <v>114</v>
      </c>
      <c r="D2166" s="7" t="s">
        <v>115</v>
      </c>
      <c r="E2166" s="11" t="s">
        <v>5850</v>
      </c>
      <c r="F2166" s="11" t="s">
        <v>5851</v>
      </c>
      <c r="G2166" s="11" t="s">
        <v>5852</v>
      </c>
      <c r="H2166" s="11" t="s">
        <v>5853</v>
      </c>
      <c r="I2166" s="11" t="s">
        <v>5854</v>
      </c>
      <c r="M2166" s="14" t="s">
        <v>26</v>
      </c>
      <c r="N2166" s="15" t="s">
        <v>140</v>
      </c>
      <c r="O2166" s="15" t="s">
        <v>167</v>
      </c>
    </row>
    <row r="2167">
      <c r="A2167" s="9">
        <v>2167.0</v>
      </c>
      <c r="B2167" s="7" t="s">
        <v>5855</v>
      </c>
      <c r="C2167" s="7" t="s">
        <v>1135</v>
      </c>
      <c r="D2167" s="7" t="s">
        <v>2017</v>
      </c>
      <c r="E2167" s="11" t="s">
        <v>5856</v>
      </c>
      <c r="F2167" s="11" t="s">
        <v>5857</v>
      </c>
      <c r="G2167" s="11" t="s">
        <v>5858</v>
      </c>
      <c r="H2167" s="11" t="s">
        <v>5859</v>
      </c>
      <c r="I2167" s="11" t="s">
        <v>5860</v>
      </c>
      <c r="M2167" s="14" t="s">
        <v>26</v>
      </c>
      <c r="N2167" s="15" t="s">
        <v>140</v>
      </c>
      <c r="O2167" s="15" t="s">
        <v>167</v>
      </c>
    </row>
    <row r="2168">
      <c r="A2168" s="9">
        <v>2168.0</v>
      </c>
      <c r="B2168" s="7" t="s">
        <v>5861</v>
      </c>
      <c r="C2168" s="7" t="s">
        <v>1135</v>
      </c>
      <c r="D2168" s="7" t="s">
        <v>2017</v>
      </c>
      <c r="E2168" s="11" t="s">
        <v>5856</v>
      </c>
      <c r="F2168" s="11" t="s">
        <v>5857</v>
      </c>
      <c r="G2168" s="11" t="s">
        <v>5858</v>
      </c>
      <c r="H2168" s="11" t="s">
        <v>5859</v>
      </c>
      <c r="I2168" s="11" t="s">
        <v>5860</v>
      </c>
      <c r="M2168" s="14" t="s">
        <v>26</v>
      </c>
      <c r="N2168" s="15" t="s">
        <v>140</v>
      </c>
      <c r="O2168" s="15" t="s">
        <v>167</v>
      </c>
    </row>
    <row r="2169">
      <c r="A2169" s="9">
        <v>2169.0</v>
      </c>
      <c r="B2169" s="7" t="s">
        <v>5862</v>
      </c>
      <c r="C2169" s="7" t="s">
        <v>1135</v>
      </c>
      <c r="D2169" s="7" t="s">
        <v>2017</v>
      </c>
      <c r="E2169" s="11" t="s">
        <v>5856</v>
      </c>
      <c r="F2169" s="11" t="s">
        <v>5857</v>
      </c>
      <c r="G2169" s="11" t="s">
        <v>5858</v>
      </c>
      <c r="H2169" s="11" t="s">
        <v>5859</v>
      </c>
      <c r="I2169" s="11" t="s">
        <v>5860</v>
      </c>
      <c r="M2169" s="14" t="s">
        <v>26</v>
      </c>
      <c r="N2169" s="15" t="s">
        <v>140</v>
      </c>
      <c r="O2169" s="15" t="s">
        <v>167</v>
      </c>
    </row>
    <row r="2170">
      <c r="A2170" s="9">
        <v>2170.0</v>
      </c>
      <c r="B2170" s="7" t="s">
        <v>5863</v>
      </c>
      <c r="C2170" s="7" t="s">
        <v>1135</v>
      </c>
      <c r="D2170" s="7" t="s">
        <v>2017</v>
      </c>
      <c r="E2170" s="11" t="s">
        <v>5856</v>
      </c>
      <c r="F2170" s="11" t="s">
        <v>5857</v>
      </c>
      <c r="G2170" s="11" t="s">
        <v>5858</v>
      </c>
      <c r="H2170" s="11" t="s">
        <v>5859</v>
      </c>
      <c r="I2170" s="11" t="s">
        <v>5860</v>
      </c>
      <c r="M2170" s="14" t="s">
        <v>26</v>
      </c>
      <c r="N2170" s="15" t="s">
        <v>140</v>
      </c>
      <c r="O2170" s="15" t="s">
        <v>167</v>
      </c>
    </row>
    <row r="2171">
      <c r="A2171" s="9">
        <v>2171.0</v>
      </c>
      <c r="B2171" s="7" t="s">
        <v>5864</v>
      </c>
      <c r="C2171" s="7" t="s">
        <v>1135</v>
      </c>
      <c r="D2171" s="7" t="s">
        <v>2017</v>
      </c>
      <c r="E2171" s="11" t="s">
        <v>2686</v>
      </c>
      <c r="F2171" s="11" t="s">
        <v>2687</v>
      </c>
      <c r="G2171" s="11" t="s">
        <v>2688</v>
      </c>
      <c r="H2171" s="11" t="s">
        <v>2689</v>
      </c>
      <c r="I2171" s="11" t="s">
        <v>2690</v>
      </c>
      <c r="M2171" s="14" t="s">
        <v>26</v>
      </c>
      <c r="N2171" s="15" t="s">
        <v>140</v>
      </c>
      <c r="O2171" s="15" t="s">
        <v>167</v>
      </c>
    </row>
    <row r="2172">
      <c r="A2172" s="9">
        <v>2172.0</v>
      </c>
      <c r="B2172" s="7" t="s">
        <v>5865</v>
      </c>
      <c r="C2172" s="7" t="s">
        <v>1135</v>
      </c>
      <c r="D2172" s="7" t="s">
        <v>2017</v>
      </c>
      <c r="E2172" s="11" t="s">
        <v>2686</v>
      </c>
      <c r="F2172" s="11" t="s">
        <v>2687</v>
      </c>
      <c r="G2172" s="11" t="s">
        <v>2688</v>
      </c>
      <c r="H2172" s="11" t="s">
        <v>2689</v>
      </c>
      <c r="I2172" s="11" t="s">
        <v>2690</v>
      </c>
      <c r="M2172" s="14" t="s">
        <v>26</v>
      </c>
      <c r="N2172" s="15" t="s">
        <v>140</v>
      </c>
      <c r="O2172" s="15" t="s">
        <v>167</v>
      </c>
    </row>
    <row r="2173">
      <c r="A2173" s="9">
        <v>2173.0</v>
      </c>
      <c r="B2173" s="7" t="s">
        <v>5866</v>
      </c>
      <c r="C2173" s="7" t="s">
        <v>1135</v>
      </c>
      <c r="D2173" s="7" t="s">
        <v>2017</v>
      </c>
      <c r="E2173" s="11" t="s">
        <v>2686</v>
      </c>
      <c r="F2173" s="11" t="s">
        <v>2687</v>
      </c>
      <c r="G2173" s="11" t="s">
        <v>2688</v>
      </c>
      <c r="H2173" s="11" t="s">
        <v>2689</v>
      </c>
      <c r="I2173" s="11" t="s">
        <v>2690</v>
      </c>
      <c r="M2173" s="14" t="s">
        <v>26</v>
      </c>
      <c r="N2173" s="15" t="s">
        <v>140</v>
      </c>
      <c r="O2173" s="15" t="s">
        <v>167</v>
      </c>
    </row>
    <row r="2174">
      <c r="A2174" s="9">
        <v>2174.0</v>
      </c>
      <c r="B2174" s="7" t="s">
        <v>5867</v>
      </c>
      <c r="C2174" s="7" t="s">
        <v>1135</v>
      </c>
      <c r="D2174" s="7" t="s">
        <v>2017</v>
      </c>
      <c r="E2174" s="11" t="s">
        <v>2686</v>
      </c>
      <c r="F2174" s="11" t="s">
        <v>2687</v>
      </c>
      <c r="G2174" s="11" t="s">
        <v>2688</v>
      </c>
      <c r="H2174" s="11" t="s">
        <v>2689</v>
      </c>
      <c r="I2174" s="11" t="s">
        <v>2690</v>
      </c>
      <c r="M2174" s="14" t="s">
        <v>26</v>
      </c>
      <c r="N2174" s="15" t="s">
        <v>140</v>
      </c>
      <c r="O2174" s="15" t="s">
        <v>167</v>
      </c>
    </row>
    <row r="2175">
      <c r="A2175" s="9">
        <v>2175.0</v>
      </c>
      <c r="B2175" s="7" t="s">
        <v>5868</v>
      </c>
      <c r="C2175" s="7" t="s">
        <v>1135</v>
      </c>
      <c r="D2175" s="7" t="s">
        <v>2017</v>
      </c>
      <c r="E2175" s="11" t="s">
        <v>2686</v>
      </c>
      <c r="F2175" s="11" t="s">
        <v>2687</v>
      </c>
      <c r="G2175" s="11" t="s">
        <v>2688</v>
      </c>
      <c r="H2175" s="11" t="s">
        <v>2689</v>
      </c>
      <c r="I2175" s="11" t="s">
        <v>2690</v>
      </c>
      <c r="M2175" s="14" t="s">
        <v>26</v>
      </c>
      <c r="N2175" s="15" t="s">
        <v>140</v>
      </c>
      <c r="O2175" s="15" t="s">
        <v>167</v>
      </c>
    </row>
    <row r="2176">
      <c r="A2176" s="9">
        <v>2176.0</v>
      </c>
      <c r="B2176" s="7" t="s">
        <v>5869</v>
      </c>
      <c r="C2176" s="7" t="s">
        <v>1135</v>
      </c>
      <c r="D2176" s="7" t="s">
        <v>2017</v>
      </c>
      <c r="E2176" s="11" t="s">
        <v>2686</v>
      </c>
      <c r="F2176" s="11" t="s">
        <v>2687</v>
      </c>
      <c r="G2176" s="11" t="s">
        <v>2688</v>
      </c>
      <c r="H2176" s="11" t="s">
        <v>2689</v>
      </c>
      <c r="I2176" s="11" t="s">
        <v>2690</v>
      </c>
      <c r="M2176" s="14" t="s">
        <v>26</v>
      </c>
      <c r="N2176" s="15" t="s">
        <v>140</v>
      </c>
      <c r="O2176" s="15" t="s">
        <v>167</v>
      </c>
    </row>
    <row r="2177">
      <c r="A2177" s="9">
        <v>2177.0</v>
      </c>
      <c r="B2177" s="7" t="s">
        <v>5870</v>
      </c>
      <c r="C2177" s="7" t="s">
        <v>1135</v>
      </c>
      <c r="D2177" s="7" t="s">
        <v>2017</v>
      </c>
      <c r="E2177" s="11" t="s">
        <v>5856</v>
      </c>
      <c r="F2177" s="11" t="s">
        <v>5857</v>
      </c>
      <c r="G2177" s="11" t="s">
        <v>5858</v>
      </c>
      <c r="H2177" s="11" t="s">
        <v>5859</v>
      </c>
      <c r="I2177" s="11" t="s">
        <v>5860</v>
      </c>
      <c r="M2177" s="14" t="s">
        <v>26</v>
      </c>
      <c r="N2177" s="15" t="s">
        <v>140</v>
      </c>
      <c r="O2177" s="15" t="s">
        <v>167</v>
      </c>
    </row>
    <row r="2178">
      <c r="A2178" s="9">
        <v>2178.0</v>
      </c>
      <c r="B2178" s="7" t="s">
        <v>5871</v>
      </c>
      <c r="C2178" s="7" t="s">
        <v>1135</v>
      </c>
      <c r="D2178" s="7" t="s">
        <v>2017</v>
      </c>
      <c r="E2178" s="11" t="s">
        <v>5872</v>
      </c>
      <c r="F2178" s="11" t="s">
        <v>5873</v>
      </c>
      <c r="G2178" s="11" t="s">
        <v>5874</v>
      </c>
      <c r="H2178" s="11" t="s">
        <v>5875</v>
      </c>
      <c r="I2178" s="11" t="s">
        <v>5876</v>
      </c>
      <c r="M2178" s="14" t="s">
        <v>26</v>
      </c>
      <c r="N2178" s="15" t="s">
        <v>140</v>
      </c>
      <c r="O2178" s="15" t="s">
        <v>167</v>
      </c>
    </row>
    <row r="2179">
      <c r="A2179" s="9">
        <v>2179.0</v>
      </c>
      <c r="B2179" s="7" t="s">
        <v>5877</v>
      </c>
      <c r="C2179" s="7" t="s">
        <v>1135</v>
      </c>
      <c r="D2179" s="7" t="s">
        <v>2017</v>
      </c>
      <c r="E2179" s="11" t="s">
        <v>5856</v>
      </c>
      <c r="F2179" s="11" t="s">
        <v>5857</v>
      </c>
      <c r="G2179" s="11" t="s">
        <v>5858</v>
      </c>
      <c r="H2179" s="11" t="s">
        <v>5859</v>
      </c>
      <c r="I2179" s="11" t="s">
        <v>5860</v>
      </c>
      <c r="M2179" s="14" t="s">
        <v>26</v>
      </c>
      <c r="N2179" s="15" t="s">
        <v>140</v>
      </c>
      <c r="O2179" s="15" t="s">
        <v>167</v>
      </c>
    </row>
    <row r="2180">
      <c r="A2180" s="9">
        <v>2180.0</v>
      </c>
      <c r="B2180" s="7" t="s">
        <v>5878</v>
      </c>
      <c r="C2180" s="7" t="s">
        <v>1135</v>
      </c>
      <c r="D2180" s="7" t="s">
        <v>2017</v>
      </c>
      <c r="E2180" s="11" t="s">
        <v>5856</v>
      </c>
      <c r="F2180" s="11" t="s">
        <v>5857</v>
      </c>
      <c r="G2180" s="11" t="s">
        <v>5858</v>
      </c>
      <c r="H2180" s="11" t="s">
        <v>5859</v>
      </c>
      <c r="I2180" s="11" t="s">
        <v>5860</v>
      </c>
      <c r="M2180" s="14" t="s">
        <v>26</v>
      </c>
      <c r="N2180" s="15" t="s">
        <v>140</v>
      </c>
      <c r="O2180" s="15" t="s">
        <v>167</v>
      </c>
    </row>
    <row r="2181">
      <c r="A2181" s="9">
        <v>2181.0</v>
      </c>
      <c r="B2181" s="7" t="s">
        <v>5879</v>
      </c>
      <c r="C2181" s="7" t="s">
        <v>160</v>
      </c>
      <c r="D2181" s="7" t="s">
        <v>1072</v>
      </c>
      <c r="E2181" s="11" t="s">
        <v>5880</v>
      </c>
      <c r="F2181" s="11" t="s">
        <v>5881</v>
      </c>
      <c r="G2181" s="11" t="s">
        <v>1942</v>
      </c>
      <c r="H2181" s="11" t="s">
        <v>173</v>
      </c>
      <c r="I2181" s="11" t="s">
        <v>5882</v>
      </c>
      <c r="M2181" s="14" t="s">
        <v>26</v>
      </c>
      <c r="N2181" s="15" t="s">
        <v>140</v>
      </c>
      <c r="O2181" s="15" t="s">
        <v>167</v>
      </c>
    </row>
    <row r="2182">
      <c r="A2182" s="9">
        <v>2182.0</v>
      </c>
      <c r="B2182" s="7" t="s">
        <v>5883</v>
      </c>
      <c r="C2182" s="7" t="s">
        <v>205</v>
      </c>
      <c r="D2182" s="7" t="s">
        <v>317</v>
      </c>
      <c r="E2182" s="11" t="s">
        <v>5884</v>
      </c>
      <c r="F2182" s="11" t="s">
        <v>5885</v>
      </c>
      <c r="G2182" s="11" t="s">
        <v>5886</v>
      </c>
      <c r="H2182" s="11" t="s">
        <v>5887</v>
      </c>
      <c r="I2182" s="11" t="s">
        <v>5888</v>
      </c>
      <c r="M2182" s="14" t="s">
        <v>26</v>
      </c>
      <c r="N2182" s="15" t="s">
        <v>140</v>
      </c>
      <c r="O2182" s="15" t="s">
        <v>167</v>
      </c>
    </row>
    <row r="2183">
      <c r="A2183" s="9">
        <v>2183.0</v>
      </c>
      <c r="B2183" s="7" t="s">
        <v>5889</v>
      </c>
      <c r="C2183" s="7" t="s">
        <v>205</v>
      </c>
      <c r="D2183" s="7" t="s">
        <v>317</v>
      </c>
      <c r="E2183" s="11" t="s">
        <v>5884</v>
      </c>
      <c r="F2183" s="11" t="s">
        <v>5885</v>
      </c>
      <c r="G2183" s="11" t="s">
        <v>5886</v>
      </c>
      <c r="H2183" s="11" t="s">
        <v>5887</v>
      </c>
      <c r="I2183" s="11" t="s">
        <v>5888</v>
      </c>
      <c r="M2183" s="14" t="s">
        <v>26</v>
      </c>
      <c r="N2183" s="15" t="s">
        <v>140</v>
      </c>
      <c r="O2183" s="15" t="s">
        <v>167</v>
      </c>
    </row>
    <row r="2184">
      <c r="A2184" s="9">
        <v>2184.0</v>
      </c>
      <c r="B2184" s="7" t="s">
        <v>5890</v>
      </c>
      <c r="C2184" s="7" t="s">
        <v>205</v>
      </c>
      <c r="D2184" s="7" t="s">
        <v>317</v>
      </c>
      <c r="E2184" s="11" t="s">
        <v>5884</v>
      </c>
      <c r="F2184" s="11" t="s">
        <v>5885</v>
      </c>
      <c r="G2184" s="11" t="s">
        <v>5886</v>
      </c>
      <c r="H2184" s="11" t="s">
        <v>5887</v>
      </c>
      <c r="I2184" s="11" t="s">
        <v>5888</v>
      </c>
      <c r="M2184" s="14" t="s">
        <v>26</v>
      </c>
      <c r="N2184" s="15" t="s">
        <v>140</v>
      </c>
      <c r="O2184" s="15" t="s">
        <v>167</v>
      </c>
    </row>
    <row r="2185">
      <c r="A2185" s="9">
        <v>2185.0</v>
      </c>
      <c r="B2185" s="7" t="s">
        <v>5891</v>
      </c>
      <c r="C2185" s="7" t="s">
        <v>205</v>
      </c>
      <c r="D2185" s="7" t="s">
        <v>317</v>
      </c>
      <c r="E2185" s="11" t="s">
        <v>5884</v>
      </c>
      <c r="F2185" s="11" t="s">
        <v>5885</v>
      </c>
      <c r="G2185" s="11" t="s">
        <v>5886</v>
      </c>
      <c r="H2185" s="11" t="s">
        <v>5887</v>
      </c>
      <c r="I2185" s="11" t="s">
        <v>5888</v>
      </c>
      <c r="M2185" s="14" t="s">
        <v>26</v>
      </c>
      <c r="N2185" s="15" t="s">
        <v>140</v>
      </c>
      <c r="O2185" s="15" t="s">
        <v>167</v>
      </c>
    </row>
    <row r="2186">
      <c r="A2186" s="9">
        <v>2186.0</v>
      </c>
      <c r="B2186" s="7" t="s">
        <v>5892</v>
      </c>
      <c r="C2186" s="7" t="s">
        <v>205</v>
      </c>
      <c r="D2186" s="7" t="s">
        <v>317</v>
      </c>
      <c r="E2186" s="11" t="s">
        <v>5884</v>
      </c>
      <c r="F2186" s="11" t="s">
        <v>5885</v>
      </c>
      <c r="G2186" s="11" t="s">
        <v>5886</v>
      </c>
      <c r="H2186" s="11" t="s">
        <v>5887</v>
      </c>
      <c r="I2186" s="11" t="s">
        <v>5888</v>
      </c>
      <c r="M2186" s="14" t="s">
        <v>26</v>
      </c>
      <c r="N2186" s="15" t="s">
        <v>140</v>
      </c>
      <c r="O2186" s="15" t="s">
        <v>167</v>
      </c>
    </row>
    <row r="2187">
      <c r="A2187" s="9">
        <v>2187.0</v>
      </c>
      <c r="B2187" s="7" t="s">
        <v>5893</v>
      </c>
      <c r="C2187" s="7" t="s">
        <v>708</v>
      </c>
      <c r="D2187" s="7" t="s">
        <v>1195</v>
      </c>
      <c r="E2187" s="11" t="s">
        <v>5894</v>
      </c>
      <c r="F2187" s="11" t="s">
        <v>5895</v>
      </c>
      <c r="G2187" s="11" t="s">
        <v>5896</v>
      </c>
      <c r="H2187" s="11" t="s">
        <v>5897</v>
      </c>
      <c r="I2187" s="11" t="s">
        <v>5898</v>
      </c>
      <c r="M2187" s="14" t="s">
        <v>26</v>
      </c>
      <c r="N2187" s="15" t="s">
        <v>140</v>
      </c>
      <c r="O2187" s="15" t="s">
        <v>167</v>
      </c>
    </row>
    <row r="2188">
      <c r="A2188" s="9">
        <v>2188.0</v>
      </c>
      <c r="B2188" s="7" t="s">
        <v>5899</v>
      </c>
      <c r="C2188" s="7" t="s">
        <v>708</v>
      </c>
      <c r="D2188" s="7" t="s">
        <v>1195</v>
      </c>
      <c r="E2188" s="11" t="s">
        <v>5894</v>
      </c>
      <c r="F2188" s="11" t="s">
        <v>5895</v>
      </c>
      <c r="G2188" s="11" t="s">
        <v>5896</v>
      </c>
      <c r="H2188" s="11" t="s">
        <v>5897</v>
      </c>
      <c r="I2188" s="11" t="s">
        <v>5898</v>
      </c>
      <c r="M2188" s="14" t="s">
        <v>219</v>
      </c>
      <c r="N2188" s="15" t="s">
        <v>220</v>
      </c>
      <c r="O2188" s="15" t="s">
        <v>221</v>
      </c>
    </row>
    <row r="2189">
      <c r="A2189" s="9">
        <v>2189.0</v>
      </c>
      <c r="B2189" s="7" t="s">
        <v>5900</v>
      </c>
      <c r="C2189" s="7" t="s">
        <v>114</v>
      </c>
      <c r="D2189" s="7" t="s">
        <v>115</v>
      </c>
      <c r="E2189" s="11" t="s">
        <v>5901</v>
      </c>
      <c r="F2189" s="11" t="s">
        <v>5902</v>
      </c>
      <c r="G2189" s="11" t="s">
        <v>5903</v>
      </c>
      <c r="H2189" s="11" t="s">
        <v>5904</v>
      </c>
      <c r="I2189" s="11" t="s">
        <v>5905</v>
      </c>
      <c r="M2189" s="14" t="s">
        <v>26</v>
      </c>
      <c r="N2189" s="15" t="s">
        <v>140</v>
      </c>
      <c r="O2189" s="15" t="s">
        <v>167</v>
      </c>
    </row>
    <row r="2190">
      <c r="A2190" s="9">
        <v>2190.0</v>
      </c>
      <c r="B2190" s="7" t="s">
        <v>5906</v>
      </c>
      <c r="C2190" s="7" t="s">
        <v>114</v>
      </c>
      <c r="D2190" s="7" t="s">
        <v>115</v>
      </c>
      <c r="E2190" s="11" t="s">
        <v>5901</v>
      </c>
      <c r="F2190" s="11" t="s">
        <v>5902</v>
      </c>
      <c r="G2190" s="11" t="s">
        <v>5903</v>
      </c>
      <c r="H2190" s="11" t="s">
        <v>5904</v>
      </c>
      <c r="I2190" s="11" t="s">
        <v>5905</v>
      </c>
      <c r="M2190" s="14" t="s">
        <v>26</v>
      </c>
      <c r="N2190" s="15" t="s">
        <v>140</v>
      </c>
      <c r="O2190" s="15" t="s">
        <v>167</v>
      </c>
    </row>
    <row r="2191">
      <c r="A2191" s="9">
        <v>2191.0</v>
      </c>
      <c r="B2191" s="7" t="s">
        <v>5907</v>
      </c>
      <c r="C2191" s="7" t="s">
        <v>114</v>
      </c>
      <c r="D2191" s="7" t="s">
        <v>115</v>
      </c>
      <c r="E2191" s="11" t="s">
        <v>5901</v>
      </c>
      <c r="F2191" s="11" t="s">
        <v>5902</v>
      </c>
      <c r="G2191" s="11" t="s">
        <v>5903</v>
      </c>
      <c r="H2191" s="11" t="s">
        <v>5904</v>
      </c>
      <c r="I2191" s="11" t="s">
        <v>5905</v>
      </c>
      <c r="M2191" s="14" t="s">
        <v>26</v>
      </c>
      <c r="N2191" s="15" t="s">
        <v>140</v>
      </c>
      <c r="O2191" s="15" t="s">
        <v>167</v>
      </c>
    </row>
    <row r="2192">
      <c r="A2192" s="9">
        <v>2192.0</v>
      </c>
      <c r="B2192" s="7" t="s">
        <v>5908</v>
      </c>
      <c r="C2192" s="7" t="s">
        <v>471</v>
      </c>
      <c r="D2192" s="7" t="s">
        <v>933</v>
      </c>
      <c r="E2192" s="11" t="s">
        <v>5909</v>
      </c>
      <c r="F2192" s="11" t="s">
        <v>5910</v>
      </c>
      <c r="G2192" s="11" t="s">
        <v>5911</v>
      </c>
      <c r="H2192" s="11" t="s">
        <v>5912</v>
      </c>
      <c r="I2192" s="11" t="s">
        <v>5913</v>
      </c>
      <c r="M2192" s="14" t="s">
        <v>219</v>
      </c>
      <c r="N2192" s="15" t="s">
        <v>220</v>
      </c>
      <c r="O2192" s="15" t="s">
        <v>221</v>
      </c>
    </row>
    <row r="2193">
      <c r="A2193" s="9">
        <v>2193.0</v>
      </c>
      <c r="B2193" s="7" t="s">
        <v>5914</v>
      </c>
      <c r="C2193" s="7" t="s">
        <v>471</v>
      </c>
      <c r="D2193" s="7" t="s">
        <v>933</v>
      </c>
      <c r="E2193" s="11" t="s">
        <v>5909</v>
      </c>
      <c r="F2193" s="11" t="s">
        <v>5910</v>
      </c>
      <c r="G2193" s="11" t="s">
        <v>5911</v>
      </c>
      <c r="H2193" s="11" t="s">
        <v>5912</v>
      </c>
      <c r="I2193" s="11" t="s">
        <v>5913</v>
      </c>
      <c r="M2193" s="14" t="s">
        <v>219</v>
      </c>
      <c r="N2193" s="15" t="s">
        <v>220</v>
      </c>
      <c r="O2193" s="15" t="s">
        <v>221</v>
      </c>
    </row>
    <row r="2194">
      <c r="A2194" s="9">
        <v>2194.0</v>
      </c>
      <c r="B2194" s="7" t="s">
        <v>5915</v>
      </c>
      <c r="C2194" s="7" t="s">
        <v>55</v>
      </c>
      <c r="D2194" s="7" t="s">
        <v>56</v>
      </c>
      <c r="E2194" s="11" t="s">
        <v>5916</v>
      </c>
      <c r="F2194" s="11" t="s">
        <v>5917</v>
      </c>
      <c r="G2194" s="11" t="s">
        <v>5918</v>
      </c>
      <c r="H2194" s="11" t="s">
        <v>5919</v>
      </c>
      <c r="I2194" s="11" t="s">
        <v>5920</v>
      </c>
      <c r="M2194" s="14" t="s">
        <v>219</v>
      </c>
      <c r="N2194" s="15" t="s">
        <v>220</v>
      </c>
      <c r="O2194" s="15" t="s">
        <v>221</v>
      </c>
    </row>
    <row r="2195">
      <c r="A2195" s="9">
        <v>2195.0</v>
      </c>
      <c r="B2195" s="7" t="s">
        <v>5921</v>
      </c>
      <c r="C2195" s="7" t="s">
        <v>55</v>
      </c>
      <c r="D2195" s="7" t="s">
        <v>56</v>
      </c>
      <c r="E2195" s="11" t="s">
        <v>5916</v>
      </c>
      <c r="F2195" s="11" t="s">
        <v>5917</v>
      </c>
      <c r="G2195" s="11" t="s">
        <v>5918</v>
      </c>
      <c r="H2195" s="11" t="s">
        <v>5919</v>
      </c>
      <c r="I2195" s="11" t="s">
        <v>5920</v>
      </c>
      <c r="M2195" s="14" t="s">
        <v>219</v>
      </c>
      <c r="N2195" s="15" t="s">
        <v>220</v>
      </c>
      <c r="O2195" s="15" t="s">
        <v>221</v>
      </c>
    </row>
    <row r="2196">
      <c r="A2196" s="9">
        <v>2196.0</v>
      </c>
      <c r="B2196" s="7" t="s">
        <v>5922</v>
      </c>
      <c r="C2196" s="7" t="s">
        <v>811</v>
      </c>
      <c r="D2196" s="7" t="s">
        <v>812</v>
      </c>
      <c r="E2196" s="11" t="s">
        <v>5923</v>
      </c>
      <c r="F2196" s="11" t="s">
        <v>5924</v>
      </c>
      <c r="G2196" s="11" t="s">
        <v>5925</v>
      </c>
      <c r="H2196" s="11" t="s">
        <v>5926</v>
      </c>
      <c r="I2196" s="11" t="s">
        <v>5927</v>
      </c>
      <c r="M2196" s="14" t="s">
        <v>26</v>
      </c>
      <c r="N2196" s="15" t="s">
        <v>140</v>
      </c>
      <c r="O2196" s="15" t="s">
        <v>167</v>
      </c>
    </row>
    <row r="2197">
      <c r="A2197" s="9">
        <v>2197.0</v>
      </c>
      <c r="B2197" s="7" t="s">
        <v>5928</v>
      </c>
      <c r="C2197" s="7" t="s">
        <v>811</v>
      </c>
      <c r="D2197" s="7" t="s">
        <v>812</v>
      </c>
      <c r="E2197" s="11" t="s">
        <v>5923</v>
      </c>
      <c r="F2197" s="11" t="s">
        <v>5924</v>
      </c>
      <c r="G2197" s="11" t="s">
        <v>5925</v>
      </c>
      <c r="H2197" s="11" t="s">
        <v>5926</v>
      </c>
      <c r="I2197" s="11" t="s">
        <v>5927</v>
      </c>
      <c r="M2197" s="14" t="s">
        <v>26</v>
      </c>
      <c r="N2197" s="15" t="s">
        <v>140</v>
      </c>
      <c r="O2197" s="15" t="s">
        <v>167</v>
      </c>
    </row>
    <row r="2198">
      <c r="A2198" s="9">
        <v>2198.0</v>
      </c>
      <c r="B2198" s="7" t="s">
        <v>5929</v>
      </c>
      <c r="C2198" s="7" t="s">
        <v>811</v>
      </c>
      <c r="D2198" s="7" t="s">
        <v>812</v>
      </c>
      <c r="E2198" s="11" t="s">
        <v>5923</v>
      </c>
      <c r="F2198" s="11" t="s">
        <v>5924</v>
      </c>
      <c r="G2198" s="11" t="s">
        <v>5925</v>
      </c>
      <c r="H2198" s="11" t="s">
        <v>5926</v>
      </c>
      <c r="I2198" s="11" t="s">
        <v>5927</v>
      </c>
      <c r="M2198" s="14" t="s">
        <v>26</v>
      </c>
      <c r="N2198" s="15" t="s">
        <v>140</v>
      </c>
      <c r="O2198" s="15" t="s">
        <v>167</v>
      </c>
    </row>
    <row r="2199">
      <c r="A2199" s="9">
        <v>2199.0</v>
      </c>
      <c r="B2199" s="7" t="s">
        <v>5930</v>
      </c>
      <c r="C2199" s="7" t="s">
        <v>811</v>
      </c>
      <c r="D2199" s="7" t="s">
        <v>812</v>
      </c>
      <c r="E2199" s="11" t="s">
        <v>5923</v>
      </c>
      <c r="F2199" s="11" t="s">
        <v>5924</v>
      </c>
      <c r="G2199" s="11" t="s">
        <v>5925</v>
      </c>
      <c r="H2199" s="11" t="s">
        <v>5926</v>
      </c>
      <c r="I2199" s="11" t="s">
        <v>5927</v>
      </c>
      <c r="M2199" s="14" t="s">
        <v>26</v>
      </c>
      <c r="N2199" s="15" t="s">
        <v>140</v>
      </c>
      <c r="O2199" s="15" t="s">
        <v>167</v>
      </c>
    </row>
    <row r="2200">
      <c r="A2200" s="9">
        <v>2200.0</v>
      </c>
      <c r="B2200" s="7" t="s">
        <v>5931</v>
      </c>
      <c r="C2200" s="7" t="s">
        <v>983</v>
      </c>
      <c r="D2200" s="7" t="s">
        <v>983</v>
      </c>
      <c r="E2200" s="11" t="s">
        <v>5932</v>
      </c>
      <c r="F2200" s="11" t="s">
        <v>5933</v>
      </c>
      <c r="G2200" s="11" t="s">
        <v>5934</v>
      </c>
      <c r="H2200" s="11" t="s">
        <v>5935</v>
      </c>
      <c r="I2200" s="11" t="s">
        <v>5936</v>
      </c>
      <c r="M2200" s="14" t="s">
        <v>219</v>
      </c>
      <c r="N2200" s="15" t="s">
        <v>220</v>
      </c>
      <c r="O2200" s="15" t="s">
        <v>221</v>
      </c>
    </row>
    <row r="2201">
      <c r="A2201" s="9">
        <v>2201.0</v>
      </c>
      <c r="B2201" s="7" t="s">
        <v>5937</v>
      </c>
      <c r="C2201" s="7" t="s">
        <v>983</v>
      </c>
      <c r="D2201" s="7" t="s">
        <v>983</v>
      </c>
      <c r="E2201" s="11" t="s">
        <v>5932</v>
      </c>
      <c r="F2201" s="11" t="s">
        <v>5933</v>
      </c>
      <c r="G2201" s="11" t="s">
        <v>5934</v>
      </c>
      <c r="H2201" s="11" t="s">
        <v>5935</v>
      </c>
      <c r="I2201" s="11" t="s">
        <v>5936</v>
      </c>
      <c r="M2201" s="14" t="s">
        <v>219</v>
      </c>
      <c r="N2201" s="15" t="s">
        <v>220</v>
      </c>
      <c r="O2201" s="15" t="s">
        <v>221</v>
      </c>
    </row>
    <row r="2202">
      <c r="A2202" s="9">
        <v>2202.0</v>
      </c>
      <c r="B2202" s="7" t="s">
        <v>5938</v>
      </c>
      <c r="C2202" s="7" t="s">
        <v>983</v>
      </c>
      <c r="D2202" s="7" t="s">
        <v>983</v>
      </c>
      <c r="E2202" s="11" t="s">
        <v>5932</v>
      </c>
      <c r="F2202" s="11" t="s">
        <v>5933</v>
      </c>
      <c r="G2202" s="11" t="s">
        <v>5934</v>
      </c>
      <c r="H2202" s="11" t="s">
        <v>5935</v>
      </c>
      <c r="I2202" s="11" t="s">
        <v>5936</v>
      </c>
      <c r="M2202" s="14" t="s">
        <v>219</v>
      </c>
      <c r="N2202" s="15" t="s">
        <v>220</v>
      </c>
      <c r="O2202" s="15" t="s">
        <v>221</v>
      </c>
    </row>
    <row r="2203">
      <c r="A2203" s="9">
        <v>2203.0</v>
      </c>
      <c r="B2203" s="7" t="s">
        <v>5939</v>
      </c>
      <c r="C2203" s="7" t="s">
        <v>983</v>
      </c>
      <c r="D2203" s="7" t="s">
        <v>983</v>
      </c>
      <c r="E2203" s="11" t="s">
        <v>5932</v>
      </c>
      <c r="F2203" s="11" t="s">
        <v>5933</v>
      </c>
      <c r="G2203" s="11" t="s">
        <v>5934</v>
      </c>
      <c r="H2203" s="11" t="s">
        <v>5935</v>
      </c>
      <c r="I2203" s="11" t="s">
        <v>5936</v>
      </c>
      <c r="M2203" s="14" t="s">
        <v>219</v>
      </c>
      <c r="N2203" s="15" t="s">
        <v>220</v>
      </c>
      <c r="O2203" s="15" t="s">
        <v>221</v>
      </c>
    </row>
    <row r="2204">
      <c r="A2204" s="9">
        <v>2204.0</v>
      </c>
      <c r="B2204" s="7" t="s">
        <v>5940</v>
      </c>
      <c r="C2204" s="7" t="s">
        <v>983</v>
      </c>
      <c r="D2204" s="7" t="s">
        <v>983</v>
      </c>
      <c r="E2204" s="11" t="s">
        <v>5932</v>
      </c>
      <c r="F2204" s="11" t="s">
        <v>5933</v>
      </c>
      <c r="G2204" s="11" t="s">
        <v>5934</v>
      </c>
      <c r="H2204" s="11" t="s">
        <v>5935</v>
      </c>
      <c r="I2204" s="11" t="s">
        <v>5936</v>
      </c>
      <c r="M2204" s="14" t="s">
        <v>219</v>
      </c>
      <c r="N2204" s="15" t="s">
        <v>220</v>
      </c>
      <c r="O2204" s="15" t="s">
        <v>221</v>
      </c>
    </row>
    <row r="2205">
      <c r="A2205" s="9">
        <v>2205.0</v>
      </c>
      <c r="B2205" s="7" t="s">
        <v>5941</v>
      </c>
      <c r="C2205" s="7" t="s">
        <v>623</v>
      </c>
      <c r="D2205" s="7" t="s">
        <v>624</v>
      </c>
      <c r="E2205" s="11" t="s">
        <v>5942</v>
      </c>
      <c r="F2205" s="11" t="s">
        <v>5943</v>
      </c>
      <c r="G2205" s="11" t="s">
        <v>5944</v>
      </c>
      <c r="H2205" s="11" t="s">
        <v>5945</v>
      </c>
      <c r="I2205" s="11" t="s">
        <v>5946</v>
      </c>
      <c r="M2205" s="14" t="s">
        <v>26</v>
      </c>
      <c r="N2205" s="15" t="s">
        <v>89</v>
      </c>
      <c r="O2205" s="15" t="s">
        <v>630</v>
      </c>
    </row>
    <row r="2206">
      <c r="A2206" s="9">
        <v>2206.0</v>
      </c>
      <c r="B2206" s="7" t="s">
        <v>5947</v>
      </c>
      <c r="C2206" s="7" t="s">
        <v>623</v>
      </c>
      <c r="D2206" s="7" t="s">
        <v>624</v>
      </c>
      <c r="E2206" s="11" t="s">
        <v>5942</v>
      </c>
      <c r="F2206" s="11" t="s">
        <v>5943</v>
      </c>
      <c r="G2206" s="11" t="s">
        <v>5944</v>
      </c>
      <c r="H2206" s="11" t="s">
        <v>5945</v>
      </c>
      <c r="I2206" s="11" t="s">
        <v>5946</v>
      </c>
      <c r="M2206" s="14" t="s">
        <v>26</v>
      </c>
      <c r="N2206" s="15" t="s">
        <v>89</v>
      </c>
      <c r="O2206" s="15" t="s">
        <v>630</v>
      </c>
    </row>
    <row r="2207">
      <c r="A2207" s="9">
        <v>2207.0</v>
      </c>
      <c r="B2207" s="7" t="s">
        <v>5948</v>
      </c>
      <c r="C2207" s="7" t="s">
        <v>623</v>
      </c>
      <c r="D2207" s="7" t="s">
        <v>624</v>
      </c>
      <c r="E2207" s="11" t="s">
        <v>5942</v>
      </c>
      <c r="F2207" s="11" t="s">
        <v>5943</v>
      </c>
      <c r="G2207" s="11" t="s">
        <v>5944</v>
      </c>
      <c r="H2207" s="11" t="s">
        <v>5945</v>
      </c>
      <c r="I2207" s="11" t="s">
        <v>5946</v>
      </c>
      <c r="M2207" s="14" t="s">
        <v>26</v>
      </c>
      <c r="N2207" s="15" t="s">
        <v>89</v>
      </c>
      <c r="O2207" s="15" t="s">
        <v>630</v>
      </c>
    </row>
    <row r="2208">
      <c r="A2208" s="9">
        <v>2208.0</v>
      </c>
      <c r="B2208" s="7" t="s">
        <v>5949</v>
      </c>
      <c r="C2208" s="7" t="s">
        <v>623</v>
      </c>
      <c r="D2208" s="7" t="s">
        <v>624</v>
      </c>
      <c r="E2208" s="11" t="s">
        <v>2796</v>
      </c>
      <c r="F2208" s="11" t="s">
        <v>2797</v>
      </c>
      <c r="G2208" s="11" t="s">
        <v>2798</v>
      </c>
      <c r="H2208" s="11" t="s">
        <v>2799</v>
      </c>
      <c r="I2208" s="11" t="s">
        <v>2800</v>
      </c>
      <c r="M2208" s="14" t="s">
        <v>26</v>
      </c>
      <c r="N2208" s="15" t="s">
        <v>89</v>
      </c>
      <c r="O2208" s="15" t="s">
        <v>630</v>
      </c>
    </row>
    <row r="2209">
      <c r="A2209" s="9">
        <v>2209.0</v>
      </c>
      <c r="B2209" s="7" t="s">
        <v>5950</v>
      </c>
      <c r="C2209" s="7" t="s">
        <v>623</v>
      </c>
      <c r="D2209" s="7" t="s">
        <v>624</v>
      </c>
      <c r="E2209" s="11" t="s">
        <v>2796</v>
      </c>
      <c r="F2209" s="11" t="s">
        <v>2797</v>
      </c>
      <c r="G2209" s="11" t="s">
        <v>2798</v>
      </c>
      <c r="H2209" s="11" t="s">
        <v>2799</v>
      </c>
      <c r="I2209" s="11" t="s">
        <v>2800</v>
      </c>
      <c r="M2209" s="14" t="s">
        <v>26</v>
      </c>
      <c r="N2209" s="15" t="s">
        <v>89</v>
      </c>
      <c r="O2209" s="15" t="s">
        <v>630</v>
      </c>
    </row>
    <row r="2210">
      <c r="A2210" s="9">
        <v>2210.0</v>
      </c>
      <c r="B2210" s="7" t="s">
        <v>5951</v>
      </c>
      <c r="C2210" s="7" t="s">
        <v>623</v>
      </c>
      <c r="D2210" s="7" t="s">
        <v>624</v>
      </c>
      <c r="E2210" s="11" t="s">
        <v>2796</v>
      </c>
      <c r="F2210" s="11" t="s">
        <v>2797</v>
      </c>
      <c r="G2210" s="11" t="s">
        <v>2798</v>
      </c>
      <c r="H2210" s="11" t="s">
        <v>2799</v>
      </c>
      <c r="I2210" s="11" t="s">
        <v>2800</v>
      </c>
      <c r="M2210" s="14" t="s">
        <v>26</v>
      </c>
      <c r="N2210" s="15" t="s">
        <v>89</v>
      </c>
      <c r="O2210" s="15" t="s">
        <v>630</v>
      </c>
    </row>
    <row r="2211">
      <c r="A2211" s="9">
        <v>2211.0</v>
      </c>
      <c r="B2211" s="7" t="s">
        <v>5952</v>
      </c>
      <c r="C2211" s="7" t="s">
        <v>623</v>
      </c>
      <c r="D2211" s="7" t="s">
        <v>624</v>
      </c>
      <c r="E2211" s="11" t="s">
        <v>2796</v>
      </c>
      <c r="F2211" s="11" t="s">
        <v>2797</v>
      </c>
      <c r="G2211" s="11" t="s">
        <v>2798</v>
      </c>
      <c r="H2211" s="11" t="s">
        <v>2799</v>
      </c>
      <c r="I2211" s="11" t="s">
        <v>2800</v>
      </c>
      <c r="M2211" s="14" t="s">
        <v>26</v>
      </c>
      <c r="N2211" s="15" t="s">
        <v>89</v>
      </c>
      <c r="O2211" s="15" t="s">
        <v>630</v>
      </c>
    </row>
    <row r="2212">
      <c r="A2212" s="9">
        <v>2212.0</v>
      </c>
      <c r="B2212" s="7" t="s">
        <v>5953</v>
      </c>
      <c r="C2212" s="7" t="s">
        <v>623</v>
      </c>
      <c r="D2212" s="7" t="s">
        <v>624</v>
      </c>
      <c r="E2212" s="11" t="s">
        <v>1869</v>
      </c>
      <c r="F2212" s="11" t="s">
        <v>1870</v>
      </c>
      <c r="G2212" s="11" t="s">
        <v>1871</v>
      </c>
      <c r="H2212" s="11" t="s">
        <v>1872</v>
      </c>
      <c r="I2212" s="11" t="s">
        <v>1873</v>
      </c>
      <c r="M2212" s="14" t="s">
        <v>26</v>
      </c>
      <c r="N2212" s="15" t="s">
        <v>89</v>
      </c>
      <c r="O2212" s="15" t="s">
        <v>630</v>
      </c>
    </row>
    <row r="2213">
      <c r="A2213" s="9">
        <v>2213.0</v>
      </c>
      <c r="B2213" s="7" t="s">
        <v>5954</v>
      </c>
      <c r="C2213" s="7" t="s">
        <v>623</v>
      </c>
      <c r="D2213" s="7" t="s">
        <v>624</v>
      </c>
      <c r="E2213" s="11" t="s">
        <v>1869</v>
      </c>
      <c r="F2213" s="11" t="s">
        <v>1870</v>
      </c>
      <c r="G2213" s="11" t="s">
        <v>1871</v>
      </c>
      <c r="H2213" s="11" t="s">
        <v>1872</v>
      </c>
      <c r="I2213" s="11" t="s">
        <v>1873</v>
      </c>
      <c r="M2213" s="14" t="s">
        <v>26</v>
      </c>
      <c r="N2213" s="15" t="s">
        <v>89</v>
      </c>
      <c r="O2213" s="15" t="s">
        <v>630</v>
      </c>
    </row>
    <row r="2214">
      <c r="A2214" s="9">
        <v>2214.0</v>
      </c>
      <c r="B2214" s="7" t="s">
        <v>5955</v>
      </c>
      <c r="C2214" s="7" t="s">
        <v>224</v>
      </c>
      <c r="D2214" s="7" t="s">
        <v>225</v>
      </c>
      <c r="E2214" s="11" t="s">
        <v>5956</v>
      </c>
      <c r="F2214" s="11" t="s">
        <v>5957</v>
      </c>
      <c r="G2214" s="11" t="s">
        <v>5958</v>
      </c>
      <c r="H2214" s="11" t="s">
        <v>5959</v>
      </c>
      <c r="I2214" s="11" t="s">
        <v>5960</v>
      </c>
      <c r="M2214" s="14" t="s">
        <v>26</v>
      </c>
      <c r="N2214" s="15" t="s">
        <v>140</v>
      </c>
      <c r="O2214" s="15" t="s">
        <v>167</v>
      </c>
    </row>
    <row r="2215">
      <c r="A2215" s="9">
        <v>2215.0</v>
      </c>
      <c r="B2215" s="7" t="s">
        <v>5961</v>
      </c>
      <c r="C2215" s="7" t="s">
        <v>224</v>
      </c>
      <c r="D2215" s="7" t="s">
        <v>225</v>
      </c>
      <c r="E2215" s="11" t="s">
        <v>5956</v>
      </c>
      <c r="F2215" s="11" t="s">
        <v>5957</v>
      </c>
      <c r="G2215" s="11" t="s">
        <v>5958</v>
      </c>
      <c r="H2215" s="11" t="s">
        <v>5959</v>
      </c>
      <c r="I2215" s="11" t="s">
        <v>5960</v>
      </c>
      <c r="M2215" s="14" t="s">
        <v>26</v>
      </c>
      <c r="N2215" s="15" t="s">
        <v>140</v>
      </c>
      <c r="O2215" s="15" t="s">
        <v>167</v>
      </c>
    </row>
    <row r="2216">
      <c r="A2216" s="9">
        <v>2216.0</v>
      </c>
      <c r="B2216" s="7" t="s">
        <v>5962</v>
      </c>
      <c r="C2216" s="7" t="s">
        <v>256</v>
      </c>
      <c r="D2216" s="7" t="s">
        <v>688</v>
      </c>
      <c r="E2216" s="11" t="s">
        <v>5963</v>
      </c>
      <c r="F2216" s="11" t="s">
        <v>5964</v>
      </c>
      <c r="G2216" s="11" t="s">
        <v>5965</v>
      </c>
      <c r="H2216" s="11" t="s">
        <v>5966</v>
      </c>
      <c r="I2216" s="11" t="s">
        <v>5967</v>
      </c>
      <c r="M2216" s="14" t="s">
        <v>26</v>
      </c>
      <c r="N2216" s="15" t="s">
        <v>140</v>
      </c>
      <c r="O2216" s="15" t="s">
        <v>167</v>
      </c>
    </row>
    <row r="2217">
      <c r="A2217" s="9">
        <v>2217.0</v>
      </c>
      <c r="B2217" s="7" t="s">
        <v>5968</v>
      </c>
      <c r="C2217" s="7" t="s">
        <v>256</v>
      </c>
      <c r="D2217" s="7" t="s">
        <v>688</v>
      </c>
      <c r="E2217" s="11" t="s">
        <v>5963</v>
      </c>
      <c r="F2217" s="11" t="s">
        <v>5964</v>
      </c>
      <c r="G2217" s="11" t="s">
        <v>5965</v>
      </c>
      <c r="H2217" s="11" t="s">
        <v>5966</v>
      </c>
      <c r="I2217" s="11" t="s">
        <v>5967</v>
      </c>
      <c r="M2217" s="14" t="s">
        <v>26</v>
      </c>
      <c r="N2217" s="15" t="s">
        <v>140</v>
      </c>
      <c r="O2217" s="15" t="s">
        <v>167</v>
      </c>
    </row>
    <row r="2218">
      <c r="A2218" s="9">
        <v>2218.0</v>
      </c>
      <c r="B2218" s="7" t="s">
        <v>5969</v>
      </c>
      <c r="C2218" s="7" t="s">
        <v>256</v>
      </c>
      <c r="D2218" s="7" t="s">
        <v>688</v>
      </c>
      <c r="E2218" s="11" t="s">
        <v>5970</v>
      </c>
      <c r="F2218" s="11" t="s">
        <v>5971</v>
      </c>
      <c r="G2218" s="11" t="s">
        <v>5972</v>
      </c>
      <c r="H2218" s="11" t="s">
        <v>5973</v>
      </c>
      <c r="I2218" s="11" t="s">
        <v>5974</v>
      </c>
      <c r="M2218" s="14" t="s">
        <v>26</v>
      </c>
      <c r="N2218" s="15" t="s">
        <v>140</v>
      </c>
      <c r="O2218" s="15" t="s">
        <v>167</v>
      </c>
    </row>
    <row r="2219">
      <c r="A2219" s="9">
        <v>2219.0</v>
      </c>
      <c r="B2219" s="7" t="s">
        <v>5975</v>
      </c>
      <c r="C2219" s="7" t="s">
        <v>256</v>
      </c>
      <c r="D2219" s="7" t="s">
        <v>688</v>
      </c>
      <c r="E2219" s="11" t="s">
        <v>5963</v>
      </c>
      <c r="F2219" s="11" t="s">
        <v>5964</v>
      </c>
      <c r="G2219" s="11" t="s">
        <v>5965</v>
      </c>
      <c r="H2219" s="11" t="s">
        <v>5966</v>
      </c>
      <c r="I2219" s="11" t="s">
        <v>5967</v>
      </c>
      <c r="M2219" s="14" t="s">
        <v>26</v>
      </c>
      <c r="N2219" s="15" t="s">
        <v>140</v>
      </c>
      <c r="O2219" s="15" t="s">
        <v>167</v>
      </c>
    </row>
    <row r="2220">
      <c r="A2220" s="9">
        <v>2220.0</v>
      </c>
      <c r="B2220" s="7" t="s">
        <v>5976</v>
      </c>
      <c r="C2220" s="7" t="s">
        <v>1056</v>
      </c>
      <c r="D2220" s="7" t="s">
        <v>1480</v>
      </c>
      <c r="E2220" s="11" t="s">
        <v>5977</v>
      </c>
      <c r="F2220" s="11" t="s">
        <v>5978</v>
      </c>
      <c r="G2220" s="11" t="s">
        <v>5979</v>
      </c>
      <c r="H2220" s="11" t="s">
        <v>5980</v>
      </c>
      <c r="I2220" s="11" t="s">
        <v>5981</v>
      </c>
      <c r="M2220" s="14" t="s">
        <v>26</v>
      </c>
      <c r="N2220" s="15" t="s">
        <v>140</v>
      </c>
      <c r="O2220" s="15" t="s">
        <v>167</v>
      </c>
    </row>
    <row r="2221">
      <c r="A2221" s="9">
        <v>2221.0</v>
      </c>
      <c r="B2221" s="7" t="s">
        <v>5982</v>
      </c>
      <c r="C2221" s="7" t="s">
        <v>232</v>
      </c>
      <c r="D2221" s="7" t="s">
        <v>608</v>
      </c>
      <c r="E2221" s="11" t="s">
        <v>373</v>
      </c>
      <c r="F2221" s="11" t="s">
        <v>374</v>
      </c>
      <c r="G2221" s="11" t="s">
        <v>375</v>
      </c>
      <c r="H2221" s="11" t="s">
        <v>376</v>
      </c>
      <c r="I2221" s="11" t="s">
        <v>377</v>
      </c>
      <c r="M2221" s="14" t="s">
        <v>26</v>
      </c>
      <c r="N2221" s="15" t="s">
        <v>89</v>
      </c>
      <c r="O2221" s="15" t="s">
        <v>101</v>
      </c>
    </row>
    <row r="2222">
      <c r="A2222" s="9">
        <v>2222.0</v>
      </c>
      <c r="B2222" s="7" t="s">
        <v>5983</v>
      </c>
      <c r="C2222" s="7" t="s">
        <v>232</v>
      </c>
      <c r="D2222" s="7" t="s">
        <v>608</v>
      </c>
      <c r="E2222" s="11" t="s">
        <v>373</v>
      </c>
      <c r="F2222" s="11" t="s">
        <v>374</v>
      </c>
      <c r="G2222" s="11" t="s">
        <v>375</v>
      </c>
      <c r="H2222" s="11" t="s">
        <v>376</v>
      </c>
      <c r="I2222" s="11" t="s">
        <v>377</v>
      </c>
      <c r="M2222" s="14" t="s">
        <v>26</v>
      </c>
      <c r="N2222" s="15" t="s">
        <v>89</v>
      </c>
      <c r="O2222" s="15" t="s">
        <v>101</v>
      </c>
    </row>
    <row r="2223">
      <c r="A2223" s="9">
        <v>2223.0</v>
      </c>
      <c r="B2223" s="7" t="s">
        <v>5984</v>
      </c>
      <c r="C2223" s="7" t="s">
        <v>281</v>
      </c>
      <c r="D2223" s="7" t="s">
        <v>967</v>
      </c>
      <c r="E2223" s="11" t="s">
        <v>5985</v>
      </c>
      <c r="F2223" s="11" t="s">
        <v>5986</v>
      </c>
      <c r="G2223" s="11" t="s">
        <v>5987</v>
      </c>
      <c r="H2223" s="11" t="s">
        <v>5988</v>
      </c>
      <c r="I2223" s="11" t="s">
        <v>5989</v>
      </c>
      <c r="M2223" s="14" t="s">
        <v>26</v>
      </c>
      <c r="N2223" s="15" t="s">
        <v>140</v>
      </c>
      <c r="O2223" s="15" t="s">
        <v>167</v>
      </c>
    </row>
    <row r="2224">
      <c r="A2224" s="9">
        <v>2224.0</v>
      </c>
      <c r="B2224" s="7" t="s">
        <v>5990</v>
      </c>
      <c r="C2224" s="7" t="s">
        <v>281</v>
      </c>
      <c r="D2224" s="7" t="s">
        <v>967</v>
      </c>
      <c r="E2224" s="11" t="s">
        <v>5991</v>
      </c>
      <c r="F2224" s="11" t="s">
        <v>5992</v>
      </c>
      <c r="G2224" s="11" t="s">
        <v>5993</v>
      </c>
      <c r="H2224" s="11" t="s">
        <v>5994</v>
      </c>
      <c r="I2224" s="11" t="s">
        <v>5995</v>
      </c>
      <c r="M2224" s="14" t="s">
        <v>766</v>
      </c>
      <c r="N2224" s="15" t="s">
        <v>140</v>
      </c>
      <c r="O2224" s="15" t="s">
        <v>167</v>
      </c>
    </row>
    <row r="2225">
      <c r="A2225" s="9">
        <v>2225.0</v>
      </c>
      <c r="B2225" s="7" t="s">
        <v>5996</v>
      </c>
      <c r="C2225" s="7" t="s">
        <v>281</v>
      </c>
      <c r="D2225" s="7" t="s">
        <v>967</v>
      </c>
      <c r="E2225" s="11" t="s">
        <v>5985</v>
      </c>
      <c r="F2225" s="11" t="s">
        <v>5986</v>
      </c>
      <c r="G2225" s="11" t="s">
        <v>5987</v>
      </c>
      <c r="H2225" s="11" t="s">
        <v>5988</v>
      </c>
      <c r="I2225" s="11" t="s">
        <v>5989</v>
      </c>
      <c r="M2225" s="14" t="s">
        <v>26</v>
      </c>
      <c r="N2225" s="15" t="s">
        <v>140</v>
      </c>
      <c r="O2225" s="15" t="s">
        <v>167</v>
      </c>
    </row>
    <row r="2226">
      <c r="A2226" s="9">
        <v>2226.0</v>
      </c>
      <c r="B2226" s="7" t="s">
        <v>5997</v>
      </c>
      <c r="C2226" s="7" t="s">
        <v>281</v>
      </c>
      <c r="D2226" s="7" t="s">
        <v>967</v>
      </c>
      <c r="E2226" s="11" t="s">
        <v>5985</v>
      </c>
      <c r="F2226" s="11" t="s">
        <v>5986</v>
      </c>
      <c r="G2226" s="11" t="s">
        <v>5987</v>
      </c>
      <c r="H2226" s="11" t="s">
        <v>5988</v>
      </c>
      <c r="I2226" s="11" t="s">
        <v>5989</v>
      </c>
      <c r="M2226" s="14" t="s">
        <v>26</v>
      </c>
      <c r="N2226" s="15" t="s">
        <v>140</v>
      </c>
      <c r="O2226" s="15" t="s">
        <v>167</v>
      </c>
    </row>
    <row r="2227">
      <c r="A2227" s="9">
        <v>2227.0</v>
      </c>
      <c r="B2227" s="7" t="s">
        <v>5998</v>
      </c>
      <c r="C2227" s="7" t="s">
        <v>281</v>
      </c>
      <c r="D2227" s="7" t="s">
        <v>967</v>
      </c>
      <c r="E2227" s="11" t="s">
        <v>5999</v>
      </c>
      <c r="F2227" s="11" t="s">
        <v>6000</v>
      </c>
      <c r="G2227" s="11" t="s">
        <v>6001</v>
      </c>
      <c r="H2227" s="11" t="s">
        <v>6002</v>
      </c>
      <c r="I2227" s="11" t="s">
        <v>6003</v>
      </c>
      <c r="M2227" s="14" t="s">
        <v>766</v>
      </c>
      <c r="N2227" s="15" t="s">
        <v>140</v>
      </c>
      <c r="O2227" s="15" t="s">
        <v>167</v>
      </c>
    </row>
    <row r="2228">
      <c r="A2228" s="9">
        <v>2228.0</v>
      </c>
      <c r="B2228" s="7" t="s">
        <v>6004</v>
      </c>
      <c r="C2228" s="7" t="s">
        <v>281</v>
      </c>
      <c r="D2228" s="7" t="s">
        <v>967</v>
      </c>
      <c r="E2228" s="11" t="s">
        <v>6005</v>
      </c>
      <c r="F2228" s="11" t="s">
        <v>6006</v>
      </c>
      <c r="G2228" s="11" t="s">
        <v>6007</v>
      </c>
      <c r="H2228" s="11" t="s">
        <v>6008</v>
      </c>
      <c r="I2228" s="11" t="s">
        <v>6009</v>
      </c>
      <c r="M2228" s="14" t="s">
        <v>26</v>
      </c>
      <c r="N2228" s="15" t="s">
        <v>140</v>
      </c>
      <c r="O2228" s="15" t="s">
        <v>167</v>
      </c>
    </row>
    <row r="2229">
      <c r="A2229" s="9">
        <v>2229.0</v>
      </c>
      <c r="B2229" s="7" t="s">
        <v>6010</v>
      </c>
      <c r="C2229" s="7" t="s">
        <v>281</v>
      </c>
      <c r="D2229" s="7" t="s">
        <v>967</v>
      </c>
      <c r="E2229" s="11" t="s">
        <v>6005</v>
      </c>
      <c r="F2229" s="11" t="s">
        <v>6006</v>
      </c>
      <c r="G2229" s="11" t="s">
        <v>6007</v>
      </c>
      <c r="H2229" s="11" t="s">
        <v>6008</v>
      </c>
      <c r="I2229" s="11" t="s">
        <v>6009</v>
      </c>
      <c r="M2229" s="14" t="s">
        <v>26</v>
      </c>
      <c r="N2229" s="15" t="s">
        <v>140</v>
      </c>
      <c r="O2229" s="15" t="s">
        <v>167</v>
      </c>
    </row>
    <row r="2230">
      <c r="A2230" s="9">
        <v>2230.0</v>
      </c>
      <c r="B2230" s="7" t="s">
        <v>6011</v>
      </c>
      <c r="C2230" s="7" t="s">
        <v>281</v>
      </c>
      <c r="D2230" s="7" t="s">
        <v>967</v>
      </c>
      <c r="E2230" s="11" t="s">
        <v>5985</v>
      </c>
      <c r="F2230" s="11" t="s">
        <v>5986</v>
      </c>
      <c r="G2230" s="11" t="s">
        <v>5987</v>
      </c>
      <c r="H2230" s="11" t="s">
        <v>5988</v>
      </c>
      <c r="I2230" s="11" t="s">
        <v>5989</v>
      </c>
      <c r="M2230" s="14" t="s">
        <v>26</v>
      </c>
      <c r="N2230" s="15" t="s">
        <v>140</v>
      </c>
      <c r="O2230" s="15" t="s">
        <v>167</v>
      </c>
    </row>
    <row r="2231">
      <c r="A2231" s="9">
        <v>2231.0</v>
      </c>
      <c r="B2231" s="7" t="s">
        <v>6012</v>
      </c>
      <c r="C2231" s="7" t="s">
        <v>281</v>
      </c>
      <c r="D2231" s="7" t="s">
        <v>967</v>
      </c>
      <c r="E2231" s="11" t="s">
        <v>5999</v>
      </c>
      <c r="F2231" s="11" t="s">
        <v>6000</v>
      </c>
      <c r="G2231" s="11" t="s">
        <v>6001</v>
      </c>
      <c r="H2231" s="11" t="s">
        <v>6002</v>
      </c>
      <c r="I2231" s="11" t="s">
        <v>6003</v>
      </c>
      <c r="M2231" s="14" t="s">
        <v>766</v>
      </c>
      <c r="N2231" s="15" t="s">
        <v>140</v>
      </c>
      <c r="O2231" s="15" t="s">
        <v>167</v>
      </c>
    </row>
    <row r="2232">
      <c r="A2232" s="9">
        <v>2232.0</v>
      </c>
      <c r="B2232" s="7" t="s">
        <v>6013</v>
      </c>
      <c r="C2232" s="7" t="s">
        <v>281</v>
      </c>
      <c r="D2232" s="7" t="s">
        <v>967</v>
      </c>
      <c r="E2232" s="11" t="s">
        <v>5999</v>
      </c>
      <c r="F2232" s="11" t="s">
        <v>6000</v>
      </c>
      <c r="G2232" s="11" t="s">
        <v>6001</v>
      </c>
      <c r="H2232" s="11" t="s">
        <v>6002</v>
      </c>
      <c r="I2232" s="11" t="s">
        <v>6003</v>
      </c>
      <c r="M2232" s="14" t="s">
        <v>766</v>
      </c>
      <c r="N2232" s="15" t="s">
        <v>140</v>
      </c>
      <c r="O2232" s="15" t="s">
        <v>167</v>
      </c>
    </row>
    <row r="2233">
      <c r="A2233" s="9">
        <v>2233.0</v>
      </c>
      <c r="B2233" s="7" t="s">
        <v>6014</v>
      </c>
      <c r="C2233" s="7" t="s">
        <v>281</v>
      </c>
      <c r="D2233" s="7" t="s">
        <v>967</v>
      </c>
      <c r="E2233" s="11" t="s">
        <v>5991</v>
      </c>
      <c r="F2233" s="11" t="s">
        <v>5992</v>
      </c>
      <c r="G2233" s="11" t="s">
        <v>5993</v>
      </c>
      <c r="H2233" s="11" t="s">
        <v>5994</v>
      </c>
      <c r="I2233" s="11" t="s">
        <v>5995</v>
      </c>
      <c r="M2233" s="14" t="s">
        <v>766</v>
      </c>
      <c r="N2233" s="15" t="s">
        <v>140</v>
      </c>
      <c r="O2233" s="15" t="s">
        <v>167</v>
      </c>
    </row>
    <row r="2234">
      <c r="A2234" s="9">
        <v>2234.0</v>
      </c>
      <c r="B2234" s="7" t="s">
        <v>6015</v>
      </c>
      <c r="C2234" s="7" t="s">
        <v>281</v>
      </c>
      <c r="D2234" s="7" t="s">
        <v>967</v>
      </c>
      <c r="E2234" s="11" t="s">
        <v>5999</v>
      </c>
      <c r="F2234" s="11" t="s">
        <v>6000</v>
      </c>
      <c r="G2234" s="11" t="s">
        <v>6001</v>
      </c>
      <c r="H2234" s="11" t="s">
        <v>6002</v>
      </c>
      <c r="I2234" s="11" t="s">
        <v>6003</v>
      </c>
      <c r="M2234" s="14" t="s">
        <v>766</v>
      </c>
      <c r="N2234" s="15" t="s">
        <v>140</v>
      </c>
      <c r="O2234" s="15" t="s">
        <v>167</v>
      </c>
    </row>
    <row r="2235">
      <c r="A2235" s="9">
        <v>2235.0</v>
      </c>
      <c r="B2235" s="7" t="s">
        <v>6016</v>
      </c>
      <c r="C2235" s="7" t="s">
        <v>281</v>
      </c>
      <c r="D2235" s="7" t="s">
        <v>967</v>
      </c>
      <c r="E2235" s="11" t="s">
        <v>6005</v>
      </c>
      <c r="F2235" s="11" t="s">
        <v>6006</v>
      </c>
      <c r="G2235" s="11" t="s">
        <v>6007</v>
      </c>
      <c r="H2235" s="11" t="s">
        <v>6008</v>
      </c>
      <c r="I2235" s="11" t="s">
        <v>6009</v>
      </c>
      <c r="M2235" s="14" t="s">
        <v>26</v>
      </c>
      <c r="N2235" s="15" t="s">
        <v>140</v>
      </c>
      <c r="O2235" s="15" t="s">
        <v>167</v>
      </c>
    </row>
    <row r="2236">
      <c r="A2236" s="9">
        <v>2236.0</v>
      </c>
      <c r="B2236" s="7" t="s">
        <v>6017</v>
      </c>
      <c r="C2236" s="7" t="s">
        <v>281</v>
      </c>
      <c r="D2236" s="7" t="s">
        <v>967</v>
      </c>
      <c r="E2236" s="11" t="s">
        <v>5985</v>
      </c>
      <c r="F2236" s="11" t="s">
        <v>5986</v>
      </c>
      <c r="G2236" s="11" t="s">
        <v>5987</v>
      </c>
      <c r="H2236" s="11" t="s">
        <v>5988</v>
      </c>
      <c r="I2236" s="11" t="s">
        <v>5989</v>
      </c>
      <c r="M2236" s="14" t="s">
        <v>26</v>
      </c>
      <c r="N2236" s="15" t="s">
        <v>140</v>
      </c>
      <c r="O2236" s="15" t="s">
        <v>167</v>
      </c>
    </row>
    <row r="2237">
      <c r="A2237" s="9">
        <v>2237.0</v>
      </c>
      <c r="B2237" s="7" t="s">
        <v>6018</v>
      </c>
      <c r="C2237" s="7" t="s">
        <v>281</v>
      </c>
      <c r="D2237" s="7" t="s">
        <v>967</v>
      </c>
      <c r="E2237" s="11" t="s">
        <v>5985</v>
      </c>
      <c r="F2237" s="11" t="s">
        <v>5986</v>
      </c>
      <c r="G2237" s="11" t="s">
        <v>5987</v>
      </c>
      <c r="H2237" s="11" t="s">
        <v>5988</v>
      </c>
      <c r="I2237" s="11" t="s">
        <v>5989</v>
      </c>
      <c r="M2237" s="14" t="s">
        <v>26</v>
      </c>
      <c r="N2237" s="15" t="s">
        <v>140</v>
      </c>
      <c r="O2237" s="15" t="s">
        <v>167</v>
      </c>
    </row>
    <row r="2238">
      <c r="A2238" s="9">
        <v>2238.0</v>
      </c>
      <c r="B2238" s="7" t="s">
        <v>6019</v>
      </c>
      <c r="C2238" s="7" t="s">
        <v>281</v>
      </c>
      <c r="D2238" s="7" t="s">
        <v>967</v>
      </c>
      <c r="E2238" s="11" t="s">
        <v>5985</v>
      </c>
      <c r="F2238" s="11" t="s">
        <v>5986</v>
      </c>
      <c r="G2238" s="11" t="s">
        <v>5987</v>
      </c>
      <c r="H2238" s="11" t="s">
        <v>5988</v>
      </c>
      <c r="I2238" s="11" t="s">
        <v>5989</v>
      </c>
      <c r="M2238" s="14" t="s">
        <v>26</v>
      </c>
      <c r="N2238" s="15" t="s">
        <v>140</v>
      </c>
      <c r="O2238" s="15" t="s">
        <v>167</v>
      </c>
    </row>
    <row r="2239">
      <c r="A2239" s="9">
        <v>2239.0</v>
      </c>
      <c r="B2239" s="7" t="s">
        <v>6020</v>
      </c>
      <c r="C2239" s="7" t="s">
        <v>124</v>
      </c>
      <c r="D2239" s="7" t="s">
        <v>6021</v>
      </c>
      <c r="E2239" s="11" t="s">
        <v>274</v>
      </c>
      <c r="F2239" s="11" t="s">
        <v>275</v>
      </c>
      <c r="G2239" s="11" t="s">
        <v>276</v>
      </c>
      <c r="H2239" s="11" t="s">
        <v>277</v>
      </c>
      <c r="I2239" s="11" t="s">
        <v>278</v>
      </c>
      <c r="M2239" s="14" t="s">
        <v>80</v>
      </c>
      <c r="N2239" s="15" t="s">
        <v>140</v>
      </c>
      <c r="O2239" s="15" t="s">
        <v>141</v>
      </c>
    </row>
    <row r="2240">
      <c r="A2240" s="9">
        <v>2240.0</v>
      </c>
      <c r="B2240" s="7" t="s">
        <v>6022</v>
      </c>
      <c r="C2240" s="7" t="s">
        <v>124</v>
      </c>
      <c r="D2240" s="7" t="s">
        <v>6021</v>
      </c>
      <c r="E2240" s="11" t="s">
        <v>6023</v>
      </c>
      <c r="F2240" s="11" t="s">
        <v>6024</v>
      </c>
      <c r="G2240" s="11" t="s">
        <v>6025</v>
      </c>
      <c r="H2240" s="11" t="s">
        <v>6026</v>
      </c>
      <c r="I2240" s="11" t="s">
        <v>6027</v>
      </c>
      <c r="M2240" s="14" t="s">
        <v>80</v>
      </c>
      <c r="N2240" s="15" t="s">
        <v>140</v>
      </c>
      <c r="O2240" s="15" t="s">
        <v>167</v>
      </c>
    </row>
    <row r="2241">
      <c r="A2241" s="9">
        <v>2241.0</v>
      </c>
      <c r="B2241" s="7" t="s">
        <v>6028</v>
      </c>
      <c r="C2241" s="7" t="s">
        <v>124</v>
      </c>
      <c r="D2241" s="7" t="s">
        <v>6021</v>
      </c>
      <c r="E2241" s="11" t="s">
        <v>6023</v>
      </c>
      <c r="F2241" s="11" t="s">
        <v>6024</v>
      </c>
      <c r="G2241" s="11" t="s">
        <v>6025</v>
      </c>
      <c r="H2241" s="11" t="s">
        <v>6026</v>
      </c>
      <c r="I2241" s="11" t="s">
        <v>6027</v>
      </c>
      <c r="M2241" s="14" t="s">
        <v>80</v>
      </c>
      <c r="N2241" s="15" t="s">
        <v>140</v>
      </c>
      <c r="O2241" s="15" t="s">
        <v>167</v>
      </c>
    </row>
    <row r="2242">
      <c r="A2242" s="9">
        <v>2242.0</v>
      </c>
      <c r="B2242" s="7" t="s">
        <v>6029</v>
      </c>
      <c r="C2242" s="7" t="s">
        <v>124</v>
      </c>
      <c r="D2242" s="7" t="s">
        <v>6021</v>
      </c>
      <c r="E2242" s="11" t="s">
        <v>6030</v>
      </c>
      <c r="F2242" s="11" t="s">
        <v>6031</v>
      </c>
      <c r="G2242" s="11" t="s">
        <v>6032</v>
      </c>
      <c r="H2242" s="11" t="s">
        <v>6033</v>
      </c>
      <c r="I2242" s="11" t="s">
        <v>6034</v>
      </c>
      <c r="M2242" s="14" t="s">
        <v>80</v>
      </c>
      <c r="N2242" s="15" t="s">
        <v>140</v>
      </c>
      <c r="O2242" s="15" t="s">
        <v>167</v>
      </c>
    </row>
    <row r="2243">
      <c r="A2243" s="9">
        <v>2243.0</v>
      </c>
      <c r="B2243" s="7" t="s">
        <v>6035</v>
      </c>
      <c r="C2243" s="7" t="s">
        <v>124</v>
      </c>
      <c r="D2243" s="7" t="s">
        <v>6021</v>
      </c>
      <c r="E2243" s="11" t="s">
        <v>274</v>
      </c>
      <c r="F2243" s="11" t="s">
        <v>275</v>
      </c>
      <c r="G2243" s="11" t="s">
        <v>276</v>
      </c>
      <c r="H2243" s="11" t="s">
        <v>277</v>
      </c>
      <c r="I2243" s="11" t="s">
        <v>278</v>
      </c>
      <c r="M2243" s="14" t="s">
        <v>80</v>
      </c>
      <c r="N2243" s="15" t="s">
        <v>140</v>
      </c>
      <c r="O2243" s="15" t="s">
        <v>141</v>
      </c>
    </row>
    <row r="2244">
      <c r="A2244" s="9">
        <v>2244.0</v>
      </c>
      <c r="B2244" s="7" t="s">
        <v>6036</v>
      </c>
      <c r="C2244" s="7" t="s">
        <v>124</v>
      </c>
      <c r="D2244" s="7" t="s">
        <v>6021</v>
      </c>
      <c r="E2244" s="11" t="s">
        <v>274</v>
      </c>
      <c r="F2244" s="11" t="s">
        <v>275</v>
      </c>
      <c r="G2244" s="11" t="s">
        <v>276</v>
      </c>
      <c r="H2244" s="11" t="s">
        <v>277</v>
      </c>
      <c r="I2244" s="11" t="s">
        <v>278</v>
      </c>
      <c r="M2244" s="14" t="s">
        <v>80</v>
      </c>
      <c r="N2244" s="15" t="s">
        <v>140</v>
      </c>
      <c r="O2244" s="15" t="s">
        <v>141</v>
      </c>
    </row>
    <row r="2245">
      <c r="A2245" s="9">
        <v>2245.0</v>
      </c>
      <c r="B2245" s="7" t="s">
        <v>6037</v>
      </c>
      <c r="C2245" s="7" t="s">
        <v>124</v>
      </c>
      <c r="D2245" s="7" t="s">
        <v>6021</v>
      </c>
      <c r="E2245" s="11" t="s">
        <v>274</v>
      </c>
      <c r="F2245" s="11" t="s">
        <v>275</v>
      </c>
      <c r="G2245" s="11" t="s">
        <v>276</v>
      </c>
      <c r="H2245" s="11" t="s">
        <v>277</v>
      </c>
      <c r="I2245" s="11" t="s">
        <v>278</v>
      </c>
      <c r="M2245" s="14" t="s">
        <v>80</v>
      </c>
      <c r="N2245" s="15" t="s">
        <v>140</v>
      </c>
      <c r="O2245" s="15" t="s">
        <v>141</v>
      </c>
    </row>
    <row r="2246">
      <c r="A2246" s="9">
        <v>2246.0</v>
      </c>
      <c r="B2246" s="7" t="s">
        <v>6038</v>
      </c>
      <c r="C2246" s="7" t="s">
        <v>124</v>
      </c>
      <c r="D2246" s="7" t="s">
        <v>6021</v>
      </c>
      <c r="E2246" s="11" t="s">
        <v>274</v>
      </c>
      <c r="F2246" s="11" t="s">
        <v>275</v>
      </c>
      <c r="G2246" s="11" t="s">
        <v>276</v>
      </c>
      <c r="H2246" s="11" t="s">
        <v>277</v>
      </c>
      <c r="I2246" s="11" t="s">
        <v>278</v>
      </c>
      <c r="M2246" s="14" t="s">
        <v>80</v>
      </c>
      <c r="N2246" s="15" t="s">
        <v>140</v>
      </c>
      <c r="O2246" s="15" t="s">
        <v>141</v>
      </c>
    </row>
    <row r="2247">
      <c r="A2247" s="9">
        <v>2247.0</v>
      </c>
      <c r="B2247" s="7" t="s">
        <v>6039</v>
      </c>
      <c r="C2247" s="7" t="s">
        <v>124</v>
      </c>
      <c r="D2247" s="7" t="s">
        <v>6021</v>
      </c>
      <c r="E2247" s="11" t="s">
        <v>274</v>
      </c>
      <c r="F2247" s="11" t="s">
        <v>275</v>
      </c>
      <c r="G2247" s="11" t="s">
        <v>276</v>
      </c>
      <c r="H2247" s="11" t="s">
        <v>277</v>
      </c>
      <c r="I2247" s="11" t="s">
        <v>278</v>
      </c>
      <c r="M2247" s="14" t="s">
        <v>80</v>
      </c>
      <c r="N2247" s="15" t="s">
        <v>140</v>
      </c>
      <c r="O2247" s="15" t="s">
        <v>141</v>
      </c>
    </row>
    <row r="2248">
      <c r="A2248" s="9">
        <v>2248.0</v>
      </c>
      <c r="B2248" s="7" t="s">
        <v>6040</v>
      </c>
      <c r="C2248" s="7" t="s">
        <v>124</v>
      </c>
      <c r="D2248" s="7" t="s">
        <v>6021</v>
      </c>
      <c r="E2248" s="11" t="s">
        <v>274</v>
      </c>
      <c r="F2248" s="11" t="s">
        <v>275</v>
      </c>
      <c r="G2248" s="11" t="s">
        <v>276</v>
      </c>
      <c r="H2248" s="11" t="s">
        <v>277</v>
      </c>
      <c r="I2248" s="11" t="s">
        <v>278</v>
      </c>
      <c r="M2248" s="14" t="s">
        <v>80</v>
      </c>
      <c r="N2248" s="15" t="s">
        <v>140</v>
      </c>
      <c r="O2248" s="15" t="s">
        <v>141</v>
      </c>
    </row>
    <row r="2249">
      <c r="A2249" s="9">
        <v>2249.0</v>
      </c>
      <c r="B2249" s="7" t="s">
        <v>6041</v>
      </c>
      <c r="C2249" s="7" t="s">
        <v>281</v>
      </c>
      <c r="D2249" s="7" t="s">
        <v>967</v>
      </c>
      <c r="E2249" s="11" t="s">
        <v>6042</v>
      </c>
      <c r="F2249" s="11" t="s">
        <v>6043</v>
      </c>
      <c r="G2249" s="11" t="s">
        <v>6044</v>
      </c>
      <c r="H2249" s="11" t="s">
        <v>6045</v>
      </c>
      <c r="I2249" s="11" t="s">
        <v>6046</v>
      </c>
      <c r="M2249" s="14" t="s">
        <v>766</v>
      </c>
      <c r="N2249" s="15" t="s">
        <v>140</v>
      </c>
      <c r="O2249" s="15" t="s">
        <v>167</v>
      </c>
    </row>
    <row r="2250">
      <c r="A2250" s="9">
        <v>2250.0</v>
      </c>
      <c r="B2250" s="7" t="s">
        <v>6047</v>
      </c>
      <c r="C2250" s="7" t="s">
        <v>281</v>
      </c>
      <c r="D2250" s="7" t="s">
        <v>967</v>
      </c>
      <c r="E2250" s="11" t="s">
        <v>2930</v>
      </c>
      <c r="F2250" s="11" t="s">
        <v>2931</v>
      </c>
      <c r="G2250" s="11" t="s">
        <v>2932</v>
      </c>
      <c r="H2250" s="11" t="s">
        <v>2933</v>
      </c>
      <c r="I2250" s="11" t="s">
        <v>2934</v>
      </c>
      <c r="M2250" s="14" t="s">
        <v>766</v>
      </c>
      <c r="N2250" s="15" t="s">
        <v>140</v>
      </c>
      <c r="O2250" s="15" t="s">
        <v>167</v>
      </c>
    </row>
    <row r="2251">
      <c r="A2251" s="9">
        <v>2251.0</v>
      </c>
      <c r="B2251" s="7" t="s">
        <v>6048</v>
      </c>
      <c r="C2251" s="7" t="s">
        <v>281</v>
      </c>
      <c r="D2251" s="7" t="s">
        <v>967</v>
      </c>
      <c r="E2251" s="11" t="s">
        <v>2930</v>
      </c>
      <c r="F2251" s="11" t="s">
        <v>2931</v>
      </c>
      <c r="G2251" s="11" t="s">
        <v>2932</v>
      </c>
      <c r="H2251" s="11" t="s">
        <v>2933</v>
      </c>
      <c r="I2251" s="11" t="s">
        <v>2934</v>
      </c>
      <c r="M2251" s="14" t="s">
        <v>766</v>
      </c>
      <c r="N2251" s="15" t="s">
        <v>140</v>
      </c>
      <c r="O2251" s="15" t="s">
        <v>167</v>
      </c>
    </row>
    <row r="2252">
      <c r="A2252" s="9">
        <v>2252.0</v>
      </c>
      <c r="B2252" s="7" t="s">
        <v>6049</v>
      </c>
      <c r="C2252" s="7" t="s">
        <v>281</v>
      </c>
      <c r="D2252" s="7" t="s">
        <v>967</v>
      </c>
      <c r="E2252" s="11" t="s">
        <v>2930</v>
      </c>
      <c r="F2252" s="11" t="s">
        <v>2931</v>
      </c>
      <c r="G2252" s="11" t="s">
        <v>2932</v>
      </c>
      <c r="H2252" s="11" t="s">
        <v>2933</v>
      </c>
      <c r="I2252" s="11" t="s">
        <v>2934</v>
      </c>
      <c r="M2252" s="14" t="s">
        <v>766</v>
      </c>
      <c r="N2252" s="15" t="s">
        <v>140</v>
      </c>
      <c r="O2252" s="15" t="s">
        <v>167</v>
      </c>
    </row>
    <row r="2253">
      <c r="A2253" s="9">
        <v>2253.0</v>
      </c>
      <c r="B2253" s="7" t="s">
        <v>6050</v>
      </c>
      <c r="C2253" s="7" t="s">
        <v>2246</v>
      </c>
      <c r="D2253" s="7" t="s">
        <v>2247</v>
      </c>
      <c r="E2253" s="11" t="s">
        <v>6051</v>
      </c>
      <c r="F2253" s="11" t="s">
        <v>6052</v>
      </c>
      <c r="G2253" s="11" t="s">
        <v>6053</v>
      </c>
      <c r="H2253" s="11" t="s">
        <v>6054</v>
      </c>
      <c r="I2253" s="11" t="s">
        <v>6055</v>
      </c>
      <c r="M2253" s="14" t="s">
        <v>26</v>
      </c>
      <c r="N2253" s="15" t="s">
        <v>140</v>
      </c>
      <c r="O2253" s="15" t="s">
        <v>167</v>
      </c>
    </row>
    <row r="2254">
      <c r="A2254" s="9">
        <v>2254.0</v>
      </c>
      <c r="B2254" s="7" t="s">
        <v>6056</v>
      </c>
      <c r="C2254" s="7" t="s">
        <v>2246</v>
      </c>
      <c r="D2254" s="7" t="s">
        <v>2247</v>
      </c>
      <c r="E2254" s="11" t="s">
        <v>6051</v>
      </c>
      <c r="F2254" s="11" t="s">
        <v>6052</v>
      </c>
      <c r="G2254" s="11" t="s">
        <v>6053</v>
      </c>
      <c r="H2254" s="11" t="s">
        <v>6054</v>
      </c>
      <c r="I2254" s="11" t="s">
        <v>6055</v>
      </c>
      <c r="M2254" s="14" t="s">
        <v>26</v>
      </c>
      <c r="N2254" s="15" t="s">
        <v>140</v>
      </c>
      <c r="O2254" s="15" t="s">
        <v>167</v>
      </c>
    </row>
    <row r="2255">
      <c r="A2255" s="9">
        <v>2255.0</v>
      </c>
      <c r="B2255" s="7" t="s">
        <v>6057</v>
      </c>
      <c r="C2255" s="7" t="s">
        <v>2246</v>
      </c>
      <c r="D2255" s="7" t="s">
        <v>2247</v>
      </c>
      <c r="E2255" s="11" t="s">
        <v>6051</v>
      </c>
      <c r="F2255" s="11" t="s">
        <v>6052</v>
      </c>
      <c r="G2255" s="11" t="s">
        <v>6053</v>
      </c>
      <c r="H2255" s="11" t="s">
        <v>6054</v>
      </c>
      <c r="I2255" s="11" t="s">
        <v>6055</v>
      </c>
      <c r="M2255" s="14" t="s">
        <v>26</v>
      </c>
      <c r="N2255" s="15" t="s">
        <v>29</v>
      </c>
      <c r="O2255" s="15" t="s">
        <v>48</v>
      </c>
    </row>
    <row r="2256">
      <c r="A2256" s="9">
        <v>2256.0</v>
      </c>
      <c r="B2256" s="7" t="s">
        <v>6058</v>
      </c>
      <c r="C2256" s="7" t="s">
        <v>708</v>
      </c>
      <c r="D2256" s="7" t="s">
        <v>709</v>
      </c>
      <c r="E2256" s="11" t="s">
        <v>689</v>
      </c>
      <c r="F2256" s="11" t="s">
        <v>690</v>
      </c>
      <c r="G2256" s="11" t="s">
        <v>691</v>
      </c>
      <c r="H2256" s="11" t="s">
        <v>692</v>
      </c>
      <c r="I2256" s="11" t="s">
        <v>693</v>
      </c>
      <c r="M2256" s="14" t="s">
        <v>26</v>
      </c>
      <c r="N2256" s="15" t="s">
        <v>89</v>
      </c>
      <c r="O2256" s="15" t="s">
        <v>695</v>
      </c>
    </row>
    <row r="2257">
      <c r="A2257" s="9">
        <v>2257.0</v>
      </c>
      <c r="B2257" s="7" t="s">
        <v>6059</v>
      </c>
      <c r="C2257" s="7" t="s">
        <v>708</v>
      </c>
      <c r="D2257" s="7" t="s">
        <v>709</v>
      </c>
      <c r="E2257" s="11" t="s">
        <v>689</v>
      </c>
      <c r="F2257" s="11" t="s">
        <v>690</v>
      </c>
      <c r="G2257" s="11" t="s">
        <v>691</v>
      </c>
      <c r="H2257" s="11" t="s">
        <v>692</v>
      </c>
      <c r="I2257" s="11" t="s">
        <v>693</v>
      </c>
      <c r="M2257" s="14" t="s">
        <v>26</v>
      </c>
      <c r="N2257" s="15" t="s">
        <v>89</v>
      </c>
      <c r="O2257" s="15" t="s">
        <v>695</v>
      </c>
    </row>
    <row r="2258">
      <c r="A2258" s="9">
        <v>2258.0</v>
      </c>
      <c r="B2258" s="7" t="s">
        <v>6060</v>
      </c>
      <c r="C2258" s="7" t="s">
        <v>708</v>
      </c>
      <c r="D2258" s="7" t="s">
        <v>709</v>
      </c>
      <c r="E2258" s="11" t="s">
        <v>689</v>
      </c>
      <c r="F2258" s="11" t="s">
        <v>690</v>
      </c>
      <c r="G2258" s="11" t="s">
        <v>691</v>
      </c>
      <c r="H2258" s="11" t="s">
        <v>692</v>
      </c>
      <c r="I2258" s="11" t="s">
        <v>693</v>
      </c>
      <c r="M2258" s="14" t="s">
        <v>26</v>
      </c>
      <c r="N2258" s="15" t="s">
        <v>89</v>
      </c>
      <c r="O2258" s="15" t="s">
        <v>695</v>
      </c>
    </row>
    <row r="2259">
      <c r="A2259" s="9">
        <v>2259.0</v>
      </c>
      <c r="B2259" s="7" t="s">
        <v>6061</v>
      </c>
      <c r="C2259" s="7" t="s">
        <v>811</v>
      </c>
      <c r="D2259" s="7" t="s">
        <v>812</v>
      </c>
      <c r="E2259" s="11" t="s">
        <v>6062</v>
      </c>
      <c r="F2259" s="11" t="s">
        <v>6063</v>
      </c>
      <c r="G2259" s="11" t="s">
        <v>6064</v>
      </c>
      <c r="H2259" s="11" t="s">
        <v>6065</v>
      </c>
      <c r="I2259" s="11" t="s">
        <v>6066</v>
      </c>
      <c r="M2259" s="14" t="s">
        <v>26</v>
      </c>
      <c r="N2259" s="15" t="s">
        <v>140</v>
      </c>
      <c r="O2259" s="15" t="s">
        <v>167</v>
      </c>
    </row>
    <row r="2260">
      <c r="A2260" s="9">
        <v>2260.0</v>
      </c>
      <c r="B2260" s="7" t="s">
        <v>6067</v>
      </c>
      <c r="C2260" s="7" t="s">
        <v>38</v>
      </c>
      <c r="D2260" s="7" t="s">
        <v>6068</v>
      </c>
      <c r="E2260" s="11" t="s">
        <v>6069</v>
      </c>
      <c r="F2260" s="11" t="s">
        <v>6070</v>
      </c>
      <c r="G2260" s="11" t="s">
        <v>6071</v>
      </c>
      <c r="H2260" s="11" t="s">
        <v>6072</v>
      </c>
      <c r="I2260" s="11" t="s">
        <v>6073</v>
      </c>
      <c r="M2260" s="14" t="s">
        <v>26</v>
      </c>
      <c r="N2260" s="15" t="s">
        <v>140</v>
      </c>
      <c r="O2260" s="15" t="s">
        <v>167</v>
      </c>
    </row>
    <row r="2261">
      <c r="A2261" s="9">
        <v>2261.0</v>
      </c>
      <c r="B2261" s="7" t="s">
        <v>6074</v>
      </c>
      <c r="C2261" s="7" t="s">
        <v>38</v>
      </c>
      <c r="D2261" s="7" t="s">
        <v>6068</v>
      </c>
      <c r="E2261" s="11" t="s">
        <v>6069</v>
      </c>
      <c r="F2261" s="11" t="s">
        <v>6070</v>
      </c>
      <c r="G2261" s="11" t="s">
        <v>6071</v>
      </c>
      <c r="H2261" s="11" t="s">
        <v>6072</v>
      </c>
      <c r="I2261" s="11" t="s">
        <v>6073</v>
      </c>
      <c r="M2261" s="14" t="s">
        <v>26</v>
      </c>
      <c r="N2261" s="15" t="s">
        <v>140</v>
      </c>
      <c r="O2261" s="15" t="s">
        <v>167</v>
      </c>
    </row>
    <row r="2262">
      <c r="A2262" s="9">
        <v>2262.0</v>
      </c>
      <c r="B2262" s="7" t="s">
        <v>6075</v>
      </c>
      <c r="C2262" s="7" t="s">
        <v>38</v>
      </c>
      <c r="D2262" s="7" t="s">
        <v>6068</v>
      </c>
      <c r="E2262" s="11" t="s">
        <v>6069</v>
      </c>
      <c r="F2262" s="11" t="s">
        <v>6070</v>
      </c>
      <c r="G2262" s="11" t="s">
        <v>6071</v>
      </c>
      <c r="H2262" s="11" t="s">
        <v>6072</v>
      </c>
      <c r="I2262" s="11" t="s">
        <v>6073</v>
      </c>
      <c r="M2262" s="14" t="s">
        <v>26</v>
      </c>
      <c r="N2262" s="15" t="s">
        <v>140</v>
      </c>
      <c r="O2262" s="15" t="s">
        <v>167</v>
      </c>
    </row>
    <row r="2263">
      <c r="A2263" s="9">
        <v>2263.0</v>
      </c>
      <c r="B2263" s="7" t="s">
        <v>6076</v>
      </c>
      <c r="C2263" s="7" t="s">
        <v>442</v>
      </c>
      <c r="D2263" s="7" t="s">
        <v>1028</v>
      </c>
      <c r="E2263" s="11" t="s">
        <v>6077</v>
      </c>
      <c r="F2263" s="11" t="s">
        <v>6078</v>
      </c>
      <c r="G2263" s="11" t="s">
        <v>6079</v>
      </c>
      <c r="H2263" s="11" t="s">
        <v>6080</v>
      </c>
      <c r="I2263" s="11" t="s">
        <v>6081</v>
      </c>
      <c r="M2263" s="14" t="s">
        <v>80</v>
      </c>
      <c r="N2263" s="15" t="s">
        <v>140</v>
      </c>
      <c r="O2263" s="15" t="s">
        <v>167</v>
      </c>
    </row>
    <row r="2264">
      <c r="A2264" s="9">
        <v>2264.0</v>
      </c>
      <c r="B2264" s="7" t="s">
        <v>6082</v>
      </c>
      <c r="C2264" s="7" t="s">
        <v>205</v>
      </c>
      <c r="D2264" s="7" t="s">
        <v>356</v>
      </c>
      <c r="E2264" s="11" t="s">
        <v>6083</v>
      </c>
      <c r="F2264" s="11" t="s">
        <v>6084</v>
      </c>
      <c r="G2264" s="11" t="s">
        <v>6085</v>
      </c>
      <c r="H2264" s="11" t="s">
        <v>6086</v>
      </c>
      <c r="I2264" s="11" t="s">
        <v>6087</v>
      </c>
      <c r="M2264" s="14" t="s">
        <v>26</v>
      </c>
      <c r="N2264" s="15" t="s">
        <v>140</v>
      </c>
      <c r="O2264" s="15" t="s">
        <v>167</v>
      </c>
    </row>
    <row r="2265">
      <c r="A2265" s="9">
        <v>2265.0</v>
      </c>
      <c r="B2265" s="7" t="s">
        <v>6088</v>
      </c>
      <c r="C2265" s="7" t="s">
        <v>205</v>
      </c>
      <c r="D2265" s="7" t="s">
        <v>356</v>
      </c>
      <c r="E2265" s="11" t="s">
        <v>6083</v>
      </c>
      <c r="F2265" s="11" t="s">
        <v>6084</v>
      </c>
      <c r="G2265" s="11" t="s">
        <v>6085</v>
      </c>
      <c r="H2265" s="11" t="s">
        <v>6086</v>
      </c>
      <c r="I2265" s="11" t="s">
        <v>6087</v>
      </c>
      <c r="M2265" s="14" t="s">
        <v>26</v>
      </c>
      <c r="N2265" s="15" t="s">
        <v>140</v>
      </c>
      <c r="O2265" s="15" t="s">
        <v>167</v>
      </c>
    </row>
    <row r="2266">
      <c r="A2266" s="9">
        <v>2266.0</v>
      </c>
      <c r="B2266" s="7" t="s">
        <v>6089</v>
      </c>
      <c r="C2266" s="7" t="s">
        <v>205</v>
      </c>
      <c r="D2266" s="7" t="s">
        <v>356</v>
      </c>
      <c r="E2266" s="11" t="s">
        <v>6083</v>
      </c>
      <c r="F2266" s="11" t="s">
        <v>6084</v>
      </c>
      <c r="G2266" s="11" t="s">
        <v>6085</v>
      </c>
      <c r="H2266" s="11" t="s">
        <v>6086</v>
      </c>
      <c r="I2266" s="11" t="s">
        <v>6087</v>
      </c>
      <c r="M2266" s="14" t="s">
        <v>26</v>
      </c>
      <c r="N2266" s="15" t="s">
        <v>140</v>
      </c>
      <c r="O2266" s="15" t="s">
        <v>167</v>
      </c>
    </row>
    <row r="2267">
      <c r="A2267" s="9">
        <v>2267.0</v>
      </c>
      <c r="B2267" s="7" t="s">
        <v>6090</v>
      </c>
      <c r="C2267" s="7" t="s">
        <v>179</v>
      </c>
      <c r="D2267" s="7" t="s">
        <v>6091</v>
      </c>
      <c r="E2267" s="11" t="s">
        <v>6092</v>
      </c>
      <c r="F2267" s="11" t="s">
        <v>6093</v>
      </c>
      <c r="G2267" s="11" t="s">
        <v>6094</v>
      </c>
      <c r="H2267" s="11" t="s">
        <v>6095</v>
      </c>
      <c r="I2267" s="11" t="s">
        <v>6096</v>
      </c>
      <c r="M2267" s="14" t="s">
        <v>26</v>
      </c>
      <c r="N2267" s="15" t="s">
        <v>140</v>
      </c>
      <c r="O2267" s="15" t="s">
        <v>167</v>
      </c>
    </row>
    <row r="2268">
      <c r="A2268" s="9">
        <v>2268.0</v>
      </c>
      <c r="B2268" s="7" t="s">
        <v>6097</v>
      </c>
      <c r="C2268" s="7" t="s">
        <v>179</v>
      </c>
      <c r="D2268" s="7" t="s">
        <v>6091</v>
      </c>
      <c r="E2268" s="11" t="s">
        <v>6092</v>
      </c>
      <c r="F2268" s="11" t="s">
        <v>6093</v>
      </c>
      <c r="G2268" s="11" t="s">
        <v>6094</v>
      </c>
      <c r="H2268" s="11" t="s">
        <v>6095</v>
      </c>
      <c r="I2268" s="11" t="s">
        <v>6096</v>
      </c>
      <c r="M2268" s="14" t="s">
        <v>26</v>
      </c>
      <c r="N2268" s="15" t="s">
        <v>140</v>
      </c>
      <c r="O2268" s="15" t="s">
        <v>167</v>
      </c>
    </row>
    <row r="2269">
      <c r="A2269" s="9">
        <v>2269.0</v>
      </c>
      <c r="B2269" s="7" t="s">
        <v>6098</v>
      </c>
      <c r="C2269" s="7" t="s">
        <v>179</v>
      </c>
      <c r="D2269" s="7" t="s">
        <v>6091</v>
      </c>
      <c r="E2269" s="11" t="s">
        <v>6092</v>
      </c>
      <c r="F2269" s="11" t="s">
        <v>6093</v>
      </c>
      <c r="G2269" s="11" t="s">
        <v>6094</v>
      </c>
      <c r="H2269" s="11" t="s">
        <v>6095</v>
      </c>
      <c r="I2269" s="11" t="s">
        <v>6096</v>
      </c>
      <c r="M2269" s="14" t="s">
        <v>219</v>
      </c>
      <c r="N2269" s="15" t="s">
        <v>220</v>
      </c>
      <c r="O2269" s="15" t="s">
        <v>221</v>
      </c>
    </row>
    <row r="2270">
      <c r="A2270" s="9">
        <v>2270.0</v>
      </c>
      <c r="B2270" s="7" t="s">
        <v>6099</v>
      </c>
      <c r="C2270" s="7" t="s">
        <v>179</v>
      </c>
      <c r="D2270" s="7" t="s">
        <v>6091</v>
      </c>
      <c r="E2270" s="11" t="s">
        <v>6092</v>
      </c>
      <c r="F2270" s="11" t="s">
        <v>6093</v>
      </c>
      <c r="G2270" s="11" t="s">
        <v>6094</v>
      </c>
      <c r="H2270" s="11" t="s">
        <v>6095</v>
      </c>
      <c r="I2270" s="11" t="s">
        <v>6096</v>
      </c>
      <c r="M2270" s="14" t="s">
        <v>26</v>
      </c>
      <c r="N2270" s="15" t="s">
        <v>140</v>
      </c>
      <c r="O2270" s="15" t="s">
        <v>167</v>
      </c>
    </row>
    <row r="2271">
      <c r="A2271" s="9">
        <v>2271.0</v>
      </c>
      <c r="B2271" s="7" t="s">
        <v>1126</v>
      </c>
      <c r="C2271" s="7" t="s">
        <v>256</v>
      </c>
      <c r="D2271" s="7" t="s">
        <v>4670</v>
      </c>
      <c r="E2271" s="11" t="s">
        <v>6100</v>
      </c>
      <c r="F2271" s="11" t="s">
        <v>6101</v>
      </c>
      <c r="G2271" s="11" t="s">
        <v>6102</v>
      </c>
      <c r="H2271" s="11" t="s">
        <v>6103</v>
      </c>
      <c r="I2271" s="11" t="s">
        <v>6104</v>
      </c>
      <c r="M2271" s="14" t="s">
        <v>80</v>
      </c>
      <c r="N2271" s="15" t="s">
        <v>140</v>
      </c>
      <c r="O2271" s="15" t="s">
        <v>167</v>
      </c>
    </row>
    <row r="2272">
      <c r="A2272" s="9">
        <v>2272.0</v>
      </c>
      <c r="B2272" s="7" t="s">
        <v>6105</v>
      </c>
      <c r="C2272" s="7" t="s">
        <v>256</v>
      </c>
      <c r="D2272" s="7" t="s">
        <v>4670</v>
      </c>
      <c r="E2272" s="11" t="s">
        <v>6100</v>
      </c>
      <c r="F2272" s="11" t="s">
        <v>6101</v>
      </c>
      <c r="G2272" s="11" t="s">
        <v>6102</v>
      </c>
      <c r="H2272" s="11" t="s">
        <v>6103</v>
      </c>
      <c r="I2272" s="11" t="s">
        <v>6104</v>
      </c>
      <c r="M2272" s="14" t="s">
        <v>80</v>
      </c>
      <c r="N2272" s="15" t="s">
        <v>140</v>
      </c>
      <c r="O2272" s="15" t="s">
        <v>167</v>
      </c>
    </row>
    <row r="2273">
      <c r="A2273" s="9">
        <v>2273.0</v>
      </c>
      <c r="B2273" s="7" t="s">
        <v>6106</v>
      </c>
      <c r="C2273" s="7" t="s">
        <v>256</v>
      </c>
      <c r="D2273" s="7" t="s">
        <v>4670</v>
      </c>
      <c r="E2273" s="11" t="s">
        <v>6100</v>
      </c>
      <c r="F2273" s="11" t="s">
        <v>6101</v>
      </c>
      <c r="G2273" s="11" t="s">
        <v>6102</v>
      </c>
      <c r="H2273" s="11" t="s">
        <v>6103</v>
      </c>
      <c r="I2273" s="11" t="s">
        <v>6104</v>
      </c>
      <c r="M2273" s="14" t="s">
        <v>80</v>
      </c>
      <c r="N2273" s="15" t="s">
        <v>140</v>
      </c>
      <c r="O2273" s="15" t="s">
        <v>167</v>
      </c>
    </row>
    <row r="2274">
      <c r="A2274" s="9">
        <v>2274.0</v>
      </c>
      <c r="B2274" s="7" t="s">
        <v>6107</v>
      </c>
      <c r="C2274" s="7" t="s">
        <v>256</v>
      </c>
      <c r="D2274" s="7" t="s">
        <v>4670</v>
      </c>
      <c r="E2274" s="11" t="s">
        <v>6100</v>
      </c>
      <c r="F2274" s="11" t="s">
        <v>6101</v>
      </c>
      <c r="G2274" s="11" t="s">
        <v>6102</v>
      </c>
      <c r="H2274" s="11" t="s">
        <v>6103</v>
      </c>
      <c r="I2274" s="11" t="s">
        <v>6104</v>
      </c>
      <c r="M2274" s="14" t="s">
        <v>80</v>
      </c>
      <c r="N2274" s="15" t="s">
        <v>140</v>
      </c>
      <c r="O2274" s="15" t="s">
        <v>167</v>
      </c>
    </row>
    <row r="2275">
      <c r="A2275" s="9">
        <v>2275.0</v>
      </c>
      <c r="B2275" s="7" t="s">
        <v>6108</v>
      </c>
      <c r="C2275" s="7" t="s">
        <v>256</v>
      </c>
      <c r="D2275" s="7" t="s">
        <v>4670</v>
      </c>
      <c r="E2275" s="11" t="s">
        <v>6100</v>
      </c>
      <c r="F2275" s="11" t="s">
        <v>6101</v>
      </c>
      <c r="G2275" s="11" t="s">
        <v>6102</v>
      </c>
      <c r="H2275" s="11" t="s">
        <v>6103</v>
      </c>
      <c r="I2275" s="11" t="s">
        <v>6104</v>
      </c>
      <c r="M2275" s="14" t="s">
        <v>80</v>
      </c>
      <c r="N2275" s="15" t="s">
        <v>140</v>
      </c>
      <c r="O2275" s="15" t="s">
        <v>167</v>
      </c>
    </row>
    <row r="2276">
      <c r="A2276" s="9">
        <v>2276.0</v>
      </c>
      <c r="B2276" s="7" t="s">
        <v>6109</v>
      </c>
      <c r="C2276" s="7" t="s">
        <v>256</v>
      </c>
      <c r="D2276" s="7" t="s">
        <v>4670</v>
      </c>
      <c r="E2276" s="11" t="s">
        <v>6100</v>
      </c>
      <c r="F2276" s="11" t="s">
        <v>6101</v>
      </c>
      <c r="G2276" s="11" t="s">
        <v>6102</v>
      </c>
      <c r="H2276" s="11" t="s">
        <v>6103</v>
      </c>
      <c r="I2276" s="11" t="s">
        <v>6104</v>
      </c>
      <c r="M2276" s="14" t="s">
        <v>80</v>
      </c>
      <c r="N2276" s="15" t="s">
        <v>140</v>
      </c>
      <c r="O2276" s="15" t="s">
        <v>167</v>
      </c>
    </row>
    <row r="2277">
      <c r="A2277" s="9">
        <v>2277.0</v>
      </c>
      <c r="B2277" s="7" t="s">
        <v>6110</v>
      </c>
      <c r="C2277" s="7" t="s">
        <v>256</v>
      </c>
      <c r="D2277" s="7" t="s">
        <v>4670</v>
      </c>
      <c r="E2277" s="11" t="s">
        <v>6100</v>
      </c>
      <c r="F2277" s="11" t="s">
        <v>6101</v>
      </c>
      <c r="G2277" s="11" t="s">
        <v>6102</v>
      </c>
      <c r="H2277" s="11" t="s">
        <v>6103</v>
      </c>
      <c r="I2277" s="11" t="s">
        <v>6104</v>
      </c>
      <c r="M2277" s="14" t="s">
        <v>80</v>
      </c>
      <c r="N2277" s="15" t="s">
        <v>140</v>
      </c>
      <c r="O2277" s="15" t="s">
        <v>167</v>
      </c>
    </row>
    <row r="2278">
      <c r="A2278" s="9">
        <v>2278.0</v>
      </c>
      <c r="B2278" s="7" t="s">
        <v>6111</v>
      </c>
      <c r="C2278" s="7" t="s">
        <v>256</v>
      </c>
      <c r="D2278" s="7" t="s">
        <v>4670</v>
      </c>
      <c r="E2278" s="11" t="s">
        <v>6100</v>
      </c>
      <c r="F2278" s="11" t="s">
        <v>6101</v>
      </c>
      <c r="G2278" s="11" t="s">
        <v>6102</v>
      </c>
      <c r="H2278" s="11" t="s">
        <v>6103</v>
      </c>
      <c r="I2278" s="11" t="s">
        <v>6104</v>
      </c>
      <c r="M2278" s="14" t="s">
        <v>80</v>
      </c>
      <c r="N2278" s="15" t="s">
        <v>140</v>
      </c>
      <c r="O2278" s="15" t="s">
        <v>167</v>
      </c>
    </row>
    <row r="2279">
      <c r="A2279" s="9">
        <v>2279.0</v>
      </c>
      <c r="B2279" s="7" t="s">
        <v>6112</v>
      </c>
      <c r="C2279" s="7" t="s">
        <v>4041</v>
      </c>
      <c r="D2279" s="7" t="s">
        <v>4042</v>
      </c>
      <c r="E2279" s="11" t="s">
        <v>6113</v>
      </c>
      <c r="F2279" s="11" t="s">
        <v>6114</v>
      </c>
      <c r="G2279" s="11" t="s">
        <v>6115</v>
      </c>
      <c r="H2279" s="11" t="s">
        <v>6116</v>
      </c>
      <c r="I2279" s="11" t="s">
        <v>6117</v>
      </c>
      <c r="M2279" s="14" t="s">
        <v>26</v>
      </c>
      <c r="N2279" s="15" t="s">
        <v>140</v>
      </c>
      <c r="O2279" s="15" t="s">
        <v>167</v>
      </c>
    </row>
    <row r="2280">
      <c r="A2280" s="9">
        <v>2280.0</v>
      </c>
      <c r="B2280" s="7" t="s">
        <v>6118</v>
      </c>
      <c r="C2280" s="7" t="s">
        <v>4041</v>
      </c>
      <c r="D2280" s="7" t="s">
        <v>4042</v>
      </c>
      <c r="E2280" s="11" t="s">
        <v>6113</v>
      </c>
      <c r="F2280" s="11" t="s">
        <v>6114</v>
      </c>
      <c r="G2280" s="11" t="s">
        <v>6115</v>
      </c>
      <c r="H2280" s="11" t="s">
        <v>6116</v>
      </c>
      <c r="I2280" s="11" t="s">
        <v>6117</v>
      </c>
      <c r="M2280" s="14" t="s">
        <v>26</v>
      </c>
      <c r="N2280" s="15" t="s">
        <v>140</v>
      </c>
      <c r="O2280" s="15" t="s">
        <v>167</v>
      </c>
    </row>
    <row r="2281">
      <c r="A2281" s="9">
        <v>2281.0</v>
      </c>
      <c r="B2281" s="7" t="s">
        <v>6119</v>
      </c>
      <c r="C2281" s="7" t="s">
        <v>4041</v>
      </c>
      <c r="D2281" s="7" t="s">
        <v>4042</v>
      </c>
      <c r="E2281" s="11" t="s">
        <v>6120</v>
      </c>
      <c r="F2281" s="11" t="s">
        <v>4893</v>
      </c>
      <c r="G2281" s="11" t="s">
        <v>5670</v>
      </c>
      <c r="H2281" s="11" t="s">
        <v>6121</v>
      </c>
      <c r="I2281" s="11" t="s">
        <v>6122</v>
      </c>
      <c r="M2281" s="14" t="s">
        <v>26</v>
      </c>
      <c r="N2281" s="15" t="s">
        <v>140</v>
      </c>
      <c r="O2281" s="15" t="s">
        <v>167</v>
      </c>
    </row>
    <row r="2282">
      <c r="A2282" s="9">
        <v>2282.0</v>
      </c>
      <c r="B2282" s="7" t="s">
        <v>6123</v>
      </c>
      <c r="C2282" s="7" t="s">
        <v>4041</v>
      </c>
      <c r="D2282" s="7" t="s">
        <v>4042</v>
      </c>
      <c r="E2282" s="11" t="s">
        <v>6120</v>
      </c>
      <c r="F2282" s="11" t="s">
        <v>4893</v>
      </c>
      <c r="G2282" s="11" t="s">
        <v>5670</v>
      </c>
      <c r="H2282" s="11" t="s">
        <v>6121</v>
      </c>
      <c r="I2282" s="11" t="s">
        <v>6122</v>
      </c>
      <c r="M2282" s="14" t="s">
        <v>26</v>
      </c>
      <c r="N2282" s="15" t="s">
        <v>140</v>
      </c>
      <c r="O2282" s="15" t="s">
        <v>167</v>
      </c>
    </row>
    <row r="2283">
      <c r="A2283" s="9">
        <v>2283.0</v>
      </c>
      <c r="B2283" s="7" t="s">
        <v>6124</v>
      </c>
      <c r="C2283" s="7" t="s">
        <v>3536</v>
      </c>
      <c r="D2283" s="7" t="s">
        <v>3537</v>
      </c>
      <c r="E2283" s="11" t="s">
        <v>6125</v>
      </c>
      <c r="F2283" s="11" t="s">
        <v>6126</v>
      </c>
      <c r="G2283" s="11" t="s">
        <v>6127</v>
      </c>
      <c r="H2283" s="11" t="s">
        <v>6128</v>
      </c>
      <c r="I2283" s="11" t="s">
        <v>6129</v>
      </c>
      <c r="M2283" s="14" t="s">
        <v>26</v>
      </c>
      <c r="N2283" s="15" t="s">
        <v>140</v>
      </c>
      <c r="O2283" s="15" t="s">
        <v>167</v>
      </c>
    </row>
    <row r="2284">
      <c r="A2284" s="9">
        <v>2284.0</v>
      </c>
      <c r="B2284" s="7" t="s">
        <v>6130</v>
      </c>
      <c r="C2284" s="7" t="s">
        <v>3536</v>
      </c>
      <c r="D2284" s="7" t="s">
        <v>3537</v>
      </c>
      <c r="E2284" s="11" t="s">
        <v>6125</v>
      </c>
      <c r="F2284" s="11" t="s">
        <v>6126</v>
      </c>
      <c r="G2284" s="11" t="s">
        <v>6127</v>
      </c>
      <c r="H2284" s="11" t="s">
        <v>6128</v>
      </c>
      <c r="I2284" s="11" t="s">
        <v>6129</v>
      </c>
      <c r="M2284" s="14" t="s">
        <v>26</v>
      </c>
      <c r="N2284" s="15" t="s">
        <v>140</v>
      </c>
      <c r="O2284" s="15" t="s">
        <v>167</v>
      </c>
    </row>
    <row r="2285">
      <c r="A2285" s="9">
        <v>2285.0</v>
      </c>
      <c r="B2285" s="7" t="s">
        <v>6131</v>
      </c>
      <c r="C2285" s="7" t="s">
        <v>3536</v>
      </c>
      <c r="D2285" s="7" t="s">
        <v>3537</v>
      </c>
      <c r="E2285" s="11" t="s">
        <v>6125</v>
      </c>
      <c r="F2285" s="11" t="s">
        <v>6126</v>
      </c>
      <c r="G2285" s="11" t="s">
        <v>6127</v>
      </c>
      <c r="H2285" s="11" t="s">
        <v>6128</v>
      </c>
      <c r="I2285" s="11" t="s">
        <v>6129</v>
      </c>
      <c r="M2285" s="14" t="s">
        <v>26</v>
      </c>
      <c r="N2285" s="15" t="s">
        <v>140</v>
      </c>
      <c r="O2285" s="15" t="s">
        <v>167</v>
      </c>
    </row>
    <row r="2286">
      <c r="A2286" s="9">
        <v>2286.0</v>
      </c>
      <c r="B2286" s="7" t="s">
        <v>6132</v>
      </c>
      <c r="C2286" s="7" t="s">
        <v>3536</v>
      </c>
      <c r="D2286" s="7" t="s">
        <v>3537</v>
      </c>
      <c r="E2286" s="11" t="s">
        <v>6125</v>
      </c>
      <c r="F2286" s="11" t="s">
        <v>6126</v>
      </c>
      <c r="G2286" s="11" t="s">
        <v>6127</v>
      </c>
      <c r="H2286" s="11" t="s">
        <v>6128</v>
      </c>
      <c r="I2286" s="11" t="s">
        <v>6129</v>
      </c>
      <c r="M2286" s="14" t="s">
        <v>26</v>
      </c>
      <c r="N2286" s="15" t="s">
        <v>29</v>
      </c>
      <c r="O2286" s="15" t="s">
        <v>48</v>
      </c>
    </row>
    <row r="2287">
      <c r="A2287" s="9">
        <v>2287.0</v>
      </c>
      <c r="B2287" s="7" t="s">
        <v>6133</v>
      </c>
      <c r="C2287" s="7" t="s">
        <v>623</v>
      </c>
      <c r="D2287" s="7" t="s">
        <v>624</v>
      </c>
      <c r="E2287" s="11" t="s">
        <v>6134</v>
      </c>
      <c r="F2287" s="11" t="s">
        <v>6135</v>
      </c>
      <c r="G2287" s="11" t="s">
        <v>6136</v>
      </c>
      <c r="H2287" s="11" t="s">
        <v>6137</v>
      </c>
      <c r="I2287" s="11" t="s">
        <v>6138</v>
      </c>
      <c r="M2287" s="14" t="s">
        <v>26</v>
      </c>
      <c r="N2287" s="15" t="s">
        <v>89</v>
      </c>
      <c r="O2287" s="15" t="s">
        <v>630</v>
      </c>
    </row>
    <row r="2288">
      <c r="A2288" s="9">
        <v>2288.0</v>
      </c>
      <c r="B2288" s="7" t="s">
        <v>6139</v>
      </c>
      <c r="C2288" s="7" t="s">
        <v>623</v>
      </c>
      <c r="D2288" s="7" t="s">
        <v>624</v>
      </c>
      <c r="E2288" s="11" t="s">
        <v>6134</v>
      </c>
      <c r="F2288" s="11" t="s">
        <v>6135</v>
      </c>
      <c r="G2288" s="11" t="s">
        <v>6136</v>
      </c>
      <c r="H2288" s="11" t="s">
        <v>6137</v>
      </c>
      <c r="I2288" s="11" t="s">
        <v>6138</v>
      </c>
      <c r="M2288" s="14" t="s">
        <v>26</v>
      </c>
      <c r="N2288" s="15" t="s">
        <v>89</v>
      </c>
      <c r="O2288" s="15" t="s">
        <v>630</v>
      </c>
    </row>
    <row r="2289">
      <c r="A2289" s="9">
        <v>2289.0</v>
      </c>
      <c r="B2289" s="7" t="s">
        <v>6140</v>
      </c>
      <c r="C2289" s="7" t="s">
        <v>623</v>
      </c>
      <c r="D2289" s="7" t="s">
        <v>624</v>
      </c>
      <c r="E2289" s="11" t="s">
        <v>6134</v>
      </c>
      <c r="F2289" s="11" t="s">
        <v>6135</v>
      </c>
      <c r="G2289" s="11" t="s">
        <v>6136</v>
      </c>
      <c r="H2289" s="11" t="s">
        <v>6137</v>
      </c>
      <c r="I2289" s="11" t="s">
        <v>6138</v>
      </c>
      <c r="M2289" s="14" t="s">
        <v>26</v>
      </c>
      <c r="N2289" s="15" t="s">
        <v>89</v>
      </c>
      <c r="O2289" s="15" t="s">
        <v>630</v>
      </c>
    </row>
    <row r="2290">
      <c r="A2290" s="9">
        <v>2290.0</v>
      </c>
      <c r="B2290" s="7" t="s">
        <v>6141</v>
      </c>
      <c r="C2290" s="7" t="s">
        <v>623</v>
      </c>
      <c r="D2290" s="7" t="s">
        <v>624</v>
      </c>
      <c r="E2290" s="11" t="s">
        <v>6134</v>
      </c>
      <c r="F2290" s="11" t="s">
        <v>6135</v>
      </c>
      <c r="G2290" s="11" t="s">
        <v>6136</v>
      </c>
      <c r="H2290" s="11" t="s">
        <v>6137</v>
      </c>
      <c r="I2290" s="11" t="s">
        <v>6138</v>
      </c>
      <c r="M2290" s="14" t="s">
        <v>26</v>
      </c>
      <c r="N2290" s="15" t="s">
        <v>89</v>
      </c>
      <c r="O2290" s="15" t="s">
        <v>630</v>
      </c>
    </row>
    <row r="2291">
      <c r="A2291" s="9">
        <v>2291.0</v>
      </c>
      <c r="B2291" s="7" t="s">
        <v>6142</v>
      </c>
      <c r="C2291" s="7" t="s">
        <v>623</v>
      </c>
      <c r="D2291" s="7" t="s">
        <v>624</v>
      </c>
      <c r="E2291" s="11" t="s">
        <v>6134</v>
      </c>
      <c r="F2291" s="11" t="s">
        <v>6135</v>
      </c>
      <c r="G2291" s="11" t="s">
        <v>6136</v>
      </c>
      <c r="H2291" s="11" t="s">
        <v>6137</v>
      </c>
      <c r="I2291" s="11" t="s">
        <v>6138</v>
      </c>
      <c r="M2291" s="14" t="s">
        <v>26</v>
      </c>
      <c r="N2291" s="15" t="s">
        <v>89</v>
      </c>
      <c r="O2291" s="15" t="s">
        <v>630</v>
      </c>
    </row>
    <row r="2292">
      <c r="A2292" s="9">
        <v>2292.0</v>
      </c>
      <c r="B2292" s="7" t="s">
        <v>6143</v>
      </c>
      <c r="C2292" s="7" t="s">
        <v>623</v>
      </c>
      <c r="D2292" s="7" t="s">
        <v>624</v>
      </c>
      <c r="E2292" s="11" t="s">
        <v>6134</v>
      </c>
      <c r="F2292" s="11" t="s">
        <v>6135</v>
      </c>
      <c r="G2292" s="11" t="s">
        <v>6136</v>
      </c>
      <c r="H2292" s="11" t="s">
        <v>6137</v>
      </c>
      <c r="I2292" s="11" t="s">
        <v>6138</v>
      </c>
      <c r="M2292" s="14" t="s">
        <v>26</v>
      </c>
      <c r="N2292" s="15" t="s">
        <v>89</v>
      </c>
      <c r="O2292" s="15" t="s">
        <v>630</v>
      </c>
    </row>
    <row r="2293">
      <c r="A2293" s="9">
        <v>2293.0</v>
      </c>
      <c r="B2293" s="7" t="s">
        <v>6144</v>
      </c>
      <c r="C2293" s="7" t="s">
        <v>623</v>
      </c>
      <c r="D2293" s="7" t="s">
        <v>624</v>
      </c>
      <c r="E2293" s="11" t="s">
        <v>6134</v>
      </c>
      <c r="F2293" s="11" t="s">
        <v>6135</v>
      </c>
      <c r="G2293" s="11" t="s">
        <v>6136</v>
      </c>
      <c r="H2293" s="11" t="s">
        <v>6137</v>
      </c>
      <c r="I2293" s="11" t="s">
        <v>6138</v>
      </c>
      <c r="M2293" s="14" t="s">
        <v>26</v>
      </c>
      <c r="N2293" s="15" t="s">
        <v>89</v>
      </c>
      <c r="O2293" s="15" t="s">
        <v>630</v>
      </c>
    </row>
    <row r="2294">
      <c r="A2294" s="9">
        <v>2294.0</v>
      </c>
      <c r="B2294" s="7" t="s">
        <v>6145</v>
      </c>
      <c r="C2294" s="7" t="s">
        <v>623</v>
      </c>
      <c r="D2294" s="7" t="s">
        <v>624</v>
      </c>
      <c r="E2294" s="11" t="s">
        <v>6134</v>
      </c>
      <c r="F2294" s="11" t="s">
        <v>6135</v>
      </c>
      <c r="G2294" s="11" t="s">
        <v>6136</v>
      </c>
      <c r="H2294" s="11" t="s">
        <v>6137</v>
      </c>
      <c r="I2294" s="11" t="s">
        <v>6138</v>
      </c>
      <c r="M2294" s="14" t="s">
        <v>26</v>
      </c>
      <c r="N2294" s="15" t="s">
        <v>89</v>
      </c>
      <c r="O2294" s="15" t="s">
        <v>630</v>
      </c>
    </row>
    <row r="2295">
      <c r="A2295" s="9">
        <v>2295.0</v>
      </c>
      <c r="B2295" s="7" t="s">
        <v>6146</v>
      </c>
      <c r="C2295" s="7" t="s">
        <v>638</v>
      </c>
      <c r="D2295" s="7" t="s">
        <v>638</v>
      </c>
      <c r="E2295" s="11" t="s">
        <v>6147</v>
      </c>
      <c r="F2295" s="11" t="s">
        <v>6148</v>
      </c>
      <c r="G2295" s="11" t="s">
        <v>6149</v>
      </c>
      <c r="H2295" s="11" t="s">
        <v>6150</v>
      </c>
      <c r="I2295" s="11" t="s">
        <v>6151</v>
      </c>
      <c r="M2295" s="14" t="s">
        <v>26</v>
      </c>
      <c r="N2295" s="15" t="s">
        <v>140</v>
      </c>
      <c r="O2295" s="15" t="s">
        <v>167</v>
      </c>
    </row>
    <row r="2296">
      <c r="A2296" s="9">
        <v>2296.0</v>
      </c>
      <c r="B2296" s="7" t="s">
        <v>6152</v>
      </c>
      <c r="C2296" s="7" t="s">
        <v>638</v>
      </c>
      <c r="D2296" s="7" t="s">
        <v>638</v>
      </c>
      <c r="E2296" s="11" t="s">
        <v>6147</v>
      </c>
      <c r="F2296" s="11" t="s">
        <v>6148</v>
      </c>
      <c r="G2296" s="11" t="s">
        <v>6149</v>
      </c>
      <c r="H2296" s="11" t="s">
        <v>6150</v>
      </c>
      <c r="I2296" s="11" t="s">
        <v>6151</v>
      </c>
      <c r="M2296" s="14" t="s">
        <v>26</v>
      </c>
      <c r="N2296" s="15" t="s">
        <v>140</v>
      </c>
      <c r="O2296" s="15" t="s">
        <v>167</v>
      </c>
    </row>
    <row r="2297">
      <c r="A2297" s="9">
        <v>2297.0</v>
      </c>
      <c r="B2297" s="7" t="s">
        <v>6153</v>
      </c>
      <c r="C2297" s="7" t="s">
        <v>17</v>
      </c>
      <c r="D2297" s="7" t="s">
        <v>3103</v>
      </c>
      <c r="E2297" s="11" t="s">
        <v>6154</v>
      </c>
      <c r="F2297" s="11" t="s">
        <v>6155</v>
      </c>
      <c r="G2297" s="11" t="s">
        <v>6156</v>
      </c>
      <c r="H2297" s="11" t="s">
        <v>6157</v>
      </c>
      <c r="I2297" s="11" t="s">
        <v>6158</v>
      </c>
      <c r="M2297" s="14" t="s">
        <v>26</v>
      </c>
      <c r="N2297" s="15" t="s">
        <v>140</v>
      </c>
      <c r="O2297" s="15" t="s">
        <v>167</v>
      </c>
    </row>
    <row r="2298">
      <c r="A2298" s="9">
        <v>2298.0</v>
      </c>
      <c r="B2298" s="7" t="s">
        <v>6159</v>
      </c>
      <c r="C2298" s="7" t="s">
        <v>17</v>
      </c>
      <c r="D2298" s="7" t="s">
        <v>3103</v>
      </c>
      <c r="E2298" s="11" t="s">
        <v>6154</v>
      </c>
      <c r="F2298" s="11" t="s">
        <v>6155</v>
      </c>
      <c r="G2298" s="11" t="s">
        <v>6156</v>
      </c>
      <c r="H2298" s="11" t="s">
        <v>6157</v>
      </c>
      <c r="I2298" s="11" t="s">
        <v>6158</v>
      </c>
      <c r="M2298" s="14" t="s">
        <v>26</v>
      </c>
      <c r="N2298" s="15" t="s">
        <v>140</v>
      </c>
      <c r="O2298" s="15" t="s">
        <v>167</v>
      </c>
    </row>
    <row r="2299">
      <c r="A2299" s="9">
        <v>2299.0</v>
      </c>
      <c r="B2299" s="7" t="s">
        <v>6160</v>
      </c>
      <c r="C2299" s="7" t="s">
        <v>17</v>
      </c>
      <c r="D2299" s="7" t="s">
        <v>3103</v>
      </c>
      <c r="E2299" s="11" t="s">
        <v>6154</v>
      </c>
      <c r="F2299" s="11" t="s">
        <v>6155</v>
      </c>
      <c r="G2299" s="11" t="s">
        <v>6156</v>
      </c>
      <c r="H2299" s="11" t="s">
        <v>6157</v>
      </c>
      <c r="I2299" s="11" t="s">
        <v>6158</v>
      </c>
      <c r="M2299" s="14" t="s">
        <v>26</v>
      </c>
      <c r="N2299" s="15" t="s">
        <v>140</v>
      </c>
      <c r="O2299" s="15" t="s">
        <v>167</v>
      </c>
    </row>
    <row r="2300">
      <c r="A2300" s="9">
        <v>2300.0</v>
      </c>
      <c r="B2300" s="7" t="s">
        <v>6161</v>
      </c>
      <c r="C2300" s="7" t="s">
        <v>17</v>
      </c>
      <c r="D2300" s="7" t="s">
        <v>3103</v>
      </c>
      <c r="E2300" s="11" t="s">
        <v>6154</v>
      </c>
      <c r="F2300" s="11" t="s">
        <v>6155</v>
      </c>
      <c r="G2300" s="11" t="s">
        <v>6156</v>
      </c>
      <c r="H2300" s="11" t="s">
        <v>6157</v>
      </c>
      <c r="I2300" s="11" t="s">
        <v>6158</v>
      </c>
      <c r="M2300" s="14" t="s">
        <v>26</v>
      </c>
      <c r="N2300" s="15" t="s">
        <v>140</v>
      </c>
      <c r="O2300" s="15" t="s">
        <v>3111</v>
      </c>
    </row>
    <row r="2301">
      <c r="A2301" s="9">
        <v>2301.0</v>
      </c>
      <c r="B2301" s="7" t="s">
        <v>6162</v>
      </c>
      <c r="C2301" s="7" t="s">
        <v>17</v>
      </c>
      <c r="D2301" s="7" t="s">
        <v>3103</v>
      </c>
      <c r="E2301" s="11" t="s">
        <v>6154</v>
      </c>
      <c r="F2301" s="11" t="s">
        <v>6155</v>
      </c>
      <c r="G2301" s="11" t="s">
        <v>6156</v>
      </c>
      <c r="H2301" s="11" t="s">
        <v>6157</v>
      </c>
      <c r="I2301" s="11" t="s">
        <v>6158</v>
      </c>
      <c r="M2301" s="14" t="s">
        <v>26</v>
      </c>
      <c r="N2301" s="15" t="s">
        <v>140</v>
      </c>
      <c r="O2301" s="15" t="s">
        <v>3111</v>
      </c>
    </row>
    <row r="2302">
      <c r="A2302" s="9">
        <v>2302.0</v>
      </c>
      <c r="B2302" s="7" t="s">
        <v>6163</v>
      </c>
      <c r="C2302" s="7" t="s">
        <v>17</v>
      </c>
      <c r="D2302" s="7" t="s">
        <v>3103</v>
      </c>
      <c r="E2302" s="11" t="s">
        <v>6154</v>
      </c>
      <c r="F2302" s="11" t="s">
        <v>6155</v>
      </c>
      <c r="G2302" s="11" t="s">
        <v>6156</v>
      </c>
      <c r="H2302" s="11" t="s">
        <v>6157</v>
      </c>
      <c r="I2302" s="11" t="s">
        <v>6158</v>
      </c>
      <c r="M2302" s="14" t="s">
        <v>26</v>
      </c>
      <c r="N2302" s="15" t="s">
        <v>140</v>
      </c>
      <c r="O2302" s="15" t="s">
        <v>3111</v>
      </c>
    </row>
    <row r="2303">
      <c r="A2303" s="9">
        <v>2303.0</v>
      </c>
      <c r="B2303" s="7" t="s">
        <v>6164</v>
      </c>
      <c r="C2303" s="7" t="s">
        <v>17</v>
      </c>
      <c r="D2303" s="7" t="s">
        <v>3103</v>
      </c>
      <c r="E2303" s="11" t="s">
        <v>6154</v>
      </c>
      <c r="F2303" s="11" t="s">
        <v>6155</v>
      </c>
      <c r="G2303" s="11" t="s">
        <v>6156</v>
      </c>
      <c r="H2303" s="11" t="s">
        <v>6157</v>
      </c>
      <c r="I2303" s="11" t="s">
        <v>6158</v>
      </c>
      <c r="M2303" s="14" t="s">
        <v>26</v>
      </c>
      <c r="N2303" s="15" t="s">
        <v>140</v>
      </c>
      <c r="O2303" s="15" t="s">
        <v>3111</v>
      </c>
    </row>
    <row r="2304">
      <c r="A2304" s="9">
        <v>2304.0</v>
      </c>
      <c r="B2304" s="7" t="s">
        <v>6165</v>
      </c>
      <c r="C2304" s="7" t="s">
        <v>17</v>
      </c>
      <c r="D2304" s="7" t="s">
        <v>3103</v>
      </c>
      <c r="E2304" s="11" t="s">
        <v>6166</v>
      </c>
      <c r="F2304" s="11" t="s">
        <v>6167</v>
      </c>
      <c r="G2304" s="11" t="s">
        <v>6168</v>
      </c>
      <c r="H2304" s="11" t="s">
        <v>6169</v>
      </c>
      <c r="I2304" s="11" t="s">
        <v>6170</v>
      </c>
      <c r="M2304" s="14" t="s">
        <v>26</v>
      </c>
      <c r="N2304" s="15" t="s">
        <v>140</v>
      </c>
      <c r="O2304" s="15" t="s">
        <v>167</v>
      </c>
    </row>
    <row r="2305">
      <c r="A2305" s="9">
        <v>2305.0</v>
      </c>
      <c r="B2305" s="7" t="s">
        <v>6171</v>
      </c>
      <c r="C2305" s="7" t="s">
        <v>17</v>
      </c>
      <c r="D2305" s="7" t="s">
        <v>3103</v>
      </c>
      <c r="E2305" s="11" t="s">
        <v>6166</v>
      </c>
      <c r="F2305" s="11" t="s">
        <v>6167</v>
      </c>
      <c r="G2305" s="11" t="s">
        <v>6168</v>
      </c>
      <c r="H2305" s="11" t="s">
        <v>6169</v>
      </c>
      <c r="I2305" s="11" t="s">
        <v>6170</v>
      </c>
      <c r="M2305" s="14" t="s">
        <v>26</v>
      </c>
      <c r="N2305" s="15" t="s">
        <v>140</v>
      </c>
      <c r="O2305" s="15" t="s">
        <v>167</v>
      </c>
    </row>
    <row r="2306">
      <c r="A2306" s="9">
        <v>2306.0</v>
      </c>
      <c r="B2306" s="7" t="s">
        <v>6172</v>
      </c>
      <c r="C2306" s="7" t="s">
        <v>17</v>
      </c>
      <c r="D2306" s="7" t="s">
        <v>3103</v>
      </c>
      <c r="E2306" s="11" t="s">
        <v>6166</v>
      </c>
      <c r="F2306" s="11" t="s">
        <v>6167</v>
      </c>
      <c r="G2306" s="11" t="s">
        <v>6168</v>
      </c>
      <c r="H2306" s="11" t="s">
        <v>6169</v>
      </c>
      <c r="I2306" s="11" t="s">
        <v>6170</v>
      </c>
      <c r="M2306" s="14" t="s">
        <v>26</v>
      </c>
      <c r="N2306" s="15" t="s">
        <v>140</v>
      </c>
      <c r="O2306" s="15" t="s">
        <v>167</v>
      </c>
    </row>
    <row r="2307">
      <c r="A2307" s="9">
        <v>2307.0</v>
      </c>
      <c r="B2307" s="7" t="s">
        <v>6173</v>
      </c>
      <c r="C2307" s="7" t="s">
        <v>17</v>
      </c>
      <c r="D2307" s="7" t="s">
        <v>3103</v>
      </c>
      <c r="E2307" s="11" t="s">
        <v>6166</v>
      </c>
      <c r="F2307" s="11" t="s">
        <v>6167</v>
      </c>
      <c r="G2307" s="11" t="s">
        <v>6168</v>
      </c>
      <c r="H2307" s="11" t="s">
        <v>6169</v>
      </c>
      <c r="I2307" s="11" t="s">
        <v>6170</v>
      </c>
      <c r="M2307" s="14" t="s">
        <v>26</v>
      </c>
      <c r="N2307" s="15" t="s">
        <v>140</v>
      </c>
      <c r="O2307" s="15" t="s">
        <v>167</v>
      </c>
    </row>
    <row r="2308">
      <c r="A2308" s="9">
        <v>2308.0</v>
      </c>
      <c r="B2308" s="7" t="s">
        <v>6174</v>
      </c>
      <c r="C2308" s="7" t="s">
        <v>224</v>
      </c>
      <c r="D2308" s="7" t="s">
        <v>225</v>
      </c>
      <c r="E2308" s="11" t="s">
        <v>6175</v>
      </c>
      <c r="F2308" s="11" t="s">
        <v>6176</v>
      </c>
      <c r="G2308" s="11" t="s">
        <v>6177</v>
      </c>
      <c r="H2308" s="11" t="s">
        <v>6178</v>
      </c>
      <c r="I2308" s="11" t="s">
        <v>6179</v>
      </c>
      <c r="M2308" s="14" t="s">
        <v>26</v>
      </c>
      <c r="N2308" s="15" t="s">
        <v>140</v>
      </c>
      <c r="O2308" s="15" t="s">
        <v>167</v>
      </c>
    </row>
    <row r="2309">
      <c r="A2309" s="9">
        <v>2309.0</v>
      </c>
      <c r="B2309" s="7" t="s">
        <v>6180</v>
      </c>
      <c r="C2309" s="7" t="s">
        <v>224</v>
      </c>
      <c r="D2309" s="7" t="s">
        <v>225</v>
      </c>
      <c r="E2309" s="11" t="s">
        <v>6175</v>
      </c>
      <c r="F2309" s="11" t="s">
        <v>6176</v>
      </c>
      <c r="G2309" s="11" t="s">
        <v>6177</v>
      </c>
      <c r="H2309" s="11" t="s">
        <v>6178</v>
      </c>
      <c r="I2309" s="11" t="s">
        <v>6179</v>
      </c>
      <c r="M2309" s="14" t="s">
        <v>26</v>
      </c>
      <c r="N2309" s="15" t="s">
        <v>29</v>
      </c>
      <c r="O2309" s="15" t="s">
        <v>48</v>
      </c>
    </row>
    <row r="2310">
      <c r="A2310" s="9">
        <v>2310.0</v>
      </c>
      <c r="B2310" s="7" t="s">
        <v>6181</v>
      </c>
      <c r="C2310" s="7" t="s">
        <v>3263</v>
      </c>
      <c r="D2310" s="7" t="s">
        <v>3264</v>
      </c>
      <c r="E2310" s="11" t="s">
        <v>6175</v>
      </c>
      <c r="F2310" s="11" t="s">
        <v>6176</v>
      </c>
      <c r="G2310" s="11" t="s">
        <v>6177</v>
      </c>
      <c r="H2310" s="11" t="s">
        <v>6178</v>
      </c>
      <c r="I2310" s="11" t="s">
        <v>6179</v>
      </c>
      <c r="M2310" s="14" t="s">
        <v>26</v>
      </c>
      <c r="N2310" s="15" t="s">
        <v>140</v>
      </c>
      <c r="O2310" s="15" t="s">
        <v>167</v>
      </c>
    </row>
    <row r="2311">
      <c r="A2311" s="9">
        <v>2311.0</v>
      </c>
      <c r="B2311" s="7" t="s">
        <v>6182</v>
      </c>
      <c r="C2311" s="7" t="s">
        <v>3263</v>
      </c>
      <c r="D2311" s="7" t="s">
        <v>3264</v>
      </c>
      <c r="E2311" s="11" t="s">
        <v>6183</v>
      </c>
      <c r="F2311" s="11" t="s">
        <v>6184</v>
      </c>
      <c r="G2311" s="11" t="s">
        <v>6185</v>
      </c>
      <c r="H2311" s="11" t="s">
        <v>6186</v>
      </c>
      <c r="I2311" s="11" t="s">
        <v>6187</v>
      </c>
      <c r="M2311" s="14" t="s">
        <v>26</v>
      </c>
      <c r="N2311" s="15" t="s">
        <v>140</v>
      </c>
      <c r="O2311" s="15" t="s">
        <v>167</v>
      </c>
    </row>
    <row r="2312">
      <c r="A2312" s="9">
        <v>2312.0</v>
      </c>
      <c r="B2312" s="7" t="s">
        <v>6188</v>
      </c>
      <c r="C2312" s="7" t="s">
        <v>3263</v>
      </c>
      <c r="D2312" s="7" t="s">
        <v>3264</v>
      </c>
      <c r="E2312" s="11" t="s">
        <v>3812</v>
      </c>
      <c r="F2312" s="11" t="s">
        <v>6189</v>
      </c>
      <c r="G2312" s="11" t="s">
        <v>6190</v>
      </c>
      <c r="H2312" s="11" t="s">
        <v>6191</v>
      </c>
      <c r="I2312" s="11" t="s">
        <v>6192</v>
      </c>
      <c r="M2312" s="14" t="s">
        <v>26</v>
      </c>
      <c r="N2312" s="15" t="s">
        <v>140</v>
      </c>
      <c r="O2312" s="15" t="s">
        <v>167</v>
      </c>
    </row>
    <row r="2313">
      <c r="A2313" s="9">
        <v>2313.0</v>
      </c>
      <c r="B2313" s="7" t="s">
        <v>6193</v>
      </c>
      <c r="C2313" s="7" t="s">
        <v>3263</v>
      </c>
      <c r="D2313" s="7" t="s">
        <v>3264</v>
      </c>
      <c r="E2313" s="11" t="s">
        <v>3812</v>
      </c>
      <c r="F2313" s="11" t="s">
        <v>6189</v>
      </c>
      <c r="G2313" s="11" t="s">
        <v>6190</v>
      </c>
      <c r="H2313" s="11" t="s">
        <v>6191</v>
      </c>
      <c r="I2313" s="11" t="s">
        <v>6192</v>
      </c>
      <c r="M2313" s="14" t="s">
        <v>26</v>
      </c>
      <c r="N2313" s="15" t="s">
        <v>140</v>
      </c>
      <c r="O2313" s="15" t="s">
        <v>167</v>
      </c>
    </row>
    <row r="2314">
      <c r="A2314" s="9">
        <v>2314.0</v>
      </c>
      <c r="B2314" s="7" t="s">
        <v>6194</v>
      </c>
      <c r="C2314" s="7" t="s">
        <v>3263</v>
      </c>
      <c r="D2314" s="7" t="s">
        <v>3264</v>
      </c>
      <c r="E2314" s="11" t="s">
        <v>3812</v>
      </c>
      <c r="F2314" s="11" t="s">
        <v>6189</v>
      </c>
      <c r="G2314" s="11" t="s">
        <v>6190</v>
      </c>
      <c r="H2314" s="11" t="s">
        <v>6191</v>
      </c>
      <c r="I2314" s="11" t="s">
        <v>6192</v>
      </c>
      <c r="M2314" s="14" t="s">
        <v>26</v>
      </c>
      <c r="N2314" s="15" t="s">
        <v>140</v>
      </c>
      <c r="O2314" s="15" t="s">
        <v>167</v>
      </c>
    </row>
    <row r="2315">
      <c r="A2315" s="9">
        <v>2315.0</v>
      </c>
      <c r="B2315" s="7" t="s">
        <v>6195</v>
      </c>
      <c r="C2315" s="7" t="s">
        <v>3263</v>
      </c>
      <c r="D2315" s="7" t="s">
        <v>3264</v>
      </c>
      <c r="E2315" s="11" t="s">
        <v>6196</v>
      </c>
      <c r="F2315" s="11" t="s">
        <v>6197</v>
      </c>
      <c r="G2315" s="11" t="s">
        <v>6198</v>
      </c>
      <c r="H2315" s="11" t="s">
        <v>6199</v>
      </c>
      <c r="I2315" s="11" t="s">
        <v>6200</v>
      </c>
      <c r="M2315" s="14" t="s">
        <v>679</v>
      </c>
      <c r="N2315" s="15" t="s">
        <v>140</v>
      </c>
      <c r="O2315" s="15" t="s">
        <v>167</v>
      </c>
    </row>
    <row r="2316">
      <c r="A2316" s="9">
        <v>2316.0</v>
      </c>
      <c r="B2316" s="7" t="s">
        <v>6201</v>
      </c>
      <c r="C2316" s="7" t="s">
        <v>3263</v>
      </c>
      <c r="D2316" s="7" t="s">
        <v>3264</v>
      </c>
      <c r="E2316" s="11" t="s">
        <v>6196</v>
      </c>
      <c r="F2316" s="11" t="s">
        <v>6197</v>
      </c>
      <c r="G2316" s="11" t="s">
        <v>6198</v>
      </c>
      <c r="H2316" s="11" t="s">
        <v>6199</v>
      </c>
      <c r="I2316" s="11" t="s">
        <v>6200</v>
      </c>
      <c r="M2316" s="14" t="s">
        <v>679</v>
      </c>
      <c r="N2316" s="15" t="s">
        <v>140</v>
      </c>
      <c r="O2316" s="15" t="s">
        <v>167</v>
      </c>
    </row>
    <row r="2317">
      <c r="A2317" s="9">
        <v>2317.0</v>
      </c>
      <c r="B2317" s="7" t="s">
        <v>6202</v>
      </c>
      <c r="C2317" s="7" t="s">
        <v>3263</v>
      </c>
      <c r="D2317" s="7" t="s">
        <v>3264</v>
      </c>
      <c r="E2317" s="11" t="s">
        <v>6203</v>
      </c>
      <c r="F2317" s="11" t="s">
        <v>6204</v>
      </c>
      <c r="G2317" s="11" t="s">
        <v>6205</v>
      </c>
      <c r="H2317" s="11" t="s">
        <v>6206</v>
      </c>
      <c r="I2317" s="11" t="s">
        <v>6207</v>
      </c>
      <c r="M2317" s="14" t="s">
        <v>26</v>
      </c>
      <c r="N2317" s="15" t="s">
        <v>140</v>
      </c>
      <c r="O2317" s="15" t="s">
        <v>167</v>
      </c>
    </row>
    <row r="2318">
      <c r="A2318" s="9">
        <v>2318.0</v>
      </c>
      <c r="B2318" s="7" t="s">
        <v>6208</v>
      </c>
      <c r="C2318" s="7" t="s">
        <v>656</v>
      </c>
      <c r="D2318" s="7" t="s">
        <v>5396</v>
      </c>
      <c r="E2318" s="11" t="s">
        <v>6183</v>
      </c>
      <c r="F2318" s="11" t="s">
        <v>6184</v>
      </c>
      <c r="G2318" s="11" t="s">
        <v>6185</v>
      </c>
      <c r="H2318" s="11" t="s">
        <v>6186</v>
      </c>
      <c r="I2318" s="11" t="s">
        <v>6187</v>
      </c>
      <c r="M2318" s="14" t="s">
        <v>26</v>
      </c>
      <c r="N2318" s="15" t="s">
        <v>140</v>
      </c>
      <c r="O2318" s="15" t="s">
        <v>167</v>
      </c>
    </row>
    <row r="2319">
      <c r="A2319" s="9">
        <v>2319.0</v>
      </c>
      <c r="B2319" s="7" t="s">
        <v>6209</v>
      </c>
      <c r="C2319" s="7" t="s">
        <v>656</v>
      </c>
      <c r="D2319" s="7" t="s">
        <v>5396</v>
      </c>
      <c r="E2319" s="11" t="s">
        <v>6175</v>
      </c>
      <c r="F2319" s="11" t="s">
        <v>6176</v>
      </c>
      <c r="G2319" s="11" t="s">
        <v>6177</v>
      </c>
      <c r="H2319" s="11" t="s">
        <v>6178</v>
      </c>
      <c r="I2319" s="11" t="s">
        <v>6179</v>
      </c>
      <c r="M2319" s="14" t="s">
        <v>26</v>
      </c>
      <c r="N2319" s="15" t="s">
        <v>140</v>
      </c>
      <c r="O2319" s="15" t="s">
        <v>167</v>
      </c>
    </row>
    <row r="2320">
      <c r="A2320" s="9">
        <v>2320.0</v>
      </c>
      <c r="B2320" s="7" t="s">
        <v>6210</v>
      </c>
      <c r="C2320" s="7" t="s">
        <v>656</v>
      </c>
      <c r="D2320" s="7" t="s">
        <v>5396</v>
      </c>
      <c r="E2320" s="11" t="s">
        <v>6175</v>
      </c>
      <c r="F2320" s="11" t="s">
        <v>6176</v>
      </c>
      <c r="G2320" s="11" t="s">
        <v>6177</v>
      </c>
      <c r="H2320" s="11" t="s">
        <v>6178</v>
      </c>
      <c r="I2320" s="11" t="s">
        <v>6179</v>
      </c>
      <c r="M2320" s="14" t="s">
        <v>26</v>
      </c>
      <c r="N2320" s="15" t="s">
        <v>140</v>
      </c>
      <c r="O2320" s="15" t="s">
        <v>167</v>
      </c>
    </row>
    <row r="2321">
      <c r="A2321" s="9">
        <v>2321.0</v>
      </c>
      <c r="B2321" s="7" t="s">
        <v>6211</v>
      </c>
      <c r="C2321" s="7" t="s">
        <v>656</v>
      </c>
      <c r="D2321" s="7" t="s">
        <v>5396</v>
      </c>
      <c r="E2321" s="11" t="s">
        <v>6175</v>
      </c>
      <c r="F2321" s="11" t="s">
        <v>6176</v>
      </c>
      <c r="G2321" s="11" t="s">
        <v>6177</v>
      </c>
      <c r="H2321" s="11" t="s">
        <v>6178</v>
      </c>
      <c r="I2321" s="11" t="s">
        <v>6179</v>
      </c>
      <c r="M2321" s="14" t="s">
        <v>219</v>
      </c>
      <c r="N2321" s="15" t="s">
        <v>220</v>
      </c>
      <c r="O2321" s="15" t="s">
        <v>221</v>
      </c>
    </row>
    <row r="2322">
      <c r="A2322" s="9">
        <v>2322.0</v>
      </c>
      <c r="B2322" s="7" t="s">
        <v>6212</v>
      </c>
      <c r="C2322" s="7" t="s">
        <v>2677</v>
      </c>
      <c r="D2322" s="7" t="s">
        <v>2677</v>
      </c>
      <c r="E2322" s="11" t="s">
        <v>6213</v>
      </c>
      <c r="F2322" s="11" t="s">
        <v>6214</v>
      </c>
      <c r="G2322" s="11" t="s">
        <v>6215</v>
      </c>
      <c r="H2322" s="11" t="s">
        <v>6216</v>
      </c>
      <c r="I2322" s="11" t="s">
        <v>6217</v>
      </c>
      <c r="M2322" s="14" t="s">
        <v>219</v>
      </c>
      <c r="N2322" s="15" t="s">
        <v>220</v>
      </c>
      <c r="O2322" s="15" t="s">
        <v>221</v>
      </c>
    </row>
    <row r="2323">
      <c r="A2323" s="9">
        <v>2323.0</v>
      </c>
      <c r="B2323" s="7" t="s">
        <v>6218</v>
      </c>
      <c r="C2323" s="7" t="s">
        <v>197</v>
      </c>
      <c r="D2323" s="7" t="s">
        <v>1624</v>
      </c>
      <c r="E2323" s="11" t="s">
        <v>6219</v>
      </c>
      <c r="F2323" s="11" t="s">
        <v>6220</v>
      </c>
      <c r="G2323" s="11" t="s">
        <v>6221</v>
      </c>
      <c r="H2323" s="11" t="s">
        <v>6222</v>
      </c>
      <c r="I2323" s="11" t="s">
        <v>6223</v>
      </c>
      <c r="M2323" s="14" t="s">
        <v>219</v>
      </c>
      <c r="N2323" s="15" t="s">
        <v>220</v>
      </c>
      <c r="O2323" s="15" t="s">
        <v>221</v>
      </c>
    </row>
    <row r="2324">
      <c r="A2324" s="9">
        <v>2324.0</v>
      </c>
      <c r="B2324" s="7" t="s">
        <v>6224</v>
      </c>
      <c r="C2324" s="7" t="s">
        <v>197</v>
      </c>
      <c r="D2324" s="7" t="s">
        <v>1624</v>
      </c>
      <c r="E2324" s="11" t="s">
        <v>6219</v>
      </c>
      <c r="F2324" s="11" t="s">
        <v>6220</v>
      </c>
      <c r="G2324" s="11" t="s">
        <v>6221</v>
      </c>
      <c r="H2324" s="11" t="s">
        <v>6222</v>
      </c>
      <c r="I2324" s="11" t="s">
        <v>6223</v>
      </c>
      <c r="M2324" s="14" t="s">
        <v>219</v>
      </c>
      <c r="N2324" s="15" t="s">
        <v>220</v>
      </c>
      <c r="O2324" s="15" t="s">
        <v>221</v>
      </c>
    </row>
    <row r="2325">
      <c r="A2325" s="9">
        <v>2325.0</v>
      </c>
      <c r="B2325" s="7" t="s">
        <v>6225</v>
      </c>
      <c r="C2325" s="7" t="s">
        <v>197</v>
      </c>
      <c r="D2325" s="7" t="s">
        <v>1624</v>
      </c>
      <c r="E2325" s="11" t="s">
        <v>6219</v>
      </c>
      <c r="F2325" s="11" t="s">
        <v>6220</v>
      </c>
      <c r="G2325" s="11" t="s">
        <v>6221</v>
      </c>
      <c r="H2325" s="11" t="s">
        <v>6222</v>
      </c>
      <c r="I2325" s="11" t="s">
        <v>6223</v>
      </c>
      <c r="M2325" s="14" t="s">
        <v>219</v>
      </c>
      <c r="N2325" s="15" t="s">
        <v>220</v>
      </c>
      <c r="O2325" s="15" t="s">
        <v>221</v>
      </c>
    </row>
    <row r="2326">
      <c r="A2326" s="9">
        <v>2326.0</v>
      </c>
      <c r="B2326" s="7" t="s">
        <v>6226</v>
      </c>
      <c r="C2326" s="7" t="s">
        <v>197</v>
      </c>
      <c r="D2326" s="7" t="s">
        <v>1624</v>
      </c>
      <c r="E2326" s="11" t="s">
        <v>6219</v>
      </c>
      <c r="F2326" s="11" t="s">
        <v>6220</v>
      </c>
      <c r="G2326" s="11" t="s">
        <v>6221</v>
      </c>
      <c r="H2326" s="11" t="s">
        <v>6222</v>
      </c>
      <c r="I2326" s="11" t="s">
        <v>6223</v>
      </c>
      <c r="M2326" s="14" t="s">
        <v>219</v>
      </c>
      <c r="N2326" s="15" t="s">
        <v>220</v>
      </c>
      <c r="O2326" s="15" t="s">
        <v>221</v>
      </c>
    </row>
    <row r="2327">
      <c r="A2327" s="9">
        <v>2327.0</v>
      </c>
      <c r="B2327" s="7" t="s">
        <v>6227</v>
      </c>
      <c r="C2327" s="7" t="s">
        <v>197</v>
      </c>
      <c r="D2327" s="7" t="s">
        <v>1624</v>
      </c>
      <c r="E2327" s="11" t="s">
        <v>6228</v>
      </c>
      <c r="F2327" s="11" t="s">
        <v>6229</v>
      </c>
      <c r="G2327" s="11" t="s">
        <v>6230</v>
      </c>
      <c r="H2327" s="11" t="s">
        <v>6231</v>
      </c>
      <c r="I2327" s="11" t="s">
        <v>6232</v>
      </c>
      <c r="M2327" s="14" t="s">
        <v>219</v>
      </c>
      <c r="N2327" s="15" t="s">
        <v>140</v>
      </c>
      <c r="O2327" s="15" t="s">
        <v>167</v>
      </c>
    </row>
    <row r="2328">
      <c r="A2328" s="9">
        <v>2328.0</v>
      </c>
      <c r="B2328" s="7" t="s">
        <v>6233</v>
      </c>
      <c r="C2328" s="7" t="s">
        <v>294</v>
      </c>
      <c r="D2328" s="7" t="s">
        <v>1719</v>
      </c>
      <c r="E2328" s="11" t="s">
        <v>6234</v>
      </c>
      <c r="F2328" s="11" t="s">
        <v>6235</v>
      </c>
      <c r="G2328" s="11" t="s">
        <v>6236</v>
      </c>
      <c r="H2328" s="11" t="s">
        <v>6237</v>
      </c>
      <c r="I2328" s="11" t="s">
        <v>6238</v>
      </c>
      <c r="M2328" s="14" t="s">
        <v>26</v>
      </c>
      <c r="N2328" s="15" t="s">
        <v>140</v>
      </c>
      <c r="O2328" s="15" t="s">
        <v>167</v>
      </c>
    </row>
    <row r="2329">
      <c r="A2329" s="9">
        <v>2329.0</v>
      </c>
      <c r="B2329" s="7" t="s">
        <v>6239</v>
      </c>
      <c r="C2329" s="7" t="s">
        <v>256</v>
      </c>
      <c r="D2329" s="7" t="s">
        <v>688</v>
      </c>
      <c r="E2329" s="11" t="s">
        <v>6240</v>
      </c>
      <c r="F2329" s="11" t="s">
        <v>6241</v>
      </c>
      <c r="G2329" s="11" t="s">
        <v>6242</v>
      </c>
      <c r="H2329" s="11" t="s">
        <v>6243</v>
      </c>
      <c r="I2329" s="11" t="s">
        <v>6244</v>
      </c>
      <c r="M2329" s="14" t="s">
        <v>26</v>
      </c>
      <c r="N2329" s="15" t="s">
        <v>140</v>
      </c>
      <c r="O2329" s="15" t="s">
        <v>167</v>
      </c>
    </row>
    <row r="2330">
      <c r="A2330" s="9">
        <v>2330.0</v>
      </c>
      <c r="B2330" s="7" t="s">
        <v>6245</v>
      </c>
      <c r="C2330" s="7" t="s">
        <v>266</v>
      </c>
      <c r="D2330" s="7" t="s">
        <v>266</v>
      </c>
      <c r="E2330" s="11" t="s">
        <v>3015</v>
      </c>
      <c r="F2330" s="11" t="s">
        <v>3016</v>
      </c>
      <c r="G2330" s="11" t="s">
        <v>3017</v>
      </c>
      <c r="H2330" s="11" t="s">
        <v>3018</v>
      </c>
      <c r="I2330" s="11" t="s">
        <v>3019</v>
      </c>
      <c r="M2330" s="14" t="s">
        <v>26</v>
      </c>
      <c r="N2330" s="15" t="s">
        <v>89</v>
      </c>
      <c r="O2330" s="15" t="s">
        <v>101</v>
      </c>
    </row>
    <row r="2331">
      <c r="A2331" s="9">
        <v>2331.0</v>
      </c>
      <c r="B2331" s="7" t="s">
        <v>6246</v>
      </c>
      <c r="C2331" s="7" t="s">
        <v>266</v>
      </c>
      <c r="D2331" s="7" t="s">
        <v>266</v>
      </c>
      <c r="E2331" s="11" t="s">
        <v>3015</v>
      </c>
      <c r="F2331" s="11" t="s">
        <v>3016</v>
      </c>
      <c r="G2331" s="11" t="s">
        <v>3017</v>
      </c>
      <c r="H2331" s="11" t="s">
        <v>3018</v>
      </c>
      <c r="I2331" s="11" t="s">
        <v>3019</v>
      </c>
      <c r="M2331" s="14" t="s">
        <v>26</v>
      </c>
      <c r="N2331" s="15" t="s">
        <v>89</v>
      </c>
      <c r="O2331" s="15" t="s">
        <v>101</v>
      </c>
    </row>
    <row r="2332">
      <c r="A2332" s="9">
        <v>2332.0</v>
      </c>
      <c r="B2332" s="7" t="s">
        <v>6247</v>
      </c>
      <c r="C2332" s="7" t="s">
        <v>759</v>
      </c>
      <c r="D2332" s="7" t="s">
        <v>4710</v>
      </c>
      <c r="E2332" s="11" t="s">
        <v>6248</v>
      </c>
      <c r="F2332" s="11" t="s">
        <v>6249</v>
      </c>
      <c r="G2332" s="11" t="s">
        <v>6250</v>
      </c>
      <c r="H2332" s="11" t="s">
        <v>6251</v>
      </c>
      <c r="I2332" s="11" t="s">
        <v>6252</v>
      </c>
      <c r="M2332" s="14" t="s">
        <v>26</v>
      </c>
      <c r="N2332" s="15" t="s">
        <v>140</v>
      </c>
      <c r="O2332" s="15" t="s">
        <v>167</v>
      </c>
    </row>
    <row r="2333">
      <c r="A2333" s="9">
        <v>2333.0</v>
      </c>
      <c r="B2333" s="7" t="s">
        <v>6253</v>
      </c>
      <c r="C2333" s="7" t="s">
        <v>114</v>
      </c>
      <c r="D2333" s="7" t="s">
        <v>115</v>
      </c>
      <c r="E2333" s="11" t="s">
        <v>6254</v>
      </c>
      <c r="F2333" s="11" t="s">
        <v>6255</v>
      </c>
      <c r="G2333" s="11" t="s">
        <v>6256</v>
      </c>
      <c r="H2333" s="11" t="s">
        <v>6257</v>
      </c>
      <c r="I2333" s="11" t="s">
        <v>6258</v>
      </c>
      <c r="M2333" s="14" t="s">
        <v>26</v>
      </c>
      <c r="N2333" s="15" t="s">
        <v>140</v>
      </c>
      <c r="O2333" s="15" t="s">
        <v>167</v>
      </c>
    </row>
    <row r="2334">
      <c r="A2334" s="9">
        <v>2334.0</v>
      </c>
      <c r="B2334" s="7" t="s">
        <v>6259</v>
      </c>
      <c r="C2334" s="7" t="s">
        <v>114</v>
      </c>
      <c r="D2334" s="7" t="s">
        <v>115</v>
      </c>
      <c r="E2334" s="11" t="s">
        <v>6254</v>
      </c>
      <c r="F2334" s="11" t="s">
        <v>6255</v>
      </c>
      <c r="G2334" s="11" t="s">
        <v>6256</v>
      </c>
      <c r="H2334" s="11" t="s">
        <v>6257</v>
      </c>
      <c r="I2334" s="11" t="s">
        <v>6258</v>
      </c>
      <c r="M2334" s="14" t="s">
        <v>26</v>
      </c>
      <c r="N2334" s="15" t="s">
        <v>140</v>
      </c>
      <c r="O2334" s="15" t="s">
        <v>167</v>
      </c>
    </row>
    <row r="2335">
      <c r="A2335" s="9">
        <v>2335.0</v>
      </c>
      <c r="B2335" s="7" t="s">
        <v>6260</v>
      </c>
      <c r="C2335" s="7" t="s">
        <v>114</v>
      </c>
      <c r="D2335" s="7" t="s">
        <v>115</v>
      </c>
      <c r="E2335" s="11" t="s">
        <v>6254</v>
      </c>
      <c r="F2335" s="11" t="s">
        <v>6255</v>
      </c>
      <c r="G2335" s="11" t="s">
        <v>6256</v>
      </c>
      <c r="H2335" s="11" t="s">
        <v>6257</v>
      </c>
      <c r="I2335" s="11" t="s">
        <v>6258</v>
      </c>
      <c r="M2335" s="14" t="s">
        <v>26</v>
      </c>
      <c r="N2335" s="15" t="s">
        <v>140</v>
      </c>
      <c r="O2335" s="15" t="s">
        <v>167</v>
      </c>
    </row>
    <row r="2336">
      <c r="A2336" s="9">
        <v>2336.0</v>
      </c>
      <c r="B2336" s="7" t="s">
        <v>6261</v>
      </c>
      <c r="C2336" s="7" t="s">
        <v>114</v>
      </c>
      <c r="D2336" s="7" t="s">
        <v>115</v>
      </c>
      <c r="E2336" s="11" t="s">
        <v>6254</v>
      </c>
      <c r="F2336" s="11" t="s">
        <v>6255</v>
      </c>
      <c r="G2336" s="11" t="s">
        <v>6256</v>
      </c>
      <c r="H2336" s="11" t="s">
        <v>6257</v>
      </c>
      <c r="I2336" s="11" t="s">
        <v>6258</v>
      </c>
      <c r="M2336" s="14" t="s">
        <v>26</v>
      </c>
      <c r="N2336" s="15" t="s">
        <v>140</v>
      </c>
      <c r="O2336" s="15" t="s">
        <v>167</v>
      </c>
    </row>
    <row r="2337">
      <c r="A2337" s="9">
        <v>2337.0</v>
      </c>
      <c r="B2337" s="7" t="s">
        <v>6262</v>
      </c>
      <c r="C2337" s="7" t="s">
        <v>82</v>
      </c>
      <c r="D2337" s="7" t="s">
        <v>83</v>
      </c>
      <c r="E2337" s="11" t="s">
        <v>6263</v>
      </c>
      <c r="F2337" s="11" t="s">
        <v>6264</v>
      </c>
      <c r="G2337" s="11" t="s">
        <v>6265</v>
      </c>
      <c r="H2337" s="11" t="s">
        <v>6266</v>
      </c>
      <c r="I2337" s="11" t="s">
        <v>6267</v>
      </c>
      <c r="M2337" s="14" t="s">
        <v>219</v>
      </c>
      <c r="N2337" s="15" t="s">
        <v>220</v>
      </c>
      <c r="O2337" s="15" t="s">
        <v>221</v>
      </c>
    </row>
    <row r="2338">
      <c r="A2338" s="9">
        <v>2338.0</v>
      </c>
      <c r="B2338" s="7" t="s">
        <v>6268</v>
      </c>
      <c r="C2338" s="7" t="s">
        <v>82</v>
      </c>
      <c r="D2338" s="7" t="s">
        <v>83</v>
      </c>
      <c r="E2338" s="11" t="s">
        <v>6263</v>
      </c>
      <c r="F2338" s="11" t="s">
        <v>6264</v>
      </c>
      <c r="G2338" s="11" t="s">
        <v>6265</v>
      </c>
      <c r="H2338" s="11" t="s">
        <v>6266</v>
      </c>
      <c r="I2338" s="11" t="s">
        <v>6267</v>
      </c>
      <c r="M2338" s="14" t="s">
        <v>219</v>
      </c>
      <c r="N2338" s="15" t="s">
        <v>220</v>
      </c>
      <c r="O2338" s="15" t="s">
        <v>221</v>
      </c>
    </row>
    <row r="2339">
      <c r="A2339" s="9">
        <v>2339.0</v>
      </c>
      <c r="B2339" s="7" t="s">
        <v>6269</v>
      </c>
      <c r="C2339" s="7" t="s">
        <v>82</v>
      </c>
      <c r="D2339" s="7" t="s">
        <v>83</v>
      </c>
      <c r="E2339" s="11" t="s">
        <v>6263</v>
      </c>
      <c r="F2339" s="11" t="s">
        <v>6264</v>
      </c>
      <c r="G2339" s="11" t="s">
        <v>6265</v>
      </c>
      <c r="H2339" s="11" t="s">
        <v>6266</v>
      </c>
      <c r="I2339" s="11" t="s">
        <v>6267</v>
      </c>
      <c r="M2339" s="14" t="s">
        <v>219</v>
      </c>
      <c r="N2339" s="15" t="s">
        <v>220</v>
      </c>
      <c r="O2339" s="15" t="s">
        <v>221</v>
      </c>
    </row>
    <row r="2340">
      <c r="A2340" s="9">
        <v>2340.0</v>
      </c>
      <c r="B2340" s="7" t="s">
        <v>6270</v>
      </c>
      <c r="C2340" s="7" t="s">
        <v>256</v>
      </c>
      <c r="D2340" s="7" t="s">
        <v>257</v>
      </c>
      <c r="E2340" s="11" t="s">
        <v>6271</v>
      </c>
      <c r="F2340" s="11" t="s">
        <v>6272</v>
      </c>
      <c r="G2340" s="11" t="s">
        <v>6273</v>
      </c>
      <c r="H2340" s="11" t="s">
        <v>6274</v>
      </c>
      <c r="I2340" s="11" t="s">
        <v>6275</v>
      </c>
      <c r="M2340" s="14" t="s">
        <v>219</v>
      </c>
      <c r="N2340" s="15" t="s">
        <v>220</v>
      </c>
      <c r="O2340" s="15" t="s">
        <v>221</v>
      </c>
    </row>
    <row r="2341">
      <c r="A2341" s="9">
        <v>2341.0</v>
      </c>
      <c r="B2341" s="7" t="s">
        <v>6276</v>
      </c>
      <c r="C2341" s="7" t="s">
        <v>256</v>
      </c>
      <c r="D2341" s="7" t="s">
        <v>257</v>
      </c>
      <c r="E2341" s="11" t="s">
        <v>6271</v>
      </c>
      <c r="F2341" s="11" t="s">
        <v>6272</v>
      </c>
      <c r="G2341" s="11" t="s">
        <v>6273</v>
      </c>
      <c r="H2341" s="11" t="s">
        <v>6274</v>
      </c>
      <c r="I2341" s="11" t="s">
        <v>6275</v>
      </c>
      <c r="M2341" s="14" t="s">
        <v>219</v>
      </c>
      <c r="N2341" s="15" t="s">
        <v>220</v>
      </c>
      <c r="O2341" s="15" t="s">
        <v>221</v>
      </c>
    </row>
    <row r="2342">
      <c r="A2342" s="9">
        <v>2342.0</v>
      </c>
      <c r="B2342" s="7" t="s">
        <v>6277</v>
      </c>
      <c r="C2342" s="7" t="s">
        <v>224</v>
      </c>
      <c r="D2342" s="7" t="s">
        <v>225</v>
      </c>
      <c r="E2342" s="11" t="s">
        <v>6278</v>
      </c>
      <c r="F2342" s="11" t="s">
        <v>6279</v>
      </c>
      <c r="G2342" s="11" t="s">
        <v>6280</v>
      </c>
      <c r="H2342" s="11" t="s">
        <v>6281</v>
      </c>
      <c r="I2342" s="11" t="s">
        <v>3944</v>
      </c>
      <c r="M2342" s="14" t="s">
        <v>26</v>
      </c>
      <c r="N2342" s="15" t="s">
        <v>140</v>
      </c>
      <c r="O2342" s="15" t="s">
        <v>167</v>
      </c>
    </row>
    <row r="2343">
      <c r="A2343" s="9">
        <v>2343.0</v>
      </c>
      <c r="B2343" s="7" t="s">
        <v>6282</v>
      </c>
      <c r="C2343" s="7" t="s">
        <v>224</v>
      </c>
      <c r="D2343" s="7" t="s">
        <v>225</v>
      </c>
      <c r="E2343" s="11" t="s">
        <v>6278</v>
      </c>
      <c r="F2343" s="11" t="s">
        <v>6279</v>
      </c>
      <c r="G2343" s="11" t="s">
        <v>6280</v>
      </c>
      <c r="H2343" s="11" t="s">
        <v>6281</v>
      </c>
      <c r="I2343" s="11" t="s">
        <v>3944</v>
      </c>
      <c r="M2343" s="14" t="s">
        <v>26</v>
      </c>
      <c r="N2343" s="15" t="s">
        <v>140</v>
      </c>
      <c r="O2343" s="15" t="s">
        <v>167</v>
      </c>
    </row>
    <row r="2344">
      <c r="A2344" s="9">
        <v>2344.0</v>
      </c>
      <c r="B2344" s="7" t="s">
        <v>6283</v>
      </c>
      <c r="C2344" s="7" t="s">
        <v>224</v>
      </c>
      <c r="D2344" s="7" t="s">
        <v>225</v>
      </c>
      <c r="E2344" s="11" t="s">
        <v>6278</v>
      </c>
      <c r="F2344" s="11" t="s">
        <v>6279</v>
      </c>
      <c r="G2344" s="11" t="s">
        <v>6280</v>
      </c>
      <c r="H2344" s="11" t="s">
        <v>6281</v>
      </c>
      <c r="I2344" s="11" t="s">
        <v>3944</v>
      </c>
      <c r="M2344" s="14" t="s">
        <v>26</v>
      </c>
      <c r="N2344" s="15" t="s">
        <v>140</v>
      </c>
      <c r="O2344" s="15" t="s">
        <v>167</v>
      </c>
    </row>
    <row r="2345">
      <c r="A2345" s="9">
        <v>2345.0</v>
      </c>
      <c r="B2345" s="7" t="s">
        <v>6284</v>
      </c>
      <c r="C2345" s="7" t="s">
        <v>224</v>
      </c>
      <c r="D2345" s="7" t="s">
        <v>225</v>
      </c>
      <c r="E2345" s="11" t="s">
        <v>6278</v>
      </c>
      <c r="F2345" s="11" t="s">
        <v>6279</v>
      </c>
      <c r="G2345" s="11" t="s">
        <v>6280</v>
      </c>
      <c r="H2345" s="11" t="s">
        <v>6281</v>
      </c>
      <c r="I2345" s="11" t="s">
        <v>3944</v>
      </c>
      <c r="M2345" s="14" t="s">
        <v>26</v>
      </c>
      <c r="N2345" s="15" t="s">
        <v>140</v>
      </c>
      <c r="O2345" s="15" t="s">
        <v>167</v>
      </c>
    </row>
    <row r="2346">
      <c r="A2346" s="9">
        <v>2346.0</v>
      </c>
      <c r="B2346" s="7" t="s">
        <v>6285</v>
      </c>
      <c r="C2346" s="7" t="s">
        <v>224</v>
      </c>
      <c r="D2346" s="7" t="s">
        <v>225</v>
      </c>
      <c r="E2346" s="11" t="s">
        <v>6278</v>
      </c>
      <c r="F2346" s="11" t="s">
        <v>6279</v>
      </c>
      <c r="G2346" s="11" t="s">
        <v>6280</v>
      </c>
      <c r="H2346" s="11" t="s">
        <v>6281</v>
      </c>
      <c r="I2346" s="11" t="s">
        <v>3944</v>
      </c>
      <c r="M2346" s="14" t="s">
        <v>26</v>
      </c>
      <c r="N2346" s="15" t="s">
        <v>140</v>
      </c>
      <c r="O2346" s="15" t="s">
        <v>167</v>
      </c>
    </row>
    <row r="2347">
      <c r="A2347" s="9">
        <v>2347.0</v>
      </c>
      <c r="B2347" s="7" t="s">
        <v>6286</v>
      </c>
      <c r="C2347" s="7" t="s">
        <v>256</v>
      </c>
      <c r="D2347" s="7" t="s">
        <v>1183</v>
      </c>
      <c r="E2347" s="11" t="s">
        <v>450</v>
      </c>
      <c r="F2347" s="11" t="s">
        <v>451</v>
      </c>
      <c r="G2347" s="11" t="s">
        <v>452</v>
      </c>
      <c r="H2347" s="11" t="s">
        <v>453</v>
      </c>
      <c r="I2347" s="11" t="s">
        <v>454</v>
      </c>
      <c r="M2347" s="14" t="s">
        <v>219</v>
      </c>
      <c r="N2347" s="15" t="s">
        <v>220</v>
      </c>
      <c r="O2347" s="15" t="s">
        <v>221</v>
      </c>
    </row>
    <row r="2348">
      <c r="A2348" s="9">
        <v>2348.0</v>
      </c>
      <c r="B2348" s="7" t="s">
        <v>6287</v>
      </c>
      <c r="C2348" s="7" t="s">
        <v>256</v>
      </c>
      <c r="D2348" s="7" t="s">
        <v>1223</v>
      </c>
      <c r="E2348" s="11" t="s">
        <v>6288</v>
      </c>
      <c r="F2348" s="11" t="s">
        <v>6289</v>
      </c>
      <c r="G2348" s="11" t="s">
        <v>6290</v>
      </c>
      <c r="H2348" s="11" t="s">
        <v>6291</v>
      </c>
      <c r="I2348" s="11" t="s">
        <v>6292</v>
      </c>
      <c r="M2348" s="14" t="s">
        <v>219</v>
      </c>
      <c r="N2348" s="15" t="s">
        <v>220</v>
      </c>
      <c r="O2348" s="15" t="s">
        <v>221</v>
      </c>
    </row>
    <row r="2349">
      <c r="A2349" s="9">
        <v>2349.0</v>
      </c>
      <c r="B2349" s="7" t="s">
        <v>6293</v>
      </c>
      <c r="C2349" s="7" t="s">
        <v>256</v>
      </c>
      <c r="D2349" s="7" t="s">
        <v>1223</v>
      </c>
      <c r="E2349" s="11" t="s">
        <v>6288</v>
      </c>
      <c r="F2349" s="11" t="s">
        <v>6289</v>
      </c>
      <c r="G2349" s="11" t="s">
        <v>6290</v>
      </c>
      <c r="H2349" s="11" t="s">
        <v>6291</v>
      </c>
      <c r="I2349" s="11" t="s">
        <v>6292</v>
      </c>
      <c r="M2349" s="14" t="s">
        <v>219</v>
      </c>
      <c r="N2349" s="15" t="s">
        <v>220</v>
      </c>
      <c r="O2349" s="15" t="s">
        <v>221</v>
      </c>
    </row>
    <row r="2350">
      <c r="A2350" s="9">
        <v>2350.0</v>
      </c>
      <c r="B2350" s="7" t="s">
        <v>6294</v>
      </c>
      <c r="C2350" s="7" t="s">
        <v>256</v>
      </c>
      <c r="D2350" s="7" t="s">
        <v>1223</v>
      </c>
      <c r="E2350" s="11" t="s">
        <v>1362</v>
      </c>
      <c r="F2350" s="11" t="s">
        <v>1363</v>
      </c>
      <c r="G2350" s="11" t="s">
        <v>1324</v>
      </c>
      <c r="H2350" s="11" t="s">
        <v>1364</v>
      </c>
      <c r="I2350" s="11" t="s">
        <v>1365</v>
      </c>
      <c r="M2350" s="14" t="s">
        <v>219</v>
      </c>
      <c r="N2350" s="15" t="s">
        <v>220</v>
      </c>
      <c r="O2350" s="15" t="s">
        <v>221</v>
      </c>
    </row>
    <row r="2351">
      <c r="A2351" s="9">
        <v>2351.0</v>
      </c>
      <c r="B2351" s="7" t="s">
        <v>6295</v>
      </c>
      <c r="C2351" s="7" t="s">
        <v>256</v>
      </c>
      <c r="D2351" s="7" t="s">
        <v>1223</v>
      </c>
      <c r="E2351" s="11" t="s">
        <v>1362</v>
      </c>
      <c r="F2351" s="11" t="s">
        <v>1363</v>
      </c>
      <c r="G2351" s="11" t="s">
        <v>1324</v>
      </c>
      <c r="H2351" s="11" t="s">
        <v>1364</v>
      </c>
      <c r="I2351" s="11" t="s">
        <v>1365</v>
      </c>
      <c r="M2351" s="14" t="s">
        <v>219</v>
      </c>
      <c r="N2351" s="15" t="s">
        <v>220</v>
      </c>
      <c r="O2351" s="15" t="s">
        <v>221</v>
      </c>
    </row>
    <row r="2352">
      <c r="A2352" s="9">
        <v>2352.0</v>
      </c>
      <c r="B2352" s="7" t="s">
        <v>6296</v>
      </c>
      <c r="C2352" s="7" t="s">
        <v>256</v>
      </c>
      <c r="D2352" s="7" t="s">
        <v>1223</v>
      </c>
      <c r="E2352" s="11" t="s">
        <v>1362</v>
      </c>
      <c r="F2352" s="11" t="s">
        <v>1363</v>
      </c>
      <c r="G2352" s="11" t="s">
        <v>1324</v>
      </c>
      <c r="H2352" s="11" t="s">
        <v>1364</v>
      </c>
      <c r="I2352" s="11" t="s">
        <v>1365</v>
      </c>
      <c r="M2352" s="14" t="s">
        <v>219</v>
      </c>
      <c r="N2352" s="15" t="s">
        <v>220</v>
      </c>
      <c r="O2352" s="15" t="s">
        <v>221</v>
      </c>
    </row>
    <row r="2353">
      <c r="A2353" s="9">
        <v>2353.0</v>
      </c>
      <c r="B2353" s="7" t="s">
        <v>6297</v>
      </c>
      <c r="C2353" s="7" t="s">
        <v>256</v>
      </c>
      <c r="D2353" s="7" t="s">
        <v>1223</v>
      </c>
      <c r="E2353" s="11" t="s">
        <v>1423</v>
      </c>
      <c r="F2353" s="11" t="s">
        <v>1424</v>
      </c>
      <c r="G2353" s="11" t="s">
        <v>1425</v>
      </c>
      <c r="H2353" s="11" t="s">
        <v>1426</v>
      </c>
      <c r="I2353" s="11" t="s">
        <v>1427</v>
      </c>
      <c r="M2353" s="14" t="s">
        <v>219</v>
      </c>
      <c r="N2353" s="15" t="s">
        <v>220</v>
      </c>
      <c r="O2353" s="15" t="s">
        <v>221</v>
      </c>
    </row>
    <row r="2354">
      <c r="A2354" s="9">
        <v>2354.0</v>
      </c>
      <c r="B2354" s="7" t="s">
        <v>6298</v>
      </c>
      <c r="C2354" s="7" t="s">
        <v>256</v>
      </c>
      <c r="D2354" s="7" t="s">
        <v>1223</v>
      </c>
      <c r="E2354" s="11" t="s">
        <v>1423</v>
      </c>
      <c r="F2354" s="11" t="s">
        <v>1424</v>
      </c>
      <c r="G2354" s="11" t="s">
        <v>1425</v>
      </c>
      <c r="H2354" s="11" t="s">
        <v>1426</v>
      </c>
      <c r="I2354" s="11" t="s">
        <v>1427</v>
      </c>
      <c r="M2354" s="14" t="s">
        <v>219</v>
      </c>
      <c r="N2354" s="15" t="s">
        <v>220</v>
      </c>
      <c r="O2354" s="15" t="s">
        <v>221</v>
      </c>
    </row>
    <row r="2355">
      <c r="A2355" s="9">
        <v>2355.0</v>
      </c>
      <c r="B2355" s="7" t="s">
        <v>6299</v>
      </c>
      <c r="C2355" s="7" t="s">
        <v>256</v>
      </c>
      <c r="D2355" s="7" t="s">
        <v>1223</v>
      </c>
      <c r="E2355" s="11" t="s">
        <v>1423</v>
      </c>
      <c r="F2355" s="11" t="s">
        <v>1424</v>
      </c>
      <c r="G2355" s="11" t="s">
        <v>1425</v>
      </c>
      <c r="H2355" s="11" t="s">
        <v>1426</v>
      </c>
      <c r="I2355" s="11" t="s">
        <v>1427</v>
      </c>
      <c r="M2355" s="14" t="s">
        <v>219</v>
      </c>
      <c r="N2355" s="15" t="s">
        <v>220</v>
      </c>
      <c r="O2355" s="15" t="s">
        <v>221</v>
      </c>
    </row>
    <row r="2356">
      <c r="A2356" s="9">
        <v>2356.0</v>
      </c>
      <c r="B2356" s="7" t="s">
        <v>6300</v>
      </c>
      <c r="C2356" s="7" t="s">
        <v>1525</v>
      </c>
      <c r="D2356" s="7" t="s">
        <v>1526</v>
      </c>
      <c r="E2356" s="11" t="s">
        <v>6301</v>
      </c>
      <c r="F2356" s="11" t="s">
        <v>6302</v>
      </c>
      <c r="G2356" s="11" t="s">
        <v>5399</v>
      </c>
      <c r="H2356" s="11" t="s">
        <v>6303</v>
      </c>
      <c r="I2356" s="11" t="s">
        <v>6304</v>
      </c>
      <c r="M2356" s="14" t="s">
        <v>26</v>
      </c>
      <c r="N2356" s="15" t="s">
        <v>140</v>
      </c>
      <c r="O2356" s="15" t="s">
        <v>167</v>
      </c>
    </row>
    <row r="2357">
      <c r="A2357" s="9">
        <v>2357.0</v>
      </c>
      <c r="B2357" s="7" t="s">
        <v>6305</v>
      </c>
      <c r="C2357" s="7" t="s">
        <v>1525</v>
      </c>
      <c r="D2357" s="7" t="s">
        <v>1526</v>
      </c>
      <c r="E2357" s="11" t="s">
        <v>6301</v>
      </c>
      <c r="F2357" s="11" t="s">
        <v>6302</v>
      </c>
      <c r="G2357" s="11" t="s">
        <v>5399</v>
      </c>
      <c r="H2357" s="11" t="s">
        <v>6303</v>
      </c>
      <c r="I2357" s="11" t="s">
        <v>6304</v>
      </c>
      <c r="M2357" s="14" t="s">
        <v>26</v>
      </c>
      <c r="N2357" s="15" t="s">
        <v>140</v>
      </c>
      <c r="O2357" s="15" t="s">
        <v>167</v>
      </c>
    </row>
    <row r="2358">
      <c r="A2358" s="9">
        <v>2358.0</v>
      </c>
      <c r="B2358" s="7" t="s">
        <v>6306</v>
      </c>
      <c r="C2358" s="7" t="s">
        <v>1525</v>
      </c>
      <c r="D2358" s="7" t="s">
        <v>1526</v>
      </c>
      <c r="E2358" s="11" t="s">
        <v>6301</v>
      </c>
      <c r="F2358" s="11" t="s">
        <v>6302</v>
      </c>
      <c r="G2358" s="11" t="s">
        <v>5399</v>
      </c>
      <c r="H2358" s="11" t="s">
        <v>6303</v>
      </c>
      <c r="I2358" s="11" t="s">
        <v>6304</v>
      </c>
      <c r="M2358" s="14" t="s">
        <v>26</v>
      </c>
      <c r="N2358" s="15" t="s">
        <v>140</v>
      </c>
      <c r="O2358" s="15" t="s">
        <v>167</v>
      </c>
    </row>
    <row r="2359">
      <c r="A2359" s="9">
        <v>2359.0</v>
      </c>
      <c r="B2359" s="7" t="s">
        <v>6307</v>
      </c>
      <c r="C2359" s="7" t="s">
        <v>503</v>
      </c>
      <c r="D2359" s="7" t="s">
        <v>504</v>
      </c>
      <c r="E2359" s="11" t="s">
        <v>6308</v>
      </c>
      <c r="F2359" s="11" t="s">
        <v>6309</v>
      </c>
      <c r="G2359" s="11" t="s">
        <v>6310</v>
      </c>
      <c r="H2359" s="11" t="s">
        <v>6311</v>
      </c>
      <c r="I2359" s="11" t="s">
        <v>6312</v>
      </c>
      <c r="M2359" s="14" t="s">
        <v>26</v>
      </c>
      <c r="N2359" s="15" t="s">
        <v>140</v>
      </c>
      <c r="O2359" s="15" t="s">
        <v>167</v>
      </c>
    </row>
    <row r="2360">
      <c r="A2360" s="9">
        <v>2360.0</v>
      </c>
      <c r="B2360" s="7" t="s">
        <v>6313</v>
      </c>
      <c r="C2360" s="7" t="s">
        <v>503</v>
      </c>
      <c r="D2360" s="7" t="s">
        <v>504</v>
      </c>
      <c r="E2360" s="11" t="s">
        <v>6314</v>
      </c>
      <c r="F2360" s="11" t="s">
        <v>6315</v>
      </c>
      <c r="G2360" s="11" t="s">
        <v>6316</v>
      </c>
      <c r="H2360" s="11" t="s">
        <v>6317</v>
      </c>
      <c r="I2360" s="11" t="s">
        <v>6318</v>
      </c>
      <c r="M2360" s="14" t="s">
        <v>26</v>
      </c>
      <c r="N2360" s="15" t="s">
        <v>140</v>
      </c>
      <c r="O2360" s="15" t="s">
        <v>167</v>
      </c>
    </row>
    <row r="2361">
      <c r="A2361" s="9">
        <v>2361.0</v>
      </c>
      <c r="B2361" s="7" t="s">
        <v>6319</v>
      </c>
      <c r="C2361" s="7" t="s">
        <v>503</v>
      </c>
      <c r="D2361" s="7" t="s">
        <v>504</v>
      </c>
      <c r="E2361" s="11" t="s">
        <v>6308</v>
      </c>
      <c r="F2361" s="11" t="s">
        <v>6309</v>
      </c>
      <c r="G2361" s="11" t="s">
        <v>6310</v>
      </c>
      <c r="H2361" s="11" t="s">
        <v>6311</v>
      </c>
      <c r="I2361" s="11" t="s">
        <v>6312</v>
      </c>
      <c r="M2361" s="14" t="s">
        <v>26</v>
      </c>
      <c r="N2361" s="15" t="s">
        <v>140</v>
      </c>
      <c r="O2361" s="15" t="s">
        <v>167</v>
      </c>
    </row>
    <row r="2362">
      <c r="A2362" s="9">
        <v>2362.0</v>
      </c>
      <c r="B2362" s="7" t="s">
        <v>6320</v>
      </c>
      <c r="C2362" s="7" t="s">
        <v>256</v>
      </c>
      <c r="D2362" s="7" t="s">
        <v>4957</v>
      </c>
      <c r="E2362" s="11" t="s">
        <v>6321</v>
      </c>
      <c r="F2362" s="11" t="s">
        <v>6322</v>
      </c>
      <c r="G2362" s="11" t="s">
        <v>6323</v>
      </c>
      <c r="H2362" s="11" t="s">
        <v>6324</v>
      </c>
      <c r="I2362" s="11" t="s">
        <v>6325</v>
      </c>
      <c r="M2362" s="14" t="s">
        <v>26</v>
      </c>
      <c r="N2362" s="15" t="s">
        <v>140</v>
      </c>
      <c r="O2362" s="15" t="s">
        <v>167</v>
      </c>
    </row>
    <row r="2363">
      <c r="A2363" s="9">
        <v>2363.0</v>
      </c>
      <c r="B2363" s="7" t="s">
        <v>6326</v>
      </c>
      <c r="C2363" s="7" t="s">
        <v>256</v>
      </c>
      <c r="D2363" s="7" t="s">
        <v>4957</v>
      </c>
      <c r="E2363" s="11" t="s">
        <v>6321</v>
      </c>
      <c r="F2363" s="11" t="s">
        <v>6322</v>
      </c>
      <c r="G2363" s="11" t="s">
        <v>6323</v>
      </c>
      <c r="H2363" s="11" t="s">
        <v>6324</v>
      </c>
      <c r="I2363" s="11" t="s">
        <v>6325</v>
      </c>
      <c r="M2363" s="14" t="s">
        <v>26</v>
      </c>
      <c r="N2363" s="15" t="s">
        <v>140</v>
      </c>
      <c r="O2363" s="15" t="s">
        <v>167</v>
      </c>
    </row>
    <row r="2364">
      <c r="A2364" s="9">
        <v>2364.0</v>
      </c>
      <c r="B2364" s="7" t="s">
        <v>6327</v>
      </c>
      <c r="C2364" s="7" t="s">
        <v>256</v>
      </c>
      <c r="D2364" s="7" t="s">
        <v>4957</v>
      </c>
      <c r="E2364" s="11" t="s">
        <v>6321</v>
      </c>
      <c r="F2364" s="11" t="s">
        <v>6322</v>
      </c>
      <c r="G2364" s="11" t="s">
        <v>6323</v>
      </c>
      <c r="H2364" s="11" t="s">
        <v>6324</v>
      </c>
      <c r="I2364" s="11" t="s">
        <v>6325</v>
      </c>
      <c r="M2364" s="14" t="s">
        <v>26</v>
      </c>
      <c r="N2364" s="15" t="s">
        <v>140</v>
      </c>
      <c r="O2364" s="15" t="s">
        <v>167</v>
      </c>
    </row>
    <row r="2365">
      <c r="A2365" s="9">
        <v>2365.0</v>
      </c>
      <c r="B2365" s="7" t="s">
        <v>6328</v>
      </c>
      <c r="C2365" s="7" t="s">
        <v>256</v>
      </c>
      <c r="D2365" s="7" t="s">
        <v>4957</v>
      </c>
      <c r="E2365" s="11" t="s">
        <v>6321</v>
      </c>
      <c r="F2365" s="11" t="s">
        <v>6322</v>
      </c>
      <c r="G2365" s="11" t="s">
        <v>6323</v>
      </c>
      <c r="H2365" s="11" t="s">
        <v>6324</v>
      </c>
      <c r="I2365" s="11" t="s">
        <v>6325</v>
      </c>
      <c r="M2365" s="14" t="s">
        <v>26</v>
      </c>
      <c r="N2365" s="15" t="s">
        <v>140</v>
      </c>
      <c r="O2365" s="15" t="s">
        <v>167</v>
      </c>
    </row>
    <row r="2366">
      <c r="A2366" s="9">
        <v>2366.0</v>
      </c>
      <c r="B2366" s="7" t="s">
        <v>6329</v>
      </c>
      <c r="C2366" s="7" t="s">
        <v>256</v>
      </c>
      <c r="D2366" s="7" t="s">
        <v>4957</v>
      </c>
      <c r="E2366" s="11" t="s">
        <v>3386</v>
      </c>
      <c r="F2366" s="11" t="s">
        <v>6330</v>
      </c>
      <c r="G2366" s="11" t="s">
        <v>6331</v>
      </c>
      <c r="H2366" s="11" t="s">
        <v>6332</v>
      </c>
      <c r="I2366" s="11" t="s">
        <v>6333</v>
      </c>
      <c r="M2366" s="14" t="s">
        <v>26</v>
      </c>
      <c r="N2366" s="15" t="s">
        <v>140</v>
      </c>
      <c r="O2366" s="15" t="s">
        <v>167</v>
      </c>
    </row>
    <row r="2367">
      <c r="A2367" s="9">
        <v>2367.0</v>
      </c>
      <c r="B2367" s="7" t="s">
        <v>6334</v>
      </c>
      <c r="C2367" s="7" t="s">
        <v>256</v>
      </c>
      <c r="D2367" s="7" t="s">
        <v>4957</v>
      </c>
      <c r="E2367" s="11" t="s">
        <v>6335</v>
      </c>
      <c r="F2367" s="11" t="s">
        <v>6336</v>
      </c>
      <c r="G2367" s="11" t="s">
        <v>6337</v>
      </c>
      <c r="H2367" s="11" t="s">
        <v>6338</v>
      </c>
      <c r="I2367" s="11" t="s">
        <v>6339</v>
      </c>
      <c r="M2367" s="14" t="s">
        <v>26</v>
      </c>
      <c r="N2367" s="15" t="s">
        <v>140</v>
      </c>
      <c r="O2367" s="15" t="s">
        <v>167</v>
      </c>
    </row>
    <row r="2368">
      <c r="A2368" s="9">
        <v>2368.0</v>
      </c>
      <c r="B2368" s="7" t="s">
        <v>6340</v>
      </c>
      <c r="C2368" s="7" t="s">
        <v>256</v>
      </c>
      <c r="D2368" s="7" t="s">
        <v>4957</v>
      </c>
      <c r="E2368" s="11" t="s">
        <v>6335</v>
      </c>
      <c r="F2368" s="11" t="s">
        <v>6336</v>
      </c>
      <c r="G2368" s="11" t="s">
        <v>6337</v>
      </c>
      <c r="H2368" s="11" t="s">
        <v>6338</v>
      </c>
      <c r="I2368" s="11" t="s">
        <v>6339</v>
      </c>
      <c r="M2368" s="14" t="s">
        <v>26</v>
      </c>
      <c r="N2368" s="15" t="s">
        <v>140</v>
      </c>
      <c r="O2368" s="15" t="s">
        <v>167</v>
      </c>
    </row>
    <row r="2369">
      <c r="A2369" s="9">
        <v>2369.0</v>
      </c>
      <c r="B2369" s="7" t="s">
        <v>6341</v>
      </c>
      <c r="C2369" s="7" t="s">
        <v>256</v>
      </c>
      <c r="D2369" s="7" t="s">
        <v>4957</v>
      </c>
      <c r="E2369" s="11" t="s">
        <v>6335</v>
      </c>
      <c r="F2369" s="11" t="s">
        <v>6336</v>
      </c>
      <c r="G2369" s="11" t="s">
        <v>6337</v>
      </c>
      <c r="H2369" s="11" t="s">
        <v>6338</v>
      </c>
      <c r="I2369" s="11" t="s">
        <v>6339</v>
      </c>
      <c r="M2369" s="14" t="s">
        <v>26</v>
      </c>
      <c r="N2369" s="15" t="s">
        <v>140</v>
      </c>
      <c r="O2369" s="15" t="s">
        <v>167</v>
      </c>
    </row>
    <row r="2370">
      <c r="A2370" s="9">
        <v>2370.0</v>
      </c>
      <c r="B2370" s="7" t="s">
        <v>6342</v>
      </c>
      <c r="C2370" s="7" t="s">
        <v>256</v>
      </c>
      <c r="D2370" s="7" t="s">
        <v>4957</v>
      </c>
      <c r="E2370" s="11" t="s">
        <v>6335</v>
      </c>
      <c r="F2370" s="11" t="s">
        <v>6336</v>
      </c>
      <c r="G2370" s="11" t="s">
        <v>6337</v>
      </c>
      <c r="H2370" s="11" t="s">
        <v>6338</v>
      </c>
      <c r="I2370" s="11" t="s">
        <v>6339</v>
      </c>
      <c r="M2370" s="14" t="s">
        <v>26</v>
      </c>
      <c r="N2370" s="15" t="s">
        <v>140</v>
      </c>
      <c r="O2370" s="15" t="s">
        <v>167</v>
      </c>
    </row>
    <row r="2371">
      <c r="A2371" s="9">
        <v>2371.0</v>
      </c>
      <c r="B2371" s="7" t="s">
        <v>6343</v>
      </c>
      <c r="C2371" s="7" t="s">
        <v>1562</v>
      </c>
      <c r="D2371" s="7" t="s">
        <v>1563</v>
      </c>
      <c r="E2371" s="11" t="s">
        <v>6344</v>
      </c>
      <c r="F2371" s="11" t="s">
        <v>6345</v>
      </c>
      <c r="G2371" s="11" t="s">
        <v>6346</v>
      </c>
      <c r="H2371" s="11" t="s">
        <v>6347</v>
      </c>
      <c r="I2371" s="11" t="s">
        <v>6348</v>
      </c>
      <c r="M2371" s="14" t="s">
        <v>26</v>
      </c>
      <c r="N2371" s="15" t="s">
        <v>140</v>
      </c>
      <c r="O2371" s="15" t="s">
        <v>167</v>
      </c>
    </row>
    <row r="2372">
      <c r="A2372" s="9">
        <v>2372.0</v>
      </c>
      <c r="B2372" s="7" t="s">
        <v>6349</v>
      </c>
      <c r="C2372" s="7" t="s">
        <v>1562</v>
      </c>
      <c r="D2372" s="7" t="s">
        <v>1563</v>
      </c>
      <c r="E2372" s="11" t="s">
        <v>6344</v>
      </c>
      <c r="F2372" s="11" t="s">
        <v>6345</v>
      </c>
      <c r="G2372" s="11" t="s">
        <v>6346</v>
      </c>
      <c r="H2372" s="11" t="s">
        <v>6347</v>
      </c>
      <c r="I2372" s="11" t="s">
        <v>6348</v>
      </c>
      <c r="M2372" s="14" t="s">
        <v>26</v>
      </c>
      <c r="N2372" s="15" t="s">
        <v>140</v>
      </c>
      <c r="O2372" s="15" t="s">
        <v>167</v>
      </c>
    </row>
    <row r="2373">
      <c r="A2373" s="9">
        <v>2373.0</v>
      </c>
      <c r="B2373" s="7" t="s">
        <v>6350</v>
      </c>
      <c r="C2373" s="7" t="s">
        <v>1562</v>
      </c>
      <c r="D2373" s="7" t="s">
        <v>1563</v>
      </c>
      <c r="E2373" s="11" t="s">
        <v>6344</v>
      </c>
      <c r="F2373" s="11" t="s">
        <v>6345</v>
      </c>
      <c r="G2373" s="11" t="s">
        <v>6346</v>
      </c>
      <c r="H2373" s="11" t="s">
        <v>6347</v>
      </c>
      <c r="I2373" s="11" t="s">
        <v>6348</v>
      </c>
      <c r="M2373" s="14" t="s">
        <v>26</v>
      </c>
      <c r="N2373" s="15" t="s">
        <v>140</v>
      </c>
      <c r="O2373" s="15" t="s">
        <v>167</v>
      </c>
    </row>
    <row r="2374">
      <c r="A2374" s="9">
        <v>2374.0</v>
      </c>
      <c r="B2374" s="7" t="s">
        <v>6351</v>
      </c>
      <c r="C2374" s="7" t="s">
        <v>638</v>
      </c>
      <c r="D2374" s="7" t="s">
        <v>638</v>
      </c>
      <c r="E2374" s="11" t="s">
        <v>274</v>
      </c>
      <c r="F2374" s="11" t="s">
        <v>275</v>
      </c>
      <c r="G2374" s="11" t="s">
        <v>276</v>
      </c>
      <c r="H2374" s="11" t="s">
        <v>277</v>
      </c>
      <c r="I2374" s="11" t="s">
        <v>278</v>
      </c>
      <c r="M2374" s="14" t="s">
        <v>80</v>
      </c>
      <c r="N2374" s="15" t="s">
        <v>140</v>
      </c>
      <c r="O2374" s="15" t="s">
        <v>141</v>
      </c>
    </row>
    <row r="2375">
      <c r="A2375" s="9">
        <v>2375.0</v>
      </c>
      <c r="B2375" s="7" t="s">
        <v>6352</v>
      </c>
      <c r="C2375" s="7" t="s">
        <v>638</v>
      </c>
      <c r="D2375" s="7" t="s">
        <v>638</v>
      </c>
      <c r="E2375" s="11" t="s">
        <v>274</v>
      </c>
      <c r="F2375" s="11" t="s">
        <v>275</v>
      </c>
      <c r="G2375" s="11" t="s">
        <v>276</v>
      </c>
      <c r="H2375" s="11" t="s">
        <v>277</v>
      </c>
      <c r="I2375" s="11" t="s">
        <v>278</v>
      </c>
      <c r="M2375" s="14" t="s">
        <v>80</v>
      </c>
      <c r="N2375" s="15" t="s">
        <v>140</v>
      </c>
      <c r="O2375" s="15" t="s">
        <v>141</v>
      </c>
    </row>
    <row r="2376">
      <c r="A2376" s="9">
        <v>2376.0</v>
      </c>
      <c r="B2376" s="7" t="s">
        <v>6353</v>
      </c>
      <c r="C2376" s="7" t="s">
        <v>638</v>
      </c>
      <c r="D2376" s="7" t="s">
        <v>638</v>
      </c>
      <c r="E2376" s="11" t="s">
        <v>274</v>
      </c>
      <c r="F2376" s="11" t="s">
        <v>275</v>
      </c>
      <c r="G2376" s="11" t="s">
        <v>276</v>
      </c>
      <c r="H2376" s="11" t="s">
        <v>277</v>
      </c>
      <c r="I2376" s="11" t="s">
        <v>278</v>
      </c>
      <c r="M2376" s="14" t="s">
        <v>80</v>
      </c>
      <c r="N2376" s="15" t="s">
        <v>140</v>
      </c>
      <c r="O2376" s="15" t="s">
        <v>141</v>
      </c>
    </row>
    <row r="2377">
      <c r="A2377" s="9">
        <v>2377.0</v>
      </c>
      <c r="B2377" s="7" t="s">
        <v>6354</v>
      </c>
      <c r="C2377" s="7" t="s">
        <v>638</v>
      </c>
      <c r="D2377" s="7" t="s">
        <v>638</v>
      </c>
      <c r="E2377" s="11" t="s">
        <v>274</v>
      </c>
      <c r="F2377" s="11" t="s">
        <v>275</v>
      </c>
      <c r="G2377" s="11" t="s">
        <v>276</v>
      </c>
      <c r="H2377" s="11" t="s">
        <v>277</v>
      </c>
      <c r="I2377" s="11" t="s">
        <v>278</v>
      </c>
      <c r="M2377" s="14" t="s">
        <v>80</v>
      </c>
      <c r="N2377" s="15" t="s">
        <v>140</v>
      </c>
      <c r="O2377" s="15" t="s">
        <v>141</v>
      </c>
    </row>
    <row r="2378">
      <c r="A2378" s="9">
        <v>2378.0</v>
      </c>
      <c r="B2378" s="7" t="s">
        <v>6355</v>
      </c>
      <c r="C2378" s="7" t="s">
        <v>638</v>
      </c>
      <c r="D2378" s="7" t="s">
        <v>638</v>
      </c>
      <c r="E2378" s="11" t="s">
        <v>6356</v>
      </c>
      <c r="F2378" s="11" t="s">
        <v>6357</v>
      </c>
      <c r="G2378" s="11" t="s">
        <v>6358</v>
      </c>
      <c r="H2378" s="11" t="s">
        <v>6359</v>
      </c>
      <c r="I2378" s="11" t="s">
        <v>6360</v>
      </c>
      <c r="M2378" s="14" t="s">
        <v>80</v>
      </c>
      <c r="N2378" s="15" t="s">
        <v>140</v>
      </c>
      <c r="O2378" s="15" t="s">
        <v>167</v>
      </c>
    </row>
    <row r="2379">
      <c r="A2379" s="9">
        <v>2379.0</v>
      </c>
      <c r="B2379" s="7" t="s">
        <v>6361</v>
      </c>
      <c r="C2379" s="7" t="s">
        <v>638</v>
      </c>
      <c r="D2379" s="7" t="s">
        <v>638</v>
      </c>
      <c r="E2379" s="11" t="s">
        <v>6362</v>
      </c>
      <c r="F2379" s="11" t="s">
        <v>6363</v>
      </c>
      <c r="G2379" s="11" t="s">
        <v>6364</v>
      </c>
      <c r="H2379" s="11" t="s">
        <v>6365</v>
      </c>
      <c r="I2379" s="11" t="s">
        <v>6366</v>
      </c>
      <c r="M2379" s="14" t="s">
        <v>26</v>
      </c>
      <c r="N2379" s="15" t="s">
        <v>140</v>
      </c>
      <c r="O2379" s="15" t="s">
        <v>167</v>
      </c>
    </row>
    <row r="2380">
      <c r="A2380" s="9">
        <v>2380.0</v>
      </c>
      <c r="B2380" s="7" t="s">
        <v>6367</v>
      </c>
      <c r="C2380" s="7" t="s">
        <v>638</v>
      </c>
      <c r="D2380" s="7" t="s">
        <v>638</v>
      </c>
      <c r="E2380" s="11" t="s">
        <v>6362</v>
      </c>
      <c r="F2380" s="11" t="s">
        <v>6363</v>
      </c>
      <c r="G2380" s="11" t="s">
        <v>6364</v>
      </c>
      <c r="H2380" s="11" t="s">
        <v>6365</v>
      </c>
      <c r="I2380" s="11" t="s">
        <v>6366</v>
      </c>
      <c r="M2380" s="14" t="s">
        <v>26</v>
      </c>
      <c r="N2380" s="15" t="s">
        <v>140</v>
      </c>
      <c r="O2380" s="15" t="s">
        <v>167</v>
      </c>
    </row>
    <row r="2381">
      <c r="A2381" s="9">
        <v>2381.0</v>
      </c>
      <c r="B2381" s="7" t="s">
        <v>6368</v>
      </c>
      <c r="C2381" s="7" t="s">
        <v>638</v>
      </c>
      <c r="D2381" s="7" t="s">
        <v>638</v>
      </c>
      <c r="E2381" s="11" t="s">
        <v>6362</v>
      </c>
      <c r="F2381" s="11" t="s">
        <v>6363</v>
      </c>
      <c r="G2381" s="11" t="s">
        <v>6364</v>
      </c>
      <c r="H2381" s="11" t="s">
        <v>6365</v>
      </c>
      <c r="I2381" s="11" t="s">
        <v>6366</v>
      </c>
      <c r="M2381" s="14" t="s">
        <v>26</v>
      </c>
      <c r="N2381" s="15" t="s">
        <v>140</v>
      </c>
      <c r="O2381" s="15" t="s">
        <v>167</v>
      </c>
    </row>
    <row r="2382">
      <c r="A2382" s="9">
        <v>2382.0</v>
      </c>
      <c r="B2382" s="7" t="s">
        <v>6369</v>
      </c>
      <c r="C2382" s="7" t="s">
        <v>638</v>
      </c>
      <c r="D2382" s="7" t="s">
        <v>638</v>
      </c>
      <c r="E2382" s="11" t="s">
        <v>6362</v>
      </c>
      <c r="F2382" s="11" t="s">
        <v>6363</v>
      </c>
      <c r="G2382" s="11" t="s">
        <v>6364</v>
      </c>
      <c r="H2382" s="11" t="s">
        <v>6365</v>
      </c>
      <c r="I2382" s="11" t="s">
        <v>6366</v>
      </c>
      <c r="M2382" s="14" t="s">
        <v>26</v>
      </c>
      <c r="N2382" s="15" t="s">
        <v>140</v>
      </c>
      <c r="O2382" s="15" t="s">
        <v>167</v>
      </c>
    </row>
    <row r="2383">
      <c r="A2383" s="9">
        <v>2383.0</v>
      </c>
      <c r="B2383" s="7" t="s">
        <v>6370</v>
      </c>
      <c r="C2383" s="7" t="s">
        <v>638</v>
      </c>
      <c r="D2383" s="7" t="s">
        <v>638</v>
      </c>
      <c r="E2383" s="11" t="s">
        <v>6362</v>
      </c>
      <c r="F2383" s="11" t="s">
        <v>6363</v>
      </c>
      <c r="G2383" s="11" t="s">
        <v>6364</v>
      </c>
      <c r="H2383" s="11" t="s">
        <v>6365</v>
      </c>
      <c r="I2383" s="11" t="s">
        <v>6366</v>
      </c>
      <c r="M2383" s="14" t="s">
        <v>26</v>
      </c>
      <c r="N2383" s="15" t="s">
        <v>140</v>
      </c>
      <c r="O2383" s="15" t="s">
        <v>167</v>
      </c>
    </row>
    <row r="2384">
      <c r="A2384" s="9">
        <v>2384.0</v>
      </c>
      <c r="B2384" s="7" t="s">
        <v>6371</v>
      </c>
      <c r="C2384" s="7" t="s">
        <v>179</v>
      </c>
      <c r="D2384" s="7" t="s">
        <v>6091</v>
      </c>
      <c r="E2384" s="11" t="s">
        <v>6372</v>
      </c>
      <c r="F2384" s="11" t="s">
        <v>6373</v>
      </c>
      <c r="G2384" s="11" t="s">
        <v>6374</v>
      </c>
      <c r="H2384" s="11" t="s">
        <v>6375</v>
      </c>
      <c r="I2384" s="11" t="s">
        <v>6376</v>
      </c>
      <c r="M2384" s="14" t="s">
        <v>26</v>
      </c>
      <c r="N2384" s="15" t="s">
        <v>140</v>
      </c>
      <c r="O2384" s="15" t="s">
        <v>167</v>
      </c>
    </row>
    <row r="2385">
      <c r="A2385" s="9">
        <v>2385.0</v>
      </c>
      <c r="B2385" s="7" t="s">
        <v>6377</v>
      </c>
      <c r="C2385" s="7" t="s">
        <v>179</v>
      </c>
      <c r="D2385" s="7" t="s">
        <v>6091</v>
      </c>
      <c r="E2385" s="11" t="s">
        <v>6372</v>
      </c>
      <c r="F2385" s="11" t="s">
        <v>6373</v>
      </c>
      <c r="G2385" s="11" t="s">
        <v>6374</v>
      </c>
      <c r="H2385" s="11" t="s">
        <v>6375</v>
      </c>
      <c r="I2385" s="11" t="s">
        <v>6376</v>
      </c>
      <c r="M2385" s="14" t="s">
        <v>26</v>
      </c>
      <c r="N2385" s="15" t="s">
        <v>140</v>
      </c>
      <c r="O2385" s="15" t="s">
        <v>167</v>
      </c>
    </row>
    <row r="2386">
      <c r="A2386" s="9">
        <v>2386.0</v>
      </c>
      <c r="B2386" s="7" t="s">
        <v>6378</v>
      </c>
      <c r="C2386" s="7" t="s">
        <v>179</v>
      </c>
      <c r="D2386" s="7" t="s">
        <v>6091</v>
      </c>
      <c r="E2386" s="11" t="s">
        <v>6372</v>
      </c>
      <c r="F2386" s="11" t="s">
        <v>6373</v>
      </c>
      <c r="G2386" s="11" t="s">
        <v>6374</v>
      </c>
      <c r="H2386" s="11" t="s">
        <v>6375</v>
      </c>
      <c r="I2386" s="11" t="s">
        <v>6376</v>
      </c>
      <c r="M2386" s="14" t="s">
        <v>26</v>
      </c>
      <c r="N2386" s="15" t="s">
        <v>140</v>
      </c>
      <c r="O2386" s="15" t="s">
        <v>167</v>
      </c>
    </row>
    <row r="2387">
      <c r="A2387" s="9">
        <v>2387.0</v>
      </c>
      <c r="B2387" s="7" t="s">
        <v>6379</v>
      </c>
      <c r="C2387" s="7" t="s">
        <v>179</v>
      </c>
      <c r="D2387" s="7" t="s">
        <v>2491</v>
      </c>
      <c r="E2387" s="11" t="s">
        <v>6380</v>
      </c>
      <c r="F2387" s="11" t="s">
        <v>6381</v>
      </c>
      <c r="G2387" s="11" t="s">
        <v>6382</v>
      </c>
      <c r="H2387" s="11" t="s">
        <v>6383</v>
      </c>
      <c r="I2387" s="11" t="s">
        <v>6384</v>
      </c>
      <c r="M2387" s="14" t="s">
        <v>26</v>
      </c>
      <c r="N2387" s="15" t="s">
        <v>140</v>
      </c>
      <c r="O2387" s="15" t="s">
        <v>167</v>
      </c>
    </row>
    <row r="2388">
      <c r="A2388" s="9">
        <v>2388.0</v>
      </c>
      <c r="B2388" s="7" t="s">
        <v>6385</v>
      </c>
      <c r="C2388" s="7" t="s">
        <v>179</v>
      </c>
      <c r="D2388" s="7" t="s">
        <v>2491</v>
      </c>
      <c r="E2388" s="11" t="s">
        <v>6380</v>
      </c>
      <c r="F2388" s="11" t="s">
        <v>6381</v>
      </c>
      <c r="G2388" s="11" t="s">
        <v>6382</v>
      </c>
      <c r="H2388" s="11" t="s">
        <v>6383</v>
      </c>
      <c r="I2388" s="11" t="s">
        <v>6384</v>
      </c>
      <c r="M2388" s="14" t="s">
        <v>26</v>
      </c>
      <c r="N2388" s="15" t="s">
        <v>140</v>
      </c>
      <c r="O2388" s="15" t="s">
        <v>167</v>
      </c>
    </row>
    <row r="2389">
      <c r="A2389" s="9">
        <v>2389.0</v>
      </c>
      <c r="B2389" s="7" t="s">
        <v>6386</v>
      </c>
      <c r="C2389" s="7" t="s">
        <v>179</v>
      </c>
      <c r="D2389" s="7" t="s">
        <v>2491</v>
      </c>
      <c r="E2389" s="11" t="s">
        <v>6380</v>
      </c>
      <c r="F2389" s="11" t="s">
        <v>6381</v>
      </c>
      <c r="G2389" s="11" t="s">
        <v>6382</v>
      </c>
      <c r="H2389" s="11" t="s">
        <v>6383</v>
      </c>
      <c r="I2389" s="11" t="s">
        <v>6384</v>
      </c>
      <c r="M2389" s="14" t="s">
        <v>26</v>
      </c>
      <c r="N2389" s="15" t="s">
        <v>140</v>
      </c>
      <c r="O2389" s="15" t="s">
        <v>167</v>
      </c>
    </row>
    <row r="2390">
      <c r="A2390" s="9">
        <v>2390.0</v>
      </c>
      <c r="B2390" s="7" t="s">
        <v>6387</v>
      </c>
      <c r="C2390" s="7" t="s">
        <v>179</v>
      </c>
      <c r="D2390" s="7" t="s">
        <v>2491</v>
      </c>
      <c r="E2390" s="11" t="s">
        <v>6380</v>
      </c>
      <c r="F2390" s="11" t="s">
        <v>6381</v>
      </c>
      <c r="G2390" s="11" t="s">
        <v>6382</v>
      </c>
      <c r="H2390" s="11" t="s">
        <v>6383</v>
      </c>
      <c r="I2390" s="11" t="s">
        <v>6384</v>
      </c>
      <c r="M2390" s="14" t="s">
        <v>26</v>
      </c>
      <c r="N2390" s="15" t="s">
        <v>140</v>
      </c>
      <c r="O2390" s="15" t="s">
        <v>167</v>
      </c>
    </row>
    <row r="2391">
      <c r="A2391" s="9">
        <v>2391.0</v>
      </c>
      <c r="B2391" s="7" t="s">
        <v>6388</v>
      </c>
      <c r="C2391" s="7" t="s">
        <v>179</v>
      </c>
      <c r="D2391" s="7" t="s">
        <v>2491</v>
      </c>
      <c r="E2391" s="11" t="s">
        <v>2492</v>
      </c>
      <c r="F2391" s="11" t="s">
        <v>2493</v>
      </c>
      <c r="G2391" s="11" t="s">
        <v>2494</v>
      </c>
      <c r="H2391" s="11" t="s">
        <v>2495</v>
      </c>
      <c r="I2391" s="11" t="s">
        <v>2496</v>
      </c>
      <c r="M2391" s="14" t="s">
        <v>26</v>
      </c>
      <c r="N2391" s="15" t="s">
        <v>140</v>
      </c>
      <c r="O2391" s="15" t="s">
        <v>167</v>
      </c>
    </row>
    <row r="2392">
      <c r="A2392" s="9">
        <v>2392.0</v>
      </c>
      <c r="B2392" s="7" t="s">
        <v>6389</v>
      </c>
      <c r="C2392" s="7" t="s">
        <v>179</v>
      </c>
      <c r="D2392" s="7" t="s">
        <v>2491</v>
      </c>
      <c r="E2392" s="11" t="s">
        <v>2492</v>
      </c>
      <c r="F2392" s="11" t="s">
        <v>2493</v>
      </c>
      <c r="G2392" s="11" t="s">
        <v>2494</v>
      </c>
      <c r="H2392" s="11" t="s">
        <v>2495</v>
      </c>
      <c r="I2392" s="11" t="s">
        <v>2496</v>
      </c>
      <c r="M2392" s="14" t="s">
        <v>26</v>
      </c>
      <c r="N2392" s="15" t="s">
        <v>140</v>
      </c>
      <c r="O2392" s="15" t="s">
        <v>167</v>
      </c>
    </row>
    <row r="2393">
      <c r="A2393" s="9">
        <v>2393.0</v>
      </c>
      <c r="B2393" s="7" t="s">
        <v>6390</v>
      </c>
      <c r="C2393" s="7" t="s">
        <v>179</v>
      </c>
      <c r="D2393" s="7" t="s">
        <v>2491</v>
      </c>
      <c r="E2393" s="11" t="s">
        <v>2492</v>
      </c>
      <c r="F2393" s="11" t="s">
        <v>2493</v>
      </c>
      <c r="G2393" s="11" t="s">
        <v>2494</v>
      </c>
      <c r="H2393" s="11" t="s">
        <v>2495</v>
      </c>
      <c r="I2393" s="11" t="s">
        <v>2496</v>
      </c>
      <c r="M2393" s="14" t="s">
        <v>26</v>
      </c>
      <c r="N2393" s="15" t="s">
        <v>140</v>
      </c>
      <c r="O2393" s="15" t="s">
        <v>167</v>
      </c>
    </row>
    <row r="2394">
      <c r="A2394" s="9">
        <v>2394.0</v>
      </c>
      <c r="B2394" s="7" t="s">
        <v>6391</v>
      </c>
      <c r="C2394" s="7" t="s">
        <v>179</v>
      </c>
      <c r="D2394" s="7" t="s">
        <v>2491</v>
      </c>
      <c r="E2394" s="11" t="s">
        <v>2841</v>
      </c>
      <c r="F2394" s="11" t="s">
        <v>2842</v>
      </c>
      <c r="G2394" s="11" t="s">
        <v>2843</v>
      </c>
      <c r="H2394" s="11" t="s">
        <v>2844</v>
      </c>
      <c r="I2394" s="11" t="s">
        <v>2846</v>
      </c>
      <c r="M2394" s="14" t="s">
        <v>26</v>
      </c>
      <c r="N2394" s="15" t="s">
        <v>140</v>
      </c>
      <c r="O2394" s="15" t="s">
        <v>167</v>
      </c>
    </row>
    <row r="2395">
      <c r="A2395" s="9">
        <v>2395.0</v>
      </c>
      <c r="B2395" s="7" t="s">
        <v>6392</v>
      </c>
      <c r="C2395" s="7" t="s">
        <v>179</v>
      </c>
      <c r="D2395" s="7" t="s">
        <v>2491</v>
      </c>
      <c r="E2395" s="11" t="s">
        <v>2841</v>
      </c>
      <c r="F2395" s="11" t="s">
        <v>2842</v>
      </c>
      <c r="G2395" s="11" t="s">
        <v>2843</v>
      </c>
      <c r="H2395" s="11" t="s">
        <v>2844</v>
      </c>
      <c r="I2395" s="11" t="s">
        <v>2846</v>
      </c>
      <c r="M2395" s="14" t="s">
        <v>26</v>
      </c>
      <c r="N2395" s="15" t="s">
        <v>140</v>
      </c>
      <c r="O2395" s="15" t="s">
        <v>167</v>
      </c>
    </row>
    <row r="2396">
      <c r="A2396" s="9">
        <v>2396.0</v>
      </c>
      <c r="B2396" s="7" t="s">
        <v>6393</v>
      </c>
      <c r="C2396" s="7" t="s">
        <v>256</v>
      </c>
      <c r="D2396" s="7" t="s">
        <v>1223</v>
      </c>
      <c r="E2396" s="11" t="s">
        <v>1423</v>
      </c>
      <c r="F2396" s="11" t="s">
        <v>1424</v>
      </c>
      <c r="G2396" s="11" t="s">
        <v>1425</v>
      </c>
      <c r="H2396" s="11" t="s">
        <v>1426</v>
      </c>
      <c r="I2396" s="11" t="s">
        <v>1427</v>
      </c>
      <c r="M2396" s="14" t="s">
        <v>219</v>
      </c>
      <c r="N2396" s="15" t="s">
        <v>220</v>
      </c>
      <c r="O2396" s="15" t="s">
        <v>221</v>
      </c>
    </row>
    <row r="2397">
      <c r="A2397" s="9">
        <v>2397.0</v>
      </c>
      <c r="B2397" s="7" t="s">
        <v>6394</v>
      </c>
      <c r="C2397" s="7" t="s">
        <v>256</v>
      </c>
      <c r="D2397" s="7" t="s">
        <v>1223</v>
      </c>
      <c r="E2397" s="11" t="s">
        <v>1423</v>
      </c>
      <c r="F2397" s="11" t="s">
        <v>1424</v>
      </c>
      <c r="G2397" s="11" t="s">
        <v>1425</v>
      </c>
      <c r="H2397" s="11" t="s">
        <v>1426</v>
      </c>
      <c r="I2397" s="11" t="s">
        <v>1427</v>
      </c>
      <c r="M2397" s="14" t="s">
        <v>219</v>
      </c>
      <c r="N2397" s="15" t="s">
        <v>220</v>
      </c>
      <c r="O2397" s="15" t="s">
        <v>221</v>
      </c>
    </row>
    <row r="2398">
      <c r="A2398" s="9">
        <v>2398.0</v>
      </c>
      <c r="B2398" s="7" t="s">
        <v>6395</v>
      </c>
      <c r="C2398" s="7" t="s">
        <v>256</v>
      </c>
      <c r="D2398" s="7" t="s">
        <v>1223</v>
      </c>
      <c r="E2398" s="11" t="s">
        <v>1423</v>
      </c>
      <c r="F2398" s="11" t="s">
        <v>1424</v>
      </c>
      <c r="G2398" s="11" t="s">
        <v>1425</v>
      </c>
      <c r="H2398" s="11" t="s">
        <v>1426</v>
      </c>
      <c r="I2398" s="11" t="s">
        <v>1427</v>
      </c>
      <c r="M2398" s="14" t="s">
        <v>219</v>
      </c>
      <c r="N2398" s="15" t="s">
        <v>220</v>
      </c>
      <c r="O2398" s="15" t="s">
        <v>221</v>
      </c>
    </row>
    <row r="2399">
      <c r="A2399" s="9">
        <v>2399.0</v>
      </c>
      <c r="B2399" s="7" t="s">
        <v>6396</v>
      </c>
      <c r="C2399" s="7" t="s">
        <v>256</v>
      </c>
      <c r="D2399" s="7" t="s">
        <v>1183</v>
      </c>
      <c r="E2399" s="11" t="s">
        <v>6397</v>
      </c>
      <c r="F2399" s="11" t="s">
        <v>6398</v>
      </c>
      <c r="G2399" s="11" t="s">
        <v>6399</v>
      </c>
      <c r="H2399" s="11" t="s">
        <v>6400</v>
      </c>
      <c r="I2399" s="11" t="s">
        <v>6401</v>
      </c>
      <c r="M2399" s="14" t="s">
        <v>219</v>
      </c>
      <c r="N2399" s="15" t="s">
        <v>220</v>
      </c>
      <c r="O2399" s="15" t="s">
        <v>221</v>
      </c>
    </row>
    <row r="2400">
      <c r="A2400" s="9">
        <v>2400.0</v>
      </c>
      <c r="B2400" s="7" t="s">
        <v>6402</v>
      </c>
      <c r="C2400" s="7" t="s">
        <v>256</v>
      </c>
      <c r="D2400" s="7" t="s">
        <v>1183</v>
      </c>
      <c r="E2400" s="11" t="s">
        <v>6397</v>
      </c>
      <c r="F2400" s="11" t="s">
        <v>6398</v>
      </c>
      <c r="G2400" s="11" t="s">
        <v>6399</v>
      </c>
      <c r="H2400" s="11" t="s">
        <v>6400</v>
      </c>
      <c r="I2400" s="11" t="s">
        <v>6401</v>
      </c>
      <c r="M2400" s="14" t="s">
        <v>219</v>
      </c>
      <c r="N2400" s="15" t="s">
        <v>220</v>
      </c>
      <c r="O2400" s="15" t="s">
        <v>221</v>
      </c>
    </row>
    <row r="2401">
      <c r="A2401" s="9">
        <v>2401.0</v>
      </c>
      <c r="B2401" s="7" t="s">
        <v>6403</v>
      </c>
      <c r="C2401" s="7" t="s">
        <v>256</v>
      </c>
      <c r="D2401" s="7" t="s">
        <v>1183</v>
      </c>
      <c r="E2401" s="11" t="s">
        <v>6397</v>
      </c>
      <c r="F2401" s="11" t="s">
        <v>6398</v>
      </c>
      <c r="G2401" s="11" t="s">
        <v>6399</v>
      </c>
      <c r="H2401" s="11" t="s">
        <v>6400</v>
      </c>
      <c r="I2401" s="11" t="s">
        <v>6401</v>
      </c>
      <c r="M2401" s="14" t="s">
        <v>219</v>
      </c>
      <c r="N2401" s="15" t="s">
        <v>220</v>
      </c>
      <c r="O2401" s="15" t="s">
        <v>221</v>
      </c>
    </row>
    <row r="2402">
      <c r="A2402" s="9">
        <v>2402.0</v>
      </c>
      <c r="B2402" s="7" t="s">
        <v>6404</v>
      </c>
      <c r="C2402" s="7" t="s">
        <v>248</v>
      </c>
      <c r="D2402" s="7" t="s">
        <v>3932</v>
      </c>
      <c r="E2402" s="11" t="s">
        <v>6405</v>
      </c>
      <c r="F2402" s="11" t="s">
        <v>6406</v>
      </c>
      <c r="G2402" s="11" t="s">
        <v>6407</v>
      </c>
      <c r="H2402" s="11" t="s">
        <v>6408</v>
      </c>
      <c r="I2402" s="11" t="s">
        <v>6409</v>
      </c>
      <c r="M2402" s="14" t="s">
        <v>219</v>
      </c>
      <c r="N2402" s="15" t="s">
        <v>220</v>
      </c>
      <c r="O2402" s="15" t="s">
        <v>221</v>
      </c>
    </row>
    <row r="2403">
      <c r="A2403" s="9">
        <v>2403.0</v>
      </c>
      <c r="B2403" s="7" t="s">
        <v>6410</v>
      </c>
      <c r="C2403" s="7" t="s">
        <v>248</v>
      </c>
      <c r="D2403" s="7" t="s">
        <v>3932</v>
      </c>
      <c r="E2403" s="11" t="s">
        <v>6405</v>
      </c>
      <c r="F2403" s="11" t="s">
        <v>6406</v>
      </c>
      <c r="G2403" s="11" t="s">
        <v>6407</v>
      </c>
      <c r="H2403" s="11" t="s">
        <v>6408</v>
      </c>
      <c r="I2403" s="11" t="s">
        <v>6409</v>
      </c>
      <c r="M2403" s="14" t="s">
        <v>219</v>
      </c>
      <c r="N2403" s="15" t="s">
        <v>220</v>
      </c>
      <c r="O2403" s="15" t="s">
        <v>221</v>
      </c>
    </row>
    <row r="2404">
      <c r="A2404" s="9">
        <v>2404.0</v>
      </c>
      <c r="B2404" s="7" t="s">
        <v>6411</v>
      </c>
      <c r="C2404" s="7" t="s">
        <v>232</v>
      </c>
      <c r="D2404" s="7" t="s">
        <v>4971</v>
      </c>
      <c r="E2404" s="11" t="s">
        <v>6412</v>
      </c>
      <c r="F2404" s="11" t="s">
        <v>6413</v>
      </c>
      <c r="G2404" s="11" t="s">
        <v>6414</v>
      </c>
      <c r="H2404" s="11" t="s">
        <v>6415</v>
      </c>
      <c r="I2404" s="11" t="s">
        <v>6416</v>
      </c>
      <c r="M2404" s="14" t="s">
        <v>26</v>
      </c>
      <c r="N2404" s="15" t="s">
        <v>89</v>
      </c>
      <c r="O2404" s="15" t="s">
        <v>101</v>
      </c>
    </row>
    <row r="2405">
      <c r="A2405" s="9">
        <v>2405.0</v>
      </c>
      <c r="B2405" s="7" t="s">
        <v>6417</v>
      </c>
      <c r="C2405" s="7" t="s">
        <v>232</v>
      </c>
      <c r="D2405" s="7" t="s">
        <v>4971</v>
      </c>
      <c r="E2405" s="11" t="s">
        <v>6412</v>
      </c>
      <c r="F2405" s="11" t="s">
        <v>6413</v>
      </c>
      <c r="G2405" s="11" t="s">
        <v>6414</v>
      </c>
      <c r="H2405" s="11" t="s">
        <v>6415</v>
      </c>
      <c r="I2405" s="11" t="s">
        <v>6416</v>
      </c>
      <c r="M2405" s="14" t="s">
        <v>26</v>
      </c>
      <c r="N2405" s="15" t="s">
        <v>89</v>
      </c>
      <c r="O2405" s="15" t="s">
        <v>101</v>
      </c>
    </row>
    <row r="2406">
      <c r="A2406" s="9">
        <v>2406.0</v>
      </c>
      <c r="B2406" s="7" t="s">
        <v>6418</v>
      </c>
      <c r="C2406" s="7" t="s">
        <v>232</v>
      </c>
      <c r="D2406" s="7" t="s">
        <v>4971</v>
      </c>
      <c r="E2406" s="11" t="s">
        <v>6412</v>
      </c>
      <c r="F2406" s="11" t="s">
        <v>6413</v>
      </c>
      <c r="G2406" s="11" t="s">
        <v>6414</v>
      </c>
      <c r="H2406" s="11" t="s">
        <v>6415</v>
      </c>
      <c r="I2406" s="11" t="s">
        <v>6416</v>
      </c>
      <c r="M2406" s="14" t="s">
        <v>26</v>
      </c>
      <c r="N2406" s="15" t="s">
        <v>89</v>
      </c>
      <c r="O2406" s="15" t="s">
        <v>101</v>
      </c>
    </row>
    <row r="2407">
      <c r="A2407" s="9">
        <v>2407.0</v>
      </c>
      <c r="B2407" s="7" t="s">
        <v>6419</v>
      </c>
      <c r="C2407" s="7" t="s">
        <v>471</v>
      </c>
      <c r="D2407" s="7" t="s">
        <v>566</v>
      </c>
      <c r="E2407" s="11" t="s">
        <v>6420</v>
      </c>
      <c r="F2407" s="11" t="s">
        <v>6421</v>
      </c>
      <c r="G2407" s="11" t="s">
        <v>6422</v>
      </c>
      <c r="H2407" s="11" t="s">
        <v>6423</v>
      </c>
      <c r="I2407" s="11" t="s">
        <v>6424</v>
      </c>
      <c r="M2407" s="14" t="s">
        <v>26</v>
      </c>
      <c r="N2407" s="15" t="s">
        <v>140</v>
      </c>
      <c r="O2407" s="15" t="s">
        <v>167</v>
      </c>
    </row>
    <row r="2408">
      <c r="A2408" s="9">
        <v>2408.0</v>
      </c>
      <c r="B2408" s="7" t="s">
        <v>6425</v>
      </c>
      <c r="C2408" s="7" t="s">
        <v>471</v>
      </c>
      <c r="D2408" s="7" t="s">
        <v>566</v>
      </c>
      <c r="E2408" s="11" t="s">
        <v>6420</v>
      </c>
      <c r="F2408" s="11" t="s">
        <v>6421</v>
      </c>
      <c r="G2408" s="11" t="s">
        <v>6422</v>
      </c>
      <c r="H2408" s="11" t="s">
        <v>6423</v>
      </c>
      <c r="I2408" s="11" t="s">
        <v>6424</v>
      </c>
      <c r="M2408" s="14" t="s">
        <v>26</v>
      </c>
      <c r="N2408" s="15" t="s">
        <v>140</v>
      </c>
      <c r="O2408" s="15" t="s">
        <v>167</v>
      </c>
    </row>
    <row r="2409">
      <c r="A2409" s="9">
        <v>2409.0</v>
      </c>
      <c r="B2409" s="7" t="s">
        <v>6426</v>
      </c>
      <c r="C2409" s="7" t="s">
        <v>471</v>
      </c>
      <c r="D2409" s="7" t="s">
        <v>566</v>
      </c>
      <c r="E2409" s="11" t="s">
        <v>6420</v>
      </c>
      <c r="F2409" s="11" t="s">
        <v>6421</v>
      </c>
      <c r="G2409" s="11" t="s">
        <v>6422</v>
      </c>
      <c r="H2409" s="11" t="s">
        <v>6423</v>
      </c>
      <c r="I2409" s="11" t="s">
        <v>6424</v>
      </c>
      <c r="M2409" s="14" t="s">
        <v>26</v>
      </c>
      <c r="N2409" s="15" t="s">
        <v>140</v>
      </c>
      <c r="O2409" s="15" t="s">
        <v>167</v>
      </c>
    </row>
    <row r="2410">
      <c r="A2410" s="9">
        <v>2410.0</v>
      </c>
      <c r="B2410" s="7" t="s">
        <v>6427</v>
      </c>
      <c r="C2410" s="7" t="s">
        <v>471</v>
      </c>
      <c r="D2410" s="7" t="s">
        <v>566</v>
      </c>
      <c r="E2410" s="11" t="s">
        <v>6420</v>
      </c>
      <c r="F2410" s="11" t="s">
        <v>6421</v>
      </c>
      <c r="G2410" s="11" t="s">
        <v>6422</v>
      </c>
      <c r="H2410" s="11" t="s">
        <v>6423</v>
      </c>
      <c r="I2410" s="11" t="s">
        <v>6424</v>
      </c>
      <c r="M2410" s="14" t="s">
        <v>219</v>
      </c>
      <c r="N2410" s="15" t="s">
        <v>220</v>
      </c>
      <c r="O2410" s="15" t="s">
        <v>221</v>
      </c>
    </row>
    <row r="2411">
      <c r="A2411" s="9">
        <v>2411.0</v>
      </c>
      <c r="B2411" s="7" t="s">
        <v>6428</v>
      </c>
      <c r="C2411" s="7" t="s">
        <v>82</v>
      </c>
      <c r="D2411" s="7" t="s">
        <v>83</v>
      </c>
      <c r="E2411" s="11" t="s">
        <v>6429</v>
      </c>
      <c r="F2411" s="11" t="s">
        <v>6430</v>
      </c>
      <c r="G2411" s="11" t="s">
        <v>6431</v>
      </c>
      <c r="H2411" s="11" t="s">
        <v>6432</v>
      </c>
      <c r="I2411" s="11" t="s">
        <v>6433</v>
      </c>
      <c r="M2411" s="14" t="s">
        <v>219</v>
      </c>
      <c r="N2411" s="15" t="s">
        <v>220</v>
      </c>
      <c r="O2411" s="15" t="s">
        <v>221</v>
      </c>
    </row>
    <row r="2412">
      <c r="A2412" s="9">
        <v>2412.0</v>
      </c>
      <c r="B2412" s="7" t="s">
        <v>6434</v>
      </c>
      <c r="C2412" s="7" t="s">
        <v>114</v>
      </c>
      <c r="D2412" s="7" t="s">
        <v>115</v>
      </c>
      <c r="E2412" s="11" t="s">
        <v>6435</v>
      </c>
      <c r="F2412" s="11" t="s">
        <v>6436</v>
      </c>
      <c r="G2412" s="11" t="s">
        <v>6437</v>
      </c>
      <c r="H2412" s="11" t="s">
        <v>6438</v>
      </c>
      <c r="I2412" s="11" t="s">
        <v>6439</v>
      </c>
      <c r="M2412" s="14" t="s">
        <v>26</v>
      </c>
      <c r="N2412" s="15" t="s">
        <v>140</v>
      </c>
      <c r="O2412" s="15" t="s">
        <v>167</v>
      </c>
    </row>
    <row r="2413">
      <c r="A2413" s="9">
        <v>2413.0</v>
      </c>
      <c r="B2413" s="7" t="s">
        <v>6440</v>
      </c>
      <c r="C2413" s="7" t="s">
        <v>442</v>
      </c>
      <c r="D2413" s="7" t="s">
        <v>443</v>
      </c>
      <c r="E2413" s="11" t="s">
        <v>841</v>
      </c>
      <c r="F2413" s="11" t="s">
        <v>6441</v>
      </c>
      <c r="G2413" s="11" t="s">
        <v>6442</v>
      </c>
      <c r="H2413" s="11" t="s">
        <v>6443</v>
      </c>
      <c r="I2413" s="11" t="s">
        <v>6444</v>
      </c>
      <c r="M2413" s="14" t="s">
        <v>80</v>
      </c>
      <c r="N2413" s="15" t="s">
        <v>140</v>
      </c>
      <c r="O2413" s="15" t="s">
        <v>167</v>
      </c>
    </row>
    <row r="2414">
      <c r="A2414" s="9">
        <v>2414.0</v>
      </c>
      <c r="B2414" s="7" t="s">
        <v>6445</v>
      </c>
      <c r="C2414" s="7" t="s">
        <v>442</v>
      </c>
      <c r="D2414" s="7" t="s">
        <v>443</v>
      </c>
      <c r="E2414" s="11" t="s">
        <v>841</v>
      </c>
      <c r="F2414" s="11" t="s">
        <v>6441</v>
      </c>
      <c r="G2414" s="11" t="s">
        <v>6442</v>
      </c>
      <c r="H2414" s="11" t="s">
        <v>6443</v>
      </c>
      <c r="I2414" s="11" t="s">
        <v>6444</v>
      </c>
      <c r="M2414" s="14" t="s">
        <v>80</v>
      </c>
      <c r="N2414" s="15" t="s">
        <v>140</v>
      </c>
      <c r="O2414" s="15" t="s">
        <v>167</v>
      </c>
    </row>
    <row r="2415">
      <c r="A2415" s="9">
        <v>2415.0</v>
      </c>
      <c r="B2415" s="7" t="s">
        <v>6446</v>
      </c>
      <c r="C2415" s="7" t="s">
        <v>442</v>
      </c>
      <c r="D2415" s="7" t="s">
        <v>443</v>
      </c>
      <c r="E2415" s="11" t="s">
        <v>841</v>
      </c>
      <c r="F2415" s="11" t="s">
        <v>6441</v>
      </c>
      <c r="G2415" s="11" t="s">
        <v>6442</v>
      </c>
      <c r="H2415" s="11" t="s">
        <v>6443</v>
      </c>
      <c r="I2415" s="11" t="s">
        <v>6444</v>
      </c>
      <c r="M2415" s="14" t="s">
        <v>80</v>
      </c>
      <c r="N2415" s="15" t="s">
        <v>140</v>
      </c>
      <c r="O2415" s="15" t="s">
        <v>167</v>
      </c>
    </row>
    <row r="2416">
      <c r="A2416" s="9">
        <v>2416.0</v>
      </c>
      <c r="B2416" s="7" t="s">
        <v>6447</v>
      </c>
      <c r="C2416" s="7" t="s">
        <v>442</v>
      </c>
      <c r="D2416" s="7" t="s">
        <v>443</v>
      </c>
      <c r="E2416" s="11" t="s">
        <v>6448</v>
      </c>
      <c r="F2416" s="11" t="s">
        <v>6449</v>
      </c>
      <c r="G2416" s="11" t="s">
        <v>6450</v>
      </c>
      <c r="H2416" s="11" t="s">
        <v>6451</v>
      </c>
      <c r="I2416" s="11" t="s">
        <v>6452</v>
      </c>
      <c r="M2416" s="14" t="s">
        <v>80</v>
      </c>
      <c r="N2416" s="15" t="s">
        <v>140</v>
      </c>
      <c r="O2416" s="15" t="s">
        <v>167</v>
      </c>
    </row>
    <row r="2417">
      <c r="A2417" s="9">
        <v>2417.0</v>
      </c>
      <c r="B2417" s="7" t="s">
        <v>6453</v>
      </c>
      <c r="C2417" s="7" t="s">
        <v>442</v>
      </c>
      <c r="D2417" s="7" t="s">
        <v>443</v>
      </c>
      <c r="E2417" s="11" t="s">
        <v>6454</v>
      </c>
      <c r="F2417" s="11" t="s">
        <v>6455</v>
      </c>
      <c r="G2417" s="11" t="s">
        <v>6456</v>
      </c>
      <c r="H2417" s="11" t="s">
        <v>6457</v>
      </c>
      <c r="I2417" s="11" t="s">
        <v>6458</v>
      </c>
      <c r="M2417" s="14" t="s">
        <v>80</v>
      </c>
      <c r="N2417" s="15" t="s">
        <v>140</v>
      </c>
      <c r="O2417" s="15" t="s">
        <v>167</v>
      </c>
    </row>
    <row r="2418">
      <c r="A2418" s="9">
        <v>2418.0</v>
      </c>
      <c r="B2418" s="7" t="s">
        <v>6459</v>
      </c>
      <c r="C2418" s="7" t="s">
        <v>442</v>
      </c>
      <c r="D2418" s="7" t="s">
        <v>443</v>
      </c>
      <c r="E2418" s="11" t="s">
        <v>6454</v>
      </c>
      <c r="F2418" s="11" t="s">
        <v>6455</v>
      </c>
      <c r="G2418" s="11" t="s">
        <v>6456</v>
      </c>
      <c r="H2418" s="11" t="s">
        <v>6457</v>
      </c>
      <c r="I2418" s="11" t="s">
        <v>6458</v>
      </c>
      <c r="M2418" s="14" t="s">
        <v>80</v>
      </c>
      <c r="N2418" s="15" t="s">
        <v>140</v>
      </c>
      <c r="O2418" s="15" t="s">
        <v>167</v>
      </c>
    </row>
    <row r="2419">
      <c r="A2419" s="9">
        <v>2419.0</v>
      </c>
      <c r="B2419" s="7" t="s">
        <v>6460</v>
      </c>
      <c r="C2419" s="7" t="s">
        <v>442</v>
      </c>
      <c r="D2419" s="7" t="s">
        <v>443</v>
      </c>
      <c r="E2419" s="11" t="s">
        <v>6461</v>
      </c>
      <c r="F2419" s="11" t="s">
        <v>6462</v>
      </c>
      <c r="G2419" s="11" t="s">
        <v>6463</v>
      </c>
      <c r="H2419" s="11" t="s">
        <v>6464</v>
      </c>
      <c r="I2419" s="11" t="s">
        <v>6465</v>
      </c>
      <c r="M2419" s="14" t="s">
        <v>26</v>
      </c>
      <c r="N2419" s="15" t="s">
        <v>140</v>
      </c>
      <c r="O2419" s="15" t="s">
        <v>167</v>
      </c>
    </row>
    <row r="2420">
      <c r="A2420" s="9">
        <v>2420.0</v>
      </c>
      <c r="B2420" s="7" t="s">
        <v>6466</v>
      </c>
      <c r="C2420" s="7" t="s">
        <v>442</v>
      </c>
      <c r="D2420" s="7" t="s">
        <v>443</v>
      </c>
      <c r="E2420" s="11" t="s">
        <v>6461</v>
      </c>
      <c r="F2420" s="11" t="s">
        <v>6462</v>
      </c>
      <c r="G2420" s="11" t="s">
        <v>6463</v>
      </c>
      <c r="H2420" s="11" t="s">
        <v>6464</v>
      </c>
      <c r="I2420" s="11" t="s">
        <v>6465</v>
      </c>
      <c r="M2420" s="14" t="s">
        <v>26</v>
      </c>
      <c r="N2420" s="15" t="s">
        <v>140</v>
      </c>
      <c r="O2420" s="15" t="s">
        <v>167</v>
      </c>
    </row>
    <row r="2421">
      <c r="A2421" s="9">
        <v>2421.0</v>
      </c>
      <c r="B2421" s="7" t="s">
        <v>6467</v>
      </c>
      <c r="C2421" s="7" t="s">
        <v>442</v>
      </c>
      <c r="D2421" s="7" t="s">
        <v>443</v>
      </c>
      <c r="E2421" s="11" t="s">
        <v>6461</v>
      </c>
      <c r="F2421" s="11" t="s">
        <v>6462</v>
      </c>
      <c r="G2421" s="11" t="s">
        <v>6463</v>
      </c>
      <c r="H2421" s="11" t="s">
        <v>6464</v>
      </c>
      <c r="I2421" s="11" t="s">
        <v>6465</v>
      </c>
      <c r="M2421" s="14" t="s">
        <v>26</v>
      </c>
      <c r="N2421" s="15" t="s">
        <v>140</v>
      </c>
      <c r="O2421" s="15" t="s">
        <v>167</v>
      </c>
    </row>
    <row r="2422">
      <c r="A2422" s="9">
        <v>2422.0</v>
      </c>
      <c r="B2422" s="7" t="s">
        <v>6468</v>
      </c>
      <c r="C2422" s="7" t="s">
        <v>281</v>
      </c>
      <c r="D2422" s="7" t="s">
        <v>967</v>
      </c>
      <c r="E2422" s="11" t="s">
        <v>6469</v>
      </c>
      <c r="F2422" s="11" t="s">
        <v>6470</v>
      </c>
      <c r="G2422" s="11" t="s">
        <v>6471</v>
      </c>
      <c r="H2422" s="11" t="s">
        <v>6472</v>
      </c>
      <c r="I2422" s="11" t="s">
        <v>6473</v>
      </c>
      <c r="M2422" s="14" t="s">
        <v>26</v>
      </c>
      <c r="N2422" s="15" t="s">
        <v>140</v>
      </c>
      <c r="O2422" s="15" t="s">
        <v>167</v>
      </c>
    </row>
    <row r="2423">
      <c r="A2423" s="9">
        <v>2423.0</v>
      </c>
      <c r="B2423" s="7" t="s">
        <v>6474</v>
      </c>
      <c r="C2423" s="7" t="s">
        <v>281</v>
      </c>
      <c r="D2423" s="7" t="s">
        <v>967</v>
      </c>
      <c r="E2423" s="11" t="s">
        <v>6475</v>
      </c>
      <c r="F2423" s="11" t="s">
        <v>6476</v>
      </c>
      <c r="G2423" s="11" t="s">
        <v>6477</v>
      </c>
      <c r="H2423" s="11" t="s">
        <v>6478</v>
      </c>
      <c r="I2423" s="11" t="s">
        <v>6479</v>
      </c>
      <c r="M2423" s="14" t="s">
        <v>26</v>
      </c>
      <c r="N2423" s="15" t="s">
        <v>140</v>
      </c>
      <c r="O2423" s="15" t="s">
        <v>167</v>
      </c>
    </row>
    <row r="2424">
      <c r="A2424" s="9">
        <v>2424.0</v>
      </c>
      <c r="B2424" s="7" t="s">
        <v>6480</v>
      </c>
      <c r="C2424" s="7" t="s">
        <v>281</v>
      </c>
      <c r="D2424" s="7" t="s">
        <v>967</v>
      </c>
      <c r="E2424" s="11" t="s">
        <v>6475</v>
      </c>
      <c r="F2424" s="11" t="s">
        <v>6476</v>
      </c>
      <c r="G2424" s="11" t="s">
        <v>6477</v>
      </c>
      <c r="H2424" s="11" t="s">
        <v>6478</v>
      </c>
      <c r="I2424" s="11" t="s">
        <v>6479</v>
      </c>
      <c r="M2424" s="14" t="s">
        <v>26</v>
      </c>
      <c r="N2424" s="15" t="s">
        <v>140</v>
      </c>
      <c r="O2424" s="15" t="s">
        <v>167</v>
      </c>
    </row>
    <row r="2425">
      <c r="A2425" s="9">
        <v>2425.0</v>
      </c>
      <c r="B2425" s="7" t="s">
        <v>6481</v>
      </c>
      <c r="C2425" s="7" t="s">
        <v>281</v>
      </c>
      <c r="D2425" s="7" t="s">
        <v>967</v>
      </c>
      <c r="E2425" s="11" t="s">
        <v>6475</v>
      </c>
      <c r="F2425" s="11" t="s">
        <v>6476</v>
      </c>
      <c r="G2425" s="11" t="s">
        <v>6477</v>
      </c>
      <c r="H2425" s="11" t="s">
        <v>6478</v>
      </c>
      <c r="I2425" s="11" t="s">
        <v>6479</v>
      </c>
      <c r="M2425" s="14" t="s">
        <v>26</v>
      </c>
      <c r="N2425" s="15" t="s">
        <v>140</v>
      </c>
      <c r="O2425" s="15" t="s">
        <v>167</v>
      </c>
    </row>
    <row r="2426">
      <c r="A2426" s="9">
        <v>2426.0</v>
      </c>
      <c r="B2426" s="7" t="s">
        <v>6482</v>
      </c>
      <c r="C2426" s="7" t="s">
        <v>281</v>
      </c>
      <c r="D2426" s="7" t="s">
        <v>967</v>
      </c>
      <c r="E2426" s="11" t="s">
        <v>6483</v>
      </c>
      <c r="F2426" s="11" t="s">
        <v>6484</v>
      </c>
      <c r="G2426" s="11" t="s">
        <v>6485</v>
      </c>
      <c r="H2426" s="11" t="s">
        <v>6486</v>
      </c>
      <c r="I2426" s="11" t="s">
        <v>6487</v>
      </c>
      <c r="M2426" s="14" t="s">
        <v>26</v>
      </c>
      <c r="N2426" s="15" t="s">
        <v>140</v>
      </c>
      <c r="O2426" s="15" t="s">
        <v>167</v>
      </c>
    </row>
    <row r="2427">
      <c r="A2427" s="9">
        <v>2427.0</v>
      </c>
      <c r="B2427" s="7" t="s">
        <v>6488</v>
      </c>
      <c r="C2427" s="7" t="s">
        <v>281</v>
      </c>
      <c r="D2427" s="7" t="s">
        <v>967</v>
      </c>
      <c r="E2427" s="11" t="s">
        <v>6489</v>
      </c>
      <c r="F2427" s="11" t="s">
        <v>6490</v>
      </c>
      <c r="G2427" s="11" t="s">
        <v>6491</v>
      </c>
      <c r="H2427" s="11" t="s">
        <v>6492</v>
      </c>
      <c r="I2427" s="11" t="s">
        <v>6493</v>
      </c>
      <c r="M2427" s="14" t="s">
        <v>766</v>
      </c>
      <c r="N2427" s="15" t="s">
        <v>140</v>
      </c>
      <c r="O2427" s="15" t="s">
        <v>167</v>
      </c>
    </row>
    <row r="2428">
      <c r="A2428" s="9">
        <v>2428.0</v>
      </c>
      <c r="B2428" s="7" t="s">
        <v>6494</v>
      </c>
      <c r="C2428" s="7" t="s">
        <v>281</v>
      </c>
      <c r="D2428" s="7" t="s">
        <v>967</v>
      </c>
      <c r="E2428" s="11" t="s">
        <v>6483</v>
      </c>
      <c r="F2428" s="11" t="s">
        <v>6484</v>
      </c>
      <c r="G2428" s="11" t="s">
        <v>6485</v>
      </c>
      <c r="H2428" s="11" t="s">
        <v>6486</v>
      </c>
      <c r="I2428" s="11" t="s">
        <v>6487</v>
      </c>
      <c r="M2428" s="14" t="s">
        <v>26</v>
      </c>
      <c r="N2428" s="15" t="s">
        <v>140</v>
      </c>
      <c r="O2428" s="15" t="s">
        <v>167</v>
      </c>
    </row>
    <row r="2429">
      <c r="A2429" s="9">
        <v>2429.0</v>
      </c>
      <c r="B2429" s="7" t="s">
        <v>6495</v>
      </c>
      <c r="C2429" s="7" t="s">
        <v>281</v>
      </c>
      <c r="D2429" s="7" t="s">
        <v>967</v>
      </c>
      <c r="E2429" s="11" t="s">
        <v>6483</v>
      </c>
      <c r="F2429" s="11" t="s">
        <v>6484</v>
      </c>
      <c r="G2429" s="11" t="s">
        <v>6485</v>
      </c>
      <c r="H2429" s="11" t="s">
        <v>6486</v>
      </c>
      <c r="I2429" s="11" t="s">
        <v>6487</v>
      </c>
      <c r="M2429" s="14" t="s">
        <v>26</v>
      </c>
      <c r="N2429" s="15" t="s">
        <v>29</v>
      </c>
      <c r="O2429" s="15" t="s">
        <v>48</v>
      </c>
    </row>
    <row r="2430">
      <c r="A2430" s="9">
        <v>2430.0</v>
      </c>
      <c r="B2430" s="7" t="s">
        <v>6496</v>
      </c>
      <c r="C2430" s="7" t="s">
        <v>281</v>
      </c>
      <c r="D2430" s="7" t="s">
        <v>967</v>
      </c>
      <c r="E2430" s="11" t="s">
        <v>6483</v>
      </c>
      <c r="F2430" s="11" t="s">
        <v>6484</v>
      </c>
      <c r="G2430" s="11" t="s">
        <v>6485</v>
      </c>
      <c r="H2430" s="11" t="s">
        <v>6486</v>
      </c>
      <c r="I2430" s="11" t="s">
        <v>6487</v>
      </c>
      <c r="M2430" s="14" t="s">
        <v>219</v>
      </c>
      <c r="N2430" s="15" t="s">
        <v>220</v>
      </c>
      <c r="O2430" s="15" t="s">
        <v>221</v>
      </c>
    </row>
    <row r="2431">
      <c r="A2431" s="9">
        <v>2431.0</v>
      </c>
      <c r="B2431" s="7" t="s">
        <v>6497</v>
      </c>
      <c r="C2431" s="7" t="s">
        <v>281</v>
      </c>
      <c r="D2431" s="7" t="s">
        <v>967</v>
      </c>
      <c r="E2431" s="11" t="s">
        <v>949</v>
      </c>
      <c r="F2431" s="11" t="s">
        <v>950</v>
      </c>
      <c r="G2431" s="11" t="s">
        <v>951</v>
      </c>
      <c r="H2431" s="11" t="s">
        <v>952</v>
      </c>
      <c r="I2431" s="11" t="s">
        <v>953</v>
      </c>
      <c r="M2431" s="14" t="s">
        <v>26</v>
      </c>
      <c r="N2431" s="15" t="s">
        <v>29</v>
      </c>
      <c r="O2431" s="15" t="s">
        <v>48</v>
      </c>
    </row>
    <row r="2432">
      <c r="A2432" s="9">
        <v>2432.0</v>
      </c>
      <c r="B2432" s="7" t="s">
        <v>6498</v>
      </c>
      <c r="C2432" s="7" t="s">
        <v>281</v>
      </c>
      <c r="D2432" s="7" t="s">
        <v>967</v>
      </c>
      <c r="E2432" s="11" t="s">
        <v>242</v>
      </c>
      <c r="F2432" s="11" t="s">
        <v>243</v>
      </c>
      <c r="G2432" s="11" t="s">
        <v>244</v>
      </c>
      <c r="H2432" s="11" t="s">
        <v>245</v>
      </c>
      <c r="I2432" s="11" t="s">
        <v>246</v>
      </c>
      <c r="M2432" s="14" t="s">
        <v>26</v>
      </c>
      <c r="N2432" s="15" t="s">
        <v>29</v>
      </c>
      <c r="O2432" s="15" t="s">
        <v>48</v>
      </c>
    </row>
    <row r="2433">
      <c r="A2433" s="9">
        <v>2433.0</v>
      </c>
      <c r="B2433" s="7" t="s">
        <v>6499</v>
      </c>
      <c r="C2433" s="7" t="s">
        <v>281</v>
      </c>
      <c r="D2433" s="7" t="s">
        <v>967</v>
      </c>
      <c r="E2433" s="11" t="s">
        <v>242</v>
      </c>
      <c r="F2433" s="11" t="s">
        <v>243</v>
      </c>
      <c r="G2433" s="11" t="s">
        <v>244</v>
      </c>
      <c r="H2433" s="11" t="s">
        <v>245</v>
      </c>
      <c r="I2433" s="11" t="s">
        <v>246</v>
      </c>
      <c r="M2433" s="14" t="s">
        <v>26</v>
      </c>
      <c r="N2433" s="15" t="s">
        <v>29</v>
      </c>
      <c r="O2433" s="15" t="s">
        <v>48</v>
      </c>
    </row>
    <row r="2434">
      <c r="A2434" s="9">
        <v>2434.0</v>
      </c>
      <c r="B2434" s="7" t="s">
        <v>6500</v>
      </c>
      <c r="C2434" s="7" t="s">
        <v>160</v>
      </c>
      <c r="D2434" s="7" t="s">
        <v>1072</v>
      </c>
      <c r="E2434" s="11" t="s">
        <v>6501</v>
      </c>
      <c r="F2434" s="11" t="s">
        <v>6502</v>
      </c>
      <c r="G2434" s="11" t="s">
        <v>6503</v>
      </c>
      <c r="H2434" s="11" t="s">
        <v>6504</v>
      </c>
      <c r="I2434" s="11" t="s">
        <v>6505</v>
      </c>
      <c r="M2434" s="14" t="s">
        <v>219</v>
      </c>
      <c r="N2434" s="15" t="s">
        <v>140</v>
      </c>
      <c r="O2434" s="15" t="s">
        <v>167</v>
      </c>
    </row>
    <row r="2435">
      <c r="A2435" s="9">
        <v>2435.0</v>
      </c>
      <c r="B2435" s="7" t="s">
        <v>6506</v>
      </c>
      <c r="C2435" s="7" t="s">
        <v>160</v>
      </c>
      <c r="D2435" s="7" t="s">
        <v>1072</v>
      </c>
      <c r="E2435" s="11" t="s">
        <v>6501</v>
      </c>
      <c r="F2435" s="11" t="s">
        <v>6502</v>
      </c>
      <c r="G2435" s="11" t="s">
        <v>6503</v>
      </c>
      <c r="H2435" s="11" t="s">
        <v>6504</v>
      </c>
      <c r="I2435" s="11" t="s">
        <v>6505</v>
      </c>
      <c r="M2435" s="14" t="s">
        <v>219</v>
      </c>
      <c r="N2435" s="15" t="s">
        <v>140</v>
      </c>
      <c r="O2435" s="15" t="s">
        <v>167</v>
      </c>
    </row>
    <row r="2436">
      <c r="A2436" s="9">
        <v>2436.0</v>
      </c>
      <c r="B2436" s="7" t="s">
        <v>6507</v>
      </c>
      <c r="C2436" s="7" t="s">
        <v>160</v>
      </c>
      <c r="D2436" s="7" t="s">
        <v>1072</v>
      </c>
      <c r="E2436" s="11" t="s">
        <v>6501</v>
      </c>
      <c r="F2436" s="11" t="s">
        <v>6502</v>
      </c>
      <c r="G2436" s="11" t="s">
        <v>6503</v>
      </c>
      <c r="H2436" s="11" t="s">
        <v>6504</v>
      </c>
      <c r="I2436" s="11" t="s">
        <v>6505</v>
      </c>
      <c r="M2436" s="14" t="s">
        <v>219</v>
      </c>
      <c r="N2436" s="15" t="s">
        <v>140</v>
      </c>
      <c r="O2436" s="15" t="s">
        <v>167</v>
      </c>
    </row>
    <row r="2437">
      <c r="A2437" s="9">
        <v>2437.0</v>
      </c>
      <c r="B2437" s="7" t="s">
        <v>6508</v>
      </c>
      <c r="C2437" s="7" t="s">
        <v>2677</v>
      </c>
      <c r="D2437" s="7" t="s">
        <v>2677</v>
      </c>
      <c r="E2437" s="11" t="s">
        <v>6509</v>
      </c>
      <c r="F2437" s="11" t="s">
        <v>6510</v>
      </c>
      <c r="G2437" s="11" t="s">
        <v>6511</v>
      </c>
      <c r="H2437" s="11" t="s">
        <v>6512</v>
      </c>
      <c r="I2437" s="11" t="s">
        <v>6513</v>
      </c>
      <c r="M2437" s="14" t="s">
        <v>219</v>
      </c>
      <c r="N2437" s="15" t="s">
        <v>220</v>
      </c>
      <c r="O2437" s="15" t="s">
        <v>221</v>
      </c>
    </row>
    <row r="2438">
      <c r="A2438" s="9">
        <v>2438.0</v>
      </c>
      <c r="B2438" s="7" t="s">
        <v>6514</v>
      </c>
      <c r="C2438" s="7" t="s">
        <v>759</v>
      </c>
      <c r="D2438" s="7" t="s">
        <v>2064</v>
      </c>
      <c r="E2438" s="11" t="s">
        <v>6515</v>
      </c>
      <c r="F2438" s="11" t="s">
        <v>6516</v>
      </c>
      <c r="G2438" s="11" t="s">
        <v>6517</v>
      </c>
      <c r="H2438" s="11" t="s">
        <v>6518</v>
      </c>
      <c r="I2438" s="11" t="s">
        <v>6519</v>
      </c>
      <c r="M2438" s="14" t="s">
        <v>26</v>
      </c>
      <c r="N2438" s="15" t="s">
        <v>140</v>
      </c>
      <c r="O2438" s="15" t="s">
        <v>167</v>
      </c>
    </row>
    <row r="2439">
      <c r="A2439" s="9">
        <v>2439.0</v>
      </c>
      <c r="B2439" s="7" t="s">
        <v>6520</v>
      </c>
      <c r="C2439" s="7" t="s">
        <v>759</v>
      </c>
      <c r="D2439" s="7" t="s">
        <v>2064</v>
      </c>
      <c r="E2439" s="11" t="s">
        <v>274</v>
      </c>
      <c r="F2439" s="11" t="s">
        <v>275</v>
      </c>
      <c r="G2439" s="11" t="s">
        <v>276</v>
      </c>
      <c r="H2439" s="11" t="s">
        <v>277</v>
      </c>
      <c r="I2439" s="11" t="s">
        <v>278</v>
      </c>
      <c r="M2439" s="14" t="s">
        <v>80</v>
      </c>
      <c r="N2439" s="15" t="s">
        <v>140</v>
      </c>
      <c r="O2439" s="15" t="s">
        <v>141</v>
      </c>
    </row>
    <row r="2440">
      <c r="A2440" s="9">
        <v>2440.0</v>
      </c>
      <c r="B2440" s="7" t="s">
        <v>6521</v>
      </c>
      <c r="C2440" s="7" t="s">
        <v>723</v>
      </c>
      <c r="D2440" s="7" t="s">
        <v>724</v>
      </c>
      <c r="E2440" s="11" t="s">
        <v>6522</v>
      </c>
      <c r="F2440" s="11" t="s">
        <v>6523</v>
      </c>
      <c r="G2440" s="11" t="s">
        <v>6524</v>
      </c>
      <c r="H2440" s="11" t="s">
        <v>6525</v>
      </c>
      <c r="I2440" s="11" t="s">
        <v>6526</v>
      </c>
      <c r="M2440" s="14" t="s">
        <v>219</v>
      </c>
      <c r="N2440" s="15" t="s">
        <v>220</v>
      </c>
      <c r="O2440" s="15" t="s">
        <v>221</v>
      </c>
    </row>
    <row r="2441">
      <c r="A2441" s="9">
        <v>2441.0</v>
      </c>
      <c r="B2441" s="7" t="s">
        <v>6527</v>
      </c>
      <c r="C2441" s="7" t="s">
        <v>723</v>
      </c>
      <c r="D2441" s="7" t="s">
        <v>724</v>
      </c>
      <c r="E2441" s="11" t="s">
        <v>6522</v>
      </c>
      <c r="F2441" s="11" t="s">
        <v>6523</v>
      </c>
      <c r="G2441" s="11" t="s">
        <v>6524</v>
      </c>
      <c r="H2441" s="11" t="s">
        <v>6525</v>
      </c>
      <c r="I2441" s="11" t="s">
        <v>6526</v>
      </c>
      <c r="M2441" s="14" t="s">
        <v>219</v>
      </c>
      <c r="N2441" s="15" t="s">
        <v>220</v>
      </c>
      <c r="O2441" s="15" t="s">
        <v>221</v>
      </c>
    </row>
    <row r="2442">
      <c r="A2442" s="9">
        <v>2442.0</v>
      </c>
      <c r="B2442" s="7" t="s">
        <v>6528</v>
      </c>
      <c r="C2442" s="7" t="s">
        <v>723</v>
      </c>
      <c r="D2442" s="7" t="s">
        <v>724</v>
      </c>
      <c r="E2442" s="11" t="s">
        <v>6522</v>
      </c>
      <c r="F2442" s="11" t="s">
        <v>6523</v>
      </c>
      <c r="G2442" s="11" t="s">
        <v>6524</v>
      </c>
      <c r="H2442" s="11" t="s">
        <v>6525</v>
      </c>
      <c r="I2442" s="11" t="s">
        <v>6526</v>
      </c>
      <c r="M2442" s="14" t="s">
        <v>219</v>
      </c>
      <c r="N2442" s="15" t="s">
        <v>220</v>
      </c>
      <c r="O2442" s="15" t="s">
        <v>221</v>
      </c>
    </row>
    <row r="2443">
      <c r="A2443" s="9">
        <v>2443.0</v>
      </c>
      <c r="B2443" s="7" t="s">
        <v>6529</v>
      </c>
      <c r="C2443" s="7" t="s">
        <v>256</v>
      </c>
      <c r="D2443" s="7" t="s">
        <v>2443</v>
      </c>
      <c r="E2443" s="11" t="s">
        <v>6530</v>
      </c>
      <c r="F2443" s="11" t="s">
        <v>6531</v>
      </c>
      <c r="G2443" s="11" t="s">
        <v>6532</v>
      </c>
      <c r="H2443" s="11" t="s">
        <v>6533</v>
      </c>
      <c r="I2443" s="11" t="s">
        <v>6534</v>
      </c>
      <c r="M2443" s="14" t="s">
        <v>26</v>
      </c>
      <c r="N2443" s="15" t="s">
        <v>140</v>
      </c>
      <c r="O2443" s="15" t="s">
        <v>167</v>
      </c>
    </row>
    <row r="2444">
      <c r="A2444" s="9">
        <v>2444.0</v>
      </c>
      <c r="B2444" s="7" t="s">
        <v>6535</v>
      </c>
      <c r="C2444" s="7" t="s">
        <v>2074</v>
      </c>
      <c r="D2444" s="7" t="s">
        <v>2075</v>
      </c>
      <c r="E2444" s="11" t="s">
        <v>6536</v>
      </c>
      <c r="F2444" s="11" t="s">
        <v>6537</v>
      </c>
      <c r="G2444" s="11" t="s">
        <v>6538</v>
      </c>
      <c r="H2444" s="11" t="s">
        <v>6539</v>
      </c>
      <c r="I2444" s="11" t="s">
        <v>6540</v>
      </c>
      <c r="M2444" s="14" t="s">
        <v>26</v>
      </c>
      <c r="N2444" s="15" t="s">
        <v>140</v>
      </c>
      <c r="O2444" s="15" t="s">
        <v>167</v>
      </c>
    </row>
    <row r="2445">
      <c r="A2445" s="9">
        <v>2445.0</v>
      </c>
      <c r="B2445" s="7" t="s">
        <v>6541</v>
      </c>
      <c r="C2445" s="7" t="s">
        <v>2074</v>
      </c>
      <c r="D2445" s="7" t="s">
        <v>2075</v>
      </c>
      <c r="E2445" s="11" t="s">
        <v>6536</v>
      </c>
      <c r="F2445" s="11" t="s">
        <v>6537</v>
      </c>
      <c r="G2445" s="11" t="s">
        <v>6538</v>
      </c>
      <c r="H2445" s="11" t="s">
        <v>6539</v>
      </c>
      <c r="I2445" s="11" t="s">
        <v>6540</v>
      </c>
      <c r="M2445" s="14" t="s">
        <v>26</v>
      </c>
      <c r="N2445" s="15" t="s">
        <v>140</v>
      </c>
      <c r="O2445" s="15" t="s">
        <v>167</v>
      </c>
    </row>
    <row r="2446">
      <c r="A2446" s="9">
        <v>2446.0</v>
      </c>
      <c r="B2446" s="7" t="s">
        <v>6542</v>
      </c>
      <c r="C2446" s="7" t="s">
        <v>281</v>
      </c>
      <c r="D2446" s="7" t="s">
        <v>967</v>
      </c>
      <c r="E2446" s="11" t="s">
        <v>6543</v>
      </c>
      <c r="F2446" s="11" t="s">
        <v>6544</v>
      </c>
      <c r="G2446" s="11" t="s">
        <v>6545</v>
      </c>
      <c r="H2446" s="11" t="s">
        <v>6546</v>
      </c>
      <c r="I2446" s="11" t="s">
        <v>6547</v>
      </c>
      <c r="M2446" s="14" t="s">
        <v>26</v>
      </c>
      <c r="N2446" s="15" t="s">
        <v>140</v>
      </c>
      <c r="O2446" s="15" t="s">
        <v>167</v>
      </c>
    </row>
    <row r="2447">
      <c r="A2447" s="9">
        <v>2447.0</v>
      </c>
      <c r="B2447" s="7" t="s">
        <v>6548</v>
      </c>
      <c r="C2447" s="7" t="s">
        <v>281</v>
      </c>
      <c r="D2447" s="7" t="s">
        <v>967</v>
      </c>
      <c r="E2447" s="11" t="s">
        <v>6543</v>
      </c>
      <c r="F2447" s="11" t="s">
        <v>6544</v>
      </c>
      <c r="G2447" s="11" t="s">
        <v>6545</v>
      </c>
      <c r="H2447" s="11" t="s">
        <v>6546</v>
      </c>
      <c r="I2447" s="11" t="s">
        <v>6547</v>
      </c>
      <c r="M2447" s="14" t="s">
        <v>219</v>
      </c>
      <c r="N2447" s="15" t="s">
        <v>140</v>
      </c>
      <c r="O2447" s="15" t="s">
        <v>167</v>
      </c>
    </row>
    <row r="2448">
      <c r="A2448" s="9">
        <v>2448.0</v>
      </c>
      <c r="B2448" s="7" t="s">
        <v>6549</v>
      </c>
      <c r="C2448" s="7" t="s">
        <v>281</v>
      </c>
      <c r="D2448" s="7" t="s">
        <v>967</v>
      </c>
      <c r="E2448" s="11" t="s">
        <v>6543</v>
      </c>
      <c r="F2448" s="11" t="s">
        <v>6544</v>
      </c>
      <c r="G2448" s="11" t="s">
        <v>6545</v>
      </c>
      <c r="H2448" s="11" t="s">
        <v>6546</v>
      </c>
      <c r="I2448" s="11" t="s">
        <v>6547</v>
      </c>
      <c r="M2448" s="14" t="s">
        <v>26</v>
      </c>
      <c r="N2448" s="15" t="s">
        <v>140</v>
      </c>
      <c r="O2448" s="15" t="s">
        <v>167</v>
      </c>
    </row>
    <row r="2449">
      <c r="A2449" s="9">
        <v>2449.0</v>
      </c>
      <c r="B2449" s="7" t="s">
        <v>6550</v>
      </c>
      <c r="C2449" s="7" t="s">
        <v>281</v>
      </c>
      <c r="D2449" s="7" t="s">
        <v>967</v>
      </c>
      <c r="E2449" s="11" t="s">
        <v>6543</v>
      </c>
      <c r="F2449" s="11" t="s">
        <v>6544</v>
      </c>
      <c r="G2449" s="11" t="s">
        <v>6545</v>
      </c>
      <c r="H2449" s="11" t="s">
        <v>6546</v>
      </c>
      <c r="I2449" s="11" t="s">
        <v>6547</v>
      </c>
      <c r="M2449" s="14" t="s">
        <v>219</v>
      </c>
      <c r="N2449" s="15" t="s">
        <v>140</v>
      </c>
      <c r="O2449" s="15" t="s">
        <v>167</v>
      </c>
    </row>
    <row r="2450">
      <c r="A2450" s="9">
        <v>2450.0</v>
      </c>
      <c r="B2450" s="7" t="s">
        <v>6551</v>
      </c>
      <c r="C2450" s="7" t="s">
        <v>281</v>
      </c>
      <c r="D2450" s="7" t="s">
        <v>967</v>
      </c>
      <c r="E2450" s="11" t="s">
        <v>6543</v>
      </c>
      <c r="F2450" s="11" t="s">
        <v>6544</v>
      </c>
      <c r="G2450" s="11" t="s">
        <v>6545</v>
      </c>
      <c r="H2450" s="11" t="s">
        <v>6546</v>
      </c>
      <c r="I2450" s="11" t="s">
        <v>6547</v>
      </c>
      <c r="M2450" s="14" t="s">
        <v>26</v>
      </c>
      <c r="N2450" s="15" t="s">
        <v>140</v>
      </c>
      <c r="O2450" s="15" t="s">
        <v>167</v>
      </c>
    </row>
    <row r="2451">
      <c r="A2451" s="9">
        <v>2451.0</v>
      </c>
      <c r="B2451" s="7" t="s">
        <v>6552</v>
      </c>
      <c r="C2451" s="7" t="s">
        <v>281</v>
      </c>
      <c r="D2451" s="7" t="s">
        <v>967</v>
      </c>
      <c r="E2451" s="11" t="s">
        <v>6543</v>
      </c>
      <c r="F2451" s="11" t="s">
        <v>6544</v>
      </c>
      <c r="G2451" s="11" t="s">
        <v>6545</v>
      </c>
      <c r="H2451" s="11" t="s">
        <v>6546</v>
      </c>
      <c r="I2451" s="11" t="s">
        <v>6547</v>
      </c>
      <c r="M2451" s="14" t="s">
        <v>26</v>
      </c>
      <c r="N2451" s="15" t="s">
        <v>140</v>
      </c>
      <c r="O2451" s="15" t="s">
        <v>167</v>
      </c>
    </row>
    <row r="2452">
      <c r="A2452" s="9">
        <v>2452.0</v>
      </c>
      <c r="B2452" s="7" t="s">
        <v>6553</v>
      </c>
      <c r="C2452" s="7" t="s">
        <v>281</v>
      </c>
      <c r="D2452" s="7" t="s">
        <v>967</v>
      </c>
      <c r="E2452" s="11" t="s">
        <v>6543</v>
      </c>
      <c r="F2452" s="11" t="s">
        <v>6544</v>
      </c>
      <c r="G2452" s="11" t="s">
        <v>6545</v>
      </c>
      <c r="H2452" s="11" t="s">
        <v>6546</v>
      </c>
      <c r="I2452" s="11" t="s">
        <v>6547</v>
      </c>
      <c r="M2452" s="14" t="s">
        <v>26</v>
      </c>
      <c r="N2452" s="15" t="s">
        <v>140</v>
      </c>
      <c r="O2452" s="15" t="s">
        <v>167</v>
      </c>
    </row>
    <row r="2453">
      <c r="A2453" s="9">
        <v>2453.0</v>
      </c>
      <c r="B2453" s="7" t="s">
        <v>6554</v>
      </c>
      <c r="C2453" s="7" t="s">
        <v>550</v>
      </c>
      <c r="D2453" s="7" t="s">
        <v>796</v>
      </c>
      <c r="E2453" s="11" t="s">
        <v>6555</v>
      </c>
      <c r="F2453" s="11" t="s">
        <v>6556</v>
      </c>
      <c r="G2453" s="11" t="s">
        <v>6557</v>
      </c>
      <c r="H2453" s="11" t="s">
        <v>6558</v>
      </c>
      <c r="I2453" s="11" t="s">
        <v>6559</v>
      </c>
      <c r="M2453" s="14" t="s">
        <v>26</v>
      </c>
      <c r="N2453" s="15" t="s">
        <v>140</v>
      </c>
      <c r="O2453" s="15" t="s">
        <v>167</v>
      </c>
    </row>
    <row r="2454">
      <c r="A2454" s="9">
        <v>2454.0</v>
      </c>
      <c r="B2454" s="7" t="s">
        <v>6560</v>
      </c>
      <c r="C2454" s="7" t="s">
        <v>550</v>
      </c>
      <c r="D2454" s="7" t="s">
        <v>796</v>
      </c>
      <c r="E2454" s="11" t="s">
        <v>6555</v>
      </c>
      <c r="F2454" s="11" t="s">
        <v>6556</v>
      </c>
      <c r="G2454" s="11" t="s">
        <v>6557</v>
      </c>
      <c r="H2454" s="11" t="s">
        <v>6558</v>
      </c>
      <c r="I2454" s="11" t="s">
        <v>6559</v>
      </c>
      <c r="M2454" s="14" t="s">
        <v>219</v>
      </c>
      <c r="N2454" s="15" t="s">
        <v>220</v>
      </c>
      <c r="O2454" s="15" t="s">
        <v>221</v>
      </c>
    </row>
    <row r="2455">
      <c r="A2455" s="9">
        <v>2455.0</v>
      </c>
      <c r="B2455" s="7" t="s">
        <v>6561</v>
      </c>
      <c r="C2455" s="7" t="s">
        <v>55</v>
      </c>
      <c r="D2455" s="7" t="s">
        <v>56</v>
      </c>
      <c r="E2455" s="11" t="s">
        <v>6562</v>
      </c>
      <c r="F2455" s="11" t="s">
        <v>6563</v>
      </c>
      <c r="G2455" s="11" t="s">
        <v>6564</v>
      </c>
      <c r="H2455" s="11" t="s">
        <v>6565</v>
      </c>
      <c r="I2455" s="11" t="s">
        <v>6566</v>
      </c>
      <c r="M2455" s="14" t="s">
        <v>26</v>
      </c>
      <c r="N2455" s="15" t="s">
        <v>140</v>
      </c>
      <c r="O2455" s="15" t="s">
        <v>167</v>
      </c>
    </row>
    <row r="2456">
      <c r="A2456" s="9">
        <v>2456.0</v>
      </c>
      <c r="B2456" s="7" t="s">
        <v>6567</v>
      </c>
      <c r="C2456" s="7" t="s">
        <v>55</v>
      </c>
      <c r="D2456" s="7" t="s">
        <v>56</v>
      </c>
      <c r="E2456" s="11" t="s">
        <v>6562</v>
      </c>
      <c r="F2456" s="11" t="s">
        <v>6563</v>
      </c>
      <c r="G2456" s="11" t="s">
        <v>6564</v>
      </c>
      <c r="H2456" s="11" t="s">
        <v>6565</v>
      </c>
      <c r="I2456" s="11" t="s">
        <v>6566</v>
      </c>
      <c r="M2456" s="14" t="s">
        <v>26</v>
      </c>
      <c r="N2456" s="15" t="s">
        <v>140</v>
      </c>
      <c r="O2456" s="15" t="s">
        <v>167</v>
      </c>
    </row>
    <row r="2457">
      <c r="A2457" s="9">
        <v>2457.0</v>
      </c>
      <c r="B2457" s="7" t="s">
        <v>4319</v>
      </c>
      <c r="C2457" s="7" t="s">
        <v>55</v>
      </c>
      <c r="D2457" s="7" t="s">
        <v>56</v>
      </c>
      <c r="E2457" s="11" t="s">
        <v>41</v>
      </c>
      <c r="F2457" s="11" t="s">
        <v>43</v>
      </c>
      <c r="G2457" s="11" t="s">
        <v>44</v>
      </c>
      <c r="H2457" s="11" t="s">
        <v>45</v>
      </c>
      <c r="I2457" s="11" t="s">
        <v>46</v>
      </c>
      <c r="M2457" s="14" t="s">
        <v>26</v>
      </c>
      <c r="N2457" s="15" t="s">
        <v>29</v>
      </c>
      <c r="O2457" s="15" t="s">
        <v>48</v>
      </c>
    </row>
    <row r="2458">
      <c r="A2458" s="9">
        <v>2458.0</v>
      </c>
      <c r="B2458" s="7" t="s">
        <v>6568</v>
      </c>
      <c r="C2458" s="7" t="s">
        <v>55</v>
      </c>
      <c r="D2458" s="7" t="s">
        <v>56</v>
      </c>
      <c r="E2458" s="11" t="s">
        <v>41</v>
      </c>
      <c r="F2458" s="11" t="s">
        <v>43</v>
      </c>
      <c r="G2458" s="11" t="s">
        <v>44</v>
      </c>
      <c r="H2458" s="11" t="s">
        <v>45</v>
      </c>
      <c r="I2458" s="11" t="s">
        <v>46</v>
      </c>
      <c r="M2458" s="14" t="s">
        <v>26</v>
      </c>
      <c r="N2458" s="15" t="s">
        <v>29</v>
      </c>
      <c r="O2458" s="15" t="s">
        <v>48</v>
      </c>
    </row>
    <row r="2459">
      <c r="A2459" s="9">
        <v>2459.0</v>
      </c>
      <c r="B2459" s="7" t="s">
        <v>6569</v>
      </c>
      <c r="C2459" s="7" t="s">
        <v>55</v>
      </c>
      <c r="D2459" s="7" t="s">
        <v>56</v>
      </c>
      <c r="E2459" s="11" t="s">
        <v>41</v>
      </c>
      <c r="F2459" s="11" t="s">
        <v>43</v>
      </c>
      <c r="G2459" s="11" t="s">
        <v>44</v>
      </c>
      <c r="H2459" s="11" t="s">
        <v>45</v>
      </c>
      <c r="I2459" s="11" t="s">
        <v>46</v>
      </c>
      <c r="M2459" s="14" t="s">
        <v>80</v>
      </c>
      <c r="N2459" s="15" t="s">
        <v>29</v>
      </c>
      <c r="O2459" s="15" t="s">
        <v>48</v>
      </c>
    </row>
    <row r="2460">
      <c r="A2460" s="9">
        <v>2460.0</v>
      </c>
      <c r="B2460" s="7" t="s">
        <v>6570</v>
      </c>
      <c r="C2460" s="7" t="s">
        <v>55</v>
      </c>
      <c r="D2460" s="7" t="s">
        <v>56</v>
      </c>
      <c r="E2460" s="11" t="s">
        <v>41</v>
      </c>
      <c r="F2460" s="11" t="s">
        <v>43</v>
      </c>
      <c r="G2460" s="11" t="s">
        <v>44</v>
      </c>
      <c r="H2460" s="11" t="s">
        <v>45</v>
      </c>
      <c r="I2460" s="11" t="s">
        <v>46</v>
      </c>
      <c r="M2460" s="14" t="s">
        <v>26</v>
      </c>
      <c r="N2460" s="15" t="s">
        <v>29</v>
      </c>
      <c r="O2460" s="15" t="s">
        <v>48</v>
      </c>
    </row>
    <row r="2461">
      <c r="A2461" s="9">
        <v>2461.0</v>
      </c>
      <c r="B2461" s="7" t="s">
        <v>6571</v>
      </c>
      <c r="C2461" s="7" t="s">
        <v>55</v>
      </c>
      <c r="D2461" s="7" t="s">
        <v>56</v>
      </c>
      <c r="E2461" s="11" t="s">
        <v>41</v>
      </c>
      <c r="F2461" s="11" t="s">
        <v>43</v>
      </c>
      <c r="G2461" s="11" t="s">
        <v>44</v>
      </c>
      <c r="H2461" s="11" t="s">
        <v>45</v>
      </c>
      <c r="I2461" s="11" t="s">
        <v>46</v>
      </c>
      <c r="M2461" s="14" t="s">
        <v>26</v>
      </c>
      <c r="N2461" s="15" t="s">
        <v>29</v>
      </c>
      <c r="O2461" s="15" t="s">
        <v>48</v>
      </c>
    </row>
    <row r="2462">
      <c r="A2462" s="9">
        <v>2462.0</v>
      </c>
      <c r="B2462" s="7" t="s">
        <v>6572</v>
      </c>
      <c r="C2462" s="7" t="s">
        <v>55</v>
      </c>
      <c r="D2462" s="7" t="s">
        <v>56</v>
      </c>
      <c r="E2462" s="11" t="s">
        <v>1614</v>
      </c>
      <c r="F2462" s="11" t="s">
        <v>1615</v>
      </c>
      <c r="G2462" s="11" t="s">
        <v>1616</v>
      </c>
      <c r="H2462" s="11" t="s">
        <v>1617</v>
      </c>
      <c r="I2462" s="11" t="s">
        <v>1618</v>
      </c>
      <c r="M2462" s="14" t="s">
        <v>26</v>
      </c>
      <c r="N2462" s="15" t="s">
        <v>29</v>
      </c>
      <c r="O2462" s="15" t="s">
        <v>48</v>
      </c>
    </row>
    <row r="2463">
      <c r="A2463" s="9">
        <v>2463.0</v>
      </c>
      <c r="B2463" s="7" t="s">
        <v>6573</v>
      </c>
      <c r="C2463" s="7" t="s">
        <v>55</v>
      </c>
      <c r="D2463" s="7" t="s">
        <v>56</v>
      </c>
      <c r="E2463" s="11" t="s">
        <v>1614</v>
      </c>
      <c r="F2463" s="11" t="s">
        <v>1615</v>
      </c>
      <c r="G2463" s="11" t="s">
        <v>1616</v>
      </c>
      <c r="H2463" s="11" t="s">
        <v>1617</v>
      </c>
      <c r="I2463" s="11" t="s">
        <v>1618</v>
      </c>
      <c r="M2463" s="14" t="s">
        <v>26</v>
      </c>
      <c r="N2463" s="15" t="s">
        <v>29</v>
      </c>
      <c r="O2463" s="15" t="s">
        <v>48</v>
      </c>
    </row>
    <row r="2464">
      <c r="A2464" s="9">
        <v>2464.0</v>
      </c>
      <c r="B2464" s="7" t="s">
        <v>6574</v>
      </c>
      <c r="C2464" s="7" t="s">
        <v>55</v>
      </c>
      <c r="D2464" s="7" t="s">
        <v>56</v>
      </c>
      <c r="E2464" s="11" t="s">
        <v>2749</v>
      </c>
      <c r="F2464" s="11" t="s">
        <v>2750</v>
      </c>
      <c r="G2464" s="11" t="s">
        <v>2751</v>
      </c>
      <c r="H2464" s="11" t="s">
        <v>2752</v>
      </c>
      <c r="I2464" s="11" t="s">
        <v>2753</v>
      </c>
      <c r="M2464" s="14" t="s">
        <v>26</v>
      </c>
      <c r="N2464" s="15" t="s">
        <v>140</v>
      </c>
      <c r="O2464" s="15" t="s">
        <v>167</v>
      </c>
    </row>
    <row r="2465">
      <c r="A2465" s="9">
        <v>2465.0</v>
      </c>
      <c r="B2465" s="7" t="s">
        <v>6575</v>
      </c>
      <c r="C2465" s="7" t="s">
        <v>55</v>
      </c>
      <c r="D2465" s="7" t="s">
        <v>56</v>
      </c>
      <c r="E2465" s="11" t="s">
        <v>2749</v>
      </c>
      <c r="F2465" s="11" t="s">
        <v>2750</v>
      </c>
      <c r="G2465" s="11" t="s">
        <v>2751</v>
      </c>
      <c r="H2465" s="11" t="s">
        <v>2752</v>
      </c>
      <c r="I2465" s="11" t="s">
        <v>2753</v>
      </c>
      <c r="M2465" s="14" t="s">
        <v>26</v>
      </c>
      <c r="N2465" s="15" t="s">
        <v>140</v>
      </c>
      <c r="O2465" s="15" t="s">
        <v>167</v>
      </c>
    </row>
    <row r="2466">
      <c r="A2466" s="9">
        <v>2466.0</v>
      </c>
      <c r="B2466" s="7" t="s">
        <v>6576</v>
      </c>
      <c r="C2466" s="7" t="s">
        <v>205</v>
      </c>
      <c r="D2466" s="7" t="s">
        <v>317</v>
      </c>
      <c r="E2466" s="11" t="s">
        <v>6577</v>
      </c>
      <c r="F2466" s="11" t="s">
        <v>6578</v>
      </c>
      <c r="G2466" s="11" t="s">
        <v>6579</v>
      </c>
      <c r="H2466" s="11" t="s">
        <v>6580</v>
      </c>
      <c r="I2466" s="11" t="s">
        <v>6581</v>
      </c>
      <c r="M2466" s="14" t="s">
        <v>26</v>
      </c>
      <c r="N2466" s="15" t="s">
        <v>140</v>
      </c>
      <c r="O2466" s="15" t="s">
        <v>167</v>
      </c>
    </row>
    <row r="2467">
      <c r="A2467" s="9">
        <v>2467.0</v>
      </c>
      <c r="B2467" s="7" t="s">
        <v>6582</v>
      </c>
      <c r="C2467" s="7" t="s">
        <v>205</v>
      </c>
      <c r="D2467" s="7" t="s">
        <v>317</v>
      </c>
      <c r="E2467" s="11" t="s">
        <v>6577</v>
      </c>
      <c r="F2467" s="11" t="s">
        <v>6578</v>
      </c>
      <c r="G2467" s="11" t="s">
        <v>6579</v>
      </c>
      <c r="H2467" s="11" t="s">
        <v>6580</v>
      </c>
      <c r="I2467" s="11" t="s">
        <v>6581</v>
      </c>
      <c r="M2467" s="14" t="s">
        <v>26</v>
      </c>
      <c r="N2467" s="15" t="s">
        <v>140</v>
      </c>
      <c r="O2467" s="15" t="s">
        <v>167</v>
      </c>
    </row>
    <row r="2468">
      <c r="A2468" s="9">
        <v>2468.0</v>
      </c>
      <c r="B2468" s="7" t="s">
        <v>6583</v>
      </c>
      <c r="C2468" s="7" t="s">
        <v>205</v>
      </c>
      <c r="D2468" s="7" t="s">
        <v>317</v>
      </c>
      <c r="E2468" s="11" t="s">
        <v>6577</v>
      </c>
      <c r="F2468" s="11" t="s">
        <v>6578</v>
      </c>
      <c r="G2468" s="11" t="s">
        <v>6579</v>
      </c>
      <c r="H2468" s="11" t="s">
        <v>6580</v>
      </c>
      <c r="I2468" s="11" t="s">
        <v>6581</v>
      </c>
      <c r="M2468" s="14" t="s">
        <v>26</v>
      </c>
      <c r="N2468" s="15" t="s">
        <v>140</v>
      </c>
      <c r="O2468" s="15" t="s">
        <v>167</v>
      </c>
    </row>
    <row r="2469">
      <c r="A2469" s="9">
        <v>2469.0</v>
      </c>
      <c r="B2469" s="7" t="s">
        <v>6584</v>
      </c>
      <c r="C2469" s="7" t="s">
        <v>205</v>
      </c>
      <c r="D2469" s="7" t="s">
        <v>317</v>
      </c>
      <c r="E2469" s="11" t="s">
        <v>6577</v>
      </c>
      <c r="F2469" s="11" t="s">
        <v>6578</v>
      </c>
      <c r="G2469" s="11" t="s">
        <v>6579</v>
      </c>
      <c r="H2469" s="11" t="s">
        <v>6580</v>
      </c>
      <c r="I2469" s="11" t="s">
        <v>6581</v>
      </c>
      <c r="M2469" s="14" t="s">
        <v>26</v>
      </c>
      <c r="N2469" s="15" t="s">
        <v>140</v>
      </c>
      <c r="O2469" s="15" t="s">
        <v>167</v>
      </c>
    </row>
    <row r="2470">
      <c r="A2470" s="9">
        <v>2470.0</v>
      </c>
      <c r="B2470" s="7" t="s">
        <v>6585</v>
      </c>
      <c r="C2470" s="7" t="s">
        <v>197</v>
      </c>
      <c r="D2470" s="7" t="s">
        <v>2500</v>
      </c>
      <c r="E2470" s="11" t="s">
        <v>6586</v>
      </c>
      <c r="F2470" s="11" t="s">
        <v>6587</v>
      </c>
      <c r="G2470" s="11" t="s">
        <v>6588</v>
      </c>
      <c r="H2470" s="11" t="s">
        <v>6589</v>
      </c>
      <c r="I2470" s="11" t="s">
        <v>6590</v>
      </c>
      <c r="M2470" s="14" t="s">
        <v>26</v>
      </c>
      <c r="N2470" s="15" t="s">
        <v>140</v>
      </c>
      <c r="O2470" s="15" t="s">
        <v>167</v>
      </c>
    </row>
    <row r="2471">
      <c r="A2471" s="9">
        <v>2471.0</v>
      </c>
      <c r="B2471" s="7" t="s">
        <v>6591</v>
      </c>
      <c r="C2471" s="7" t="s">
        <v>82</v>
      </c>
      <c r="D2471" s="7" t="s">
        <v>83</v>
      </c>
      <c r="E2471" s="11" t="s">
        <v>6592</v>
      </c>
      <c r="F2471" s="11" t="s">
        <v>6593</v>
      </c>
      <c r="G2471" s="11" t="s">
        <v>6594</v>
      </c>
      <c r="H2471" s="11" t="s">
        <v>6595</v>
      </c>
      <c r="I2471" s="11" t="s">
        <v>6596</v>
      </c>
      <c r="M2471" s="14" t="s">
        <v>26</v>
      </c>
      <c r="N2471" s="15" t="s">
        <v>140</v>
      </c>
      <c r="O2471" s="15" t="s">
        <v>167</v>
      </c>
    </row>
    <row r="2472">
      <c r="A2472" s="9">
        <v>2472.0</v>
      </c>
      <c r="B2472" s="7" t="s">
        <v>6597</v>
      </c>
      <c r="C2472" s="7" t="s">
        <v>95</v>
      </c>
      <c r="D2472" s="7" t="s">
        <v>883</v>
      </c>
      <c r="E2472" s="11" t="s">
        <v>6598</v>
      </c>
      <c r="F2472" s="11" t="s">
        <v>3822</v>
      </c>
      <c r="G2472" s="11" t="s">
        <v>6599</v>
      </c>
      <c r="H2472" s="11" t="s">
        <v>6600</v>
      </c>
      <c r="I2472" s="11" t="s">
        <v>6601</v>
      </c>
      <c r="M2472" s="14" t="s">
        <v>26</v>
      </c>
      <c r="N2472" s="15" t="s">
        <v>140</v>
      </c>
      <c r="O2472" s="15" t="s">
        <v>167</v>
      </c>
    </row>
    <row r="2473">
      <c r="A2473" s="9">
        <v>2473.0</v>
      </c>
      <c r="B2473" s="7" t="s">
        <v>6602</v>
      </c>
      <c r="C2473" s="7" t="s">
        <v>95</v>
      </c>
      <c r="D2473" s="7" t="s">
        <v>883</v>
      </c>
      <c r="E2473" s="11" t="s">
        <v>274</v>
      </c>
      <c r="F2473" s="11" t="s">
        <v>275</v>
      </c>
      <c r="G2473" s="11" t="s">
        <v>276</v>
      </c>
      <c r="H2473" s="11" t="s">
        <v>277</v>
      </c>
      <c r="I2473" s="11" t="s">
        <v>278</v>
      </c>
      <c r="M2473" s="14" t="s">
        <v>80</v>
      </c>
      <c r="N2473" s="15" t="s">
        <v>140</v>
      </c>
      <c r="O2473" s="15" t="s">
        <v>141</v>
      </c>
    </row>
    <row r="2474">
      <c r="A2474" s="9">
        <v>2474.0</v>
      </c>
      <c r="B2474" s="7" t="s">
        <v>6603</v>
      </c>
      <c r="C2474" s="7" t="s">
        <v>2246</v>
      </c>
      <c r="D2474" s="7" t="s">
        <v>2247</v>
      </c>
      <c r="E2474" s="11" t="s">
        <v>6604</v>
      </c>
      <c r="F2474" s="11" t="s">
        <v>6605</v>
      </c>
      <c r="G2474" s="11" t="s">
        <v>6606</v>
      </c>
      <c r="H2474" s="11" t="s">
        <v>6607</v>
      </c>
      <c r="I2474" s="11" t="s">
        <v>6608</v>
      </c>
      <c r="M2474" s="14" t="s">
        <v>26</v>
      </c>
      <c r="N2474" s="15" t="s">
        <v>140</v>
      </c>
      <c r="O2474" s="15" t="s">
        <v>167</v>
      </c>
    </row>
    <row r="2475">
      <c r="A2475" s="9">
        <v>2475.0</v>
      </c>
      <c r="B2475" s="7" t="s">
        <v>6609</v>
      </c>
      <c r="C2475" s="7" t="s">
        <v>2246</v>
      </c>
      <c r="D2475" s="7" t="s">
        <v>2247</v>
      </c>
      <c r="E2475" s="11" t="s">
        <v>6604</v>
      </c>
      <c r="F2475" s="11" t="s">
        <v>6605</v>
      </c>
      <c r="G2475" s="11" t="s">
        <v>6606</v>
      </c>
      <c r="H2475" s="11" t="s">
        <v>6607</v>
      </c>
      <c r="I2475" s="11" t="s">
        <v>6608</v>
      </c>
      <c r="M2475" s="14" t="s">
        <v>26</v>
      </c>
      <c r="N2475" s="15" t="s">
        <v>140</v>
      </c>
      <c r="O2475" s="15" t="s">
        <v>167</v>
      </c>
    </row>
    <row r="2476">
      <c r="A2476" s="9">
        <v>2476.0</v>
      </c>
      <c r="B2476" s="7" t="s">
        <v>6610</v>
      </c>
      <c r="C2476" s="7" t="s">
        <v>2246</v>
      </c>
      <c r="D2476" s="7" t="s">
        <v>2247</v>
      </c>
      <c r="E2476" s="11" t="s">
        <v>6611</v>
      </c>
      <c r="F2476" s="11" t="s">
        <v>6612</v>
      </c>
      <c r="G2476" s="11" t="s">
        <v>6613</v>
      </c>
      <c r="H2476" s="11" t="s">
        <v>6614</v>
      </c>
      <c r="I2476" s="11" t="s">
        <v>6615</v>
      </c>
      <c r="M2476" s="14" t="s">
        <v>26</v>
      </c>
      <c r="N2476" s="15" t="s">
        <v>140</v>
      </c>
      <c r="O2476" s="15" t="s">
        <v>167</v>
      </c>
    </row>
    <row r="2477">
      <c r="A2477" s="9">
        <v>2477.0</v>
      </c>
      <c r="B2477" s="7" t="s">
        <v>6616</v>
      </c>
      <c r="C2477" s="7" t="s">
        <v>2246</v>
      </c>
      <c r="D2477" s="7" t="s">
        <v>2247</v>
      </c>
      <c r="E2477" s="11" t="s">
        <v>6604</v>
      </c>
      <c r="F2477" s="11" t="s">
        <v>6605</v>
      </c>
      <c r="G2477" s="11" t="s">
        <v>6606</v>
      </c>
      <c r="H2477" s="11" t="s">
        <v>6607</v>
      </c>
      <c r="I2477" s="11" t="s">
        <v>6608</v>
      </c>
      <c r="M2477" s="14" t="s">
        <v>26</v>
      </c>
      <c r="N2477" s="15" t="s">
        <v>140</v>
      </c>
      <c r="O2477" s="15" t="s">
        <v>167</v>
      </c>
    </row>
    <row r="2478">
      <c r="A2478" s="9">
        <v>2478.0</v>
      </c>
      <c r="B2478" s="7" t="s">
        <v>6617</v>
      </c>
      <c r="C2478" s="7" t="s">
        <v>2246</v>
      </c>
      <c r="D2478" s="7" t="s">
        <v>2247</v>
      </c>
      <c r="E2478" s="11" t="s">
        <v>1720</v>
      </c>
      <c r="F2478" s="11" t="s">
        <v>1721</v>
      </c>
      <c r="G2478" s="11" t="s">
        <v>1722</v>
      </c>
      <c r="H2478" s="11" t="s">
        <v>1723</v>
      </c>
      <c r="I2478" s="11" t="s">
        <v>1724</v>
      </c>
      <c r="M2478" s="14" t="s">
        <v>26</v>
      </c>
      <c r="N2478" s="15" t="s">
        <v>29</v>
      </c>
      <c r="O2478" s="15" t="s">
        <v>48</v>
      </c>
    </row>
    <row r="2479">
      <c r="A2479" s="9">
        <v>2479.0</v>
      </c>
      <c r="B2479" s="7" t="s">
        <v>6618</v>
      </c>
      <c r="C2479" s="7" t="s">
        <v>2246</v>
      </c>
      <c r="D2479" s="7" t="s">
        <v>2247</v>
      </c>
      <c r="E2479" s="11" t="s">
        <v>1720</v>
      </c>
      <c r="F2479" s="11" t="s">
        <v>1721</v>
      </c>
      <c r="G2479" s="11" t="s">
        <v>1722</v>
      </c>
      <c r="H2479" s="11" t="s">
        <v>1723</v>
      </c>
      <c r="I2479" s="11" t="s">
        <v>1724</v>
      </c>
      <c r="M2479" s="14" t="s">
        <v>26</v>
      </c>
      <c r="N2479" s="15" t="s">
        <v>29</v>
      </c>
      <c r="O2479" s="15" t="s">
        <v>48</v>
      </c>
    </row>
    <row r="2480">
      <c r="A2480" s="9">
        <v>2480.0</v>
      </c>
      <c r="B2480" s="7" t="s">
        <v>6619</v>
      </c>
      <c r="C2480" s="7" t="s">
        <v>2246</v>
      </c>
      <c r="D2480" s="7" t="s">
        <v>2247</v>
      </c>
      <c r="E2480" s="11" t="s">
        <v>2857</v>
      </c>
      <c r="F2480" s="11" t="s">
        <v>2858</v>
      </c>
      <c r="G2480" s="11" t="s">
        <v>2859</v>
      </c>
      <c r="H2480" s="11" t="s">
        <v>2860</v>
      </c>
      <c r="I2480" s="11" t="s">
        <v>2861</v>
      </c>
      <c r="M2480" s="14" t="s">
        <v>26</v>
      </c>
      <c r="N2480" s="15" t="s">
        <v>140</v>
      </c>
      <c r="O2480" s="15" t="s">
        <v>167</v>
      </c>
    </row>
    <row r="2481">
      <c r="A2481" s="9">
        <v>2481.0</v>
      </c>
      <c r="B2481" s="7" t="s">
        <v>6620</v>
      </c>
      <c r="C2481" s="7" t="s">
        <v>2246</v>
      </c>
      <c r="D2481" s="7" t="s">
        <v>2247</v>
      </c>
      <c r="E2481" s="11" t="s">
        <v>6604</v>
      </c>
      <c r="F2481" s="11" t="s">
        <v>6605</v>
      </c>
      <c r="G2481" s="11" t="s">
        <v>6606</v>
      </c>
      <c r="H2481" s="11" t="s">
        <v>6607</v>
      </c>
      <c r="I2481" s="11" t="s">
        <v>6608</v>
      </c>
      <c r="M2481" s="14" t="s">
        <v>26</v>
      </c>
      <c r="N2481" s="15" t="s">
        <v>29</v>
      </c>
      <c r="O2481" s="15" t="s">
        <v>48</v>
      </c>
    </row>
    <row r="2482">
      <c r="A2482" s="9">
        <v>2482.0</v>
      </c>
      <c r="B2482" s="7" t="s">
        <v>6621</v>
      </c>
      <c r="C2482" s="7" t="s">
        <v>2246</v>
      </c>
      <c r="D2482" s="7" t="s">
        <v>2247</v>
      </c>
      <c r="E2482" s="11" t="s">
        <v>6604</v>
      </c>
      <c r="F2482" s="11" t="s">
        <v>6605</v>
      </c>
      <c r="G2482" s="11" t="s">
        <v>6606</v>
      </c>
      <c r="H2482" s="11" t="s">
        <v>6607</v>
      </c>
      <c r="I2482" s="11" t="s">
        <v>6608</v>
      </c>
      <c r="M2482" s="14" t="s">
        <v>26</v>
      </c>
      <c r="N2482" s="15" t="s">
        <v>29</v>
      </c>
      <c r="O2482" s="15" t="s">
        <v>48</v>
      </c>
    </row>
    <row r="2483">
      <c r="A2483" s="9">
        <v>2483.0</v>
      </c>
      <c r="B2483" s="7" t="s">
        <v>6622</v>
      </c>
      <c r="C2483" s="7" t="s">
        <v>2246</v>
      </c>
      <c r="D2483" s="7" t="s">
        <v>2247</v>
      </c>
      <c r="E2483" s="11" t="s">
        <v>6604</v>
      </c>
      <c r="F2483" s="11" t="s">
        <v>6605</v>
      </c>
      <c r="G2483" s="11" t="s">
        <v>6606</v>
      </c>
      <c r="H2483" s="11" t="s">
        <v>6607</v>
      </c>
      <c r="I2483" s="11" t="s">
        <v>6608</v>
      </c>
      <c r="M2483" s="14" t="s">
        <v>26</v>
      </c>
      <c r="N2483" s="15" t="s">
        <v>29</v>
      </c>
      <c r="O2483" s="15" t="s">
        <v>48</v>
      </c>
    </row>
    <row r="2484">
      <c r="A2484" s="9">
        <v>2484.0</v>
      </c>
      <c r="B2484" s="7" t="s">
        <v>6623</v>
      </c>
      <c r="C2484" s="7" t="s">
        <v>2246</v>
      </c>
      <c r="D2484" s="7" t="s">
        <v>2247</v>
      </c>
      <c r="E2484" s="11" t="s">
        <v>6604</v>
      </c>
      <c r="F2484" s="11" t="s">
        <v>6605</v>
      </c>
      <c r="G2484" s="11" t="s">
        <v>6606</v>
      </c>
      <c r="H2484" s="11" t="s">
        <v>6607</v>
      </c>
      <c r="I2484" s="11" t="s">
        <v>6608</v>
      </c>
      <c r="M2484" s="14" t="s">
        <v>26</v>
      </c>
      <c r="N2484" s="15" t="s">
        <v>29</v>
      </c>
      <c r="O2484" s="15" t="s">
        <v>48</v>
      </c>
    </row>
    <row r="2485">
      <c r="A2485" s="9">
        <v>2485.0</v>
      </c>
      <c r="B2485" s="7" t="s">
        <v>6624</v>
      </c>
      <c r="C2485" s="7" t="s">
        <v>2246</v>
      </c>
      <c r="D2485" s="7" t="s">
        <v>2247</v>
      </c>
      <c r="E2485" s="11" t="s">
        <v>6625</v>
      </c>
      <c r="F2485" s="11" t="s">
        <v>6626</v>
      </c>
      <c r="G2485" s="11" t="s">
        <v>6627</v>
      </c>
      <c r="H2485" s="11" t="s">
        <v>6628</v>
      </c>
      <c r="I2485" s="11" t="s">
        <v>6629</v>
      </c>
      <c r="M2485" s="14" t="s">
        <v>26</v>
      </c>
      <c r="N2485" s="15" t="s">
        <v>29</v>
      </c>
      <c r="O2485" s="15" t="s">
        <v>48</v>
      </c>
    </row>
    <row r="2486">
      <c r="A2486" s="9">
        <v>2486.0</v>
      </c>
      <c r="B2486" s="7" t="s">
        <v>6630</v>
      </c>
      <c r="C2486" s="7" t="s">
        <v>2246</v>
      </c>
      <c r="D2486" s="7" t="s">
        <v>2247</v>
      </c>
      <c r="E2486" s="11" t="s">
        <v>6625</v>
      </c>
      <c r="F2486" s="11" t="s">
        <v>6626</v>
      </c>
      <c r="G2486" s="11" t="s">
        <v>6627</v>
      </c>
      <c r="H2486" s="11" t="s">
        <v>6628</v>
      </c>
      <c r="I2486" s="11" t="s">
        <v>6629</v>
      </c>
      <c r="M2486" s="14" t="s">
        <v>1954</v>
      </c>
      <c r="N2486" s="15" t="s">
        <v>29</v>
      </c>
      <c r="O2486" s="15" t="s">
        <v>48</v>
      </c>
    </row>
    <row r="2487">
      <c r="A2487" s="9">
        <v>2487.0</v>
      </c>
      <c r="B2487" s="7" t="s">
        <v>6631</v>
      </c>
      <c r="C2487" s="7" t="s">
        <v>281</v>
      </c>
      <c r="D2487" s="7" t="s">
        <v>967</v>
      </c>
      <c r="E2487" s="11" t="s">
        <v>6632</v>
      </c>
      <c r="F2487" s="11" t="s">
        <v>6633</v>
      </c>
      <c r="G2487" s="11" t="s">
        <v>6634</v>
      </c>
      <c r="H2487" s="11" t="s">
        <v>6635</v>
      </c>
      <c r="I2487" s="11" t="s">
        <v>6636</v>
      </c>
      <c r="M2487" s="14" t="s">
        <v>766</v>
      </c>
      <c r="N2487" s="15" t="s">
        <v>140</v>
      </c>
      <c r="O2487" s="15" t="s">
        <v>167</v>
      </c>
    </row>
    <row r="2488">
      <c r="A2488" s="9">
        <v>2488.0</v>
      </c>
      <c r="B2488" s="7" t="s">
        <v>6637</v>
      </c>
      <c r="C2488" s="7" t="s">
        <v>281</v>
      </c>
      <c r="D2488" s="7" t="s">
        <v>967</v>
      </c>
      <c r="E2488" s="11" t="s">
        <v>6638</v>
      </c>
      <c r="F2488" s="11" t="s">
        <v>6639</v>
      </c>
      <c r="G2488" s="11" t="s">
        <v>6640</v>
      </c>
      <c r="H2488" s="11" t="s">
        <v>6641</v>
      </c>
      <c r="I2488" s="11" t="s">
        <v>6642</v>
      </c>
      <c r="M2488" s="14" t="s">
        <v>26</v>
      </c>
      <c r="N2488" s="15" t="s">
        <v>140</v>
      </c>
      <c r="O2488" s="15" t="s">
        <v>167</v>
      </c>
    </row>
    <row r="2489">
      <c r="A2489" s="9">
        <v>2489.0</v>
      </c>
      <c r="B2489" s="7" t="s">
        <v>6643</v>
      </c>
      <c r="C2489" s="7" t="s">
        <v>82</v>
      </c>
      <c r="D2489" s="7" t="s">
        <v>83</v>
      </c>
      <c r="E2489" s="11" t="s">
        <v>6644</v>
      </c>
      <c r="F2489" s="11" t="s">
        <v>6645</v>
      </c>
      <c r="G2489" s="11" t="s">
        <v>6646</v>
      </c>
      <c r="H2489" s="11" t="s">
        <v>6647</v>
      </c>
      <c r="I2489" s="11" t="s">
        <v>6648</v>
      </c>
      <c r="M2489" s="14" t="s">
        <v>219</v>
      </c>
      <c r="N2489" s="15" t="s">
        <v>220</v>
      </c>
      <c r="O2489" s="15" t="s">
        <v>221</v>
      </c>
    </row>
    <row r="2490">
      <c r="A2490" s="9">
        <v>2490.0</v>
      </c>
      <c r="B2490" s="7" t="s">
        <v>6649</v>
      </c>
      <c r="C2490" s="7" t="s">
        <v>82</v>
      </c>
      <c r="D2490" s="7" t="s">
        <v>83</v>
      </c>
      <c r="E2490" s="11" t="s">
        <v>6650</v>
      </c>
      <c r="F2490" s="11" t="s">
        <v>6651</v>
      </c>
      <c r="G2490" s="11" t="s">
        <v>6652</v>
      </c>
      <c r="H2490" s="11" t="s">
        <v>6653</v>
      </c>
      <c r="I2490" s="11" t="s">
        <v>6654</v>
      </c>
      <c r="M2490" s="14" t="s">
        <v>26</v>
      </c>
      <c r="N2490" s="15" t="s">
        <v>140</v>
      </c>
      <c r="O2490" s="15" t="s">
        <v>167</v>
      </c>
    </row>
    <row r="2491">
      <c r="A2491" s="9">
        <v>2491.0</v>
      </c>
      <c r="B2491" s="7" t="s">
        <v>6655</v>
      </c>
      <c r="C2491" s="7" t="s">
        <v>55</v>
      </c>
      <c r="D2491" s="7" t="s">
        <v>56</v>
      </c>
      <c r="E2491" s="11" t="s">
        <v>6656</v>
      </c>
      <c r="F2491" s="11" t="s">
        <v>6657</v>
      </c>
      <c r="G2491" s="11" t="s">
        <v>6658</v>
      </c>
      <c r="H2491" s="11" t="s">
        <v>6659</v>
      </c>
      <c r="I2491" s="11" t="s">
        <v>6660</v>
      </c>
      <c r="M2491" s="14" t="s">
        <v>26</v>
      </c>
      <c r="N2491" s="15" t="s">
        <v>140</v>
      </c>
      <c r="O2491" s="15" t="s">
        <v>167</v>
      </c>
    </row>
    <row r="2492">
      <c r="A2492" s="9">
        <v>2492.0</v>
      </c>
      <c r="B2492" s="7" t="s">
        <v>6661</v>
      </c>
      <c r="C2492" s="7" t="s">
        <v>55</v>
      </c>
      <c r="D2492" s="7" t="s">
        <v>56</v>
      </c>
      <c r="E2492" s="11" t="s">
        <v>6656</v>
      </c>
      <c r="F2492" s="11" t="s">
        <v>6657</v>
      </c>
      <c r="G2492" s="11" t="s">
        <v>6658</v>
      </c>
      <c r="H2492" s="11" t="s">
        <v>6659</v>
      </c>
      <c r="I2492" s="11" t="s">
        <v>6660</v>
      </c>
      <c r="M2492" s="14" t="s">
        <v>26</v>
      </c>
      <c r="N2492" s="15" t="s">
        <v>140</v>
      </c>
      <c r="O2492" s="15" t="s">
        <v>167</v>
      </c>
    </row>
    <row r="2493">
      <c r="A2493" s="9">
        <v>2493.0</v>
      </c>
      <c r="B2493" s="7" t="s">
        <v>6662</v>
      </c>
      <c r="C2493" s="7" t="s">
        <v>55</v>
      </c>
      <c r="D2493" s="7" t="s">
        <v>56</v>
      </c>
      <c r="E2493" s="11" t="s">
        <v>6656</v>
      </c>
      <c r="F2493" s="11" t="s">
        <v>6657</v>
      </c>
      <c r="G2493" s="11" t="s">
        <v>6658</v>
      </c>
      <c r="H2493" s="11" t="s">
        <v>6659</v>
      </c>
      <c r="I2493" s="11" t="s">
        <v>6660</v>
      </c>
      <c r="M2493" s="14" t="s">
        <v>26</v>
      </c>
      <c r="N2493" s="15" t="s">
        <v>140</v>
      </c>
      <c r="O2493" s="15" t="s">
        <v>167</v>
      </c>
    </row>
    <row r="2494">
      <c r="A2494" s="9">
        <v>2494.0</v>
      </c>
      <c r="B2494" s="7" t="s">
        <v>6663</v>
      </c>
      <c r="C2494" s="7" t="s">
        <v>1525</v>
      </c>
      <c r="D2494" s="7" t="s">
        <v>1526</v>
      </c>
      <c r="E2494" s="11" t="s">
        <v>6664</v>
      </c>
      <c r="F2494" s="11" t="s">
        <v>6665</v>
      </c>
      <c r="G2494" s="11" t="s">
        <v>6666</v>
      </c>
      <c r="H2494" s="11" t="s">
        <v>6667</v>
      </c>
      <c r="I2494" s="11" t="s">
        <v>6668</v>
      </c>
      <c r="M2494" s="14" t="s">
        <v>26</v>
      </c>
      <c r="N2494" s="15" t="s">
        <v>140</v>
      </c>
      <c r="O2494" s="15" t="s">
        <v>167</v>
      </c>
    </row>
    <row r="2495">
      <c r="A2495" s="9">
        <v>2495.0</v>
      </c>
      <c r="B2495" s="7" t="s">
        <v>6669</v>
      </c>
      <c r="C2495" s="7" t="s">
        <v>1525</v>
      </c>
      <c r="D2495" s="7" t="s">
        <v>1526</v>
      </c>
      <c r="E2495" s="11" t="s">
        <v>6664</v>
      </c>
      <c r="F2495" s="11" t="s">
        <v>6665</v>
      </c>
      <c r="G2495" s="11" t="s">
        <v>6666</v>
      </c>
      <c r="H2495" s="11" t="s">
        <v>6667</v>
      </c>
      <c r="I2495" s="11" t="s">
        <v>6668</v>
      </c>
      <c r="M2495" s="14" t="s">
        <v>26</v>
      </c>
      <c r="N2495" s="15" t="s">
        <v>140</v>
      </c>
      <c r="O2495" s="15" t="s">
        <v>167</v>
      </c>
    </row>
    <row r="2496">
      <c r="A2496" s="9">
        <v>2496.0</v>
      </c>
      <c r="B2496" s="7" t="s">
        <v>6670</v>
      </c>
      <c r="C2496" s="7" t="s">
        <v>1525</v>
      </c>
      <c r="D2496" s="7" t="s">
        <v>6671</v>
      </c>
      <c r="E2496" s="11" t="s">
        <v>2001</v>
      </c>
      <c r="F2496" s="11" t="s">
        <v>2002</v>
      </c>
      <c r="G2496" s="11" t="s">
        <v>2003</v>
      </c>
      <c r="H2496" s="11" t="s">
        <v>2004</v>
      </c>
      <c r="I2496" s="11" t="s">
        <v>2005</v>
      </c>
      <c r="M2496" s="14" t="s">
        <v>26</v>
      </c>
      <c r="N2496" s="15" t="s">
        <v>140</v>
      </c>
      <c r="O2496" s="15" t="s">
        <v>167</v>
      </c>
    </row>
    <row r="2497">
      <c r="A2497" s="9">
        <v>2497.0</v>
      </c>
      <c r="B2497" s="7" t="s">
        <v>6672</v>
      </c>
      <c r="C2497" s="7" t="s">
        <v>1525</v>
      </c>
      <c r="D2497" s="7" t="s">
        <v>6671</v>
      </c>
      <c r="E2497" s="11" t="s">
        <v>2001</v>
      </c>
      <c r="F2497" s="11" t="s">
        <v>2002</v>
      </c>
      <c r="G2497" s="11" t="s">
        <v>2003</v>
      </c>
      <c r="H2497" s="11" t="s">
        <v>2004</v>
      </c>
      <c r="I2497" s="11" t="s">
        <v>2005</v>
      </c>
      <c r="M2497" s="14" t="s">
        <v>26</v>
      </c>
      <c r="N2497" s="15" t="s">
        <v>140</v>
      </c>
      <c r="O2497" s="15" t="s">
        <v>167</v>
      </c>
    </row>
    <row r="2498">
      <c r="A2498" s="9">
        <v>2498.0</v>
      </c>
      <c r="B2498" s="7" t="s">
        <v>6673</v>
      </c>
      <c r="C2498" s="7" t="s">
        <v>17</v>
      </c>
      <c r="D2498" s="7" t="s">
        <v>3103</v>
      </c>
      <c r="E2498" s="11" t="s">
        <v>6674</v>
      </c>
      <c r="F2498" s="11" t="s">
        <v>6675</v>
      </c>
      <c r="G2498" s="11" t="s">
        <v>6676</v>
      </c>
      <c r="H2498" s="11" t="s">
        <v>6677</v>
      </c>
      <c r="I2498" s="11" t="s">
        <v>6678</v>
      </c>
      <c r="M2498" s="14" t="s">
        <v>26</v>
      </c>
      <c r="N2498" s="15" t="s">
        <v>140</v>
      </c>
      <c r="O2498" s="15" t="s">
        <v>167</v>
      </c>
    </row>
    <row r="2499">
      <c r="A2499" s="9">
        <v>2499.0</v>
      </c>
      <c r="B2499" s="7" t="s">
        <v>6679</v>
      </c>
      <c r="C2499" s="7" t="s">
        <v>442</v>
      </c>
      <c r="D2499" s="7" t="s">
        <v>1028</v>
      </c>
      <c r="E2499" s="11" t="s">
        <v>6680</v>
      </c>
      <c r="F2499" s="11" t="s">
        <v>6681</v>
      </c>
      <c r="G2499" s="11" t="s">
        <v>6682</v>
      </c>
      <c r="H2499" s="11" t="s">
        <v>6683</v>
      </c>
      <c r="I2499" s="11" t="s">
        <v>6684</v>
      </c>
      <c r="M2499" s="14" t="s">
        <v>26</v>
      </c>
      <c r="N2499" s="15" t="s">
        <v>140</v>
      </c>
      <c r="O2499" s="15" t="s">
        <v>167</v>
      </c>
    </row>
    <row r="2500">
      <c r="A2500" s="9">
        <v>2500.0</v>
      </c>
      <c r="B2500" s="7" t="s">
        <v>6685</v>
      </c>
      <c r="C2500" s="7" t="s">
        <v>442</v>
      </c>
      <c r="D2500" s="7" t="s">
        <v>1028</v>
      </c>
      <c r="E2500" s="11" t="s">
        <v>6686</v>
      </c>
      <c r="F2500" s="11" t="s">
        <v>6687</v>
      </c>
      <c r="G2500" s="11" t="s">
        <v>6688</v>
      </c>
      <c r="H2500" s="11" t="s">
        <v>6689</v>
      </c>
      <c r="I2500" s="11" t="s">
        <v>6690</v>
      </c>
      <c r="M2500" s="14" t="s">
        <v>80</v>
      </c>
      <c r="N2500" s="15" t="s">
        <v>140</v>
      </c>
      <c r="O2500" s="15" t="s">
        <v>167</v>
      </c>
    </row>
    <row r="2501">
      <c r="A2501" s="9">
        <v>2501.0</v>
      </c>
      <c r="B2501" s="7" t="s">
        <v>6691</v>
      </c>
      <c r="C2501" s="7" t="s">
        <v>55</v>
      </c>
      <c r="D2501" s="7" t="s">
        <v>56</v>
      </c>
      <c r="E2501" s="11" t="s">
        <v>6692</v>
      </c>
      <c r="F2501" s="11" t="s">
        <v>6693</v>
      </c>
      <c r="G2501" s="11" t="s">
        <v>6694</v>
      </c>
      <c r="H2501" s="11" t="s">
        <v>6695</v>
      </c>
      <c r="I2501" s="11" t="s">
        <v>6696</v>
      </c>
      <c r="M2501" s="14" t="s">
        <v>26</v>
      </c>
      <c r="N2501" s="15" t="s">
        <v>140</v>
      </c>
      <c r="O2501" s="15" t="s">
        <v>167</v>
      </c>
    </row>
    <row r="2502">
      <c r="A2502" s="9">
        <v>2502.0</v>
      </c>
      <c r="B2502" s="7" t="s">
        <v>6697</v>
      </c>
      <c r="C2502" s="7" t="s">
        <v>55</v>
      </c>
      <c r="D2502" s="7" t="s">
        <v>56</v>
      </c>
      <c r="E2502" s="11" t="s">
        <v>6692</v>
      </c>
      <c r="F2502" s="11" t="s">
        <v>6693</v>
      </c>
      <c r="G2502" s="11" t="s">
        <v>6694</v>
      </c>
      <c r="H2502" s="11" t="s">
        <v>6695</v>
      </c>
      <c r="I2502" s="11" t="s">
        <v>6696</v>
      </c>
      <c r="M2502" s="14" t="s">
        <v>26</v>
      </c>
      <c r="N2502" s="15" t="s">
        <v>140</v>
      </c>
      <c r="O2502" s="15" t="s">
        <v>167</v>
      </c>
    </row>
    <row r="2503">
      <c r="A2503" s="9">
        <v>2503.0</v>
      </c>
      <c r="B2503" s="7" t="s">
        <v>6698</v>
      </c>
      <c r="C2503" s="7" t="s">
        <v>55</v>
      </c>
      <c r="D2503" s="7" t="s">
        <v>56</v>
      </c>
      <c r="E2503" s="11" t="s">
        <v>6692</v>
      </c>
      <c r="F2503" s="11" t="s">
        <v>6693</v>
      </c>
      <c r="G2503" s="11" t="s">
        <v>6694</v>
      </c>
      <c r="H2503" s="11" t="s">
        <v>6695</v>
      </c>
      <c r="I2503" s="11" t="s">
        <v>6696</v>
      </c>
      <c r="M2503" s="14" t="s">
        <v>26</v>
      </c>
      <c r="N2503" s="15" t="s">
        <v>140</v>
      </c>
      <c r="O2503" s="15" t="s">
        <v>167</v>
      </c>
    </row>
    <row r="2504">
      <c r="A2504" s="9">
        <v>2504.0</v>
      </c>
      <c r="B2504" s="7" t="s">
        <v>6699</v>
      </c>
      <c r="C2504" s="7" t="s">
        <v>55</v>
      </c>
      <c r="D2504" s="7" t="s">
        <v>56</v>
      </c>
      <c r="E2504" s="11" t="s">
        <v>6692</v>
      </c>
      <c r="F2504" s="11" t="s">
        <v>6693</v>
      </c>
      <c r="G2504" s="11" t="s">
        <v>6694</v>
      </c>
      <c r="H2504" s="11" t="s">
        <v>6695</v>
      </c>
      <c r="I2504" s="11" t="s">
        <v>6696</v>
      </c>
      <c r="M2504" s="14" t="s">
        <v>26</v>
      </c>
      <c r="N2504" s="15" t="s">
        <v>140</v>
      </c>
      <c r="O2504" s="15" t="s">
        <v>167</v>
      </c>
    </row>
    <row r="2505">
      <c r="A2505" s="9">
        <v>2505.0</v>
      </c>
      <c r="B2505" s="7" t="s">
        <v>6700</v>
      </c>
      <c r="C2505" s="7" t="s">
        <v>55</v>
      </c>
      <c r="D2505" s="7" t="s">
        <v>56</v>
      </c>
      <c r="E2505" s="11" t="s">
        <v>6692</v>
      </c>
      <c r="F2505" s="11" t="s">
        <v>6693</v>
      </c>
      <c r="G2505" s="11" t="s">
        <v>6694</v>
      </c>
      <c r="H2505" s="11" t="s">
        <v>6695</v>
      </c>
      <c r="I2505" s="11" t="s">
        <v>6696</v>
      </c>
      <c r="M2505" s="14" t="s">
        <v>26</v>
      </c>
      <c r="N2505" s="15" t="s">
        <v>140</v>
      </c>
      <c r="O2505" s="15" t="s">
        <v>167</v>
      </c>
    </row>
    <row r="2506">
      <c r="A2506" s="9">
        <v>2506.0</v>
      </c>
      <c r="B2506" s="7" t="s">
        <v>6701</v>
      </c>
      <c r="C2506" s="7" t="s">
        <v>179</v>
      </c>
      <c r="D2506" s="7" t="s">
        <v>2491</v>
      </c>
      <c r="E2506" s="11" t="s">
        <v>6702</v>
      </c>
      <c r="F2506" s="11" t="s">
        <v>6703</v>
      </c>
      <c r="G2506" s="11" t="s">
        <v>6704</v>
      </c>
      <c r="H2506" s="11" t="s">
        <v>6705</v>
      </c>
      <c r="I2506" s="11" t="s">
        <v>6706</v>
      </c>
      <c r="M2506" s="14" t="s">
        <v>26</v>
      </c>
      <c r="N2506" s="15" t="s">
        <v>140</v>
      </c>
      <c r="O2506" s="15" t="s">
        <v>167</v>
      </c>
    </row>
    <row r="2507">
      <c r="A2507" s="9">
        <v>2507.0</v>
      </c>
      <c r="B2507" s="7" t="s">
        <v>6707</v>
      </c>
      <c r="C2507" s="7" t="s">
        <v>179</v>
      </c>
      <c r="D2507" s="7" t="s">
        <v>2491</v>
      </c>
      <c r="E2507" s="11" t="s">
        <v>6702</v>
      </c>
      <c r="F2507" s="11" t="s">
        <v>6703</v>
      </c>
      <c r="G2507" s="11" t="s">
        <v>6704</v>
      </c>
      <c r="H2507" s="11" t="s">
        <v>6705</v>
      </c>
      <c r="I2507" s="11" t="s">
        <v>6706</v>
      </c>
      <c r="M2507" s="14" t="s">
        <v>26</v>
      </c>
      <c r="N2507" s="15" t="s">
        <v>140</v>
      </c>
      <c r="O2507" s="15" t="s">
        <v>167</v>
      </c>
    </row>
    <row r="2508">
      <c r="A2508" s="9">
        <v>2508.0</v>
      </c>
      <c r="B2508" s="7" t="s">
        <v>6708</v>
      </c>
      <c r="C2508" s="7" t="s">
        <v>179</v>
      </c>
      <c r="D2508" s="7" t="s">
        <v>2491</v>
      </c>
      <c r="E2508" s="11" t="s">
        <v>6702</v>
      </c>
      <c r="F2508" s="11" t="s">
        <v>6703</v>
      </c>
      <c r="G2508" s="11" t="s">
        <v>6704</v>
      </c>
      <c r="H2508" s="11" t="s">
        <v>6705</v>
      </c>
      <c r="I2508" s="11" t="s">
        <v>6706</v>
      </c>
      <c r="M2508" s="14" t="s">
        <v>26</v>
      </c>
      <c r="N2508" s="15" t="s">
        <v>140</v>
      </c>
      <c r="O2508" s="15" t="s">
        <v>167</v>
      </c>
    </row>
    <row r="2509">
      <c r="A2509" s="9">
        <v>2509.0</v>
      </c>
      <c r="B2509" s="7" t="s">
        <v>6709</v>
      </c>
      <c r="C2509" s="7" t="s">
        <v>179</v>
      </c>
      <c r="D2509" s="7" t="s">
        <v>2491</v>
      </c>
      <c r="E2509" s="11" t="s">
        <v>6702</v>
      </c>
      <c r="F2509" s="11" t="s">
        <v>6703</v>
      </c>
      <c r="G2509" s="11" t="s">
        <v>6704</v>
      </c>
      <c r="H2509" s="11" t="s">
        <v>6705</v>
      </c>
      <c r="I2509" s="11" t="s">
        <v>6706</v>
      </c>
      <c r="M2509" s="14" t="s">
        <v>26</v>
      </c>
      <c r="N2509" s="15" t="s">
        <v>140</v>
      </c>
      <c r="O2509" s="15" t="s">
        <v>167</v>
      </c>
    </row>
    <row r="2510">
      <c r="A2510" s="9">
        <v>2510.0</v>
      </c>
      <c r="B2510" s="7" t="s">
        <v>6710</v>
      </c>
      <c r="C2510" s="7" t="s">
        <v>1153</v>
      </c>
      <c r="D2510" s="7" t="s">
        <v>1154</v>
      </c>
      <c r="E2510" s="11" t="s">
        <v>6711</v>
      </c>
      <c r="F2510" s="11" t="s">
        <v>6712</v>
      </c>
      <c r="G2510" s="11" t="s">
        <v>6713</v>
      </c>
      <c r="H2510" s="11" t="s">
        <v>6714</v>
      </c>
      <c r="I2510" s="11" t="s">
        <v>6715</v>
      </c>
      <c r="M2510" s="14" t="s">
        <v>26</v>
      </c>
      <c r="N2510" s="15" t="s">
        <v>140</v>
      </c>
      <c r="O2510" s="15" t="s">
        <v>167</v>
      </c>
    </row>
    <row r="2511">
      <c r="A2511" s="9">
        <v>2511.0</v>
      </c>
      <c r="B2511" s="7" t="s">
        <v>6716</v>
      </c>
      <c r="C2511" s="7" t="s">
        <v>1153</v>
      </c>
      <c r="D2511" s="7" t="s">
        <v>1154</v>
      </c>
      <c r="E2511" s="11" t="s">
        <v>6711</v>
      </c>
      <c r="F2511" s="11" t="s">
        <v>6712</v>
      </c>
      <c r="G2511" s="11" t="s">
        <v>6713</v>
      </c>
      <c r="H2511" s="11" t="s">
        <v>6714</v>
      </c>
      <c r="I2511" s="11" t="s">
        <v>6715</v>
      </c>
      <c r="M2511" s="14" t="s">
        <v>26</v>
      </c>
      <c r="N2511" s="15" t="s">
        <v>140</v>
      </c>
      <c r="O2511" s="15" t="s">
        <v>167</v>
      </c>
    </row>
    <row r="2512">
      <c r="A2512" s="9">
        <v>2512.0</v>
      </c>
      <c r="B2512" s="7" t="s">
        <v>6717</v>
      </c>
      <c r="C2512" s="7" t="s">
        <v>1153</v>
      </c>
      <c r="D2512" s="7" t="s">
        <v>1154</v>
      </c>
      <c r="E2512" s="11" t="s">
        <v>6711</v>
      </c>
      <c r="F2512" s="11" t="s">
        <v>6712</v>
      </c>
      <c r="G2512" s="11" t="s">
        <v>6713</v>
      </c>
      <c r="H2512" s="11" t="s">
        <v>6714</v>
      </c>
      <c r="I2512" s="11" t="s">
        <v>6715</v>
      </c>
      <c r="M2512" s="14" t="s">
        <v>26</v>
      </c>
      <c r="N2512" s="15" t="s">
        <v>140</v>
      </c>
      <c r="O2512" s="15" t="s">
        <v>167</v>
      </c>
    </row>
    <row r="2513">
      <c r="A2513" s="9">
        <v>2513.0</v>
      </c>
      <c r="B2513" s="7" t="s">
        <v>6718</v>
      </c>
      <c r="C2513" s="7" t="s">
        <v>471</v>
      </c>
      <c r="D2513" s="7" t="s">
        <v>566</v>
      </c>
      <c r="E2513" s="11" t="s">
        <v>6719</v>
      </c>
      <c r="F2513" s="11" t="s">
        <v>6720</v>
      </c>
      <c r="G2513" s="11" t="s">
        <v>6721</v>
      </c>
      <c r="H2513" s="11" t="s">
        <v>6722</v>
      </c>
      <c r="I2513" s="11" t="s">
        <v>6723</v>
      </c>
      <c r="M2513" s="14" t="s">
        <v>219</v>
      </c>
      <c r="N2513" s="15" t="s">
        <v>220</v>
      </c>
      <c r="O2513" s="15" t="s">
        <v>221</v>
      </c>
    </row>
    <row r="2514">
      <c r="A2514" s="9">
        <v>2514.0</v>
      </c>
      <c r="B2514" s="7" t="s">
        <v>6724</v>
      </c>
      <c r="C2514" s="7" t="s">
        <v>266</v>
      </c>
      <c r="D2514" s="7" t="s">
        <v>266</v>
      </c>
      <c r="E2514" s="11" t="s">
        <v>6725</v>
      </c>
      <c r="F2514" s="11" t="s">
        <v>6726</v>
      </c>
      <c r="G2514" s="11" t="s">
        <v>6727</v>
      </c>
      <c r="H2514" s="11" t="s">
        <v>6728</v>
      </c>
      <c r="I2514" s="11" t="s">
        <v>6729</v>
      </c>
      <c r="M2514" s="14" t="s">
        <v>26</v>
      </c>
      <c r="N2514" s="15" t="s">
        <v>140</v>
      </c>
      <c r="O2514" s="15" t="s">
        <v>167</v>
      </c>
    </row>
    <row r="2515">
      <c r="A2515" s="9">
        <v>2515.0</v>
      </c>
      <c r="B2515" s="7" t="s">
        <v>6730</v>
      </c>
      <c r="C2515" s="7" t="s">
        <v>266</v>
      </c>
      <c r="D2515" s="7" t="s">
        <v>266</v>
      </c>
      <c r="E2515" s="11" t="s">
        <v>6725</v>
      </c>
      <c r="F2515" s="11" t="s">
        <v>6726</v>
      </c>
      <c r="G2515" s="11" t="s">
        <v>6727</v>
      </c>
      <c r="H2515" s="11" t="s">
        <v>6728</v>
      </c>
      <c r="I2515" s="11" t="s">
        <v>6729</v>
      </c>
      <c r="M2515" s="14" t="s">
        <v>26</v>
      </c>
      <c r="N2515" s="15" t="s">
        <v>140</v>
      </c>
      <c r="O2515" s="15" t="s">
        <v>167</v>
      </c>
    </row>
    <row r="2516">
      <c r="A2516" s="9">
        <v>2516.0</v>
      </c>
      <c r="B2516" s="7" t="s">
        <v>6731</v>
      </c>
      <c r="C2516" s="7" t="s">
        <v>266</v>
      </c>
      <c r="D2516" s="7" t="s">
        <v>266</v>
      </c>
      <c r="E2516" s="11" t="s">
        <v>6725</v>
      </c>
      <c r="F2516" s="11" t="s">
        <v>6726</v>
      </c>
      <c r="G2516" s="11" t="s">
        <v>6727</v>
      </c>
      <c r="H2516" s="11" t="s">
        <v>6728</v>
      </c>
      <c r="I2516" s="11" t="s">
        <v>6729</v>
      </c>
      <c r="M2516" s="14" t="s">
        <v>26</v>
      </c>
      <c r="N2516" s="15" t="s">
        <v>140</v>
      </c>
      <c r="O2516" s="15" t="s">
        <v>167</v>
      </c>
    </row>
    <row r="2517">
      <c r="A2517" s="9">
        <v>2517.0</v>
      </c>
      <c r="B2517" s="7" t="s">
        <v>6732</v>
      </c>
      <c r="C2517" s="7" t="s">
        <v>266</v>
      </c>
      <c r="D2517" s="7" t="s">
        <v>266</v>
      </c>
      <c r="E2517" s="11" t="s">
        <v>6725</v>
      </c>
      <c r="F2517" s="11" t="s">
        <v>6726</v>
      </c>
      <c r="G2517" s="11" t="s">
        <v>6727</v>
      </c>
      <c r="H2517" s="11" t="s">
        <v>6728</v>
      </c>
      <c r="I2517" s="11" t="s">
        <v>6729</v>
      </c>
      <c r="M2517" s="14" t="s">
        <v>26</v>
      </c>
      <c r="N2517" s="15" t="s">
        <v>140</v>
      </c>
      <c r="O2517" s="15" t="s">
        <v>167</v>
      </c>
    </row>
    <row r="2518">
      <c r="A2518" s="9">
        <v>2518.0</v>
      </c>
      <c r="B2518" s="7" t="s">
        <v>6733</v>
      </c>
      <c r="C2518" s="7" t="s">
        <v>266</v>
      </c>
      <c r="D2518" s="7" t="s">
        <v>266</v>
      </c>
      <c r="E2518" s="11" t="s">
        <v>6725</v>
      </c>
      <c r="F2518" s="11" t="s">
        <v>6726</v>
      </c>
      <c r="G2518" s="11" t="s">
        <v>6727</v>
      </c>
      <c r="H2518" s="11" t="s">
        <v>6728</v>
      </c>
      <c r="I2518" s="11" t="s">
        <v>6729</v>
      </c>
      <c r="M2518" s="14" t="s">
        <v>26</v>
      </c>
      <c r="N2518" s="15" t="s">
        <v>140</v>
      </c>
      <c r="O2518" s="15" t="s">
        <v>167</v>
      </c>
    </row>
    <row r="2519">
      <c r="A2519" s="9">
        <v>2519.0</v>
      </c>
      <c r="B2519" s="7" t="s">
        <v>6734</v>
      </c>
      <c r="C2519" s="7" t="s">
        <v>266</v>
      </c>
      <c r="D2519" s="7" t="s">
        <v>266</v>
      </c>
      <c r="E2519" s="11" t="s">
        <v>6725</v>
      </c>
      <c r="F2519" s="11" t="s">
        <v>6726</v>
      </c>
      <c r="G2519" s="11" t="s">
        <v>6727</v>
      </c>
      <c r="H2519" s="11" t="s">
        <v>6728</v>
      </c>
      <c r="I2519" s="11" t="s">
        <v>6729</v>
      </c>
      <c r="M2519" s="14" t="s">
        <v>219</v>
      </c>
      <c r="N2519" s="15" t="s">
        <v>220</v>
      </c>
      <c r="O2519" s="15" t="s">
        <v>221</v>
      </c>
    </row>
    <row r="2520">
      <c r="A2520" s="9">
        <v>2520.0</v>
      </c>
      <c r="B2520" s="7" t="s">
        <v>6735</v>
      </c>
      <c r="C2520" s="7" t="s">
        <v>266</v>
      </c>
      <c r="D2520" s="7" t="s">
        <v>266</v>
      </c>
      <c r="E2520" s="11" t="s">
        <v>6725</v>
      </c>
      <c r="F2520" s="11" t="s">
        <v>6726</v>
      </c>
      <c r="G2520" s="11" t="s">
        <v>6727</v>
      </c>
      <c r="H2520" s="11" t="s">
        <v>6728</v>
      </c>
      <c r="I2520" s="11" t="s">
        <v>6729</v>
      </c>
      <c r="M2520" s="14" t="s">
        <v>1954</v>
      </c>
      <c r="N2520" s="15" t="s">
        <v>140</v>
      </c>
      <c r="O2520" s="15" t="s">
        <v>167</v>
      </c>
    </row>
    <row r="2521">
      <c r="A2521" s="9">
        <v>2521.0</v>
      </c>
      <c r="B2521" s="7" t="s">
        <v>6736</v>
      </c>
      <c r="C2521" s="7" t="s">
        <v>991</v>
      </c>
      <c r="D2521" s="7" t="s">
        <v>991</v>
      </c>
      <c r="E2521" s="11" t="s">
        <v>6737</v>
      </c>
      <c r="F2521" s="11" t="s">
        <v>6738</v>
      </c>
      <c r="G2521" s="11" t="s">
        <v>6739</v>
      </c>
      <c r="H2521" s="11" t="s">
        <v>6740</v>
      </c>
      <c r="I2521" s="11" t="s">
        <v>6741</v>
      </c>
      <c r="M2521" s="14" t="s">
        <v>26</v>
      </c>
      <c r="N2521" s="15" t="s">
        <v>29</v>
      </c>
      <c r="O2521" s="15" t="s">
        <v>48</v>
      </c>
    </row>
    <row r="2522">
      <c r="A2522" s="9">
        <v>2522.0</v>
      </c>
      <c r="B2522" s="7" t="s">
        <v>6742</v>
      </c>
      <c r="C2522" s="7" t="s">
        <v>991</v>
      </c>
      <c r="D2522" s="7" t="s">
        <v>991</v>
      </c>
      <c r="E2522" s="11" t="s">
        <v>6737</v>
      </c>
      <c r="F2522" s="11" t="s">
        <v>6738</v>
      </c>
      <c r="G2522" s="11" t="s">
        <v>6739</v>
      </c>
      <c r="H2522" s="11" t="s">
        <v>6740</v>
      </c>
      <c r="I2522" s="11" t="s">
        <v>6741</v>
      </c>
      <c r="M2522" s="14" t="s">
        <v>26</v>
      </c>
      <c r="N2522" s="15" t="s">
        <v>29</v>
      </c>
      <c r="O2522" s="15" t="s">
        <v>48</v>
      </c>
    </row>
    <row r="2523">
      <c r="A2523" s="9">
        <v>2523.0</v>
      </c>
      <c r="B2523" s="7" t="s">
        <v>6743</v>
      </c>
      <c r="C2523" s="7" t="s">
        <v>991</v>
      </c>
      <c r="D2523" s="7" t="s">
        <v>991</v>
      </c>
      <c r="E2523" s="11" t="s">
        <v>6737</v>
      </c>
      <c r="F2523" s="11" t="s">
        <v>6738</v>
      </c>
      <c r="G2523" s="11" t="s">
        <v>6739</v>
      </c>
      <c r="H2523" s="11" t="s">
        <v>6740</v>
      </c>
      <c r="I2523" s="11" t="s">
        <v>6741</v>
      </c>
      <c r="M2523" s="14" t="s">
        <v>26</v>
      </c>
      <c r="N2523" s="15" t="s">
        <v>29</v>
      </c>
      <c r="O2523" s="15" t="s">
        <v>48</v>
      </c>
    </row>
    <row r="2524">
      <c r="A2524" s="9">
        <v>2524.0</v>
      </c>
      <c r="B2524" s="7" t="s">
        <v>6744</v>
      </c>
      <c r="C2524" s="7" t="s">
        <v>991</v>
      </c>
      <c r="D2524" s="7" t="s">
        <v>991</v>
      </c>
      <c r="E2524" s="11" t="s">
        <v>6737</v>
      </c>
      <c r="F2524" s="11" t="s">
        <v>6738</v>
      </c>
      <c r="G2524" s="11" t="s">
        <v>6739</v>
      </c>
      <c r="H2524" s="11" t="s">
        <v>6740</v>
      </c>
      <c r="I2524" s="11" t="s">
        <v>6741</v>
      </c>
      <c r="M2524" s="14" t="s">
        <v>26</v>
      </c>
      <c r="N2524" s="15" t="s">
        <v>29</v>
      </c>
      <c r="O2524" s="15" t="s">
        <v>48</v>
      </c>
    </row>
    <row r="2525">
      <c r="A2525" s="9">
        <v>2525.0</v>
      </c>
      <c r="B2525" s="7" t="s">
        <v>6745</v>
      </c>
      <c r="C2525" s="7" t="s">
        <v>991</v>
      </c>
      <c r="D2525" s="7" t="s">
        <v>991</v>
      </c>
      <c r="E2525" s="11" t="s">
        <v>6737</v>
      </c>
      <c r="F2525" s="11" t="s">
        <v>6738</v>
      </c>
      <c r="G2525" s="11" t="s">
        <v>6739</v>
      </c>
      <c r="H2525" s="11" t="s">
        <v>6740</v>
      </c>
      <c r="I2525" s="11" t="s">
        <v>6741</v>
      </c>
      <c r="M2525" s="14" t="s">
        <v>219</v>
      </c>
      <c r="N2525" s="15" t="s">
        <v>29</v>
      </c>
      <c r="O2525" s="15" t="s">
        <v>48</v>
      </c>
    </row>
    <row r="2526">
      <c r="A2526" s="9">
        <v>2526.0</v>
      </c>
      <c r="B2526" s="7" t="s">
        <v>6746</v>
      </c>
      <c r="C2526" s="7" t="s">
        <v>991</v>
      </c>
      <c r="D2526" s="7" t="s">
        <v>991</v>
      </c>
      <c r="E2526" s="11" t="s">
        <v>6737</v>
      </c>
      <c r="F2526" s="11" t="s">
        <v>6738</v>
      </c>
      <c r="G2526" s="11" t="s">
        <v>6739</v>
      </c>
      <c r="H2526" s="11" t="s">
        <v>6740</v>
      </c>
      <c r="I2526" s="11" t="s">
        <v>6741</v>
      </c>
      <c r="M2526" s="14" t="s">
        <v>219</v>
      </c>
      <c r="N2526" s="15" t="s">
        <v>29</v>
      </c>
      <c r="O2526" s="15" t="s">
        <v>48</v>
      </c>
    </row>
    <row r="2527">
      <c r="A2527" s="9">
        <v>2527.0</v>
      </c>
      <c r="B2527" s="7" t="s">
        <v>6747</v>
      </c>
      <c r="C2527" s="7" t="s">
        <v>991</v>
      </c>
      <c r="D2527" s="7" t="s">
        <v>991</v>
      </c>
      <c r="E2527" s="11" t="s">
        <v>6737</v>
      </c>
      <c r="F2527" s="11" t="s">
        <v>6738</v>
      </c>
      <c r="G2527" s="11" t="s">
        <v>6739</v>
      </c>
      <c r="H2527" s="11" t="s">
        <v>6740</v>
      </c>
      <c r="I2527" s="11" t="s">
        <v>6741</v>
      </c>
      <c r="M2527" s="14" t="s">
        <v>219</v>
      </c>
      <c r="N2527" s="15" t="s">
        <v>29</v>
      </c>
      <c r="O2527" s="15" t="s">
        <v>48</v>
      </c>
    </row>
    <row r="2528">
      <c r="A2528" s="9">
        <v>2528.0</v>
      </c>
      <c r="B2528" s="7" t="s">
        <v>4287</v>
      </c>
      <c r="C2528" s="7" t="s">
        <v>991</v>
      </c>
      <c r="D2528" s="7" t="s">
        <v>991</v>
      </c>
      <c r="E2528" s="11" t="s">
        <v>6737</v>
      </c>
      <c r="F2528" s="11" t="s">
        <v>6738</v>
      </c>
      <c r="G2528" s="11" t="s">
        <v>6739</v>
      </c>
      <c r="H2528" s="11" t="s">
        <v>6740</v>
      </c>
      <c r="I2528" s="11" t="s">
        <v>6741</v>
      </c>
      <c r="M2528" s="14" t="s">
        <v>26</v>
      </c>
      <c r="N2528" s="15" t="s">
        <v>29</v>
      </c>
      <c r="O2528" s="15" t="s">
        <v>48</v>
      </c>
    </row>
    <row r="2529">
      <c r="A2529" s="9">
        <v>2529.0</v>
      </c>
      <c r="B2529" s="7" t="s">
        <v>6748</v>
      </c>
      <c r="C2529" s="7" t="s">
        <v>991</v>
      </c>
      <c r="D2529" s="7" t="s">
        <v>991</v>
      </c>
      <c r="E2529" s="11" t="s">
        <v>6737</v>
      </c>
      <c r="F2529" s="11" t="s">
        <v>6738</v>
      </c>
      <c r="G2529" s="11" t="s">
        <v>6739</v>
      </c>
      <c r="H2529" s="11" t="s">
        <v>6740</v>
      </c>
      <c r="I2529" s="11" t="s">
        <v>6741</v>
      </c>
      <c r="M2529" s="14" t="s">
        <v>26</v>
      </c>
      <c r="N2529" s="15" t="s">
        <v>29</v>
      </c>
      <c r="O2529" s="15" t="s">
        <v>48</v>
      </c>
    </row>
    <row r="2530">
      <c r="A2530" s="9">
        <v>2530.0</v>
      </c>
      <c r="B2530" s="7" t="s">
        <v>6749</v>
      </c>
      <c r="C2530" s="7" t="s">
        <v>991</v>
      </c>
      <c r="D2530" s="7" t="s">
        <v>991</v>
      </c>
      <c r="E2530" s="11" t="s">
        <v>6737</v>
      </c>
      <c r="F2530" s="11" t="s">
        <v>6738</v>
      </c>
      <c r="G2530" s="11" t="s">
        <v>6739</v>
      </c>
      <c r="H2530" s="11" t="s">
        <v>6740</v>
      </c>
      <c r="I2530" s="11" t="s">
        <v>6741</v>
      </c>
      <c r="M2530" s="14" t="s">
        <v>26</v>
      </c>
      <c r="N2530" s="15" t="s">
        <v>29</v>
      </c>
      <c r="O2530" s="15" t="s">
        <v>48</v>
      </c>
    </row>
    <row r="2531">
      <c r="A2531" s="9">
        <v>2531.0</v>
      </c>
      <c r="B2531" s="7" t="s">
        <v>6750</v>
      </c>
      <c r="C2531" s="7" t="s">
        <v>991</v>
      </c>
      <c r="D2531" s="7" t="s">
        <v>991</v>
      </c>
      <c r="E2531" s="11" t="s">
        <v>6737</v>
      </c>
      <c r="F2531" s="11" t="s">
        <v>6738</v>
      </c>
      <c r="G2531" s="11" t="s">
        <v>6739</v>
      </c>
      <c r="H2531" s="11" t="s">
        <v>6740</v>
      </c>
      <c r="I2531" s="11" t="s">
        <v>6741</v>
      </c>
      <c r="M2531" s="14" t="s">
        <v>26</v>
      </c>
      <c r="N2531" s="15" t="s">
        <v>29</v>
      </c>
      <c r="O2531" s="15" t="s">
        <v>48</v>
      </c>
    </row>
    <row r="2532">
      <c r="A2532" s="9">
        <v>2532.0</v>
      </c>
      <c r="B2532" s="7" t="s">
        <v>6751</v>
      </c>
      <c r="C2532" s="7" t="s">
        <v>2677</v>
      </c>
      <c r="D2532" s="7" t="s">
        <v>2677</v>
      </c>
      <c r="E2532" s="11" t="s">
        <v>6752</v>
      </c>
      <c r="F2532" s="11" t="s">
        <v>6753</v>
      </c>
      <c r="G2532" s="11" t="s">
        <v>6754</v>
      </c>
      <c r="H2532" s="11" t="s">
        <v>6755</v>
      </c>
      <c r="I2532" s="11" t="s">
        <v>6756</v>
      </c>
      <c r="M2532" s="14" t="s">
        <v>26</v>
      </c>
      <c r="N2532" s="15" t="s">
        <v>140</v>
      </c>
      <c r="O2532" s="15" t="s">
        <v>167</v>
      </c>
    </row>
    <row r="2533">
      <c r="A2533" s="9">
        <v>2533.0</v>
      </c>
      <c r="B2533" s="7" t="s">
        <v>6757</v>
      </c>
      <c r="C2533" s="7" t="s">
        <v>2677</v>
      </c>
      <c r="D2533" s="7" t="s">
        <v>2677</v>
      </c>
      <c r="E2533" s="11" t="s">
        <v>6752</v>
      </c>
      <c r="F2533" s="11" t="s">
        <v>6753</v>
      </c>
      <c r="G2533" s="11" t="s">
        <v>6754</v>
      </c>
      <c r="H2533" s="11" t="s">
        <v>6755</v>
      </c>
      <c r="I2533" s="11" t="s">
        <v>6756</v>
      </c>
      <c r="M2533" s="14" t="s">
        <v>26</v>
      </c>
      <c r="N2533" s="15" t="s">
        <v>140</v>
      </c>
      <c r="O2533" s="15" t="s">
        <v>167</v>
      </c>
    </row>
    <row r="2534">
      <c r="A2534" s="9">
        <v>2534.0</v>
      </c>
      <c r="B2534" s="7" t="s">
        <v>6758</v>
      </c>
      <c r="C2534" s="7" t="s">
        <v>2677</v>
      </c>
      <c r="D2534" s="7" t="s">
        <v>2677</v>
      </c>
      <c r="E2534" s="11" t="s">
        <v>6752</v>
      </c>
      <c r="F2534" s="11" t="s">
        <v>6753</v>
      </c>
      <c r="G2534" s="11" t="s">
        <v>6754</v>
      </c>
      <c r="H2534" s="11" t="s">
        <v>6755</v>
      </c>
      <c r="I2534" s="11" t="s">
        <v>6756</v>
      </c>
      <c r="M2534" s="14" t="s">
        <v>219</v>
      </c>
      <c r="N2534" s="15" t="s">
        <v>220</v>
      </c>
      <c r="O2534" s="15" t="s">
        <v>221</v>
      </c>
    </row>
    <row r="2535">
      <c r="A2535" s="9">
        <v>2535.0</v>
      </c>
      <c r="B2535" s="7" t="s">
        <v>6759</v>
      </c>
      <c r="C2535" s="7" t="s">
        <v>2677</v>
      </c>
      <c r="D2535" s="7" t="s">
        <v>2677</v>
      </c>
      <c r="E2535" s="11" t="s">
        <v>6752</v>
      </c>
      <c r="F2535" s="11" t="s">
        <v>6753</v>
      </c>
      <c r="G2535" s="11" t="s">
        <v>6754</v>
      </c>
      <c r="H2535" s="11" t="s">
        <v>6755</v>
      </c>
      <c r="I2535" s="11" t="s">
        <v>6756</v>
      </c>
      <c r="M2535" s="14" t="s">
        <v>219</v>
      </c>
      <c r="N2535" s="15" t="s">
        <v>220</v>
      </c>
      <c r="O2535" s="15" t="s">
        <v>221</v>
      </c>
    </row>
    <row r="2536">
      <c r="A2536" s="9">
        <v>2536.0</v>
      </c>
      <c r="B2536" s="7" t="s">
        <v>6760</v>
      </c>
      <c r="C2536" s="7" t="s">
        <v>2677</v>
      </c>
      <c r="D2536" s="7" t="s">
        <v>2677</v>
      </c>
      <c r="E2536" s="11" t="s">
        <v>6752</v>
      </c>
      <c r="F2536" s="11" t="s">
        <v>6753</v>
      </c>
      <c r="G2536" s="11" t="s">
        <v>6754</v>
      </c>
      <c r="H2536" s="11" t="s">
        <v>6755</v>
      </c>
      <c r="I2536" s="11" t="s">
        <v>6756</v>
      </c>
      <c r="M2536" s="14" t="s">
        <v>26</v>
      </c>
      <c r="N2536" s="15" t="s">
        <v>140</v>
      </c>
      <c r="O2536" s="15" t="s">
        <v>167</v>
      </c>
    </row>
    <row r="2537">
      <c r="A2537" s="9">
        <v>2537.0</v>
      </c>
      <c r="B2537" s="7" t="s">
        <v>6761</v>
      </c>
      <c r="C2537" s="7" t="s">
        <v>205</v>
      </c>
      <c r="D2537" s="7" t="s">
        <v>6762</v>
      </c>
      <c r="E2537" s="11" t="s">
        <v>6763</v>
      </c>
      <c r="F2537" s="11" t="s">
        <v>6764</v>
      </c>
      <c r="G2537" s="11" t="s">
        <v>6765</v>
      </c>
      <c r="H2537" s="11" t="s">
        <v>6766</v>
      </c>
      <c r="I2537" s="11" t="s">
        <v>6767</v>
      </c>
      <c r="M2537" s="14" t="s">
        <v>26</v>
      </c>
      <c r="N2537" s="15" t="s">
        <v>140</v>
      </c>
      <c r="O2537" s="15" t="s">
        <v>167</v>
      </c>
    </row>
    <row r="2538">
      <c r="A2538" s="9">
        <v>2538.0</v>
      </c>
      <c r="B2538" s="7" t="s">
        <v>6768</v>
      </c>
      <c r="C2538" s="7" t="s">
        <v>205</v>
      </c>
      <c r="D2538" s="7" t="s">
        <v>6762</v>
      </c>
      <c r="E2538" s="11" t="s">
        <v>6763</v>
      </c>
      <c r="F2538" s="11" t="s">
        <v>6764</v>
      </c>
      <c r="G2538" s="11" t="s">
        <v>6765</v>
      </c>
      <c r="H2538" s="11" t="s">
        <v>6766</v>
      </c>
      <c r="I2538" s="11" t="s">
        <v>6767</v>
      </c>
      <c r="M2538" s="14" t="s">
        <v>26</v>
      </c>
      <c r="N2538" s="15" t="s">
        <v>140</v>
      </c>
      <c r="O2538" s="15" t="s">
        <v>167</v>
      </c>
    </row>
    <row r="2539">
      <c r="A2539" s="9">
        <v>2539.0</v>
      </c>
      <c r="B2539" s="7" t="s">
        <v>6769</v>
      </c>
      <c r="C2539" s="7" t="s">
        <v>205</v>
      </c>
      <c r="D2539" s="7" t="s">
        <v>6762</v>
      </c>
      <c r="E2539" s="11" t="s">
        <v>6763</v>
      </c>
      <c r="F2539" s="11" t="s">
        <v>6764</v>
      </c>
      <c r="G2539" s="11" t="s">
        <v>6765</v>
      </c>
      <c r="H2539" s="11" t="s">
        <v>6766</v>
      </c>
      <c r="I2539" s="11" t="s">
        <v>6767</v>
      </c>
      <c r="M2539" s="14" t="s">
        <v>26</v>
      </c>
      <c r="N2539" s="15" t="s">
        <v>140</v>
      </c>
      <c r="O2539" s="15" t="s">
        <v>167</v>
      </c>
    </row>
    <row r="2540">
      <c r="A2540" s="9">
        <v>2540.0</v>
      </c>
      <c r="B2540" s="7" t="s">
        <v>6770</v>
      </c>
      <c r="C2540" s="7" t="s">
        <v>124</v>
      </c>
      <c r="D2540" s="7" t="s">
        <v>134</v>
      </c>
      <c r="E2540" s="11" t="s">
        <v>6771</v>
      </c>
      <c r="F2540" s="11" t="s">
        <v>6772</v>
      </c>
      <c r="G2540" s="11" t="s">
        <v>6773</v>
      </c>
      <c r="H2540" s="11" t="s">
        <v>6774</v>
      </c>
      <c r="I2540" s="11" t="s">
        <v>6775</v>
      </c>
      <c r="M2540" s="14" t="s">
        <v>80</v>
      </c>
      <c r="N2540" s="15" t="s">
        <v>140</v>
      </c>
      <c r="O2540" s="15" t="s">
        <v>167</v>
      </c>
    </row>
    <row r="2541">
      <c r="A2541" s="9">
        <v>2541.0</v>
      </c>
      <c r="B2541" s="7" t="s">
        <v>6776</v>
      </c>
      <c r="C2541" s="7" t="s">
        <v>124</v>
      </c>
      <c r="D2541" s="7" t="s">
        <v>134</v>
      </c>
      <c r="E2541" s="11" t="s">
        <v>6771</v>
      </c>
      <c r="F2541" s="11" t="s">
        <v>6772</v>
      </c>
      <c r="G2541" s="11" t="s">
        <v>6773</v>
      </c>
      <c r="H2541" s="11" t="s">
        <v>6774</v>
      </c>
      <c r="I2541" s="11" t="s">
        <v>6775</v>
      </c>
      <c r="M2541" s="14" t="s">
        <v>80</v>
      </c>
      <c r="N2541" s="15" t="s">
        <v>140</v>
      </c>
      <c r="O2541" s="15" t="s">
        <v>167</v>
      </c>
    </row>
    <row r="2542">
      <c r="A2542" s="9">
        <v>2542.0</v>
      </c>
      <c r="B2542" s="7" t="s">
        <v>6777</v>
      </c>
      <c r="C2542" s="7" t="s">
        <v>759</v>
      </c>
      <c r="D2542" s="7" t="s">
        <v>2083</v>
      </c>
      <c r="E2542" s="11" t="s">
        <v>6778</v>
      </c>
      <c r="F2542" s="11" t="s">
        <v>6779</v>
      </c>
      <c r="G2542" s="11" t="s">
        <v>6780</v>
      </c>
      <c r="H2542" s="11" t="s">
        <v>6781</v>
      </c>
      <c r="I2542" s="11" t="s">
        <v>6782</v>
      </c>
      <c r="M2542" s="14" t="s">
        <v>219</v>
      </c>
      <c r="N2542" s="15" t="s">
        <v>220</v>
      </c>
      <c r="O2542" s="15" t="s">
        <v>221</v>
      </c>
    </row>
    <row r="2543">
      <c r="A2543" s="9">
        <v>2543.0</v>
      </c>
      <c r="B2543" s="7" t="s">
        <v>6783</v>
      </c>
      <c r="C2543" s="7" t="s">
        <v>759</v>
      </c>
      <c r="D2543" s="7" t="s">
        <v>2083</v>
      </c>
      <c r="E2543" s="11" t="s">
        <v>6778</v>
      </c>
      <c r="F2543" s="11" t="s">
        <v>6779</v>
      </c>
      <c r="G2543" s="11" t="s">
        <v>6780</v>
      </c>
      <c r="H2543" s="11" t="s">
        <v>6781</v>
      </c>
      <c r="I2543" s="11" t="s">
        <v>6782</v>
      </c>
      <c r="M2543" s="14" t="s">
        <v>219</v>
      </c>
      <c r="N2543" s="15" t="s">
        <v>220</v>
      </c>
      <c r="O2543" s="15" t="s">
        <v>221</v>
      </c>
    </row>
    <row r="2544">
      <c r="A2544" s="9">
        <v>2544.0</v>
      </c>
      <c r="B2544" s="7" t="s">
        <v>6784</v>
      </c>
      <c r="C2544" s="7" t="s">
        <v>759</v>
      </c>
      <c r="D2544" s="7" t="s">
        <v>2083</v>
      </c>
      <c r="E2544" s="11" t="s">
        <v>6778</v>
      </c>
      <c r="F2544" s="11" t="s">
        <v>6779</v>
      </c>
      <c r="G2544" s="11" t="s">
        <v>6780</v>
      </c>
      <c r="H2544" s="11" t="s">
        <v>6781</v>
      </c>
      <c r="I2544" s="11" t="s">
        <v>6782</v>
      </c>
      <c r="M2544" s="14" t="s">
        <v>26</v>
      </c>
      <c r="N2544" s="15" t="s">
        <v>140</v>
      </c>
      <c r="O2544" s="15" t="s">
        <v>167</v>
      </c>
    </row>
    <row r="2545">
      <c r="A2545" s="9">
        <v>2545.0</v>
      </c>
      <c r="B2545" s="7" t="s">
        <v>6785</v>
      </c>
      <c r="C2545" s="7" t="s">
        <v>759</v>
      </c>
      <c r="D2545" s="7" t="s">
        <v>2083</v>
      </c>
      <c r="E2545" s="11" t="s">
        <v>274</v>
      </c>
      <c r="F2545" s="11" t="s">
        <v>275</v>
      </c>
      <c r="G2545" s="11" t="s">
        <v>276</v>
      </c>
      <c r="H2545" s="11" t="s">
        <v>277</v>
      </c>
      <c r="I2545" s="11" t="s">
        <v>278</v>
      </c>
      <c r="M2545" s="14" t="s">
        <v>80</v>
      </c>
      <c r="N2545" s="15" t="s">
        <v>140</v>
      </c>
      <c r="O2545" s="15" t="s">
        <v>141</v>
      </c>
    </row>
    <row r="2546">
      <c r="A2546" s="9">
        <v>2546.0</v>
      </c>
      <c r="B2546" s="7" t="s">
        <v>6786</v>
      </c>
      <c r="C2546" s="7" t="s">
        <v>759</v>
      </c>
      <c r="D2546" s="7" t="s">
        <v>2083</v>
      </c>
      <c r="E2546" s="11" t="s">
        <v>274</v>
      </c>
      <c r="F2546" s="11" t="s">
        <v>275</v>
      </c>
      <c r="G2546" s="11" t="s">
        <v>276</v>
      </c>
      <c r="H2546" s="11" t="s">
        <v>277</v>
      </c>
      <c r="I2546" s="11" t="s">
        <v>278</v>
      </c>
      <c r="M2546" s="14" t="s">
        <v>80</v>
      </c>
      <c r="N2546" s="15" t="s">
        <v>140</v>
      </c>
      <c r="O2546" s="15" t="s">
        <v>141</v>
      </c>
    </row>
    <row r="2547">
      <c r="A2547" s="9">
        <v>2547.0</v>
      </c>
      <c r="B2547" s="7" t="s">
        <v>6787</v>
      </c>
      <c r="C2547" s="7" t="s">
        <v>759</v>
      </c>
      <c r="D2547" s="7" t="s">
        <v>2083</v>
      </c>
      <c r="E2547" s="11" t="s">
        <v>274</v>
      </c>
      <c r="F2547" s="11" t="s">
        <v>275</v>
      </c>
      <c r="G2547" s="11" t="s">
        <v>276</v>
      </c>
      <c r="H2547" s="11" t="s">
        <v>277</v>
      </c>
      <c r="I2547" s="11" t="s">
        <v>278</v>
      </c>
      <c r="M2547" s="14" t="s">
        <v>80</v>
      </c>
      <c r="N2547" s="15" t="s">
        <v>140</v>
      </c>
      <c r="O2547" s="15" t="s">
        <v>141</v>
      </c>
    </row>
    <row r="2548">
      <c r="A2548" s="9">
        <v>2548.0</v>
      </c>
      <c r="B2548" s="7" t="s">
        <v>6788</v>
      </c>
      <c r="C2548" s="7" t="s">
        <v>759</v>
      </c>
      <c r="D2548" s="7" t="s">
        <v>2083</v>
      </c>
      <c r="E2548" s="11" t="s">
        <v>6789</v>
      </c>
      <c r="F2548" s="11" t="s">
        <v>6790</v>
      </c>
      <c r="G2548" s="11" t="s">
        <v>6791</v>
      </c>
      <c r="H2548" s="11" t="s">
        <v>6792</v>
      </c>
      <c r="I2548" s="11" t="s">
        <v>6793</v>
      </c>
      <c r="M2548" s="14" t="s">
        <v>1954</v>
      </c>
      <c r="N2548" s="15" t="s">
        <v>140</v>
      </c>
      <c r="O2548" s="15" t="s">
        <v>167</v>
      </c>
    </row>
    <row r="2549">
      <c r="A2549" s="9">
        <v>2549.0</v>
      </c>
      <c r="B2549" s="7" t="s">
        <v>6794</v>
      </c>
      <c r="C2549" s="7" t="s">
        <v>266</v>
      </c>
      <c r="D2549" s="7" t="s">
        <v>266</v>
      </c>
      <c r="E2549" s="11" t="s">
        <v>6795</v>
      </c>
      <c r="F2549" s="11" t="s">
        <v>6796</v>
      </c>
      <c r="G2549" s="11" t="s">
        <v>6797</v>
      </c>
      <c r="H2549" s="11" t="s">
        <v>6798</v>
      </c>
      <c r="I2549" s="11" t="s">
        <v>6799</v>
      </c>
      <c r="M2549" s="14" t="s">
        <v>26</v>
      </c>
      <c r="N2549" s="15" t="s">
        <v>140</v>
      </c>
      <c r="O2549" s="15" t="s">
        <v>167</v>
      </c>
    </row>
    <row r="2550">
      <c r="A2550" s="9">
        <v>2550.0</v>
      </c>
      <c r="B2550" s="7" t="s">
        <v>6800</v>
      </c>
      <c r="C2550" s="7" t="s">
        <v>205</v>
      </c>
      <c r="D2550" s="7" t="s">
        <v>6801</v>
      </c>
      <c r="E2550" s="11" t="s">
        <v>6802</v>
      </c>
      <c r="F2550" s="11" t="s">
        <v>6803</v>
      </c>
      <c r="G2550" s="11" t="s">
        <v>6804</v>
      </c>
      <c r="H2550" s="11" t="s">
        <v>6805</v>
      </c>
      <c r="I2550" s="11" t="s">
        <v>6806</v>
      </c>
      <c r="M2550" s="14" t="s">
        <v>26</v>
      </c>
      <c r="N2550" s="15" t="s">
        <v>140</v>
      </c>
      <c r="O2550" s="15" t="s">
        <v>167</v>
      </c>
    </row>
    <row r="2551">
      <c r="A2551" s="9">
        <v>2551.0</v>
      </c>
      <c r="B2551" s="7" t="s">
        <v>6807</v>
      </c>
      <c r="C2551" s="7" t="s">
        <v>205</v>
      </c>
      <c r="D2551" s="7" t="s">
        <v>6801</v>
      </c>
      <c r="E2551" s="11" t="s">
        <v>6802</v>
      </c>
      <c r="F2551" s="11" t="s">
        <v>6803</v>
      </c>
      <c r="G2551" s="11" t="s">
        <v>6804</v>
      </c>
      <c r="H2551" s="11" t="s">
        <v>6805</v>
      </c>
      <c r="I2551" s="11" t="s">
        <v>6806</v>
      </c>
      <c r="M2551" s="14" t="s">
        <v>26</v>
      </c>
      <c r="N2551" s="15" t="s">
        <v>140</v>
      </c>
      <c r="O2551" s="15" t="s">
        <v>167</v>
      </c>
    </row>
    <row r="2552">
      <c r="A2552" s="9">
        <v>2552.0</v>
      </c>
      <c r="B2552" s="7" t="s">
        <v>6808</v>
      </c>
      <c r="C2552" s="7" t="s">
        <v>811</v>
      </c>
      <c r="D2552" s="7" t="s">
        <v>812</v>
      </c>
      <c r="E2552" s="11" t="s">
        <v>6809</v>
      </c>
      <c r="F2552" s="11" t="s">
        <v>6810</v>
      </c>
      <c r="G2552" s="11" t="s">
        <v>6811</v>
      </c>
      <c r="H2552" s="11" t="s">
        <v>6812</v>
      </c>
      <c r="I2552" s="11" t="s">
        <v>6813</v>
      </c>
      <c r="M2552" s="14" t="s">
        <v>26</v>
      </c>
      <c r="N2552" s="15" t="s">
        <v>140</v>
      </c>
      <c r="O2552" s="15" t="s">
        <v>167</v>
      </c>
    </row>
    <row r="2553">
      <c r="A2553" s="9">
        <v>2553.0</v>
      </c>
      <c r="B2553" s="7" t="s">
        <v>6814</v>
      </c>
      <c r="C2553" s="7" t="s">
        <v>294</v>
      </c>
      <c r="D2553" s="7" t="s">
        <v>4800</v>
      </c>
      <c r="E2553" s="11" t="s">
        <v>6815</v>
      </c>
      <c r="F2553" s="11" t="s">
        <v>6816</v>
      </c>
      <c r="G2553" s="11" t="s">
        <v>6817</v>
      </c>
      <c r="H2553" s="11" t="s">
        <v>6818</v>
      </c>
      <c r="I2553" s="11" t="s">
        <v>6819</v>
      </c>
      <c r="M2553" s="14" t="s">
        <v>26</v>
      </c>
      <c r="N2553" s="15" t="s">
        <v>140</v>
      </c>
      <c r="O2553" s="15" t="s">
        <v>167</v>
      </c>
    </row>
    <row r="2554">
      <c r="A2554" s="9">
        <v>2554.0</v>
      </c>
      <c r="B2554" s="7" t="s">
        <v>6820</v>
      </c>
      <c r="C2554" s="7" t="s">
        <v>294</v>
      </c>
      <c r="D2554" s="7" t="s">
        <v>4800</v>
      </c>
      <c r="E2554" s="11" t="s">
        <v>6815</v>
      </c>
      <c r="F2554" s="11" t="s">
        <v>6816</v>
      </c>
      <c r="G2554" s="11" t="s">
        <v>6817</v>
      </c>
      <c r="H2554" s="11" t="s">
        <v>6818</v>
      </c>
      <c r="I2554" s="11" t="s">
        <v>6819</v>
      </c>
      <c r="M2554" s="14" t="s">
        <v>26</v>
      </c>
      <c r="N2554" s="15" t="s">
        <v>140</v>
      </c>
      <c r="O2554" s="15" t="s">
        <v>167</v>
      </c>
    </row>
    <row r="2555">
      <c r="A2555" s="9">
        <v>2555.0</v>
      </c>
      <c r="B2555" s="7" t="s">
        <v>6821</v>
      </c>
      <c r="C2555" s="7" t="s">
        <v>294</v>
      </c>
      <c r="D2555" s="7" t="s">
        <v>4800</v>
      </c>
      <c r="E2555" s="11" t="s">
        <v>6815</v>
      </c>
      <c r="F2555" s="11" t="s">
        <v>6816</v>
      </c>
      <c r="G2555" s="11" t="s">
        <v>6817</v>
      </c>
      <c r="H2555" s="11" t="s">
        <v>6818</v>
      </c>
      <c r="I2555" s="11" t="s">
        <v>6819</v>
      </c>
      <c r="M2555" s="14" t="s">
        <v>26</v>
      </c>
      <c r="N2555" s="15" t="s">
        <v>140</v>
      </c>
      <c r="O2555" s="15" t="s">
        <v>167</v>
      </c>
    </row>
    <row r="2556">
      <c r="A2556" s="9">
        <v>2556.0</v>
      </c>
      <c r="B2556" s="7" t="s">
        <v>6822</v>
      </c>
      <c r="C2556" s="7" t="s">
        <v>294</v>
      </c>
      <c r="D2556" s="7" t="s">
        <v>4800</v>
      </c>
      <c r="E2556" s="11" t="s">
        <v>6815</v>
      </c>
      <c r="F2556" s="11" t="s">
        <v>6816</v>
      </c>
      <c r="G2556" s="11" t="s">
        <v>6817</v>
      </c>
      <c r="H2556" s="11" t="s">
        <v>6818</v>
      </c>
      <c r="I2556" s="11" t="s">
        <v>6819</v>
      </c>
      <c r="M2556" s="14" t="s">
        <v>26</v>
      </c>
      <c r="N2556" s="15" t="s">
        <v>140</v>
      </c>
      <c r="O2556" s="15" t="s">
        <v>167</v>
      </c>
    </row>
    <row r="2557">
      <c r="A2557" s="9">
        <v>2557.0</v>
      </c>
      <c r="B2557" s="7" t="s">
        <v>6823</v>
      </c>
      <c r="C2557" s="7" t="s">
        <v>256</v>
      </c>
      <c r="D2557" s="7" t="s">
        <v>4957</v>
      </c>
      <c r="E2557" s="11" t="s">
        <v>6824</v>
      </c>
      <c r="F2557" s="11" t="s">
        <v>6825</v>
      </c>
      <c r="G2557" s="11" t="s">
        <v>6826</v>
      </c>
      <c r="H2557" s="11" t="s">
        <v>6827</v>
      </c>
      <c r="I2557" s="11" t="s">
        <v>6828</v>
      </c>
      <c r="M2557" s="14" t="s">
        <v>26</v>
      </c>
      <c r="N2557" s="15" t="s">
        <v>140</v>
      </c>
      <c r="O2557" s="15" t="s">
        <v>167</v>
      </c>
    </row>
    <row r="2558">
      <c r="A2558" s="9">
        <v>2558.0</v>
      </c>
      <c r="B2558" s="7" t="s">
        <v>6829</v>
      </c>
      <c r="C2558" s="7" t="s">
        <v>256</v>
      </c>
      <c r="D2558" s="7" t="s">
        <v>4957</v>
      </c>
      <c r="E2558" s="11" t="s">
        <v>6824</v>
      </c>
      <c r="F2558" s="11" t="s">
        <v>6825</v>
      </c>
      <c r="G2558" s="11" t="s">
        <v>6826</v>
      </c>
      <c r="H2558" s="11" t="s">
        <v>6827</v>
      </c>
      <c r="I2558" s="11" t="s">
        <v>6828</v>
      </c>
      <c r="M2558" s="14" t="s">
        <v>26</v>
      </c>
      <c r="N2558" s="15" t="s">
        <v>140</v>
      </c>
      <c r="O2558" s="15" t="s">
        <v>167</v>
      </c>
    </row>
    <row r="2559">
      <c r="A2559" s="9">
        <v>2559.0</v>
      </c>
      <c r="B2559" s="7" t="s">
        <v>6830</v>
      </c>
      <c r="C2559" s="7" t="s">
        <v>256</v>
      </c>
      <c r="D2559" s="7" t="s">
        <v>4957</v>
      </c>
      <c r="E2559" s="11" t="s">
        <v>6824</v>
      </c>
      <c r="F2559" s="11" t="s">
        <v>6825</v>
      </c>
      <c r="G2559" s="11" t="s">
        <v>6826</v>
      </c>
      <c r="H2559" s="11" t="s">
        <v>6827</v>
      </c>
      <c r="I2559" s="11" t="s">
        <v>6828</v>
      </c>
      <c r="M2559" s="14" t="s">
        <v>26</v>
      </c>
      <c r="N2559" s="15" t="s">
        <v>140</v>
      </c>
      <c r="O2559" s="15" t="s">
        <v>167</v>
      </c>
    </row>
    <row r="2560">
      <c r="A2560" s="9">
        <v>2560.0</v>
      </c>
      <c r="B2560" s="7" t="s">
        <v>6831</v>
      </c>
      <c r="C2560" s="7" t="s">
        <v>256</v>
      </c>
      <c r="D2560" s="7" t="s">
        <v>4957</v>
      </c>
      <c r="E2560" s="11" t="s">
        <v>6832</v>
      </c>
      <c r="F2560" s="11" t="s">
        <v>6833</v>
      </c>
      <c r="G2560" s="11" t="s">
        <v>6834</v>
      </c>
      <c r="H2560" s="11" t="s">
        <v>6835</v>
      </c>
      <c r="I2560" s="11" t="s">
        <v>4706</v>
      </c>
      <c r="M2560" s="14" t="s">
        <v>26</v>
      </c>
      <c r="N2560" s="15" t="s">
        <v>140</v>
      </c>
      <c r="O2560" s="15" t="s">
        <v>167</v>
      </c>
    </row>
    <row r="2561">
      <c r="A2561" s="9">
        <v>2561.0</v>
      </c>
      <c r="B2561" s="7" t="s">
        <v>6836</v>
      </c>
      <c r="C2561" s="7" t="s">
        <v>256</v>
      </c>
      <c r="D2561" s="7" t="s">
        <v>4957</v>
      </c>
      <c r="E2561" s="11" t="s">
        <v>6824</v>
      </c>
      <c r="F2561" s="11" t="s">
        <v>6825</v>
      </c>
      <c r="G2561" s="11" t="s">
        <v>6826</v>
      </c>
      <c r="H2561" s="11" t="s">
        <v>6827</v>
      </c>
      <c r="I2561" s="11" t="s">
        <v>6828</v>
      </c>
      <c r="M2561" s="14" t="s">
        <v>26</v>
      </c>
      <c r="N2561" s="15" t="s">
        <v>140</v>
      </c>
      <c r="O2561" s="15" t="s">
        <v>167</v>
      </c>
    </row>
    <row r="2562">
      <c r="A2562" s="9">
        <v>2562.0</v>
      </c>
      <c r="B2562" s="7" t="s">
        <v>6837</v>
      </c>
      <c r="C2562" s="7" t="s">
        <v>256</v>
      </c>
      <c r="D2562" s="7" t="s">
        <v>4957</v>
      </c>
      <c r="E2562" s="11" t="s">
        <v>6824</v>
      </c>
      <c r="F2562" s="11" t="s">
        <v>6825</v>
      </c>
      <c r="G2562" s="11" t="s">
        <v>6826</v>
      </c>
      <c r="H2562" s="11" t="s">
        <v>6827</v>
      </c>
      <c r="I2562" s="11" t="s">
        <v>6828</v>
      </c>
      <c r="M2562" s="14" t="s">
        <v>26</v>
      </c>
      <c r="N2562" s="15" t="s">
        <v>140</v>
      </c>
      <c r="O2562" s="15" t="s">
        <v>167</v>
      </c>
    </row>
    <row r="2563">
      <c r="A2563" s="9">
        <v>2563.0</v>
      </c>
      <c r="B2563" s="7" t="s">
        <v>6838</v>
      </c>
      <c r="C2563" s="7" t="s">
        <v>256</v>
      </c>
      <c r="D2563" s="7" t="s">
        <v>4957</v>
      </c>
      <c r="E2563" s="11" t="s">
        <v>6824</v>
      </c>
      <c r="F2563" s="11" t="s">
        <v>6825</v>
      </c>
      <c r="G2563" s="11" t="s">
        <v>6826</v>
      </c>
      <c r="H2563" s="11" t="s">
        <v>6827</v>
      </c>
      <c r="I2563" s="11" t="s">
        <v>6828</v>
      </c>
      <c r="M2563" s="14" t="s">
        <v>26</v>
      </c>
      <c r="N2563" s="15" t="s">
        <v>140</v>
      </c>
      <c r="O2563" s="15" t="s">
        <v>167</v>
      </c>
    </row>
    <row r="2564">
      <c r="A2564" s="9">
        <v>2564.0</v>
      </c>
      <c r="B2564" s="7" t="s">
        <v>6839</v>
      </c>
      <c r="C2564" s="7" t="s">
        <v>256</v>
      </c>
      <c r="D2564" s="7" t="s">
        <v>4957</v>
      </c>
      <c r="E2564" s="11" t="s">
        <v>6832</v>
      </c>
      <c r="F2564" s="11" t="s">
        <v>6833</v>
      </c>
      <c r="G2564" s="11" t="s">
        <v>6834</v>
      </c>
      <c r="H2564" s="11" t="s">
        <v>6835</v>
      </c>
      <c r="I2564" s="11" t="s">
        <v>4706</v>
      </c>
      <c r="M2564" s="14" t="s">
        <v>26</v>
      </c>
      <c r="N2564" s="15" t="s">
        <v>140</v>
      </c>
      <c r="O2564" s="15" t="s">
        <v>167</v>
      </c>
    </row>
    <row r="2565">
      <c r="A2565" s="9">
        <v>2565.0</v>
      </c>
      <c r="B2565" s="7" t="s">
        <v>6840</v>
      </c>
      <c r="C2565" s="7" t="s">
        <v>1056</v>
      </c>
      <c r="D2565" s="7" t="s">
        <v>1480</v>
      </c>
      <c r="E2565" s="11" t="s">
        <v>1489</v>
      </c>
      <c r="F2565" s="11" t="s">
        <v>1490</v>
      </c>
      <c r="G2565" s="11" t="s">
        <v>1491</v>
      </c>
      <c r="H2565" s="11" t="s">
        <v>1492</v>
      </c>
      <c r="I2565" s="11" t="s">
        <v>1493</v>
      </c>
      <c r="M2565" s="14" t="s">
        <v>26</v>
      </c>
      <c r="N2565" s="15" t="s">
        <v>140</v>
      </c>
      <c r="O2565" s="15" t="s">
        <v>167</v>
      </c>
    </row>
    <row r="2566">
      <c r="A2566" s="9">
        <v>2566.0</v>
      </c>
      <c r="B2566" s="7" t="s">
        <v>6841</v>
      </c>
      <c r="C2566" s="7" t="s">
        <v>1056</v>
      </c>
      <c r="D2566" s="7" t="s">
        <v>1480</v>
      </c>
      <c r="E2566" s="11" t="s">
        <v>1489</v>
      </c>
      <c r="F2566" s="11" t="s">
        <v>1490</v>
      </c>
      <c r="G2566" s="11" t="s">
        <v>1491</v>
      </c>
      <c r="H2566" s="11" t="s">
        <v>1492</v>
      </c>
      <c r="I2566" s="11" t="s">
        <v>1493</v>
      </c>
      <c r="M2566" s="14" t="s">
        <v>26</v>
      </c>
      <c r="N2566" s="15" t="s">
        <v>29</v>
      </c>
      <c r="O2566" s="15" t="s">
        <v>48</v>
      </c>
    </row>
    <row r="2567">
      <c r="A2567" s="9">
        <v>2567.0</v>
      </c>
      <c r="B2567" s="7" t="s">
        <v>6842</v>
      </c>
      <c r="C2567" s="7" t="s">
        <v>1056</v>
      </c>
      <c r="D2567" s="7" t="s">
        <v>1480</v>
      </c>
      <c r="E2567" s="11" t="s">
        <v>1489</v>
      </c>
      <c r="F2567" s="11" t="s">
        <v>1490</v>
      </c>
      <c r="G2567" s="11" t="s">
        <v>1491</v>
      </c>
      <c r="H2567" s="11" t="s">
        <v>1492</v>
      </c>
      <c r="I2567" s="11" t="s">
        <v>1493</v>
      </c>
      <c r="M2567" s="14" t="s">
        <v>26</v>
      </c>
      <c r="N2567" s="15" t="s">
        <v>29</v>
      </c>
      <c r="O2567" s="15" t="s">
        <v>48</v>
      </c>
    </row>
    <row r="2568">
      <c r="A2568" s="9">
        <v>2568.0</v>
      </c>
      <c r="B2568" s="7" t="s">
        <v>6843</v>
      </c>
      <c r="C2568" s="7" t="s">
        <v>656</v>
      </c>
      <c r="D2568" s="7" t="s">
        <v>1993</v>
      </c>
      <c r="E2568" s="11" t="s">
        <v>884</v>
      </c>
      <c r="F2568" s="11" t="s">
        <v>6844</v>
      </c>
      <c r="G2568" s="11" t="s">
        <v>5315</v>
      </c>
      <c r="H2568" s="11" t="s">
        <v>6845</v>
      </c>
      <c r="I2568" s="11" t="s">
        <v>6846</v>
      </c>
      <c r="M2568" s="14" t="s">
        <v>26</v>
      </c>
      <c r="N2568" s="15" t="s">
        <v>140</v>
      </c>
      <c r="O2568" s="15" t="s">
        <v>167</v>
      </c>
    </row>
    <row r="2569">
      <c r="A2569" s="9">
        <v>2569.0</v>
      </c>
      <c r="B2569" s="7" t="s">
        <v>6847</v>
      </c>
      <c r="C2569" s="7" t="s">
        <v>248</v>
      </c>
      <c r="D2569" s="7" t="s">
        <v>3095</v>
      </c>
      <c r="E2569" s="11" t="s">
        <v>6848</v>
      </c>
      <c r="F2569" s="11" t="s">
        <v>6849</v>
      </c>
      <c r="G2569" s="11" t="s">
        <v>6850</v>
      </c>
      <c r="H2569" s="11" t="s">
        <v>6851</v>
      </c>
      <c r="I2569" s="11" t="s">
        <v>6852</v>
      </c>
      <c r="M2569" s="14" t="s">
        <v>26</v>
      </c>
      <c r="N2569" s="15" t="s">
        <v>140</v>
      </c>
      <c r="O2569" s="15" t="s">
        <v>167</v>
      </c>
    </row>
    <row r="2570">
      <c r="A2570" s="9">
        <v>2570.0</v>
      </c>
      <c r="B2570" s="7" t="s">
        <v>6853</v>
      </c>
      <c r="C2570" s="7" t="s">
        <v>248</v>
      </c>
      <c r="D2570" s="7" t="s">
        <v>3095</v>
      </c>
      <c r="E2570" s="11" t="s">
        <v>6848</v>
      </c>
      <c r="F2570" s="11" t="s">
        <v>6849</v>
      </c>
      <c r="G2570" s="11" t="s">
        <v>6850</v>
      </c>
      <c r="H2570" s="11" t="s">
        <v>6851</v>
      </c>
      <c r="I2570" s="11" t="s">
        <v>6852</v>
      </c>
      <c r="M2570" s="14" t="s">
        <v>26</v>
      </c>
      <c r="N2570" s="15" t="s">
        <v>140</v>
      </c>
      <c r="O2570" s="15" t="s">
        <v>167</v>
      </c>
    </row>
    <row r="2571">
      <c r="A2571" s="9">
        <v>2571.0</v>
      </c>
      <c r="B2571" s="7" t="s">
        <v>6854</v>
      </c>
      <c r="C2571" s="7" t="s">
        <v>248</v>
      </c>
      <c r="D2571" s="7" t="s">
        <v>3095</v>
      </c>
      <c r="E2571" s="11" t="s">
        <v>6848</v>
      </c>
      <c r="F2571" s="11" t="s">
        <v>6849</v>
      </c>
      <c r="G2571" s="11" t="s">
        <v>6850</v>
      </c>
      <c r="H2571" s="11" t="s">
        <v>6851</v>
      </c>
      <c r="I2571" s="11" t="s">
        <v>6852</v>
      </c>
      <c r="M2571" s="14" t="s">
        <v>26</v>
      </c>
      <c r="N2571" s="15" t="s">
        <v>140</v>
      </c>
      <c r="O2571" s="15" t="s">
        <v>167</v>
      </c>
    </row>
    <row r="2572">
      <c r="A2572" s="9">
        <v>2572.0</v>
      </c>
      <c r="B2572" s="7" t="s">
        <v>6855</v>
      </c>
      <c r="C2572" s="7" t="s">
        <v>197</v>
      </c>
      <c r="D2572" s="7" t="s">
        <v>1624</v>
      </c>
      <c r="E2572" s="11" t="s">
        <v>6856</v>
      </c>
      <c r="F2572" s="11" t="s">
        <v>6857</v>
      </c>
      <c r="G2572" s="11" t="s">
        <v>6858</v>
      </c>
      <c r="H2572" s="11" t="s">
        <v>6859</v>
      </c>
      <c r="I2572" s="11" t="s">
        <v>6860</v>
      </c>
      <c r="M2572" s="14" t="s">
        <v>219</v>
      </c>
      <c r="N2572" s="15" t="s">
        <v>220</v>
      </c>
      <c r="O2572" s="15" t="s">
        <v>221</v>
      </c>
    </row>
    <row r="2573">
      <c r="A2573" s="9">
        <v>2573.0</v>
      </c>
      <c r="B2573" s="7" t="s">
        <v>6861</v>
      </c>
      <c r="C2573" s="7" t="s">
        <v>197</v>
      </c>
      <c r="D2573" s="7" t="s">
        <v>1624</v>
      </c>
      <c r="E2573" s="11" t="s">
        <v>6856</v>
      </c>
      <c r="F2573" s="11" t="s">
        <v>6857</v>
      </c>
      <c r="G2573" s="11" t="s">
        <v>6858</v>
      </c>
      <c r="H2573" s="11" t="s">
        <v>6859</v>
      </c>
      <c r="I2573" s="11" t="s">
        <v>6860</v>
      </c>
      <c r="M2573" s="14" t="s">
        <v>219</v>
      </c>
      <c r="N2573" s="15" t="s">
        <v>220</v>
      </c>
      <c r="O2573" s="15" t="s">
        <v>221</v>
      </c>
    </row>
    <row r="2574">
      <c r="A2574" s="9">
        <v>2574.0</v>
      </c>
      <c r="B2574" s="7" t="s">
        <v>6862</v>
      </c>
      <c r="C2574" s="7" t="s">
        <v>4041</v>
      </c>
      <c r="D2574" s="7" t="s">
        <v>4042</v>
      </c>
      <c r="E2574" s="11" t="s">
        <v>6863</v>
      </c>
      <c r="F2574" s="11" t="s">
        <v>6864</v>
      </c>
      <c r="G2574" s="11" t="s">
        <v>6865</v>
      </c>
      <c r="H2574" s="11" t="s">
        <v>6866</v>
      </c>
      <c r="I2574" s="11" t="s">
        <v>6867</v>
      </c>
      <c r="M2574" s="14" t="s">
        <v>26</v>
      </c>
      <c r="N2574" s="15" t="s">
        <v>140</v>
      </c>
      <c r="O2574" s="15" t="s">
        <v>167</v>
      </c>
    </row>
    <row r="2575">
      <c r="A2575" s="9">
        <v>2575.0</v>
      </c>
      <c r="B2575" s="7" t="s">
        <v>6868</v>
      </c>
      <c r="C2575" s="7" t="s">
        <v>4041</v>
      </c>
      <c r="D2575" s="7" t="s">
        <v>4042</v>
      </c>
      <c r="E2575" s="11" t="s">
        <v>6863</v>
      </c>
      <c r="F2575" s="11" t="s">
        <v>6864</v>
      </c>
      <c r="G2575" s="11" t="s">
        <v>6865</v>
      </c>
      <c r="H2575" s="11" t="s">
        <v>6866</v>
      </c>
      <c r="I2575" s="11" t="s">
        <v>6867</v>
      </c>
      <c r="M2575" s="14" t="s">
        <v>26</v>
      </c>
      <c r="N2575" s="15" t="s">
        <v>140</v>
      </c>
      <c r="O2575" s="15" t="s">
        <v>167</v>
      </c>
    </row>
    <row r="2576">
      <c r="A2576" s="9">
        <v>2576.0</v>
      </c>
      <c r="B2576" s="7" t="s">
        <v>6869</v>
      </c>
      <c r="C2576" s="7" t="s">
        <v>723</v>
      </c>
      <c r="D2576" s="7" t="s">
        <v>724</v>
      </c>
      <c r="E2576" s="11" t="s">
        <v>6870</v>
      </c>
      <c r="F2576" s="11" t="s">
        <v>6871</v>
      </c>
      <c r="G2576" s="11" t="s">
        <v>6872</v>
      </c>
      <c r="H2576" s="11" t="s">
        <v>6873</v>
      </c>
      <c r="I2576" s="11" t="s">
        <v>6874</v>
      </c>
      <c r="M2576" s="14" t="s">
        <v>219</v>
      </c>
      <c r="N2576" s="15" t="s">
        <v>220</v>
      </c>
      <c r="O2576" s="15" t="s">
        <v>221</v>
      </c>
    </row>
    <row r="2577">
      <c r="A2577" s="9">
        <v>2577.0</v>
      </c>
      <c r="B2577" s="7" t="s">
        <v>6875</v>
      </c>
      <c r="C2577" s="7" t="s">
        <v>723</v>
      </c>
      <c r="D2577" s="7" t="s">
        <v>724</v>
      </c>
      <c r="E2577" s="11" t="s">
        <v>6870</v>
      </c>
      <c r="F2577" s="11" t="s">
        <v>6871</v>
      </c>
      <c r="G2577" s="11" t="s">
        <v>6872</v>
      </c>
      <c r="H2577" s="11" t="s">
        <v>6873</v>
      </c>
      <c r="I2577" s="11" t="s">
        <v>6874</v>
      </c>
      <c r="M2577" s="14" t="s">
        <v>219</v>
      </c>
      <c r="N2577" s="15" t="s">
        <v>220</v>
      </c>
      <c r="O2577" s="15" t="s">
        <v>221</v>
      </c>
    </row>
    <row r="2578">
      <c r="A2578" s="9">
        <v>2578.0</v>
      </c>
      <c r="B2578" s="7" t="s">
        <v>6876</v>
      </c>
      <c r="C2578" s="7" t="s">
        <v>723</v>
      </c>
      <c r="D2578" s="7" t="s">
        <v>724</v>
      </c>
      <c r="E2578" s="11" t="s">
        <v>6870</v>
      </c>
      <c r="F2578" s="11" t="s">
        <v>6871</v>
      </c>
      <c r="G2578" s="11" t="s">
        <v>6872</v>
      </c>
      <c r="H2578" s="11" t="s">
        <v>6873</v>
      </c>
      <c r="I2578" s="11" t="s">
        <v>6874</v>
      </c>
      <c r="M2578" s="14" t="s">
        <v>219</v>
      </c>
      <c r="N2578" s="15" t="s">
        <v>220</v>
      </c>
      <c r="O2578" s="15" t="s">
        <v>221</v>
      </c>
    </row>
    <row r="2579">
      <c r="A2579" s="9">
        <v>2579.0</v>
      </c>
      <c r="B2579" s="7" t="s">
        <v>6877</v>
      </c>
      <c r="C2579" s="7" t="s">
        <v>723</v>
      </c>
      <c r="D2579" s="7" t="s">
        <v>724</v>
      </c>
      <c r="E2579" s="11" t="s">
        <v>6870</v>
      </c>
      <c r="F2579" s="11" t="s">
        <v>6871</v>
      </c>
      <c r="G2579" s="11" t="s">
        <v>6872</v>
      </c>
      <c r="H2579" s="11" t="s">
        <v>6873</v>
      </c>
      <c r="I2579" s="11" t="s">
        <v>6874</v>
      </c>
      <c r="M2579" s="14" t="s">
        <v>219</v>
      </c>
      <c r="N2579" s="15" t="s">
        <v>220</v>
      </c>
      <c r="O2579" s="15" t="s">
        <v>221</v>
      </c>
    </row>
    <row r="2580">
      <c r="A2580" s="9">
        <v>2580.0</v>
      </c>
      <c r="B2580" s="7" t="s">
        <v>6878</v>
      </c>
      <c r="C2580" s="7" t="s">
        <v>723</v>
      </c>
      <c r="D2580" s="7" t="s">
        <v>724</v>
      </c>
      <c r="E2580" s="11" t="s">
        <v>6870</v>
      </c>
      <c r="F2580" s="11" t="s">
        <v>6871</v>
      </c>
      <c r="G2580" s="11" t="s">
        <v>6872</v>
      </c>
      <c r="H2580" s="11" t="s">
        <v>6873</v>
      </c>
      <c r="I2580" s="11" t="s">
        <v>6874</v>
      </c>
      <c r="M2580" s="14" t="s">
        <v>219</v>
      </c>
      <c r="N2580" s="15" t="s">
        <v>220</v>
      </c>
      <c r="O2580" s="15" t="s">
        <v>221</v>
      </c>
    </row>
    <row r="2581">
      <c r="A2581" s="9">
        <v>2581.0</v>
      </c>
      <c r="B2581" s="7" t="s">
        <v>6879</v>
      </c>
      <c r="C2581" s="7" t="s">
        <v>1153</v>
      </c>
      <c r="D2581" s="7" t="s">
        <v>1154</v>
      </c>
      <c r="E2581" s="11" t="s">
        <v>6880</v>
      </c>
      <c r="F2581" s="11" t="s">
        <v>6881</v>
      </c>
      <c r="G2581" s="11" t="s">
        <v>6882</v>
      </c>
      <c r="H2581" s="11" t="s">
        <v>6883</v>
      </c>
      <c r="I2581" s="11" t="s">
        <v>6884</v>
      </c>
      <c r="M2581" s="14" t="s">
        <v>26</v>
      </c>
      <c r="N2581" s="15" t="s">
        <v>140</v>
      </c>
      <c r="O2581" s="15" t="s">
        <v>167</v>
      </c>
    </row>
    <row r="2582">
      <c r="A2582" s="9">
        <v>2582.0</v>
      </c>
      <c r="B2582" s="7" t="s">
        <v>6885</v>
      </c>
      <c r="C2582" s="7" t="s">
        <v>1153</v>
      </c>
      <c r="D2582" s="7" t="s">
        <v>1154</v>
      </c>
      <c r="E2582" s="11" t="s">
        <v>6880</v>
      </c>
      <c r="F2582" s="11" t="s">
        <v>6881</v>
      </c>
      <c r="G2582" s="11" t="s">
        <v>6882</v>
      </c>
      <c r="H2582" s="11" t="s">
        <v>6883</v>
      </c>
      <c r="I2582" s="11" t="s">
        <v>6884</v>
      </c>
      <c r="M2582" s="14" t="s">
        <v>26</v>
      </c>
      <c r="N2582" s="15" t="s">
        <v>140</v>
      </c>
      <c r="O2582" s="15" t="s">
        <v>167</v>
      </c>
    </row>
    <row r="2583">
      <c r="A2583" s="9">
        <v>2583.0</v>
      </c>
      <c r="B2583" s="7" t="s">
        <v>6886</v>
      </c>
      <c r="C2583" s="7" t="s">
        <v>1153</v>
      </c>
      <c r="D2583" s="7" t="s">
        <v>1154</v>
      </c>
      <c r="E2583" s="11" t="s">
        <v>6880</v>
      </c>
      <c r="F2583" s="11" t="s">
        <v>6881</v>
      </c>
      <c r="G2583" s="11" t="s">
        <v>6882</v>
      </c>
      <c r="H2583" s="11" t="s">
        <v>6883</v>
      </c>
      <c r="I2583" s="11" t="s">
        <v>6884</v>
      </c>
      <c r="M2583" s="14" t="s">
        <v>26</v>
      </c>
      <c r="N2583" s="15" t="s">
        <v>140</v>
      </c>
      <c r="O2583" s="15" t="s">
        <v>167</v>
      </c>
    </row>
    <row r="2584">
      <c r="A2584" s="9">
        <v>2584.0</v>
      </c>
      <c r="B2584" s="7" t="s">
        <v>6887</v>
      </c>
      <c r="C2584" s="7" t="s">
        <v>1153</v>
      </c>
      <c r="D2584" s="7" t="s">
        <v>1154</v>
      </c>
      <c r="E2584" s="11" t="s">
        <v>6880</v>
      </c>
      <c r="F2584" s="11" t="s">
        <v>6881</v>
      </c>
      <c r="G2584" s="11" t="s">
        <v>6882</v>
      </c>
      <c r="H2584" s="11" t="s">
        <v>6883</v>
      </c>
      <c r="I2584" s="11" t="s">
        <v>6884</v>
      </c>
      <c r="M2584" s="14" t="s">
        <v>26</v>
      </c>
      <c r="N2584" s="15" t="s">
        <v>140</v>
      </c>
      <c r="O2584" s="15" t="s">
        <v>167</v>
      </c>
    </row>
    <row r="2585">
      <c r="A2585" s="9">
        <v>2585.0</v>
      </c>
      <c r="B2585" s="7" t="s">
        <v>6888</v>
      </c>
      <c r="C2585" s="7" t="s">
        <v>1153</v>
      </c>
      <c r="D2585" s="7" t="s">
        <v>1154</v>
      </c>
      <c r="E2585" s="11" t="s">
        <v>6880</v>
      </c>
      <c r="F2585" s="11" t="s">
        <v>6881</v>
      </c>
      <c r="G2585" s="11" t="s">
        <v>6882</v>
      </c>
      <c r="H2585" s="11" t="s">
        <v>6883</v>
      </c>
      <c r="I2585" s="11" t="s">
        <v>6884</v>
      </c>
      <c r="M2585" s="14" t="s">
        <v>26</v>
      </c>
      <c r="N2585" s="15" t="s">
        <v>29</v>
      </c>
      <c r="O2585" s="15" t="s">
        <v>48</v>
      </c>
    </row>
    <row r="2586">
      <c r="A2586" s="9">
        <v>2586.0</v>
      </c>
      <c r="B2586" s="7" t="s">
        <v>6889</v>
      </c>
      <c r="C2586" s="7" t="s">
        <v>1153</v>
      </c>
      <c r="D2586" s="7" t="s">
        <v>1154</v>
      </c>
      <c r="E2586" s="11" t="s">
        <v>6880</v>
      </c>
      <c r="F2586" s="11" t="s">
        <v>6881</v>
      </c>
      <c r="G2586" s="11" t="s">
        <v>6882</v>
      </c>
      <c r="H2586" s="11" t="s">
        <v>6883</v>
      </c>
      <c r="I2586" s="11" t="s">
        <v>6884</v>
      </c>
      <c r="M2586" s="14" t="s">
        <v>219</v>
      </c>
      <c r="N2586" s="15" t="s">
        <v>220</v>
      </c>
      <c r="O2586" s="15" t="s">
        <v>221</v>
      </c>
    </row>
    <row r="2587">
      <c r="A2587" s="9">
        <v>2587.0</v>
      </c>
      <c r="B2587" s="7" t="s">
        <v>6890</v>
      </c>
      <c r="C2587" s="7" t="s">
        <v>1153</v>
      </c>
      <c r="D2587" s="7" t="s">
        <v>1154</v>
      </c>
      <c r="E2587" s="11" t="s">
        <v>6880</v>
      </c>
      <c r="F2587" s="11" t="s">
        <v>6881</v>
      </c>
      <c r="G2587" s="11" t="s">
        <v>6882</v>
      </c>
      <c r="H2587" s="11" t="s">
        <v>6883</v>
      </c>
      <c r="I2587" s="11" t="s">
        <v>6884</v>
      </c>
      <c r="M2587" s="14" t="s">
        <v>26</v>
      </c>
      <c r="N2587" s="15" t="s">
        <v>140</v>
      </c>
      <c r="O2587" s="15" t="s">
        <v>167</v>
      </c>
    </row>
    <row r="2588">
      <c r="A2588" s="9">
        <v>2588.0</v>
      </c>
      <c r="B2588" s="7" t="s">
        <v>6891</v>
      </c>
      <c r="C2588" s="7" t="s">
        <v>232</v>
      </c>
      <c r="D2588" s="7" t="s">
        <v>1118</v>
      </c>
      <c r="E2588" s="11" t="s">
        <v>6892</v>
      </c>
      <c r="F2588" s="11" t="s">
        <v>6893</v>
      </c>
      <c r="G2588" s="11" t="s">
        <v>6894</v>
      </c>
      <c r="H2588" s="11" t="s">
        <v>6895</v>
      </c>
      <c r="I2588" s="11" t="s">
        <v>6896</v>
      </c>
      <c r="M2588" s="14" t="s">
        <v>26</v>
      </c>
      <c r="N2588" s="15" t="s">
        <v>140</v>
      </c>
      <c r="O2588" s="15" t="s">
        <v>167</v>
      </c>
    </row>
    <row r="2589">
      <c r="A2589" s="9">
        <v>2589.0</v>
      </c>
      <c r="B2589" s="7" t="s">
        <v>6897</v>
      </c>
      <c r="C2589" s="7" t="s">
        <v>232</v>
      </c>
      <c r="D2589" s="7" t="s">
        <v>1118</v>
      </c>
      <c r="E2589" s="11" t="s">
        <v>6892</v>
      </c>
      <c r="F2589" s="11" t="s">
        <v>6893</v>
      </c>
      <c r="G2589" s="11" t="s">
        <v>6894</v>
      </c>
      <c r="H2589" s="11" t="s">
        <v>6895</v>
      </c>
      <c r="I2589" s="11" t="s">
        <v>6896</v>
      </c>
      <c r="M2589" s="14" t="s">
        <v>26</v>
      </c>
      <c r="N2589" s="15" t="s">
        <v>140</v>
      </c>
      <c r="O2589" s="15" t="s">
        <v>167</v>
      </c>
    </row>
    <row r="2590">
      <c r="A2590" s="9">
        <v>2590.0</v>
      </c>
      <c r="B2590" s="7" t="s">
        <v>6898</v>
      </c>
      <c r="C2590" s="7" t="s">
        <v>232</v>
      </c>
      <c r="D2590" s="7" t="s">
        <v>1118</v>
      </c>
      <c r="E2590" s="11" t="s">
        <v>6892</v>
      </c>
      <c r="F2590" s="11" t="s">
        <v>6893</v>
      </c>
      <c r="G2590" s="11" t="s">
        <v>6894</v>
      </c>
      <c r="H2590" s="11" t="s">
        <v>6895</v>
      </c>
      <c r="I2590" s="11" t="s">
        <v>6896</v>
      </c>
      <c r="M2590" s="14" t="s">
        <v>26</v>
      </c>
      <c r="N2590" s="15" t="s">
        <v>140</v>
      </c>
      <c r="O2590" s="15" t="s">
        <v>167</v>
      </c>
    </row>
    <row r="2591">
      <c r="A2591" s="9">
        <v>2591.0</v>
      </c>
      <c r="B2591" s="7" t="s">
        <v>6899</v>
      </c>
      <c r="C2591" s="7" t="s">
        <v>256</v>
      </c>
      <c r="D2591" s="7" t="s">
        <v>6900</v>
      </c>
      <c r="E2591" s="11" t="s">
        <v>6901</v>
      </c>
      <c r="F2591" s="11" t="s">
        <v>6902</v>
      </c>
      <c r="G2591" s="11" t="s">
        <v>6903</v>
      </c>
      <c r="H2591" s="11" t="s">
        <v>6904</v>
      </c>
      <c r="I2591" s="11" t="s">
        <v>6905</v>
      </c>
      <c r="M2591" s="14" t="s">
        <v>26</v>
      </c>
      <c r="N2591" s="15" t="s">
        <v>140</v>
      </c>
      <c r="O2591" s="15" t="s">
        <v>167</v>
      </c>
    </row>
    <row r="2592">
      <c r="A2592" s="9">
        <v>2592.0</v>
      </c>
      <c r="B2592" s="7" t="s">
        <v>6906</v>
      </c>
      <c r="C2592" s="7" t="s">
        <v>256</v>
      </c>
      <c r="D2592" s="7" t="s">
        <v>6900</v>
      </c>
      <c r="E2592" s="11" t="s">
        <v>6901</v>
      </c>
      <c r="F2592" s="11" t="s">
        <v>6902</v>
      </c>
      <c r="G2592" s="11" t="s">
        <v>6903</v>
      </c>
      <c r="H2592" s="11" t="s">
        <v>6904</v>
      </c>
      <c r="I2592" s="11" t="s">
        <v>6905</v>
      </c>
      <c r="M2592" s="14" t="s">
        <v>26</v>
      </c>
      <c r="N2592" s="15" t="s">
        <v>140</v>
      </c>
      <c r="O2592" s="15" t="s">
        <v>167</v>
      </c>
    </row>
    <row r="2593">
      <c r="A2593" s="9">
        <v>2593.0</v>
      </c>
      <c r="B2593" s="7" t="s">
        <v>6907</v>
      </c>
      <c r="C2593" s="7" t="s">
        <v>256</v>
      </c>
      <c r="D2593" s="7" t="s">
        <v>6900</v>
      </c>
      <c r="E2593" s="11" t="s">
        <v>6901</v>
      </c>
      <c r="F2593" s="11" t="s">
        <v>6902</v>
      </c>
      <c r="G2593" s="11" t="s">
        <v>6903</v>
      </c>
      <c r="H2593" s="11" t="s">
        <v>6904</v>
      </c>
      <c r="I2593" s="11" t="s">
        <v>6905</v>
      </c>
      <c r="M2593" s="14" t="s">
        <v>219</v>
      </c>
      <c r="N2593" s="15" t="s">
        <v>220</v>
      </c>
      <c r="O2593" s="15" t="s">
        <v>221</v>
      </c>
    </row>
    <row r="2594">
      <c r="A2594" s="9">
        <v>2594.0</v>
      </c>
      <c r="B2594" s="7" t="s">
        <v>6908</v>
      </c>
      <c r="C2594" s="7" t="s">
        <v>256</v>
      </c>
      <c r="D2594" s="7" t="s">
        <v>6900</v>
      </c>
      <c r="E2594" s="11" t="s">
        <v>6901</v>
      </c>
      <c r="F2594" s="11" t="s">
        <v>6902</v>
      </c>
      <c r="G2594" s="11" t="s">
        <v>6903</v>
      </c>
      <c r="H2594" s="11" t="s">
        <v>6904</v>
      </c>
      <c r="I2594" s="11" t="s">
        <v>6905</v>
      </c>
      <c r="M2594" s="14" t="s">
        <v>219</v>
      </c>
      <c r="N2594" s="15" t="s">
        <v>220</v>
      </c>
      <c r="O2594" s="15" t="s">
        <v>221</v>
      </c>
    </row>
    <row r="2595">
      <c r="A2595" s="9">
        <v>2595.0</v>
      </c>
      <c r="B2595" s="7" t="s">
        <v>6909</v>
      </c>
      <c r="C2595" s="7" t="s">
        <v>256</v>
      </c>
      <c r="D2595" s="7" t="s">
        <v>6900</v>
      </c>
      <c r="E2595" s="11" t="s">
        <v>6901</v>
      </c>
      <c r="F2595" s="11" t="s">
        <v>6902</v>
      </c>
      <c r="G2595" s="11" t="s">
        <v>6903</v>
      </c>
      <c r="H2595" s="11" t="s">
        <v>6904</v>
      </c>
      <c r="I2595" s="11" t="s">
        <v>6905</v>
      </c>
      <c r="M2595" s="14" t="s">
        <v>219</v>
      </c>
      <c r="N2595" s="15" t="s">
        <v>220</v>
      </c>
      <c r="O2595" s="15" t="s">
        <v>221</v>
      </c>
    </row>
    <row r="2596">
      <c r="A2596" s="9">
        <v>2596.0</v>
      </c>
      <c r="B2596" s="7" t="s">
        <v>6910</v>
      </c>
      <c r="C2596" s="7" t="s">
        <v>55</v>
      </c>
      <c r="D2596" s="7" t="s">
        <v>56</v>
      </c>
      <c r="E2596" s="11" t="s">
        <v>6911</v>
      </c>
      <c r="F2596" s="11" t="s">
        <v>6912</v>
      </c>
      <c r="G2596" s="11" t="s">
        <v>6913</v>
      </c>
      <c r="H2596" s="11" t="s">
        <v>6914</v>
      </c>
      <c r="I2596" s="11" t="s">
        <v>6915</v>
      </c>
      <c r="M2596" s="14" t="s">
        <v>219</v>
      </c>
      <c r="N2596" s="15" t="s">
        <v>220</v>
      </c>
      <c r="O2596" s="15" t="s">
        <v>221</v>
      </c>
    </row>
    <row r="2597">
      <c r="A2597" s="9">
        <v>2597.0</v>
      </c>
      <c r="B2597" s="7" t="s">
        <v>6916</v>
      </c>
      <c r="C2597" s="7" t="s">
        <v>55</v>
      </c>
      <c r="D2597" s="7" t="s">
        <v>56</v>
      </c>
      <c r="E2597" s="11" t="s">
        <v>6911</v>
      </c>
      <c r="F2597" s="11" t="s">
        <v>6912</v>
      </c>
      <c r="G2597" s="11" t="s">
        <v>6913</v>
      </c>
      <c r="H2597" s="11" t="s">
        <v>6914</v>
      </c>
      <c r="I2597" s="11" t="s">
        <v>6915</v>
      </c>
      <c r="M2597" s="14" t="s">
        <v>219</v>
      </c>
      <c r="N2597" s="15" t="s">
        <v>220</v>
      </c>
      <c r="O2597" s="15" t="s">
        <v>221</v>
      </c>
    </row>
    <row r="2598">
      <c r="A2598" s="9">
        <v>2598.0</v>
      </c>
      <c r="B2598" s="7" t="s">
        <v>6917</v>
      </c>
      <c r="C2598" s="7" t="s">
        <v>205</v>
      </c>
      <c r="D2598" s="7" t="s">
        <v>6762</v>
      </c>
      <c r="E2598" s="11" t="s">
        <v>6918</v>
      </c>
      <c r="F2598" s="11" t="s">
        <v>6919</v>
      </c>
      <c r="G2598" s="11" t="s">
        <v>6920</v>
      </c>
      <c r="H2598" s="11" t="s">
        <v>6921</v>
      </c>
      <c r="I2598" s="11" t="s">
        <v>6922</v>
      </c>
      <c r="M2598" s="14" t="s">
        <v>26</v>
      </c>
      <c r="N2598" s="15" t="s">
        <v>140</v>
      </c>
      <c r="O2598" s="15" t="s">
        <v>167</v>
      </c>
    </row>
    <row r="2599">
      <c r="A2599" s="9">
        <v>2599.0</v>
      </c>
      <c r="B2599" s="7" t="s">
        <v>6923</v>
      </c>
      <c r="C2599" s="7" t="s">
        <v>205</v>
      </c>
      <c r="D2599" s="7" t="s">
        <v>6762</v>
      </c>
      <c r="E2599" s="11" t="s">
        <v>6918</v>
      </c>
      <c r="F2599" s="11" t="s">
        <v>6919</v>
      </c>
      <c r="G2599" s="11" t="s">
        <v>6920</v>
      </c>
      <c r="H2599" s="11" t="s">
        <v>6921</v>
      </c>
      <c r="I2599" s="11" t="s">
        <v>6922</v>
      </c>
      <c r="M2599" s="14" t="s">
        <v>26</v>
      </c>
      <c r="N2599" s="15" t="s">
        <v>140</v>
      </c>
      <c r="O2599" s="15" t="s">
        <v>167</v>
      </c>
    </row>
    <row r="2600">
      <c r="A2600" s="9">
        <v>2600.0</v>
      </c>
      <c r="B2600" s="7" t="s">
        <v>6924</v>
      </c>
      <c r="C2600" s="7" t="s">
        <v>205</v>
      </c>
      <c r="D2600" s="7" t="s">
        <v>6762</v>
      </c>
      <c r="E2600" s="11" t="s">
        <v>6918</v>
      </c>
      <c r="F2600" s="11" t="s">
        <v>6919</v>
      </c>
      <c r="G2600" s="11" t="s">
        <v>6920</v>
      </c>
      <c r="H2600" s="11" t="s">
        <v>6921</v>
      </c>
      <c r="I2600" s="11" t="s">
        <v>6922</v>
      </c>
      <c r="M2600" s="14" t="s">
        <v>26</v>
      </c>
      <c r="N2600" s="15" t="s">
        <v>140</v>
      </c>
      <c r="O2600" s="15" t="s">
        <v>167</v>
      </c>
    </row>
    <row r="2601">
      <c r="A2601" s="9">
        <v>2601.0</v>
      </c>
      <c r="B2601" s="7" t="s">
        <v>6925</v>
      </c>
      <c r="C2601" s="7" t="s">
        <v>205</v>
      </c>
      <c r="D2601" s="7" t="s">
        <v>6762</v>
      </c>
      <c r="E2601" s="11" t="s">
        <v>6918</v>
      </c>
      <c r="F2601" s="11" t="s">
        <v>6919</v>
      </c>
      <c r="G2601" s="11" t="s">
        <v>6920</v>
      </c>
      <c r="H2601" s="11" t="s">
        <v>6921</v>
      </c>
      <c r="I2601" s="11" t="s">
        <v>6922</v>
      </c>
      <c r="M2601" s="14" t="s">
        <v>26</v>
      </c>
      <c r="N2601" s="15" t="s">
        <v>140</v>
      </c>
      <c r="O2601" s="15" t="s">
        <v>167</v>
      </c>
    </row>
    <row r="2602">
      <c r="A2602" s="9">
        <v>2602.0</v>
      </c>
      <c r="B2602" s="7" t="s">
        <v>6926</v>
      </c>
      <c r="C2602" s="7" t="s">
        <v>294</v>
      </c>
      <c r="D2602" s="7" t="s">
        <v>6927</v>
      </c>
      <c r="E2602" s="11" t="s">
        <v>6928</v>
      </c>
      <c r="F2602" s="11" t="s">
        <v>6929</v>
      </c>
      <c r="G2602" s="11" t="s">
        <v>6930</v>
      </c>
      <c r="H2602" s="11" t="s">
        <v>6931</v>
      </c>
      <c r="I2602" s="11" t="s">
        <v>6932</v>
      </c>
      <c r="M2602" s="14" t="s">
        <v>26</v>
      </c>
      <c r="N2602" s="15" t="s">
        <v>140</v>
      </c>
      <c r="O2602" s="15" t="s">
        <v>167</v>
      </c>
    </row>
    <row r="2603">
      <c r="A2603" s="9">
        <v>2603.0</v>
      </c>
      <c r="B2603" s="7" t="s">
        <v>6933</v>
      </c>
      <c r="C2603" s="7" t="s">
        <v>294</v>
      </c>
      <c r="D2603" s="7" t="s">
        <v>6927</v>
      </c>
      <c r="E2603" s="11" t="s">
        <v>6928</v>
      </c>
      <c r="F2603" s="11" t="s">
        <v>6929</v>
      </c>
      <c r="G2603" s="11" t="s">
        <v>6930</v>
      </c>
      <c r="H2603" s="11" t="s">
        <v>6931</v>
      </c>
      <c r="I2603" s="11" t="s">
        <v>6932</v>
      </c>
      <c r="M2603" s="14" t="s">
        <v>26</v>
      </c>
      <c r="N2603" s="15" t="s">
        <v>140</v>
      </c>
      <c r="O2603" s="15" t="s">
        <v>167</v>
      </c>
    </row>
    <row r="2604">
      <c r="A2604" s="9">
        <v>2604.0</v>
      </c>
      <c r="B2604" s="7" t="s">
        <v>6934</v>
      </c>
      <c r="C2604" s="7" t="s">
        <v>294</v>
      </c>
      <c r="D2604" s="7" t="s">
        <v>6927</v>
      </c>
      <c r="E2604" s="11" t="s">
        <v>6928</v>
      </c>
      <c r="F2604" s="11" t="s">
        <v>6929</v>
      </c>
      <c r="G2604" s="11" t="s">
        <v>6930</v>
      </c>
      <c r="H2604" s="11" t="s">
        <v>6931</v>
      </c>
      <c r="I2604" s="11" t="s">
        <v>6932</v>
      </c>
      <c r="M2604" s="14" t="s">
        <v>26</v>
      </c>
      <c r="N2604" s="15" t="s">
        <v>140</v>
      </c>
      <c r="O2604" s="15" t="s">
        <v>167</v>
      </c>
    </row>
    <row r="2605">
      <c r="A2605" s="9">
        <v>2605.0</v>
      </c>
      <c r="B2605" s="7" t="s">
        <v>6935</v>
      </c>
      <c r="C2605" s="7" t="s">
        <v>294</v>
      </c>
      <c r="D2605" s="7" t="s">
        <v>6927</v>
      </c>
      <c r="E2605" s="11" t="s">
        <v>6928</v>
      </c>
      <c r="F2605" s="11" t="s">
        <v>6929</v>
      </c>
      <c r="G2605" s="11" t="s">
        <v>6930</v>
      </c>
      <c r="H2605" s="11" t="s">
        <v>6931</v>
      </c>
      <c r="I2605" s="11" t="s">
        <v>6932</v>
      </c>
      <c r="M2605" s="14" t="s">
        <v>26</v>
      </c>
      <c r="N2605" s="15" t="s">
        <v>140</v>
      </c>
      <c r="O2605" s="15" t="s">
        <v>167</v>
      </c>
    </row>
    <row r="2606">
      <c r="A2606" s="9">
        <v>2606.0</v>
      </c>
      <c r="B2606" s="7" t="s">
        <v>6936</v>
      </c>
      <c r="C2606" s="7" t="s">
        <v>294</v>
      </c>
      <c r="D2606" s="7" t="s">
        <v>6927</v>
      </c>
      <c r="E2606" s="11" t="s">
        <v>6928</v>
      </c>
      <c r="F2606" s="11" t="s">
        <v>6929</v>
      </c>
      <c r="G2606" s="11" t="s">
        <v>6930</v>
      </c>
      <c r="H2606" s="11" t="s">
        <v>6931</v>
      </c>
      <c r="I2606" s="11" t="s">
        <v>6932</v>
      </c>
      <c r="M2606" s="14" t="s">
        <v>219</v>
      </c>
      <c r="N2606" s="15" t="s">
        <v>220</v>
      </c>
      <c r="O2606" s="15" t="s">
        <v>221</v>
      </c>
    </row>
    <row r="2607">
      <c r="A2607" s="9">
        <v>2607.0</v>
      </c>
      <c r="B2607" s="7" t="s">
        <v>6937</v>
      </c>
      <c r="C2607" s="7" t="s">
        <v>17</v>
      </c>
      <c r="D2607" s="7" t="s">
        <v>3103</v>
      </c>
      <c r="E2607" s="11" t="s">
        <v>6938</v>
      </c>
      <c r="F2607" s="11" t="s">
        <v>6939</v>
      </c>
      <c r="G2607" s="11" t="s">
        <v>6940</v>
      </c>
      <c r="H2607" s="11" t="s">
        <v>6941</v>
      </c>
      <c r="I2607" s="11" t="s">
        <v>6942</v>
      </c>
      <c r="M2607" s="14" t="s">
        <v>26</v>
      </c>
      <c r="N2607" s="15" t="s">
        <v>140</v>
      </c>
      <c r="O2607" s="15" t="s">
        <v>167</v>
      </c>
    </row>
    <row r="2608">
      <c r="A2608" s="9">
        <v>2608.0</v>
      </c>
      <c r="B2608" s="7" t="s">
        <v>6943</v>
      </c>
      <c r="C2608" s="7" t="s">
        <v>17</v>
      </c>
      <c r="D2608" s="7" t="s">
        <v>3103</v>
      </c>
      <c r="E2608" s="11" t="s">
        <v>6938</v>
      </c>
      <c r="F2608" s="11" t="s">
        <v>6939</v>
      </c>
      <c r="G2608" s="11" t="s">
        <v>6940</v>
      </c>
      <c r="H2608" s="11" t="s">
        <v>6941</v>
      </c>
      <c r="I2608" s="11" t="s">
        <v>6942</v>
      </c>
      <c r="M2608" s="14" t="s">
        <v>26</v>
      </c>
      <c r="N2608" s="15" t="s">
        <v>140</v>
      </c>
      <c r="O2608" s="15" t="s">
        <v>3111</v>
      </c>
    </row>
    <row r="2609">
      <c r="A2609" s="9">
        <v>2609.0</v>
      </c>
      <c r="B2609" s="7" t="s">
        <v>6944</v>
      </c>
      <c r="C2609" s="7" t="s">
        <v>17</v>
      </c>
      <c r="D2609" s="7" t="s">
        <v>3103</v>
      </c>
      <c r="E2609" s="11" t="s">
        <v>6938</v>
      </c>
      <c r="F2609" s="11" t="s">
        <v>6939</v>
      </c>
      <c r="G2609" s="11" t="s">
        <v>6940</v>
      </c>
      <c r="H2609" s="11" t="s">
        <v>6941</v>
      </c>
      <c r="I2609" s="11" t="s">
        <v>6942</v>
      </c>
      <c r="M2609" s="14" t="s">
        <v>26</v>
      </c>
      <c r="N2609" s="15" t="s">
        <v>140</v>
      </c>
      <c r="O2609" s="15" t="s">
        <v>3111</v>
      </c>
    </row>
    <row r="2610">
      <c r="A2610" s="9">
        <v>2610.0</v>
      </c>
      <c r="B2610" s="7" t="s">
        <v>6945</v>
      </c>
      <c r="C2610" s="7" t="s">
        <v>17</v>
      </c>
      <c r="D2610" s="7" t="s">
        <v>3103</v>
      </c>
      <c r="E2610" s="11" t="s">
        <v>6938</v>
      </c>
      <c r="F2610" s="11" t="s">
        <v>6939</v>
      </c>
      <c r="G2610" s="11" t="s">
        <v>6940</v>
      </c>
      <c r="H2610" s="11" t="s">
        <v>6941</v>
      </c>
      <c r="I2610" s="11" t="s">
        <v>6942</v>
      </c>
      <c r="M2610" s="14" t="s">
        <v>26</v>
      </c>
      <c r="N2610" s="15" t="s">
        <v>140</v>
      </c>
      <c r="O2610" s="15" t="s">
        <v>3111</v>
      </c>
    </row>
    <row r="2611">
      <c r="A2611" s="9">
        <v>2611.0</v>
      </c>
      <c r="B2611" s="7" t="s">
        <v>6946</v>
      </c>
      <c r="C2611" s="7" t="s">
        <v>17</v>
      </c>
      <c r="D2611" s="7" t="s">
        <v>3103</v>
      </c>
      <c r="E2611" s="11" t="s">
        <v>6166</v>
      </c>
      <c r="F2611" s="11" t="s">
        <v>6167</v>
      </c>
      <c r="G2611" s="11" t="s">
        <v>6168</v>
      </c>
      <c r="H2611" s="11" t="s">
        <v>6169</v>
      </c>
      <c r="I2611" s="11" t="s">
        <v>6170</v>
      </c>
      <c r="M2611" s="14" t="s">
        <v>26</v>
      </c>
      <c r="N2611" s="15" t="s">
        <v>140</v>
      </c>
      <c r="O2611" s="15" t="s">
        <v>167</v>
      </c>
    </row>
    <row r="2612">
      <c r="A2612" s="9">
        <v>2612.0</v>
      </c>
      <c r="B2612" s="7" t="s">
        <v>6947</v>
      </c>
      <c r="C2612" s="7" t="s">
        <v>1087</v>
      </c>
      <c r="D2612" s="7" t="s">
        <v>1088</v>
      </c>
      <c r="E2612" s="11" t="s">
        <v>1089</v>
      </c>
      <c r="F2612" s="11" t="s">
        <v>1090</v>
      </c>
      <c r="G2612" s="11" t="s">
        <v>1091</v>
      </c>
      <c r="H2612" s="11" t="s">
        <v>1092</v>
      </c>
      <c r="I2612" s="11" t="s">
        <v>1093</v>
      </c>
      <c r="M2612" s="14" t="s">
        <v>26</v>
      </c>
      <c r="N2612" s="15" t="s">
        <v>89</v>
      </c>
      <c r="O2612" s="15" t="s">
        <v>695</v>
      </c>
    </row>
    <row r="2613">
      <c r="A2613" s="9">
        <v>2613.0</v>
      </c>
      <c r="B2613" s="7" t="s">
        <v>6948</v>
      </c>
      <c r="C2613" s="7" t="s">
        <v>1087</v>
      </c>
      <c r="D2613" s="7" t="s">
        <v>1088</v>
      </c>
      <c r="E2613" s="11" t="s">
        <v>1089</v>
      </c>
      <c r="F2613" s="11" t="s">
        <v>1090</v>
      </c>
      <c r="G2613" s="11" t="s">
        <v>1091</v>
      </c>
      <c r="H2613" s="11" t="s">
        <v>1092</v>
      </c>
      <c r="I2613" s="11" t="s">
        <v>1093</v>
      </c>
      <c r="M2613" s="14" t="s">
        <v>26</v>
      </c>
      <c r="N2613" s="15" t="s">
        <v>89</v>
      </c>
      <c r="O2613" s="15" t="s">
        <v>695</v>
      </c>
    </row>
    <row r="2614">
      <c r="A2614" s="9">
        <v>2614.0</v>
      </c>
      <c r="B2614" s="7" t="s">
        <v>6949</v>
      </c>
      <c r="C2614" s="7" t="s">
        <v>1087</v>
      </c>
      <c r="D2614" s="7" t="s">
        <v>1088</v>
      </c>
      <c r="E2614" s="11" t="s">
        <v>1089</v>
      </c>
      <c r="F2614" s="11" t="s">
        <v>1090</v>
      </c>
      <c r="G2614" s="11" t="s">
        <v>1091</v>
      </c>
      <c r="H2614" s="11" t="s">
        <v>1092</v>
      </c>
      <c r="I2614" s="11" t="s">
        <v>1093</v>
      </c>
      <c r="M2614" s="14" t="s">
        <v>26</v>
      </c>
      <c r="N2614" s="15" t="s">
        <v>89</v>
      </c>
      <c r="O2614" s="15" t="s">
        <v>695</v>
      </c>
    </row>
    <row r="2615">
      <c r="A2615" s="9">
        <v>2615.0</v>
      </c>
      <c r="B2615" s="7" t="s">
        <v>6950</v>
      </c>
      <c r="C2615" s="7" t="s">
        <v>1087</v>
      </c>
      <c r="D2615" s="7" t="s">
        <v>1088</v>
      </c>
      <c r="E2615" s="11" t="s">
        <v>1089</v>
      </c>
      <c r="F2615" s="11" t="s">
        <v>1090</v>
      </c>
      <c r="G2615" s="11" t="s">
        <v>1091</v>
      </c>
      <c r="H2615" s="11" t="s">
        <v>1092</v>
      </c>
      <c r="I2615" s="11" t="s">
        <v>1093</v>
      </c>
      <c r="M2615" s="14" t="s">
        <v>26</v>
      </c>
      <c r="N2615" s="15" t="s">
        <v>89</v>
      </c>
      <c r="O2615" s="15" t="s">
        <v>695</v>
      </c>
    </row>
    <row r="2616">
      <c r="A2616" s="9">
        <v>2616.0</v>
      </c>
      <c r="B2616" s="7" t="s">
        <v>6951</v>
      </c>
      <c r="C2616" s="7" t="s">
        <v>1087</v>
      </c>
      <c r="D2616" s="7" t="s">
        <v>1088</v>
      </c>
      <c r="E2616" s="11" t="s">
        <v>1089</v>
      </c>
      <c r="F2616" s="11" t="s">
        <v>1090</v>
      </c>
      <c r="G2616" s="11" t="s">
        <v>1091</v>
      </c>
      <c r="H2616" s="11" t="s">
        <v>1092</v>
      </c>
      <c r="I2616" s="11" t="s">
        <v>1093</v>
      </c>
      <c r="M2616" s="14" t="s">
        <v>26</v>
      </c>
      <c r="N2616" s="15" t="s">
        <v>89</v>
      </c>
      <c r="O2616" s="15" t="s">
        <v>695</v>
      </c>
    </row>
    <row r="2617">
      <c r="A2617" s="9">
        <v>2617.0</v>
      </c>
      <c r="B2617" s="7" t="s">
        <v>6952</v>
      </c>
      <c r="C2617" s="7" t="s">
        <v>1087</v>
      </c>
      <c r="D2617" s="7" t="s">
        <v>1088</v>
      </c>
      <c r="E2617" s="11" t="s">
        <v>1089</v>
      </c>
      <c r="F2617" s="11" t="s">
        <v>1090</v>
      </c>
      <c r="G2617" s="11" t="s">
        <v>1091</v>
      </c>
      <c r="H2617" s="11" t="s">
        <v>1092</v>
      </c>
      <c r="I2617" s="11" t="s">
        <v>1093</v>
      </c>
      <c r="M2617" s="14" t="s">
        <v>26</v>
      </c>
      <c r="N2617" s="15" t="s">
        <v>89</v>
      </c>
      <c r="O2617" s="15" t="s">
        <v>695</v>
      </c>
    </row>
    <row r="2618">
      <c r="A2618" s="9">
        <v>2618.0</v>
      </c>
      <c r="B2618" s="7" t="s">
        <v>6953</v>
      </c>
      <c r="C2618" s="7" t="s">
        <v>1087</v>
      </c>
      <c r="D2618" s="7" t="s">
        <v>1088</v>
      </c>
      <c r="E2618" s="11" t="s">
        <v>1089</v>
      </c>
      <c r="F2618" s="11" t="s">
        <v>1090</v>
      </c>
      <c r="G2618" s="11" t="s">
        <v>1091</v>
      </c>
      <c r="H2618" s="11" t="s">
        <v>1092</v>
      </c>
      <c r="I2618" s="11" t="s">
        <v>1093</v>
      </c>
      <c r="M2618" s="14" t="s">
        <v>26</v>
      </c>
      <c r="N2618" s="15" t="s">
        <v>89</v>
      </c>
      <c r="O2618" s="15" t="s">
        <v>695</v>
      </c>
    </row>
    <row r="2619">
      <c r="A2619" s="9">
        <v>2619.0</v>
      </c>
      <c r="B2619" s="7" t="s">
        <v>6954</v>
      </c>
      <c r="C2619" s="7" t="s">
        <v>1087</v>
      </c>
      <c r="D2619" s="7" t="s">
        <v>1088</v>
      </c>
      <c r="E2619" s="11" t="s">
        <v>1089</v>
      </c>
      <c r="F2619" s="11" t="s">
        <v>1090</v>
      </c>
      <c r="G2619" s="11" t="s">
        <v>1091</v>
      </c>
      <c r="H2619" s="11" t="s">
        <v>1092</v>
      </c>
      <c r="I2619" s="11" t="s">
        <v>1093</v>
      </c>
      <c r="M2619" s="14" t="s">
        <v>26</v>
      </c>
      <c r="N2619" s="15" t="s">
        <v>89</v>
      </c>
      <c r="O2619" s="15" t="s">
        <v>695</v>
      </c>
    </row>
    <row r="2620">
      <c r="A2620" s="9">
        <v>2620.0</v>
      </c>
      <c r="B2620" s="7" t="s">
        <v>6955</v>
      </c>
      <c r="C2620" s="7" t="s">
        <v>1087</v>
      </c>
      <c r="D2620" s="7" t="s">
        <v>1088</v>
      </c>
      <c r="E2620" s="11" t="s">
        <v>1089</v>
      </c>
      <c r="F2620" s="11" t="s">
        <v>1090</v>
      </c>
      <c r="G2620" s="11" t="s">
        <v>1091</v>
      </c>
      <c r="H2620" s="11" t="s">
        <v>1092</v>
      </c>
      <c r="I2620" s="11" t="s">
        <v>1093</v>
      </c>
      <c r="M2620" s="14" t="s">
        <v>26</v>
      </c>
      <c r="N2620" s="15" t="s">
        <v>89</v>
      </c>
      <c r="O2620" s="15" t="s">
        <v>695</v>
      </c>
    </row>
    <row r="2621">
      <c r="A2621" s="9">
        <v>2621.0</v>
      </c>
      <c r="B2621" s="7" t="s">
        <v>6956</v>
      </c>
      <c r="C2621" s="7" t="s">
        <v>550</v>
      </c>
      <c r="D2621" s="7" t="s">
        <v>1941</v>
      </c>
      <c r="E2621" s="11" t="s">
        <v>6957</v>
      </c>
      <c r="F2621" s="11" t="s">
        <v>6958</v>
      </c>
      <c r="G2621" s="11" t="s">
        <v>6959</v>
      </c>
      <c r="H2621" s="11" t="s">
        <v>6960</v>
      </c>
      <c r="I2621" s="11" t="s">
        <v>6961</v>
      </c>
      <c r="M2621" s="14" t="s">
        <v>26</v>
      </c>
      <c r="N2621" s="15" t="s">
        <v>89</v>
      </c>
      <c r="O2621" s="15" t="s">
        <v>695</v>
      </c>
    </row>
    <row r="2622">
      <c r="A2622" s="9">
        <v>2622.0</v>
      </c>
      <c r="B2622" s="7" t="s">
        <v>6962</v>
      </c>
      <c r="C2622" s="7" t="s">
        <v>550</v>
      </c>
      <c r="D2622" s="7" t="s">
        <v>1941</v>
      </c>
      <c r="E2622" s="11" t="s">
        <v>6957</v>
      </c>
      <c r="F2622" s="11" t="s">
        <v>6958</v>
      </c>
      <c r="G2622" s="11" t="s">
        <v>6959</v>
      </c>
      <c r="H2622" s="11" t="s">
        <v>6960</v>
      </c>
      <c r="I2622" s="11" t="s">
        <v>6961</v>
      </c>
      <c r="M2622" s="14" t="s">
        <v>26</v>
      </c>
      <c r="N2622" s="15" t="s">
        <v>89</v>
      </c>
      <c r="O2622" s="15" t="s">
        <v>695</v>
      </c>
    </row>
    <row r="2623">
      <c r="A2623" s="9">
        <v>2623.0</v>
      </c>
      <c r="B2623" s="7" t="s">
        <v>6963</v>
      </c>
      <c r="C2623" s="7" t="s">
        <v>550</v>
      </c>
      <c r="D2623" s="7" t="s">
        <v>1941</v>
      </c>
      <c r="E2623" s="11" t="s">
        <v>6957</v>
      </c>
      <c r="F2623" s="11" t="s">
        <v>6958</v>
      </c>
      <c r="G2623" s="11" t="s">
        <v>6959</v>
      </c>
      <c r="H2623" s="11" t="s">
        <v>6960</v>
      </c>
      <c r="I2623" s="11" t="s">
        <v>6961</v>
      </c>
      <c r="M2623" s="14" t="s">
        <v>26</v>
      </c>
      <c r="N2623" s="15" t="s">
        <v>89</v>
      </c>
      <c r="O2623" s="15" t="s">
        <v>695</v>
      </c>
    </row>
    <row r="2624">
      <c r="A2624" s="9">
        <v>2624.0</v>
      </c>
      <c r="B2624" s="7" t="s">
        <v>6964</v>
      </c>
      <c r="C2624" s="7" t="s">
        <v>550</v>
      </c>
      <c r="D2624" s="7" t="s">
        <v>1941</v>
      </c>
      <c r="E2624" s="11" t="s">
        <v>6957</v>
      </c>
      <c r="F2624" s="11" t="s">
        <v>6958</v>
      </c>
      <c r="G2624" s="11" t="s">
        <v>6959</v>
      </c>
      <c r="H2624" s="11" t="s">
        <v>6960</v>
      </c>
      <c r="I2624" s="11" t="s">
        <v>6961</v>
      </c>
      <c r="M2624" s="14" t="s">
        <v>26</v>
      </c>
      <c r="N2624" s="15" t="s">
        <v>89</v>
      </c>
      <c r="O2624" s="15" t="s">
        <v>695</v>
      </c>
    </row>
    <row r="2625">
      <c r="A2625" s="9">
        <v>2625.0</v>
      </c>
      <c r="B2625" s="7" t="s">
        <v>6965</v>
      </c>
      <c r="C2625" s="7" t="s">
        <v>17</v>
      </c>
      <c r="D2625" s="7" t="s">
        <v>3103</v>
      </c>
      <c r="E2625" s="11" t="s">
        <v>6966</v>
      </c>
      <c r="F2625" s="11" t="s">
        <v>6967</v>
      </c>
      <c r="G2625" s="11" t="s">
        <v>6968</v>
      </c>
      <c r="H2625" s="11" t="s">
        <v>6969</v>
      </c>
      <c r="I2625" s="11" t="s">
        <v>6970</v>
      </c>
      <c r="M2625" s="14" t="s">
        <v>26</v>
      </c>
      <c r="N2625" s="15" t="s">
        <v>140</v>
      </c>
      <c r="O2625" s="15" t="s">
        <v>167</v>
      </c>
    </row>
    <row r="2626">
      <c r="A2626" s="9">
        <v>2626.0</v>
      </c>
      <c r="B2626" s="7" t="s">
        <v>6971</v>
      </c>
      <c r="C2626" s="7" t="s">
        <v>17</v>
      </c>
      <c r="D2626" s="7" t="s">
        <v>3103</v>
      </c>
      <c r="E2626" s="11" t="s">
        <v>6966</v>
      </c>
      <c r="F2626" s="11" t="s">
        <v>6967</v>
      </c>
      <c r="G2626" s="11" t="s">
        <v>6968</v>
      </c>
      <c r="H2626" s="11" t="s">
        <v>6969</v>
      </c>
      <c r="I2626" s="11" t="s">
        <v>6970</v>
      </c>
      <c r="M2626" s="14" t="s">
        <v>26</v>
      </c>
      <c r="N2626" s="15" t="s">
        <v>140</v>
      </c>
      <c r="O2626" s="15" t="s">
        <v>167</v>
      </c>
    </row>
    <row r="2627">
      <c r="A2627" s="9">
        <v>2627.0</v>
      </c>
      <c r="B2627" s="7" t="s">
        <v>6972</v>
      </c>
      <c r="C2627" s="7" t="s">
        <v>442</v>
      </c>
      <c r="D2627" s="7" t="s">
        <v>443</v>
      </c>
      <c r="E2627" s="11" t="s">
        <v>6973</v>
      </c>
      <c r="F2627" s="11" t="s">
        <v>6974</v>
      </c>
      <c r="G2627" s="11" t="s">
        <v>6975</v>
      </c>
      <c r="H2627" s="11" t="s">
        <v>6976</v>
      </c>
      <c r="I2627" s="11" t="s">
        <v>6977</v>
      </c>
      <c r="M2627" s="14" t="s">
        <v>26</v>
      </c>
      <c r="N2627" s="15" t="s">
        <v>140</v>
      </c>
      <c r="O2627" s="15" t="s">
        <v>167</v>
      </c>
    </row>
    <row r="2628">
      <c r="A2628" s="9">
        <v>2628.0</v>
      </c>
      <c r="B2628" s="7" t="s">
        <v>6978</v>
      </c>
      <c r="C2628" s="7" t="s">
        <v>442</v>
      </c>
      <c r="D2628" s="7" t="s">
        <v>443</v>
      </c>
      <c r="E2628" s="11" t="s">
        <v>6973</v>
      </c>
      <c r="F2628" s="11" t="s">
        <v>6974</v>
      </c>
      <c r="G2628" s="11" t="s">
        <v>6975</v>
      </c>
      <c r="H2628" s="11" t="s">
        <v>6976</v>
      </c>
      <c r="I2628" s="11" t="s">
        <v>6977</v>
      </c>
      <c r="M2628" s="14" t="s">
        <v>219</v>
      </c>
      <c r="N2628" s="15" t="s">
        <v>220</v>
      </c>
      <c r="O2628" s="15" t="s">
        <v>221</v>
      </c>
    </row>
    <row r="2629">
      <c r="A2629" s="9">
        <v>2629.0</v>
      </c>
      <c r="B2629" s="7" t="s">
        <v>6979</v>
      </c>
      <c r="C2629" s="7" t="s">
        <v>82</v>
      </c>
      <c r="D2629" s="7" t="s">
        <v>83</v>
      </c>
      <c r="E2629" s="11" t="s">
        <v>6980</v>
      </c>
      <c r="F2629" s="11" t="s">
        <v>6981</v>
      </c>
      <c r="G2629" s="11" t="s">
        <v>6982</v>
      </c>
      <c r="H2629" s="11" t="s">
        <v>6983</v>
      </c>
      <c r="I2629" s="11" t="s">
        <v>6984</v>
      </c>
      <c r="M2629" s="14" t="s">
        <v>26</v>
      </c>
      <c r="N2629" s="15" t="s">
        <v>89</v>
      </c>
      <c r="O2629" s="15" t="s">
        <v>90</v>
      </c>
    </row>
    <row r="2630">
      <c r="A2630" s="9">
        <v>2630.0</v>
      </c>
      <c r="B2630" s="7" t="s">
        <v>6985</v>
      </c>
      <c r="C2630" s="7" t="s">
        <v>82</v>
      </c>
      <c r="D2630" s="7" t="s">
        <v>83</v>
      </c>
      <c r="E2630" s="11" t="s">
        <v>6980</v>
      </c>
      <c r="F2630" s="11" t="s">
        <v>6981</v>
      </c>
      <c r="G2630" s="11" t="s">
        <v>6982</v>
      </c>
      <c r="H2630" s="11" t="s">
        <v>6983</v>
      </c>
      <c r="I2630" s="11" t="s">
        <v>6984</v>
      </c>
      <c r="M2630" s="14" t="s">
        <v>26</v>
      </c>
      <c r="N2630" s="15" t="s">
        <v>89</v>
      </c>
      <c r="O2630" s="15" t="s">
        <v>90</v>
      </c>
    </row>
    <row r="2631">
      <c r="A2631" s="9">
        <v>2631.0</v>
      </c>
      <c r="B2631" s="7" t="s">
        <v>6986</v>
      </c>
      <c r="C2631" s="7" t="s">
        <v>82</v>
      </c>
      <c r="D2631" s="7" t="s">
        <v>83</v>
      </c>
      <c r="E2631" s="11" t="s">
        <v>6980</v>
      </c>
      <c r="F2631" s="11" t="s">
        <v>6981</v>
      </c>
      <c r="G2631" s="11" t="s">
        <v>6982</v>
      </c>
      <c r="H2631" s="11" t="s">
        <v>6983</v>
      </c>
      <c r="I2631" s="11" t="s">
        <v>6984</v>
      </c>
      <c r="M2631" s="14" t="s">
        <v>26</v>
      </c>
      <c r="N2631" s="15" t="s">
        <v>89</v>
      </c>
      <c r="O2631" s="15" t="s">
        <v>90</v>
      </c>
    </row>
    <row r="2632">
      <c r="A2632" s="9">
        <v>2632.0</v>
      </c>
      <c r="B2632" s="7" t="s">
        <v>6987</v>
      </c>
      <c r="C2632" s="7" t="s">
        <v>1707</v>
      </c>
      <c r="D2632" s="7" t="s">
        <v>3527</v>
      </c>
      <c r="E2632" s="11" t="s">
        <v>6988</v>
      </c>
      <c r="F2632" s="11" t="s">
        <v>6989</v>
      </c>
      <c r="G2632" s="11" t="s">
        <v>6990</v>
      </c>
      <c r="H2632" s="11" t="s">
        <v>6991</v>
      </c>
      <c r="I2632" s="11" t="s">
        <v>6992</v>
      </c>
      <c r="M2632" s="14" t="s">
        <v>26</v>
      </c>
      <c r="N2632" s="15" t="s">
        <v>140</v>
      </c>
      <c r="O2632" s="15" t="s">
        <v>167</v>
      </c>
    </row>
    <row r="2633">
      <c r="A2633" s="9">
        <v>2633.0</v>
      </c>
      <c r="B2633" s="7" t="s">
        <v>6993</v>
      </c>
      <c r="C2633" s="7" t="s">
        <v>672</v>
      </c>
      <c r="D2633" s="7" t="s">
        <v>672</v>
      </c>
      <c r="E2633" s="11" t="s">
        <v>6994</v>
      </c>
      <c r="F2633" s="11" t="s">
        <v>6995</v>
      </c>
      <c r="G2633" s="11" t="s">
        <v>6996</v>
      </c>
      <c r="H2633" s="11" t="s">
        <v>6997</v>
      </c>
      <c r="I2633" s="11" t="s">
        <v>5079</v>
      </c>
      <c r="M2633" s="14" t="s">
        <v>26</v>
      </c>
      <c r="N2633" s="15" t="s">
        <v>140</v>
      </c>
      <c r="O2633" s="15" t="s">
        <v>167</v>
      </c>
    </row>
    <row r="2634">
      <c r="A2634" s="9">
        <v>2634.0</v>
      </c>
      <c r="B2634" s="7" t="s">
        <v>6998</v>
      </c>
      <c r="C2634" s="7" t="s">
        <v>672</v>
      </c>
      <c r="D2634" s="7" t="s">
        <v>672</v>
      </c>
      <c r="E2634" s="11" t="s">
        <v>6999</v>
      </c>
      <c r="F2634" s="11" t="s">
        <v>7000</v>
      </c>
      <c r="G2634" s="11" t="s">
        <v>7001</v>
      </c>
      <c r="H2634" s="11" t="s">
        <v>7002</v>
      </c>
      <c r="I2634" s="11" t="s">
        <v>7003</v>
      </c>
      <c r="M2634" s="14" t="s">
        <v>679</v>
      </c>
      <c r="N2634" s="15" t="s">
        <v>140</v>
      </c>
      <c r="O2634" s="15" t="s">
        <v>167</v>
      </c>
    </row>
    <row r="2635">
      <c r="A2635" s="9">
        <v>2635.0</v>
      </c>
      <c r="B2635" s="7" t="s">
        <v>7004</v>
      </c>
      <c r="C2635" s="7" t="s">
        <v>672</v>
      </c>
      <c r="D2635" s="7" t="s">
        <v>672</v>
      </c>
      <c r="E2635" s="11" t="s">
        <v>6994</v>
      </c>
      <c r="F2635" s="11" t="s">
        <v>6995</v>
      </c>
      <c r="G2635" s="11" t="s">
        <v>6996</v>
      </c>
      <c r="H2635" s="11" t="s">
        <v>6997</v>
      </c>
      <c r="I2635" s="11" t="s">
        <v>5079</v>
      </c>
      <c r="M2635" s="14" t="s">
        <v>26</v>
      </c>
      <c r="N2635" s="15" t="s">
        <v>140</v>
      </c>
      <c r="O2635" s="15" t="s">
        <v>167</v>
      </c>
    </row>
    <row r="2636">
      <c r="A2636" s="9">
        <v>2636.0</v>
      </c>
      <c r="B2636" s="7" t="s">
        <v>7005</v>
      </c>
      <c r="C2636" s="7" t="s">
        <v>672</v>
      </c>
      <c r="D2636" s="7" t="s">
        <v>672</v>
      </c>
      <c r="E2636" s="11" t="s">
        <v>6994</v>
      </c>
      <c r="F2636" s="11" t="s">
        <v>6995</v>
      </c>
      <c r="G2636" s="11" t="s">
        <v>6996</v>
      </c>
      <c r="H2636" s="11" t="s">
        <v>6997</v>
      </c>
      <c r="I2636" s="11" t="s">
        <v>5079</v>
      </c>
      <c r="M2636" s="14" t="s">
        <v>26</v>
      </c>
      <c r="N2636" s="15" t="s">
        <v>140</v>
      </c>
      <c r="O2636" s="15" t="s">
        <v>167</v>
      </c>
    </row>
    <row r="2637">
      <c r="A2637" s="9">
        <v>2637.0</v>
      </c>
      <c r="B2637" s="7" t="s">
        <v>7006</v>
      </c>
      <c r="C2637" s="7" t="s">
        <v>114</v>
      </c>
      <c r="D2637" s="7" t="s">
        <v>115</v>
      </c>
      <c r="E2637" s="11" t="s">
        <v>7007</v>
      </c>
      <c r="F2637" s="11" t="s">
        <v>7008</v>
      </c>
      <c r="G2637" s="11" t="s">
        <v>7009</v>
      </c>
      <c r="H2637" s="11" t="s">
        <v>7010</v>
      </c>
      <c r="I2637" s="11" t="s">
        <v>7011</v>
      </c>
      <c r="M2637" s="14" t="s">
        <v>26</v>
      </c>
      <c r="N2637" s="15" t="s">
        <v>140</v>
      </c>
      <c r="O2637" s="15" t="s">
        <v>167</v>
      </c>
    </row>
    <row r="2638">
      <c r="A2638" s="9">
        <v>2638.0</v>
      </c>
      <c r="B2638" s="7" t="s">
        <v>7012</v>
      </c>
      <c r="C2638" s="7" t="s">
        <v>114</v>
      </c>
      <c r="D2638" s="7" t="s">
        <v>115</v>
      </c>
      <c r="E2638" s="11" t="s">
        <v>7007</v>
      </c>
      <c r="F2638" s="11" t="s">
        <v>7008</v>
      </c>
      <c r="G2638" s="11" t="s">
        <v>7009</v>
      </c>
      <c r="H2638" s="11" t="s">
        <v>7010</v>
      </c>
      <c r="I2638" s="11" t="s">
        <v>7011</v>
      </c>
      <c r="M2638" s="14" t="s">
        <v>26</v>
      </c>
      <c r="N2638" s="15" t="s">
        <v>140</v>
      </c>
      <c r="O2638" s="15" t="s">
        <v>167</v>
      </c>
    </row>
    <row r="2639">
      <c r="A2639" s="9">
        <v>2639.0</v>
      </c>
      <c r="B2639" s="7" t="s">
        <v>7013</v>
      </c>
      <c r="C2639" s="7" t="s">
        <v>114</v>
      </c>
      <c r="D2639" s="7" t="s">
        <v>115</v>
      </c>
      <c r="E2639" s="11" t="s">
        <v>7007</v>
      </c>
      <c r="F2639" s="11" t="s">
        <v>7008</v>
      </c>
      <c r="G2639" s="11" t="s">
        <v>7009</v>
      </c>
      <c r="H2639" s="11" t="s">
        <v>7010</v>
      </c>
      <c r="I2639" s="11" t="s">
        <v>7011</v>
      </c>
      <c r="M2639" s="14" t="s">
        <v>26</v>
      </c>
      <c r="N2639" s="15" t="s">
        <v>140</v>
      </c>
      <c r="O2639" s="15" t="s">
        <v>167</v>
      </c>
    </row>
    <row r="2640">
      <c r="A2640" s="9">
        <v>2640.0</v>
      </c>
      <c r="B2640" s="7" t="s">
        <v>7014</v>
      </c>
      <c r="C2640" s="7" t="s">
        <v>114</v>
      </c>
      <c r="D2640" s="7" t="s">
        <v>115</v>
      </c>
      <c r="E2640" s="11" t="s">
        <v>7007</v>
      </c>
      <c r="F2640" s="11" t="s">
        <v>7008</v>
      </c>
      <c r="G2640" s="11" t="s">
        <v>7009</v>
      </c>
      <c r="H2640" s="11" t="s">
        <v>7010</v>
      </c>
      <c r="I2640" s="11" t="s">
        <v>7011</v>
      </c>
      <c r="M2640" s="14" t="s">
        <v>26</v>
      </c>
      <c r="N2640" s="15" t="s">
        <v>140</v>
      </c>
      <c r="O2640" s="15" t="s">
        <v>167</v>
      </c>
    </row>
    <row r="2641">
      <c r="A2641" s="9">
        <v>2641.0</v>
      </c>
      <c r="B2641" s="7" t="s">
        <v>7015</v>
      </c>
      <c r="C2641" s="7" t="s">
        <v>114</v>
      </c>
      <c r="D2641" s="7" t="s">
        <v>115</v>
      </c>
      <c r="E2641" s="11" t="s">
        <v>3007</v>
      </c>
      <c r="F2641" s="11" t="s">
        <v>7016</v>
      </c>
      <c r="G2641" s="11" t="s">
        <v>2522</v>
      </c>
      <c r="H2641" s="11" t="s">
        <v>7017</v>
      </c>
      <c r="I2641" s="11" t="s">
        <v>7018</v>
      </c>
      <c r="M2641" s="14" t="s">
        <v>26</v>
      </c>
      <c r="N2641" s="15" t="s">
        <v>140</v>
      </c>
      <c r="O2641" s="15" t="s">
        <v>167</v>
      </c>
    </row>
    <row r="2642">
      <c r="A2642" s="9">
        <v>2642.0</v>
      </c>
      <c r="B2642" s="7" t="s">
        <v>7019</v>
      </c>
      <c r="C2642" s="7" t="s">
        <v>114</v>
      </c>
      <c r="D2642" s="7" t="s">
        <v>115</v>
      </c>
      <c r="E2642" s="11" t="s">
        <v>7007</v>
      </c>
      <c r="F2642" s="11" t="s">
        <v>7008</v>
      </c>
      <c r="G2642" s="11" t="s">
        <v>7009</v>
      </c>
      <c r="H2642" s="11" t="s">
        <v>7010</v>
      </c>
      <c r="I2642" s="11" t="s">
        <v>7011</v>
      </c>
      <c r="M2642" s="14" t="s">
        <v>26</v>
      </c>
      <c r="N2642" s="15" t="s">
        <v>140</v>
      </c>
      <c r="O2642" s="15" t="s">
        <v>167</v>
      </c>
    </row>
    <row r="2643">
      <c r="A2643" s="9">
        <v>2643.0</v>
      </c>
      <c r="B2643" s="7" t="s">
        <v>7020</v>
      </c>
      <c r="C2643" s="7" t="s">
        <v>160</v>
      </c>
      <c r="D2643" s="7" t="s">
        <v>1072</v>
      </c>
      <c r="E2643" s="11" t="s">
        <v>7021</v>
      </c>
      <c r="F2643" s="11" t="s">
        <v>7022</v>
      </c>
      <c r="G2643" s="11" t="s">
        <v>7023</v>
      </c>
      <c r="H2643" s="11" t="s">
        <v>7024</v>
      </c>
      <c r="I2643" s="11" t="s">
        <v>7025</v>
      </c>
      <c r="M2643" s="14" t="s">
        <v>219</v>
      </c>
      <c r="N2643" s="15" t="s">
        <v>220</v>
      </c>
      <c r="O2643" s="15" t="s">
        <v>221</v>
      </c>
    </row>
    <row r="2644">
      <c r="A2644" s="9">
        <v>2644.0</v>
      </c>
      <c r="B2644" s="7" t="s">
        <v>7026</v>
      </c>
      <c r="C2644" s="7" t="s">
        <v>160</v>
      </c>
      <c r="D2644" s="7" t="s">
        <v>1072</v>
      </c>
      <c r="E2644" s="11" t="s">
        <v>7027</v>
      </c>
      <c r="F2644" s="11" t="s">
        <v>7028</v>
      </c>
      <c r="G2644" s="11" t="s">
        <v>7029</v>
      </c>
      <c r="H2644" s="11" t="s">
        <v>7030</v>
      </c>
      <c r="I2644" s="11" t="s">
        <v>7031</v>
      </c>
      <c r="M2644" s="14" t="s">
        <v>26</v>
      </c>
      <c r="N2644" s="15" t="s">
        <v>140</v>
      </c>
      <c r="O2644" s="15" t="s">
        <v>167</v>
      </c>
    </row>
    <row r="2645">
      <c r="A2645" s="9">
        <v>2645.0</v>
      </c>
      <c r="B2645" s="7" t="s">
        <v>7032</v>
      </c>
      <c r="C2645" s="7" t="s">
        <v>2725</v>
      </c>
      <c r="D2645" s="7" t="s">
        <v>2725</v>
      </c>
      <c r="E2645" s="11" t="s">
        <v>7033</v>
      </c>
      <c r="F2645" s="11" t="s">
        <v>7034</v>
      </c>
      <c r="G2645" s="11" t="s">
        <v>7035</v>
      </c>
      <c r="H2645" s="11" t="s">
        <v>7036</v>
      </c>
      <c r="I2645" s="11" t="s">
        <v>7037</v>
      </c>
      <c r="M2645" s="14" t="s">
        <v>26</v>
      </c>
      <c r="N2645" s="15" t="s">
        <v>140</v>
      </c>
      <c r="O2645" s="15" t="s">
        <v>167</v>
      </c>
    </row>
    <row r="2646">
      <c r="A2646" s="9">
        <v>2646.0</v>
      </c>
      <c r="B2646" s="7" t="s">
        <v>7038</v>
      </c>
      <c r="C2646" s="7" t="s">
        <v>2725</v>
      </c>
      <c r="D2646" s="7" t="s">
        <v>2725</v>
      </c>
      <c r="E2646" s="11" t="s">
        <v>7033</v>
      </c>
      <c r="F2646" s="11" t="s">
        <v>7034</v>
      </c>
      <c r="G2646" s="11" t="s">
        <v>7035</v>
      </c>
      <c r="H2646" s="11" t="s">
        <v>7036</v>
      </c>
      <c r="I2646" s="11" t="s">
        <v>7037</v>
      </c>
      <c r="M2646" s="14" t="s">
        <v>26</v>
      </c>
      <c r="N2646" s="15" t="s">
        <v>140</v>
      </c>
      <c r="O2646" s="15" t="s">
        <v>167</v>
      </c>
    </row>
    <row r="2647">
      <c r="A2647" s="9">
        <v>2647.0</v>
      </c>
      <c r="B2647" s="7" t="s">
        <v>7039</v>
      </c>
      <c r="C2647" s="7" t="s">
        <v>2725</v>
      </c>
      <c r="D2647" s="7" t="s">
        <v>2725</v>
      </c>
      <c r="E2647" s="11" t="s">
        <v>7033</v>
      </c>
      <c r="F2647" s="11" t="s">
        <v>7034</v>
      </c>
      <c r="G2647" s="11" t="s">
        <v>7035</v>
      </c>
      <c r="H2647" s="11" t="s">
        <v>7036</v>
      </c>
      <c r="I2647" s="11" t="s">
        <v>7037</v>
      </c>
      <c r="M2647" s="14" t="s">
        <v>26</v>
      </c>
      <c r="N2647" s="15" t="s">
        <v>140</v>
      </c>
      <c r="O2647" s="15" t="s">
        <v>167</v>
      </c>
    </row>
    <row r="2648">
      <c r="A2648" s="9">
        <v>2648.0</v>
      </c>
      <c r="B2648" s="7" t="s">
        <v>7040</v>
      </c>
      <c r="C2648" s="7" t="s">
        <v>2725</v>
      </c>
      <c r="D2648" s="7" t="s">
        <v>2725</v>
      </c>
      <c r="E2648" s="11" t="s">
        <v>7033</v>
      </c>
      <c r="F2648" s="11" t="s">
        <v>7034</v>
      </c>
      <c r="G2648" s="11" t="s">
        <v>7035</v>
      </c>
      <c r="H2648" s="11" t="s">
        <v>7036</v>
      </c>
      <c r="I2648" s="11" t="s">
        <v>7037</v>
      </c>
      <c r="M2648" s="14" t="s">
        <v>26</v>
      </c>
      <c r="N2648" s="15" t="s">
        <v>140</v>
      </c>
      <c r="O2648" s="15" t="s">
        <v>167</v>
      </c>
    </row>
    <row r="2649">
      <c r="A2649" s="9">
        <v>2649.0</v>
      </c>
      <c r="B2649" s="7" t="s">
        <v>7041</v>
      </c>
      <c r="C2649" s="7" t="s">
        <v>1153</v>
      </c>
      <c r="D2649" s="7" t="s">
        <v>1154</v>
      </c>
      <c r="E2649" s="11" t="s">
        <v>7042</v>
      </c>
      <c r="F2649" s="11" t="s">
        <v>7043</v>
      </c>
      <c r="G2649" s="11" t="s">
        <v>7044</v>
      </c>
      <c r="H2649" s="11" t="s">
        <v>7045</v>
      </c>
      <c r="I2649" s="11" t="s">
        <v>7046</v>
      </c>
      <c r="M2649" s="14" t="s">
        <v>26</v>
      </c>
      <c r="N2649" s="15" t="s">
        <v>140</v>
      </c>
      <c r="O2649" s="15" t="s">
        <v>167</v>
      </c>
    </row>
    <row r="2650">
      <c r="A2650" s="9">
        <v>2650.0</v>
      </c>
      <c r="B2650" s="7" t="s">
        <v>7047</v>
      </c>
      <c r="C2650" s="7" t="s">
        <v>2725</v>
      </c>
      <c r="D2650" s="7" t="s">
        <v>2725</v>
      </c>
      <c r="E2650" s="11" t="s">
        <v>7048</v>
      </c>
      <c r="F2650" s="11" t="s">
        <v>7049</v>
      </c>
      <c r="G2650" s="11" t="s">
        <v>7050</v>
      </c>
      <c r="H2650" s="11" t="s">
        <v>7051</v>
      </c>
      <c r="I2650" s="11" t="s">
        <v>7052</v>
      </c>
      <c r="M2650" s="14" t="s">
        <v>26</v>
      </c>
      <c r="N2650" s="15" t="s">
        <v>140</v>
      </c>
      <c r="O2650" s="15" t="s">
        <v>167</v>
      </c>
    </row>
    <row r="2651">
      <c r="A2651" s="9">
        <v>2651.0</v>
      </c>
      <c r="B2651" s="7" t="s">
        <v>2845</v>
      </c>
      <c r="C2651" s="7" t="s">
        <v>7053</v>
      </c>
      <c r="D2651" s="7" t="s">
        <v>7053</v>
      </c>
      <c r="E2651" s="11"/>
      <c r="F2651" s="11"/>
      <c r="G2651" s="11"/>
      <c r="H2651" s="11"/>
      <c r="I2651" s="11"/>
      <c r="M2651" s="14" t="s">
        <v>7054</v>
      </c>
      <c r="N2651" s="15" t="s">
        <v>7055</v>
      </c>
      <c r="O2651" s="15" t="s">
        <v>1613</v>
      </c>
    </row>
    <row r="2652">
      <c r="A2652" s="9">
        <v>2652.0</v>
      </c>
      <c r="B2652" s="7" t="s">
        <v>3465</v>
      </c>
      <c r="C2652" s="7" t="s">
        <v>7053</v>
      </c>
      <c r="D2652" s="7" t="s">
        <v>7053</v>
      </c>
      <c r="E2652" s="11"/>
      <c r="F2652" s="11"/>
      <c r="G2652" s="11"/>
      <c r="H2652" s="11"/>
      <c r="I2652" s="11"/>
      <c r="M2652" s="14" t="s">
        <v>7054</v>
      </c>
      <c r="N2652" s="15" t="s">
        <v>7055</v>
      </c>
      <c r="O2652" s="15" t="s">
        <v>1613</v>
      </c>
    </row>
    <row r="2653">
      <c r="A2653" s="9">
        <v>2653.0</v>
      </c>
      <c r="B2653" s="7" t="s">
        <v>2898</v>
      </c>
      <c r="C2653" s="7" t="s">
        <v>7053</v>
      </c>
      <c r="D2653" s="7" t="s">
        <v>7053</v>
      </c>
      <c r="E2653" s="11"/>
      <c r="F2653" s="11"/>
      <c r="G2653" s="11"/>
      <c r="H2653" s="11"/>
      <c r="I2653" s="11"/>
      <c r="M2653" s="14" t="s">
        <v>7054</v>
      </c>
      <c r="N2653" s="15" t="s">
        <v>7055</v>
      </c>
      <c r="O2653" s="15" t="s">
        <v>1613</v>
      </c>
    </row>
    <row r="2654">
      <c r="A2654" s="9">
        <v>2654.0</v>
      </c>
      <c r="B2654" s="7" t="s">
        <v>3748</v>
      </c>
      <c r="C2654" s="7" t="s">
        <v>7053</v>
      </c>
      <c r="D2654" s="7" t="s">
        <v>7053</v>
      </c>
      <c r="E2654" s="11"/>
      <c r="F2654" s="11"/>
      <c r="G2654" s="11"/>
      <c r="H2654" s="11"/>
      <c r="I2654" s="11"/>
      <c r="M2654" s="14" t="s">
        <v>7054</v>
      </c>
      <c r="N2654" s="15" t="s">
        <v>7055</v>
      </c>
      <c r="O2654" s="15" t="s">
        <v>1613</v>
      </c>
    </row>
    <row r="2655">
      <c r="A2655" s="9">
        <v>2655.0</v>
      </c>
      <c r="B2655" s="7" t="s">
        <v>3322</v>
      </c>
      <c r="C2655" s="7" t="s">
        <v>7056</v>
      </c>
      <c r="D2655" s="7" t="s">
        <v>7056</v>
      </c>
      <c r="E2655" s="11"/>
      <c r="F2655" s="11"/>
      <c r="G2655" s="11"/>
      <c r="H2655" s="11"/>
      <c r="I2655" s="11"/>
      <c r="M2655" s="14" t="s">
        <v>7054</v>
      </c>
      <c r="N2655" s="15" t="s">
        <v>7055</v>
      </c>
      <c r="O2655" s="15" t="s">
        <v>1613</v>
      </c>
    </row>
    <row r="2656">
      <c r="A2656" s="9">
        <v>2656.0</v>
      </c>
      <c r="B2656" s="7" t="s">
        <v>2950</v>
      </c>
      <c r="C2656" s="7" t="s">
        <v>7057</v>
      </c>
      <c r="D2656" s="7" t="s">
        <v>7057</v>
      </c>
      <c r="E2656" s="11"/>
      <c r="F2656" s="11"/>
      <c r="G2656" s="11"/>
      <c r="H2656" s="11"/>
      <c r="I2656" s="11"/>
      <c r="M2656" s="14"/>
      <c r="N2656" s="15"/>
      <c r="O2656" s="15"/>
    </row>
    <row r="2657">
      <c r="A2657" s="9">
        <v>2657.0</v>
      </c>
      <c r="B2657" s="7" t="s">
        <v>3005</v>
      </c>
      <c r="C2657" s="7" t="s">
        <v>7057</v>
      </c>
      <c r="D2657" s="7" t="s">
        <v>7057</v>
      </c>
      <c r="E2657" s="11"/>
      <c r="F2657" s="11"/>
      <c r="G2657" s="11"/>
      <c r="H2657" s="11"/>
      <c r="I2657" s="11"/>
      <c r="M2657" s="14"/>
      <c r="N2657" s="15"/>
      <c r="O2657" s="15"/>
    </row>
    <row r="2658">
      <c r="A2658" s="9">
        <v>2658.0</v>
      </c>
      <c r="B2658" s="7" t="s">
        <v>3056</v>
      </c>
      <c r="C2658" s="7" t="s">
        <v>7057</v>
      </c>
      <c r="D2658" s="7" t="s">
        <v>7057</v>
      </c>
      <c r="E2658" s="11"/>
      <c r="F2658" s="11"/>
      <c r="G2658" s="11"/>
      <c r="H2658" s="11"/>
      <c r="I2658" s="11"/>
      <c r="M2658" s="14"/>
      <c r="N2658" s="15"/>
      <c r="O2658" s="15"/>
    </row>
    <row r="2659">
      <c r="A2659" s="9">
        <v>2659.0</v>
      </c>
      <c r="B2659" s="7" t="s">
        <v>7058</v>
      </c>
      <c r="C2659" s="7" t="s">
        <v>7057</v>
      </c>
      <c r="D2659" s="7" t="s">
        <v>7057</v>
      </c>
      <c r="E2659" s="11"/>
      <c r="F2659" s="11"/>
      <c r="G2659" s="11"/>
      <c r="H2659" s="11"/>
      <c r="I2659" s="11"/>
      <c r="M2659" s="14"/>
      <c r="N2659" s="15"/>
      <c r="O2659" s="15"/>
    </row>
    <row r="2660">
      <c r="A2660" s="9">
        <v>2660.0</v>
      </c>
      <c r="B2660" s="7" t="s">
        <v>3150</v>
      </c>
      <c r="C2660" s="7" t="s">
        <v>7057</v>
      </c>
      <c r="D2660" s="7" t="s">
        <v>7057</v>
      </c>
      <c r="E2660" s="11"/>
      <c r="F2660" s="11"/>
      <c r="G2660" s="11"/>
      <c r="H2660" s="11"/>
      <c r="I2660" s="11"/>
      <c r="M2660" s="14"/>
      <c r="N2660" s="15"/>
      <c r="O2660" s="15"/>
    </row>
    <row r="2661">
      <c r="A2661" s="9">
        <v>2661.0</v>
      </c>
      <c r="B2661" s="7" t="s">
        <v>4788</v>
      </c>
      <c r="C2661" s="7" t="s">
        <v>7057</v>
      </c>
      <c r="D2661" s="7" t="s">
        <v>7057</v>
      </c>
      <c r="E2661" s="11"/>
      <c r="F2661" s="11"/>
      <c r="G2661" s="11"/>
      <c r="H2661" s="11"/>
      <c r="I2661" s="11"/>
      <c r="M2661" s="14"/>
      <c r="N2661" s="15"/>
      <c r="O2661" s="15"/>
    </row>
    <row r="2662">
      <c r="A2662" s="9">
        <v>2662.0</v>
      </c>
      <c r="B2662" s="7" t="s">
        <v>3094</v>
      </c>
      <c r="C2662" s="7" t="s">
        <v>7056</v>
      </c>
      <c r="D2662" s="7" t="s">
        <v>7056</v>
      </c>
      <c r="E2662" s="11"/>
      <c r="F2662" s="11"/>
      <c r="G2662" s="11"/>
      <c r="H2662" s="11"/>
      <c r="I2662" s="11"/>
      <c r="M2662" s="14"/>
      <c r="N2662" s="15"/>
      <c r="O2662" s="15"/>
    </row>
    <row r="2663">
      <c r="A2663" s="9">
        <v>2663.0</v>
      </c>
      <c r="B2663" s="7" t="s">
        <v>2794</v>
      </c>
      <c r="C2663" s="7" t="s">
        <v>7057</v>
      </c>
      <c r="D2663" s="7" t="s">
        <v>7057</v>
      </c>
      <c r="E2663" s="11"/>
      <c r="F2663" s="11"/>
      <c r="G2663" s="11"/>
      <c r="H2663" s="11"/>
      <c r="I2663" s="11"/>
      <c r="M2663" s="14"/>
      <c r="N2663" s="15"/>
      <c r="O2663" s="15"/>
    </row>
    <row r="2664">
      <c r="A2664" s="9">
        <v>2664.0</v>
      </c>
      <c r="B2664" s="7" t="s">
        <v>3786</v>
      </c>
      <c r="C2664" s="7" t="s">
        <v>7059</v>
      </c>
      <c r="D2664" s="7" t="s">
        <v>7059</v>
      </c>
      <c r="E2664" s="11"/>
      <c r="F2664" s="11"/>
      <c r="G2664" s="11"/>
      <c r="H2664" s="11"/>
      <c r="I2664" s="11"/>
      <c r="M2664" s="14"/>
      <c r="N2664" s="15"/>
      <c r="O2664" s="15"/>
    </row>
    <row r="2665">
      <c r="A2665" s="9">
        <v>2665.0</v>
      </c>
      <c r="B2665" s="7" t="s">
        <v>3820</v>
      </c>
      <c r="C2665" s="7" t="s">
        <v>7060</v>
      </c>
      <c r="D2665" s="7" t="s">
        <v>7060</v>
      </c>
      <c r="E2665" s="11"/>
      <c r="F2665" s="11"/>
      <c r="G2665" s="11"/>
      <c r="H2665" s="11"/>
      <c r="I2665" s="11"/>
      <c r="M2665" s="14"/>
      <c r="N2665" s="15"/>
      <c r="O2665" s="15"/>
    </row>
    <row r="2666">
      <c r="A2666" s="9">
        <v>2666.0</v>
      </c>
      <c r="B2666" s="7" t="s">
        <v>3418</v>
      </c>
      <c r="C2666" s="7" t="s">
        <v>7061</v>
      </c>
      <c r="D2666" s="7" t="s">
        <v>7061</v>
      </c>
      <c r="E2666" s="11"/>
      <c r="F2666" s="11"/>
      <c r="G2666" s="11"/>
      <c r="H2666" s="11"/>
      <c r="I2666" s="11"/>
      <c r="M2666" s="14"/>
      <c r="N2666" s="15"/>
      <c r="O2666" s="15"/>
    </row>
    <row r="2667">
      <c r="A2667" s="9">
        <v>2667.0</v>
      </c>
      <c r="B2667" s="7" t="s">
        <v>3990</v>
      </c>
      <c r="C2667" s="7" t="s">
        <v>7061</v>
      </c>
      <c r="D2667" s="7" t="s">
        <v>7061</v>
      </c>
      <c r="E2667" s="11"/>
      <c r="F2667" s="11"/>
      <c r="G2667" s="11"/>
      <c r="H2667" s="11"/>
      <c r="I2667" s="11"/>
      <c r="M2667" s="14"/>
      <c r="N2667" s="15"/>
      <c r="O2667" s="15"/>
    </row>
    <row r="2668">
      <c r="A2668" s="9">
        <v>2668.0</v>
      </c>
      <c r="B2668" s="7" t="s">
        <v>7062</v>
      </c>
      <c r="C2668" s="7" t="s">
        <v>7060</v>
      </c>
      <c r="D2668" s="7" t="s">
        <v>7060</v>
      </c>
      <c r="E2668" s="11"/>
      <c r="F2668" s="11"/>
      <c r="G2668" s="11"/>
      <c r="H2668" s="11"/>
      <c r="I2668" s="11"/>
      <c r="M2668" s="14"/>
      <c r="N2668" s="15"/>
      <c r="O2668" s="15"/>
    </row>
    <row r="2669">
      <c r="A2669" s="9">
        <v>2669.0</v>
      </c>
      <c r="B2669" s="7" t="s">
        <v>3865</v>
      </c>
      <c r="C2669" s="7" t="s">
        <v>7063</v>
      </c>
      <c r="D2669" s="7" t="s">
        <v>7063</v>
      </c>
      <c r="E2669" s="11"/>
      <c r="F2669" s="11"/>
      <c r="G2669" s="11"/>
      <c r="H2669" s="11"/>
      <c r="I2669" s="11"/>
      <c r="M2669" s="14"/>
      <c r="N2669" s="15"/>
      <c r="O2669" s="15"/>
    </row>
    <row r="2670">
      <c r="A2670" s="9">
        <v>2670.0</v>
      </c>
      <c r="B2670" s="7" t="s">
        <v>3897</v>
      </c>
      <c r="C2670" s="7" t="s">
        <v>7063</v>
      </c>
      <c r="D2670" s="7" t="s">
        <v>7063</v>
      </c>
      <c r="E2670" s="11"/>
      <c r="F2670" s="11"/>
      <c r="G2670" s="11"/>
      <c r="H2670" s="11"/>
      <c r="I2670" s="11"/>
      <c r="M2670" s="14"/>
      <c r="N2670" s="15"/>
      <c r="O2670" s="15"/>
    </row>
    <row r="2671">
      <c r="A2671" s="9">
        <v>2671.0</v>
      </c>
      <c r="B2671" s="7" t="s">
        <v>2711</v>
      </c>
      <c r="C2671" s="7" t="s">
        <v>7064</v>
      </c>
      <c r="D2671" s="7" t="s">
        <v>7064</v>
      </c>
      <c r="E2671" s="11"/>
      <c r="F2671" s="11"/>
      <c r="G2671" s="11"/>
      <c r="H2671" s="11"/>
      <c r="I2671" s="11"/>
      <c r="M2671" s="14"/>
      <c r="N2671" s="15"/>
      <c r="O2671" s="15"/>
    </row>
    <row r="2672">
      <c r="A2672" s="9">
        <v>2672.0</v>
      </c>
      <c r="B2672" s="7" t="s">
        <v>7065</v>
      </c>
      <c r="C2672" s="7" t="s">
        <v>7064</v>
      </c>
      <c r="D2672" s="7" t="s">
        <v>7064</v>
      </c>
      <c r="E2672" s="11"/>
      <c r="F2672" s="11"/>
      <c r="G2672" s="11"/>
      <c r="H2672" s="11"/>
      <c r="I2672" s="11"/>
      <c r="M2672" s="14"/>
      <c r="N2672" s="15"/>
      <c r="O2672" s="15"/>
    </row>
    <row r="2673">
      <c r="A2673" s="9">
        <v>2673.0</v>
      </c>
      <c r="B2673" s="7" t="s">
        <v>2621</v>
      </c>
      <c r="C2673" s="7" t="s">
        <v>7066</v>
      </c>
      <c r="D2673" s="7" t="s">
        <v>7066</v>
      </c>
      <c r="E2673" s="11"/>
      <c r="F2673" s="11"/>
      <c r="G2673" s="11"/>
      <c r="H2673" s="11"/>
      <c r="I2673" s="11"/>
      <c r="M2673" s="14"/>
      <c r="N2673" s="15"/>
      <c r="O2673" s="15"/>
    </row>
    <row r="2674">
      <c r="A2674" s="9">
        <v>2674.0</v>
      </c>
      <c r="B2674" s="7" t="s">
        <v>2543</v>
      </c>
      <c r="C2674" s="7" t="s">
        <v>7066</v>
      </c>
      <c r="D2674" s="7" t="s">
        <v>7066</v>
      </c>
      <c r="E2674" s="11"/>
      <c r="F2674" s="11"/>
      <c r="G2674" s="11"/>
      <c r="H2674" s="11"/>
      <c r="I2674" s="11"/>
      <c r="M2674" s="14"/>
      <c r="N2674" s="15"/>
      <c r="O2674" s="15"/>
    </row>
    <row r="2675">
      <c r="A2675" s="9">
        <v>2675.0</v>
      </c>
      <c r="B2675" s="7" t="s">
        <v>2200</v>
      </c>
      <c r="C2675" s="7" t="s">
        <v>7067</v>
      </c>
      <c r="D2675" s="7" t="s">
        <v>7067</v>
      </c>
      <c r="E2675" s="11"/>
      <c r="F2675" s="11"/>
      <c r="G2675" s="11"/>
      <c r="H2675" s="11"/>
      <c r="I2675" s="11"/>
      <c r="M2675" s="14"/>
      <c r="N2675" s="15"/>
      <c r="O2675" s="15"/>
    </row>
    <row r="2676">
      <c r="A2676" s="9">
        <v>2676.0</v>
      </c>
      <c r="B2676" s="7" t="s">
        <v>2468</v>
      </c>
      <c r="C2676" s="7" t="s">
        <v>7068</v>
      </c>
      <c r="D2676" s="7" t="s">
        <v>7068</v>
      </c>
      <c r="E2676" s="11"/>
      <c r="F2676" s="11"/>
      <c r="G2676" s="11"/>
      <c r="H2676" s="11"/>
      <c r="I2676" s="11"/>
      <c r="M2676" s="14"/>
      <c r="N2676" s="15"/>
      <c r="O2676" s="15"/>
    </row>
    <row r="2677">
      <c r="A2677" s="9">
        <v>2677.0</v>
      </c>
      <c r="B2677" s="7" t="s">
        <v>2381</v>
      </c>
      <c r="C2677" s="7" t="s">
        <v>2381</v>
      </c>
      <c r="D2677" s="7" t="s">
        <v>2381</v>
      </c>
      <c r="E2677" s="11"/>
      <c r="F2677" s="11"/>
      <c r="G2677" s="11"/>
      <c r="H2677" s="11"/>
      <c r="I2677" s="11"/>
      <c r="M2677" s="14"/>
      <c r="N2677" s="15"/>
      <c r="O2677" s="15"/>
    </row>
    <row r="2678">
      <c r="A2678" s="9">
        <v>2678.0</v>
      </c>
      <c r="B2678" s="7" t="s">
        <v>2318</v>
      </c>
      <c r="C2678" s="7" t="s">
        <v>2318</v>
      </c>
      <c r="D2678" s="7" t="s">
        <v>2318</v>
      </c>
      <c r="E2678" s="11"/>
      <c r="F2678" s="11"/>
      <c r="G2678" s="11"/>
      <c r="H2678" s="11"/>
      <c r="I2678" s="11"/>
      <c r="M2678" s="14"/>
      <c r="N2678" s="15"/>
      <c r="O2678" s="15"/>
    </row>
    <row r="2679">
      <c r="A2679" s="9">
        <v>2679.0</v>
      </c>
      <c r="B2679" s="7" t="s">
        <v>2669</v>
      </c>
      <c r="C2679" s="7" t="s">
        <v>7069</v>
      </c>
      <c r="D2679" s="7" t="s">
        <v>7069</v>
      </c>
      <c r="E2679" s="11"/>
      <c r="F2679" s="11"/>
      <c r="G2679" s="11"/>
      <c r="H2679" s="11"/>
      <c r="I2679" s="11"/>
      <c r="M2679" s="14"/>
      <c r="N2679" s="15"/>
      <c r="O2679" s="15"/>
    </row>
    <row r="2680">
      <c r="A2680" s="9">
        <v>2680.0</v>
      </c>
      <c r="B2680" s="7" t="s">
        <v>7070</v>
      </c>
      <c r="C2680" s="7" t="s">
        <v>7071</v>
      </c>
      <c r="D2680" s="7" t="s">
        <v>7071</v>
      </c>
      <c r="E2680" s="11"/>
      <c r="F2680" s="11"/>
      <c r="G2680" s="11"/>
      <c r="H2680" s="11"/>
      <c r="I2680" s="11"/>
      <c r="M2680" s="14"/>
      <c r="N2680" s="15"/>
      <c r="O2680" s="15"/>
    </row>
    <row r="2681">
      <c r="A2681" s="9">
        <v>2681.0</v>
      </c>
      <c r="B2681" s="7" t="s">
        <v>2125</v>
      </c>
      <c r="C2681" s="7" t="s">
        <v>7072</v>
      </c>
      <c r="D2681" s="7" t="s">
        <v>7072</v>
      </c>
      <c r="E2681" s="11"/>
      <c r="F2681" s="11"/>
      <c r="G2681" s="11"/>
      <c r="H2681" s="11"/>
      <c r="I2681" s="11"/>
      <c r="M2681" s="14"/>
      <c r="N2681" s="15"/>
      <c r="O2681" s="15"/>
    </row>
    <row r="2682">
      <c r="A2682" s="9">
        <v>2682.0</v>
      </c>
      <c r="B2682" s="7" t="s">
        <v>2039</v>
      </c>
      <c r="C2682" s="7" t="s">
        <v>2039</v>
      </c>
      <c r="D2682" s="7" t="s">
        <v>2039</v>
      </c>
      <c r="E2682" s="11"/>
      <c r="F2682" s="11"/>
      <c r="G2682" s="11"/>
      <c r="H2682" s="11"/>
      <c r="I2682" s="11"/>
      <c r="M2682" s="14"/>
      <c r="N2682" s="15"/>
      <c r="O2682" s="15"/>
    </row>
    <row r="2683">
      <c r="A2683" s="9">
        <v>2683.0</v>
      </c>
      <c r="B2683" s="7" t="s">
        <v>1947</v>
      </c>
      <c r="C2683" s="7" t="s">
        <v>7073</v>
      </c>
      <c r="D2683" s="7" t="s">
        <v>7073</v>
      </c>
      <c r="E2683" s="11"/>
      <c r="F2683" s="11"/>
      <c r="G2683" s="11"/>
      <c r="H2683" s="11"/>
      <c r="I2683" s="11"/>
      <c r="M2683" s="14"/>
      <c r="N2683" s="15"/>
      <c r="O2683" s="15"/>
    </row>
    <row r="2684">
      <c r="A2684" s="9">
        <v>2684.0</v>
      </c>
      <c r="B2684" s="7" t="s">
        <v>1861</v>
      </c>
      <c r="C2684" s="7" t="s">
        <v>7074</v>
      </c>
      <c r="D2684" s="7" t="s">
        <v>7074</v>
      </c>
      <c r="E2684" s="11"/>
      <c r="F2684" s="11"/>
      <c r="G2684" s="11"/>
      <c r="H2684" s="11"/>
      <c r="I2684" s="11"/>
      <c r="M2684" s="14"/>
      <c r="N2684" s="15"/>
      <c r="O2684" s="15"/>
    </row>
    <row r="2685">
      <c r="A2685" s="9">
        <v>2685.0</v>
      </c>
      <c r="B2685" s="7" t="s">
        <v>7075</v>
      </c>
      <c r="C2685" s="7" t="s">
        <v>7074</v>
      </c>
      <c r="D2685" s="7" t="s">
        <v>7074</v>
      </c>
      <c r="E2685" s="11"/>
      <c r="F2685" s="11"/>
      <c r="G2685" s="11"/>
      <c r="H2685" s="11"/>
      <c r="I2685" s="11"/>
      <c r="M2685" s="14"/>
      <c r="N2685" s="15"/>
      <c r="O2685" s="15"/>
    </row>
    <row r="2686">
      <c r="A2686" s="9">
        <v>2686.0</v>
      </c>
      <c r="B2686" s="7" t="s">
        <v>7076</v>
      </c>
      <c r="C2686" s="7" t="s">
        <v>7077</v>
      </c>
      <c r="D2686" s="7" t="s">
        <v>7077</v>
      </c>
      <c r="E2686" s="11"/>
      <c r="F2686" s="11"/>
      <c r="G2686" s="11"/>
      <c r="H2686" s="11"/>
      <c r="I2686" s="11"/>
      <c r="M2686" s="14"/>
      <c r="N2686" s="15"/>
      <c r="O2686" s="15"/>
    </row>
    <row r="2687">
      <c r="A2687" s="9">
        <v>2687.0</v>
      </c>
      <c r="B2687" s="7" t="s">
        <v>4222</v>
      </c>
      <c r="C2687" s="7" t="s">
        <v>4010</v>
      </c>
      <c r="D2687" s="7" t="s">
        <v>4011</v>
      </c>
      <c r="E2687" s="11"/>
      <c r="F2687" s="11"/>
      <c r="G2687" s="11"/>
      <c r="H2687" s="11"/>
      <c r="I2687" s="11"/>
      <c r="M2687" s="14"/>
      <c r="N2687" s="15"/>
      <c r="O2687" s="15"/>
    </row>
    <row r="2688">
      <c r="A2688" s="9">
        <v>2688.0</v>
      </c>
      <c r="B2688" s="7" t="s">
        <v>7078</v>
      </c>
      <c r="C2688" s="7" t="s">
        <v>7079</v>
      </c>
      <c r="D2688" s="7" t="s">
        <v>7079</v>
      </c>
      <c r="E2688" s="11"/>
      <c r="F2688" s="11"/>
      <c r="G2688" s="11"/>
      <c r="H2688" s="11"/>
      <c r="I2688" s="11"/>
      <c r="M2688" s="14"/>
      <c r="N2688" s="15"/>
      <c r="O2688" s="15"/>
    </row>
    <row r="2689">
      <c r="A2689" s="9">
        <v>2689.0</v>
      </c>
      <c r="B2689" s="7" t="s">
        <v>7080</v>
      </c>
      <c r="C2689" s="7" t="s">
        <v>7081</v>
      </c>
      <c r="D2689" s="7" t="s">
        <v>7081</v>
      </c>
      <c r="E2689" s="11"/>
      <c r="F2689" s="11"/>
      <c r="G2689" s="11"/>
      <c r="H2689" s="11"/>
      <c r="I2689" s="11"/>
      <c r="M2689" s="14"/>
      <c r="N2689" s="15"/>
      <c r="O2689" s="15"/>
    </row>
    <row r="2690">
      <c r="A2690" s="9">
        <v>2690.0</v>
      </c>
      <c r="B2690" s="7" t="s">
        <v>4582</v>
      </c>
      <c r="C2690" s="7" t="s">
        <v>7082</v>
      </c>
      <c r="D2690" s="7" t="s">
        <v>7082</v>
      </c>
      <c r="E2690" s="11"/>
      <c r="F2690" s="11"/>
      <c r="G2690" s="11"/>
      <c r="H2690" s="11"/>
      <c r="I2690" s="11"/>
      <c r="M2690" s="14"/>
      <c r="N2690" s="15"/>
      <c r="O2690" s="15"/>
    </row>
    <row r="2691">
      <c r="A2691" s="9">
        <v>2691.0</v>
      </c>
      <c r="B2691" s="7" t="s">
        <v>7083</v>
      </c>
      <c r="C2691" s="7" t="s">
        <v>7084</v>
      </c>
      <c r="D2691" s="7" t="s">
        <v>7084</v>
      </c>
      <c r="E2691" s="11"/>
      <c r="F2691" s="11"/>
      <c r="G2691" s="11"/>
      <c r="H2691" s="11"/>
      <c r="I2691" s="11"/>
      <c r="M2691" s="14"/>
      <c r="N2691" s="15"/>
      <c r="O2691" s="15"/>
    </row>
    <row r="2692">
      <c r="A2692" s="9">
        <v>2692.0</v>
      </c>
      <c r="B2692" s="7" t="s">
        <v>4520</v>
      </c>
      <c r="C2692" s="7" t="s">
        <v>7085</v>
      </c>
      <c r="D2692" s="7" t="s">
        <v>7085</v>
      </c>
      <c r="E2692" s="11"/>
      <c r="F2692" s="11"/>
      <c r="G2692" s="11"/>
      <c r="H2692" s="11"/>
      <c r="I2692" s="11"/>
      <c r="M2692" s="14"/>
      <c r="N2692" s="15"/>
      <c r="O2692" s="15"/>
    </row>
    <row r="2693">
      <c r="A2693" s="9">
        <v>2693.0</v>
      </c>
      <c r="B2693" s="7" t="s">
        <v>7086</v>
      </c>
      <c r="C2693" s="7" t="s">
        <v>7085</v>
      </c>
      <c r="D2693" s="7" t="s">
        <v>7085</v>
      </c>
      <c r="E2693" s="11"/>
      <c r="F2693" s="11"/>
      <c r="G2693" s="11"/>
      <c r="H2693" s="11"/>
      <c r="I2693" s="11"/>
      <c r="M2693" s="14"/>
      <c r="N2693" s="15"/>
      <c r="O2693" s="15"/>
    </row>
    <row r="2694">
      <c r="A2694" s="9">
        <v>2694.0</v>
      </c>
      <c r="B2694" s="7" t="s">
        <v>4688</v>
      </c>
      <c r="C2694" s="7" t="s">
        <v>7085</v>
      </c>
      <c r="D2694" s="7" t="s">
        <v>7085</v>
      </c>
      <c r="E2694" s="11"/>
      <c r="F2694" s="11"/>
      <c r="G2694" s="11"/>
      <c r="H2694" s="11"/>
      <c r="I2694" s="11"/>
      <c r="M2694" s="14"/>
      <c r="N2694" s="15"/>
      <c r="O2694" s="15"/>
    </row>
    <row r="2695">
      <c r="A2695" s="9">
        <v>2695.0</v>
      </c>
      <c r="B2695" s="7" t="s">
        <v>7087</v>
      </c>
      <c r="C2695" s="7" t="s">
        <v>672</v>
      </c>
      <c r="D2695" s="7" t="s">
        <v>672</v>
      </c>
      <c r="E2695" s="11"/>
      <c r="F2695" s="11"/>
      <c r="G2695" s="11"/>
      <c r="H2695" s="11"/>
      <c r="I2695" s="11"/>
      <c r="M2695" s="14"/>
      <c r="N2695" s="15"/>
      <c r="O2695" s="15"/>
    </row>
    <row r="2696">
      <c r="A2696" s="9">
        <v>2696.0</v>
      </c>
      <c r="B2696" s="7" t="s">
        <v>7088</v>
      </c>
      <c r="C2696" s="7" t="s">
        <v>7089</v>
      </c>
      <c r="D2696" s="7" t="s">
        <v>7089</v>
      </c>
      <c r="E2696" s="11"/>
      <c r="F2696" s="11"/>
      <c r="G2696" s="11"/>
      <c r="H2696" s="11"/>
      <c r="I2696" s="11"/>
      <c r="M2696" s="14"/>
      <c r="N2696" s="15"/>
      <c r="O2696" s="15"/>
    </row>
    <row r="2697">
      <c r="A2697" s="9">
        <v>2697.0</v>
      </c>
      <c r="B2697" s="7" t="s">
        <v>7090</v>
      </c>
      <c r="C2697" s="7" t="s">
        <v>3263</v>
      </c>
      <c r="D2697" s="7" t="s">
        <v>3263</v>
      </c>
      <c r="E2697" s="11"/>
      <c r="F2697" s="11"/>
      <c r="G2697" s="11"/>
      <c r="H2697" s="11"/>
      <c r="I2697" s="11"/>
      <c r="M2697" s="14" t="s">
        <v>7091</v>
      </c>
      <c r="N2697" s="15"/>
      <c r="O2697" s="15"/>
    </row>
    <row r="2698">
      <c r="A2698" s="9">
        <v>2698.0</v>
      </c>
      <c r="B2698" s="7" t="s">
        <v>7092</v>
      </c>
      <c r="C2698" s="7" t="s">
        <v>3263</v>
      </c>
      <c r="D2698" s="7" t="s">
        <v>3263</v>
      </c>
      <c r="E2698" s="11"/>
      <c r="F2698" s="11"/>
      <c r="G2698" s="11"/>
      <c r="H2698" s="11"/>
      <c r="I2698" s="11"/>
      <c r="M2698" s="14" t="s">
        <v>7091</v>
      </c>
      <c r="N2698" s="15"/>
      <c r="O2698" s="15"/>
    </row>
    <row r="2699">
      <c r="A2699" s="9">
        <v>2699.0</v>
      </c>
      <c r="B2699" s="7" t="s">
        <v>4465</v>
      </c>
      <c r="C2699" s="7" t="s">
        <v>3263</v>
      </c>
      <c r="D2699" s="7" t="s">
        <v>3263</v>
      </c>
      <c r="E2699" s="11"/>
      <c r="F2699" s="11"/>
      <c r="G2699" s="11"/>
      <c r="H2699" s="11"/>
      <c r="I2699" s="11"/>
      <c r="M2699" s="14" t="s">
        <v>7091</v>
      </c>
      <c r="N2699" s="15"/>
      <c r="O2699" s="15"/>
    </row>
    <row r="2700">
      <c r="A2700" s="9">
        <v>2700.0</v>
      </c>
      <c r="B2700" s="7" t="s">
        <v>7093</v>
      </c>
      <c r="C2700" s="7" t="s">
        <v>3263</v>
      </c>
      <c r="D2700" s="7" t="s">
        <v>3263</v>
      </c>
      <c r="E2700" s="11"/>
      <c r="F2700" s="11"/>
      <c r="G2700" s="11"/>
      <c r="H2700" s="11"/>
      <c r="I2700" s="11"/>
      <c r="M2700" s="14" t="s">
        <v>7091</v>
      </c>
      <c r="N2700" s="15"/>
      <c r="O2700" s="15"/>
    </row>
    <row r="2701">
      <c r="A2701" s="9">
        <v>2701.0</v>
      </c>
      <c r="B2701" s="7" t="s">
        <v>4485</v>
      </c>
      <c r="C2701" s="7" t="s">
        <v>3263</v>
      </c>
      <c r="D2701" s="7" t="s">
        <v>3263</v>
      </c>
      <c r="E2701" s="11"/>
      <c r="F2701" s="11"/>
      <c r="G2701" s="11"/>
      <c r="H2701" s="11"/>
      <c r="I2701" s="11"/>
      <c r="M2701" s="14" t="s">
        <v>7091</v>
      </c>
      <c r="N2701" s="15"/>
      <c r="O2701" s="15"/>
    </row>
    <row r="2702">
      <c r="A2702" s="9">
        <v>2702.0</v>
      </c>
      <c r="B2702" s="7" t="s">
        <v>4813</v>
      </c>
      <c r="C2702" s="7" t="s">
        <v>3263</v>
      </c>
      <c r="D2702" s="7" t="s">
        <v>3263</v>
      </c>
      <c r="E2702" s="11"/>
      <c r="F2702" s="11"/>
      <c r="G2702" s="11"/>
      <c r="H2702" s="11"/>
      <c r="I2702" s="11"/>
      <c r="M2702" s="14" t="s">
        <v>7091</v>
      </c>
      <c r="N2702" s="15"/>
      <c r="O2702" s="15"/>
    </row>
    <row r="2703">
      <c r="A2703" s="9">
        <v>2703.0</v>
      </c>
      <c r="B2703" s="7" t="s">
        <v>7094</v>
      </c>
      <c r="C2703" s="7" t="s">
        <v>3263</v>
      </c>
      <c r="D2703" s="7" t="s">
        <v>3263</v>
      </c>
      <c r="E2703" s="11"/>
      <c r="F2703" s="11"/>
      <c r="G2703" s="11"/>
      <c r="H2703" s="11"/>
      <c r="I2703" s="11"/>
      <c r="M2703" s="14" t="s">
        <v>7091</v>
      </c>
      <c r="N2703" s="15"/>
      <c r="O2703" s="15"/>
    </row>
    <row r="2704">
      <c r="A2704" s="9">
        <v>2704.0</v>
      </c>
      <c r="B2704" s="7" t="s">
        <v>7095</v>
      </c>
      <c r="C2704" s="7" t="s">
        <v>7096</v>
      </c>
      <c r="D2704" s="7" t="s">
        <v>7096</v>
      </c>
      <c r="E2704" s="11"/>
      <c r="F2704" s="11"/>
      <c r="G2704" s="11"/>
      <c r="H2704" s="11"/>
      <c r="I2704" s="11"/>
      <c r="M2704" s="14" t="s">
        <v>7097</v>
      </c>
      <c r="N2704" s="15"/>
      <c r="O2704" s="15"/>
    </row>
    <row r="2705">
      <c r="A2705" s="9">
        <v>2705.0</v>
      </c>
      <c r="B2705" s="7" t="s">
        <v>7098</v>
      </c>
      <c r="C2705" s="7" t="s">
        <v>4721</v>
      </c>
      <c r="D2705" s="7" t="s">
        <v>4721</v>
      </c>
      <c r="E2705" s="11"/>
      <c r="F2705" s="11"/>
      <c r="G2705" s="11"/>
      <c r="H2705" s="11"/>
      <c r="I2705" s="11"/>
      <c r="M2705" s="14"/>
      <c r="N2705" s="15"/>
      <c r="O2705" s="15"/>
    </row>
    <row r="2706">
      <c r="A2706" s="9">
        <v>2706.0</v>
      </c>
      <c r="B2706" s="7" t="s">
        <v>7099</v>
      </c>
      <c r="C2706" s="7" t="s">
        <v>7100</v>
      </c>
      <c r="D2706" s="7" t="s">
        <v>7100</v>
      </c>
      <c r="E2706" s="11"/>
      <c r="F2706" s="11"/>
      <c r="G2706" s="11"/>
      <c r="H2706" s="11"/>
      <c r="I2706" s="11"/>
      <c r="M2706" s="14"/>
      <c r="N2706" s="15"/>
      <c r="O2706" s="15"/>
    </row>
    <row r="2707">
      <c r="A2707" s="9">
        <v>2707.0</v>
      </c>
      <c r="B2707" s="7" t="s">
        <v>7101</v>
      </c>
      <c r="C2707" s="7" t="s">
        <v>7102</v>
      </c>
      <c r="D2707" s="7" t="s">
        <v>7102</v>
      </c>
      <c r="E2707" s="11"/>
      <c r="F2707" s="11"/>
      <c r="G2707" s="11"/>
      <c r="H2707" s="11"/>
      <c r="I2707" s="11"/>
      <c r="M2707" s="14"/>
      <c r="N2707" s="15"/>
      <c r="O2707" s="15"/>
    </row>
    <row r="2708">
      <c r="A2708" s="9">
        <v>2708.0</v>
      </c>
      <c r="B2708" s="7" t="s">
        <v>7103</v>
      </c>
      <c r="C2708" s="7" t="s">
        <v>7073</v>
      </c>
      <c r="D2708" s="7" t="s">
        <v>7073</v>
      </c>
      <c r="E2708" s="11"/>
      <c r="F2708" s="11"/>
      <c r="G2708" s="11"/>
      <c r="H2708" s="11"/>
      <c r="I2708" s="11"/>
      <c r="M2708" s="14" t="s">
        <v>1954</v>
      </c>
      <c r="N2708" s="15"/>
      <c r="O2708" s="15"/>
    </row>
    <row r="2709">
      <c r="A2709" s="9">
        <v>2709.0</v>
      </c>
      <c r="B2709" s="7" t="s">
        <v>4509</v>
      </c>
      <c r="C2709" s="7" t="s">
        <v>7104</v>
      </c>
      <c r="D2709" s="7" t="s">
        <v>7104</v>
      </c>
      <c r="E2709" s="11"/>
      <c r="F2709" s="11"/>
      <c r="G2709" s="11"/>
      <c r="H2709" s="11"/>
      <c r="I2709" s="11"/>
      <c r="M2709" s="14"/>
      <c r="N2709" s="15"/>
      <c r="O2709" s="15"/>
    </row>
    <row r="2710">
      <c r="A2710" s="9">
        <v>2710.0</v>
      </c>
      <c r="B2710" s="7" t="s">
        <v>4540</v>
      </c>
      <c r="C2710" s="7" t="s">
        <v>7104</v>
      </c>
      <c r="D2710" s="7" t="s">
        <v>7104</v>
      </c>
      <c r="E2710" s="11"/>
      <c r="F2710" s="11"/>
      <c r="G2710" s="11"/>
      <c r="H2710" s="11"/>
      <c r="I2710" s="11"/>
      <c r="M2710" s="14"/>
      <c r="N2710" s="15"/>
      <c r="O2710" s="15"/>
    </row>
    <row r="2711">
      <c r="A2711" s="9">
        <v>2711.0</v>
      </c>
      <c r="B2711" s="7" t="s">
        <v>4581</v>
      </c>
      <c r="C2711" s="7" t="s">
        <v>7105</v>
      </c>
      <c r="D2711" s="7" t="s">
        <v>7105</v>
      </c>
      <c r="E2711" s="11"/>
      <c r="F2711" s="11"/>
      <c r="G2711" s="11"/>
      <c r="H2711" s="11"/>
      <c r="I2711" s="11"/>
      <c r="M2711" s="14"/>
      <c r="N2711" s="15"/>
      <c r="O2711" s="15"/>
    </row>
    <row r="2712">
      <c r="A2712" s="9">
        <v>2712.0</v>
      </c>
      <c r="B2712" s="7" t="s">
        <v>3551</v>
      </c>
      <c r="C2712" s="7" t="s">
        <v>7106</v>
      </c>
      <c r="D2712" s="7" t="s">
        <v>7106</v>
      </c>
      <c r="E2712" s="11"/>
      <c r="F2712" s="11"/>
      <c r="G2712" s="11"/>
      <c r="H2712" s="11"/>
      <c r="I2712" s="11"/>
      <c r="M2712" s="14"/>
      <c r="N2712" s="15"/>
      <c r="O2712" s="15"/>
    </row>
    <row r="2713">
      <c r="A2713" s="9">
        <v>2713.0</v>
      </c>
      <c r="B2713" s="7" t="s">
        <v>3374</v>
      </c>
      <c r="C2713" s="7" t="s">
        <v>7107</v>
      </c>
      <c r="D2713" s="7" t="s">
        <v>7107</v>
      </c>
      <c r="E2713" s="11"/>
      <c r="F2713" s="11"/>
      <c r="G2713" s="11"/>
      <c r="H2713" s="11"/>
      <c r="I2713" s="11"/>
      <c r="M2713" s="14"/>
      <c r="N2713" s="15"/>
      <c r="O2713" s="15"/>
    </row>
    <row r="2714">
      <c r="A2714" s="9">
        <v>2714.0</v>
      </c>
      <c r="B2714" s="7" t="s">
        <v>7108</v>
      </c>
      <c r="C2714" s="7" t="s">
        <v>840</v>
      </c>
      <c r="D2714" s="7" t="s">
        <v>840</v>
      </c>
      <c r="E2714" s="11" t="s">
        <v>7109</v>
      </c>
      <c r="F2714" s="11"/>
      <c r="G2714" s="11"/>
      <c r="H2714" s="11"/>
      <c r="I2714" s="11"/>
      <c r="J2714" s="7" t="s">
        <v>7109</v>
      </c>
      <c r="M2714" s="14" t="s">
        <v>7110</v>
      </c>
      <c r="N2714" s="15" t="s">
        <v>7055</v>
      </c>
      <c r="O2714" s="15"/>
    </row>
    <row r="2715">
      <c r="A2715" s="9">
        <v>2715.0</v>
      </c>
      <c r="B2715" s="7" t="s">
        <v>7111</v>
      </c>
      <c r="C2715" s="7" t="s">
        <v>7112</v>
      </c>
      <c r="D2715" s="7" t="s">
        <v>7112</v>
      </c>
      <c r="E2715" s="11" t="s">
        <v>7113</v>
      </c>
      <c r="F2715" s="11"/>
      <c r="G2715" s="11"/>
      <c r="H2715" s="11"/>
      <c r="I2715" s="11"/>
      <c r="M2715" s="14" t="s">
        <v>7114</v>
      </c>
      <c r="N2715" s="15"/>
      <c r="O2715" s="15"/>
    </row>
    <row r="2716">
      <c r="A2716" s="9">
        <v>2716.0</v>
      </c>
      <c r="B2716" s="7" t="s">
        <v>7115</v>
      </c>
      <c r="C2716" s="7" t="s">
        <v>7116</v>
      </c>
      <c r="D2716" s="7" t="s">
        <v>7116</v>
      </c>
      <c r="E2716" s="11"/>
      <c r="F2716" s="11"/>
      <c r="G2716" s="11"/>
      <c r="H2716" s="11"/>
      <c r="I2716" s="11"/>
      <c r="M2716" s="14" t="s">
        <v>7114</v>
      </c>
      <c r="N2716" s="15"/>
      <c r="O2716" s="15"/>
    </row>
    <row r="2717">
      <c r="A2717" s="9">
        <v>2717.0</v>
      </c>
      <c r="B2717" s="7" t="s">
        <v>3512</v>
      </c>
      <c r="C2717" s="7" t="s">
        <v>7117</v>
      </c>
      <c r="D2717" s="7" t="s">
        <v>7117</v>
      </c>
      <c r="E2717" s="11"/>
      <c r="F2717" s="11"/>
      <c r="G2717" s="11"/>
      <c r="H2717" s="11"/>
      <c r="I2717" s="11"/>
      <c r="M2717" s="14"/>
      <c r="N2717" s="15"/>
      <c r="O2717" s="15"/>
    </row>
    <row r="2718">
      <c r="A2718" s="9">
        <v>2718.0</v>
      </c>
      <c r="B2718" s="7" t="s">
        <v>3596</v>
      </c>
      <c r="C2718" s="7" t="s">
        <v>983</v>
      </c>
      <c r="D2718" s="7" t="s">
        <v>983</v>
      </c>
      <c r="E2718" s="11" t="s">
        <v>7118</v>
      </c>
      <c r="F2718" s="11"/>
      <c r="G2718" s="11"/>
      <c r="H2718" s="11"/>
      <c r="I2718" s="11"/>
      <c r="M2718" s="14" t="s">
        <v>7119</v>
      </c>
      <c r="N2718" s="15" t="s">
        <v>7055</v>
      </c>
      <c r="O2718" s="15"/>
    </row>
    <row r="2719">
      <c r="A2719" s="9">
        <v>2719.0</v>
      </c>
      <c r="B2719" s="7" t="s">
        <v>3673</v>
      </c>
      <c r="C2719" s="7" t="s">
        <v>7104</v>
      </c>
      <c r="D2719" s="7" t="s">
        <v>7104</v>
      </c>
      <c r="E2719" s="11"/>
      <c r="F2719" s="11"/>
      <c r="G2719" s="11"/>
      <c r="H2719" s="11"/>
      <c r="I2719" s="11"/>
      <c r="M2719" s="14"/>
      <c r="N2719" s="15"/>
      <c r="O2719" s="15"/>
    </row>
    <row r="2720">
      <c r="A2720" s="9">
        <v>2720.0</v>
      </c>
      <c r="B2720" s="7" t="s">
        <v>3631</v>
      </c>
      <c r="C2720" s="7" t="s">
        <v>4010</v>
      </c>
      <c r="D2720" s="7" t="s">
        <v>4010</v>
      </c>
      <c r="E2720" s="11"/>
      <c r="F2720" s="11"/>
      <c r="G2720" s="11"/>
      <c r="H2720" s="11"/>
      <c r="I2720" s="11"/>
      <c r="M2720" s="14"/>
      <c r="N2720" s="15"/>
      <c r="O2720" s="15"/>
    </row>
    <row r="2721">
      <c r="A2721" s="9">
        <v>2721.0</v>
      </c>
      <c r="B2721" s="7" t="s">
        <v>4583</v>
      </c>
      <c r="C2721" s="7" t="s">
        <v>7104</v>
      </c>
      <c r="D2721" s="7" t="s">
        <v>7104</v>
      </c>
      <c r="E2721" s="11"/>
      <c r="F2721" s="11"/>
      <c r="G2721" s="11"/>
      <c r="H2721" s="11"/>
      <c r="I2721" s="11"/>
      <c r="M2721" s="14"/>
      <c r="N2721" s="15"/>
      <c r="O2721" s="15"/>
    </row>
    <row r="2722">
      <c r="A2722" s="9">
        <v>2722.0</v>
      </c>
      <c r="B2722" s="7" t="s">
        <v>3705</v>
      </c>
      <c r="C2722" s="7" t="s">
        <v>7120</v>
      </c>
      <c r="D2722" s="7" t="s">
        <v>7120</v>
      </c>
      <c r="E2722" s="11"/>
      <c r="F2722" s="11"/>
      <c r="G2722" s="11"/>
      <c r="H2722" s="11"/>
      <c r="I2722" s="11"/>
      <c r="M2722" s="14"/>
      <c r="N2722" s="15"/>
      <c r="O2722" s="15"/>
    </row>
    <row r="2723">
      <c r="A2723" s="53">
        <v>2723.0</v>
      </c>
      <c r="B2723" s="55" t="s">
        <v>3947</v>
      </c>
      <c r="C2723" s="55" t="s">
        <v>7121</v>
      </c>
      <c r="D2723" s="55" t="s">
        <v>7121</v>
      </c>
      <c r="E2723" s="56" t="s">
        <v>7122</v>
      </c>
      <c r="F2723" s="11"/>
      <c r="G2723" s="11"/>
      <c r="H2723" s="11"/>
      <c r="I2723" s="11"/>
      <c r="M2723" s="14" t="s">
        <v>7114</v>
      </c>
      <c r="N2723" s="15"/>
      <c r="O2723" s="15"/>
    </row>
    <row r="2724">
      <c r="A2724" s="53">
        <v>2724.0</v>
      </c>
      <c r="B2724" s="7" t="s">
        <v>4083</v>
      </c>
      <c r="C2724" s="7" t="s">
        <v>7116</v>
      </c>
      <c r="D2724" s="7" t="s">
        <v>7116</v>
      </c>
      <c r="E2724" s="11" t="s">
        <v>7123</v>
      </c>
      <c r="F2724" s="11"/>
      <c r="G2724" s="11"/>
      <c r="H2724" s="11"/>
      <c r="I2724" s="11"/>
      <c r="M2724" s="14" t="s">
        <v>7114</v>
      </c>
      <c r="N2724" s="15"/>
      <c r="O2724" s="15"/>
    </row>
    <row r="2725">
      <c r="A2725" s="9">
        <v>2725.0</v>
      </c>
      <c r="B2725" s="7" t="s">
        <v>4125</v>
      </c>
      <c r="C2725" s="7" t="s">
        <v>7124</v>
      </c>
      <c r="D2725" s="7" t="s">
        <v>7125</v>
      </c>
      <c r="E2725" s="11"/>
      <c r="F2725" s="11"/>
      <c r="G2725" s="11"/>
      <c r="H2725" s="11"/>
      <c r="I2725" s="11"/>
      <c r="M2725" s="14"/>
      <c r="N2725" s="15"/>
      <c r="O2725" s="15"/>
    </row>
    <row r="2726">
      <c r="A2726" s="9">
        <v>2726.0</v>
      </c>
      <c r="B2726" s="7" t="s">
        <v>4387</v>
      </c>
      <c r="C2726" s="7" t="s">
        <v>7126</v>
      </c>
      <c r="D2726" s="7" t="s">
        <v>7127</v>
      </c>
      <c r="E2726" s="11" t="s">
        <v>7128</v>
      </c>
      <c r="F2726" s="11"/>
      <c r="G2726" s="11"/>
      <c r="H2726" s="11"/>
      <c r="I2726" s="11"/>
      <c r="M2726" s="14"/>
      <c r="N2726" s="15"/>
      <c r="O2726" s="15"/>
    </row>
    <row r="2727">
      <c r="A2727" s="9">
        <v>2727.0</v>
      </c>
      <c r="B2727" s="7" t="s">
        <v>4450</v>
      </c>
      <c r="C2727" s="7" t="s">
        <v>550</v>
      </c>
      <c r="D2727" s="7" t="s">
        <v>7127</v>
      </c>
      <c r="E2727" s="11" t="s">
        <v>7129</v>
      </c>
      <c r="F2727" s="11"/>
      <c r="G2727" s="11"/>
      <c r="H2727" s="11"/>
      <c r="I2727" s="11"/>
      <c r="M2727" s="14"/>
      <c r="N2727" s="15"/>
      <c r="O2727" s="15"/>
    </row>
    <row r="2728">
      <c r="A2728" s="9">
        <v>2728.0</v>
      </c>
      <c r="B2728" s="7" t="s">
        <v>4583</v>
      </c>
      <c r="C2728" s="7" t="s">
        <v>7104</v>
      </c>
      <c r="D2728" s="7" t="s">
        <v>7104</v>
      </c>
      <c r="E2728" s="11"/>
      <c r="F2728" s="11"/>
      <c r="G2728" s="11"/>
      <c r="H2728" s="11"/>
      <c r="I2728" s="11"/>
      <c r="M2728" s="14"/>
      <c r="N2728" s="15"/>
      <c r="O2728" s="15"/>
    </row>
    <row r="2729">
      <c r="A2729" s="9">
        <v>2729.0</v>
      </c>
      <c r="B2729" s="7" t="s">
        <v>4636</v>
      </c>
      <c r="C2729" s="7" t="s">
        <v>7130</v>
      </c>
      <c r="D2729" s="7" t="s">
        <v>7131</v>
      </c>
      <c r="E2729" s="11"/>
      <c r="F2729" s="11"/>
      <c r="G2729" s="11"/>
      <c r="H2729" s="11"/>
      <c r="I2729" s="11"/>
      <c r="M2729" s="14"/>
      <c r="N2729" s="15"/>
      <c r="O2729" s="15"/>
    </row>
    <row r="2730">
      <c r="A2730" s="9">
        <v>2730.0</v>
      </c>
      <c r="B2730" s="7" t="s">
        <v>4584</v>
      </c>
      <c r="C2730" s="7" t="s">
        <v>7132</v>
      </c>
      <c r="D2730" s="7" t="s">
        <v>7133</v>
      </c>
      <c r="E2730" s="11"/>
      <c r="F2730" s="11"/>
      <c r="G2730" s="11"/>
      <c r="H2730" s="11"/>
      <c r="I2730" s="11"/>
      <c r="M2730" s="14"/>
      <c r="N2730" s="15"/>
      <c r="O2730" s="15"/>
    </row>
    <row r="2731">
      <c r="A2731" s="9">
        <v>2731.0</v>
      </c>
      <c r="B2731" s="7" t="s">
        <v>4586</v>
      </c>
      <c r="C2731" s="7" t="s">
        <v>7104</v>
      </c>
      <c r="D2731" s="7" t="s">
        <v>7134</v>
      </c>
      <c r="E2731" s="11"/>
      <c r="F2731" s="11"/>
      <c r="G2731" s="11"/>
      <c r="H2731" s="11"/>
      <c r="I2731" s="11"/>
      <c r="M2731" s="14"/>
      <c r="N2731" s="15"/>
      <c r="O2731" s="15"/>
    </row>
    <row r="2732">
      <c r="A2732" s="9">
        <v>2732.0</v>
      </c>
      <c r="B2732" s="7" t="s">
        <v>4597</v>
      </c>
      <c r="C2732" s="7" t="s">
        <v>7104</v>
      </c>
      <c r="D2732" s="7" t="s">
        <v>7084</v>
      </c>
      <c r="E2732" s="11"/>
      <c r="F2732" s="11"/>
      <c r="G2732" s="11"/>
      <c r="H2732" s="11"/>
      <c r="I2732" s="11"/>
      <c r="M2732" s="14"/>
      <c r="N2732" s="15"/>
      <c r="O2732" s="15"/>
    </row>
    <row r="2733">
      <c r="A2733" s="9">
        <v>2732.0</v>
      </c>
      <c r="B2733" s="7" t="s">
        <v>4602</v>
      </c>
      <c r="C2733" s="7" t="s">
        <v>7104</v>
      </c>
      <c r="D2733" s="7"/>
      <c r="E2733" s="11"/>
      <c r="F2733" s="11"/>
      <c r="G2733" s="11"/>
      <c r="H2733" s="11"/>
      <c r="I2733" s="11"/>
      <c r="M2733" s="14"/>
      <c r="N2733" s="15"/>
      <c r="O2733" s="15"/>
    </row>
    <row r="2734">
      <c r="A2734" s="9">
        <v>2732.0</v>
      </c>
      <c r="B2734" s="7" t="s">
        <v>4617</v>
      </c>
      <c r="C2734" s="7" t="s">
        <v>7104</v>
      </c>
      <c r="D2734" s="7"/>
      <c r="E2734" s="11"/>
      <c r="F2734" s="11"/>
      <c r="G2734" s="11"/>
      <c r="H2734" s="11"/>
      <c r="I2734" s="11"/>
      <c r="M2734" s="14"/>
      <c r="N2734" s="15"/>
      <c r="O2734" s="15"/>
    </row>
    <row r="2735">
      <c r="A2735" s="9">
        <v>2732.0</v>
      </c>
      <c r="B2735" s="7" t="s">
        <v>4620</v>
      </c>
      <c r="C2735" s="7" t="s">
        <v>7104</v>
      </c>
      <c r="D2735" s="7"/>
      <c r="E2735" s="11"/>
      <c r="F2735" s="11"/>
      <c r="G2735" s="11"/>
      <c r="H2735" s="11"/>
      <c r="I2735" s="11"/>
      <c r="M2735" s="14"/>
      <c r="N2735" s="15"/>
      <c r="O2735" s="15"/>
    </row>
    <row r="2736">
      <c r="A2736" s="9">
        <v>2732.0</v>
      </c>
      <c r="B2736" s="7" t="s">
        <v>4629</v>
      </c>
      <c r="C2736" s="7" t="s">
        <v>4721</v>
      </c>
      <c r="D2736" s="7" t="s">
        <v>7135</v>
      </c>
      <c r="E2736" s="11"/>
      <c r="F2736" s="11"/>
      <c r="G2736" s="11"/>
      <c r="H2736" s="11"/>
      <c r="I2736" s="11"/>
      <c r="M2736" s="14"/>
      <c r="N2736" s="15"/>
      <c r="O2736" s="15"/>
    </row>
    <row r="2737">
      <c r="A2737" s="9">
        <v>2733.0</v>
      </c>
      <c r="B2737" s="7" t="s">
        <v>4632</v>
      </c>
      <c r="C2737" s="7" t="s">
        <v>4721</v>
      </c>
      <c r="D2737" s="7" t="s">
        <v>7136</v>
      </c>
      <c r="E2737" s="11"/>
      <c r="F2737" s="11"/>
      <c r="G2737" s="11"/>
      <c r="H2737" s="11"/>
      <c r="I2737" s="11"/>
      <c r="M2737" s="14"/>
      <c r="N2737" s="15"/>
      <c r="O2737" s="15"/>
    </row>
    <row r="2738">
      <c r="A2738" s="9">
        <v>2734.0</v>
      </c>
      <c r="B2738" s="7" t="s">
        <v>4657</v>
      </c>
      <c r="C2738" s="7" t="s">
        <v>7104</v>
      </c>
      <c r="D2738" s="7" t="s">
        <v>7137</v>
      </c>
      <c r="E2738" s="11"/>
      <c r="F2738" s="11"/>
      <c r="G2738" s="11"/>
      <c r="H2738" s="11"/>
      <c r="I2738" s="11"/>
      <c r="M2738" s="14"/>
      <c r="N2738" s="15"/>
      <c r="O2738" s="15"/>
    </row>
    <row r="2739">
      <c r="A2739" s="9">
        <v>2735.0</v>
      </c>
      <c r="B2739" s="7" t="s">
        <v>4671</v>
      </c>
      <c r="C2739" s="7" t="s">
        <v>4721</v>
      </c>
      <c r="D2739" s="7" t="s">
        <v>7064</v>
      </c>
      <c r="E2739" s="11"/>
      <c r="F2739" s="11"/>
      <c r="G2739" s="11"/>
      <c r="H2739" s="11"/>
      <c r="I2739" s="11"/>
      <c r="M2739" s="14"/>
      <c r="N2739" s="15"/>
      <c r="O2739" s="15"/>
    </row>
    <row r="2740">
      <c r="A2740" s="9">
        <v>2736.0</v>
      </c>
      <c r="B2740" s="7" t="s">
        <v>4680</v>
      </c>
      <c r="C2740" s="7" t="s">
        <v>7104</v>
      </c>
      <c r="D2740" s="7" t="s">
        <v>7138</v>
      </c>
      <c r="E2740" s="11"/>
      <c r="F2740" s="11"/>
      <c r="G2740" s="11"/>
      <c r="H2740" s="11"/>
      <c r="I2740" s="11"/>
      <c r="M2740" s="14"/>
      <c r="N2740" s="15"/>
      <c r="O2740" s="15"/>
    </row>
    <row r="2741">
      <c r="A2741" s="9">
        <v>2737.0</v>
      </c>
      <c r="B2741" s="7" t="s">
        <v>4695</v>
      </c>
      <c r="C2741" s="7" t="s">
        <v>4721</v>
      </c>
      <c r="D2741" s="7" t="s">
        <v>7135</v>
      </c>
      <c r="E2741" s="11"/>
      <c r="F2741" s="11"/>
      <c r="G2741" s="11"/>
      <c r="H2741" s="11"/>
      <c r="I2741" s="11"/>
      <c r="M2741" s="14"/>
      <c r="N2741" s="15"/>
      <c r="O2741" s="15"/>
    </row>
    <row r="2742">
      <c r="A2742" s="9">
        <v>2738.0</v>
      </c>
      <c r="B2742" s="7" t="s">
        <v>4708</v>
      </c>
      <c r="C2742" s="7" t="s">
        <v>4721</v>
      </c>
      <c r="D2742" s="7" t="s">
        <v>7135</v>
      </c>
      <c r="E2742" s="11"/>
      <c r="F2742" s="11"/>
      <c r="G2742" s="11"/>
      <c r="H2742" s="11"/>
      <c r="I2742" s="11"/>
      <c r="M2742" s="14"/>
      <c r="N2742" s="15"/>
      <c r="O2742" s="15"/>
    </row>
    <row r="2743">
      <c r="A2743" s="9">
        <v>2739.0</v>
      </c>
      <c r="B2743" s="7" t="s">
        <v>4719</v>
      </c>
      <c r="C2743" s="7" t="s">
        <v>4721</v>
      </c>
      <c r="D2743" s="7" t="s">
        <v>7135</v>
      </c>
      <c r="E2743" s="11"/>
      <c r="F2743" s="11"/>
      <c r="G2743" s="11"/>
      <c r="H2743" s="11"/>
      <c r="I2743" s="11"/>
      <c r="M2743" s="14"/>
      <c r="N2743" s="15"/>
      <c r="O2743" s="15"/>
    </row>
    <row r="2744">
      <c r="A2744" s="9">
        <v>2740.0</v>
      </c>
      <c r="B2744" s="7" t="s">
        <v>4733</v>
      </c>
      <c r="C2744" s="7" t="s">
        <v>7104</v>
      </c>
      <c r="D2744" s="7" t="s">
        <v>7134</v>
      </c>
      <c r="E2744" s="11"/>
      <c r="F2744" s="11"/>
      <c r="G2744" s="11"/>
      <c r="H2744" s="11"/>
      <c r="I2744" s="11"/>
      <c r="M2744" s="14"/>
      <c r="N2744" s="15"/>
      <c r="O2744" s="15"/>
    </row>
    <row r="2745">
      <c r="A2745" s="9">
        <v>2741.0</v>
      </c>
      <c r="B2745" s="7" t="s">
        <v>4747</v>
      </c>
      <c r="C2745" s="7" t="s">
        <v>4721</v>
      </c>
      <c r="D2745" s="7" t="s">
        <v>7135</v>
      </c>
      <c r="E2745" s="11"/>
      <c r="F2745" s="11"/>
      <c r="G2745" s="11"/>
      <c r="H2745" s="11"/>
      <c r="I2745" s="11"/>
      <c r="M2745" s="14"/>
      <c r="N2745" s="15"/>
      <c r="O2745" s="15"/>
    </row>
    <row r="2746">
      <c r="A2746" s="9">
        <v>2742.0</v>
      </c>
      <c r="B2746" s="7" t="s">
        <v>4771</v>
      </c>
      <c r="C2746" s="7" t="s">
        <v>7104</v>
      </c>
      <c r="D2746" s="7" t="s">
        <v>7071</v>
      </c>
      <c r="E2746" s="11"/>
      <c r="F2746" s="11"/>
      <c r="G2746" s="11"/>
      <c r="H2746" s="11"/>
      <c r="I2746" s="11"/>
      <c r="M2746" s="14"/>
      <c r="N2746" s="15"/>
      <c r="O2746" s="15"/>
    </row>
    <row r="2747">
      <c r="A2747" s="9">
        <v>2743.0</v>
      </c>
      <c r="B2747" s="7" t="s">
        <v>4788</v>
      </c>
      <c r="C2747" s="7" t="s">
        <v>4721</v>
      </c>
      <c r="D2747" s="7" t="s">
        <v>7135</v>
      </c>
      <c r="E2747" s="11"/>
      <c r="F2747" s="11"/>
      <c r="G2747" s="11"/>
      <c r="H2747" s="11"/>
      <c r="I2747" s="11"/>
      <c r="M2747" s="14"/>
      <c r="N2747" s="15"/>
      <c r="O2747" s="15"/>
    </row>
    <row r="2748">
      <c r="A2748" s="9">
        <v>2743.0</v>
      </c>
      <c r="B2748" s="7" t="s">
        <v>4798</v>
      </c>
      <c r="C2748" s="7" t="s">
        <v>7139</v>
      </c>
      <c r="D2748" s="7" t="s">
        <v>7127</v>
      </c>
      <c r="E2748" s="11"/>
      <c r="F2748" s="11"/>
      <c r="G2748" s="11"/>
      <c r="H2748" s="11"/>
      <c r="I2748" s="11"/>
      <c r="M2748" s="14"/>
      <c r="N2748" s="15"/>
      <c r="O2748" s="15"/>
    </row>
    <row r="2749">
      <c r="A2749" s="9">
        <v>2744.0</v>
      </c>
      <c r="B2749" s="7" t="s">
        <v>4765</v>
      </c>
      <c r="C2749" s="7" t="s">
        <v>1502</v>
      </c>
      <c r="D2749" s="7" t="s">
        <v>1502</v>
      </c>
      <c r="E2749" s="11"/>
      <c r="F2749" s="11"/>
      <c r="G2749" s="11"/>
      <c r="H2749" s="11"/>
      <c r="I2749" s="11"/>
      <c r="M2749" s="14"/>
      <c r="N2749" s="15"/>
      <c r="O2749" s="15"/>
    </row>
    <row r="2750">
      <c r="A2750" s="9"/>
      <c r="B2750" s="7"/>
      <c r="C2750" s="7"/>
      <c r="D2750" s="7"/>
      <c r="E2750" s="11"/>
      <c r="F2750" s="11"/>
      <c r="G2750" s="11"/>
      <c r="H2750" s="11"/>
      <c r="I2750" s="11"/>
      <c r="M2750" s="14"/>
      <c r="N2750" s="15"/>
      <c r="O2750" s="15"/>
    </row>
    <row r="2751">
      <c r="A2751" s="9"/>
      <c r="B2751" s="7"/>
      <c r="C2751" s="7"/>
      <c r="D2751" s="7"/>
      <c r="E2751" s="11"/>
      <c r="F2751" s="11"/>
      <c r="G2751" s="11"/>
      <c r="H2751" s="11"/>
      <c r="I2751" s="11"/>
      <c r="M2751" s="14"/>
      <c r="N2751" s="15"/>
      <c r="O2751" s="15"/>
    </row>
    <row r="2752">
      <c r="A2752" s="9"/>
      <c r="B2752" s="7"/>
      <c r="C2752" s="7"/>
      <c r="D2752" s="7"/>
      <c r="E2752" s="11"/>
      <c r="F2752" s="11"/>
      <c r="G2752" s="11"/>
      <c r="H2752" s="11"/>
      <c r="I2752" s="11"/>
      <c r="M2752" s="14"/>
      <c r="N2752" s="15"/>
      <c r="O2752" s="15"/>
    </row>
    <row r="2753">
      <c r="A2753" s="9"/>
      <c r="B2753" s="7"/>
      <c r="C2753" s="7"/>
      <c r="D2753" s="7"/>
      <c r="E2753" s="11"/>
      <c r="F2753" s="11"/>
      <c r="G2753" s="11"/>
      <c r="H2753" s="11"/>
      <c r="I2753" s="11"/>
      <c r="M2753" s="14"/>
      <c r="N2753" s="15"/>
      <c r="O2753" s="15"/>
    </row>
    <row r="2754">
      <c r="A2754" s="9"/>
      <c r="B2754" s="7"/>
      <c r="C2754" s="7"/>
      <c r="D2754" s="7"/>
      <c r="E2754" s="11"/>
      <c r="F2754" s="11"/>
      <c r="G2754" s="11"/>
      <c r="H2754" s="11"/>
      <c r="I2754" s="11"/>
      <c r="M2754" s="14"/>
      <c r="N2754" s="15"/>
      <c r="O2754" s="15"/>
    </row>
    <row r="2755">
      <c r="A2755" s="9"/>
      <c r="B2755" s="7"/>
      <c r="C2755" s="7"/>
      <c r="D2755" s="7"/>
      <c r="E2755" s="11"/>
      <c r="F2755" s="11"/>
      <c r="G2755" s="11"/>
      <c r="H2755" s="11"/>
      <c r="I2755" s="11"/>
      <c r="M2755" s="14"/>
      <c r="N2755" s="15"/>
      <c r="O2755" s="15"/>
    </row>
    <row r="2756">
      <c r="A2756" s="9"/>
      <c r="B2756" s="7"/>
      <c r="C2756" s="7"/>
      <c r="D2756" s="7"/>
      <c r="E2756" s="11"/>
      <c r="F2756" s="11"/>
      <c r="G2756" s="11"/>
      <c r="H2756" s="11"/>
      <c r="I2756" s="11"/>
      <c r="M2756" s="14"/>
      <c r="N2756" s="15"/>
      <c r="O2756" s="15"/>
    </row>
    <row r="2757">
      <c r="A2757" s="9"/>
      <c r="B2757" s="7"/>
      <c r="C2757" s="7"/>
      <c r="D2757" s="7"/>
      <c r="E2757" s="11"/>
      <c r="F2757" s="11"/>
      <c r="G2757" s="11"/>
      <c r="H2757" s="11"/>
      <c r="I2757" s="11"/>
      <c r="M2757" s="14"/>
      <c r="N2757" s="15"/>
      <c r="O2757" s="15"/>
    </row>
    <row r="2758">
      <c r="A2758" s="9"/>
      <c r="B2758" s="7"/>
      <c r="C2758" s="7"/>
      <c r="D2758" s="7"/>
      <c r="E2758" s="11"/>
      <c r="F2758" s="11"/>
      <c r="G2758" s="11"/>
      <c r="H2758" s="11"/>
      <c r="I2758" s="11"/>
      <c r="M2758" s="14"/>
      <c r="N2758" s="15"/>
      <c r="O2758" s="15"/>
    </row>
    <row r="2759">
      <c r="A2759" s="9"/>
      <c r="B2759" s="7"/>
      <c r="C2759" s="7"/>
      <c r="D2759" s="7"/>
      <c r="E2759" s="11"/>
      <c r="F2759" s="11"/>
      <c r="G2759" s="11"/>
      <c r="H2759" s="11"/>
      <c r="I2759" s="11"/>
      <c r="M2759" s="14"/>
      <c r="N2759" s="15"/>
      <c r="O2759" s="15"/>
    </row>
    <row r="2760">
      <c r="A2760" s="9"/>
      <c r="B2760" s="7"/>
      <c r="C2760" s="7"/>
      <c r="D2760" s="7"/>
      <c r="E2760" s="11"/>
      <c r="F2760" s="11"/>
      <c r="G2760" s="11"/>
      <c r="H2760" s="11"/>
      <c r="I2760" s="11"/>
      <c r="M2760" s="14"/>
      <c r="N2760" s="15"/>
      <c r="O2760" s="15"/>
    </row>
    <row r="2761">
      <c r="A2761" s="9"/>
      <c r="B2761" s="7"/>
      <c r="C2761" s="7"/>
      <c r="D2761" s="7"/>
      <c r="E2761" s="11"/>
      <c r="F2761" s="11"/>
      <c r="G2761" s="11"/>
      <c r="H2761" s="11"/>
      <c r="I2761" s="11"/>
      <c r="M2761" s="14"/>
      <c r="N2761" s="15"/>
      <c r="O2761" s="15"/>
    </row>
    <row r="2762">
      <c r="A2762" s="9"/>
      <c r="B2762" s="7"/>
      <c r="C2762" s="7"/>
      <c r="D2762" s="7"/>
      <c r="E2762" s="11"/>
      <c r="F2762" s="11"/>
      <c r="G2762" s="11"/>
      <c r="H2762" s="11"/>
      <c r="I2762" s="11"/>
      <c r="M2762" s="14"/>
      <c r="N2762" s="15"/>
      <c r="O2762" s="15"/>
    </row>
    <row r="2763">
      <c r="A2763" s="9"/>
      <c r="B2763" s="7"/>
      <c r="C2763" s="7"/>
      <c r="D2763" s="7"/>
      <c r="E2763" s="11"/>
      <c r="F2763" s="11"/>
      <c r="G2763" s="11"/>
      <c r="H2763" s="11"/>
      <c r="I2763" s="11"/>
      <c r="M2763" s="14"/>
      <c r="N2763" s="15"/>
      <c r="O2763" s="15"/>
    </row>
    <row r="2764">
      <c r="A2764" s="9"/>
      <c r="B2764" s="7"/>
      <c r="C2764" s="7"/>
      <c r="D2764" s="7"/>
      <c r="E2764" s="11"/>
      <c r="F2764" s="11"/>
      <c r="G2764" s="11"/>
      <c r="H2764" s="11"/>
      <c r="I2764" s="11"/>
      <c r="M2764" s="14"/>
      <c r="N2764" s="15"/>
      <c r="O2764" s="15"/>
    </row>
    <row r="2765">
      <c r="A2765" s="9"/>
      <c r="B2765" s="7"/>
      <c r="C2765" s="7"/>
      <c r="D2765" s="7"/>
      <c r="E2765" s="11"/>
      <c r="F2765" s="11"/>
      <c r="G2765" s="11"/>
      <c r="H2765" s="11"/>
      <c r="I2765" s="11"/>
      <c r="M2765" s="14"/>
      <c r="N2765" s="15"/>
      <c r="O2765" s="15"/>
    </row>
    <row r="2766">
      <c r="A2766" s="9"/>
      <c r="B2766" s="7"/>
      <c r="C2766" s="7"/>
      <c r="D2766" s="7"/>
      <c r="E2766" s="11"/>
      <c r="F2766" s="11"/>
      <c r="G2766" s="11"/>
      <c r="H2766" s="11"/>
      <c r="I2766" s="11"/>
      <c r="M2766" s="14"/>
      <c r="N2766" s="15"/>
      <c r="O2766" s="15"/>
    </row>
    <row r="2767">
      <c r="A2767" s="9"/>
      <c r="B2767" s="7"/>
      <c r="C2767" s="7"/>
      <c r="D2767" s="7"/>
      <c r="E2767" s="11"/>
      <c r="F2767" s="11"/>
      <c r="G2767" s="11"/>
      <c r="H2767" s="11"/>
      <c r="I2767" s="11"/>
      <c r="M2767" s="14"/>
      <c r="N2767" s="15"/>
      <c r="O2767" s="15"/>
    </row>
    <row r="2768">
      <c r="A2768" s="9"/>
      <c r="B2768" s="7"/>
      <c r="C2768" s="7"/>
      <c r="D2768" s="7"/>
      <c r="E2768" s="11"/>
      <c r="F2768" s="11"/>
      <c r="G2768" s="11"/>
      <c r="H2768" s="11"/>
      <c r="I2768" s="11"/>
      <c r="M2768" s="14"/>
      <c r="N2768" s="15"/>
      <c r="O2768" s="15"/>
    </row>
    <row r="2769">
      <c r="A2769" s="9"/>
      <c r="B2769" s="7"/>
      <c r="C2769" s="7"/>
      <c r="D2769" s="7"/>
      <c r="E2769" s="11"/>
      <c r="F2769" s="11"/>
      <c r="G2769" s="11"/>
      <c r="H2769" s="11"/>
      <c r="I2769" s="11"/>
      <c r="M2769" s="14"/>
      <c r="N2769" s="15"/>
      <c r="O2769" s="15"/>
    </row>
    <row r="2770">
      <c r="A2770" s="9"/>
      <c r="B2770" s="7"/>
      <c r="C2770" s="7"/>
      <c r="D2770" s="7"/>
      <c r="E2770" s="11"/>
      <c r="F2770" s="11"/>
      <c r="G2770" s="11"/>
      <c r="H2770" s="11"/>
      <c r="I2770" s="11"/>
      <c r="M2770" s="14"/>
      <c r="N2770" s="15"/>
      <c r="O2770" s="15"/>
    </row>
    <row r="2771">
      <c r="A2771" s="9"/>
      <c r="B2771" s="7"/>
      <c r="C2771" s="7"/>
      <c r="D2771" s="7"/>
      <c r="E2771" s="11"/>
      <c r="F2771" s="11"/>
      <c r="G2771" s="11"/>
      <c r="H2771" s="11"/>
      <c r="I2771" s="11"/>
      <c r="M2771" s="14"/>
      <c r="N2771" s="15"/>
      <c r="O2771" s="15"/>
    </row>
    <row r="2772">
      <c r="A2772" s="9"/>
      <c r="B2772" s="7"/>
      <c r="C2772" s="7"/>
      <c r="D2772" s="7"/>
      <c r="E2772" s="11"/>
      <c r="F2772" s="11"/>
      <c r="G2772" s="11"/>
      <c r="H2772" s="11"/>
      <c r="I2772" s="11"/>
      <c r="M2772" s="14"/>
      <c r="N2772" s="15"/>
      <c r="O2772" s="15"/>
    </row>
    <row r="2773">
      <c r="A2773" s="9"/>
      <c r="B2773" s="7"/>
      <c r="C2773" s="7"/>
      <c r="D2773" s="7"/>
      <c r="E2773" s="11"/>
      <c r="F2773" s="11"/>
      <c r="G2773" s="11"/>
      <c r="H2773" s="11"/>
      <c r="I2773" s="11"/>
      <c r="M2773" s="14"/>
      <c r="N2773" s="15"/>
      <c r="O2773" s="15"/>
    </row>
    <row r="2774">
      <c r="A2774" s="9"/>
      <c r="B2774" s="7"/>
      <c r="C2774" s="7"/>
      <c r="D2774" s="7"/>
      <c r="E2774" s="11"/>
      <c r="F2774" s="11"/>
      <c r="G2774" s="11"/>
      <c r="H2774" s="11"/>
      <c r="I2774" s="11"/>
      <c r="M2774" s="14"/>
      <c r="N2774" s="15"/>
      <c r="O2774" s="15"/>
    </row>
    <row r="2775">
      <c r="A2775" s="9"/>
      <c r="B2775" s="7"/>
      <c r="C2775" s="7"/>
      <c r="D2775" s="7"/>
      <c r="E2775" s="11"/>
      <c r="F2775" s="11"/>
      <c r="G2775" s="11"/>
      <c r="H2775" s="11"/>
      <c r="I2775" s="11"/>
      <c r="M2775" s="14"/>
      <c r="N2775" s="15"/>
      <c r="O2775" s="15"/>
    </row>
    <row r="2776">
      <c r="A2776" s="9"/>
      <c r="B2776" s="7"/>
      <c r="C2776" s="7"/>
      <c r="D2776" s="7"/>
      <c r="E2776" s="11"/>
      <c r="F2776" s="11"/>
      <c r="G2776" s="11"/>
      <c r="H2776" s="11"/>
      <c r="I2776" s="11"/>
      <c r="M2776" s="14"/>
      <c r="N2776" s="15"/>
      <c r="O2776" s="15"/>
    </row>
    <row r="2777">
      <c r="A2777" s="9"/>
      <c r="B2777" s="7"/>
      <c r="C2777" s="7"/>
      <c r="D2777" s="7"/>
      <c r="E2777" s="11"/>
      <c r="F2777" s="11"/>
      <c r="G2777" s="11"/>
      <c r="H2777" s="11"/>
      <c r="I2777" s="11"/>
      <c r="M2777" s="14"/>
      <c r="N2777" s="15"/>
      <c r="O2777" s="15"/>
    </row>
    <row r="2778">
      <c r="A2778" s="9"/>
      <c r="B2778" s="7"/>
      <c r="C2778" s="7"/>
      <c r="D2778" s="7"/>
      <c r="E2778" s="11"/>
      <c r="F2778" s="11"/>
      <c r="G2778" s="11"/>
      <c r="H2778" s="11"/>
      <c r="I2778" s="11"/>
      <c r="M2778" s="14"/>
      <c r="N2778" s="15"/>
      <c r="O2778" s="15"/>
    </row>
    <row r="2779">
      <c r="A2779" s="9"/>
      <c r="B2779" s="7"/>
      <c r="C2779" s="7"/>
      <c r="D2779" s="7"/>
      <c r="E2779" s="11"/>
      <c r="F2779" s="11"/>
      <c r="G2779" s="11"/>
      <c r="H2779" s="11"/>
      <c r="I2779" s="11"/>
      <c r="M2779" s="14"/>
      <c r="N2779" s="15"/>
      <c r="O2779" s="15"/>
    </row>
    <row r="2780">
      <c r="A2780" s="9"/>
      <c r="B2780" s="7"/>
      <c r="C2780" s="7"/>
      <c r="D2780" s="7"/>
      <c r="E2780" s="11"/>
      <c r="F2780" s="11"/>
      <c r="G2780" s="11"/>
      <c r="H2780" s="11"/>
      <c r="I2780" s="11"/>
      <c r="M2780" s="14"/>
      <c r="N2780" s="15"/>
      <c r="O2780" s="15"/>
    </row>
    <row r="2781">
      <c r="A2781" s="9"/>
      <c r="B2781" s="7"/>
      <c r="C2781" s="7"/>
      <c r="D2781" s="7"/>
      <c r="E2781" s="11"/>
      <c r="F2781" s="11"/>
      <c r="G2781" s="11"/>
      <c r="H2781" s="11"/>
      <c r="I2781" s="11"/>
      <c r="M2781" s="14"/>
      <c r="N2781" s="15"/>
      <c r="O2781" s="15"/>
    </row>
    <row r="2782">
      <c r="A2782" s="9"/>
      <c r="B2782" s="7"/>
      <c r="C2782" s="7"/>
      <c r="D2782" s="7"/>
      <c r="E2782" s="11"/>
      <c r="F2782" s="11"/>
      <c r="G2782" s="11"/>
      <c r="H2782" s="11"/>
      <c r="I2782" s="11"/>
      <c r="M2782" s="14"/>
      <c r="N2782" s="15"/>
      <c r="O2782" s="15"/>
    </row>
    <row r="2783">
      <c r="A2783" s="9"/>
      <c r="B2783" s="7"/>
      <c r="C2783" s="7"/>
      <c r="D2783" s="7"/>
      <c r="E2783" s="11"/>
      <c r="F2783" s="11"/>
      <c r="G2783" s="11"/>
      <c r="H2783" s="11"/>
      <c r="I2783" s="11"/>
      <c r="M2783" s="14"/>
      <c r="N2783" s="15"/>
      <c r="O2783" s="15"/>
    </row>
    <row r="2784">
      <c r="A2784" s="9"/>
      <c r="B2784" s="7"/>
      <c r="C2784" s="7"/>
      <c r="D2784" s="7"/>
      <c r="E2784" s="11"/>
      <c r="F2784" s="11"/>
      <c r="G2784" s="11"/>
      <c r="H2784" s="11"/>
      <c r="I2784" s="11"/>
      <c r="M2784" s="14"/>
      <c r="N2784" s="15"/>
      <c r="O2784" s="15"/>
    </row>
    <row r="2785">
      <c r="A2785" s="9"/>
      <c r="B2785" s="7"/>
      <c r="C2785" s="7"/>
      <c r="D2785" s="7"/>
      <c r="E2785" s="11"/>
      <c r="F2785" s="11"/>
      <c r="G2785" s="11"/>
      <c r="H2785" s="11"/>
      <c r="I2785" s="11"/>
      <c r="M2785" s="14"/>
      <c r="N2785" s="15"/>
      <c r="O2785" s="15"/>
    </row>
    <row r="2786">
      <c r="A2786" s="9"/>
      <c r="B2786" s="7"/>
      <c r="C2786" s="7"/>
      <c r="D2786" s="7"/>
      <c r="E2786" s="11"/>
      <c r="F2786" s="11"/>
      <c r="G2786" s="11"/>
      <c r="H2786" s="11"/>
      <c r="I2786" s="11"/>
      <c r="M2786" s="14"/>
      <c r="N2786" s="15"/>
      <c r="O2786" s="15"/>
    </row>
    <row r="2787">
      <c r="A2787" s="9"/>
      <c r="B2787" s="7"/>
      <c r="C2787" s="7"/>
      <c r="D2787" s="7"/>
      <c r="E2787" s="11"/>
      <c r="F2787" s="11"/>
      <c r="G2787" s="11"/>
      <c r="H2787" s="11"/>
      <c r="I2787" s="11"/>
      <c r="M2787" s="14"/>
      <c r="N2787" s="15"/>
      <c r="O2787" s="15"/>
    </row>
    <row r="2788">
      <c r="A2788" s="9"/>
      <c r="B2788" s="7"/>
      <c r="C2788" s="7"/>
      <c r="D2788" s="7"/>
      <c r="E2788" s="11"/>
      <c r="F2788" s="11"/>
      <c r="G2788" s="11"/>
      <c r="H2788" s="11"/>
      <c r="I2788" s="11"/>
      <c r="M2788" s="14"/>
      <c r="N2788" s="15"/>
      <c r="O2788" s="15"/>
    </row>
    <row r="2789">
      <c r="A2789" s="9"/>
      <c r="B2789" s="7"/>
      <c r="C2789" s="7"/>
      <c r="D2789" s="7"/>
      <c r="E2789" s="11"/>
      <c r="F2789" s="11"/>
      <c r="G2789" s="11"/>
      <c r="H2789" s="11"/>
      <c r="I2789" s="11"/>
      <c r="M2789" s="14"/>
      <c r="N2789" s="15"/>
      <c r="O2789" s="15"/>
    </row>
    <row r="2790">
      <c r="A2790" s="9"/>
      <c r="B2790" s="7"/>
      <c r="C2790" s="7"/>
      <c r="D2790" s="7"/>
      <c r="E2790" s="11"/>
      <c r="F2790" s="11"/>
      <c r="G2790" s="11"/>
      <c r="H2790" s="11"/>
      <c r="I2790" s="11"/>
      <c r="M2790" s="14"/>
      <c r="N2790" s="15"/>
      <c r="O2790" s="15"/>
    </row>
    <row r="2791">
      <c r="A2791" s="9"/>
      <c r="B2791" s="7"/>
      <c r="C2791" s="7"/>
      <c r="D2791" s="7"/>
      <c r="E2791" s="11"/>
      <c r="F2791" s="11"/>
      <c r="G2791" s="11"/>
      <c r="H2791" s="11"/>
      <c r="I2791" s="11"/>
      <c r="M2791" s="14"/>
      <c r="N2791" s="15"/>
      <c r="O2791" s="15"/>
    </row>
    <row r="2792">
      <c r="A2792" s="9"/>
      <c r="B2792" s="7"/>
      <c r="C2792" s="7"/>
      <c r="D2792" s="7"/>
      <c r="E2792" s="11"/>
      <c r="F2792" s="11"/>
      <c r="G2792" s="11"/>
      <c r="H2792" s="11"/>
      <c r="I2792" s="11"/>
      <c r="M2792" s="14"/>
      <c r="N2792" s="15"/>
      <c r="O2792" s="15"/>
    </row>
    <row r="2793">
      <c r="A2793" s="9"/>
      <c r="B2793" s="7"/>
      <c r="C2793" s="7"/>
      <c r="D2793" s="7"/>
      <c r="E2793" s="11"/>
      <c r="F2793" s="11"/>
      <c r="G2793" s="11"/>
      <c r="H2793" s="11"/>
      <c r="I2793" s="11"/>
      <c r="M2793" s="14"/>
      <c r="N2793" s="15"/>
      <c r="O2793" s="15"/>
    </row>
    <row r="2794">
      <c r="A2794" s="9"/>
      <c r="B2794" s="7"/>
      <c r="C2794" s="7"/>
      <c r="D2794" s="7"/>
      <c r="E2794" s="11"/>
      <c r="F2794" s="11"/>
      <c r="G2794" s="11"/>
      <c r="H2794" s="11"/>
      <c r="I2794" s="11"/>
      <c r="M2794" s="14"/>
      <c r="N2794" s="15"/>
      <c r="O2794" s="15"/>
    </row>
    <row r="2795">
      <c r="A2795" s="9"/>
      <c r="B2795" s="7"/>
      <c r="C2795" s="7"/>
      <c r="D2795" s="7"/>
      <c r="E2795" s="11"/>
      <c r="F2795" s="11"/>
      <c r="G2795" s="11"/>
      <c r="H2795" s="11"/>
      <c r="I2795" s="11"/>
      <c r="M2795" s="14"/>
      <c r="N2795" s="15"/>
      <c r="O2795" s="15"/>
    </row>
    <row r="2796">
      <c r="A2796" s="9"/>
      <c r="B2796" s="7"/>
      <c r="C2796" s="7"/>
      <c r="D2796" s="7"/>
      <c r="E2796" s="11"/>
      <c r="F2796" s="11"/>
      <c r="G2796" s="11"/>
      <c r="H2796" s="11"/>
      <c r="I2796" s="11"/>
      <c r="M2796" s="14"/>
      <c r="N2796" s="15"/>
      <c r="O2796" s="15"/>
    </row>
    <row r="2797">
      <c r="A2797" s="9"/>
      <c r="B2797" s="7"/>
      <c r="C2797" s="7"/>
      <c r="D2797" s="7"/>
      <c r="E2797" s="11"/>
      <c r="F2797" s="11"/>
      <c r="G2797" s="11"/>
      <c r="H2797" s="11"/>
      <c r="I2797" s="11"/>
      <c r="M2797" s="14"/>
      <c r="N2797" s="15"/>
      <c r="O2797" s="15"/>
    </row>
    <row r="2798">
      <c r="A2798" s="9"/>
      <c r="B2798" s="7"/>
      <c r="C2798" s="7"/>
      <c r="D2798" s="7"/>
      <c r="E2798" s="11"/>
      <c r="F2798" s="11"/>
      <c r="G2798" s="11"/>
      <c r="H2798" s="11"/>
      <c r="I2798" s="11"/>
      <c r="M2798" s="14"/>
      <c r="N2798" s="15"/>
      <c r="O2798" s="15"/>
    </row>
    <row r="2799">
      <c r="A2799" s="9"/>
      <c r="B2799" s="7"/>
      <c r="C2799" s="7"/>
      <c r="D2799" s="7"/>
      <c r="E2799" s="11"/>
      <c r="F2799" s="11"/>
      <c r="G2799" s="11"/>
      <c r="H2799" s="11"/>
      <c r="I2799" s="11"/>
      <c r="M2799" s="14"/>
      <c r="N2799" s="15"/>
      <c r="O2799" s="15"/>
    </row>
    <row r="2800">
      <c r="A2800" s="9"/>
      <c r="B2800" s="7"/>
      <c r="C2800" s="7"/>
      <c r="D2800" s="7"/>
      <c r="E2800" s="11"/>
      <c r="F2800" s="11"/>
      <c r="G2800" s="11"/>
      <c r="H2800" s="11"/>
      <c r="I2800" s="11"/>
      <c r="M2800" s="14"/>
      <c r="N2800" s="15"/>
      <c r="O2800" s="15"/>
    </row>
    <row r="2801">
      <c r="A2801" s="9"/>
      <c r="B2801" s="7"/>
      <c r="C2801" s="7"/>
      <c r="D2801" s="7"/>
      <c r="E2801" s="11"/>
      <c r="F2801" s="11"/>
      <c r="G2801" s="11"/>
      <c r="H2801" s="11"/>
      <c r="I2801" s="11"/>
      <c r="M2801" s="14"/>
      <c r="N2801" s="15"/>
      <c r="O2801" s="15"/>
    </row>
    <row r="2802">
      <c r="A2802" s="9"/>
      <c r="B2802" s="7"/>
      <c r="C2802" s="7"/>
      <c r="D2802" s="7"/>
      <c r="E2802" s="11"/>
      <c r="F2802" s="11"/>
      <c r="G2802" s="11"/>
      <c r="H2802" s="11"/>
      <c r="I2802" s="11"/>
      <c r="M2802" s="14"/>
      <c r="N2802" s="15"/>
      <c r="O2802" s="15"/>
    </row>
    <row r="2803">
      <c r="A2803" s="9"/>
      <c r="B2803" s="7"/>
      <c r="C2803" s="7"/>
      <c r="D2803" s="7"/>
      <c r="E2803" s="11"/>
      <c r="F2803" s="11"/>
      <c r="G2803" s="11"/>
      <c r="H2803" s="11"/>
      <c r="I2803" s="11"/>
      <c r="M2803" s="14"/>
      <c r="N2803" s="15"/>
      <c r="O2803" s="15"/>
    </row>
    <row r="2804">
      <c r="A2804" s="9"/>
      <c r="B2804" s="7"/>
      <c r="C2804" s="7"/>
      <c r="D2804" s="7"/>
      <c r="E2804" s="11"/>
      <c r="F2804" s="11"/>
      <c r="G2804" s="11"/>
      <c r="H2804" s="11"/>
      <c r="I2804" s="11"/>
      <c r="M2804" s="14"/>
      <c r="N2804" s="15"/>
      <c r="O2804" s="15"/>
    </row>
    <row r="2805">
      <c r="A2805" s="9"/>
      <c r="B2805" s="7"/>
      <c r="C2805" s="7"/>
      <c r="D2805" s="7"/>
      <c r="E2805" s="11"/>
      <c r="F2805" s="11"/>
      <c r="G2805" s="11"/>
      <c r="H2805" s="11"/>
      <c r="I2805" s="11"/>
      <c r="M2805" s="14"/>
      <c r="N2805" s="15"/>
      <c r="O2805" s="15"/>
    </row>
    <row r="2806">
      <c r="A2806" s="9"/>
      <c r="B2806" s="7"/>
      <c r="C2806" s="7"/>
      <c r="D2806" s="7"/>
      <c r="E2806" s="11"/>
      <c r="F2806" s="11"/>
      <c r="G2806" s="11"/>
      <c r="H2806" s="11"/>
      <c r="I2806" s="11"/>
      <c r="M2806" s="14"/>
      <c r="N2806" s="15"/>
      <c r="O2806" s="15"/>
    </row>
    <row r="2807">
      <c r="A2807" s="9"/>
      <c r="B2807" s="7"/>
      <c r="C2807" s="7"/>
      <c r="D2807" s="7"/>
      <c r="E2807" s="11"/>
      <c r="F2807" s="11"/>
      <c r="G2807" s="11"/>
      <c r="H2807" s="11"/>
      <c r="I2807" s="11"/>
      <c r="M2807" s="14"/>
      <c r="N2807" s="15"/>
      <c r="O2807" s="15"/>
    </row>
    <row r="2808">
      <c r="A2808" s="9"/>
      <c r="B2808" s="7"/>
      <c r="C2808" s="7"/>
      <c r="D2808" s="7"/>
      <c r="E2808" s="11"/>
      <c r="F2808" s="11"/>
      <c r="G2808" s="11"/>
      <c r="H2808" s="11"/>
      <c r="I2808" s="11"/>
      <c r="M2808" s="14"/>
      <c r="N2808" s="15"/>
      <c r="O2808" s="15"/>
    </row>
    <row r="2809">
      <c r="A2809" s="9"/>
      <c r="B2809" s="7"/>
      <c r="C2809" s="7"/>
      <c r="D2809" s="7"/>
      <c r="E2809" s="11"/>
      <c r="F2809" s="11"/>
      <c r="G2809" s="11"/>
      <c r="H2809" s="11"/>
      <c r="I2809" s="11"/>
      <c r="M2809" s="14"/>
      <c r="N2809" s="15"/>
      <c r="O2809" s="15"/>
    </row>
    <row r="2810">
      <c r="A2810" s="9"/>
      <c r="B2810" s="7"/>
      <c r="C2810" s="7"/>
      <c r="D2810" s="7"/>
      <c r="E2810" s="11"/>
      <c r="F2810" s="11"/>
      <c r="G2810" s="11"/>
      <c r="H2810" s="11"/>
      <c r="I2810" s="11"/>
      <c r="M2810" s="14"/>
      <c r="N2810" s="15"/>
      <c r="O2810" s="15"/>
    </row>
    <row r="2811">
      <c r="A2811" s="9"/>
      <c r="B2811" s="7"/>
      <c r="C2811" s="7"/>
      <c r="D2811" s="7"/>
      <c r="E2811" s="11"/>
      <c r="F2811" s="11"/>
      <c r="G2811" s="11"/>
      <c r="H2811" s="11"/>
      <c r="I2811" s="11"/>
      <c r="M2811" s="14"/>
      <c r="N2811" s="15"/>
      <c r="O2811" s="15"/>
    </row>
    <row r="2812">
      <c r="A2812" s="9"/>
      <c r="B2812" s="7"/>
      <c r="C2812" s="7"/>
      <c r="D2812" s="7"/>
      <c r="E2812" s="11"/>
      <c r="F2812" s="11"/>
      <c r="G2812" s="11"/>
      <c r="H2812" s="11"/>
      <c r="I2812" s="11"/>
      <c r="M2812" s="14"/>
      <c r="N2812" s="15"/>
      <c r="O2812" s="15"/>
    </row>
    <row r="2813">
      <c r="A2813" s="9"/>
      <c r="B2813" s="7"/>
      <c r="C2813" s="7"/>
      <c r="D2813" s="7"/>
      <c r="E2813" s="11"/>
      <c r="F2813" s="11"/>
      <c r="G2813" s="11"/>
      <c r="H2813" s="11"/>
      <c r="I2813" s="11"/>
      <c r="M2813" s="14"/>
      <c r="N2813" s="15"/>
      <c r="O2813" s="15"/>
    </row>
    <row r="2814">
      <c r="A2814" s="9"/>
      <c r="B2814" s="7"/>
      <c r="C2814" s="7"/>
      <c r="D2814" s="7"/>
      <c r="E2814" s="11"/>
      <c r="F2814" s="11"/>
      <c r="G2814" s="11"/>
      <c r="H2814" s="11"/>
      <c r="I2814" s="11"/>
      <c r="M2814" s="14"/>
      <c r="N2814" s="15"/>
      <c r="O2814" s="15"/>
    </row>
    <row r="2815">
      <c r="A2815" s="9"/>
      <c r="B2815" s="7"/>
      <c r="C2815" s="7"/>
      <c r="D2815" s="7"/>
      <c r="E2815" s="11"/>
      <c r="F2815" s="11"/>
      <c r="G2815" s="11"/>
      <c r="H2815" s="11"/>
      <c r="I2815" s="11"/>
      <c r="M2815" s="14"/>
      <c r="N2815" s="15"/>
      <c r="O2815" s="15"/>
    </row>
    <row r="2816">
      <c r="A2816" s="9"/>
      <c r="B2816" s="7"/>
      <c r="C2816" s="7"/>
      <c r="D2816" s="7"/>
      <c r="E2816" s="11"/>
      <c r="F2816" s="11"/>
      <c r="G2816" s="11"/>
      <c r="H2816" s="11"/>
      <c r="I2816" s="11"/>
      <c r="M2816" s="14"/>
      <c r="N2816" s="15"/>
      <c r="O2816" s="15"/>
    </row>
    <row r="2817">
      <c r="A2817" s="9"/>
      <c r="B2817" s="7"/>
      <c r="C2817" s="7"/>
      <c r="D2817" s="7"/>
      <c r="E2817" s="11"/>
      <c r="F2817" s="11"/>
      <c r="G2817" s="11"/>
      <c r="H2817" s="11"/>
      <c r="I2817" s="11"/>
      <c r="M2817" s="14"/>
      <c r="N2817" s="15"/>
      <c r="O2817" s="15"/>
    </row>
    <row r="2818">
      <c r="A2818" s="9"/>
      <c r="B2818" s="7"/>
      <c r="C2818" s="7"/>
      <c r="D2818" s="7"/>
      <c r="E2818" s="11"/>
      <c r="F2818" s="11"/>
      <c r="G2818" s="11"/>
      <c r="H2818" s="11"/>
      <c r="I2818" s="11"/>
      <c r="M2818" s="14"/>
      <c r="N2818" s="15"/>
      <c r="O2818" s="15"/>
    </row>
    <row r="2819">
      <c r="A2819" s="9"/>
      <c r="B2819" s="7"/>
      <c r="C2819" s="7"/>
      <c r="D2819" s="7"/>
      <c r="E2819" s="11"/>
      <c r="F2819" s="11"/>
      <c r="G2819" s="11"/>
      <c r="H2819" s="11"/>
      <c r="I2819" s="11"/>
      <c r="M2819" s="14"/>
      <c r="N2819" s="15"/>
      <c r="O2819" s="15"/>
    </row>
    <row r="2820">
      <c r="A2820" s="9"/>
      <c r="B2820" s="7"/>
      <c r="C2820" s="7"/>
      <c r="D2820" s="7"/>
      <c r="E2820" s="11"/>
      <c r="F2820" s="11"/>
      <c r="G2820" s="11"/>
      <c r="H2820" s="11"/>
      <c r="I2820" s="11"/>
      <c r="M2820" s="14"/>
      <c r="N2820" s="15"/>
      <c r="O2820" s="15"/>
    </row>
    <row r="2821">
      <c r="A2821" s="9"/>
      <c r="B2821" s="7"/>
      <c r="C2821" s="7"/>
      <c r="D2821" s="7"/>
      <c r="E2821" s="11"/>
      <c r="F2821" s="11"/>
      <c r="G2821" s="11"/>
      <c r="H2821" s="11"/>
      <c r="I2821" s="11"/>
      <c r="M2821" s="14"/>
      <c r="N2821" s="15"/>
      <c r="O2821" s="15"/>
    </row>
    <row r="2822">
      <c r="A2822" s="9"/>
      <c r="B2822" s="7"/>
      <c r="C2822" s="7"/>
      <c r="D2822" s="7"/>
      <c r="E2822" s="11"/>
      <c r="F2822" s="11"/>
      <c r="G2822" s="11"/>
      <c r="H2822" s="11"/>
      <c r="I2822" s="11"/>
      <c r="M2822" s="14"/>
      <c r="N2822" s="15"/>
      <c r="O2822" s="15"/>
    </row>
    <row r="2823">
      <c r="A2823" s="9"/>
      <c r="B2823" s="7"/>
      <c r="C2823" s="7"/>
      <c r="D2823" s="7"/>
      <c r="E2823" s="11"/>
      <c r="F2823" s="11"/>
      <c r="G2823" s="11"/>
      <c r="H2823" s="11"/>
      <c r="I2823" s="11"/>
      <c r="M2823" s="14"/>
      <c r="N2823" s="15"/>
      <c r="O2823" s="15"/>
    </row>
    <row r="2824">
      <c r="A2824" s="9"/>
      <c r="B2824" s="7"/>
      <c r="C2824" s="7"/>
      <c r="D2824" s="7"/>
      <c r="E2824" s="11"/>
      <c r="F2824" s="11"/>
      <c r="G2824" s="11"/>
      <c r="H2824" s="11"/>
      <c r="I2824" s="11"/>
      <c r="M2824" s="14"/>
      <c r="N2824" s="15"/>
      <c r="O2824" s="15"/>
    </row>
    <row r="2825">
      <c r="A2825" s="9"/>
      <c r="B2825" s="7"/>
      <c r="C2825" s="7"/>
      <c r="D2825" s="7"/>
      <c r="E2825" s="11"/>
      <c r="F2825" s="11"/>
      <c r="G2825" s="11"/>
      <c r="H2825" s="11"/>
      <c r="I2825" s="11"/>
      <c r="M2825" s="14"/>
      <c r="N2825" s="15"/>
      <c r="O2825" s="15"/>
    </row>
    <row r="2826">
      <c r="A2826" s="9"/>
      <c r="B2826" s="7"/>
      <c r="C2826" s="7"/>
      <c r="D2826" s="7"/>
      <c r="E2826" s="11"/>
      <c r="F2826" s="11"/>
      <c r="G2826" s="11"/>
      <c r="H2826" s="11"/>
      <c r="I2826" s="11"/>
      <c r="M2826" s="14"/>
      <c r="N2826" s="15"/>
      <c r="O2826" s="15"/>
    </row>
    <row r="2827">
      <c r="A2827" s="9"/>
      <c r="B2827" s="7"/>
      <c r="C2827" s="7"/>
      <c r="D2827" s="7"/>
      <c r="E2827" s="11"/>
      <c r="F2827" s="11"/>
      <c r="G2827" s="11"/>
      <c r="H2827" s="11"/>
      <c r="I2827" s="11"/>
      <c r="M2827" s="14"/>
      <c r="N2827" s="15"/>
      <c r="O2827" s="15"/>
    </row>
    <row r="2828">
      <c r="A2828" s="9"/>
      <c r="B2828" s="7"/>
      <c r="C2828" s="7"/>
      <c r="D2828" s="7"/>
      <c r="E2828" s="11"/>
      <c r="F2828" s="11"/>
      <c r="G2828" s="11"/>
      <c r="H2828" s="11"/>
      <c r="I2828" s="11"/>
      <c r="M2828" s="14"/>
      <c r="N2828" s="15"/>
      <c r="O2828" s="15"/>
    </row>
    <row r="2829">
      <c r="A2829" s="9"/>
      <c r="B2829" s="7"/>
      <c r="C2829" s="7"/>
      <c r="D2829" s="7"/>
      <c r="E2829" s="11"/>
      <c r="F2829" s="11"/>
      <c r="G2829" s="11"/>
      <c r="H2829" s="11"/>
      <c r="I2829" s="11"/>
      <c r="M2829" s="14"/>
      <c r="N2829" s="15"/>
      <c r="O2829" s="15"/>
    </row>
    <row r="2830">
      <c r="A2830" s="9"/>
      <c r="B2830" s="7"/>
      <c r="C2830" s="7"/>
      <c r="D2830" s="7"/>
      <c r="E2830" s="11"/>
      <c r="F2830" s="11"/>
      <c r="G2830" s="11"/>
      <c r="H2830" s="11"/>
      <c r="I2830" s="11"/>
      <c r="M2830" s="14"/>
      <c r="N2830" s="15"/>
      <c r="O2830" s="15"/>
    </row>
    <row r="2831">
      <c r="A2831" s="9"/>
      <c r="B2831" s="7"/>
      <c r="C2831" s="7"/>
      <c r="D2831" s="7"/>
      <c r="E2831" s="11"/>
      <c r="F2831" s="11"/>
      <c r="G2831" s="11"/>
      <c r="H2831" s="11"/>
      <c r="I2831" s="11"/>
      <c r="M2831" s="14"/>
      <c r="N2831" s="15"/>
      <c r="O2831" s="15"/>
    </row>
    <row r="2832">
      <c r="A2832" s="9"/>
      <c r="B2832" s="7"/>
      <c r="C2832" s="7"/>
      <c r="D2832" s="7"/>
      <c r="E2832" s="11"/>
      <c r="F2832" s="11"/>
      <c r="G2832" s="11"/>
      <c r="H2832" s="11"/>
      <c r="I2832" s="11"/>
      <c r="M2832" s="14"/>
      <c r="N2832" s="15"/>
      <c r="O2832" s="15"/>
    </row>
    <row r="2833">
      <c r="A2833" s="9"/>
      <c r="B2833" s="7"/>
      <c r="C2833" s="7"/>
      <c r="D2833" s="7"/>
      <c r="E2833" s="11"/>
      <c r="F2833" s="11"/>
      <c r="G2833" s="11"/>
      <c r="H2833" s="11"/>
      <c r="I2833" s="11"/>
      <c r="M2833" s="14"/>
      <c r="N2833" s="15"/>
      <c r="O2833" s="15"/>
    </row>
    <row r="2834">
      <c r="A2834" s="9"/>
      <c r="B2834" s="7"/>
      <c r="C2834" s="7"/>
      <c r="D2834" s="7"/>
      <c r="E2834" s="11"/>
      <c r="F2834" s="11"/>
      <c r="G2834" s="11"/>
      <c r="H2834" s="11"/>
      <c r="I2834" s="11"/>
      <c r="M2834" s="14"/>
      <c r="N2834" s="15"/>
      <c r="O2834" s="15"/>
    </row>
    <row r="2835">
      <c r="A2835" s="9"/>
      <c r="B2835" s="7"/>
      <c r="C2835" s="7"/>
      <c r="D2835" s="7"/>
      <c r="E2835" s="11"/>
      <c r="F2835" s="11"/>
      <c r="G2835" s="11"/>
      <c r="H2835" s="11"/>
      <c r="I2835" s="11"/>
      <c r="M2835" s="14"/>
      <c r="N2835" s="15"/>
      <c r="O2835" s="15"/>
    </row>
    <row r="2836">
      <c r="A2836" s="9"/>
      <c r="B2836" s="7"/>
      <c r="C2836" s="7"/>
      <c r="D2836" s="7"/>
      <c r="E2836" s="11"/>
      <c r="F2836" s="11"/>
      <c r="G2836" s="11"/>
      <c r="H2836" s="11"/>
      <c r="I2836" s="11"/>
      <c r="M2836" s="14"/>
      <c r="N2836" s="15"/>
      <c r="O2836" s="15"/>
    </row>
    <row r="2837">
      <c r="A2837" s="9"/>
      <c r="B2837" s="7"/>
      <c r="C2837" s="7"/>
      <c r="D2837" s="7"/>
      <c r="E2837" s="11"/>
      <c r="F2837" s="11"/>
      <c r="G2837" s="11"/>
      <c r="H2837" s="11"/>
      <c r="I2837" s="11"/>
      <c r="M2837" s="14"/>
      <c r="N2837" s="15"/>
      <c r="O2837" s="15"/>
    </row>
    <row r="2838">
      <c r="A2838" s="9"/>
      <c r="B2838" s="7"/>
      <c r="C2838" s="7"/>
      <c r="D2838" s="7"/>
      <c r="E2838" s="11"/>
      <c r="F2838" s="11"/>
      <c r="G2838" s="11"/>
      <c r="H2838" s="11"/>
      <c r="I2838" s="11"/>
      <c r="M2838" s="14"/>
      <c r="N2838" s="15"/>
      <c r="O2838" s="15"/>
    </row>
    <row r="2839">
      <c r="A2839" s="9"/>
      <c r="B2839" s="7"/>
      <c r="C2839" s="7"/>
      <c r="D2839" s="7"/>
      <c r="E2839" s="11"/>
      <c r="F2839" s="11"/>
      <c r="G2839" s="11"/>
      <c r="H2839" s="11"/>
      <c r="I2839" s="11"/>
      <c r="M2839" s="14"/>
      <c r="N2839" s="15"/>
      <c r="O2839" s="15"/>
    </row>
    <row r="2840">
      <c r="A2840" s="9"/>
      <c r="B2840" s="7"/>
      <c r="C2840" s="7"/>
      <c r="D2840" s="7"/>
      <c r="E2840" s="11"/>
      <c r="F2840" s="11"/>
      <c r="G2840" s="11"/>
      <c r="H2840" s="11"/>
      <c r="I2840" s="11"/>
      <c r="M2840" s="14"/>
      <c r="N2840" s="15"/>
      <c r="O2840" s="15"/>
    </row>
    <row r="2841">
      <c r="A2841" s="9"/>
      <c r="B2841" s="7"/>
      <c r="C2841" s="7"/>
      <c r="D2841" s="7"/>
      <c r="E2841" s="11"/>
      <c r="F2841" s="11"/>
      <c r="G2841" s="11"/>
      <c r="H2841" s="11"/>
      <c r="I2841" s="11"/>
      <c r="M2841" s="14"/>
      <c r="N2841" s="15"/>
      <c r="O2841" s="15"/>
    </row>
    <row r="2842">
      <c r="A2842" s="9"/>
      <c r="B2842" s="7"/>
      <c r="C2842" s="7"/>
      <c r="D2842" s="7"/>
      <c r="E2842" s="11"/>
      <c r="F2842" s="11"/>
      <c r="G2842" s="11"/>
      <c r="H2842" s="11"/>
      <c r="I2842" s="11"/>
      <c r="M2842" s="14"/>
      <c r="N2842" s="15"/>
      <c r="O2842" s="15"/>
    </row>
    <row r="2843">
      <c r="A2843" s="9"/>
      <c r="B2843" s="7"/>
      <c r="C2843" s="7"/>
      <c r="D2843" s="7"/>
      <c r="E2843" s="11"/>
      <c r="F2843" s="11"/>
      <c r="G2843" s="11"/>
      <c r="H2843" s="11"/>
      <c r="I2843" s="11"/>
      <c r="M2843" s="14"/>
      <c r="N2843" s="15"/>
      <c r="O2843" s="15"/>
    </row>
    <row r="2844">
      <c r="A2844" s="9"/>
      <c r="B2844" s="7"/>
      <c r="C2844" s="7"/>
      <c r="D2844" s="7"/>
      <c r="E2844" s="11"/>
      <c r="F2844" s="11"/>
      <c r="G2844" s="11"/>
      <c r="H2844" s="11"/>
      <c r="I2844" s="11"/>
      <c r="M2844" s="14"/>
      <c r="N2844" s="15"/>
      <c r="O2844" s="15"/>
    </row>
    <row r="2845">
      <c r="A2845" s="9"/>
      <c r="B2845" s="7"/>
      <c r="C2845" s="7"/>
      <c r="D2845" s="7"/>
      <c r="E2845" s="11"/>
      <c r="F2845" s="11"/>
      <c r="G2845" s="11"/>
      <c r="H2845" s="11"/>
      <c r="I2845" s="11"/>
      <c r="M2845" s="14"/>
      <c r="N2845" s="15"/>
      <c r="O2845" s="15"/>
    </row>
    <row r="2846">
      <c r="A2846" s="9"/>
      <c r="B2846" s="7"/>
      <c r="C2846" s="7"/>
      <c r="D2846" s="7"/>
      <c r="E2846" s="11"/>
      <c r="F2846" s="11"/>
      <c r="G2846" s="11"/>
      <c r="H2846" s="11"/>
      <c r="I2846" s="11"/>
      <c r="M2846" s="14"/>
      <c r="N2846" s="15"/>
      <c r="O2846" s="15"/>
    </row>
    <row r="2847">
      <c r="A2847" s="9"/>
      <c r="B2847" s="7"/>
      <c r="C2847" s="7"/>
      <c r="D2847" s="7"/>
      <c r="E2847" s="11"/>
      <c r="F2847" s="11"/>
      <c r="G2847" s="11"/>
      <c r="H2847" s="11"/>
      <c r="I2847" s="11"/>
      <c r="M2847" s="14"/>
      <c r="N2847" s="15"/>
      <c r="O2847" s="15"/>
    </row>
    <row r="2848">
      <c r="A2848" s="9"/>
      <c r="B2848" s="7"/>
      <c r="C2848" s="7"/>
      <c r="D2848" s="7"/>
      <c r="E2848" s="11"/>
      <c r="F2848" s="11"/>
      <c r="G2848" s="11"/>
      <c r="H2848" s="11"/>
      <c r="I2848" s="11"/>
      <c r="M2848" s="14"/>
      <c r="N2848" s="15"/>
      <c r="O2848" s="15"/>
    </row>
    <row r="2849">
      <c r="A2849" s="9"/>
      <c r="B2849" s="7"/>
      <c r="C2849" s="7"/>
      <c r="D2849" s="7"/>
      <c r="E2849" s="11"/>
      <c r="F2849" s="11"/>
      <c r="G2849" s="11"/>
      <c r="H2849" s="11"/>
      <c r="I2849" s="11"/>
      <c r="M2849" s="14"/>
      <c r="N2849" s="15"/>
      <c r="O2849" s="15"/>
    </row>
    <row r="2850">
      <c r="A2850" s="9"/>
      <c r="B2850" s="7"/>
      <c r="C2850" s="7"/>
      <c r="D2850" s="7"/>
      <c r="E2850" s="11"/>
      <c r="F2850" s="11"/>
      <c r="G2850" s="11"/>
      <c r="H2850" s="11"/>
      <c r="I2850" s="11"/>
      <c r="M2850" s="14"/>
      <c r="N2850" s="15"/>
      <c r="O2850" s="15"/>
    </row>
    <row r="2851">
      <c r="A2851" s="9"/>
      <c r="B2851" s="7"/>
      <c r="C2851" s="7"/>
      <c r="D2851" s="7"/>
      <c r="E2851" s="11"/>
      <c r="F2851" s="11"/>
      <c r="G2851" s="11"/>
      <c r="H2851" s="11"/>
      <c r="I2851" s="11"/>
      <c r="M2851" s="14"/>
      <c r="N2851" s="15"/>
      <c r="O2851" s="15"/>
    </row>
    <row r="2852">
      <c r="A2852" s="9"/>
      <c r="B2852" s="7"/>
      <c r="C2852" s="7"/>
      <c r="D2852" s="7"/>
      <c r="E2852" s="11"/>
      <c r="F2852" s="11"/>
      <c r="G2852" s="11"/>
      <c r="H2852" s="11"/>
      <c r="I2852" s="11"/>
      <c r="M2852" s="14"/>
      <c r="N2852" s="15"/>
      <c r="O2852" s="15"/>
    </row>
    <row r="2853">
      <c r="A2853" s="9"/>
      <c r="B2853" s="7"/>
      <c r="C2853" s="7"/>
      <c r="D2853" s="7"/>
      <c r="E2853" s="11"/>
      <c r="F2853" s="11"/>
      <c r="G2853" s="11"/>
      <c r="H2853" s="11"/>
      <c r="I2853" s="11"/>
      <c r="M2853" s="14"/>
      <c r="N2853" s="15"/>
      <c r="O2853" s="15"/>
    </row>
    <row r="2854">
      <c r="A2854" s="9"/>
      <c r="B2854" s="7"/>
      <c r="C2854" s="7"/>
      <c r="D2854" s="7"/>
      <c r="E2854" s="11"/>
      <c r="F2854" s="11"/>
      <c r="G2854" s="11"/>
      <c r="H2854" s="11"/>
      <c r="I2854" s="11"/>
      <c r="M2854" s="14"/>
      <c r="N2854" s="15"/>
      <c r="O2854" s="15"/>
    </row>
    <row r="2855">
      <c r="A2855" s="9"/>
      <c r="B2855" s="7"/>
      <c r="C2855" s="7"/>
      <c r="D2855" s="7"/>
      <c r="E2855" s="11"/>
      <c r="F2855" s="11"/>
      <c r="G2855" s="11"/>
      <c r="H2855" s="11"/>
      <c r="I2855" s="11"/>
      <c r="M2855" s="14"/>
      <c r="N2855" s="15"/>
      <c r="O2855" s="15"/>
    </row>
    <row r="2856">
      <c r="A2856" s="9"/>
      <c r="B2856" s="7"/>
      <c r="C2856" s="7"/>
      <c r="D2856" s="7"/>
      <c r="E2856" s="11"/>
      <c r="F2856" s="11"/>
      <c r="G2856" s="11"/>
      <c r="H2856" s="11"/>
      <c r="I2856" s="11"/>
      <c r="M2856" s="14"/>
      <c r="N2856" s="15"/>
      <c r="O2856" s="15"/>
    </row>
    <row r="2857">
      <c r="A2857" s="9"/>
      <c r="B2857" s="7"/>
      <c r="C2857" s="7"/>
      <c r="D2857" s="7"/>
      <c r="E2857" s="11"/>
      <c r="F2857" s="11"/>
      <c r="G2857" s="11"/>
      <c r="H2857" s="11"/>
      <c r="I2857" s="11"/>
      <c r="M2857" s="14"/>
      <c r="N2857" s="15"/>
      <c r="O2857" s="15"/>
    </row>
    <row r="2858">
      <c r="A2858" s="9"/>
      <c r="B2858" s="7"/>
      <c r="C2858" s="7"/>
      <c r="D2858" s="7"/>
      <c r="E2858" s="11"/>
      <c r="F2858" s="11"/>
      <c r="G2858" s="11"/>
      <c r="H2858" s="11"/>
      <c r="I2858" s="11"/>
      <c r="M2858" s="14"/>
      <c r="N2858" s="15"/>
      <c r="O2858" s="15"/>
    </row>
    <row r="2859">
      <c r="A2859" s="9"/>
      <c r="B2859" s="7"/>
      <c r="C2859" s="7"/>
      <c r="D2859" s="7"/>
      <c r="E2859" s="11"/>
      <c r="F2859" s="11"/>
      <c r="G2859" s="11"/>
      <c r="H2859" s="11"/>
      <c r="I2859" s="11"/>
      <c r="M2859" s="14"/>
      <c r="N2859" s="15"/>
      <c r="O2859" s="15"/>
    </row>
    <row r="2860">
      <c r="A2860" s="9"/>
      <c r="B2860" s="7"/>
      <c r="C2860" s="7"/>
      <c r="D2860" s="7"/>
      <c r="E2860" s="11"/>
      <c r="F2860" s="11"/>
      <c r="G2860" s="11"/>
      <c r="H2860" s="11"/>
      <c r="I2860" s="11"/>
      <c r="M2860" s="14"/>
      <c r="N2860" s="15"/>
      <c r="O2860" s="15"/>
    </row>
    <row r="2861">
      <c r="A2861" s="9"/>
      <c r="B2861" s="7"/>
      <c r="C2861" s="7"/>
      <c r="D2861" s="7"/>
      <c r="E2861" s="11"/>
      <c r="F2861" s="11"/>
      <c r="G2861" s="11"/>
      <c r="H2861" s="11"/>
      <c r="I2861" s="11"/>
      <c r="M2861" s="14"/>
      <c r="N2861" s="15"/>
      <c r="O2861" s="15"/>
    </row>
    <row r="2862">
      <c r="A2862" s="9"/>
      <c r="B2862" s="7"/>
      <c r="C2862" s="7"/>
      <c r="D2862" s="7"/>
      <c r="E2862" s="11"/>
      <c r="F2862" s="11"/>
      <c r="G2862" s="11"/>
      <c r="H2862" s="11"/>
      <c r="I2862" s="11"/>
      <c r="M2862" s="14"/>
      <c r="N2862" s="15"/>
      <c r="O2862" s="15"/>
    </row>
    <row r="2863">
      <c r="A2863" s="9"/>
      <c r="B2863" s="7"/>
      <c r="C2863" s="7"/>
      <c r="D2863" s="7"/>
      <c r="E2863" s="11"/>
      <c r="F2863" s="11"/>
      <c r="G2863" s="11"/>
      <c r="H2863" s="11"/>
      <c r="I2863" s="11"/>
      <c r="M2863" s="14"/>
      <c r="N2863" s="15"/>
      <c r="O2863" s="15"/>
    </row>
    <row r="2864">
      <c r="A2864" s="9"/>
      <c r="B2864" s="7"/>
      <c r="C2864" s="7"/>
      <c r="D2864" s="7"/>
      <c r="E2864" s="11"/>
      <c r="F2864" s="11"/>
      <c r="G2864" s="11"/>
      <c r="H2864" s="11"/>
      <c r="I2864" s="11"/>
      <c r="M2864" s="14"/>
      <c r="N2864" s="15"/>
      <c r="O2864" s="15"/>
    </row>
    <row r="2865">
      <c r="A2865" s="9"/>
      <c r="B2865" s="7"/>
      <c r="C2865" s="7"/>
      <c r="D2865" s="7"/>
      <c r="E2865" s="11"/>
      <c r="F2865" s="11"/>
      <c r="G2865" s="11"/>
      <c r="H2865" s="11"/>
      <c r="I2865" s="11"/>
      <c r="M2865" s="14"/>
      <c r="N2865" s="15"/>
      <c r="O2865" s="15"/>
    </row>
    <row r="2866">
      <c r="A2866" s="9"/>
      <c r="B2866" s="7"/>
      <c r="C2866" s="7"/>
      <c r="D2866" s="7"/>
      <c r="E2866" s="11"/>
      <c r="F2866" s="11"/>
      <c r="G2866" s="11"/>
      <c r="H2866" s="11"/>
      <c r="I2866" s="11"/>
      <c r="M2866" s="14"/>
      <c r="N2866" s="15"/>
      <c r="O2866" s="15"/>
    </row>
    <row r="2867">
      <c r="A2867" s="9"/>
      <c r="B2867" s="7"/>
      <c r="C2867" s="7"/>
      <c r="D2867" s="7"/>
      <c r="E2867" s="11"/>
      <c r="F2867" s="11"/>
      <c r="G2867" s="11"/>
      <c r="H2867" s="11"/>
      <c r="I2867" s="11"/>
      <c r="M2867" s="14"/>
      <c r="N2867" s="15"/>
      <c r="O2867" s="15"/>
    </row>
    <row r="2868">
      <c r="A2868" s="9"/>
      <c r="B2868" s="7"/>
      <c r="C2868" s="7"/>
      <c r="D2868" s="7"/>
      <c r="E2868" s="11"/>
      <c r="F2868" s="11"/>
      <c r="G2868" s="11"/>
      <c r="H2868" s="11"/>
      <c r="I2868" s="11"/>
      <c r="M2868" s="14"/>
      <c r="N2868" s="15"/>
      <c r="O2868" s="15"/>
    </row>
    <row r="2869">
      <c r="A2869" s="9"/>
      <c r="B2869" s="7"/>
      <c r="C2869" s="7"/>
      <c r="D2869" s="7"/>
      <c r="E2869" s="11"/>
      <c r="F2869" s="11"/>
      <c r="G2869" s="11"/>
      <c r="H2869" s="11"/>
      <c r="I2869" s="11"/>
      <c r="M2869" s="14"/>
      <c r="N2869" s="15"/>
      <c r="O2869" s="15"/>
    </row>
    <row r="2870">
      <c r="A2870" s="9"/>
      <c r="B2870" s="7"/>
      <c r="C2870" s="7"/>
      <c r="D2870" s="7"/>
      <c r="E2870" s="11"/>
      <c r="F2870" s="11"/>
      <c r="G2870" s="11"/>
      <c r="H2870" s="11"/>
      <c r="I2870" s="11"/>
      <c r="M2870" s="14"/>
      <c r="N2870" s="15"/>
      <c r="O2870" s="15"/>
    </row>
    <row r="2871">
      <c r="A2871" s="9"/>
      <c r="B2871" s="7"/>
      <c r="C2871" s="7"/>
      <c r="D2871" s="7"/>
      <c r="E2871" s="11"/>
      <c r="F2871" s="11"/>
      <c r="G2871" s="11"/>
      <c r="H2871" s="11"/>
      <c r="I2871" s="11"/>
      <c r="M2871" s="14"/>
      <c r="N2871" s="15"/>
      <c r="O2871" s="15"/>
    </row>
    <row r="2872">
      <c r="A2872" s="9"/>
      <c r="B2872" s="7"/>
      <c r="C2872" s="7"/>
      <c r="D2872" s="7"/>
      <c r="E2872" s="11"/>
      <c r="F2872" s="11"/>
      <c r="G2872" s="11"/>
      <c r="H2872" s="11"/>
      <c r="I2872" s="11"/>
      <c r="M2872" s="14"/>
      <c r="N2872" s="15"/>
      <c r="O2872" s="15"/>
    </row>
    <row r="2873">
      <c r="A2873" s="9"/>
      <c r="B2873" s="7"/>
      <c r="C2873" s="7"/>
      <c r="D2873" s="7"/>
      <c r="E2873" s="11"/>
      <c r="F2873" s="11"/>
      <c r="G2873" s="11"/>
      <c r="H2873" s="11"/>
      <c r="I2873" s="11"/>
      <c r="M2873" s="14"/>
      <c r="N2873" s="15"/>
      <c r="O2873" s="15"/>
    </row>
    <row r="2874">
      <c r="A2874" s="9"/>
      <c r="B2874" s="7"/>
      <c r="C2874" s="7"/>
      <c r="D2874" s="7"/>
      <c r="E2874" s="11"/>
      <c r="F2874" s="11"/>
      <c r="G2874" s="11"/>
      <c r="H2874" s="11"/>
      <c r="I2874" s="11"/>
      <c r="M2874" s="14"/>
      <c r="N2874" s="15"/>
      <c r="O2874" s="15"/>
    </row>
    <row r="2875">
      <c r="A2875" s="9"/>
      <c r="B2875" s="7"/>
      <c r="C2875" s="7"/>
      <c r="D2875" s="7"/>
      <c r="E2875" s="11"/>
      <c r="F2875" s="11"/>
      <c r="G2875" s="11"/>
      <c r="H2875" s="11"/>
      <c r="I2875" s="11"/>
      <c r="M2875" s="14"/>
      <c r="N2875" s="15"/>
      <c r="O2875" s="15"/>
    </row>
    <row r="2876">
      <c r="A2876" s="9"/>
      <c r="B2876" s="7"/>
      <c r="C2876" s="7"/>
      <c r="D2876" s="7"/>
      <c r="E2876" s="11"/>
      <c r="F2876" s="11"/>
      <c r="G2876" s="11"/>
      <c r="H2876" s="11"/>
      <c r="I2876" s="11"/>
      <c r="M2876" s="14"/>
      <c r="N2876" s="15"/>
      <c r="O2876" s="15"/>
    </row>
    <row r="2877">
      <c r="A2877" s="9"/>
      <c r="B2877" s="7"/>
      <c r="C2877" s="7"/>
      <c r="D2877" s="7"/>
      <c r="E2877" s="11"/>
      <c r="F2877" s="11"/>
      <c r="G2877" s="11"/>
      <c r="H2877" s="11"/>
      <c r="I2877" s="11"/>
      <c r="M2877" s="14"/>
      <c r="N2877" s="15"/>
      <c r="O2877" s="15"/>
    </row>
    <row r="2878">
      <c r="A2878" s="9"/>
      <c r="B2878" s="7"/>
      <c r="C2878" s="7"/>
      <c r="D2878" s="7"/>
      <c r="E2878" s="11"/>
      <c r="F2878" s="11"/>
      <c r="G2878" s="11"/>
      <c r="H2878" s="11"/>
      <c r="I2878" s="11"/>
      <c r="M2878" s="14"/>
      <c r="N2878" s="15"/>
      <c r="O2878" s="15"/>
    </row>
    <row r="2879">
      <c r="A2879" s="9"/>
      <c r="B2879" s="7"/>
      <c r="C2879" s="7"/>
      <c r="D2879" s="7"/>
      <c r="E2879" s="11"/>
      <c r="F2879" s="11"/>
      <c r="G2879" s="11"/>
      <c r="H2879" s="11"/>
      <c r="I2879" s="11"/>
      <c r="M2879" s="14"/>
      <c r="N2879" s="15"/>
      <c r="O2879" s="15"/>
    </row>
    <row r="2880">
      <c r="A2880" s="9"/>
      <c r="B2880" s="7"/>
      <c r="C2880" s="7"/>
      <c r="D2880" s="7"/>
      <c r="E2880" s="11"/>
      <c r="F2880" s="11"/>
      <c r="G2880" s="11"/>
      <c r="H2880" s="11"/>
      <c r="I2880" s="11"/>
      <c r="M2880" s="14"/>
      <c r="N2880" s="15"/>
      <c r="O2880" s="15"/>
    </row>
    <row r="2881">
      <c r="A2881" s="9"/>
      <c r="B2881" s="7"/>
      <c r="C2881" s="7"/>
      <c r="D2881" s="7"/>
      <c r="E2881" s="11"/>
      <c r="F2881" s="11"/>
      <c r="G2881" s="11"/>
      <c r="H2881" s="11"/>
      <c r="I2881" s="11"/>
      <c r="M2881" s="14"/>
      <c r="N2881" s="15"/>
      <c r="O2881" s="15"/>
    </row>
    <row r="2882">
      <c r="A2882" s="9"/>
      <c r="B2882" s="7"/>
      <c r="C2882" s="7"/>
      <c r="D2882" s="7"/>
      <c r="E2882" s="11"/>
      <c r="F2882" s="11"/>
      <c r="G2882" s="11"/>
      <c r="H2882" s="11"/>
      <c r="I2882" s="11"/>
      <c r="M2882" s="14"/>
      <c r="N2882" s="15"/>
      <c r="O2882" s="15"/>
    </row>
    <row r="2883">
      <c r="A2883" s="9"/>
      <c r="B2883" s="7"/>
      <c r="C2883" s="7"/>
      <c r="D2883" s="7"/>
      <c r="E2883" s="11"/>
      <c r="F2883" s="11"/>
      <c r="G2883" s="11"/>
      <c r="H2883" s="11"/>
      <c r="I2883" s="11"/>
      <c r="M2883" s="14"/>
      <c r="N2883" s="15"/>
      <c r="O2883" s="15"/>
    </row>
    <row r="2884">
      <c r="A2884" s="9"/>
      <c r="B2884" s="7"/>
      <c r="C2884" s="7"/>
      <c r="D2884" s="7"/>
      <c r="E2884" s="11"/>
      <c r="F2884" s="11"/>
      <c r="G2884" s="11"/>
      <c r="H2884" s="11"/>
      <c r="I2884" s="11"/>
      <c r="M2884" s="14"/>
      <c r="N2884" s="15"/>
      <c r="O2884" s="15"/>
    </row>
    <row r="2885">
      <c r="A2885" s="9"/>
      <c r="B2885" s="7"/>
      <c r="C2885" s="7"/>
      <c r="D2885" s="7"/>
      <c r="E2885" s="11"/>
      <c r="F2885" s="11"/>
      <c r="G2885" s="11"/>
      <c r="H2885" s="11"/>
      <c r="I2885" s="11"/>
      <c r="M2885" s="14"/>
      <c r="N2885" s="15"/>
      <c r="O2885" s="15"/>
    </row>
    <row r="2886">
      <c r="A2886" s="9"/>
      <c r="B2886" s="7"/>
      <c r="C2886" s="7"/>
      <c r="D2886" s="7"/>
      <c r="E2886" s="11"/>
      <c r="F2886" s="11"/>
      <c r="G2886" s="11"/>
      <c r="H2886" s="11"/>
      <c r="I2886" s="11"/>
      <c r="M2886" s="14"/>
      <c r="N2886" s="15"/>
      <c r="O2886" s="15"/>
    </row>
    <row r="2887">
      <c r="A2887" s="9"/>
      <c r="B2887" s="7"/>
      <c r="C2887" s="7"/>
      <c r="D2887" s="7"/>
      <c r="E2887" s="11"/>
      <c r="F2887" s="11"/>
      <c r="G2887" s="11"/>
      <c r="H2887" s="11"/>
      <c r="I2887" s="11"/>
      <c r="M2887" s="14"/>
      <c r="N2887" s="15"/>
      <c r="O2887" s="15"/>
    </row>
    <row r="2888">
      <c r="A2888" s="9"/>
      <c r="B2888" s="7"/>
      <c r="C2888" s="7"/>
      <c r="D2888" s="7"/>
      <c r="E2888" s="11"/>
      <c r="F2888" s="11"/>
      <c r="G2888" s="11"/>
      <c r="H2888" s="11"/>
      <c r="I2888" s="11"/>
      <c r="M2888" s="14"/>
      <c r="N2888" s="15"/>
      <c r="O2888" s="15"/>
    </row>
    <row r="2889">
      <c r="A2889" s="9"/>
      <c r="B2889" s="7"/>
      <c r="C2889" s="7"/>
      <c r="D2889" s="7"/>
      <c r="E2889" s="11"/>
      <c r="F2889" s="11"/>
      <c r="G2889" s="11"/>
      <c r="H2889" s="11"/>
      <c r="I2889" s="11"/>
      <c r="M2889" s="14"/>
      <c r="N2889" s="15"/>
      <c r="O2889" s="15"/>
    </row>
    <row r="2890">
      <c r="A2890" s="9"/>
      <c r="B2890" s="7"/>
      <c r="C2890" s="7"/>
      <c r="D2890" s="7"/>
      <c r="E2890" s="11"/>
      <c r="F2890" s="11"/>
      <c r="G2890" s="11"/>
      <c r="H2890" s="11"/>
      <c r="I2890" s="11"/>
      <c r="M2890" s="14"/>
      <c r="N2890" s="15"/>
      <c r="O2890" s="15"/>
    </row>
    <row r="2891">
      <c r="A2891" s="9"/>
      <c r="B2891" s="7"/>
      <c r="C2891" s="7"/>
      <c r="D2891" s="7"/>
      <c r="E2891" s="11"/>
      <c r="F2891" s="11"/>
      <c r="G2891" s="11"/>
      <c r="H2891" s="11"/>
      <c r="I2891" s="11"/>
      <c r="M2891" s="14"/>
      <c r="N2891" s="15"/>
      <c r="O2891" s="15"/>
    </row>
    <row r="2892">
      <c r="A2892" s="9"/>
      <c r="B2892" s="7"/>
      <c r="C2892" s="7"/>
      <c r="D2892" s="7"/>
      <c r="E2892" s="11"/>
      <c r="F2892" s="11"/>
      <c r="G2892" s="11"/>
      <c r="H2892" s="11"/>
      <c r="I2892" s="11"/>
      <c r="M2892" s="14"/>
      <c r="N2892" s="15"/>
      <c r="O2892" s="15"/>
    </row>
    <row r="2893">
      <c r="A2893" s="9"/>
      <c r="B2893" s="7"/>
      <c r="C2893" s="7"/>
      <c r="D2893" s="7"/>
      <c r="E2893" s="11"/>
      <c r="F2893" s="11"/>
      <c r="G2893" s="11"/>
      <c r="H2893" s="11"/>
      <c r="I2893" s="11"/>
      <c r="M2893" s="14"/>
      <c r="N2893" s="15"/>
      <c r="O2893" s="15"/>
    </row>
    <row r="2894">
      <c r="A2894" s="9"/>
      <c r="B2894" s="7"/>
      <c r="C2894" s="7"/>
      <c r="D2894" s="7"/>
      <c r="E2894" s="11"/>
      <c r="F2894" s="11"/>
      <c r="G2894" s="11"/>
      <c r="H2894" s="11"/>
      <c r="I2894" s="11"/>
      <c r="M2894" s="14"/>
      <c r="N2894" s="15"/>
      <c r="O2894" s="15"/>
    </row>
    <row r="2895">
      <c r="A2895" s="9"/>
      <c r="B2895" s="7"/>
      <c r="C2895" s="7"/>
      <c r="D2895" s="7"/>
      <c r="E2895" s="11"/>
      <c r="F2895" s="11"/>
      <c r="G2895" s="11"/>
      <c r="H2895" s="11"/>
      <c r="I2895" s="11"/>
      <c r="M2895" s="14"/>
      <c r="N2895" s="15"/>
      <c r="O2895" s="15"/>
    </row>
    <row r="2896">
      <c r="A2896" s="9"/>
      <c r="B2896" s="7"/>
      <c r="C2896" s="7"/>
      <c r="D2896" s="7"/>
      <c r="E2896" s="11"/>
      <c r="F2896" s="11"/>
      <c r="G2896" s="11"/>
      <c r="H2896" s="11"/>
      <c r="I2896" s="11"/>
      <c r="M2896" s="14"/>
      <c r="N2896" s="15"/>
      <c r="O2896" s="15"/>
    </row>
    <row r="2897">
      <c r="A2897" s="9"/>
      <c r="B2897" s="7"/>
      <c r="C2897" s="7"/>
      <c r="D2897" s="7"/>
      <c r="E2897" s="11"/>
      <c r="F2897" s="11"/>
      <c r="G2897" s="11"/>
      <c r="H2897" s="11"/>
      <c r="I2897" s="11"/>
      <c r="M2897" s="14"/>
      <c r="N2897" s="15"/>
      <c r="O2897" s="15"/>
    </row>
    <row r="2898">
      <c r="A2898" s="9"/>
      <c r="B2898" s="7"/>
      <c r="C2898" s="7"/>
      <c r="D2898" s="7"/>
      <c r="E2898" s="11"/>
      <c r="F2898" s="11"/>
      <c r="G2898" s="11"/>
      <c r="H2898" s="11"/>
      <c r="I2898" s="11"/>
      <c r="M2898" s="14"/>
      <c r="N2898" s="15"/>
      <c r="O2898" s="15"/>
    </row>
    <row r="2899">
      <c r="A2899" s="9"/>
      <c r="B2899" s="7"/>
      <c r="C2899" s="7"/>
      <c r="D2899" s="7"/>
      <c r="E2899" s="11"/>
      <c r="F2899" s="11"/>
      <c r="G2899" s="11"/>
      <c r="H2899" s="11"/>
      <c r="I2899" s="11"/>
      <c r="M2899" s="14"/>
      <c r="N2899" s="15"/>
      <c r="O2899" s="15"/>
    </row>
    <row r="2900">
      <c r="A2900" s="9"/>
      <c r="B2900" s="7"/>
      <c r="C2900" s="7"/>
      <c r="D2900" s="7"/>
      <c r="E2900" s="11"/>
      <c r="F2900" s="11"/>
      <c r="G2900" s="11"/>
      <c r="H2900" s="11"/>
      <c r="I2900" s="11"/>
      <c r="M2900" s="14"/>
      <c r="N2900" s="15"/>
      <c r="O2900" s="15"/>
    </row>
    <row r="2901">
      <c r="A2901" s="9"/>
      <c r="B2901" s="7"/>
      <c r="C2901" s="7"/>
      <c r="D2901" s="7"/>
      <c r="E2901" s="11"/>
      <c r="F2901" s="11"/>
      <c r="G2901" s="11"/>
      <c r="H2901" s="11"/>
      <c r="I2901" s="11"/>
      <c r="M2901" s="14"/>
      <c r="N2901" s="15"/>
      <c r="O2901" s="15"/>
    </row>
    <row r="2902">
      <c r="A2902" s="9"/>
      <c r="B2902" s="7"/>
      <c r="C2902" s="7"/>
      <c r="D2902" s="7"/>
      <c r="E2902" s="11"/>
      <c r="F2902" s="11"/>
      <c r="G2902" s="11"/>
      <c r="H2902" s="11"/>
      <c r="I2902" s="11"/>
      <c r="M2902" s="14"/>
      <c r="N2902" s="15"/>
      <c r="O2902" s="15"/>
    </row>
    <row r="2903">
      <c r="A2903" s="9"/>
      <c r="B2903" s="7"/>
      <c r="C2903" s="7"/>
      <c r="D2903" s="7"/>
      <c r="E2903" s="11"/>
      <c r="F2903" s="11"/>
      <c r="G2903" s="11"/>
      <c r="H2903" s="11"/>
      <c r="I2903" s="11"/>
      <c r="M2903" s="14"/>
      <c r="N2903" s="15"/>
      <c r="O2903" s="15"/>
    </row>
    <row r="2904">
      <c r="A2904" s="9"/>
      <c r="B2904" s="7"/>
      <c r="C2904" s="7"/>
      <c r="D2904" s="7"/>
      <c r="E2904" s="11"/>
      <c r="F2904" s="11"/>
      <c r="G2904" s="11"/>
      <c r="H2904" s="11"/>
      <c r="I2904" s="11"/>
      <c r="M2904" s="14"/>
      <c r="N2904" s="15"/>
      <c r="O2904" s="15"/>
    </row>
    <row r="2905">
      <c r="A2905" s="9"/>
      <c r="B2905" s="7"/>
      <c r="C2905" s="7"/>
      <c r="D2905" s="7"/>
      <c r="E2905" s="11"/>
      <c r="F2905" s="11"/>
      <c r="G2905" s="11"/>
      <c r="H2905" s="11"/>
      <c r="I2905" s="11"/>
      <c r="M2905" s="14"/>
      <c r="N2905" s="15"/>
      <c r="O2905" s="15"/>
    </row>
    <row r="2906">
      <c r="A2906" s="9"/>
      <c r="B2906" s="7"/>
      <c r="C2906" s="7"/>
      <c r="D2906" s="7"/>
      <c r="E2906" s="11"/>
      <c r="F2906" s="11"/>
      <c r="G2906" s="11"/>
      <c r="H2906" s="11"/>
      <c r="I2906" s="11"/>
      <c r="M2906" s="14"/>
      <c r="N2906" s="15"/>
      <c r="O2906" s="15"/>
    </row>
    <row r="2907">
      <c r="A2907" s="9"/>
      <c r="B2907" s="7"/>
      <c r="C2907" s="7"/>
      <c r="D2907" s="7"/>
      <c r="E2907" s="11"/>
      <c r="F2907" s="11"/>
      <c r="G2907" s="11"/>
      <c r="H2907" s="11"/>
      <c r="I2907" s="11"/>
      <c r="M2907" s="14"/>
      <c r="N2907" s="15"/>
      <c r="O2907" s="15"/>
    </row>
    <row r="2908">
      <c r="A2908" s="9"/>
      <c r="B2908" s="7"/>
      <c r="C2908" s="7"/>
      <c r="D2908" s="7"/>
      <c r="E2908" s="11"/>
      <c r="F2908" s="11"/>
      <c r="G2908" s="11"/>
      <c r="H2908" s="11"/>
      <c r="I2908" s="11"/>
      <c r="M2908" s="14"/>
      <c r="N2908" s="15"/>
      <c r="O2908" s="15"/>
    </row>
    <row r="2909">
      <c r="A2909" s="9"/>
      <c r="B2909" s="7"/>
      <c r="C2909" s="7"/>
      <c r="D2909" s="7"/>
      <c r="E2909" s="11"/>
      <c r="F2909" s="11"/>
      <c r="G2909" s="11"/>
      <c r="H2909" s="11"/>
      <c r="I2909" s="11"/>
      <c r="M2909" s="14"/>
      <c r="N2909" s="15"/>
      <c r="O2909" s="15"/>
    </row>
    <row r="2910">
      <c r="A2910" s="9"/>
      <c r="B2910" s="7"/>
      <c r="C2910" s="7"/>
      <c r="D2910" s="7"/>
      <c r="E2910" s="11"/>
      <c r="F2910" s="11"/>
      <c r="G2910" s="11"/>
      <c r="H2910" s="11"/>
      <c r="I2910" s="11"/>
      <c r="M2910" s="14"/>
      <c r="N2910" s="15"/>
      <c r="O2910" s="15"/>
    </row>
    <row r="2911">
      <c r="A2911" s="9"/>
      <c r="B2911" s="7"/>
      <c r="C2911" s="7"/>
      <c r="D2911" s="7"/>
      <c r="E2911" s="11"/>
      <c r="F2911" s="11"/>
      <c r="G2911" s="11"/>
      <c r="H2911" s="11"/>
      <c r="I2911" s="11"/>
      <c r="M2911" s="14"/>
      <c r="N2911" s="15"/>
      <c r="O2911" s="15"/>
    </row>
    <row r="2912">
      <c r="A2912" s="9"/>
      <c r="B2912" s="7"/>
      <c r="C2912" s="7"/>
      <c r="D2912" s="7"/>
      <c r="E2912" s="11"/>
      <c r="F2912" s="11"/>
      <c r="G2912" s="11"/>
      <c r="H2912" s="11"/>
      <c r="I2912" s="11"/>
      <c r="M2912" s="14"/>
      <c r="N2912" s="15"/>
      <c r="O2912" s="15"/>
    </row>
    <row r="2913">
      <c r="A2913" s="9"/>
      <c r="B2913" s="7"/>
      <c r="C2913" s="7"/>
      <c r="D2913" s="7"/>
      <c r="E2913" s="11"/>
      <c r="F2913" s="11"/>
      <c r="G2913" s="11"/>
      <c r="H2913" s="11"/>
      <c r="I2913" s="11"/>
      <c r="M2913" s="14"/>
      <c r="N2913" s="15"/>
      <c r="O2913" s="15"/>
    </row>
    <row r="2914">
      <c r="A2914" s="9"/>
      <c r="B2914" s="7"/>
      <c r="C2914" s="7"/>
      <c r="D2914" s="7"/>
      <c r="E2914" s="11"/>
      <c r="F2914" s="11"/>
      <c r="G2914" s="11"/>
      <c r="H2914" s="11"/>
      <c r="I2914" s="11"/>
      <c r="M2914" s="14"/>
      <c r="N2914" s="15"/>
      <c r="O2914" s="15"/>
    </row>
    <row r="2915">
      <c r="A2915" s="9"/>
      <c r="B2915" s="7"/>
      <c r="C2915" s="7"/>
      <c r="D2915" s="7"/>
      <c r="E2915" s="11"/>
      <c r="F2915" s="11"/>
      <c r="G2915" s="11"/>
      <c r="H2915" s="11"/>
      <c r="I2915" s="11"/>
      <c r="M2915" s="14"/>
      <c r="N2915" s="15"/>
      <c r="O2915" s="15"/>
    </row>
    <row r="2916">
      <c r="A2916" s="9"/>
      <c r="B2916" s="7"/>
      <c r="C2916" s="7"/>
      <c r="D2916" s="7"/>
      <c r="E2916" s="11"/>
      <c r="F2916" s="11"/>
      <c r="G2916" s="11"/>
      <c r="H2916" s="11"/>
      <c r="I2916" s="11"/>
      <c r="M2916" s="14"/>
      <c r="N2916" s="15"/>
      <c r="O2916" s="15"/>
    </row>
    <row r="2917">
      <c r="A2917" s="9"/>
      <c r="B2917" s="7"/>
      <c r="C2917" s="7"/>
      <c r="D2917" s="7"/>
      <c r="E2917" s="11"/>
      <c r="F2917" s="11"/>
      <c r="G2917" s="11"/>
      <c r="H2917" s="11"/>
      <c r="I2917" s="11"/>
      <c r="M2917" s="14"/>
      <c r="N2917" s="15"/>
      <c r="O2917" s="15"/>
    </row>
    <row r="2918">
      <c r="A2918" s="9"/>
      <c r="B2918" s="7"/>
      <c r="C2918" s="7"/>
      <c r="D2918" s="7"/>
      <c r="E2918" s="11"/>
      <c r="F2918" s="11"/>
      <c r="G2918" s="11"/>
      <c r="H2918" s="11"/>
      <c r="I2918" s="11"/>
      <c r="M2918" s="14"/>
      <c r="N2918" s="15"/>
      <c r="O2918" s="15"/>
    </row>
    <row r="2919">
      <c r="A2919" s="9"/>
      <c r="B2919" s="7"/>
      <c r="C2919" s="7"/>
      <c r="D2919" s="7"/>
      <c r="E2919" s="11"/>
      <c r="F2919" s="11"/>
      <c r="G2919" s="11"/>
      <c r="H2919" s="11"/>
      <c r="I2919" s="11"/>
      <c r="M2919" s="14"/>
      <c r="N2919" s="15"/>
      <c r="O2919" s="15"/>
    </row>
    <row r="2920">
      <c r="A2920" s="9"/>
      <c r="B2920" s="7"/>
      <c r="C2920" s="7"/>
      <c r="D2920" s="7"/>
      <c r="E2920" s="11"/>
      <c r="F2920" s="11"/>
      <c r="G2920" s="11"/>
      <c r="H2920" s="11"/>
      <c r="I2920" s="11"/>
      <c r="M2920" s="14"/>
      <c r="N2920" s="15"/>
      <c r="O2920" s="15"/>
    </row>
    <row r="2921">
      <c r="A2921" s="9"/>
      <c r="B2921" s="7"/>
      <c r="C2921" s="7"/>
      <c r="D2921" s="7"/>
      <c r="E2921" s="11"/>
      <c r="F2921" s="11"/>
      <c r="G2921" s="11"/>
      <c r="H2921" s="11"/>
      <c r="I2921" s="11"/>
      <c r="M2921" s="14"/>
      <c r="N2921" s="15"/>
      <c r="O2921" s="15"/>
    </row>
    <row r="2922">
      <c r="A2922" s="9"/>
      <c r="B2922" s="7"/>
      <c r="C2922" s="7"/>
      <c r="D2922" s="7"/>
      <c r="E2922" s="11"/>
      <c r="F2922" s="11"/>
      <c r="G2922" s="11"/>
      <c r="H2922" s="11"/>
      <c r="I2922" s="11"/>
      <c r="M2922" s="14"/>
      <c r="N2922" s="15"/>
      <c r="O2922" s="15"/>
    </row>
    <row r="2923">
      <c r="A2923" s="9"/>
      <c r="B2923" s="7"/>
      <c r="C2923" s="7"/>
      <c r="D2923" s="7"/>
      <c r="E2923" s="11"/>
      <c r="F2923" s="11"/>
      <c r="G2923" s="11"/>
      <c r="H2923" s="11"/>
      <c r="I2923" s="11"/>
      <c r="M2923" s="14"/>
      <c r="N2923" s="15"/>
      <c r="O2923" s="15"/>
    </row>
    <row r="2924">
      <c r="A2924" s="9"/>
      <c r="B2924" s="7"/>
      <c r="C2924" s="7"/>
      <c r="D2924" s="7"/>
      <c r="E2924" s="11"/>
      <c r="F2924" s="11"/>
      <c r="G2924" s="11"/>
      <c r="H2924" s="11"/>
      <c r="I2924" s="11"/>
      <c r="M2924" s="14"/>
      <c r="N2924" s="15"/>
      <c r="O2924" s="15"/>
    </row>
    <row r="2925">
      <c r="A2925" s="9"/>
      <c r="B2925" s="7"/>
      <c r="C2925" s="7"/>
      <c r="D2925" s="7"/>
      <c r="E2925" s="11"/>
      <c r="F2925" s="11"/>
      <c r="G2925" s="11"/>
      <c r="H2925" s="11"/>
      <c r="I2925" s="11"/>
      <c r="M2925" s="14"/>
      <c r="N2925" s="15"/>
      <c r="O2925" s="15"/>
    </row>
    <row r="2926">
      <c r="A2926" s="9"/>
      <c r="B2926" s="7"/>
      <c r="C2926" s="7"/>
      <c r="D2926" s="7"/>
      <c r="E2926" s="11"/>
      <c r="F2926" s="11"/>
      <c r="G2926" s="11"/>
      <c r="H2926" s="11"/>
      <c r="I2926" s="11"/>
      <c r="M2926" s="14"/>
      <c r="N2926" s="15"/>
      <c r="O2926" s="15"/>
    </row>
    <row r="2927">
      <c r="A2927" s="9"/>
      <c r="B2927" s="7"/>
      <c r="C2927" s="7"/>
      <c r="D2927" s="7"/>
      <c r="E2927" s="11"/>
      <c r="F2927" s="11"/>
      <c r="G2927" s="11"/>
      <c r="H2927" s="11"/>
      <c r="I2927" s="11"/>
      <c r="M2927" s="14"/>
      <c r="N2927" s="15"/>
      <c r="O2927" s="15"/>
    </row>
    <row r="2928">
      <c r="A2928" s="9"/>
      <c r="B2928" s="7"/>
      <c r="C2928" s="7"/>
      <c r="D2928" s="7"/>
      <c r="E2928" s="11"/>
      <c r="F2928" s="11"/>
      <c r="G2928" s="11"/>
      <c r="H2928" s="11"/>
      <c r="I2928" s="11"/>
      <c r="M2928" s="14"/>
      <c r="N2928" s="15"/>
      <c r="O2928" s="15"/>
    </row>
    <row r="2929">
      <c r="A2929" s="9"/>
      <c r="B2929" s="7"/>
      <c r="C2929" s="7"/>
      <c r="D2929" s="7"/>
      <c r="E2929" s="11"/>
      <c r="F2929" s="11"/>
      <c r="G2929" s="11"/>
      <c r="H2929" s="11"/>
      <c r="I2929" s="11"/>
      <c r="M2929" s="14"/>
      <c r="N2929" s="15"/>
      <c r="O2929" s="15"/>
    </row>
    <row r="2930">
      <c r="A2930" s="9"/>
      <c r="B2930" s="7"/>
      <c r="C2930" s="7"/>
      <c r="D2930" s="7"/>
      <c r="E2930" s="11"/>
      <c r="F2930" s="11"/>
      <c r="G2930" s="11"/>
      <c r="H2930" s="11"/>
      <c r="I2930" s="11"/>
      <c r="M2930" s="14"/>
      <c r="N2930" s="15"/>
      <c r="O2930" s="15"/>
    </row>
    <row r="2931">
      <c r="A2931" s="9"/>
      <c r="B2931" s="7"/>
      <c r="C2931" s="7"/>
      <c r="D2931" s="7"/>
      <c r="E2931" s="11"/>
      <c r="F2931" s="11"/>
      <c r="G2931" s="11"/>
      <c r="H2931" s="11"/>
      <c r="I2931" s="11"/>
      <c r="M2931" s="14"/>
      <c r="N2931" s="15"/>
      <c r="O2931" s="15"/>
    </row>
    <row r="2932">
      <c r="A2932" s="9"/>
      <c r="B2932" s="7"/>
      <c r="C2932" s="7"/>
      <c r="D2932" s="7"/>
      <c r="E2932" s="11"/>
      <c r="F2932" s="11"/>
      <c r="G2932" s="11"/>
      <c r="H2932" s="11"/>
      <c r="I2932" s="11"/>
      <c r="M2932" s="14"/>
      <c r="N2932" s="15"/>
      <c r="O2932" s="15"/>
    </row>
    <row r="2933">
      <c r="A2933" s="9"/>
      <c r="B2933" s="7"/>
      <c r="C2933" s="7"/>
      <c r="D2933" s="7"/>
      <c r="E2933" s="11"/>
      <c r="F2933" s="11"/>
      <c r="G2933" s="11"/>
      <c r="H2933" s="11"/>
      <c r="I2933" s="11"/>
      <c r="M2933" s="14"/>
      <c r="N2933" s="15"/>
      <c r="O2933" s="15"/>
    </row>
    <row r="2934">
      <c r="A2934" s="9"/>
      <c r="B2934" s="7"/>
      <c r="C2934" s="7"/>
      <c r="D2934" s="7"/>
      <c r="E2934" s="11"/>
      <c r="F2934" s="11"/>
      <c r="G2934" s="11"/>
      <c r="H2934" s="11"/>
      <c r="I2934" s="11"/>
      <c r="M2934" s="14"/>
      <c r="N2934" s="15"/>
      <c r="O2934" s="15"/>
    </row>
    <row r="2935">
      <c r="A2935" s="9"/>
      <c r="B2935" s="7"/>
      <c r="C2935" s="7"/>
      <c r="D2935" s="7"/>
      <c r="E2935" s="11"/>
      <c r="F2935" s="11"/>
      <c r="G2935" s="11"/>
      <c r="H2935" s="11"/>
      <c r="I2935" s="11"/>
      <c r="M2935" s="14"/>
      <c r="N2935" s="15"/>
      <c r="O2935" s="15"/>
    </row>
    <row r="2936">
      <c r="A2936" s="9"/>
      <c r="B2936" s="7"/>
      <c r="C2936" s="7"/>
      <c r="D2936" s="7"/>
      <c r="E2936" s="11"/>
      <c r="F2936" s="11"/>
      <c r="G2936" s="11"/>
      <c r="H2936" s="11"/>
      <c r="I2936" s="11"/>
      <c r="M2936" s="14"/>
      <c r="N2936" s="15"/>
      <c r="O2936" s="15"/>
    </row>
    <row r="2937">
      <c r="A2937" s="9"/>
      <c r="B2937" s="7"/>
      <c r="C2937" s="7"/>
      <c r="D2937" s="7"/>
      <c r="E2937" s="11"/>
      <c r="F2937" s="11"/>
      <c r="G2937" s="11"/>
      <c r="H2937" s="11"/>
      <c r="I2937" s="11"/>
      <c r="M2937" s="14"/>
      <c r="N2937" s="15"/>
      <c r="O2937" s="15"/>
    </row>
    <row r="2938">
      <c r="A2938" s="9"/>
      <c r="B2938" s="7"/>
      <c r="C2938" s="7"/>
      <c r="D2938" s="7"/>
      <c r="E2938" s="11"/>
      <c r="F2938" s="11"/>
      <c r="G2938" s="11"/>
      <c r="H2938" s="11"/>
      <c r="I2938" s="11"/>
      <c r="M2938" s="14"/>
      <c r="N2938" s="15"/>
      <c r="O2938" s="15"/>
    </row>
    <row r="2939">
      <c r="A2939" s="9"/>
      <c r="B2939" s="7"/>
      <c r="C2939" s="7"/>
      <c r="D2939" s="7"/>
      <c r="E2939" s="11"/>
      <c r="F2939" s="11"/>
      <c r="G2939" s="11"/>
      <c r="H2939" s="11"/>
      <c r="I2939" s="11"/>
      <c r="M2939" s="14"/>
      <c r="N2939" s="15"/>
      <c r="O2939" s="15"/>
    </row>
    <row r="2940">
      <c r="A2940" s="9"/>
      <c r="B2940" s="7"/>
      <c r="C2940" s="7"/>
      <c r="D2940" s="7"/>
      <c r="E2940" s="11"/>
      <c r="F2940" s="11"/>
      <c r="G2940" s="11"/>
      <c r="H2940" s="11"/>
      <c r="I2940" s="11"/>
      <c r="M2940" s="14"/>
      <c r="N2940" s="15"/>
      <c r="O2940" s="15"/>
    </row>
    <row r="2941">
      <c r="A2941" s="9"/>
      <c r="B2941" s="7"/>
      <c r="C2941" s="7"/>
      <c r="D2941" s="7"/>
      <c r="E2941" s="11"/>
      <c r="F2941" s="11"/>
      <c r="G2941" s="11"/>
      <c r="H2941" s="11"/>
      <c r="I2941" s="11"/>
      <c r="M2941" s="14"/>
      <c r="N2941" s="15"/>
      <c r="O2941" s="15"/>
    </row>
    <row r="2942">
      <c r="A2942" s="9"/>
      <c r="B2942" s="7"/>
      <c r="C2942" s="7"/>
      <c r="D2942" s="7"/>
      <c r="E2942" s="11"/>
      <c r="F2942" s="11"/>
      <c r="G2942" s="11"/>
      <c r="H2942" s="11"/>
      <c r="I2942" s="11"/>
      <c r="M2942" s="14"/>
      <c r="N2942" s="15"/>
      <c r="O2942" s="15"/>
    </row>
    <row r="2943">
      <c r="A2943" s="9"/>
      <c r="B2943" s="7"/>
      <c r="C2943" s="7"/>
      <c r="D2943" s="7"/>
      <c r="E2943" s="11"/>
      <c r="F2943" s="11"/>
      <c r="G2943" s="11"/>
      <c r="H2943" s="11"/>
      <c r="I2943" s="11"/>
      <c r="M2943" s="14"/>
      <c r="N2943" s="15"/>
      <c r="O2943" s="15"/>
    </row>
    <row r="2944">
      <c r="A2944" s="9"/>
      <c r="B2944" s="7"/>
      <c r="C2944" s="7"/>
      <c r="D2944" s="7"/>
      <c r="E2944" s="11"/>
      <c r="F2944" s="11"/>
      <c r="G2944" s="11"/>
      <c r="H2944" s="11"/>
      <c r="I2944" s="11"/>
      <c r="M2944" s="14"/>
      <c r="N2944" s="15"/>
      <c r="O2944" s="15"/>
    </row>
    <row r="2945">
      <c r="A2945" s="9"/>
      <c r="B2945" s="7"/>
      <c r="C2945" s="7"/>
      <c r="D2945" s="7"/>
      <c r="E2945" s="11"/>
      <c r="F2945" s="11"/>
      <c r="G2945" s="11"/>
      <c r="H2945" s="11"/>
      <c r="I2945" s="11"/>
      <c r="M2945" s="14"/>
      <c r="N2945" s="15"/>
      <c r="O2945" s="15"/>
    </row>
    <row r="2946">
      <c r="A2946" s="9"/>
      <c r="B2946" s="7"/>
      <c r="C2946" s="7"/>
      <c r="D2946" s="7"/>
      <c r="E2946" s="11"/>
      <c r="F2946" s="11"/>
      <c r="G2946" s="11"/>
      <c r="H2946" s="11"/>
      <c r="I2946" s="11"/>
      <c r="M2946" s="14"/>
      <c r="N2946" s="15"/>
      <c r="O2946" s="15"/>
    </row>
    <row r="2947">
      <c r="A2947" s="9"/>
      <c r="B2947" s="7"/>
      <c r="C2947" s="7"/>
      <c r="D2947" s="7"/>
      <c r="E2947" s="11"/>
      <c r="F2947" s="11"/>
      <c r="G2947" s="11"/>
      <c r="H2947" s="11"/>
      <c r="I2947" s="11"/>
      <c r="M2947" s="14"/>
      <c r="N2947" s="15"/>
      <c r="O2947" s="15"/>
    </row>
    <row r="2948">
      <c r="A2948" s="9"/>
      <c r="B2948" s="7"/>
      <c r="C2948" s="7"/>
      <c r="D2948" s="7"/>
      <c r="E2948" s="11"/>
      <c r="F2948" s="11"/>
      <c r="G2948" s="11"/>
      <c r="H2948" s="11"/>
      <c r="I2948" s="11"/>
      <c r="M2948" s="14"/>
      <c r="N2948" s="15"/>
      <c r="O2948" s="15"/>
    </row>
    <row r="2949">
      <c r="A2949" s="9"/>
      <c r="B2949" s="7"/>
      <c r="C2949" s="7"/>
      <c r="D2949" s="7"/>
      <c r="E2949" s="11"/>
      <c r="F2949" s="11"/>
      <c r="G2949" s="11"/>
      <c r="H2949" s="11"/>
      <c r="I2949" s="11"/>
      <c r="M2949" s="14"/>
      <c r="N2949" s="15"/>
      <c r="O2949" s="15"/>
    </row>
    <row r="2950">
      <c r="A2950" s="9"/>
      <c r="B2950" s="7"/>
      <c r="C2950" s="7"/>
      <c r="D2950" s="7"/>
      <c r="E2950" s="11"/>
      <c r="F2950" s="11"/>
      <c r="G2950" s="11"/>
      <c r="H2950" s="11"/>
      <c r="I2950" s="11"/>
      <c r="M2950" s="14"/>
      <c r="N2950" s="15"/>
      <c r="O2950" s="15"/>
    </row>
    <row r="2951">
      <c r="A2951" s="9"/>
      <c r="B2951" s="7"/>
      <c r="C2951" s="7"/>
      <c r="D2951" s="7"/>
      <c r="E2951" s="11"/>
      <c r="F2951" s="11"/>
      <c r="G2951" s="11"/>
      <c r="H2951" s="11"/>
      <c r="I2951" s="11"/>
      <c r="M2951" s="14"/>
      <c r="N2951" s="15"/>
      <c r="O2951" s="15"/>
    </row>
    <row r="2952">
      <c r="A2952" s="9"/>
      <c r="B2952" s="7"/>
      <c r="C2952" s="7"/>
      <c r="D2952" s="7"/>
      <c r="E2952" s="11"/>
      <c r="F2952" s="11"/>
      <c r="G2952" s="11"/>
      <c r="H2952" s="11"/>
      <c r="I2952" s="11"/>
      <c r="M2952" s="14"/>
      <c r="N2952" s="15"/>
      <c r="O2952" s="15"/>
    </row>
    <row r="2953">
      <c r="A2953" s="9"/>
      <c r="B2953" s="7"/>
      <c r="C2953" s="7"/>
      <c r="D2953" s="7"/>
      <c r="E2953" s="11"/>
      <c r="F2953" s="11"/>
      <c r="G2953" s="11"/>
      <c r="H2953" s="11"/>
      <c r="I2953" s="11"/>
      <c r="M2953" s="14"/>
      <c r="N2953" s="15"/>
      <c r="O2953" s="15"/>
    </row>
    <row r="2954">
      <c r="A2954" s="9"/>
      <c r="B2954" s="7"/>
      <c r="C2954" s="7"/>
      <c r="D2954" s="7"/>
      <c r="E2954" s="11"/>
      <c r="F2954" s="11"/>
      <c r="G2954" s="11"/>
      <c r="H2954" s="11"/>
      <c r="I2954" s="11"/>
      <c r="M2954" s="14"/>
      <c r="N2954" s="15"/>
      <c r="O2954" s="15"/>
    </row>
    <row r="2955">
      <c r="A2955" s="9"/>
      <c r="B2955" s="7"/>
      <c r="C2955" s="7"/>
      <c r="D2955" s="7"/>
      <c r="E2955" s="11"/>
      <c r="F2955" s="11"/>
      <c r="G2955" s="11"/>
      <c r="H2955" s="11"/>
      <c r="I2955" s="11"/>
      <c r="M2955" s="14"/>
      <c r="N2955" s="15"/>
      <c r="O2955" s="15"/>
    </row>
    <row r="2956">
      <c r="A2956" s="9"/>
      <c r="B2956" s="7"/>
      <c r="C2956" s="7"/>
      <c r="D2956" s="7"/>
      <c r="E2956" s="11"/>
      <c r="F2956" s="11"/>
      <c r="G2956" s="11"/>
      <c r="H2956" s="11"/>
      <c r="I2956" s="11"/>
      <c r="M2956" s="14"/>
      <c r="N2956" s="15"/>
      <c r="O2956" s="15"/>
    </row>
    <row r="2957">
      <c r="A2957" s="9"/>
      <c r="B2957" s="7"/>
      <c r="C2957" s="7"/>
      <c r="D2957" s="7"/>
      <c r="E2957" s="11"/>
      <c r="F2957" s="11"/>
      <c r="G2957" s="11"/>
      <c r="H2957" s="11"/>
      <c r="I2957" s="11"/>
      <c r="M2957" s="14"/>
      <c r="N2957" s="15"/>
      <c r="O2957" s="15"/>
    </row>
    <row r="2958">
      <c r="A2958" s="9"/>
      <c r="B2958" s="7"/>
      <c r="C2958" s="7"/>
      <c r="D2958" s="7"/>
      <c r="E2958" s="11"/>
      <c r="F2958" s="11"/>
      <c r="G2958" s="11"/>
      <c r="H2958" s="11"/>
      <c r="I2958" s="11"/>
      <c r="M2958" s="14"/>
      <c r="N2958" s="15"/>
      <c r="O2958" s="15"/>
    </row>
    <row r="2959">
      <c r="A2959" s="9"/>
      <c r="B2959" s="7"/>
      <c r="C2959" s="7"/>
      <c r="D2959" s="7"/>
      <c r="E2959" s="11"/>
      <c r="F2959" s="11"/>
      <c r="G2959" s="11"/>
      <c r="H2959" s="11"/>
      <c r="I2959" s="11"/>
      <c r="M2959" s="14"/>
      <c r="N2959" s="15"/>
      <c r="O2959" s="15"/>
    </row>
    <row r="2960">
      <c r="A2960" s="9"/>
      <c r="B2960" s="7"/>
      <c r="C2960" s="7"/>
      <c r="D2960" s="7"/>
      <c r="E2960" s="11"/>
      <c r="F2960" s="11"/>
      <c r="G2960" s="11"/>
      <c r="H2960" s="11"/>
      <c r="I2960" s="11"/>
      <c r="M2960" s="14"/>
      <c r="N2960" s="15"/>
      <c r="O2960" s="15"/>
    </row>
    <row r="2961">
      <c r="A2961" s="9"/>
      <c r="B2961" s="7"/>
      <c r="C2961" s="7"/>
      <c r="D2961" s="7"/>
      <c r="E2961" s="11"/>
      <c r="F2961" s="11"/>
      <c r="G2961" s="11"/>
      <c r="H2961" s="11"/>
      <c r="I2961" s="11"/>
      <c r="M2961" s="14"/>
      <c r="N2961" s="15"/>
      <c r="O2961" s="15"/>
    </row>
    <row r="2962">
      <c r="A2962" s="9"/>
      <c r="B2962" s="7"/>
      <c r="C2962" s="7"/>
      <c r="D2962" s="7"/>
      <c r="E2962" s="11"/>
      <c r="F2962" s="11"/>
      <c r="G2962" s="11"/>
      <c r="H2962" s="11"/>
      <c r="I2962" s="11"/>
      <c r="M2962" s="14"/>
      <c r="N2962" s="15"/>
      <c r="O2962" s="15"/>
    </row>
    <row r="2963">
      <c r="A2963" s="9"/>
      <c r="B2963" s="7"/>
      <c r="C2963" s="7"/>
      <c r="D2963" s="7"/>
      <c r="E2963" s="11"/>
      <c r="F2963" s="11"/>
      <c r="G2963" s="11"/>
      <c r="H2963" s="11"/>
      <c r="I2963" s="11"/>
      <c r="M2963" s="14"/>
      <c r="N2963" s="15"/>
      <c r="O2963" s="15"/>
    </row>
    <row r="2964">
      <c r="A2964" s="9"/>
      <c r="B2964" s="7"/>
      <c r="C2964" s="7"/>
      <c r="D2964" s="7"/>
      <c r="E2964" s="11"/>
      <c r="F2964" s="11"/>
      <c r="G2964" s="11"/>
      <c r="H2964" s="11"/>
      <c r="I2964" s="11"/>
      <c r="M2964" s="14"/>
      <c r="N2964" s="15"/>
      <c r="O2964" s="15"/>
    </row>
    <row r="2965">
      <c r="A2965" s="9"/>
      <c r="B2965" s="7"/>
      <c r="C2965" s="7"/>
      <c r="D2965" s="7"/>
      <c r="E2965" s="11"/>
      <c r="F2965" s="11"/>
      <c r="G2965" s="11"/>
      <c r="H2965" s="11"/>
      <c r="I2965" s="11"/>
      <c r="M2965" s="14"/>
      <c r="N2965" s="15"/>
      <c r="O2965" s="15"/>
    </row>
    <row r="2966">
      <c r="A2966" s="9"/>
      <c r="B2966" s="7"/>
      <c r="C2966" s="7"/>
      <c r="D2966" s="7"/>
      <c r="E2966" s="11"/>
      <c r="F2966" s="11"/>
      <c r="G2966" s="11"/>
      <c r="H2966" s="11"/>
      <c r="I2966" s="11"/>
      <c r="M2966" s="14"/>
      <c r="N2966" s="15"/>
      <c r="O2966" s="15"/>
    </row>
    <row r="2967">
      <c r="A2967" s="9"/>
      <c r="B2967" s="7"/>
      <c r="C2967" s="7"/>
      <c r="D2967" s="7"/>
      <c r="E2967" s="11"/>
      <c r="F2967" s="11"/>
      <c r="G2967" s="11"/>
      <c r="H2967" s="11"/>
      <c r="I2967" s="11"/>
      <c r="M2967" s="14"/>
      <c r="N2967" s="15"/>
      <c r="O2967" s="15"/>
    </row>
    <row r="2968">
      <c r="A2968" s="9"/>
      <c r="B2968" s="7"/>
      <c r="C2968" s="7"/>
      <c r="D2968" s="7"/>
      <c r="E2968" s="11"/>
      <c r="F2968" s="11"/>
      <c r="G2968" s="11"/>
      <c r="H2968" s="11"/>
      <c r="I2968" s="11"/>
      <c r="M2968" s="14"/>
      <c r="N2968" s="15"/>
      <c r="O2968" s="15"/>
    </row>
    <row r="2969">
      <c r="A2969" s="9"/>
      <c r="B2969" s="7"/>
      <c r="C2969" s="7"/>
      <c r="D2969" s="7"/>
      <c r="E2969" s="11"/>
      <c r="F2969" s="11"/>
      <c r="G2969" s="11"/>
      <c r="H2969" s="11"/>
      <c r="I2969" s="11"/>
      <c r="M2969" s="14"/>
      <c r="N2969" s="15"/>
      <c r="O2969" s="15"/>
    </row>
    <row r="2970">
      <c r="A2970" s="9"/>
      <c r="B2970" s="7"/>
      <c r="C2970" s="7"/>
      <c r="D2970" s="7"/>
      <c r="E2970" s="11"/>
      <c r="F2970" s="11"/>
      <c r="G2970" s="11"/>
      <c r="H2970" s="11"/>
      <c r="I2970" s="11"/>
      <c r="M2970" s="14"/>
      <c r="N2970" s="15"/>
      <c r="O2970" s="15"/>
    </row>
    <row r="2971">
      <c r="A2971" s="9"/>
      <c r="B2971" s="7"/>
      <c r="C2971" s="7"/>
      <c r="D2971" s="7"/>
      <c r="E2971" s="11"/>
      <c r="F2971" s="11"/>
      <c r="G2971" s="11"/>
      <c r="H2971" s="11"/>
      <c r="I2971" s="11"/>
      <c r="M2971" s="14"/>
      <c r="N2971" s="15"/>
      <c r="O2971" s="15"/>
    </row>
    <row r="2972">
      <c r="A2972" s="9"/>
      <c r="B2972" s="7"/>
      <c r="C2972" s="7"/>
      <c r="D2972" s="7"/>
      <c r="E2972" s="11"/>
      <c r="F2972" s="11"/>
      <c r="G2972" s="11"/>
      <c r="H2972" s="11"/>
      <c r="I2972" s="11"/>
      <c r="M2972" s="14"/>
      <c r="N2972" s="15"/>
      <c r="O2972" s="15"/>
    </row>
    <row r="2973">
      <c r="A2973" s="9"/>
      <c r="B2973" s="7"/>
      <c r="C2973" s="7"/>
      <c r="D2973" s="7"/>
      <c r="E2973" s="11"/>
      <c r="F2973" s="11"/>
      <c r="G2973" s="11"/>
      <c r="H2973" s="11"/>
      <c r="I2973" s="11"/>
      <c r="M2973" s="14"/>
      <c r="N2973" s="15"/>
      <c r="O2973" s="15"/>
    </row>
    <row r="2974">
      <c r="A2974" s="9"/>
      <c r="B2974" s="7"/>
      <c r="C2974" s="7"/>
      <c r="D2974" s="7"/>
      <c r="E2974" s="11"/>
      <c r="F2974" s="11"/>
      <c r="G2974" s="11"/>
      <c r="H2974" s="11"/>
      <c r="I2974" s="11"/>
      <c r="M2974" s="14"/>
      <c r="N2974" s="15"/>
      <c r="O2974" s="15"/>
    </row>
    <row r="2975">
      <c r="A2975" s="9"/>
      <c r="B2975" s="7"/>
      <c r="C2975" s="7"/>
      <c r="D2975" s="7"/>
      <c r="E2975" s="11"/>
      <c r="F2975" s="11"/>
      <c r="G2975" s="11"/>
      <c r="H2975" s="11"/>
      <c r="I2975" s="11"/>
      <c r="M2975" s="14"/>
      <c r="N2975" s="15"/>
      <c r="O2975" s="15"/>
    </row>
    <row r="2976">
      <c r="A2976" s="9"/>
      <c r="B2976" s="7"/>
      <c r="C2976" s="7"/>
      <c r="D2976" s="7"/>
      <c r="E2976" s="11"/>
      <c r="F2976" s="11"/>
      <c r="G2976" s="11"/>
      <c r="H2976" s="11"/>
      <c r="I2976" s="11"/>
      <c r="M2976" s="14"/>
      <c r="N2976" s="15"/>
      <c r="O2976" s="15"/>
    </row>
    <row r="2977">
      <c r="A2977" s="9"/>
      <c r="B2977" s="7"/>
      <c r="C2977" s="7"/>
      <c r="D2977" s="7"/>
      <c r="E2977" s="11"/>
      <c r="F2977" s="11"/>
      <c r="G2977" s="11"/>
      <c r="H2977" s="11"/>
      <c r="I2977" s="11"/>
      <c r="M2977" s="14"/>
      <c r="N2977" s="15"/>
      <c r="O2977" s="15"/>
    </row>
    <row r="2978">
      <c r="A2978" s="9"/>
      <c r="B2978" s="7"/>
      <c r="C2978" s="7"/>
      <c r="D2978" s="7"/>
      <c r="E2978" s="11"/>
      <c r="F2978" s="11"/>
      <c r="G2978" s="11"/>
      <c r="H2978" s="11"/>
      <c r="I2978" s="11"/>
      <c r="M2978" s="14"/>
      <c r="N2978" s="15"/>
      <c r="O2978" s="15"/>
    </row>
    <row r="2979">
      <c r="A2979" s="9"/>
      <c r="B2979" s="7"/>
      <c r="C2979" s="7"/>
      <c r="D2979" s="7"/>
      <c r="E2979" s="11"/>
      <c r="F2979" s="11"/>
      <c r="G2979" s="11"/>
      <c r="H2979" s="11"/>
      <c r="I2979" s="11"/>
      <c r="M2979" s="14"/>
      <c r="N2979" s="15"/>
      <c r="O2979" s="15"/>
    </row>
    <row r="2980">
      <c r="A2980" s="9"/>
      <c r="B2980" s="7"/>
      <c r="C2980" s="7"/>
      <c r="D2980" s="7"/>
      <c r="E2980" s="11"/>
      <c r="F2980" s="11"/>
      <c r="G2980" s="11"/>
      <c r="H2980" s="11"/>
      <c r="I2980" s="11"/>
      <c r="M2980" s="14"/>
      <c r="N2980" s="15"/>
      <c r="O2980" s="15"/>
    </row>
    <row r="2981">
      <c r="A2981" s="9"/>
      <c r="B2981" s="7"/>
      <c r="C2981" s="7"/>
      <c r="D2981" s="7"/>
      <c r="E2981" s="11"/>
      <c r="F2981" s="11"/>
      <c r="G2981" s="11"/>
      <c r="H2981" s="11"/>
      <c r="I2981" s="11"/>
      <c r="M2981" s="14"/>
      <c r="N2981" s="15"/>
      <c r="O2981" s="15"/>
    </row>
    <row r="2982">
      <c r="A2982" s="9"/>
      <c r="B2982" s="7"/>
      <c r="C2982" s="7"/>
      <c r="D2982" s="7"/>
      <c r="E2982" s="11"/>
      <c r="F2982" s="11"/>
      <c r="G2982" s="11"/>
      <c r="H2982" s="11"/>
      <c r="I2982" s="11"/>
      <c r="M2982" s="14"/>
      <c r="N2982" s="15"/>
      <c r="O2982" s="15"/>
    </row>
    <row r="2983">
      <c r="A2983" s="9"/>
      <c r="B2983" s="7"/>
      <c r="C2983" s="7"/>
      <c r="D2983" s="7"/>
      <c r="E2983" s="11"/>
      <c r="F2983" s="11"/>
      <c r="G2983" s="11"/>
      <c r="H2983" s="11"/>
      <c r="I2983" s="11"/>
      <c r="M2983" s="14"/>
      <c r="N2983" s="15"/>
      <c r="O2983" s="15"/>
    </row>
    <row r="2984">
      <c r="A2984" s="9"/>
      <c r="B2984" s="7"/>
      <c r="C2984" s="7"/>
      <c r="D2984" s="7"/>
      <c r="E2984" s="11"/>
      <c r="F2984" s="11"/>
      <c r="G2984" s="11"/>
      <c r="H2984" s="11"/>
      <c r="I2984" s="11"/>
      <c r="M2984" s="14"/>
      <c r="N2984" s="15"/>
      <c r="O2984" s="15"/>
    </row>
    <row r="2985">
      <c r="A2985" s="9"/>
      <c r="B2985" s="7"/>
      <c r="C2985" s="7"/>
      <c r="D2985" s="7"/>
      <c r="E2985" s="11"/>
      <c r="F2985" s="11"/>
      <c r="G2985" s="11"/>
      <c r="H2985" s="11"/>
      <c r="I2985" s="11"/>
      <c r="M2985" s="14"/>
      <c r="N2985" s="15"/>
      <c r="O2985" s="15"/>
    </row>
    <row r="2986">
      <c r="A2986" s="9"/>
      <c r="B2986" s="7"/>
      <c r="C2986" s="7"/>
      <c r="D2986" s="7"/>
      <c r="E2986" s="11"/>
      <c r="F2986" s="11"/>
      <c r="G2986" s="11"/>
      <c r="H2986" s="11"/>
      <c r="I2986" s="11"/>
      <c r="M2986" s="14"/>
      <c r="N2986" s="15"/>
      <c r="O2986" s="15"/>
    </row>
    <row r="2987">
      <c r="A2987" s="9"/>
      <c r="B2987" s="7"/>
      <c r="C2987" s="7"/>
      <c r="D2987" s="7"/>
      <c r="E2987" s="11"/>
      <c r="F2987" s="11"/>
      <c r="G2987" s="11"/>
      <c r="H2987" s="11"/>
      <c r="I2987" s="11"/>
      <c r="M2987" s="14"/>
      <c r="N2987" s="15"/>
      <c r="O2987" s="15"/>
    </row>
    <row r="2988">
      <c r="A2988" s="9"/>
      <c r="B2988" s="7"/>
      <c r="C2988" s="7"/>
      <c r="D2988" s="7"/>
      <c r="E2988" s="11"/>
      <c r="F2988" s="11"/>
      <c r="G2988" s="11"/>
      <c r="H2988" s="11"/>
      <c r="I2988" s="11"/>
      <c r="M2988" s="14"/>
      <c r="N2988" s="15"/>
      <c r="O2988" s="15"/>
    </row>
    <row r="2989">
      <c r="A2989" s="9"/>
      <c r="B2989" s="7"/>
      <c r="C2989" s="7"/>
      <c r="D2989" s="7"/>
      <c r="E2989" s="11"/>
      <c r="F2989" s="11"/>
      <c r="G2989" s="11"/>
      <c r="H2989" s="11"/>
      <c r="I2989" s="11"/>
      <c r="M2989" s="14"/>
      <c r="N2989" s="15"/>
      <c r="O2989" s="15"/>
    </row>
    <row r="2990">
      <c r="A2990" s="9"/>
      <c r="B2990" s="7"/>
      <c r="C2990" s="7"/>
      <c r="D2990" s="7"/>
      <c r="E2990" s="11"/>
      <c r="F2990" s="11"/>
      <c r="G2990" s="11"/>
      <c r="H2990" s="11"/>
      <c r="I2990" s="11"/>
      <c r="M2990" s="14"/>
      <c r="N2990" s="15"/>
      <c r="O2990" s="15"/>
    </row>
    <row r="2991">
      <c r="A2991" s="9"/>
      <c r="B2991" s="7"/>
      <c r="C2991" s="7"/>
      <c r="D2991" s="7"/>
      <c r="E2991" s="11"/>
      <c r="F2991" s="11"/>
      <c r="G2991" s="11"/>
      <c r="H2991" s="11"/>
      <c r="I2991" s="11"/>
      <c r="M2991" s="14"/>
      <c r="N2991" s="15"/>
      <c r="O2991" s="15"/>
    </row>
    <row r="2992">
      <c r="A2992" s="9"/>
      <c r="B2992" s="7"/>
      <c r="C2992" s="7"/>
      <c r="D2992" s="7"/>
      <c r="E2992" s="11"/>
      <c r="F2992" s="11"/>
      <c r="G2992" s="11"/>
      <c r="H2992" s="11"/>
      <c r="I2992" s="11"/>
      <c r="M2992" s="14"/>
      <c r="N2992" s="15"/>
      <c r="O2992" s="15"/>
    </row>
    <row r="2993">
      <c r="A2993" s="9"/>
      <c r="B2993" s="7"/>
      <c r="C2993" s="7"/>
      <c r="D2993" s="7"/>
      <c r="E2993" s="11"/>
      <c r="F2993" s="11"/>
      <c r="G2993" s="11"/>
      <c r="H2993" s="11"/>
      <c r="I2993" s="11"/>
      <c r="M2993" s="14"/>
      <c r="N2993" s="15"/>
      <c r="O2993" s="15"/>
    </row>
    <row r="2994">
      <c r="A2994" s="9"/>
      <c r="B2994" s="7"/>
      <c r="C2994" s="7"/>
      <c r="D2994" s="7"/>
      <c r="E2994" s="11"/>
      <c r="F2994" s="11"/>
      <c r="G2994" s="11"/>
      <c r="H2994" s="11"/>
      <c r="I2994" s="11"/>
      <c r="M2994" s="14"/>
      <c r="N2994" s="15"/>
      <c r="O2994" s="15"/>
    </row>
    <row r="2995">
      <c r="A2995" s="9"/>
      <c r="B2995" s="7"/>
      <c r="C2995" s="7"/>
      <c r="D2995" s="7"/>
      <c r="E2995" s="11"/>
      <c r="F2995" s="11"/>
      <c r="G2995" s="11"/>
      <c r="H2995" s="11"/>
      <c r="I2995" s="11"/>
      <c r="M2995" s="14"/>
      <c r="N2995" s="15"/>
      <c r="O2995" s="15"/>
    </row>
    <row r="2996">
      <c r="A2996" s="9"/>
      <c r="B2996" s="7"/>
      <c r="C2996" s="7"/>
      <c r="D2996" s="7"/>
      <c r="E2996" s="11"/>
      <c r="F2996" s="11"/>
      <c r="G2996" s="11"/>
      <c r="H2996" s="11"/>
      <c r="I2996" s="11"/>
      <c r="M2996" s="14"/>
      <c r="N2996" s="15"/>
      <c r="O2996" s="15"/>
    </row>
    <row r="2997">
      <c r="A2997" s="9"/>
      <c r="B2997" s="7"/>
      <c r="C2997" s="7"/>
      <c r="D2997" s="7"/>
      <c r="E2997" s="11"/>
      <c r="F2997" s="11"/>
      <c r="G2997" s="11"/>
      <c r="H2997" s="11"/>
      <c r="I2997" s="11"/>
      <c r="M2997" s="14"/>
      <c r="N2997" s="15"/>
      <c r="O2997" s="15"/>
    </row>
    <row r="2998">
      <c r="A2998" s="9"/>
      <c r="B2998" s="7"/>
      <c r="C2998" s="7"/>
      <c r="D2998" s="7"/>
      <c r="E2998" s="11"/>
      <c r="F2998" s="11"/>
      <c r="G2998" s="11"/>
      <c r="H2998" s="11"/>
      <c r="I2998" s="11"/>
      <c r="M2998" s="14"/>
      <c r="N2998" s="15"/>
      <c r="O2998" s="15"/>
    </row>
    <row r="2999">
      <c r="A2999" s="9"/>
      <c r="B2999" s="7"/>
      <c r="C2999" s="7"/>
      <c r="D2999" s="7"/>
      <c r="E2999" s="11"/>
      <c r="F2999" s="11"/>
      <c r="G2999" s="11"/>
      <c r="H2999" s="11"/>
      <c r="I2999" s="11"/>
      <c r="M2999" s="14"/>
      <c r="N2999" s="15"/>
      <c r="O2999" s="15"/>
    </row>
    <row r="3000">
      <c r="A3000" s="9"/>
      <c r="B3000" s="7"/>
      <c r="C3000" s="7"/>
      <c r="D3000" s="7"/>
      <c r="E3000" s="11"/>
      <c r="F3000" s="11"/>
      <c r="G3000" s="11"/>
      <c r="H3000" s="11"/>
      <c r="I3000" s="11"/>
      <c r="M3000" s="14"/>
      <c r="N3000" s="15"/>
      <c r="O3000" s="15"/>
    </row>
    <row r="3001">
      <c r="A3001" s="9"/>
      <c r="B3001" s="7"/>
      <c r="C3001" s="7"/>
      <c r="D3001" s="7"/>
      <c r="E3001" s="11"/>
      <c r="F3001" s="11"/>
      <c r="G3001" s="11"/>
      <c r="H3001" s="11"/>
      <c r="I3001" s="11"/>
      <c r="M3001" s="14"/>
      <c r="N3001" s="15"/>
      <c r="O3001" s="15"/>
    </row>
    <row r="3002">
      <c r="A3002" s="9"/>
      <c r="B3002" s="7"/>
      <c r="C3002" s="7"/>
      <c r="D3002" s="7"/>
      <c r="E3002" s="11"/>
      <c r="F3002" s="11"/>
      <c r="G3002" s="11"/>
      <c r="H3002" s="11"/>
      <c r="I3002" s="11"/>
      <c r="M3002" s="14"/>
      <c r="N3002" s="15"/>
      <c r="O3002" s="15"/>
    </row>
    <row r="3003">
      <c r="A3003" s="9"/>
      <c r="B3003" s="7"/>
      <c r="C3003" s="7"/>
      <c r="D3003" s="7"/>
      <c r="E3003" s="11"/>
      <c r="F3003" s="11"/>
      <c r="G3003" s="11"/>
      <c r="H3003" s="11"/>
      <c r="I3003" s="11"/>
      <c r="M3003" s="14"/>
      <c r="N3003" s="15"/>
      <c r="O3003" s="15"/>
    </row>
    <row r="3004">
      <c r="A3004" s="9"/>
      <c r="B3004" s="7"/>
      <c r="C3004" s="7"/>
      <c r="D3004" s="7"/>
      <c r="E3004" s="11"/>
      <c r="F3004" s="11"/>
      <c r="G3004" s="11"/>
      <c r="H3004" s="11"/>
      <c r="I3004" s="11"/>
      <c r="M3004" s="14"/>
      <c r="N3004" s="15"/>
      <c r="O3004" s="15"/>
    </row>
    <row r="3005">
      <c r="A3005" s="9"/>
      <c r="B3005" s="7"/>
      <c r="C3005" s="7"/>
      <c r="D3005" s="7"/>
      <c r="E3005" s="11"/>
      <c r="F3005" s="11"/>
      <c r="G3005" s="11"/>
      <c r="H3005" s="11"/>
      <c r="I3005" s="11"/>
      <c r="M3005" s="14"/>
      <c r="N3005" s="15"/>
      <c r="O3005" s="15"/>
    </row>
    <row r="3006">
      <c r="A3006" s="9"/>
      <c r="B3006" s="7"/>
      <c r="C3006" s="7"/>
      <c r="D3006" s="7"/>
      <c r="E3006" s="11"/>
      <c r="F3006" s="11"/>
      <c r="G3006" s="11"/>
      <c r="H3006" s="11"/>
      <c r="I3006" s="11"/>
      <c r="M3006" s="14"/>
      <c r="N3006" s="15"/>
      <c r="O3006" s="15"/>
    </row>
    <row r="3007">
      <c r="A3007" s="9"/>
      <c r="B3007" s="7"/>
      <c r="C3007" s="7"/>
      <c r="D3007" s="7"/>
      <c r="E3007" s="11"/>
      <c r="F3007" s="11"/>
      <c r="G3007" s="11"/>
      <c r="H3007" s="11"/>
      <c r="I3007" s="11"/>
      <c r="M3007" s="14"/>
      <c r="N3007" s="15"/>
      <c r="O3007" s="15"/>
    </row>
    <row r="3008">
      <c r="A3008" s="9"/>
      <c r="B3008" s="7"/>
      <c r="C3008" s="7"/>
      <c r="D3008" s="7"/>
      <c r="E3008" s="11"/>
      <c r="F3008" s="11"/>
      <c r="G3008" s="11"/>
      <c r="H3008" s="11"/>
      <c r="I3008" s="11"/>
      <c r="M3008" s="14"/>
      <c r="N3008" s="15"/>
      <c r="O3008" s="15"/>
    </row>
    <row r="3009">
      <c r="A3009" s="9"/>
      <c r="B3009" s="7"/>
      <c r="C3009" s="7"/>
      <c r="D3009" s="7"/>
      <c r="E3009" s="11"/>
      <c r="F3009" s="11"/>
      <c r="G3009" s="11"/>
      <c r="H3009" s="11"/>
      <c r="I3009" s="11"/>
      <c r="M3009" s="14"/>
      <c r="N3009" s="15"/>
      <c r="O3009" s="15"/>
    </row>
    <row r="3010">
      <c r="A3010" s="9"/>
      <c r="B3010" s="7"/>
      <c r="C3010" s="7"/>
      <c r="D3010" s="7"/>
      <c r="E3010" s="11"/>
      <c r="F3010" s="11"/>
      <c r="G3010" s="11"/>
      <c r="H3010" s="11"/>
      <c r="I3010" s="11"/>
      <c r="M3010" s="14"/>
      <c r="N3010" s="15"/>
      <c r="O3010" s="15"/>
    </row>
    <row r="3011">
      <c r="A3011" s="9"/>
      <c r="B3011" s="7"/>
      <c r="C3011" s="7"/>
      <c r="D3011" s="7"/>
      <c r="E3011" s="11"/>
      <c r="F3011" s="11"/>
      <c r="G3011" s="11"/>
      <c r="H3011" s="11"/>
      <c r="I3011" s="11"/>
      <c r="M3011" s="14"/>
      <c r="N3011" s="15"/>
      <c r="O3011" s="15"/>
    </row>
    <row r="3012">
      <c r="A3012" s="9"/>
      <c r="B3012" s="7"/>
      <c r="C3012" s="7"/>
      <c r="D3012" s="7"/>
      <c r="E3012" s="11"/>
      <c r="F3012" s="11"/>
      <c r="G3012" s="11"/>
      <c r="H3012" s="11"/>
      <c r="I3012" s="11"/>
      <c r="M3012" s="14"/>
      <c r="N3012" s="15"/>
      <c r="O3012" s="15"/>
    </row>
    <row r="3013">
      <c r="A3013" s="9"/>
      <c r="B3013" s="7"/>
      <c r="C3013" s="7"/>
      <c r="D3013" s="7"/>
      <c r="E3013" s="11"/>
      <c r="F3013" s="11"/>
      <c r="G3013" s="11"/>
      <c r="H3013" s="11"/>
      <c r="I3013" s="11"/>
      <c r="M3013" s="14"/>
      <c r="N3013" s="15"/>
      <c r="O3013" s="15"/>
    </row>
    <row r="3014">
      <c r="A3014" s="9"/>
      <c r="B3014" s="7"/>
      <c r="C3014" s="7"/>
      <c r="D3014" s="7"/>
      <c r="E3014" s="11"/>
      <c r="F3014" s="11"/>
      <c r="G3014" s="11"/>
      <c r="H3014" s="11"/>
      <c r="I3014" s="11"/>
      <c r="M3014" s="14"/>
      <c r="N3014" s="15"/>
      <c r="O3014" s="15"/>
    </row>
    <row r="3015">
      <c r="A3015" s="9"/>
      <c r="B3015" s="7"/>
      <c r="C3015" s="7"/>
      <c r="D3015" s="7"/>
      <c r="E3015" s="11"/>
      <c r="F3015" s="11"/>
      <c r="G3015" s="11"/>
      <c r="H3015" s="11"/>
      <c r="I3015" s="11"/>
      <c r="M3015" s="14"/>
      <c r="N3015" s="15"/>
      <c r="O3015" s="15"/>
    </row>
    <row r="3016">
      <c r="A3016" s="9"/>
      <c r="B3016" s="7"/>
      <c r="C3016" s="7"/>
      <c r="D3016" s="7"/>
      <c r="E3016" s="11"/>
      <c r="F3016" s="11"/>
      <c r="G3016" s="11"/>
      <c r="H3016" s="11"/>
      <c r="I3016" s="11"/>
      <c r="M3016" s="14"/>
      <c r="N3016" s="15"/>
      <c r="O3016" s="15"/>
    </row>
    <row r="3017">
      <c r="A3017" s="9"/>
      <c r="B3017" s="7"/>
      <c r="C3017" s="7"/>
      <c r="D3017" s="7"/>
      <c r="E3017" s="11"/>
      <c r="F3017" s="11"/>
      <c r="G3017" s="11"/>
      <c r="H3017" s="11"/>
      <c r="I3017" s="11"/>
      <c r="M3017" s="14"/>
      <c r="N3017" s="15"/>
      <c r="O3017" s="15"/>
    </row>
    <row r="3018">
      <c r="A3018" s="9"/>
      <c r="B3018" s="7"/>
      <c r="C3018" s="7"/>
      <c r="D3018" s="7"/>
      <c r="E3018" s="11"/>
      <c r="F3018" s="11"/>
      <c r="G3018" s="11"/>
      <c r="H3018" s="11"/>
      <c r="I3018" s="11"/>
      <c r="M3018" s="14"/>
      <c r="N3018" s="15"/>
      <c r="O3018" s="15"/>
    </row>
    <row r="3019">
      <c r="A3019" s="9"/>
      <c r="B3019" s="7"/>
      <c r="C3019" s="7"/>
      <c r="D3019" s="7"/>
      <c r="E3019" s="11"/>
      <c r="F3019" s="11"/>
      <c r="G3019" s="11"/>
      <c r="H3019" s="11"/>
      <c r="I3019" s="11"/>
      <c r="M3019" s="14"/>
      <c r="N3019" s="15"/>
      <c r="O3019" s="15"/>
    </row>
    <row r="3020">
      <c r="A3020" s="9"/>
      <c r="B3020" s="7"/>
      <c r="C3020" s="7"/>
      <c r="D3020" s="7"/>
      <c r="E3020" s="11"/>
      <c r="F3020" s="11"/>
      <c r="G3020" s="11"/>
      <c r="H3020" s="11"/>
      <c r="I3020" s="11"/>
      <c r="M3020" s="14"/>
      <c r="N3020" s="15"/>
      <c r="O3020" s="15"/>
    </row>
    <row r="3021">
      <c r="A3021" s="9"/>
      <c r="B3021" s="7"/>
      <c r="C3021" s="7"/>
      <c r="D3021" s="7"/>
      <c r="E3021" s="11"/>
      <c r="F3021" s="11"/>
      <c r="G3021" s="11"/>
      <c r="H3021" s="11"/>
      <c r="I3021" s="11"/>
      <c r="M3021" s="14"/>
      <c r="N3021" s="15"/>
      <c r="O3021" s="15"/>
    </row>
    <row r="3022">
      <c r="A3022" s="9"/>
      <c r="B3022" s="7"/>
      <c r="C3022" s="7"/>
      <c r="D3022" s="7"/>
      <c r="E3022" s="11"/>
      <c r="F3022" s="11"/>
      <c r="G3022" s="11"/>
      <c r="H3022" s="11"/>
      <c r="I3022" s="11"/>
      <c r="M3022" s="14"/>
      <c r="N3022" s="15"/>
      <c r="O3022" s="15"/>
    </row>
    <row r="3023">
      <c r="A3023" s="9"/>
      <c r="B3023" s="7"/>
      <c r="C3023" s="7"/>
      <c r="D3023" s="7"/>
      <c r="E3023" s="11"/>
      <c r="F3023" s="11"/>
      <c r="G3023" s="11"/>
      <c r="H3023" s="11"/>
      <c r="I3023" s="11"/>
      <c r="M3023" s="14"/>
      <c r="N3023" s="15"/>
      <c r="O3023" s="15"/>
    </row>
    <row r="3024">
      <c r="A3024" s="9"/>
      <c r="B3024" s="7"/>
      <c r="C3024" s="7"/>
      <c r="D3024" s="7"/>
      <c r="E3024" s="11"/>
      <c r="F3024" s="11"/>
      <c r="G3024" s="11"/>
      <c r="H3024" s="11"/>
      <c r="I3024" s="11"/>
      <c r="M3024" s="14"/>
      <c r="N3024" s="15"/>
      <c r="O3024" s="15"/>
    </row>
    <row r="3025">
      <c r="A3025" s="9"/>
      <c r="B3025" s="7"/>
      <c r="C3025" s="7"/>
      <c r="D3025" s="7"/>
      <c r="E3025" s="11"/>
      <c r="F3025" s="11"/>
      <c r="G3025" s="11"/>
      <c r="H3025" s="11"/>
      <c r="I3025" s="11"/>
      <c r="M3025" s="14"/>
      <c r="N3025" s="15"/>
      <c r="O3025" s="15"/>
    </row>
    <row r="3026">
      <c r="A3026" s="9"/>
      <c r="B3026" s="7"/>
      <c r="C3026" s="7"/>
      <c r="D3026" s="7"/>
      <c r="E3026" s="11"/>
      <c r="F3026" s="11"/>
      <c r="G3026" s="11"/>
      <c r="H3026" s="11"/>
      <c r="I3026" s="11"/>
      <c r="M3026" s="14"/>
      <c r="N3026" s="15"/>
      <c r="O3026" s="15"/>
    </row>
    <row r="3027">
      <c r="A3027" s="9"/>
      <c r="B3027" s="7"/>
      <c r="C3027" s="7"/>
      <c r="D3027" s="7"/>
      <c r="E3027" s="11"/>
      <c r="F3027" s="11"/>
      <c r="G3027" s="11"/>
      <c r="H3027" s="11"/>
      <c r="I3027" s="11"/>
      <c r="M3027" s="14"/>
      <c r="N3027" s="15"/>
      <c r="O3027" s="15"/>
    </row>
    <row r="3028">
      <c r="A3028" s="9"/>
      <c r="B3028" s="7"/>
      <c r="C3028" s="7"/>
      <c r="D3028" s="7"/>
      <c r="E3028" s="11"/>
      <c r="F3028" s="11"/>
      <c r="G3028" s="11"/>
      <c r="H3028" s="11"/>
      <c r="I3028" s="11"/>
      <c r="M3028" s="14"/>
      <c r="N3028" s="15"/>
      <c r="O3028" s="15"/>
    </row>
    <row r="3029">
      <c r="A3029" s="9"/>
      <c r="B3029" s="7"/>
      <c r="C3029" s="7"/>
      <c r="D3029" s="7"/>
      <c r="E3029" s="11"/>
      <c r="F3029" s="11"/>
      <c r="G3029" s="11"/>
      <c r="H3029" s="11"/>
      <c r="I3029" s="11"/>
      <c r="M3029" s="14"/>
      <c r="N3029" s="15"/>
      <c r="O3029" s="15"/>
    </row>
    <row r="3030">
      <c r="A3030" s="9"/>
      <c r="B3030" s="7"/>
      <c r="C3030" s="7"/>
      <c r="D3030" s="7"/>
      <c r="E3030" s="11"/>
      <c r="F3030" s="11"/>
      <c r="G3030" s="11"/>
      <c r="H3030" s="11"/>
      <c r="I3030" s="11"/>
      <c r="M3030" s="14"/>
      <c r="N3030" s="15"/>
      <c r="O3030" s="15"/>
    </row>
    <row r="3031">
      <c r="A3031" s="9"/>
      <c r="B3031" s="7"/>
      <c r="C3031" s="7"/>
      <c r="D3031" s="7"/>
      <c r="E3031" s="11"/>
      <c r="F3031" s="11"/>
      <c r="G3031" s="11"/>
      <c r="H3031" s="11"/>
      <c r="I3031" s="11"/>
      <c r="M3031" s="14"/>
      <c r="N3031" s="15"/>
      <c r="O3031" s="15"/>
    </row>
    <row r="3032">
      <c r="A3032" s="9"/>
      <c r="B3032" s="7"/>
      <c r="C3032" s="7"/>
      <c r="D3032" s="7"/>
      <c r="E3032" s="11"/>
      <c r="F3032" s="11"/>
      <c r="G3032" s="11"/>
      <c r="H3032" s="11"/>
      <c r="I3032" s="11"/>
      <c r="M3032" s="14"/>
      <c r="N3032" s="15"/>
      <c r="O3032" s="15"/>
    </row>
    <row r="3033">
      <c r="A3033" s="9"/>
      <c r="B3033" s="7"/>
      <c r="C3033" s="7"/>
      <c r="D3033" s="7"/>
      <c r="E3033" s="11"/>
      <c r="F3033" s="11"/>
      <c r="G3033" s="11"/>
      <c r="H3033" s="11"/>
      <c r="I3033" s="11"/>
      <c r="M3033" s="14"/>
      <c r="N3033" s="15"/>
      <c r="O3033" s="15"/>
    </row>
    <row r="3034">
      <c r="A3034" s="9"/>
      <c r="B3034" s="7"/>
      <c r="C3034" s="7"/>
      <c r="D3034" s="7"/>
      <c r="E3034" s="11"/>
      <c r="F3034" s="11"/>
      <c r="G3034" s="11"/>
      <c r="H3034" s="11"/>
      <c r="I3034" s="11"/>
      <c r="M3034" s="14"/>
      <c r="N3034" s="15"/>
      <c r="O3034" s="15"/>
    </row>
    <row r="3035">
      <c r="A3035" s="9"/>
      <c r="B3035" s="7"/>
      <c r="C3035" s="7"/>
      <c r="D3035" s="7"/>
      <c r="E3035" s="11"/>
      <c r="F3035" s="11"/>
      <c r="G3035" s="11"/>
      <c r="H3035" s="11"/>
      <c r="I3035" s="11"/>
      <c r="M3035" s="14"/>
      <c r="N3035" s="15"/>
      <c r="O3035" s="15"/>
    </row>
    <row r="3036">
      <c r="A3036" s="9"/>
      <c r="B3036" s="7"/>
      <c r="C3036" s="7"/>
      <c r="D3036" s="7"/>
      <c r="E3036" s="11"/>
      <c r="F3036" s="11"/>
      <c r="G3036" s="11"/>
      <c r="H3036" s="11"/>
      <c r="I3036" s="11"/>
      <c r="M3036" s="14"/>
      <c r="N3036" s="15"/>
      <c r="O3036" s="15"/>
    </row>
    <row r="3037">
      <c r="A3037" s="9"/>
      <c r="B3037" s="7"/>
      <c r="C3037" s="7"/>
      <c r="D3037" s="7"/>
      <c r="E3037" s="11"/>
      <c r="F3037" s="11"/>
      <c r="G3037" s="11"/>
      <c r="H3037" s="11"/>
      <c r="I3037" s="11"/>
      <c r="M3037" s="14"/>
      <c r="N3037" s="15"/>
      <c r="O3037" s="15"/>
    </row>
    <row r="3038">
      <c r="A3038" s="9"/>
      <c r="B3038" s="7"/>
      <c r="C3038" s="7"/>
      <c r="D3038" s="7"/>
      <c r="E3038" s="11"/>
      <c r="F3038" s="11"/>
      <c r="G3038" s="11"/>
      <c r="H3038" s="11"/>
      <c r="I3038" s="11"/>
      <c r="M3038" s="14"/>
      <c r="N3038" s="15"/>
      <c r="O3038" s="15"/>
    </row>
    <row r="3039">
      <c r="A3039" s="9"/>
      <c r="B3039" s="7"/>
      <c r="C3039" s="7"/>
      <c r="D3039" s="7"/>
      <c r="E3039" s="11"/>
      <c r="F3039" s="11"/>
      <c r="G3039" s="11"/>
      <c r="H3039" s="11"/>
      <c r="I3039" s="11"/>
      <c r="M3039" s="14"/>
      <c r="N3039" s="15"/>
      <c r="O3039" s="15"/>
    </row>
    <row r="3040">
      <c r="A3040" s="9"/>
      <c r="B3040" s="7"/>
      <c r="C3040" s="7"/>
      <c r="D3040" s="7"/>
      <c r="E3040" s="11"/>
      <c r="F3040" s="11"/>
      <c r="G3040" s="11"/>
      <c r="H3040" s="11"/>
      <c r="I3040" s="11"/>
      <c r="M3040" s="14"/>
      <c r="N3040" s="15"/>
      <c r="O3040" s="15"/>
    </row>
    <row r="3041">
      <c r="A3041" s="9"/>
      <c r="B3041" s="7"/>
      <c r="C3041" s="7"/>
      <c r="D3041" s="7"/>
      <c r="E3041" s="11"/>
      <c r="F3041" s="11"/>
      <c r="G3041" s="11"/>
      <c r="H3041" s="11"/>
      <c r="I3041" s="11"/>
      <c r="M3041" s="14"/>
      <c r="N3041" s="15"/>
      <c r="O3041" s="15"/>
    </row>
    <row r="3042">
      <c r="A3042" s="9"/>
      <c r="B3042" s="7"/>
      <c r="C3042" s="7"/>
      <c r="D3042" s="7"/>
      <c r="E3042" s="11"/>
      <c r="F3042" s="11"/>
      <c r="G3042" s="11"/>
      <c r="H3042" s="11"/>
      <c r="I3042" s="11"/>
      <c r="M3042" s="14"/>
      <c r="N3042" s="15"/>
      <c r="O3042" s="15"/>
    </row>
    <row r="3043">
      <c r="A3043" s="9"/>
      <c r="B3043" s="7"/>
      <c r="C3043" s="7"/>
      <c r="D3043" s="7"/>
      <c r="E3043" s="11"/>
      <c r="F3043" s="11"/>
      <c r="G3043" s="11"/>
      <c r="H3043" s="11"/>
      <c r="I3043" s="11"/>
      <c r="M3043" s="14"/>
      <c r="N3043" s="15"/>
      <c r="O3043" s="15"/>
    </row>
    <row r="3044">
      <c r="A3044" s="9"/>
      <c r="B3044" s="7"/>
      <c r="C3044" s="7"/>
      <c r="D3044" s="7"/>
      <c r="E3044" s="11"/>
      <c r="F3044" s="11"/>
      <c r="G3044" s="11"/>
      <c r="H3044" s="11"/>
      <c r="I3044" s="11"/>
      <c r="M3044" s="14"/>
      <c r="N3044" s="15"/>
      <c r="O3044" s="15"/>
    </row>
    <row r="3045">
      <c r="A3045" s="9"/>
      <c r="B3045" s="7"/>
      <c r="C3045" s="7"/>
      <c r="D3045" s="7"/>
      <c r="E3045" s="11"/>
      <c r="F3045" s="11"/>
      <c r="G3045" s="11"/>
      <c r="H3045" s="11"/>
      <c r="I3045" s="11"/>
      <c r="M3045" s="14"/>
      <c r="N3045" s="15"/>
      <c r="O3045" s="15"/>
    </row>
    <row r="3046">
      <c r="A3046" s="9"/>
      <c r="B3046" s="7"/>
      <c r="C3046" s="7"/>
      <c r="D3046" s="7"/>
      <c r="E3046" s="11"/>
      <c r="F3046" s="11"/>
      <c r="G3046" s="11"/>
      <c r="H3046" s="11"/>
      <c r="I3046" s="11"/>
      <c r="M3046" s="14"/>
      <c r="N3046" s="15"/>
      <c r="O3046" s="15"/>
    </row>
    <row r="3047">
      <c r="A3047" s="9"/>
      <c r="B3047" s="7"/>
      <c r="C3047" s="7"/>
      <c r="D3047" s="7"/>
      <c r="E3047" s="11"/>
      <c r="F3047" s="11"/>
      <c r="G3047" s="11"/>
      <c r="H3047" s="11"/>
      <c r="I3047" s="11"/>
      <c r="M3047" s="14"/>
      <c r="N3047" s="15"/>
      <c r="O3047" s="15"/>
    </row>
    <row r="3048">
      <c r="A3048" s="9"/>
      <c r="B3048" s="7"/>
      <c r="C3048" s="7"/>
      <c r="D3048" s="7"/>
      <c r="E3048" s="11"/>
      <c r="F3048" s="11"/>
      <c r="G3048" s="11"/>
      <c r="H3048" s="11"/>
      <c r="I3048" s="11"/>
      <c r="M3048" s="14"/>
      <c r="N3048" s="15"/>
      <c r="O3048" s="15"/>
    </row>
    <row r="3049">
      <c r="A3049" s="9"/>
      <c r="B3049" s="7"/>
      <c r="C3049" s="7"/>
      <c r="D3049" s="7"/>
      <c r="E3049" s="11"/>
      <c r="F3049" s="11"/>
      <c r="G3049" s="11"/>
      <c r="H3049" s="11"/>
      <c r="I3049" s="11"/>
      <c r="M3049" s="14"/>
      <c r="N3049" s="15"/>
      <c r="O3049" s="15"/>
    </row>
    <row r="3050">
      <c r="A3050" s="9"/>
      <c r="B3050" s="7"/>
      <c r="C3050" s="7"/>
      <c r="D3050" s="7"/>
      <c r="E3050" s="11"/>
      <c r="F3050" s="11"/>
      <c r="G3050" s="11"/>
      <c r="H3050" s="11"/>
      <c r="I3050" s="11"/>
      <c r="M3050" s="14"/>
      <c r="N3050" s="15"/>
      <c r="O3050" s="15"/>
    </row>
    <row r="3051">
      <c r="A3051" s="9"/>
      <c r="B3051" s="7"/>
      <c r="C3051" s="7"/>
      <c r="D3051" s="7"/>
      <c r="E3051" s="11"/>
      <c r="F3051" s="11"/>
      <c r="G3051" s="11"/>
      <c r="H3051" s="11"/>
      <c r="I3051" s="11"/>
      <c r="M3051" s="14"/>
      <c r="N3051" s="15"/>
      <c r="O3051" s="15"/>
    </row>
    <row r="3052">
      <c r="A3052" s="9"/>
      <c r="B3052" s="7"/>
      <c r="C3052" s="7"/>
      <c r="D3052" s="7"/>
      <c r="E3052" s="11"/>
      <c r="F3052" s="11"/>
      <c r="G3052" s="11"/>
      <c r="H3052" s="11"/>
      <c r="I3052" s="11"/>
      <c r="M3052" s="14"/>
      <c r="N3052" s="15"/>
      <c r="O3052" s="15"/>
    </row>
    <row r="3053">
      <c r="A3053" s="9"/>
      <c r="B3053" s="7"/>
      <c r="C3053" s="7"/>
      <c r="D3053" s="7"/>
      <c r="E3053" s="11"/>
      <c r="F3053" s="11"/>
      <c r="G3053" s="11"/>
      <c r="H3053" s="11"/>
      <c r="I3053" s="11"/>
      <c r="M3053" s="14"/>
      <c r="N3053" s="15"/>
      <c r="O3053" s="15"/>
    </row>
    <row r="3054">
      <c r="A3054" s="9"/>
      <c r="B3054" s="7"/>
      <c r="C3054" s="7"/>
      <c r="D3054" s="7"/>
      <c r="E3054" s="11"/>
      <c r="F3054" s="11"/>
      <c r="G3054" s="11"/>
      <c r="H3054" s="11"/>
      <c r="I3054" s="11"/>
      <c r="M3054" s="14"/>
      <c r="N3054" s="15"/>
      <c r="O3054" s="15"/>
    </row>
    <row r="3055">
      <c r="A3055" s="9"/>
      <c r="B3055" s="7"/>
      <c r="C3055" s="7"/>
      <c r="D3055" s="7"/>
      <c r="E3055" s="11"/>
      <c r="F3055" s="11"/>
      <c r="G3055" s="11"/>
      <c r="H3055" s="11"/>
      <c r="I3055" s="11"/>
      <c r="M3055" s="14"/>
      <c r="N3055" s="15"/>
      <c r="O3055" s="15"/>
    </row>
    <row r="3056">
      <c r="A3056" s="9"/>
      <c r="B3056" s="7"/>
      <c r="C3056" s="7"/>
      <c r="D3056" s="7"/>
      <c r="E3056" s="11"/>
      <c r="F3056" s="11"/>
      <c r="G3056" s="11"/>
      <c r="H3056" s="11"/>
      <c r="I3056" s="11"/>
      <c r="M3056" s="14"/>
      <c r="N3056" s="15"/>
      <c r="O3056" s="15"/>
    </row>
    <row r="3057">
      <c r="A3057" s="9"/>
      <c r="B3057" s="7"/>
      <c r="C3057" s="7"/>
      <c r="D3057" s="7"/>
      <c r="E3057" s="11"/>
      <c r="F3057" s="11"/>
      <c r="G3057" s="11"/>
      <c r="H3057" s="11"/>
      <c r="I3057" s="11"/>
      <c r="M3057" s="14"/>
      <c r="N3057" s="15"/>
      <c r="O3057" s="15"/>
    </row>
    <row r="3058">
      <c r="A3058" s="9"/>
      <c r="B3058" s="7"/>
      <c r="C3058" s="7"/>
      <c r="D3058" s="7"/>
      <c r="E3058" s="11"/>
      <c r="F3058" s="11"/>
      <c r="G3058" s="11"/>
      <c r="H3058" s="11"/>
      <c r="I3058" s="11"/>
      <c r="M3058" s="14"/>
      <c r="N3058" s="15"/>
      <c r="O3058" s="15"/>
    </row>
    <row r="3059">
      <c r="A3059" s="9"/>
      <c r="B3059" s="7"/>
      <c r="C3059" s="7"/>
      <c r="D3059" s="7"/>
      <c r="E3059" s="11"/>
      <c r="F3059" s="11"/>
      <c r="G3059" s="11"/>
      <c r="H3059" s="11"/>
      <c r="I3059" s="11"/>
      <c r="M3059" s="14"/>
      <c r="N3059" s="15"/>
      <c r="O3059" s="15"/>
    </row>
    <row r="3060">
      <c r="A3060" s="9"/>
      <c r="B3060" s="7"/>
      <c r="C3060" s="7"/>
      <c r="D3060" s="7"/>
      <c r="E3060" s="11"/>
      <c r="F3060" s="11"/>
      <c r="G3060" s="11"/>
      <c r="H3060" s="11"/>
      <c r="I3060" s="11"/>
      <c r="M3060" s="14"/>
      <c r="N3060" s="15"/>
      <c r="O3060" s="15"/>
    </row>
    <row r="3061">
      <c r="A3061" s="9"/>
      <c r="B3061" s="7"/>
      <c r="C3061" s="7"/>
      <c r="D3061" s="7"/>
      <c r="E3061" s="11"/>
      <c r="F3061" s="11"/>
      <c r="G3061" s="11"/>
      <c r="H3061" s="11"/>
      <c r="I3061" s="11"/>
      <c r="M3061" s="14"/>
      <c r="N3061" s="15"/>
      <c r="O3061" s="15"/>
    </row>
    <row r="3062">
      <c r="A3062" s="9"/>
      <c r="B3062" s="7"/>
      <c r="C3062" s="7"/>
      <c r="D3062" s="7"/>
      <c r="E3062" s="11"/>
      <c r="F3062" s="11"/>
      <c r="G3062" s="11"/>
      <c r="H3062" s="11"/>
      <c r="I3062" s="11"/>
      <c r="M3062" s="14"/>
      <c r="N3062" s="15"/>
      <c r="O3062" s="15"/>
    </row>
    <row r="3063">
      <c r="A3063" s="9"/>
      <c r="B3063" s="7"/>
      <c r="C3063" s="7"/>
      <c r="D3063" s="7"/>
      <c r="E3063" s="11"/>
      <c r="F3063" s="11"/>
      <c r="G3063" s="11"/>
      <c r="H3063" s="11"/>
      <c r="I3063" s="11"/>
      <c r="M3063" s="14"/>
      <c r="N3063" s="15"/>
      <c r="O3063" s="15"/>
    </row>
    <row r="3064">
      <c r="A3064" s="9"/>
      <c r="B3064" s="7"/>
      <c r="C3064" s="7"/>
      <c r="D3064" s="7"/>
      <c r="E3064" s="11"/>
      <c r="F3064" s="11"/>
      <c r="G3064" s="11"/>
      <c r="H3064" s="11"/>
      <c r="I3064" s="11"/>
      <c r="M3064" s="14"/>
      <c r="N3064" s="15"/>
      <c r="O3064" s="15"/>
    </row>
    <row r="3065">
      <c r="A3065" s="9"/>
      <c r="B3065" s="7"/>
      <c r="C3065" s="7"/>
      <c r="D3065" s="7"/>
      <c r="E3065" s="11"/>
      <c r="F3065" s="11"/>
      <c r="G3065" s="11"/>
      <c r="H3065" s="11"/>
      <c r="I3065" s="11"/>
      <c r="M3065" s="14"/>
      <c r="N3065" s="15"/>
      <c r="O3065" s="15"/>
    </row>
    <row r="3066">
      <c r="A3066" s="9"/>
      <c r="B3066" s="7"/>
      <c r="C3066" s="7"/>
      <c r="D3066" s="7"/>
      <c r="E3066" s="11"/>
      <c r="F3066" s="11"/>
      <c r="G3066" s="11"/>
      <c r="H3066" s="11"/>
      <c r="I3066" s="11"/>
      <c r="M3066" s="14"/>
      <c r="N3066" s="15"/>
      <c r="O3066" s="15"/>
    </row>
    <row r="3067">
      <c r="A3067" s="9"/>
      <c r="B3067" s="7"/>
      <c r="C3067" s="7"/>
      <c r="D3067" s="7"/>
      <c r="E3067" s="11"/>
      <c r="F3067" s="11"/>
      <c r="G3067" s="11"/>
      <c r="H3067" s="11"/>
      <c r="I3067" s="11"/>
      <c r="M3067" s="14"/>
      <c r="N3067" s="15"/>
      <c r="O3067" s="15"/>
    </row>
    <row r="3068">
      <c r="A3068" s="9"/>
      <c r="B3068" s="7"/>
      <c r="C3068" s="7"/>
      <c r="D3068" s="7"/>
      <c r="E3068" s="11"/>
      <c r="F3068" s="11"/>
      <c r="G3068" s="11"/>
      <c r="H3068" s="11"/>
      <c r="I3068" s="11"/>
      <c r="M3068" s="14"/>
      <c r="N3068" s="15"/>
      <c r="O3068" s="15"/>
    </row>
    <row r="3069">
      <c r="A3069" s="9"/>
      <c r="B3069" s="7"/>
      <c r="C3069" s="7"/>
      <c r="D3069" s="7"/>
      <c r="E3069" s="11"/>
      <c r="F3069" s="11"/>
      <c r="G3069" s="11"/>
      <c r="H3069" s="11"/>
      <c r="I3069" s="11"/>
      <c r="M3069" s="14"/>
      <c r="N3069" s="15"/>
      <c r="O3069" s="15"/>
    </row>
    <row r="3070">
      <c r="A3070" s="9"/>
      <c r="B3070" s="7"/>
      <c r="C3070" s="7"/>
      <c r="D3070" s="7"/>
      <c r="E3070" s="11"/>
      <c r="F3070" s="11"/>
      <c r="G3070" s="11"/>
      <c r="H3070" s="11"/>
      <c r="I3070" s="11"/>
      <c r="M3070" s="14"/>
      <c r="N3070" s="15"/>
      <c r="O3070" s="15"/>
    </row>
    <row r="3071">
      <c r="A3071" s="9"/>
      <c r="B3071" s="7"/>
      <c r="C3071" s="7"/>
      <c r="D3071" s="7"/>
      <c r="E3071" s="11"/>
      <c r="F3071" s="11"/>
      <c r="G3071" s="11"/>
      <c r="H3071" s="11"/>
      <c r="I3071" s="11"/>
      <c r="M3071" s="14"/>
      <c r="N3071" s="15"/>
      <c r="O3071" s="15"/>
    </row>
    <row r="3072">
      <c r="A3072" s="9"/>
      <c r="B3072" s="7"/>
      <c r="C3072" s="7"/>
      <c r="D3072" s="7"/>
      <c r="E3072" s="11"/>
      <c r="F3072" s="11"/>
      <c r="G3072" s="11"/>
      <c r="H3072" s="11"/>
      <c r="I3072" s="11"/>
      <c r="M3072" s="14"/>
      <c r="N3072" s="15"/>
      <c r="O3072" s="15"/>
    </row>
    <row r="3073">
      <c r="A3073" s="9"/>
      <c r="B3073" s="7"/>
      <c r="C3073" s="7"/>
      <c r="D3073" s="7"/>
      <c r="E3073" s="11"/>
      <c r="F3073" s="11"/>
      <c r="G3073" s="11"/>
      <c r="H3073" s="11"/>
      <c r="I3073" s="11"/>
      <c r="M3073" s="14"/>
      <c r="N3073" s="15"/>
      <c r="O3073" s="15"/>
    </row>
    <row r="3074">
      <c r="A3074" s="9"/>
      <c r="B3074" s="7"/>
      <c r="C3074" s="7"/>
      <c r="D3074" s="7"/>
      <c r="E3074" s="11"/>
      <c r="F3074" s="11"/>
      <c r="G3074" s="11"/>
      <c r="H3074" s="11"/>
      <c r="I3074" s="11"/>
      <c r="M3074" s="14"/>
      <c r="N3074" s="15"/>
      <c r="O3074" s="15"/>
    </row>
    <row r="3075">
      <c r="A3075" s="9"/>
      <c r="B3075" s="7"/>
      <c r="C3075" s="7"/>
      <c r="D3075" s="7"/>
      <c r="E3075" s="11"/>
      <c r="F3075" s="11"/>
      <c r="G3075" s="11"/>
      <c r="H3075" s="11"/>
      <c r="I3075" s="11"/>
      <c r="M3075" s="14"/>
      <c r="N3075" s="15"/>
      <c r="O3075" s="15"/>
    </row>
    <row r="3076">
      <c r="A3076" s="9"/>
      <c r="B3076" s="7"/>
      <c r="C3076" s="7"/>
      <c r="D3076" s="7"/>
      <c r="E3076" s="11"/>
      <c r="F3076" s="11"/>
      <c r="G3076" s="11"/>
      <c r="H3076" s="11"/>
      <c r="I3076" s="11"/>
      <c r="M3076" s="14"/>
      <c r="N3076" s="15"/>
      <c r="O3076" s="15"/>
    </row>
    <row r="3077">
      <c r="A3077" s="9"/>
      <c r="B3077" s="7"/>
      <c r="C3077" s="7"/>
      <c r="D3077" s="7"/>
      <c r="E3077" s="11"/>
      <c r="F3077" s="11"/>
      <c r="G3077" s="11"/>
      <c r="H3077" s="11"/>
      <c r="I3077" s="11"/>
      <c r="M3077" s="14"/>
      <c r="N3077" s="15"/>
      <c r="O3077" s="15"/>
    </row>
    <row r="3078">
      <c r="A3078" s="9"/>
      <c r="B3078" s="7"/>
      <c r="C3078" s="7"/>
      <c r="D3078" s="7"/>
      <c r="E3078" s="11"/>
      <c r="F3078" s="11"/>
      <c r="G3078" s="11"/>
      <c r="H3078" s="11"/>
      <c r="I3078" s="11"/>
      <c r="M3078" s="14"/>
      <c r="N3078" s="15"/>
      <c r="O3078" s="15"/>
    </row>
    <row r="3079">
      <c r="A3079" s="9"/>
      <c r="B3079" s="7"/>
      <c r="C3079" s="7"/>
      <c r="D3079" s="7"/>
      <c r="E3079" s="11"/>
      <c r="F3079" s="11"/>
      <c r="G3079" s="11"/>
      <c r="H3079" s="11"/>
      <c r="I3079" s="11"/>
      <c r="M3079" s="14"/>
      <c r="N3079" s="15"/>
      <c r="O3079" s="15"/>
    </row>
    <row r="3080">
      <c r="A3080" s="9"/>
      <c r="B3080" s="7"/>
      <c r="C3080" s="7"/>
      <c r="D3080" s="7"/>
      <c r="E3080" s="11"/>
      <c r="F3080" s="11"/>
      <c r="G3080" s="11"/>
      <c r="H3080" s="11"/>
      <c r="I3080" s="11"/>
      <c r="M3080" s="14"/>
      <c r="N3080" s="15"/>
      <c r="O3080" s="15"/>
    </row>
    <row r="3081">
      <c r="A3081" s="9"/>
      <c r="B3081" s="7"/>
      <c r="C3081" s="7"/>
      <c r="D3081" s="7"/>
      <c r="E3081" s="11"/>
      <c r="F3081" s="11"/>
      <c r="G3081" s="11"/>
      <c r="H3081" s="11"/>
      <c r="I3081" s="11"/>
      <c r="M3081" s="14"/>
      <c r="N3081" s="15"/>
      <c r="O3081" s="15"/>
    </row>
    <row r="3082">
      <c r="A3082" s="9"/>
      <c r="B3082" s="7"/>
      <c r="C3082" s="7"/>
      <c r="D3082" s="7"/>
      <c r="E3082" s="11"/>
      <c r="F3082" s="11"/>
      <c r="G3082" s="11"/>
      <c r="H3082" s="11"/>
      <c r="I3082" s="11"/>
      <c r="M3082" s="14"/>
      <c r="N3082" s="15"/>
      <c r="O3082" s="15"/>
    </row>
    <row r="3083">
      <c r="A3083" s="9"/>
      <c r="B3083" s="7"/>
      <c r="C3083" s="7"/>
      <c r="D3083" s="7"/>
      <c r="E3083" s="11"/>
      <c r="F3083" s="11"/>
      <c r="G3083" s="11"/>
      <c r="H3083" s="11"/>
      <c r="I3083" s="11"/>
      <c r="M3083" s="14"/>
      <c r="N3083" s="15"/>
      <c r="O3083" s="15"/>
    </row>
    <row r="3084">
      <c r="A3084" s="9"/>
      <c r="B3084" s="7"/>
      <c r="C3084" s="7"/>
      <c r="D3084" s="7"/>
      <c r="E3084" s="11"/>
      <c r="F3084" s="11"/>
      <c r="G3084" s="11"/>
      <c r="H3084" s="11"/>
      <c r="I3084" s="11"/>
      <c r="M3084" s="14"/>
      <c r="N3084" s="15"/>
      <c r="O3084" s="15"/>
    </row>
    <row r="3085">
      <c r="A3085" s="9"/>
      <c r="B3085" s="7"/>
      <c r="C3085" s="7"/>
      <c r="D3085" s="7"/>
      <c r="E3085" s="11"/>
      <c r="F3085" s="11"/>
      <c r="G3085" s="11"/>
      <c r="H3085" s="11"/>
      <c r="I3085" s="11"/>
      <c r="M3085" s="14"/>
      <c r="N3085" s="15"/>
      <c r="O3085" s="15"/>
    </row>
    <row r="3086">
      <c r="A3086" s="9"/>
      <c r="B3086" s="7"/>
      <c r="C3086" s="7"/>
      <c r="D3086" s="7"/>
      <c r="E3086" s="11"/>
      <c r="F3086" s="11"/>
      <c r="G3086" s="11"/>
      <c r="H3086" s="11"/>
      <c r="I3086" s="11"/>
      <c r="M3086" s="14"/>
      <c r="N3086" s="15"/>
      <c r="O3086" s="15"/>
    </row>
    <row r="3087">
      <c r="A3087" s="9"/>
      <c r="B3087" s="7"/>
      <c r="C3087" s="7"/>
      <c r="D3087" s="7"/>
      <c r="E3087" s="11"/>
      <c r="F3087" s="11"/>
      <c r="G3087" s="11"/>
      <c r="H3087" s="11"/>
      <c r="I3087" s="11"/>
      <c r="M3087" s="14"/>
      <c r="N3087" s="15"/>
      <c r="O3087" s="15"/>
    </row>
    <row r="3088">
      <c r="A3088" s="9"/>
      <c r="B3088" s="7"/>
      <c r="C3088" s="7"/>
      <c r="D3088" s="7"/>
      <c r="E3088" s="11"/>
      <c r="F3088" s="11"/>
      <c r="G3088" s="11"/>
      <c r="H3088" s="11"/>
      <c r="I3088" s="11"/>
      <c r="M3088" s="14"/>
      <c r="N3088" s="15"/>
      <c r="O3088" s="15"/>
    </row>
    <row r="3089">
      <c r="A3089" s="9"/>
      <c r="B3089" s="7"/>
      <c r="C3089" s="7"/>
      <c r="D3089" s="7"/>
      <c r="E3089" s="11"/>
      <c r="F3089" s="11"/>
      <c r="G3089" s="11"/>
      <c r="H3089" s="11"/>
      <c r="I3089" s="11"/>
      <c r="M3089" s="14"/>
      <c r="N3089" s="15"/>
      <c r="O3089" s="15"/>
    </row>
    <row r="3090">
      <c r="A3090" s="9"/>
      <c r="B3090" s="7"/>
      <c r="C3090" s="7"/>
      <c r="D3090" s="7"/>
      <c r="E3090" s="11"/>
      <c r="F3090" s="11"/>
      <c r="G3090" s="11"/>
      <c r="H3090" s="11"/>
      <c r="I3090" s="11"/>
      <c r="M3090" s="14"/>
      <c r="N3090" s="15"/>
      <c r="O3090" s="15"/>
    </row>
    <row r="3091">
      <c r="A3091" s="9"/>
      <c r="B3091" s="7"/>
      <c r="C3091" s="7"/>
      <c r="D3091" s="7"/>
      <c r="E3091" s="11"/>
      <c r="F3091" s="11"/>
      <c r="G3091" s="11"/>
      <c r="H3091" s="11"/>
      <c r="I3091" s="11"/>
      <c r="M3091" s="14"/>
      <c r="N3091" s="15"/>
      <c r="O3091" s="15"/>
    </row>
    <row r="3092">
      <c r="A3092" s="9"/>
      <c r="B3092" s="7"/>
      <c r="C3092" s="7"/>
      <c r="D3092" s="7"/>
      <c r="E3092" s="11"/>
      <c r="F3092" s="11"/>
      <c r="G3092" s="11"/>
      <c r="H3092" s="11"/>
      <c r="I3092" s="11"/>
      <c r="M3092" s="14"/>
      <c r="N3092" s="15"/>
      <c r="O3092" s="15"/>
    </row>
    <row r="3093">
      <c r="A3093" s="9"/>
      <c r="B3093" s="7"/>
      <c r="C3093" s="7"/>
      <c r="D3093" s="7"/>
      <c r="E3093" s="11"/>
      <c r="F3093" s="11"/>
      <c r="G3093" s="11"/>
      <c r="H3093" s="11"/>
      <c r="I3093" s="11"/>
      <c r="M3093" s="14"/>
      <c r="N3093" s="15"/>
      <c r="O3093" s="15"/>
    </row>
    <row r="3094">
      <c r="A3094" s="9"/>
      <c r="B3094" s="7"/>
      <c r="C3094" s="7"/>
      <c r="D3094" s="7"/>
      <c r="E3094" s="11"/>
      <c r="F3094" s="11"/>
      <c r="G3094" s="11"/>
      <c r="H3094" s="11"/>
      <c r="I3094" s="11"/>
      <c r="M3094" s="14"/>
      <c r="N3094" s="15"/>
      <c r="O3094" s="15"/>
    </row>
    <row r="3095">
      <c r="A3095" s="9"/>
      <c r="B3095" s="7"/>
      <c r="C3095" s="7"/>
      <c r="D3095" s="7"/>
      <c r="E3095" s="11"/>
      <c r="F3095" s="11"/>
      <c r="G3095" s="11"/>
      <c r="H3095" s="11"/>
      <c r="I3095" s="11"/>
      <c r="M3095" s="14"/>
      <c r="N3095" s="15"/>
      <c r="O3095" s="15"/>
    </row>
    <row r="3096">
      <c r="A3096" s="9"/>
      <c r="B3096" s="7"/>
      <c r="C3096" s="7"/>
      <c r="D3096" s="7"/>
      <c r="E3096" s="11"/>
      <c r="F3096" s="11"/>
      <c r="G3096" s="11"/>
      <c r="H3096" s="11"/>
      <c r="I3096" s="11"/>
      <c r="M3096" s="14"/>
      <c r="N3096" s="15"/>
      <c r="O3096" s="15"/>
    </row>
    <row r="3097">
      <c r="A3097" s="9"/>
      <c r="B3097" s="7"/>
      <c r="C3097" s="7"/>
      <c r="D3097" s="7"/>
      <c r="E3097" s="11"/>
      <c r="F3097" s="11"/>
      <c r="G3097" s="11"/>
      <c r="H3097" s="11"/>
      <c r="I3097" s="11"/>
      <c r="M3097" s="14"/>
      <c r="N3097" s="15"/>
      <c r="O3097" s="15"/>
    </row>
    <row r="3098">
      <c r="A3098" s="9"/>
      <c r="B3098" s="7"/>
      <c r="C3098" s="7"/>
      <c r="D3098" s="7"/>
      <c r="E3098" s="11"/>
      <c r="F3098" s="11"/>
      <c r="G3098" s="11"/>
      <c r="H3098" s="11"/>
      <c r="I3098" s="11"/>
      <c r="M3098" s="14"/>
      <c r="N3098" s="15"/>
      <c r="O3098" s="15"/>
    </row>
    <row r="3099">
      <c r="A3099" s="9"/>
      <c r="B3099" s="7"/>
      <c r="C3099" s="7"/>
      <c r="D3099" s="7"/>
      <c r="E3099" s="11"/>
      <c r="F3099" s="11"/>
      <c r="G3099" s="11"/>
      <c r="H3099" s="11"/>
      <c r="I3099" s="11"/>
      <c r="M3099" s="14"/>
      <c r="N3099" s="15"/>
      <c r="O3099" s="15"/>
    </row>
    <row r="3100">
      <c r="A3100" s="9"/>
      <c r="B3100" s="7"/>
      <c r="C3100" s="7"/>
      <c r="D3100" s="7"/>
      <c r="E3100" s="11"/>
      <c r="F3100" s="11"/>
      <c r="G3100" s="11"/>
      <c r="H3100" s="11"/>
      <c r="I3100" s="11"/>
      <c r="M3100" s="14"/>
      <c r="N3100" s="15"/>
      <c r="O3100" s="15"/>
    </row>
    <row r="3101">
      <c r="A3101" s="9"/>
      <c r="B3101" s="7"/>
      <c r="C3101" s="7"/>
      <c r="D3101" s="7"/>
      <c r="E3101" s="11"/>
      <c r="F3101" s="11"/>
      <c r="G3101" s="11"/>
      <c r="H3101" s="11"/>
      <c r="I3101" s="11"/>
      <c r="M3101" s="14"/>
      <c r="N3101" s="15"/>
      <c r="O3101" s="15"/>
    </row>
    <row r="3102">
      <c r="A3102" s="9"/>
      <c r="B3102" s="7"/>
      <c r="C3102" s="7"/>
      <c r="D3102" s="7"/>
      <c r="E3102" s="11"/>
      <c r="F3102" s="11"/>
      <c r="G3102" s="11"/>
      <c r="H3102" s="11"/>
      <c r="I3102" s="11"/>
      <c r="M3102" s="14"/>
      <c r="N3102" s="15"/>
      <c r="O3102" s="15"/>
    </row>
    <row r="3103">
      <c r="A3103" s="9"/>
      <c r="B3103" s="7"/>
      <c r="C3103" s="7"/>
      <c r="D3103" s="7"/>
      <c r="E3103" s="11"/>
      <c r="F3103" s="11"/>
      <c r="G3103" s="11"/>
      <c r="H3103" s="11"/>
      <c r="I3103" s="11"/>
      <c r="M3103" s="14"/>
      <c r="N3103" s="15"/>
      <c r="O3103" s="15"/>
    </row>
    <row r="3104">
      <c r="A3104" s="9"/>
      <c r="B3104" s="7"/>
      <c r="C3104" s="7"/>
      <c r="D3104" s="7"/>
      <c r="E3104" s="11"/>
      <c r="F3104" s="11"/>
      <c r="G3104" s="11"/>
      <c r="H3104" s="11"/>
      <c r="I3104" s="11"/>
      <c r="M3104" s="14"/>
      <c r="N3104" s="15"/>
      <c r="O3104" s="15"/>
    </row>
    <row r="3105">
      <c r="A3105" s="9"/>
      <c r="B3105" s="7"/>
      <c r="C3105" s="7"/>
      <c r="D3105" s="7"/>
      <c r="E3105" s="11"/>
      <c r="F3105" s="11"/>
      <c r="G3105" s="11"/>
      <c r="H3105" s="11"/>
      <c r="I3105" s="11"/>
      <c r="M3105" s="14"/>
      <c r="N3105" s="15"/>
      <c r="O3105" s="15"/>
    </row>
    <row r="3106">
      <c r="A3106" s="9"/>
      <c r="B3106" s="7"/>
      <c r="C3106" s="7"/>
      <c r="D3106" s="7"/>
      <c r="E3106" s="11"/>
      <c r="F3106" s="11"/>
      <c r="G3106" s="11"/>
      <c r="H3106" s="11"/>
      <c r="I3106" s="11"/>
      <c r="M3106" s="14"/>
      <c r="N3106" s="15"/>
      <c r="O3106" s="15"/>
    </row>
    <row r="3107">
      <c r="A3107" s="9"/>
      <c r="B3107" s="7"/>
      <c r="C3107" s="7"/>
      <c r="D3107" s="7"/>
      <c r="E3107" s="11"/>
      <c r="F3107" s="11"/>
      <c r="G3107" s="11"/>
      <c r="H3107" s="11"/>
      <c r="I3107" s="11"/>
      <c r="M3107" s="14"/>
      <c r="N3107" s="15"/>
      <c r="O3107" s="15"/>
    </row>
    <row r="3108">
      <c r="A3108" s="9"/>
      <c r="B3108" s="7"/>
      <c r="C3108" s="7"/>
      <c r="D3108" s="7"/>
      <c r="E3108" s="11"/>
      <c r="F3108" s="11"/>
      <c r="G3108" s="11"/>
      <c r="H3108" s="11"/>
      <c r="I3108" s="11"/>
      <c r="M3108" s="14"/>
      <c r="N3108" s="15"/>
      <c r="O3108" s="15"/>
    </row>
    <row r="3109">
      <c r="A3109" s="9"/>
      <c r="B3109" s="7"/>
      <c r="C3109" s="7"/>
      <c r="D3109" s="7"/>
      <c r="E3109" s="11"/>
      <c r="F3109" s="11"/>
      <c r="G3109" s="11"/>
      <c r="H3109" s="11"/>
      <c r="I3109" s="11"/>
      <c r="M3109" s="14"/>
      <c r="N3109" s="15"/>
      <c r="O3109" s="15"/>
    </row>
    <row r="3110">
      <c r="A3110" s="9"/>
      <c r="B3110" s="7"/>
      <c r="C3110" s="7"/>
      <c r="D3110" s="7"/>
      <c r="E3110" s="11"/>
      <c r="F3110" s="11"/>
      <c r="G3110" s="11"/>
      <c r="H3110" s="11"/>
      <c r="I3110" s="11"/>
      <c r="M3110" s="14"/>
      <c r="N3110" s="15"/>
      <c r="O3110" s="15"/>
    </row>
    <row r="3111">
      <c r="A3111" s="9"/>
      <c r="B3111" s="7"/>
      <c r="C3111" s="7"/>
      <c r="D3111" s="7"/>
      <c r="E3111" s="11"/>
      <c r="F3111" s="11"/>
      <c r="G3111" s="11"/>
      <c r="H3111" s="11"/>
      <c r="I3111" s="11"/>
      <c r="M3111" s="14"/>
      <c r="N3111" s="15"/>
      <c r="O3111" s="15"/>
    </row>
    <row r="3112">
      <c r="A3112" s="9"/>
      <c r="B3112" s="7"/>
      <c r="C3112" s="7"/>
      <c r="D3112" s="7"/>
      <c r="E3112" s="11"/>
      <c r="F3112" s="11"/>
      <c r="G3112" s="11"/>
      <c r="H3112" s="11"/>
      <c r="I3112" s="11"/>
      <c r="M3112" s="14"/>
      <c r="N3112" s="15"/>
      <c r="O3112" s="15"/>
    </row>
    <row r="3113">
      <c r="A3113" s="9"/>
      <c r="B3113" s="7"/>
      <c r="C3113" s="7"/>
      <c r="D3113" s="7"/>
      <c r="E3113" s="11"/>
      <c r="F3113" s="11"/>
      <c r="G3113" s="11"/>
      <c r="H3113" s="11"/>
      <c r="I3113" s="11"/>
      <c r="M3113" s="14"/>
      <c r="N3113" s="15"/>
      <c r="O3113" s="15"/>
    </row>
    <row r="3114">
      <c r="A3114" s="9"/>
      <c r="B3114" s="7"/>
      <c r="C3114" s="7"/>
      <c r="D3114" s="7"/>
      <c r="E3114" s="11"/>
      <c r="F3114" s="11"/>
      <c r="G3114" s="11"/>
      <c r="H3114" s="11"/>
      <c r="I3114" s="11"/>
      <c r="M3114" s="14"/>
      <c r="N3114" s="15"/>
      <c r="O3114" s="15"/>
    </row>
    <row r="3115">
      <c r="A3115" s="9"/>
      <c r="B3115" s="7"/>
      <c r="C3115" s="7"/>
      <c r="D3115" s="7"/>
      <c r="E3115" s="11"/>
      <c r="F3115" s="11"/>
      <c r="G3115" s="11"/>
      <c r="H3115" s="11"/>
      <c r="I3115" s="11"/>
      <c r="M3115" s="14"/>
      <c r="N3115" s="15"/>
      <c r="O3115" s="15"/>
    </row>
    <row r="3116">
      <c r="A3116" s="9"/>
      <c r="B3116" s="7"/>
      <c r="C3116" s="7"/>
      <c r="D3116" s="7"/>
      <c r="E3116" s="11"/>
      <c r="F3116" s="11"/>
      <c r="G3116" s="11"/>
      <c r="H3116" s="11"/>
      <c r="I3116" s="11"/>
      <c r="M3116" s="14"/>
      <c r="N3116" s="15"/>
      <c r="O3116" s="15"/>
    </row>
    <row r="3117">
      <c r="A3117" s="9"/>
      <c r="B3117" s="7"/>
      <c r="C3117" s="7"/>
      <c r="D3117" s="7"/>
      <c r="E3117" s="11"/>
      <c r="F3117" s="11"/>
      <c r="G3117" s="11"/>
      <c r="H3117" s="11"/>
      <c r="I3117" s="11"/>
      <c r="M3117" s="14"/>
      <c r="N3117" s="15"/>
      <c r="O3117" s="15"/>
    </row>
    <row r="3118">
      <c r="A3118" s="9"/>
      <c r="B3118" s="7"/>
      <c r="C3118" s="7"/>
      <c r="D3118" s="7"/>
      <c r="E3118" s="11"/>
      <c r="F3118" s="11"/>
      <c r="G3118" s="11"/>
      <c r="H3118" s="11"/>
      <c r="I3118" s="11"/>
      <c r="M3118" s="14"/>
      <c r="N3118" s="15"/>
      <c r="O3118" s="15"/>
    </row>
    <row r="3119">
      <c r="A3119" s="9"/>
      <c r="B3119" s="7"/>
      <c r="C3119" s="7"/>
      <c r="D3119" s="7"/>
      <c r="E3119" s="11"/>
      <c r="F3119" s="11"/>
      <c r="G3119" s="11"/>
      <c r="H3119" s="11"/>
      <c r="I3119" s="11"/>
      <c r="M3119" s="14"/>
      <c r="N3119" s="15"/>
      <c r="O3119" s="15"/>
    </row>
    <row r="3120">
      <c r="A3120" s="9"/>
      <c r="B3120" s="7"/>
      <c r="C3120" s="7"/>
      <c r="D3120" s="7"/>
      <c r="E3120" s="11"/>
      <c r="F3120" s="11"/>
      <c r="G3120" s="11"/>
      <c r="H3120" s="11"/>
      <c r="I3120" s="11"/>
      <c r="M3120" s="14"/>
      <c r="N3120" s="15"/>
      <c r="O3120" s="15"/>
    </row>
    <row r="3121">
      <c r="A3121" s="9"/>
      <c r="B3121" s="7"/>
      <c r="C3121" s="7"/>
      <c r="D3121" s="7"/>
      <c r="E3121" s="11"/>
      <c r="F3121" s="11"/>
      <c r="G3121" s="11"/>
      <c r="H3121" s="11"/>
      <c r="I3121" s="11"/>
      <c r="M3121" s="14"/>
      <c r="N3121" s="15"/>
      <c r="O3121" s="15"/>
    </row>
    <row r="3122">
      <c r="A3122" s="9"/>
      <c r="B3122" s="7"/>
      <c r="C3122" s="7"/>
      <c r="D3122" s="7"/>
      <c r="E3122" s="11"/>
      <c r="F3122" s="11"/>
      <c r="G3122" s="11"/>
      <c r="H3122" s="11"/>
      <c r="I3122" s="11"/>
      <c r="M3122" s="14"/>
      <c r="N3122" s="15"/>
      <c r="O3122" s="15"/>
    </row>
    <row r="3123">
      <c r="A3123" s="9"/>
      <c r="B3123" s="7"/>
      <c r="C3123" s="7"/>
      <c r="D3123" s="7"/>
      <c r="E3123" s="11"/>
      <c r="F3123" s="11"/>
      <c r="G3123" s="11"/>
      <c r="H3123" s="11"/>
      <c r="I3123" s="11"/>
      <c r="M3123" s="14"/>
      <c r="N3123" s="15"/>
      <c r="O3123" s="15"/>
    </row>
    <row r="3124">
      <c r="A3124" s="9"/>
      <c r="B3124" s="7"/>
      <c r="C3124" s="7"/>
      <c r="D3124" s="7"/>
      <c r="E3124" s="11"/>
      <c r="F3124" s="11"/>
      <c r="G3124" s="11"/>
      <c r="H3124" s="11"/>
      <c r="I3124" s="11"/>
      <c r="M3124" s="14"/>
      <c r="N3124" s="15"/>
      <c r="O3124" s="15"/>
    </row>
    <row r="3125">
      <c r="A3125" s="9"/>
      <c r="B3125" s="7"/>
      <c r="C3125" s="7"/>
      <c r="D3125" s="7"/>
      <c r="E3125" s="11"/>
      <c r="F3125" s="11"/>
      <c r="G3125" s="11"/>
      <c r="H3125" s="11"/>
      <c r="I3125" s="11"/>
      <c r="M3125" s="14"/>
      <c r="N3125" s="15"/>
      <c r="O3125" s="15"/>
    </row>
    <row r="3126">
      <c r="A3126" s="9"/>
      <c r="B3126" s="7"/>
      <c r="C3126" s="7"/>
      <c r="D3126" s="7"/>
      <c r="E3126" s="11"/>
      <c r="F3126" s="11"/>
      <c r="G3126" s="11"/>
      <c r="H3126" s="11"/>
      <c r="I3126" s="11"/>
      <c r="M3126" s="14"/>
      <c r="N3126" s="15"/>
      <c r="O3126" s="15"/>
    </row>
    <row r="3127">
      <c r="A3127" s="9"/>
      <c r="B3127" s="7"/>
      <c r="C3127" s="7"/>
      <c r="D3127" s="7"/>
      <c r="E3127" s="11"/>
      <c r="F3127" s="11"/>
      <c r="G3127" s="11"/>
      <c r="H3127" s="11"/>
      <c r="I3127" s="11"/>
      <c r="M3127" s="14"/>
      <c r="N3127" s="15"/>
      <c r="O3127" s="15"/>
    </row>
    <row r="3128">
      <c r="A3128" s="9"/>
      <c r="B3128" s="7"/>
      <c r="C3128" s="7"/>
      <c r="D3128" s="7"/>
      <c r="E3128" s="11"/>
      <c r="F3128" s="11"/>
      <c r="G3128" s="11"/>
      <c r="H3128" s="11"/>
      <c r="I3128" s="11"/>
      <c r="M3128" s="14"/>
      <c r="N3128" s="15"/>
      <c r="O3128" s="15"/>
    </row>
    <row r="3129">
      <c r="A3129" s="9"/>
      <c r="B3129" s="7"/>
      <c r="C3129" s="7"/>
      <c r="D3129" s="7"/>
      <c r="E3129" s="11"/>
      <c r="F3129" s="11"/>
      <c r="G3129" s="11"/>
      <c r="H3129" s="11"/>
      <c r="I3129" s="11"/>
      <c r="M3129" s="14"/>
      <c r="N3129" s="15"/>
      <c r="O3129" s="15"/>
    </row>
    <row r="3130">
      <c r="A3130" s="9"/>
      <c r="B3130" s="7"/>
      <c r="C3130" s="7"/>
      <c r="D3130" s="7"/>
      <c r="E3130" s="11"/>
      <c r="F3130" s="11"/>
      <c r="G3130" s="11"/>
      <c r="H3130" s="11"/>
      <c r="I3130" s="11"/>
      <c r="M3130" s="14"/>
      <c r="N3130" s="15"/>
      <c r="O3130" s="15"/>
    </row>
    <row r="3131">
      <c r="A3131" s="9"/>
      <c r="B3131" s="7"/>
      <c r="C3131" s="7"/>
      <c r="D3131" s="7"/>
      <c r="E3131" s="11"/>
      <c r="F3131" s="11"/>
      <c r="G3131" s="11"/>
      <c r="H3131" s="11"/>
      <c r="I3131" s="11"/>
      <c r="M3131" s="14"/>
      <c r="N3131" s="15"/>
      <c r="O3131" s="15"/>
    </row>
    <row r="3132">
      <c r="A3132" s="9"/>
      <c r="B3132" s="7"/>
      <c r="C3132" s="7"/>
      <c r="D3132" s="7"/>
      <c r="E3132" s="11"/>
      <c r="F3132" s="11"/>
      <c r="G3132" s="11"/>
      <c r="H3132" s="11"/>
      <c r="I3132" s="11"/>
      <c r="M3132" s="14"/>
      <c r="N3132" s="15"/>
      <c r="O3132" s="15"/>
    </row>
    <row r="3133">
      <c r="A3133" s="9"/>
      <c r="B3133" s="7"/>
      <c r="C3133" s="7"/>
      <c r="D3133" s="7"/>
      <c r="E3133" s="11"/>
      <c r="F3133" s="11"/>
      <c r="G3133" s="11"/>
      <c r="H3133" s="11"/>
      <c r="I3133" s="11"/>
      <c r="M3133" s="14"/>
      <c r="N3133" s="15"/>
      <c r="O3133" s="15"/>
    </row>
    <row r="3134">
      <c r="A3134" s="9"/>
      <c r="B3134" s="7"/>
      <c r="C3134" s="7"/>
      <c r="D3134" s="7"/>
      <c r="E3134" s="11"/>
      <c r="F3134" s="11"/>
      <c r="G3134" s="11"/>
      <c r="H3134" s="11"/>
      <c r="I3134" s="11"/>
      <c r="M3134" s="14"/>
      <c r="N3134" s="15"/>
      <c r="O3134" s="15"/>
    </row>
    <row r="3135">
      <c r="A3135" s="9"/>
      <c r="B3135" s="7"/>
      <c r="C3135" s="7"/>
      <c r="D3135" s="7"/>
      <c r="E3135" s="11"/>
      <c r="F3135" s="11"/>
      <c r="G3135" s="11"/>
      <c r="H3135" s="11"/>
      <c r="I3135" s="11"/>
      <c r="M3135" s="14"/>
      <c r="N3135" s="15"/>
      <c r="O3135" s="15"/>
    </row>
    <row r="3136">
      <c r="A3136" s="9"/>
      <c r="B3136" s="7"/>
      <c r="C3136" s="7"/>
      <c r="D3136" s="7"/>
      <c r="E3136" s="11"/>
      <c r="F3136" s="11"/>
      <c r="G3136" s="11"/>
      <c r="H3136" s="11"/>
      <c r="I3136" s="11"/>
      <c r="M3136" s="14"/>
      <c r="N3136" s="15"/>
      <c r="O3136" s="15"/>
    </row>
    <row r="3137">
      <c r="A3137" s="9"/>
      <c r="B3137" s="7"/>
      <c r="C3137" s="7"/>
      <c r="D3137" s="7"/>
      <c r="E3137" s="11"/>
      <c r="F3137" s="11"/>
      <c r="G3137" s="11"/>
      <c r="H3137" s="11"/>
      <c r="I3137" s="11"/>
      <c r="M3137" s="14"/>
      <c r="N3137" s="15"/>
      <c r="O3137" s="15"/>
    </row>
    <row r="3138">
      <c r="A3138" s="9"/>
      <c r="B3138" s="7"/>
      <c r="C3138" s="7"/>
      <c r="D3138" s="7"/>
      <c r="E3138" s="11"/>
      <c r="F3138" s="11"/>
      <c r="G3138" s="11"/>
      <c r="H3138" s="11"/>
      <c r="I3138" s="11"/>
      <c r="M3138" s="14"/>
      <c r="N3138" s="15"/>
      <c r="O3138" s="15"/>
    </row>
    <row r="3139">
      <c r="A3139" s="9"/>
      <c r="B3139" s="7"/>
      <c r="C3139" s="7"/>
      <c r="D3139" s="7"/>
      <c r="E3139" s="11"/>
      <c r="F3139" s="11"/>
      <c r="G3139" s="11"/>
      <c r="H3139" s="11"/>
      <c r="I3139" s="11"/>
      <c r="M3139" s="14"/>
      <c r="N3139" s="15"/>
      <c r="O3139" s="15"/>
    </row>
    <row r="3140">
      <c r="A3140" s="9"/>
      <c r="B3140" s="7"/>
      <c r="C3140" s="7"/>
      <c r="D3140" s="7"/>
      <c r="E3140" s="11"/>
      <c r="F3140" s="11"/>
      <c r="G3140" s="11"/>
      <c r="H3140" s="11"/>
      <c r="I3140" s="11"/>
      <c r="M3140" s="14"/>
      <c r="N3140" s="15"/>
      <c r="O3140" s="15"/>
    </row>
    <row r="3141">
      <c r="A3141" s="9"/>
      <c r="B3141" s="7"/>
      <c r="C3141" s="7"/>
      <c r="D3141" s="7"/>
      <c r="E3141" s="11"/>
      <c r="F3141" s="11"/>
      <c r="G3141" s="11"/>
      <c r="H3141" s="11"/>
      <c r="I3141" s="11"/>
      <c r="M3141" s="14"/>
      <c r="N3141" s="15"/>
      <c r="O3141" s="15"/>
    </row>
    <row r="3142">
      <c r="A3142" s="9"/>
      <c r="B3142" s="7"/>
      <c r="C3142" s="7"/>
      <c r="D3142" s="7"/>
      <c r="E3142" s="11"/>
      <c r="F3142" s="11"/>
      <c r="G3142" s="11"/>
      <c r="H3142" s="11"/>
      <c r="I3142" s="11"/>
      <c r="M3142" s="14"/>
      <c r="N3142" s="15"/>
      <c r="O3142" s="15"/>
    </row>
    <row r="3143">
      <c r="A3143" s="9"/>
      <c r="B3143" s="7"/>
      <c r="C3143" s="7"/>
      <c r="D3143" s="7"/>
      <c r="E3143" s="11"/>
      <c r="F3143" s="11"/>
      <c r="G3143" s="11"/>
      <c r="H3143" s="11"/>
      <c r="I3143" s="11"/>
      <c r="M3143" s="14"/>
      <c r="N3143" s="15"/>
      <c r="O3143" s="15"/>
    </row>
    <row r="3144">
      <c r="A3144" s="9"/>
      <c r="B3144" s="7"/>
      <c r="C3144" s="7"/>
      <c r="D3144" s="7"/>
      <c r="E3144" s="11"/>
      <c r="F3144" s="11"/>
      <c r="G3144" s="11"/>
      <c r="H3144" s="11"/>
      <c r="I3144" s="11"/>
      <c r="M3144" s="14"/>
      <c r="N3144" s="15"/>
      <c r="O3144" s="15"/>
    </row>
    <row r="3145">
      <c r="A3145" s="9"/>
      <c r="B3145" s="7"/>
      <c r="C3145" s="7"/>
      <c r="D3145" s="7"/>
      <c r="E3145" s="11"/>
      <c r="F3145" s="11"/>
      <c r="G3145" s="11"/>
      <c r="H3145" s="11"/>
      <c r="I3145" s="11"/>
      <c r="M3145" s="14"/>
      <c r="N3145" s="15"/>
      <c r="O3145" s="15"/>
    </row>
    <row r="3146">
      <c r="A3146" s="9"/>
      <c r="B3146" s="7"/>
      <c r="C3146" s="7"/>
      <c r="D3146" s="7"/>
      <c r="E3146" s="11"/>
      <c r="F3146" s="11"/>
      <c r="G3146" s="11"/>
      <c r="H3146" s="11"/>
      <c r="I3146" s="11"/>
      <c r="M3146" s="14"/>
      <c r="N3146" s="15"/>
      <c r="O3146" s="15"/>
    </row>
    <row r="3147">
      <c r="A3147" s="9"/>
      <c r="B3147" s="7"/>
      <c r="C3147" s="7"/>
      <c r="D3147" s="7"/>
      <c r="E3147" s="11"/>
      <c r="F3147" s="11"/>
      <c r="G3147" s="11"/>
      <c r="H3147" s="11"/>
      <c r="I3147" s="11"/>
      <c r="M3147" s="14"/>
      <c r="N3147" s="15"/>
      <c r="O3147" s="15"/>
    </row>
    <row r="3148">
      <c r="A3148" s="9"/>
      <c r="B3148" s="7"/>
      <c r="C3148" s="7"/>
      <c r="D3148" s="7"/>
      <c r="E3148" s="11"/>
      <c r="F3148" s="11"/>
      <c r="G3148" s="11"/>
      <c r="H3148" s="11"/>
      <c r="I3148" s="11"/>
      <c r="M3148" s="14"/>
      <c r="N3148" s="15"/>
      <c r="O3148" s="15"/>
    </row>
    <row r="3149">
      <c r="A3149" s="9"/>
      <c r="B3149" s="7"/>
      <c r="C3149" s="7"/>
      <c r="D3149" s="7"/>
      <c r="E3149" s="11"/>
      <c r="F3149" s="11"/>
      <c r="G3149" s="11"/>
      <c r="H3149" s="11"/>
      <c r="I3149" s="11"/>
      <c r="M3149" s="14"/>
      <c r="N3149" s="15"/>
      <c r="O3149" s="15"/>
    </row>
    <row r="3150">
      <c r="A3150" s="9"/>
      <c r="B3150" s="7"/>
      <c r="C3150" s="7"/>
      <c r="D3150" s="7"/>
      <c r="E3150" s="11"/>
      <c r="F3150" s="11"/>
      <c r="G3150" s="11"/>
      <c r="H3150" s="11"/>
      <c r="I3150" s="11"/>
      <c r="M3150" s="14"/>
      <c r="N3150" s="15"/>
      <c r="O3150" s="15"/>
    </row>
    <row r="3151">
      <c r="A3151" s="9"/>
      <c r="B3151" s="7"/>
      <c r="C3151" s="7"/>
      <c r="D3151" s="7"/>
      <c r="E3151" s="11"/>
      <c r="F3151" s="11"/>
      <c r="G3151" s="11"/>
      <c r="H3151" s="11"/>
      <c r="I3151" s="11"/>
      <c r="M3151" s="14"/>
      <c r="N3151" s="15"/>
      <c r="O3151" s="15"/>
    </row>
    <row r="3152">
      <c r="A3152" s="9"/>
      <c r="B3152" s="7"/>
      <c r="C3152" s="7"/>
      <c r="D3152" s="7"/>
      <c r="E3152" s="11"/>
      <c r="F3152" s="11"/>
      <c r="G3152" s="11"/>
      <c r="H3152" s="11"/>
      <c r="I3152" s="11"/>
      <c r="M3152" s="14"/>
      <c r="N3152" s="15"/>
      <c r="O3152" s="15"/>
    </row>
    <row r="3153">
      <c r="A3153" s="9"/>
      <c r="B3153" s="7"/>
      <c r="C3153" s="7"/>
      <c r="D3153" s="7"/>
      <c r="E3153" s="11"/>
      <c r="F3153" s="11"/>
      <c r="G3153" s="11"/>
      <c r="H3153" s="11"/>
      <c r="I3153" s="11"/>
      <c r="M3153" s="14"/>
      <c r="N3153" s="15"/>
      <c r="O3153" s="15"/>
    </row>
    <row r="3154">
      <c r="A3154" s="9"/>
      <c r="B3154" s="7"/>
      <c r="C3154" s="7"/>
      <c r="D3154" s="7"/>
      <c r="E3154" s="11"/>
      <c r="F3154" s="11"/>
      <c r="G3154" s="11"/>
      <c r="H3154" s="11"/>
      <c r="I3154" s="11"/>
      <c r="M3154" s="14"/>
      <c r="N3154" s="15"/>
      <c r="O3154" s="15"/>
    </row>
    <row r="3155">
      <c r="A3155" s="9"/>
      <c r="B3155" s="7"/>
      <c r="C3155" s="7"/>
      <c r="D3155" s="7"/>
      <c r="E3155" s="11"/>
      <c r="F3155" s="11"/>
      <c r="G3155" s="11"/>
      <c r="H3155" s="11"/>
      <c r="I3155" s="11"/>
      <c r="M3155" s="14"/>
      <c r="N3155" s="15"/>
      <c r="O3155" s="15"/>
    </row>
    <row r="3156">
      <c r="A3156" s="9"/>
      <c r="B3156" s="7"/>
      <c r="C3156" s="7"/>
      <c r="D3156" s="7"/>
      <c r="E3156" s="11"/>
      <c r="F3156" s="11"/>
      <c r="G3156" s="11"/>
      <c r="H3156" s="11"/>
      <c r="I3156" s="11"/>
      <c r="M3156" s="14"/>
      <c r="N3156" s="15"/>
      <c r="O3156" s="15"/>
    </row>
    <row r="3157">
      <c r="A3157" s="9"/>
      <c r="B3157" s="7"/>
      <c r="C3157" s="7"/>
      <c r="D3157" s="7"/>
      <c r="E3157" s="11"/>
      <c r="F3157" s="11"/>
      <c r="G3157" s="11"/>
      <c r="H3157" s="11"/>
      <c r="I3157" s="11"/>
      <c r="M3157" s="14"/>
      <c r="N3157" s="15"/>
      <c r="O3157" s="15"/>
    </row>
    <row r="3158">
      <c r="A3158" s="9"/>
      <c r="B3158" s="7"/>
      <c r="C3158" s="7"/>
      <c r="D3158" s="7"/>
      <c r="E3158" s="11"/>
      <c r="F3158" s="11"/>
      <c r="G3158" s="11"/>
      <c r="H3158" s="11"/>
      <c r="I3158" s="11"/>
      <c r="M3158" s="14"/>
      <c r="N3158" s="15"/>
      <c r="O3158" s="15"/>
    </row>
    <row r="3159">
      <c r="A3159" s="9"/>
      <c r="B3159" s="7"/>
      <c r="C3159" s="7"/>
      <c r="D3159" s="7"/>
      <c r="E3159" s="11"/>
      <c r="F3159" s="11"/>
      <c r="G3159" s="11"/>
      <c r="H3159" s="11"/>
      <c r="I3159" s="11"/>
      <c r="M3159" s="14"/>
      <c r="N3159" s="15"/>
      <c r="O3159" s="15"/>
    </row>
    <row r="3160">
      <c r="A3160" s="9"/>
      <c r="B3160" s="7"/>
      <c r="C3160" s="7"/>
      <c r="D3160" s="7"/>
      <c r="E3160" s="11"/>
      <c r="F3160" s="11"/>
      <c r="G3160" s="11"/>
      <c r="H3160" s="11"/>
      <c r="I3160" s="11"/>
      <c r="M3160" s="14"/>
      <c r="N3160" s="15"/>
      <c r="O3160" s="15"/>
    </row>
    <row r="3161">
      <c r="A3161" s="9"/>
      <c r="B3161" s="7"/>
      <c r="C3161" s="7"/>
      <c r="D3161" s="7"/>
      <c r="E3161" s="11"/>
      <c r="F3161" s="11"/>
      <c r="G3161" s="11"/>
      <c r="H3161" s="11"/>
      <c r="I3161" s="11"/>
      <c r="M3161" s="14"/>
      <c r="N3161" s="15"/>
      <c r="O3161" s="15"/>
    </row>
    <row r="3162">
      <c r="A3162" s="9"/>
      <c r="B3162" s="7"/>
      <c r="C3162" s="7"/>
      <c r="D3162" s="7"/>
      <c r="E3162" s="11"/>
      <c r="F3162" s="11"/>
      <c r="G3162" s="11"/>
      <c r="H3162" s="11"/>
      <c r="I3162" s="11"/>
      <c r="M3162" s="14"/>
      <c r="N3162" s="15"/>
      <c r="O3162" s="15"/>
    </row>
    <row r="3163">
      <c r="A3163" s="9"/>
      <c r="B3163" s="7"/>
      <c r="C3163" s="7"/>
      <c r="D3163" s="7"/>
      <c r="E3163" s="11"/>
      <c r="F3163" s="11"/>
      <c r="G3163" s="11"/>
      <c r="H3163" s="11"/>
      <c r="I3163" s="11"/>
      <c r="M3163" s="14"/>
      <c r="N3163" s="15"/>
      <c r="O3163" s="15"/>
    </row>
    <row r="3164">
      <c r="A3164" s="9"/>
      <c r="B3164" s="7"/>
      <c r="C3164" s="7"/>
      <c r="D3164" s="7"/>
      <c r="E3164" s="11"/>
      <c r="F3164" s="11"/>
      <c r="G3164" s="11"/>
      <c r="H3164" s="11"/>
      <c r="I3164" s="11"/>
      <c r="M3164" s="14"/>
      <c r="N3164" s="15"/>
      <c r="O3164" s="15"/>
    </row>
    <row r="3165">
      <c r="A3165" s="9"/>
      <c r="B3165" s="7"/>
      <c r="C3165" s="7"/>
      <c r="D3165" s="7"/>
      <c r="E3165" s="11"/>
      <c r="F3165" s="11"/>
      <c r="G3165" s="11"/>
      <c r="H3165" s="11"/>
      <c r="I3165" s="11"/>
      <c r="M3165" s="14"/>
      <c r="N3165" s="15"/>
      <c r="O3165" s="15"/>
    </row>
    <row r="3166">
      <c r="A3166" s="9"/>
      <c r="B3166" s="7"/>
      <c r="C3166" s="7"/>
      <c r="D3166" s="7"/>
      <c r="E3166" s="11"/>
      <c r="F3166" s="11"/>
      <c r="G3166" s="11"/>
      <c r="H3166" s="11"/>
      <c r="I3166" s="11"/>
      <c r="M3166" s="14"/>
      <c r="N3166" s="15"/>
      <c r="O3166" s="15"/>
    </row>
    <row r="3167">
      <c r="A3167" s="9"/>
      <c r="B3167" s="7"/>
      <c r="C3167" s="7"/>
      <c r="D3167" s="7"/>
      <c r="E3167" s="11"/>
      <c r="F3167" s="11"/>
      <c r="G3167" s="11"/>
      <c r="H3167" s="11"/>
      <c r="I3167" s="11"/>
      <c r="M3167" s="14"/>
      <c r="N3167" s="15"/>
      <c r="O3167" s="15"/>
    </row>
    <row r="3168">
      <c r="A3168" s="9"/>
      <c r="B3168" s="7"/>
      <c r="C3168" s="7"/>
      <c r="D3168" s="7"/>
      <c r="E3168" s="11"/>
      <c r="F3168" s="11"/>
      <c r="G3168" s="11"/>
      <c r="H3168" s="11"/>
      <c r="I3168" s="11"/>
      <c r="M3168" s="14"/>
      <c r="N3168" s="15"/>
      <c r="O3168" s="15"/>
    </row>
    <row r="3169">
      <c r="A3169" s="9"/>
      <c r="B3169" s="7"/>
      <c r="C3169" s="7"/>
      <c r="D3169" s="7"/>
      <c r="E3169" s="11"/>
      <c r="F3169" s="11"/>
      <c r="G3169" s="11"/>
      <c r="H3169" s="11"/>
      <c r="I3169" s="11"/>
      <c r="M3169" s="14"/>
      <c r="N3169" s="15"/>
      <c r="O3169" s="15"/>
    </row>
    <row r="3170">
      <c r="A3170" s="9"/>
      <c r="B3170" s="7"/>
      <c r="C3170" s="7"/>
      <c r="D3170" s="7"/>
      <c r="E3170" s="11"/>
      <c r="F3170" s="11"/>
      <c r="G3170" s="11"/>
      <c r="H3170" s="11"/>
      <c r="I3170" s="11"/>
      <c r="M3170" s="14"/>
      <c r="N3170" s="15"/>
      <c r="O3170" s="15"/>
    </row>
    <row r="3171">
      <c r="A3171" s="9"/>
      <c r="B3171" s="7"/>
      <c r="C3171" s="7"/>
      <c r="D3171" s="7"/>
      <c r="E3171" s="11"/>
      <c r="F3171" s="11"/>
      <c r="G3171" s="11"/>
      <c r="H3171" s="11"/>
      <c r="I3171" s="11"/>
      <c r="M3171" s="14"/>
      <c r="N3171" s="15"/>
      <c r="O3171" s="15"/>
    </row>
    <row r="3172">
      <c r="A3172" s="9"/>
      <c r="B3172" s="7"/>
      <c r="C3172" s="7"/>
      <c r="D3172" s="7"/>
      <c r="E3172" s="11"/>
      <c r="F3172" s="11"/>
      <c r="G3172" s="11"/>
      <c r="H3172" s="11"/>
      <c r="I3172" s="11"/>
      <c r="M3172" s="14"/>
      <c r="N3172" s="15"/>
      <c r="O3172" s="15"/>
    </row>
    <row r="3173">
      <c r="A3173" s="9"/>
      <c r="B3173" s="7"/>
      <c r="C3173" s="7"/>
      <c r="D3173" s="7"/>
      <c r="E3173" s="11"/>
      <c r="F3173" s="11"/>
      <c r="G3173" s="11"/>
      <c r="H3173" s="11"/>
      <c r="I3173" s="11"/>
      <c r="M3173" s="14"/>
      <c r="N3173" s="15"/>
      <c r="O3173" s="15"/>
    </row>
    <row r="3174">
      <c r="A3174" s="9"/>
      <c r="B3174" s="7"/>
      <c r="C3174" s="7"/>
      <c r="D3174" s="7"/>
      <c r="E3174" s="11"/>
      <c r="F3174" s="11"/>
      <c r="G3174" s="11"/>
      <c r="H3174" s="11"/>
      <c r="I3174" s="11"/>
      <c r="M3174" s="14"/>
      <c r="N3174" s="15"/>
      <c r="O3174" s="15"/>
    </row>
    <row r="3175">
      <c r="A3175" s="9"/>
      <c r="B3175" s="7"/>
      <c r="C3175" s="7"/>
      <c r="D3175" s="7"/>
      <c r="E3175" s="11"/>
      <c r="F3175" s="11"/>
      <c r="G3175" s="11"/>
      <c r="H3175" s="11"/>
      <c r="I3175" s="11"/>
      <c r="M3175" s="14"/>
      <c r="N3175" s="15"/>
      <c r="O3175" s="15"/>
    </row>
    <row r="3176">
      <c r="A3176" s="9"/>
      <c r="B3176" s="7"/>
      <c r="C3176" s="7"/>
      <c r="D3176" s="7"/>
      <c r="E3176" s="11"/>
      <c r="F3176" s="11"/>
      <c r="G3176" s="11"/>
      <c r="H3176" s="11"/>
      <c r="I3176" s="11"/>
      <c r="M3176" s="14"/>
      <c r="N3176" s="15"/>
      <c r="O3176" s="15"/>
    </row>
    <row r="3177">
      <c r="A3177" s="9"/>
      <c r="B3177" s="7"/>
      <c r="C3177" s="7"/>
      <c r="D3177" s="7"/>
      <c r="E3177" s="11"/>
      <c r="F3177" s="11"/>
      <c r="G3177" s="11"/>
      <c r="H3177" s="11"/>
      <c r="I3177" s="11"/>
      <c r="M3177" s="14"/>
      <c r="N3177" s="15"/>
      <c r="O3177" s="15"/>
    </row>
    <row r="3178">
      <c r="A3178" s="9"/>
      <c r="B3178" s="7"/>
      <c r="C3178" s="7"/>
      <c r="D3178" s="7"/>
      <c r="E3178" s="11"/>
      <c r="F3178" s="11"/>
      <c r="G3178" s="11"/>
      <c r="H3178" s="11"/>
      <c r="I3178" s="11"/>
      <c r="M3178" s="14"/>
      <c r="N3178" s="15"/>
      <c r="O3178" s="15"/>
    </row>
    <row r="3179">
      <c r="A3179" s="9"/>
      <c r="B3179" s="7"/>
      <c r="C3179" s="7"/>
      <c r="D3179" s="7"/>
      <c r="E3179" s="11"/>
      <c r="F3179" s="11"/>
      <c r="G3179" s="11"/>
      <c r="H3179" s="11"/>
      <c r="I3179" s="11"/>
      <c r="M3179" s="14"/>
      <c r="N3179" s="15"/>
      <c r="O3179" s="15"/>
    </row>
    <row r="3180">
      <c r="A3180" s="9"/>
      <c r="B3180" s="7"/>
      <c r="C3180" s="7"/>
      <c r="D3180" s="7"/>
      <c r="E3180" s="11"/>
      <c r="F3180" s="11"/>
      <c r="G3180" s="11"/>
      <c r="H3180" s="11"/>
      <c r="I3180" s="11"/>
      <c r="M3180" s="14"/>
      <c r="N3180" s="15"/>
      <c r="O3180" s="15"/>
    </row>
    <row r="3181">
      <c r="A3181" s="9"/>
      <c r="B3181" s="7"/>
      <c r="C3181" s="7"/>
      <c r="D3181" s="7"/>
      <c r="E3181" s="11"/>
      <c r="F3181" s="11"/>
      <c r="G3181" s="11"/>
      <c r="H3181" s="11"/>
      <c r="I3181" s="11"/>
      <c r="M3181" s="14"/>
      <c r="N3181" s="15"/>
      <c r="O3181" s="15"/>
    </row>
    <row r="3182">
      <c r="A3182" s="9"/>
      <c r="B3182" s="7"/>
      <c r="C3182" s="7"/>
      <c r="D3182" s="7"/>
      <c r="E3182" s="11"/>
      <c r="F3182" s="11"/>
      <c r="G3182" s="11"/>
      <c r="H3182" s="11"/>
      <c r="I3182" s="11"/>
      <c r="M3182" s="14"/>
      <c r="N3182" s="15"/>
      <c r="O3182" s="15"/>
    </row>
    <row r="3183">
      <c r="A3183" s="9"/>
      <c r="B3183" s="7"/>
      <c r="C3183" s="7"/>
      <c r="D3183" s="7"/>
      <c r="E3183" s="11"/>
      <c r="F3183" s="11"/>
      <c r="G3183" s="11"/>
      <c r="H3183" s="11"/>
      <c r="I3183" s="11"/>
      <c r="M3183" s="14"/>
      <c r="N3183" s="15"/>
      <c r="O3183" s="15"/>
    </row>
    <row r="3184">
      <c r="A3184" s="9"/>
      <c r="B3184" s="7"/>
      <c r="C3184" s="7"/>
      <c r="D3184" s="7"/>
      <c r="E3184" s="11"/>
      <c r="F3184" s="11"/>
      <c r="G3184" s="11"/>
      <c r="H3184" s="11"/>
      <c r="I3184" s="11"/>
      <c r="M3184" s="14"/>
      <c r="N3184" s="15"/>
      <c r="O3184" s="15"/>
    </row>
    <row r="3185">
      <c r="A3185" s="9"/>
      <c r="B3185" s="7"/>
      <c r="C3185" s="7"/>
      <c r="D3185" s="7"/>
      <c r="E3185" s="11"/>
      <c r="F3185" s="11"/>
      <c r="G3185" s="11"/>
      <c r="H3185" s="11"/>
      <c r="I3185" s="11"/>
      <c r="M3185" s="14"/>
      <c r="N3185" s="15"/>
      <c r="O3185" s="15"/>
    </row>
    <row r="3186">
      <c r="A3186" s="9"/>
      <c r="B3186" s="7"/>
      <c r="C3186" s="7"/>
      <c r="D3186" s="7"/>
      <c r="E3186" s="11"/>
      <c r="F3186" s="11"/>
      <c r="G3186" s="11"/>
      <c r="H3186" s="11"/>
      <c r="I3186" s="11"/>
      <c r="M3186" s="14"/>
      <c r="N3186" s="15"/>
      <c r="O3186" s="15"/>
    </row>
    <row r="3187">
      <c r="A3187" s="9"/>
      <c r="B3187" s="7"/>
      <c r="C3187" s="7"/>
      <c r="D3187" s="7"/>
      <c r="E3187" s="11"/>
      <c r="F3187" s="11"/>
      <c r="G3187" s="11"/>
      <c r="H3187" s="11"/>
      <c r="I3187" s="11"/>
      <c r="M3187" s="14"/>
      <c r="N3187" s="15"/>
      <c r="O3187" s="15"/>
    </row>
    <row r="3188">
      <c r="A3188" s="9"/>
      <c r="B3188" s="7"/>
      <c r="C3188" s="7"/>
      <c r="D3188" s="7"/>
      <c r="E3188" s="11"/>
      <c r="F3188" s="11"/>
      <c r="G3188" s="11"/>
      <c r="H3188" s="11"/>
      <c r="I3188" s="11"/>
      <c r="M3188" s="14"/>
      <c r="N3188" s="15"/>
      <c r="O3188" s="15"/>
    </row>
    <row r="3189">
      <c r="A3189" s="9"/>
      <c r="B3189" s="7"/>
      <c r="C3189" s="7"/>
      <c r="D3189" s="7"/>
      <c r="E3189" s="11"/>
      <c r="F3189" s="11"/>
      <c r="G3189" s="11"/>
      <c r="H3189" s="11"/>
      <c r="I3189" s="11"/>
      <c r="M3189" s="14"/>
      <c r="N3189" s="15"/>
      <c r="O3189" s="15"/>
    </row>
    <row r="3190">
      <c r="A3190" s="9"/>
      <c r="B3190" s="7"/>
      <c r="C3190" s="7"/>
      <c r="D3190" s="7"/>
      <c r="E3190" s="11"/>
      <c r="F3190" s="11"/>
      <c r="G3190" s="11"/>
      <c r="H3190" s="11"/>
      <c r="I3190" s="11"/>
      <c r="M3190" s="14"/>
      <c r="N3190" s="15"/>
      <c r="O3190" s="15"/>
    </row>
    <row r="3191">
      <c r="A3191" s="9"/>
      <c r="B3191" s="7"/>
      <c r="C3191" s="7"/>
      <c r="D3191" s="7"/>
      <c r="E3191" s="11"/>
      <c r="F3191" s="11"/>
      <c r="G3191" s="11"/>
      <c r="H3191" s="11"/>
      <c r="I3191" s="11"/>
      <c r="M3191" s="14"/>
      <c r="N3191" s="15"/>
      <c r="O3191" s="15"/>
    </row>
    <row r="3192">
      <c r="A3192" s="9"/>
      <c r="B3192" s="7"/>
      <c r="C3192" s="7"/>
      <c r="D3192" s="7"/>
      <c r="E3192" s="11"/>
      <c r="F3192" s="11"/>
      <c r="G3192" s="11"/>
      <c r="H3192" s="11"/>
      <c r="I3192" s="11"/>
      <c r="M3192" s="14"/>
      <c r="N3192" s="15"/>
      <c r="O3192" s="15"/>
    </row>
    <row r="3193">
      <c r="A3193" s="9"/>
      <c r="B3193" s="7"/>
      <c r="C3193" s="7"/>
      <c r="D3193" s="7"/>
      <c r="E3193" s="11"/>
      <c r="F3193" s="11"/>
      <c r="G3193" s="11"/>
      <c r="H3193" s="11"/>
      <c r="I3193" s="11"/>
      <c r="M3193" s="14"/>
      <c r="N3193" s="15"/>
      <c r="O3193" s="15"/>
    </row>
    <row r="3194">
      <c r="A3194" s="9"/>
      <c r="B3194" s="7"/>
      <c r="C3194" s="7"/>
      <c r="D3194" s="7"/>
      <c r="E3194" s="11"/>
      <c r="F3194" s="11"/>
      <c r="G3194" s="11"/>
      <c r="H3194" s="11"/>
      <c r="I3194" s="11"/>
      <c r="M3194" s="14"/>
      <c r="N3194" s="15"/>
      <c r="O3194" s="15"/>
    </row>
    <row r="3195">
      <c r="A3195" s="9"/>
      <c r="B3195" s="7"/>
      <c r="C3195" s="7"/>
      <c r="D3195" s="7"/>
      <c r="E3195" s="11"/>
      <c r="F3195" s="11"/>
      <c r="G3195" s="11"/>
      <c r="H3195" s="11"/>
      <c r="I3195" s="11"/>
      <c r="M3195" s="14"/>
      <c r="N3195" s="15"/>
      <c r="O3195" s="15"/>
    </row>
    <row r="3196">
      <c r="A3196" s="9"/>
      <c r="B3196" s="7"/>
      <c r="C3196" s="7"/>
      <c r="D3196" s="7"/>
      <c r="E3196" s="11"/>
      <c r="F3196" s="11"/>
      <c r="G3196" s="11"/>
      <c r="H3196" s="11"/>
      <c r="I3196" s="11"/>
      <c r="M3196" s="14"/>
      <c r="N3196" s="15"/>
      <c r="O3196" s="15"/>
    </row>
    <row r="3197">
      <c r="A3197" s="9"/>
      <c r="B3197" s="7"/>
      <c r="C3197" s="7"/>
      <c r="D3197" s="7"/>
      <c r="E3197" s="11"/>
      <c r="F3197" s="11"/>
      <c r="G3197" s="11"/>
      <c r="H3197" s="11"/>
      <c r="I3197" s="11"/>
      <c r="M3197" s="14"/>
      <c r="N3197" s="15"/>
      <c r="O3197" s="15"/>
    </row>
    <row r="3198">
      <c r="A3198" s="9"/>
      <c r="B3198" s="7"/>
      <c r="C3198" s="7"/>
      <c r="D3198" s="7"/>
      <c r="E3198" s="11"/>
      <c r="F3198" s="11"/>
      <c r="G3198" s="11"/>
      <c r="H3198" s="11"/>
      <c r="I3198" s="11"/>
      <c r="M3198" s="14"/>
      <c r="N3198" s="15"/>
      <c r="O3198" s="15"/>
    </row>
    <row r="3199">
      <c r="A3199" s="9"/>
      <c r="B3199" s="7"/>
      <c r="C3199" s="7"/>
      <c r="D3199" s="7"/>
      <c r="E3199" s="11"/>
      <c r="F3199" s="11"/>
      <c r="G3199" s="11"/>
      <c r="H3199" s="11"/>
      <c r="I3199" s="11"/>
      <c r="M3199" s="14"/>
      <c r="N3199" s="15"/>
      <c r="O3199" s="15"/>
    </row>
    <row r="3200">
      <c r="A3200" s="9"/>
      <c r="B3200" s="7"/>
      <c r="C3200" s="7"/>
      <c r="D3200" s="7"/>
      <c r="E3200" s="11"/>
      <c r="F3200" s="11"/>
      <c r="G3200" s="11"/>
      <c r="H3200" s="11"/>
      <c r="I3200" s="11"/>
      <c r="M3200" s="14"/>
      <c r="N3200" s="15"/>
      <c r="O3200" s="15"/>
    </row>
    <row r="3201">
      <c r="A3201" s="9"/>
      <c r="B3201" s="7"/>
      <c r="C3201" s="7"/>
      <c r="D3201" s="7"/>
      <c r="E3201" s="11"/>
      <c r="F3201" s="11"/>
      <c r="G3201" s="11"/>
      <c r="H3201" s="11"/>
      <c r="I3201" s="11"/>
      <c r="M3201" s="14"/>
      <c r="N3201" s="15"/>
      <c r="O3201" s="15"/>
    </row>
    <row r="3202">
      <c r="A3202" s="9"/>
      <c r="B3202" s="7"/>
      <c r="C3202" s="7"/>
      <c r="D3202" s="7"/>
      <c r="E3202" s="11"/>
      <c r="F3202" s="11"/>
      <c r="G3202" s="11"/>
      <c r="H3202" s="11"/>
      <c r="I3202" s="11"/>
      <c r="M3202" s="14"/>
      <c r="N3202" s="15"/>
      <c r="O3202" s="15"/>
    </row>
    <row r="3203">
      <c r="A3203" s="9"/>
      <c r="B3203" s="7"/>
      <c r="C3203" s="7"/>
      <c r="D3203" s="7"/>
      <c r="E3203" s="11"/>
      <c r="F3203" s="11"/>
      <c r="G3203" s="11"/>
      <c r="H3203" s="11"/>
      <c r="I3203" s="11"/>
      <c r="M3203" s="14"/>
      <c r="N3203" s="15"/>
      <c r="O3203" s="15"/>
    </row>
    <row r="3204">
      <c r="A3204" s="9"/>
      <c r="B3204" s="7"/>
      <c r="C3204" s="7"/>
      <c r="D3204" s="7"/>
      <c r="E3204" s="11"/>
      <c r="F3204" s="11"/>
      <c r="G3204" s="11"/>
      <c r="H3204" s="11"/>
      <c r="I3204" s="11"/>
      <c r="M3204" s="14"/>
      <c r="N3204" s="15"/>
      <c r="O3204" s="15"/>
    </row>
    <row r="3205">
      <c r="A3205" s="9"/>
      <c r="B3205" s="7"/>
      <c r="C3205" s="7"/>
      <c r="D3205" s="7"/>
      <c r="E3205" s="11"/>
      <c r="F3205" s="11"/>
      <c r="G3205" s="11"/>
      <c r="H3205" s="11"/>
      <c r="I3205" s="11"/>
      <c r="M3205" s="14"/>
      <c r="N3205" s="15"/>
      <c r="O3205" s="15"/>
    </row>
    <row r="3206">
      <c r="A3206" s="9"/>
      <c r="B3206" s="7"/>
      <c r="C3206" s="7"/>
      <c r="D3206" s="7"/>
      <c r="E3206" s="11"/>
      <c r="F3206" s="11"/>
      <c r="G3206" s="11"/>
      <c r="H3206" s="11"/>
      <c r="I3206" s="11"/>
      <c r="M3206" s="14"/>
      <c r="N3206" s="15"/>
      <c r="O3206" s="15"/>
    </row>
    <row r="3207">
      <c r="A3207" s="9"/>
      <c r="B3207" s="7"/>
      <c r="C3207" s="7"/>
      <c r="D3207" s="7"/>
      <c r="E3207" s="11"/>
      <c r="F3207" s="11"/>
      <c r="G3207" s="11"/>
      <c r="H3207" s="11"/>
      <c r="I3207" s="11"/>
      <c r="M3207" s="14"/>
      <c r="N3207" s="15"/>
      <c r="O3207" s="15"/>
    </row>
    <row r="3208">
      <c r="A3208" s="9"/>
      <c r="B3208" s="7"/>
      <c r="C3208" s="7"/>
      <c r="D3208" s="7"/>
      <c r="E3208" s="11"/>
      <c r="F3208" s="11"/>
      <c r="G3208" s="11"/>
      <c r="H3208" s="11"/>
      <c r="I3208" s="11"/>
      <c r="M3208" s="14"/>
      <c r="N3208" s="15"/>
      <c r="O3208" s="15"/>
    </row>
    <row r="3209">
      <c r="A3209" s="9"/>
      <c r="B3209" s="7"/>
      <c r="C3209" s="7"/>
      <c r="D3209" s="7"/>
      <c r="E3209" s="11"/>
      <c r="F3209" s="11"/>
      <c r="G3209" s="11"/>
      <c r="H3209" s="11"/>
      <c r="I3209" s="11"/>
      <c r="M3209" s="14"/>
      <c r="N3209" s="15"/>
      <c r="O3209" s="15"/>
    </row>
    <row r="3210">
      <c r="A3210" s="9"/>
      <c r="B3210" s="7"/>
      <c r="C3210" s="7"/>
      <c r="D3210" s="7"/>
      <c r="E3210" s="11"/>
      <c r="F3210" s="11"/>
      <c r="G3210" s="11"/>
      <c r="H3210" s="11"/>
      <c r="I3210" s="11"/>
      <c r="M3210" s="14"/>
      <c r="N3210" s="15"/>
      <c r="O3210" s="15"/>
    </row>
    <row r="3211">
      <c r="A3211" s="9"/>
      <c r="B3211" s="7"/>
      <c r="C3211" s="7"/>
      <c r="D3211" s="7"/>
      <c r="E3211" s="11"/>
      <c r="F3211" s="11"/>
      <c r="G3211" s="11"/>
      <c r="H3211" s="11"/>
      <c r="I3211" s="11"/>
      <c r="M3211" s="14"/>
      <c r="N3211" s="15"/>
      <c r="O3211" s="15"/>
    </row>
    <row r="3212">
      <c r="A3212" s="9"/>
      <c r="B3212" s="7"/>
      <c r="C3212" s="7"/>
      <c r="D3212" s="7"/>
      <c r="E3212" s="11"/>
      <c r="F3212" s="11"/>
      <c r="G3212" s="11"/>
      <c r="H3212" s="11"/>
      <c r="I3212" s="11"/>
      <c r="M3212" s="14"/>
      <c r="N3212" s="15"/>
      <c r="O3212" s="15"/>
    </row>
    <row r="3213">
      <c r="A3213" s="9"/>
      <c r="B3213" s="7"/>
      <c r="C3213" s="7"/>
      <c r="D3213" s="7"/>
      <c r="E3213" s="11"/>
      <c r="F3213" s="11"/>
      <c r="G3213" s="11"/>
      <c r="H3213" s="11"/>
      <c r="I3213" s="11"/>
      <c r="M3213" s="14"/>
      <c r="N3213" s="15"/>
      <c r="O3213" s="15"/>
    </row>
    <row r="3214">
      <c r="A3214" s="9"/>
      <c r="B3214" s="7"/>
      <c r="C3214" s="7"/>
      <c r="D3214" s="7"/>
      <c r="E3214" s="11"/>
      <c r="F3214" s="11"/>
      <c r="G3214" s="11"/>
      <c r="H3214" s="11"/>
      <c r="I3214" s="11"/>
      <c r="M3214" s="14"/>
      <c r="N3214" s="15"/>
      <c r="O3214" s="15"/>
    </row>
    <row r="3215">
      <c r="A3215" s="9"/>
      <c r="B3215" s="7"/>
      <c r="C3215" s="7"/>
      <c r="D3215" s="7"/>
      <c r="E3215" s="11"/>
      <c r="F3215" s="11"/>
      <c r="G3215" s="11"/>
      <c r="H3215" s="11"/>
      <c r="I3215" s="11"/>
      <c r="M3215" s="14"/>
      <c r="N3215" s="15"/>
      <c r="O3215" s="15"/>
    </row>
    <row r="3216">
      <c r="A3216" s="9"/>
      <c r="B3216" s="7"/>
      <c r="C3216" s="7"/>
      <c r="D3216" s="7"/>
      <c r="E3216" s="11"/>
      <c r="F3216" s="11"/>
      <c r="G3216" s="11"/>
      <c r="H3216" s="11"/>
      <c r="I3216" s="11"/>
      <c r="M3216" s="14"/>
      <c r="N3216" s="15"/>
      <c r="O3216" s="15"/>
    </row>
    <row r="3217">
      <c r="A3217" s="9"/>
      <c r="B3217" s="7"/>
      <c r="C3217" s="7"/>
      <c r="D3217" s="7"/>
      <c r="E3217" s="11"/>
      <c r="F3217" s="11"/>
      <c r="G3217" s="11"/>
      <c r="H3217" s="11"/>
      <c r="I3217" s="11"/>
      <c r="M3217" s="14"/>
      <c r="N3217" s="15"/>
      <c r="O3217" s="15"/>
    </row>
    <row r="3218">
      <c r="A3218" s="9"/>
      <c r="B3218" s="7"/>
      <c r="C3218" s="7"/>
      <c r="D3218" s="7"/>
      <c r="E3218" s="11"/>
      <c r="F3218" s="11"/>
      <c r="G3218" s="11"/>
      <c r="H3218" s="11"/>
      <c r="I3218" s="11"/>
      <c r="M3218" s="14"/>
      <c r="N3218" s="15"/>
      <c r="O3218" s="15"/>
    </row>
    <row r="3219">
      <c r="A3219" s="9"/>
      <c r="B3219" s="7"/>
      <c r="C3219" s="7"/>
      <c r="D3219" s="7"/>
      <c r="E3219" s="11"/>
      <c r="F3219" s="11"/>
      <c r="G3219" s="11"/>
      <c r="H3219" s="11"/>
      <c r="I3219" s="11"/>
      <c r="M3219" s="14"/>
      <c r="N3219" s="15"/>
      <c r="O3219" s="15"/>
    </row>
    <row r="3220">
      <c r="A3220" s="9"/>
      <c r="B3220" s="7"/>
      <c r="C3220" s="7"/>
      <c r="D3220" s="7"/>
      <c r="E3220" s="11"/>
      <c r="F3220" s="11"/>
      <c r="G3220" s="11"/>
      <c r="H3220" s="11"/>
      <c r="I3220" s="11"/>
      <c r="M3220" s="14"/>
      <c r="N3220" s="15"/>
      <c r="O3220" s="15"/>
    </row>
    <row r="3221">
      <c r="A3221" s="9"/>
      <c r="B3221" s="7"/>
      <c r="C3221" s="7"/>
      <c r="D3221" s="7"/>
      <c r="E3221" s="11"/>
      <c r="F3221" s="11"/>
      <c r="G3221" s="11"/>
      <c r="H3221" s="11"/>
      <c r="I3221" s="11"/>
      <c r="M3221" s="14"/>
      <c r="N3221" s="15"/>
      <c r="O3221" s="15"/>
    </row>
    <row r="3222">
      <c r="A3222" s="9"/>
      <c r="B3222" s="7"/>
      <c r="C3222" s="7"/>
      <c r="D3222" s="7"/>
      <c r="E3222" s="11"/>
      <c r="F3222" s="11"/>
      <c r="G3222" s="11"/>
      <c r="H3222" s="11"/>
      <c r="I3222" s="11"/>
      <c r="M3222" s="14"/>
      <c r="N3222" s="15"/>
      <c r="O3222" s="15"/>
    </row>
    <row r="3223">
      <c r="A3223" s="9"/>
      <c r="B3223" s="7"/>
      <c r="C3223" s="7"/>
      <c r="D3223" s="7"/>
      <c r="E3223" s="11"/>
      <c r="F3223" s="11"/>
      <c r="G3223" s="11"/>
      <c r="H3223" s="11"/>
      <c r="I3223" s="11"/>
      <c r="M3223" s="14"/>
      <c r="N3223" s="15"/>
      <c r="O3223" s="15"/>
    </row>
    <row r="3224">
      <c r="A3224" s="9"/>
      <c r="B3224" s="7"/>
      <c r="C3224" s="7"/>
      <c r="D3224" s="7"/>
      <c r="E3224" s="11"/>
      <c r="F3224" s="11"/>
      <c r="G3224" s="11"/>
      <c r="H3224" s="11"/>
      <c r="I3224" s="11"/>
      <c r="M3224" s="14"/>
      <c r="N3224" s="15"/>
      <c r="O3224" s="15"/>
    </row>
    <row r="3225">
      <c r="A3225" s="9"/>
      <c r="B3225" s="7"/>
      <c r="C3225" s="7"/>
      <c r="D3225" s="7"/>
      <c r="E3225" s="11"/>
      <c r="F3225" s="11"/>
      <c r="G3225" s="11"/>
      <c r="H3225" s="11"/>
      <c r="I3225" s="11"/>
      <c r="M3225" s="14"/>
      <c r="N3225" s="15"/>
      <c r="O3225" s="15"/>
    </row>
    <row r="3226">
      <c r="A3226" s="9"/>
      <c r="B3226" s="7"/>
      <c r="C3226" s="7"/>
      <c r="D3226" s="7"/>
      <c r="E3226" s="11"/>
      <c r="F3226" s="11"/>
      <c r="G3226" s="11"/>
      <c r="H3226" s="11"/>
      <c r="I3226" s="11"/>
      <c r="M3226" s="14"/>
      <c r="N3226" s="15"/>
      <c r="O3226" s="15"/>
    </row>
    <row r="3227">
      <c r="A3227" s="9"/>
      <c r="B3227" s="7"/>
      <c r="C3227" s="7"/>
      <c r="D3227" s="7"/>
      <c r="E3227" s="11"/>
      <c r="F3227" s="11"/>
      <c r="G3227" s="11"/>
      <c r="H3227" s="11"/>
      <c r="I3227" s="11"/>
      <c r="M3227" s="14"/>
      <c r="N3227" s="15"/>
      <c r="O3227" s="15"/>
    </row>
    <row r="3228">
      <c r="A3228" s="9"/>
      <c r="B3228" s="7"/>
      <c r="C3228" s="7"/>
      <c r="D3228" s="7"/>
      <c r="E3228" s="11"/>
      <c r="F3228" s="11"/>
      <c r="G3228" s="11"/>
      <c r="H3228" s="11"/>
      <c r="I3228" s="11"/>
      <c r="M3228" s="14"/>
      <c r="N3228" s="15"/>
      <c r="O3228" s="15"/>
    </row>
    <row r="3229">
      <c r="A3229" s="9"/>
      <c r="B3229" s="7"/>
      <c r="C3229" s="7"/>
      <c r="D3229" s="7"/>
      <c r="E3229" s="11"/>
      <c r="F3229" s="11"/>
      <c r="G3229" s="11"/>
      <c r="H3229" s="11"/>
      <c r="I3229" s="11"/>
      <c r="M3229" s="14"/>
      <c r="N3229" s="15"/>
      <c r="O3229" s="15"/>
    </row>
    <row r="3230">
      <c r="A3230" s="9"/>
      <c r="B3230" s="7"/>
      <c r="C3230" s="7"/>
      <c r="D3230" s="7"/>
      <c r="E3230" s="11"/>
      <c r="F3230" s="11"/>
      <c r="G3230" s="11"/>
      <c r="H3230" s="11"/>
      <c r="I3230" s="11"/>
      <c r="M3230" s="14"/>
      <c r="N3230" s="15"/>
      <c r="O3230" s="15"/>
    </row>
    <row r="3231">
      <c r="A3231" s="9"/>
      <c r="B3231" s="7"/>
      <c r="C3231" s="7"/>
      <c r="D3231" s="7"/>
      <c r="E3231" s="11"/>
      <c r="F3231" s="11"/>
      <c r="G3231" s="11"/>
      <c r="H3231" s="11"/>
      <c r="I3231" s="11"/>
      <c r="M3231" s="14"/>
      <c r="N3231" s="15"/>
      <c r="O3231" s="15"/>
    </row>
    <row r="3232">
      <c r="A3232" s="9"/>
      <c r="B3232" s="7"/>
      <c r="C3232" s="7"/>
      <c r="D3232" s="7"/>
      <c r="E3232" s="11"/>
      <c r="F3232" s="11"/>
      <c r="G3232" s="11"/>
      <c r="H3232" s="11"/>
      <c r="I3232" s="11"/>
      <c r="M3232" s="14"/>
      <c r="N3232" s="15"/>
      <c r="O3232" s="15"/>
    </row>
    <row r="3233">
      <c r="A3233" s="9"/>
      <c r="B3233" s="7"/>
      <c r="C3233" s="7"/>
      <c r="D3233" s="7"/>
      <c r="E3233" s="11"/>
      <c r="F3233" s="11"/>
      <c r="G3233" s="11"/>
      <c r="H3233" s="11"/>
      <c r="I3233" s="11"/>
      <c r="M3233" s="14"/>
      <c r="N3233" s="15"/>
      <c r="O3233" s="15"/>
    </row>
    <row r="3234">
      <c r="A3234" s="9"/>
      <c r="B3234" s="7"/>
      <c r="C3234" s="7"/>
      <c r="D3234" s="7"/>
      <c r="E3234" s="11"/>
      <c r="F3234" s="11"/>
      <c r="G3234" s="11"/>
      <c r="H3234" s="11"/>
      <c r="I3234" s="11"/>
      <c r="M3234" s="14"/>
      <c r="N3234" s="15"/>
      <c r="O3234" s="15"/>
    </row>
    <row r="3235">
      <c r="A3235" s="9"/>
      <c r="B3235" s="7"/>
      <c r="C3235" s="7"/>
      <c r="D3235" s="7"/>
      <c r="E3235" s="11"/>
      <c r="F3235" s="11"/>
      <c r="G3235" s="11"/>
      <c r="H3235" s="11"/>
      <c r="I3235" s="11"/>
      <c r="M3235" s="14"/>
      <c r="N3235" s="15"/>
      <c r="O3235" s="15"/>
    </row>
    <row r="3236">
      <c r="A3236" s="9"/>
      <c r="B3236" s="7"/>
      <c r="C3236" s="7"/>
      <c r="D3236" s="7"/>
      <c r="E3236" s="11"/>
      <c r="F3236" s="11"/>
      <c r="G3236" s="11"/>
      <c r="H3236" s="11"/>
      <c r="I3236" s="11"/>
      <c r="M3236" s="14"/>
      <c r="N3236" s="15"/>
      <c r="O3236" s="15"/>
    </row>
    <row r="3237">
      <c r="A3237" s="9"/>
      <c r="B3237" s="7"/>
      <c r="C3237" s="7"/>
      <c r="D3237" s="7"/>
      <c r="E3237" s="11"/>
      <c r="F3237" s="11"/>
      <c r="G3237" s="11"/>
      <c r="H3237" s="11"/>
      <c r="I3237" s="11"/>
      <c r="M3237" s="14"/>
      <c r="N3237" s="15"/>
      <c r="O3237" s="15"/>
    </row>
    <row r="3238">
      <c r="A3238" s="9"/>
      <c r="B3238" s="7"/>
      <c r="C3238" s="7"/>
      <c r="D3238" s="7"/>
      <c r="E3238" s="11"/>
      <c r="F3238" s="11"/>
      <c r="G3238" s="11"/>
      <c r="H3238" s="11"/>
      <c r="I3238" s="11"/>
      <c r="M3238" s="14"/>
      <c r="N3238" s="15"/>
      <c r="O3238" s="15"/>
    </row>
    <row r="3239">
      <c r="A3239" s="9"/>
      <c r="B3239" s="7"/>
      <c r="C3239" s="7"/>
      <c r="D3239" s="7"/>
      <c r="E3239" s="11"/>
      <c r="F3239" s="11"/>
      <c r="G3239" s="11"/>
      <c r="H3239" s="11"/>
      <c r="I3239" s="11"/>
      <c r="M3239" s="14"/>
      <c r="N3239" s="15"/>
      <c r="O3239" s="15"/>
    </row>
    <row r="3240">
      <c r="A3240" s="9"/>
      <c r="B3240" s="7"/>
      <c r="C3240" s="7"/>
      <c r="D3240" s="7"/>
      <c r="E3240" s="11"/>
      <c r="F3240" s="11"/>
      <c r="G3240" s="11"/>
      <c r="H3240" s="11"/>
      <c r="I3240" s="11"/>
      <c r="M3240" s="14"/>
      <c r="N3240" s="15"/>
      <c r="O3240" s="15"/>
    </row>
    <row r="3241">
      <c r="A3241" s="9"/>
      <c r="B3241" s="7"/>
      <c r="C3241" s="7"/>
      <c r="D3241" s="7"/>
      <c r="E3241" s="11"/>
      <c r="F3241" s="11"/>
      <c r="G3241" s="11"/>
      <c r="H3241" s="11"/>
      <c r="I3241" s="11"/>
      <c r="M3241" s="14"/>
      <c r="N3241" s="15"/>
      <c r="O3241" s="15"/>
    </row>
    <row r="3242">
      <c r="A3242" s="9"/>
      <c r="B3242" s="7"/>
      <c r="C3242" s="7"/>
      <c r="D3242" s="7"/>
      <c r="E3242" s="11"/>
      <c r="F3242" s="11"/>
      <c r="G3242" s="11"/>
      <c r="H3242" s="11"/>
      <c r="I3242" s="11"/>
      <c r="M3242" s="14"/>
      <c r="N3242" s="15"/>
      <c r="O3242" s="15"/>
    </row>
    <row r="3243">
      <c r="A3243" s="9"/>
      <c r="B3243" s="7"/>
      <c r="C3243" s="7"/>
      <c r="D3243" s="7"/>
      <c r="E3243" s="11"/>
      <c r="F3243" s="11"/>
      <c r="G3243" s="11"/>
      <c r="H3243" s="11"/>
      <c r="I3243" s="11"/>
      <c r="M3243" s="14"/>
      <c r="N3243" s="15"/>
      <c r="O3243" s="15"/>
    </row>
    <row r="3244">
      <c r="A3244" s="9"/>
      <c r="B3244" s="7"/>
      <c r="C3244" s="7"/>
      <c r="D3244" s="7"/>
      <c r="E3244" s="11"/>
      <c r="F3244" s="11"/>
      <c r="G3244" s="11"/>
      <c r="H3244" s="11"/>
      <c r="I3244" s="11"/>
      <c r="M3244" s="14"/>
      <c r="N3244" s="15"/>
      <c r="O3244" s="15"/>
    </row>
    <row r="3245">
      <c r="A3245" s="9"/>
      <c r="B3245" s="7"/>
      <c r="C3245" s="7"/>
      <c r="D3245" s="7"/>
      <c r="E3245" s="11"/>
      <c r="F3245" s="11"/>
      <c r="G3245" s="11"/>
      <c r="H3245" s="11"/>
      <c r="I3245" s="11"/>
      <c r="M3245" s="14"/>
      <c r="N3245" s="15"/>
      <c r="O3245" s="15"/>
    </row>
    <row r="3246">
      <c r="A3246" s="9"/>
      <c r="B3246" s="7"/>
      <c r="C3246" s="7"/>
      <c r="D3246" s="7"/>
      <c r="E3246" s="11"/>
      <c r="F3246" s="11"/>
      <c r="G3246" s="11"/>
      <c r="H3246" s="11"/>
      <c r="I3246" s="11"/>
      <c r="M3246" s="14"/>
      <c r="N3246" s="15"/>
      <c r="O3246" s="15"/>
    </row>
    <row r="3247">
      <c r="A3247" s="9"/>
      <c r="B3247" s="7"/>
      <c r="C3247" s="7"/>
      <c r="D3247" s="7"/>
      <c r="E3247" s="11"/>
      <c r="F3247" s="11"/>
      <c r="G3247" s="11"/>
      <c r="H3247" s="11"/>
      <c r="I3247" s="11"/>
      <c r="M3247" s="14"/>
      <c r="N3247" s="15"/>
      <c r="O3247" s="15"/>
    </row>
    <row r="3248">
      <c r="A3248" s="9"/>
      <c r="B3248" s="7"/>
      <c r="C3248" s="7"/>
      <c r="D3248" s="7"/>
      <c r="E3248" s="11"/>
      <c r="F3248" s="11"/>
      <c r="G3248" s="11"/>
      <c r="H3248" s="11"/>
      <c r="I3248" s="11"/>
      <c r="M3248" s="14"/>
      <c r="N3248" s="15"/>
      <c r="O3248" s="15"/>
    </row>
    <row r="3249">
      <c r="A3249" s="9"/>
      <c r="B3249" s="7"/>
      <c r="C3249" s="7"/>
      <c r="D3249" s="7"/>
      <c r="E3249" s="11"/>
      <c r="F3249" s="11"/>
      <c r="G3249" s="11"/>
      <c r="H3249" s="11"/>
      <c r="I3249" s="11"/>
      <c r="M3249" s="14"/>
      <c r="N3249" s="15"/>
      <c r="O3249" s="15"/>
    </row>
    <row r="3250">
      <c r="A3250" s="9"/>
      <c r="B3250" s="7"/>
      <c r="C3250" s="7"/>
      <c r="D3250" s="7"/>
      <c r="E3250" s="11"/>
      <c r="F3250" s="11"/>
      <c r="G3250" s="11"/>
      <c r="H3250" s="11"/>
      <c r="I3250" s="11"/>
      <c r="M3250" s="14"/>
      <c r="N3250" s="15"/>
      <c r="O3250" s="15"/>
    </row>
    <row r="3251">
      <c r="A3251" s="9"/>
      <c r="B3251" s="7"/>
      <c r="C3251" s="7"/>
      <c r="D3251" s="7"/>
      <c r="E3251" s="11"/>
      <c r="F3251" s="11"/>
      <c r="G3251" s="11"/>
      <c r="H3251" s="11"/>
      <c r="I3251" s="11"/>
      <c r="M3251" s="14"/>
      <c r="N3251" s="15"/>
      <c r="O3251" s="15"/>
    </row>
    <row r="3252">
      <c r="A3252" s="9"/>
      <c r="B3252" s="7"/>
      <c r="C3252" s="7"/>
      <c r="D3252" s="7"/>
      <c r="E3252" s="11"/>
      <c r="F3252" s="11"/>
      <c r="G3252" s="11"/>
      <c r="H3252" s="11"/>
      <c r="I3252" s="11"/>
      <c r="M3252" s="14"/>
      <c r="N3252" s="15"/>
      <c r="O3252" s="15"/>
    </row>
    <row r="3253">
      <c r="A3253" s="9"/>
      <c r="B3253" s="7"/>
      <c r="C3253" s="7"/>
      <c r="D3253" s="7"/>
      <c r="E3253" s="11"/>
      <c r="F3253" s="11"/>
      <c r="G3253" s="11"/>
      <c r="H3253" s="11"/>
      <c r="I3253" s="11"/>
      <c r="M3253" s="14"/>
      <c r="N3253" s="15"/>
      <c r="O3253" s="15"/>
    </row>
    <row r="3254">
      <c r="A3254" s="9"/>
      <c r="B3254" s="7"/>
      <c r="C3254" s="7"/>
      <c r="D3254" s="7"/>
      <c r="E3254" s="11"/>
      <c r="F3254" s="11"/>
      <c r="G3254" s="11"/>
      <c r="H3254" s="11"/>
      <c r="I3254" s="11"/>
      <c r="M3254" s="14"/>
      <c r="N3254" s="15"/>
      <c r="O3254" s="15"/>
    </row>
    <row r="3255">
      <c r="A3255" s="9"/>
      <c r="B3255" s="7"/>
      <c r="C3255" s="7"/>
      <c r="D3255" s="7"/>
      <c r="E3255" s="11"/>
      <c r="F3255" s="11"/>
      <c r="G3255" s="11"/>
      <c r="H3255" s="11"/>
      <c r="I3255" s="11"/>
      <c r="M3255" s="14"/>
      <c r="N3255" s="15"/>
      <c r="O3255" s="15"/>
    </row>
    <row r="3256">
      <c r="A3256" s="9"/>
      <c r="B3256" s="7"/>
      <c r="C3256" s="7"/>
      <c r="D3256" s="7"/>
      <c r="E3256" s="11"/>
      <c r="F3256" s="11"/>
      <c r="G3256" s="11"/>
      <c r="H3256" s="11"/>
      <c r="I3256" s="11"/>
      <c r="M3256" s="14"/>
      <c r="N3256" s="15"/>
      <c r="O3256" s="15"/>
    </row>
    <row r="3257">
      <c r="A3257" s="9"/>
      <c r="B3257" s="7"/>
      <c r="C3257" s="7"/>
      <c r="D3257" s="7"/>
      <c r="E3257" s="11"/>
      <c r="F3257" s="11"/>
      <c r="G3257" s="11"/>
      <c r="H3257" s="11"/>
      <c r="I3257" s="11"/>
      <c r="M3257" s="14"/>
      <c r="N3257" s="15"/>
      <c r="O3257" s="15"/>
    </row>
    <row r="3258">
      <c r="A3258" s="9"/>
      <c r="B3258" s="7"/>
      <c r="C3258" s="7"/>
      <c r="D3258" s="7"/>
      <c r="E3258" s="11"/>
      <c r="F3258" s="11"/>
      <c r="G3258" s="11"/>
      <c r="H3258" s="11"/>
      <c r="I3258" s="11"/>
      <c r="M3258" s="14"/>
      <c r="N3258" s="15"/>
      <c r="O3258" s="15"/>
    </row>
    <row r="3259">
      <c r="A3259" s="9"/>
      <c r="B3259" s="7"/>
      <c r="C3259" s="7"/>
      <c r="D3259" s="7"/>
      <c r="E3259" s="11"/>
      <c r="F3259" s="11"/>
      <c r="G3259" s="11"/>
      <c r="H3259" s="11"/>
      <c r="I3259" s="11"/>
      <c r="M3259" s="14"/>
      <c r="N3259" s="15"/>
      <c r="O3259" s="15"/>
    </row>
    <row r="3260">
      <c r="A3260" s="9"/>
      <c r="B3260" s="7"/>
      <c r="C3260" s="7"/>
      <c r="D3260" s="7"/>
      <c r="E3260" s="11"/>
      <c r="F3260" s="11"/>
      <c r="G3260" s="11"/>
      <c r="H3260" s="11"/>
      <c r="I3260" s="11"/>
      <c r="M3260" s="14"/>
      <c r="N3260" s="15"/>
      <c r="O3260" s="15"/>
    </row>
    <row r="3261">
      <c r="A3261" s="9"/>
      <c r="B3261" s="7"/>
      <c r="C3261" s="7"/>
      <c r="D3261" s="7"/>
      <c r="E3261" s="11"/>
      <c r="F3261" s="11"/>
      <c r="G3261" s="11"/>
      <c r="H3261" s="11"/>
      <c r="I3261" s="11"/>
      <c r="M3261" s="14"/>
      <c r="N3261" s="15"/>
      <c r="O3261" s="15"/>
    </row>
    <row r="3262">
      <c r="A3262" s="9"/>
      <c r="B3262" s="7"/>
      <c r="C3262" s="7"/>
      <c r="D3262" s="7"/>
      <c r="E3262" s="11"/>
      <c r="F3262" s="11"/>
      <c r="G3262" s="11"/>
      <c r="H3262" s="11"/>
      <c r="I3262" s="11"/>
      <c r="M3262" s="14"/>
      <c r="N3262" s="15"/>
      <c r="O3262" s="15"/>
    </row>
    <row r="3263">
      <c r="A3263" s="9"/>
      <c r="B3263" s="7"/>
      <c r="C3263" s="7"/>
      <c r="D3263" s="7"/>
      <c r="E3263" s="11"/>
      <c r="F3263" s="11"/>
      <c r="G3263" s="11"/>
      <c r="H3263" s="11"/>
      <c r="I3263" s="11"/>
      <c r="M3263" s="14"/>
      <c r="N3263" s="15"/>
      <c r="O3263" s="15"/>
    </row>
    <row r="3264">
      <c r="A3264" s="9"/>
      <c r="B3264" s="7"/>
      <c r="C3264" s="7"/>
      <c r="D3264" s="7"/>
      <c r="E3264" s="11"/>
      <c r="F3264" s="11"/>
      <c r="G3264" s="11"/>
      <c r="H3264" s="11"/>
      <c r="I3264" s="11"/>
      <c r="M3264" s="14"/>
      <c r="N3264" s="15"/>
      <c r="O3264" s="15"/>
    </row>
    <row r="3265">
      <c r="A3265" s="9"/>
      <c r="B3265" s="7"/>
      <c r="C3265" s="7"/>
      <c r="D3265" s="7"/>
      <c r="E3265" s="11"/>
      <c r="F3265" s="11"/>
      <c r="G3265" s="11"/>
      <c r="H3265" s="11"/>
      <c r="I3265" s="11"/>
      <c r="M3265" s="14"/>
      <c r="N3265" s="15"/>
      <c r="O3265" s="15"/>
    </row>
    <row r="3266">
      <c r="A3266" s="9"/>
      <c r="B3266" s="7"/>
      <c r="C3266" s="7"/>
      <c r="D3266" s="7"/>
      <c r="E3266" s="11"/>
      <c r="F3266" s="11"/>
      <c r="G3266" s="11"/>
      <c r="H3266" s="11"/>
      <c r="I3266" s="11"/>
      <c r="M3266" s="14"/>
      <c r="N3266" s="15"/>
      <c r="O3266" s="15"/>
    </row>
    <row r="3267">
      <c r="A3267" s="9"/>
      <c r="B3267" s="7"/>
      <c r="C3267" s="7"/>
      <c r="D3267" s="7"/>
      <c r="E3267" s="11"/>
      <c r="F3267" s="11"/>
      <c r="G3267" s="11"/>
      <c r="H3267" s="11"/>
      <c r="I3267" s="11"/>
      <c r="M3267" s="14"/>
      <c r="N3267" s="15"/>
      <c r="O3267" s="15"/>
    </row>
    <row r="3268">
      <c r="A3268" s="9"/>
      <c r="B3268" s="7"/>
      <c r="C3268" s="7"/>
      <c r="D3268" s="7"/>
      <c r="E3268" s="11"/>
      <c r="F3268" s="11"/>
      <c r="G3268" s="11"/>
      <c r="H3268" s="11"/>
      <c r="I3268" s="11"/>
      <c r="M3268" s="14"/>
      <c r="N3268" s="15"/>
      <c r="O3268" s="15"/>
    </row>
    <row r="3269">
      <c r="A3269" s="9"/>
      <c r="B3269" s="7"/>
      <c r="C3269" s="7"/>
      <c r="D3269" s="7"/>
      <c r="E3269" s="11"/>
      <c r="F3269" s="11"/>
      <c r="G3269" s="11"/>
      <c r="H3269" s="11"/>
      <c r="I3269" s="11"/>
      <c r="M3269" s="14"/>
      <c r="N3269" s="15"/>
      <c r="O3269" s="15"/>
    </row>
    <row r="3270">
      <c r="A3270" s="9"/>
      <c r="B3270" s="7"/>
      <c r="C3270" s="7"/>
      <c r="D3270" s="7"/>
      <c r="E3270" s="11"/>
      <c r="F3270" s="11"/>
      <c r="G3270" s="11"/>
      <c r="H3270" s="11"/>
      <c r="I3270" s="11"/>
      <c r="M3270" s="14"/>
      <c r="N3270" s="15"/>
      <c r="O3270" s="15"/>
    </row>
    <row r="3271">
      <c r="A3271" s="9"/>
      <c r="B3271" s="7"/>
      <c r="C3271" s="7"/>
      <c r="D3271" s="7"/>
      <c r="E3271" s="11"/>
      <c r="F3271" s="11"/>
      <c r="G3271" s="11"/>
      <c r="H3271" s="11"/>
      <c r="I3271" s="11"/>
      <c r="M3271" s="14"/>
      <c r="N3271" s="15"/>
      <c r="O3271" s="15"/>
    </row>
    <row r="3272">
      <c r="A3272" s="9"/>
      <c r="B3272" s="7"/>
      <c r="C3272" s="7"/>
      <c r="D3272" s="7"/>
      <c r="E3272" s="11"/>
      <c r="F3272" s="11"/>
      <c r="G3272" s="11"/>
      <c r="H3272" s="11"/>
      <c r="I3272" s="11"/>
      <c r="M3272" s="14"/>
      <c r="N3272" s="15"/>
      <c r="O3272" s="15"/>
    </row>
    <row r="3273">
      <c r="A3273" s="9"/>
      <c r="B3273" s="7"/>
      <c r="C3273" s="7"/>
      <c r="D3273" s="7"/>
      <c r="E3273" s="11"/>
      <c r="F3273" s="11"/>
      <c r="G3273" s="11"/>
      <c r="H3273" s="11"/>
      <c r="I3273" s="11"/>
      <c r="M3273" s="14"/>
      <c r="N3273" s="15"/>
      <c r="O3273" s="15"/>
    </row>
    <row r="3274">
      <c r="A3274" s="9"/>
      <c r="B3274" s="7"/>
      <c r="C3274" s="7"/>
      <c r="D3274" s="7"/>
      <c r="E3274" s="11"/>
      <c r="F3274" s="11"/>
      <c r="G3274" s="11"/>
      <c r="H3274" s="11"/>
      <c r="I3274" s="11"/>
      <c r="M3274" s="14"/>
      <c r="N3274" s="15"/>
      <c r="O3274" s="15"/>
    </row>
    <row r="3275">
      <c r="A3275" s="9"/>
      <c r="B3275" s="7"/>
      <c r="C3275" s="7"/>
      <c r="D3275" s="7"/>
      <c r="E3275" s="11"/>
      <c r="F3275" s="11"/>
      <c r="G3275" s="11"/>
      <c r="H3275" s="11"/>
      <c r="I3275" s="11"/>
      <c r="M3275" s="14"/>
      <c r="N3275" s="15"/>
      <c r="O3275" s="15"/>
    </row>
    <row r="3276">
      <c r="A3276" s="9"/>
      <c r="B3276" s="7"/>
      <c r="C3276" s="7"/>
      <c r="D3276" s="7"/>
      <c r="E3276" s="11"/>
      <c r="F3276" s="11"/>
      <c r="G3276" s="11"/>
      <c r="H3276" s="11"/>
      <c r="I3276" s="11"/>
      <c r="M3276" s="14"/>
      <c r="N3276" s="15"/>
      <c r="O3276" s="15"/>
    </row>
    <row r="3277">
      <c r="A3277" s="9"/>
      <c r="B3277" s="7"/>
      <c r="C3277" s="7"/>
      <c r="D3277" s="7"/>
      <c r="E3277" s="11"/>
      <c r="F3277" s="11"/>
      <c r="G3277" s="11"/>
      <c r="H3277" s="11"/>
      <c r="I3277" s="11"/>
      <c r="M3277" s="14"/>
      <c r="N3277" s="15"/>
      <c r="O3277" s="15"/>
    </row>
    <row r="3278">
      <c r="A3278" s="9"/>
      <c r="B3278" s="7"/>
      <c r="C3278" s="7"/>
      <c r="D3278" s="7"/>
      <c r="E3278" s="11"/>
      <c r="F3278" s="11"/>
      <c r="G3278" s="11"/>
      <c r="H3278" s="11"/>
      <c r="I3278" s="11"/>
      <c r="M3278" s="14"/>
      <c r="N3278" s="15"/>
      <c r="O3278" s="15"/>
    </row>
    <row r="3279">
      <c r="A3279" s="9"/>
      <c r="B3279" s="7"/>
      <c r="C3279" s="7"/>
      <c r="D3279" s="7"/>
      <c r="E3279" s="11"/>
      <c r="F3279" s="11"/>
      <c r="G3279" s="11"/>
      <c r="H3279" s="11"/>
      <c r="I3279" s="11"/>
      <c r="M3279" s="14"/>
      <c r="N3279" s="15"/>
      <c r="O3279" s="15"/>
    </row>
    <row r="3280">
      <c r="A3280" s="9"/>
      <c r="B3280" s="7"/>
      <c r="C3280" s="7"/>
      <c r="D3280" s="7"/>
      <c r="E3280" s="11"/>
      <c r="F3280" s="11"/>
      <c r="G3280" s="11"/>
      <c r="H3280" s="11"/>
      <c r="I3280" s="11"/>
      <c r="M3280" s="14"/>
      <c r="N3280" s="15"/>
      <c r="O3280" s="15"/>
    </row>
    <row r="3281">
      <c r="A3281" s="9"/>
      <c r="B3281" s="7"/>
      <c r="C3281" s="7"/>
      <c r="D3281" s="7"/>
      <c r="E3281" s="11"/>
      <c r="F3281" s="11"/>
      <c r="G3281" s="11"/>
      <c r="H3281" s="11"/>
      <c r="I3281" s="11"/>
      <c r="M3281" s="14"/>
      <c r="N3281" s="15"/>
      <c r="O3281" s="15"/>
    </row>
    <row r="3282">
      <c r="A3282" s="9"/>
      <c r="B3282" s="7"/>
      <c r="C3282" s="7"/>
      <c r="D3282" s="7"/>
      <c r="E3282" s="11"/>
      <c r="F3282" s="11"/>
      <c r="G3282" s="11"/>
      <c r="H3282" s="11"/>
      <c r="I3282" s="11"/>
      <c r="M3282" s="14"/>
      <c r="N3282" s="15"/>
      <c r="O3282" s="15"/>
    </row>
    <row r="3283">
      <c r="A3283" s="9"/>
      <c r="B3283" s="7"/>
      <c r="C3283" s="7"/>
      <c r="D3283" s="7"/>
      <c r="E3283" s="11"/>
      <c r="F3283" s="11"/>
      <c r="G3283" s="11"/>
      <c r="H3283" s="11"/>
      <c r="I3283" s="11"/>
      <c r="M3283" s="14"/>
      <c r="N3283" s="15"/>
      <c r="O3283" s="15"/>
    </row>
    <row r="3284">
      <c r="A3284" s="9"/>
      <c r="B3284" s="7"/>
      <c r="C3284" s="7"/>
      <c r="D3284" s="7"/>
      <c r="E3284" s="11"/>
      <c r="F3284" s="11"/>
      <c r="G3284" s="11"/>
      <c r="H3284" s="11"/>
      <c r="I3284" s="11"/>
      <c r="M3284" s="14"/>
      <c r="N3284" s="15"/>
      <c r="O3284" s="15"/>
    </row>
    <row r="3285">
      <c r="A3285" s="9"/>
      <c r="B3285" s="7"/>
      <c r="C3285" s="7"/>
      <c r="D3285" s="7"/>
      <c r="E3285" s="11"/>
      <c r="F3285" s="11"/>
      <c r="G3285" s="11"/>
      <c r="H3285" s="11"/>
      <c r="I3285" s="11"/>
      <c r="M3285" s="14"/>
      <c r="N3285" s="15"/>
      <c r="O3285" s="15"/>
    </row>
    <row r="3286">
      <c r="A3286" s="9"/>
      <c r="B3286" s="7"/>
      <c r="C3286" s="7"/>
      <c r="D3286" s="7"/>
      <c r="E3286" s="11"/>
      <c r="F3286" s="11"/>
      <c r="G3286" s="11"/>
      <c r="H3286" s="11"/>
      <c r="I3286" s="11"/>
      <c r="M3286" s="14"/>
      <c r="N3286" s="15"/>
      <c r="O3286" s="15"/>
    </row>
    <row r="3287">
      <c r="A3287" s="9"/>
      <c r="B3287" s="7"/>
      <c r="C3287" s="7"/>
      <c r="D3287" s="7"/>
      <c r="E3287" s="11"/>
      <c r="F3287" s="11"/>
      <c r="G3287" s="11"/>
      <c r="H3287" s="11"/>
      <c r="I3287" s="11"/>
      <c r="M3287" s="14"/>
      <c r="N3287" s="15"/>
      <c r="O3287" s="15"/>
    </row>
    <row r="3288">
      <c r="A3288" s="9"/>
      <c r="B3288" s="7"/>
      <c r="C3288" s="7"/>
      <c r="D3288" s="7"/>
      <c r="E3288" s="11"/>
      <c r="F3288" s="11"/>
      <c r="G3288" s="11"/>
      <c r="H3288" s="11"/>
      <c r="I3288" s="11"/>
      <c r="M3288" s="14"/>
      <c r="N3288" s="15"/>
      <c r="O3288" s="15"/>
    </row>
    <row r="3289">
      <c r="A3289" s="9"/>
      <c r="B3289" s="7"/>
      <c r="C3289" s="7"/>
      <c r="D3289" s="7"/>
      <c r="E3289" s="11"/>
      <c r="F3289" s="11"/>
      <c r="G3289" s="11"/>
      <c r="H3289" s="11"/>
      <c r="I3289" s="11"/>
      <c r="M3289" s="14"/>
      <c r="N3289" s="15"/>
      <c r="O3289" s="15"/>
    </row>
    <row r="3290">
      <c r="A3290" s="9"/>
      <c r="B3290" s="7"/>
      <c r="C3290" s="7"/>
      <c r="D3290" s="7"/>
      <c r="E3290" s="11"/>
      <c r="F3290" s="11"/>
      <c r="G3290" s="11"/>
      <c r="H3290" s="11"/>
      <c r="I3290" s="11"/>
      <c r="M3290" s="14"/>
      <c r="N3290" s="15"/>
      <c r="O3290" s="15"/>
    </row>
    <row r="3291">
      <c r="A3291" s="9"/>
      <c r="B3291" s="7"/>
      <c r="C3291" s="7"/>
      <c r="D3291" s="7"/>
      <c r="E3291" s="11"/>
      <c r="F3291" s="11"/>
      <c r="G3291" s="11"/>
      <c r="H3291" s="11"/>
      <c r="I3291" s="11"/>
      <c r="M3291" s="14"/>
      <c r="N3291" s="15"/>
      <c r="O3291" s="15"/>
    </row>
    <row r="3292">
      <c r="A3292" s="9"/>
      <c r="B3292" s="7"/>
      <c r="C3292" s="7"/>
      <c r="D3292" s="7"/>
      <c r="E3292" s="11"/>
      <c r="F3292" s="11"/>
      <c r="G3292" s="11"/>
      <c r="H3292" s="11"/>
      <c r="I3292" s="11"/>
      <c r="M3292" s="14"/>
      <c r="N3292" s="15"/>
      <c r="O3292" s="15"/>
    </row>
    <row r="3293">
      <c r="A3293" s="9"/>
      <c r="B3293" s="7"/>
      <c r="C3293" s="7"/>
      <c r="D3293" s="7"/>
      <c r="E3293" s="11"/>
      <c r="F3293" s="11"/>
      <c r="G3293" s="11"/>
      <c r="H3293" s="11"/>
      <c r="I3293" s="11"/>
      <c r="M3293" s="14"/>
      <c r="N3293" s="15"/>
      <c r="O3293" s="15"/>
    </row>
    <row r="3294">
      <c r="A3294" s="9"/>
      <c r="B3294" s="7"/>
      <c r="C3294" s="7"/>
      <c r="D3294" s="7"/>
      <c r="E3294" s="11"/>
      <c r="F3294" s="11"/>
      <c r="G3294" s="11"/>
      <c r="H3294" s="11"/>
      <c r="I3294" s="11"/>
      <c r="M3294" s="14"/>
      <c r="N3294" s="15"/>
      <c r="O3294" s="15"/>
    </row>
    <row r="3295">
      <c r="A3295" s="9"/>
      <c r="B3295" s="7"/>
      <c r="C3295" s="7"/>
      <c r="D3295" s="7"/>
      <c r="E3295" s="11"/>
      <c r="F3295" s="11"/>
      <c r="G3295" s="11"/>
      <c r="H3295" s="11"/>
      <c r="I3295" s="11"/>
      <c r="M3295" s="14"/>
      <c r="N3295" s="15"/>
      <c r="O3295" s="15"/>
    </row>
    <row r="3296">
      <c r="A3296" s="9"/>
      <c r="B3296" s="7"/>
      <c r="C3296" s="7"/>
      <c r="D3296" s="7"/>
      <c r="E3296" s="11"/>
      <c r="F3296" s="11"/>
      <c r="G3296" s="11"/>
      <c r="H3296" s="11"/>
      <c r="I3296" s="11"/>
      <c r="M3296" s="14"/>
      <c r="N3296" s="15"/>
      <c r="O3296" s="15"/>
    </row>
    <row r="3297">
      <c r="A3297" s="9"/>
      <c r="B3297" s="7"/>
      <c r="C3297" s="7"/>
      <c r="D3297" s="7"/>
      <c r="E3297" s="11"/>
      <c r="F3297" s="11"/>
      <c r="G3297" s="11"/>
      <c r="H3297" s="11"/>
      <c r="I3297" s="11"/>
      <c r="M3297" s="14"/>
      <c r="N3297" s="15"/>
      <c r="O3297" s="15"/>
    </row>
    <row r="3298">
      <c r="A3298" s="9"/>
      <c r="B3298" s="7"/>
      <c r="C3298" s="7"/>
      <c r="D3298" s="7"/>
      <c r="E3298" s="11"/>
      <c r="F3298" s="11"/>
      <c r="G3298" s="11"/>
      <c r="H3298" s="11"/>
      <c r="I3298" s="11"/>
      <c r="M3298" s="14"/>
      <c r="N3298" s="15"/>
      <c r="O3298" s="15"/>
    </row>
    <row r="3299">
      <c r="A3299" s="9"/>
      <c r="B3299" s="7"/>
      <c r="C3299" s="7"/>
      <c r="D3299" s="7"/>
      <c r="E3299" s="11"/>
      <c r="F3299" s="11"/>
      <c r="G3299" s="11"/>
      <c r="H3299" s="11"/>
      <c r="I3299" s="11"/>
      <c r="M3299" s="14"/>
      <c r="N3299" s="15"/>
      <c r="O3299" s="15"/>
    </row>
    <row r="3300">
      <c r="A3300" s="9"/>
      <c r="B3300" s="7"/>
      <c r="C3300" s="7"/>
      <c r="D3300" s="7"/>
      <c r="E3300" s="11"/>
      <c r="F3300" s="11"/>
      <c r="G3300" s="11"/>
      <c r="H3300" s="11"/>
      <c r="I3300" s="11"/>
      <c r="M3300" s="14"/>
      <c r="N3300" s="15"/>
      <c r="O3300" s="15"/>
    </row>
    <row r="3301">
      <c r="A3301" s="9"/>
      <c r="B3301" s="7"/>
      <c r="C3301" s="7"/>
      <c r="D3301" s="7"/>
      <c r="E3301" s="11"/>
      <c r="F3301" s="11"/>
      <c r="G3301" s="11"/>
      <c r="H3301" s="11"/>
      <c r="I3301" s="11"/>
      <c r="M3301" s="14"/>
      <c r="N3301" s="15"/>
      <c r="O3301" s="15"/>
    </row>
    <row r="3302">
      <c r="A3302" s="9"/>
      <c r="B3302" s="7"/>
      <c r="C3302" s="7"/>
      <c r="D3302" s="7"/>
      <c r="E3302" s="11"/>
      <c r="F3302" s="11"/>
      <c r="G3302" s="11"/>
      <c r="H3302" s="11"/>
      <c r="I3302" s="11"/>
      <c r="M3302" s="14"/>
      <c r="N3302" s="15"/>
      <c r="O3302" s="15"/>
    </row>
    <row r="3303">
      <c r="A3303" s="9"/>
      <c r="B3303" s="7"/>
      <c r="C3303" s="7"/>
      <c r="D3303" s="7"/>
      <c r="E3303" s="11"/>
      <c r="F3303" s="11"/>
      <c r="G3303" s="11"/>
      <c r="H3303" s="11"/>
      <c r="I3303" s="11"/>
      <c r="M3303" s="14"/>
      <c r="N3303" s="15"/>
      <c r="O3303" s="15"/>
    </row>
    <row r="3304">
      <c r="A3304" s="9"/>
      <c r="B3304" s="7"/>
      <c r="C3304" s="7"/>
      <c r="D3304" s="7"/>
      <c r="E3304" s="11"/>
      <c r="F3304" s="11"/>
      <c r="G3304" s="11"/>
      <c r="H3304" s="11"/>
      <c r="I3304" s="11"/>
      <c r="M3304" s="14"/>
      <c r="N3304" s="15"/>
      <c r="O3304" s="15"/>
    </row>
    <row r="3305">
      <c r="A3305" s="9"/>
      <c r="B3305" s="7"/>
      <c r="C3305" s="7"/>
      <c r="D3305" s="7"/>
      <c r="E3305" s="11"/>
      <c r="F3305" s="11"/>
      <c r="G3305" s="11"/>
      <c r="H3305" s="11"/>
      <c r="I3305" s="11"/>
      <c r="M3305" s="14"/>
      <c r="N3305" s="15"/>
      <c r="O3305" s="15"/>
    </row>
    <row r="3306">
      <c r="A3306" s="9"/>
      <c r="B3306" s="7"/>
      <c r="C3306" s="7"/>
      <c r="D3306" s="7"/>
      <c r="E3306" s="11"/>
      <c r="F3306" s="11"/>
      <c r="G3306" s="11"/>
      <c r="H3306" s="11"/>
      <c r="I3306" s="11"/>
      <c r="M3306" s="14"/>
      <c r="N3306" s="15"/>
      <c r="O3306" s="15"/>
    </row>
    <row r="3307">
      <c r="A3307" s="9"/>
      <c r="B3307" s="7"/>
      <c r="C3307" s="7"/>
      <c r="D3307" s="7"/>
      <c r="E3307" s="11"/>
      <c r="F3307" s="11"/>
      <c r="G3307" s="11"/>
      <c r="H3307" s="11"/>
      <c r="I3307" s="11"/>
      <c r="M3307" s="14"/>
      <c r="N3307" s="15"/>
      <c r="O3307" s="15"/>
    </row>
    <row r="3308">
      <c r="A3308" s="9"/>
      <c r="B3308" s="7"/>
      <c r="C3308" s="7"/>
      <c r="D3308" s="7"/>
      <c r="E3308" s="11"/>
      <c r="F3308" s="11"/>
      <c r="G3308" s="11"/>
      <c r="H3308" s="11"/>
      <c r="I3308" s="11"/>
      <c r="M3308" s="14"/>
      <c r="N3308" s="15"/>
      <c r="O3308" s="15"/>
    </row>
    <row r="3309">
      <c r="A3309" s="9"/>
      <c r="B3309" s="7"/>
      <c r="C3309" s="7"/>
      <c r="D3309" s="7"/>
      <c r="E3309" s="11"/>
      <c r="F3309" s="11"/>
      <c r="G3309" s="11"/>
      <c r="H3309" s="11"/>
      <c r="I3309" s="11"/>
      <c r="M3309" s="14"/>
      <c r="N3309" s="15"/>
      <c r="O3309" s="15"/>
    </row>
    <row r="3310">
      <c r="A3310" s="9"/>
      <c r="B3310" s="7"/>
      <c r="C3310" s="7"/>
      <c r="D3310" s="7"/>
      <c r="E3310" s="11"/>
      <c r="F3310" s="11"/>
      <c r="G3310" s="11"/>
      <c r="H3310" s="11"/>
      <c r="I3310" s="11"/>
      <c r="M3310" s="14"/>
      <c r="N3310" s="15"/>
      <c r="O3310" s="15"/>
    </row>
    <row r="3311">
      <c r="A3311" s="9"/>
      <c r="B3311" s="7"/>
      <c r="C3311" s="7"/>
      <c r="D3311" s="7"/>
      <c r="E3311" s="11"/>
      <c r="F3311" s="11"/>
      <c r="G3311" s="11"/>
      <c r="H3311" s="11"/>
      <c r="I3311" s="11"/>
      <c r="M3311" s="14"/>
      <c r="N3311" s="15"/>
      <c r="O3311" s="15"/>
    </row>
    <row r="3312">
      <c r="A3312" s="9"/>
      <c r="B3312" s="7"/>
      <c r="C3312" s="7"/>
      <c r="D3312" s="7"/>
      <c r="E3312" s="11"/>
      <c r="F3312" s="11"/>
      <c r="G3312" s="11"/>
      <c r="H3312" s="11"/>
      <c r="I3312" s="11"/>
      <c r="M3312" s="14"/>
      <c r="N3312" s="15"/>
      <c r="O3312" s="15"/>
    </row>
    <row r="3313">
      <c r="A3313" s="9"/>
      <c r="B3313" s="7"/>
      <c r="C3313" s="7"/>
      <c r="D3313" s="7"/>
      <c r="E3313" s="11"/>
      <c r="F3313" s="11"/>
      <c r="G3313" s="11"/>
      <c r="H3313" s="11"/>
      <c r="I3313" s="11"/>
      <c r="M3313" s="14"/>
      <c r="N3313" s="15"/>
      <c r="O3313" s="15"/>
    </row>
    <row r="3314">
      <c r="A3314" s="9"/>
      <c r="B3314" s="7"/>
      <c r="C3314" s="7"/>
      <c r="D3314" s="7"/>
      <c r="E3314" s="11"/>
      <c r="F3314" s="11"/>
      <c r="G3314" s="11"/>
      <c r="H3314" s="11"/>
      <c r="I3314" s="11"/>
      <c r="M3314" s="14"/>
      <c r="N3314" s="15"/>
      <c r="O3314" s="15"/>
    </row>
    <row r="3315">
      <c r="A3315" s="9"/>
      <c r="B3315" s="7"/>
      <c r="C3315" s="7"/>
      <c r="D3315" s="7"/>
      <c r="E3315" s="11"/>
      <c r="F3315" s="11"/>
      <c r="G3315" s="11"/>
      <c r="H3315" s="11"/>
      <c r="I3315" s="11"/>
      <c r="M3315" s="14"/>
      <c r="N3315" s="15"/>
      <c r="O3315" s="15"/>
    </row>
    <row r="3316">
      <c r="A3316" s="9"/>
      <c r="B3316" s="7"/>
      <c r="C3316" s="7"/>
      <c r="D3316" s="7"/>
      <c r="E3316" s="11"/>
      <c r="F3316" s="11"/>
      <c r="G3316" s="11"/>
      <c r="H3316" s="11"/>
      <c r="I3316" s="11"/>
      <c r="M3316" s="14"/>
      <c r="N3316" s="15"/>
      <c r="O3316" s="15"/>
    </row>
    <row r="3317">
      <c r="A3317" s="9"/>
      <c r="B3317" s="7"/>
      <c r="C3317" s="7"/>
      <c r="D3317" s="7"/>
      <c r="E3317" s="11"/>
      <c r="F3317" s="11"/>
      <c r="G3317" s="11"/>
      <c r="H3317" s="11"/>
      <c r="I3317" s="11"/>
      <c r="M3317" s="14"/>
      <c r="N3317" s="15"/>
      <c r="O3317" s="15"/>
    </row>
    <row r="3318">
      <c r="A3318" s="9"/>
      <c r="B3318" s="7"/>
      <c r="C3318" s="7"/>
      <c r="D3318" s="7"/>
      <c r="E3318" s="11"/>
      <c r="F3318" s="11"/>
      <c r="G3318" s="11"/>
      <c r="H3318" s="11"/>
      <c r="I3318" s="11"/>
      <c r="M3318" s="14"/>
      <c r="N3318" s="15"/>
      <c r="O3318" s="15"/>
    </row>
    <row r="3319">
      <c r="A3319" s="9"/>
      <c r="B3319" s="7"/>
      <c r="C3319" s="7"/>
      <c r="D3319" s="7"/>
      <c r="E3319" s="11"/>
      <c r="F3319" s="11"/>
      <c r="G3319" s="11"/>
      <c r="H3319" s="11"/>
      <c r="I3319" s="11"/>
      <c r="M3319" s="14"/>
      <c r="N3319" s="15"/>
      <c r="O3319" s="15"/>
    </row>
    <row r="3320">
      <c r="A3320" s="9"/>
      <c r="B3320" s="7"/>
      <c r="C3320" s="7"/>
      <c r="D3320" s="7"/>
      <c r="E3320" s="11"/>
      <c r="F3320" s="11"/>
      <c r="G3320" s="11"/>
      <c r="H3320" s="11"/>
      <c r="I3320" s="11"/>
      <c r="M3320" s="14"/>
      <c r="N3320" s="15"/>
      <c r="O3320" s="15"/>
    </row>
    <row r="3321">
      <c r="A3321" s="9"/>
      <c r="B3321" s="7"/>
      <c r="C3321" s="7"/>
      <c r="D3321" s="7"/>
      <c r="E3321" s="11"/>
      <c r="F3321" s="11"/>
      <c r="G3321" s="11"/>
      <c r="H3321" s="11"/>
      <c r="I3321" s="11"/>
      <c r="M3321" s="14"/>
      <c r="N3321" s="15"/>
      <c r="O3321" s="15"/>
    </row>
    <row r="3322">
      <c r="A3322" s="9"/>
      <c r="B3322" s="7"/>
      <c r="C3322" s="7"/>
      <c r="D3322" s="7"/>
      <c r="E3322" s="11"/>
      <c r="F3322" s="11"/>
      <c r="G3322" s="11"/>
      <c r="H3322" s="11"/>
      <c r="I3322" s="11"/>
      <c r="M3322" s="14"/>
      <c r="N3322" s="15"/>
      <c r="O3322" s="15"/>
    </row>
    <row r="3323">
      <c r="A3323" s="9"/>
      <c r="B3323" s="7"/>
      <c r="C3323" s="7"/>
      <c r="D3323" s="7"/>
      <c r="E3323" s="11"/>
      <c r="F3323" s="11"/>
      <c r="G3323" s="11"/>
      <c r="H3323" s="11"/>
      <c r="I3323" s="11"/>
      <c r="M3323" s="14"/>
      <c r="N3323" s="15"/>
      <c r="O3323" s="15"/>
    </row>
    <row r="3324">
      <c r="A3324" s="9"/>
      <c r="B3324" s="7"/>
      <c r="C3324" s="7"/>
      <c r="D3324" s="7"/>
      <c r="E3324" s="11"/>
      <c r="F3324" s="11"/>
      <c r="G3324" s="11"/>
      <c r="H3324" s="11"/>
      <c r="I3324" s="11"/>
      <c r="M3324" s="14"/>
      <c r="N3324" s="15"/>
      <c r="O3324" s="15"/>
    </row>
    <row r="3325">
      <c r="A3325" s="9"/>
      <c r="B3325" s="7"/>
      <c r="C3325" s="7"/>
      <c r="D3325" s="7"/>
      <c r="E3325" s="11"/>
      <c r="F3325" s="11"/>
      <c r="G3325" s="11"/>
      <c r="H3325" s="11"/>
      <c r="I3325" s="11"/>
      <c r="M3325" s="14"/>
      <c r="N3325" s="15"/>
      <c r="O3325" s="15"/>
    </row>
    <row r="3326">
      <c r="A3326" s="9"/>
      <c r="B3326" s="7"/>
      <c r="C3326" s="7"/>
      <c r="D3326" s="7"/>
      <c r="E3326" s="11"/>
      <c r="F3326" s="11"/>
      <c r="G3326" s="11"/>
      <c r="H3326" s="11"/>
      <c r="I3326" s="11"/>
      <c r="M3326" s="14"/>
      <c r="N3326" s="15"/>
      <c r="O3326" s="15"/>
    </row>
    <row r="3327">
      <c r="A3327" s="9"/>
      <c r="B3327" s="7"/>
      <c r="C3327" s="7"/>
      <c r="D3327" s="7"/>
      <c r="E3327" s="11"/>
      <c r="F3327" s="11"/>
      <c r="G3327" s="11"/>
      <c r="H3327" s="11"/>
      <c r="I3327" s="11"/>
      <c r="M3327" s="14"/>
      <c r="N3327" s="15"/>
      <c r="O3327" s="15"/>
    </row>
    <row r="3328">
      <c r="A3328" s="9"/>
      <c r="B3328" s="7"/>
      <c r="C3328" s="7"/>
      <c r="D3328" s="7"/>
      <c r="E3328" s="11"/>
      <c r="F3328" s="11"/>
      <c r="G3328" s="11"/>
      <c r="H3328" s="11"/>
      <c r="I3328" s="11"/>
      <c r="M3328" s="14"/>
      <c r="N3328" s="15"/>
      <c r="O3328" s="15"/>
    </row>
    <row r="3329">
      <c r="A3329" s="9"/>
      <c r="B3329" s="7"/>
      <c r="C3329" s="7"/>
      <c r="D3329" s="7"/>
      <c r="E3329" s="11"/>
      <c r="F3329" s="11"/>
      <c r="G3329" s="11"/>
      <c r="H3329" s="11"/>
      <c r="I3329" s="11"/>
      <c r="M3329" s="14"/>
      <c r="N3329" s="15"/>
      <c r="O3329" s="15"/>
    </row>
    <row r="3330">
      <c r="A3330" s="9"/>
      <c r="B3330" s="7"/>
      <c r="C3330" s="7"/>
      <c r="D3330" s="7"/>
      <c r="E3330" s="11"/>
      <c r="F3330" s="11"/>
      <c r="G3330" s="11"/>
      <c r="H3330" s="11"/>
      <c r="I3330" s="11"/>
      <c r="M3330" s="14"/>
      <c r="N3330" s="15"/>
      <c r="O3330" s="15"/>
    </row>
    <row r="3331">
      <c r="A3331" s="9"/>
      <c r="B3331" s="7"/>
      <c r="C3331" s="7"/>
      <c r="D3331" s="7"/>
      <c r="E3331" s="11"/>
      <c r="F3331" s="11"/>
      <c r="G3331" s="11"/>
      <c r="H3331" s="11"/>
      <c r="I3331" s="11"/>
      <c r="M3331" s="14"/>
      <c r="N3331" s="15"/>
      <c r="O3331" s="15"/>
    </row>
    <row r="3332">
      <c r="A3332" s="9"/>
      <c r="B3332" s="7"/>
      <c r="C3332" s="7"/>
      <c r="D3332" s="7"/>
      <c r="E3332" s="11"/>
      <c r="F3332" s="11"/>
      <c r="G3332" s="11"/>
      <c r="H3332" s="11"/>
      <c r="I3332" s="11"/>
      <c r="M3332" s="14"/>
      <c r="N3332" s="15"/>
      <c r="O3332" s="15"/>
    </row>
    <row r="3333">
      <c r="A3333" s="9"/>
      <c r="B3333" s="7"/>
      <c r="C3333" s="7"/>
      <c r="D3333" s="7"/>
      <c r="E3333" s="11"/>
      <c r="F3333" s="11"/>
      <c r="G3333" s="11"/>
      <c r="H3333" s="11"/>
      <c r="I3333" s="11"/>
      <c r="M3333" s="14"/>
      <c r="N3333" s="15"/>
      <c r="O3333" s="15"/>
    </row>
    <row r="3334">
      <c r="A3334" s="9"/>
      <c r="B3334" s="7"/>
      <c r="C3334" s="7"/>
      <c r="D3334" s="7"/>
      <c r="E3334" s="11"/>
      <c r="F3334" s="11"/>
      <c r="G3334" s="11"/>
      <c r="H3334" s="11"/>
      <c r="I3334" s="11"/>
      <c r="M3334" s="14"/>
      <c r="N3334" s="15"/>
      <c r="O3334" s="15"/>
    </row>
    <row r="3335">
      <c r="A3335" s="9"/>
      <c r="B3335" s="7"/>
      <c r="C3335" s="7"/>
      <c r="D3335" s="7"/>
      <c r="E3335" s="11"/>
      <c r="F3335" s="11"/>
      <c r="G3335" s="11"/>
      <c r="H3335" s="11"/>
      <c r="I3335" s="11"/>
      <c r="M3335" s="14"/>
      <c r="N3335" s="15"/>
      <c r="O3335" s="15"/>
    </row>
    <row r="3336">
      <c r="A3336" s="9"/>
      <c r="B3336" s="7"/>
      <c r="C3336" s="7"/>
      <c r="D3336" s="7"/>
      <c r="E3336" s="11"/>
      <c r="F3336" s="11"/>
      <c r="G3336" s="11"/>
      <c r="H3336" s="11"/>
      <c r="I3336" s="11"/>
      <c r="M3336" s="14"/>
      <c r="N3336" s="15"/>
      <c r="O3336" s="15"/>
    </row>
    <row r="3337">
      <c r="A3337" s="9"/>
      <c r="B3337" s="7"/>
      <c r="C3337" s="7"/>
      <c r="D3337" s="7"/>
      <c r="E3337" s="11"/>
      <c r="F3337" s="11"/>
      <c r="G3337" s="11"/>
      <c r="H3337" s="11"/>
      <c r="I3337" s="11"/>
      <c r="M3337" s="14"/>
      <c r="N3337" s="15"/>
      <c r="O3337" s="15"/>
    </row>
    <row r="3338">
      <c r="A3338" s="9"/>
      <c r="B3338" s="7"/>
      <c r="C3338" s="7"/>
      <c r="D3338" s="7"/>
      <c r="E3338" s="11"/>
      <c r="F3338" s="11"/>
      <c r="G3338" s="11"/>
      <c r="H3338" s="11"/>
      <c r="I3338" s="11"/>
      <c r="M3338" s="14"/>
      <c r="N3338" s="15"/>
      <c r="O3338" s="15"/>
    </row>
    <row r="3339">
      <c r="A3339" s="9"/>
      <c r="B3339" s="7"/>
      <c r="C3339" s="7"/>
      <c r="D3339" s="7"/>
      <c r="E3339" s="11"/>
      <c r="F3339" s="11"/>
      <c r="G3339" s="11"/>
      <c r="H3339" s="11"/>
      <c r="I3339" s="11"/>
      <c r="M3339" s="14"/>
      <c r="N3339" s="15"/>
      <c r="O3339" s="15"/>
    </row>
    <row r="3340">
      <c r="A3340" s="9"/>
      <c r="B3340" s="7"/>
      <c r="C3340" s="7"/>
      <c r="D3340" s="7"/>
      <c r="E3340" s="11"/>
      <c r="F3340" s="11"/>
      <c r="G3340" s="11"/>
      <c r="H3340" s="11"/>
      <c r="I3340" s="11"/>
      <c r="M3340" s="14"/>
      <c r="N3340" s="15"/>
      <c r="O3340" s="15"/>
    </row>
    <row r="3341">
      <c r="A3341" s="9"/>
      <c r="B3341" s="7"/>
      <c r="C3341" s="7"/>
      <c r="D3341" s="7"/>
      <c r="E3341" s="11"/>
      <c r="F3341" s="11"/>
      <c r="G3341" s="11"/>
      <c r="H3341" s="11"/>
      <c r="I3341" s="11"/>
      <c r="M3341" s="14"/>
      <c r="N3341" s="15"/>
      <c r="O3341" s="15"/>
    </row>
    <row r="3342">
      <c r="A3342" s="9"/>
      <c r="B3342" s="7"/>
      <c r="C3342" s="7"/>
      <c r="D3342" s="7"/>
      <c r="E3342" s="11"/>
      <c r="F3342" s="11"/>
      <c r="G3342" s="11"/>
      <c r="H3342" s="11"/>
      <c r="I3342" s="11"/>
      <c r="M3342" s="14"/>
      <c r="N3342" s="15"/>
      <c r="O3342" s="15"/>
    </row>
    <row r="3343">
      <c r="A3343" s="9"/>
      <c r="B3343" s="7"/>
      <c r="C3343" s="7"/>
      <c r="D3343" s="7"/>
      <c r="E3343" s="11"/>
      <c r="F3343" s="11"/>
      <c r="G3343" s="11"/>
      <c r="H3343" s="11"/>
      <c r="I3343" s="11"/>
      <c r="M3343" s="14"/>
      <c r="N3343" s="15"/>
      <c r="O3343" s="15"/>
    </row>
    <row r="3344">
      <c r="A3344" s="9"/>
      <c r="B3344" s="7"/>
      <c r="C3344" s="7"/>
      <c r="D3344" s="7"/>
      <c r="E3344" s="11"/>
      <c r="F3344" s="11"/>
      <c r="G3344" s="11"/>
      <c r="H3344" s="11"/>
      <c r="I3344" s="11"/>
      <c r="M3344" s="14"/>
      <c r="N3344" s="15"/>
      <c r="O3344" s="15"/>
    </row>
    <row r="3345">
      <c r="A3345" s="9"/>
      <c r="B3345" s="7"/>
      <c r="C3345" s="7"/>
      <c r="D3345" s="7"/>
      <c r="E3345" s="11"/>
      <c r="F3345" s="11"/>
      <c r="G3345" s="11"/>
      <c r="H3345" s="11"/>
      <c r="I3345" s="11"/>
      <c r="M3345" s="14"/>
      <c r="N3345" s="15"/>
      <c r="O3345" s="15"/>
    </row>
    <row r="3346">
      <c r="A3346" s="9"/>
      <c r="B3346" s="7"/>
      <c r="C3346" s="7"/>
      <c r="D3346" s="7"/>
      <c r="E3346" s="11"/>
      <c r="F3346" s="11"/>
      <c r="G3346" s="11"/>
      <c r="H3346" s="11"/>
      <c r="I3346" s="11"/>
      <c r="M3346" s="14"/>
      <c r="N3346" s="15"/>
      <c r="O3346" s="15"/>
    </row>
    <row r="3347">
      <c r="A3347" s="9"/>
      <c r="B3347" s="7"/>
      <c r="C3347" s="7"/>
      <c r="D3347" s="7"/>
      <c r="E3347" s="11"/>
      <c r="F3347" s="11"/>
      <c r="G3347" s="11"/>
      <c r="H3347" s="11"/>
      <c r="I3347" s="11"/>
      <c r="M3347" s="14"/>
      <c r="N3347" s="15"/>
      <c r="O3347" s="15"/>
    </row>
    <row r="3348">
      <c r="A3348" s="9"/>
      <c r="B3348" s="7"/>
      <c r="C3348" s="7"/>
      <c r="D3348" s="7"/>
      <c r="E3348" s="11"/>
      <c r="F3348" s="11"/>
      <c r="G3348" s="11"/>
      <c r="H3348" s="11"/>
      <c r="I3348" s="11"/>
      <c r="M3348" s="14"/>
      <c r="N3348" s="15"/>
      <c r="O3348" s="15"/>
    </row>
    <row r="3349">
      <c r="A3349" s="9"/>
      <c r="B3349" s="7"/>
      <c r="C3349" s="7"/>
      <c r="D3349" s="7"/>
      <c r="E3349" s="11"/>
      <c r="F3349" s="11"/>
      <c r="G3349" s="11"/>
      <c r="H3349" s="11"/>
      <c r="I3349" s="11"/>
      <c r="M3349" s="14"/>
      <c r="N3349" s="15"/>
      <c r="O3349" s="15"/>
    </row>
    <row r="3350">
      <c r="A3350" s="9"/>
      <c r="B3350" s="7"/>
      <c r="C3350" s="7"/>
      <c r="D3350" s="7"/>
      <c r="E3350" s="11"/>
      <c r="F3350" s="11"/>
      <c r="G3350" s="11"/>
      <c r="H3350" s="11"/>
      <c r="I3350" s="11"/>
      <c r="M3350" s="14"/>
      <c r="N3350" s="15"/>
      <c r="O3350" s="15"/>
    </row>
    <row r="3351">
      <c r="A3351" s="9"/>
      <c r="B3351" s="7"/>
      <c r="C3351" s="7"/>
      <c r="D3351" s="7"/>
      <c r="E3351" s="11"/>
      <c r="F3351" s="11"/>
      <c r="G3351" s="11"/>
      <c r="H3351" s="11"/>
      <c r="I3351" s="11"/>
      <c r="M3351" s="14"/>
      <c r="N3351" s="15"/>
      <c r="O3351" s="15"/>
    </row>
    <row r="3352">
      <c r="A3352" s="9"/>
      <c r="B3352" s="7"/>
      <c r="C3352" s="7"/>
      <c r="D3352" s="7"/>
      <c r="E3352" s="11"/>
      <c r="F3352" s="11"/>
      <c r="G3352" s="11"/>
      <c r="H3352" s="11"/>
      <c r="I3352" s="11"/>
      <c r="M3352" s="14"/>
      <c r="N3352" s="15"/>
      <c r="O3352" s="15"/>
    </row>
    <row r="3353">
      <c r="A3353" s="9"/>
      <c r="B3353" s="7"/>
      <c r="C3353" s="7"/>
      <c r="D3353" s="7"/>
      <c r="E3353" s="11"/>
      <c r="F3353" s="11"/>
      <c r="G3353" s="11"/>
      <c r="H3353" s="11"/>
      <c r="I3353" s="11"/>
      <c r="M3353" s="14"/>
      <c r="N3353" s="15"/>
      <c r="O3353" s="15"/>
    </row>
    <row r="3354">
      <c r="A3354" s="9"/>
      <c r="B3354" s="7"/>
      <c r="C3354" s="7"/>
      <c r="D3354" s="7"/>
      <c r="E3354" s="11"/>
      <c r="F3354" s="11"/>
      <c r="G3354" s="11"/>
      <c r="H3354" s="11"/>
      <c r="I3354" s="11"/>
      <c r="M3354" s="14"/>
      <c r="N3354" s="15"/>
      <c r="O3354" s="15"/>
    </row>
    <row r="3355">
      <c r="A3355" s="9"/>
      <c r="B3355" s="7"/>
      <c r="C3355" s="7"/>
      <c r="D3355" s="7"/>
      <c r="E3355" s="11"/>
      <c r="F3355" s="11"/>
      <c r="G3355" s="11"/>
      <c r="H3355" s="11"/>
      <c r="I3355" s="11"/>
      <c r="M3355" s="14"/>
      <c r="N3355" s="15"/>
      <c r="O3355" s="15"/>
    </row>
    <row r="3356">
      <c r="A3356" s="9"/>
      <c r="B3356" s="7"/>
      <c r="C3356" s="7"/>
      <c r="D3356" s="7"/>
      <c r="E3356" s="11"/>
      <c r="F3356" s="11"/>
      <c r="G3356" s="11"/>
      <c r="H3356" s="11"/>
      <c r="I3356" s="11"/>
      <c r="M3356" s="14"/>
      <c r="N3356" s="15"/>
      <c r="O3356" s="15"/>
    </row>
    <row r="3357">
      <c r="A3357" s="9"/>
      <c r="B3357" s="7"/>
      <c r="C3357" s="7"/>
      <c r="D3357" s="7"/>
      <c r="E3357" s="11"/>
      <c r="F3357" s="11"/>
      <c r="G3357" s="11"/>
      <c r="H3357" s="11"/>
      <c r="I3357" s="11"/>
      <c r="M3357" s="14"/>
      <c r="N3357" s="15"/>
      <c r="O3357" s="15"/>
    </row>
    <row r="3358">
      <c r="A3358" s="9"/>
      <c r="B3358" s="7"/>
      <c r="C3358" s="7"/>
      <c r="D3358" s="7"/>
      <c r="E3358" s="11"/>
      <c r="F3358" s="11"/>
      <c r="G3358" s="11"/>
      <c r="H3358" s="11"/>
      <c r="I3358" s="11"/>
      <c r="M3358" s="14"/>
      <c r="N3358" s="15"/>
      <c r="O3358" s="15"/>
    </row>
    <row r="3359">
      <c r="A3359" s="9"/>
      <c r="B3359" s="7"/>
      <c r="C3359" s="7"/>
      <c r="D3359" s="7"/>
      <c r="E3359" s="11"/>
      <c r="F3359" s="11"/>
      <c r="G3359" s="11"/>
      <c r="H3359" s="11"/>
      <c r="I3359" s="11"/>
      <c r="M3359" s="14"/>
      <c r="N3359" s="15"/>
      <c r="O3359" s="15"/>
    </row>
    <row r="3360">
      <c r="A3360" s="9"/>
      <c r="B3360" s="7"/>
      <c r="C3360" s="7"/>
      <c r="D3360" s="7"/>
      <c r="E3360" s="11"/>
      <c r="F3360" s="11"/>
      <c r="G3360" s="11"/>
      <c r="H3360" s="11"/>
      <c r="I3360" s="11"/>
      <c r="M3360" s="14"/>
      <c r="N3360" s="15"/>
      <c r="O3360" s="15"/>
    </row>
    <row r="3361">
      <c r="A3361" s="9"/>
      <c r="B3361" s="7"/>
      <c r="C3361" s="7"/>
      <c r="D3361" s="7"/>
      <c r="E3361" s="11"/>
      <c r="F3361" s="11"/>
      <c r="G3361" s="11"/>
      <c r="H3361" s="11"/>
      <c r="I3361" s="11"/>
      <c r="M3361" s="14"/>
      <c r="N3361" s="15"/>
      <c r="O3361" s="15"/>
    </row>
    <row r="3362">
      <c r="A3362" s="9"/>
      <c r="B3362" s="7"/>
      <c r="C3362" s="7"/>
      <c r="D3362" s="7"/>
      <c r="E3362" s="11"/>
      <c r="F3362" s="11"/>
      <c r="G3362" s="11"/>
      <c r="H3362" s="11"/>
      <c r="I3362" s="11"/>
      <c r="M3362" s="14"/>
      <c r="N3362" s="15"/>
      <c r="O3362" s="15"/>
    </row>
    <row r="3363">
      <c r="A3363" s="9"/>
      <c r="B3363" s="7"/>
      <c r="C3363" s="7"/>
      <c r="D3363" s="7"/>
      <c r="E3363" s="11"/>
      <c r="F3363" s="11"/>
      <c r="G3363" s="11"/>
      <c r="H3363" s="11"/>
      <c r="I3363" s="11"/>
      <c r="M3363" s="14"/>
      <c r="N3363" s="15"/>
      <c r="O3363" s="15"/>
    </row>
    <row r="3364">
      <c r="A3364" s="9"/>
      <c r="B3364" s="7"/>
      <c r="C3364" s="7"/>
      <c r="D3364" s="7"/>
      <c r="E3364" s="11"/>
      <c r="F3364" s="11"/>
      <c r="G3364" s="11"/>
      <c r="H3364" s="11"/>
      <c r="I3364" s="11"/>
      <c r="M3364" s="14"/>
      <c r="N3364" s="15"/>
      <c r="O3364" s="15"/>
    </row>
    <row r="3365">
      <c r="A3365" s="9"/>
      <c r="B3365" s="7"/>
      <c r="C3365" s="7"/>
      <c r="D3365" s="7"/>
      <c r="E3365" s="11"/>
      <c r="F3365" s="11"/>
      <c r="G3365" s="11"/>
      <c r="H3365" s="11"/>
      <c r="I3365" s="11"/>
      <c r="M3365" s="14"/>
      <c r="N3365" s="15"/>
      <c r="O3365" s="15"/>
    </row>
    <row r="3366">
      <c r="A3366" s="9"/>
      <c r="B3366" s="7"/>
      <c r="C3366" s="7"/>
      <c r="D3366" s="7"/>
      <c r="E3366" s="11"/>
      <c r="F3366" s="11"/>
      <c r="G3366" s="11"/>
      <c r="H3366" s="11"/>
      <c r="I3366" s="11"/>
      <c r="M3366" s="14"/>
      <c r="N3366" s="15"/>
      <c r="O3366" s="15"/>
    </row>
    <row r="3367">
      <c r="A3367" s="9"/>
      <c r="B3367" s="7"/>
      <c r="C3367" s="7"/>
      <c r="D3367" s="7"/>
      <c r="E3367" s="11"/>
      <c r="F3367" s="11"/>
      <c r="G3367" s="11"/>
      <c r="H3367" s="11"/>
      <c r="I3367" s="11"/>
      <c r="M3367" s="14"/>
      <c r="N3367" s="15"/>
      <c r="O3367" s="15"/>
    </row>
    <row r="3368">
      <c r="A3368" s="9"/>
      <c r="B3368" s="7"/>
      <c r="C3368" s="7"/>
      <c r="D3368" s="7"/>
      <c r="E3368" s="11"/>
      <c r="F3368" s="11"/>
      <c r="G3368" s="11"/>
      <c r="H3368" s="11"/>
      <c r="I3368" s="11"/>
      <c r="M3368" s="14"/>
      <c r="N3368" s="15"/>
      <c r="O3368" s="15"/>
    </row>
    <row r="3369">
      <c r="A3369" s="9"/>
      <c r="B3369" s="7"/>
      <c r="C3369" s="7"/>
      <c r="D3369" s="7"/>
      <c r="E3369" s="11"/>
      <c r="F3369" s="11"/>
      <c r="G3369" s="11"/>
      <c r="H3369" s="11"/>
      <c r="I3369" s="11"/>
      <c r="M3369" s="14"/>
      <c r="N3369" s="15"/>
      <c r="O3369" s="15"/>
    </row>
    <row r="3370">
      <c r="A3370" s="9"/>
      <c r="B3370" s="7"/>
      <c r="C3370" s="7"/>
      <c r="D3370" s="7"/>
      <c r="E3370" s="11"/>
      <c r="F3370" s="11"/>
      <c r="G3370" s="11"/>
      <c r="H3370" s="11"/>
      <c r="I3370" s="11"/>
      <c r="M3370" s="14"/>
      <c r="N3370" s="15"/>
      <c r="O3370" s="15"/>
    </row>
    <row r="3371">
      <c r="A3371" s="9"/>
      <c r="B3371" s="7"/>
      <c r="C3371" s="7"/>
      <c r="D3371" s="7"/>
      <c r="E3371" s="11"/>
      <c r="F3371" s="11"/>
      <c r="G3371" s="11"/>
      <c r="H3371" s="11"/>
      <c r="I3371" s="11"/>
      <c r="M3371" s="14"/>
      <c r="N3371" s="15"/>
      <c r="O3371" s="15"/>
    </row>
    <row r="3372">
      <c r="A3372" s="9"/>
      <c r="B3372" s="7"/>
      <c r="C3372" s="7"/>
      <c r="D3372" s="7"/>
      <c r="E3372" s="11"/>
      <c r="F3372" s="11"/>
      <c r="G3372" s="11"/>
      <c r="H3372" s="11"/>
      <c r="I3372" s="11"/>
      <c r="M3372" s="14"/>
      <c r="N3372" s="15"/>
      <c r="O3372" s="15"/>
    </row>
    <row r="3373">
      <c r="A3373" s="9"/>
      <c r="B3373" s="7"/>
      <c r="C3373" s="7"/>
      <c r="D3373" s="7"/>
      <c r="E3373" s="11"/>
      <c r="F3373" s="11"/>
      <c r="G3373" s="11"/>
      <c r="H3373" s="11"/>
      <c r="I3373" s="11"/>
      <c r="M3373" s="14"/>
      <c r="N3373" s="15"/>
      <c r="O3373" s="15"/>
    </row>
    <row r="3374">
      <c r="A3374" s="9"/>
      <c r="B3374" s="7"/>
      <c r="C3374" s="7"/>
      <c r="D3374" s="7"/>
      <c r="E3374" s="11"/>
      <c r="F3374" s="11"/>
      <c r="G3374" s="11"/>
      <c r="H3374" s="11"/>
      <c r="I3374" s="11"/>
      <c r="M3374" s="14"/>
      <c r="N3374" s="15"/>
      <c r="O3374" s="15"/>
    </row>
    <row r="3375">
      <c r="A3375" s="9"/>
      <c r="B3375" s="7"/>
      <c r="C3375" s="7"/>
      <c r="D3375" s="7"/>
      <c r="E3375" s="11"/>
      <c r="F3375" s="11"/>
      <c r="G3375" s="11"/>
      <c r="H3375" s="11"/>
      <c r="I3375" s="11"/>
      <c r="M3375" s="14"/>
      <c r="N3375" s="15"/>
      <c r="O3375" s="15"/>
    </row>
    <row r="3376">
      <c r="A3376" s="9"/>
      <c r="B3376" s="7"/>
      <c r="C3376" s="7"/>
      <c r="D3376" s="7"/>
      <c r="E3376" s="11"/>
      <c r="F3376" s="11"/>
      <c r="G3376" s="11"/>
      <c r="H3376" s="11"/>
      <c r="I3376" s="11"/>
      <c r="M3376" s="14"/>
      <c r="N3376" s="15"/>
      <c r="O3376" s="15"/>
    </row>
    <row r="3377">
      <c r="A3377" s="9"/>
      <c r="B3377" s="7"/>
      <c r="C3377" s="7"/>
      <c r="D3377" s="7"/>
      <c r="E3377" s="11"/>
      <c r="F3377" s="11"/>
      <c r="G3377" s="11"/>
      <c r="H3377" s="11"/>
      <c r="I3377" s="11"/>
      <c r="M3377" s="14"/>
      <c r="N3377" s="15"/>
      <c r="O3377" s="15"/>
    </row>
    <row r="3378">
      <c r="A3378" s="9"/>
      <c r="B3378" s="7"/>
      <c r="C3378" s="7"/>
      <c r="D3378" s="7"/>
      <c r="E3378" s="11"/>
      <c r="F3378" s="11"/>
      <c r="G3378" s="11"/>
      <c r="H3378" s="11"/>
      <c r="I3378" s="11"/>
      <c r="M3378" s="14"/>
      <c r="N3378" s="15"/>
      <c r="O3378" s="15"/>
    </row>
    <row r="3379">
      <c r="A3379" s="9"/>
      <c r="B3379" s="7"/>
      <c r="C3379" s="7"/>
      <c r="D3379" s="7"/>
      <c r="E3379" s="11"/>
      <c r="F3379" s="11"/>
      <c r="G3379" s="11"/>
      <c r="H3379" s="11"/>
      <c r="I3379" s="11"/>
      <c r="M3379" s="14"/>
      <c r="N3379" s="15"/>
      <c r="O3379" s="15"/>
    </row>
    <row r="3380">
      <c r="A3380" s="9"/>
      <c r="B3380" s="7"/>
      <c r="C3380" s="7"/>
      <c r="D3380" s="7"/>
      <c r="E3380" s="11"/>
      <c r="F3380" s="11"/>
      <c r="G3380" s="11"/>
      <c r="H3380" s="11"/>
      <c r="I3380" s="11"/>
      <c r="M3380" s="14"/>
      <c r="N3380" s="15"/>
      <c r="O3380" s="15"/>
    </row>
    <row r="3381">
      <c r="A3381" s="9"/>
      <c r="B3381" s="7"/>
      <c r="C3381" s="7"/>
      <c r="D3381" s="7"/>
      <c r="E3381" s="11"/>
      <c r="F3381" s="11"/>
      <c r="G3381" s="11"/>
      <c r="H3381" s="11"/>
      <c r="I3381" s="11"/>
      <c r="M3381" s="14"/>
      <c r="N3381" s="15"/>
      <c r="O3381" s="15"/>
    </row>
    <row r="3382">
      <c r="A3382" s="9"/>
      <c r="B3382" s="7"/>
      <c r="C3382" s="7"/>
      <c r="D3382" s="7"/>
      <c r="E3382" s="11"/>
      <c r="F3382" s="11"/>
      <c r="G3382" s="11"/>
      <c r="H3382" s="11"/>
      <c r="I3382" s="11"/>
      <c r="M3382" s="14"/>
      <c r="N3382" s="15"/>
      <c r="O3382" s="15"/>
    </row>
    <row r="3383">
      <c r="A3383" s="9"/>
      <c r="B3383" s="7"/>
      <c r="C3383" s="7"/>
      <c r="D3383" s="7"/>
      <c r="E3383" s="11"/>
      <c r="F3383" s="11"/>
      <c r="G3383" s="11"/>
      <c r="H3383" s="11"/>
      <c r="I3383" s="11"/>
      <c r="M3383" s="14"/>
      <c r="N3383" s="15"/>
      <c r="O3383" s="15"/>
    </row>
    <row r="3384">
      <c r="A3384" s="9"/>
      <c r="B3384" s="7"/>
      <c r="C3384" s="7"/>
      <c r="D3384" s="7"/>
      <c r="E3384" s="11"/>
      <c r="F3384" s="11"/>
      <c r="G3384" s="11"/>
      <c r="H3384" s="11"/>
      <c r="I3384" s="11"/>
      <c r="M3384" s="14"/>
      <c r="N3384" s="15"/>
      <c r="O3384" s="15"/>
    </row>
    <row r="3385">
      <c r="A3385" s="9"/>
      <c r="B3385" s="7"/>
      <c r="C3385" s="7"/>
      <c r="D3385" s="7"/>
      <c r="E3385" s="11"/>
      <c r="F3385" s="11"/>
      <c r="G3385" s="11"/>
      <c r="H3385" s="11"/>
      <c r="I3385" s="11"/>
      <c r="M3385" s="14"/>
      <c r="N3385" s="15"/>
      <c r="O3385" s="15"/>
    </row>
    <row r="3386">
      <c r="A3386" s="9"/>
      <c r="B3386" s="7"/>
      <c r="C3386" s="7"/>
      <c r="D3386" s="7"/>
      <c r="E3386" s="11"/>
      <c r="F3386" s="11"/>
      <c r="G3386" s="11"/>
      <c r="H3386" s="11"/>
      <c r="I3386" s="11"/>
      <c r="M3386" s="14"/>
      <c r="N3386" s="15"/>
      <c r="O3386" s="15"/>
    </row>
    <row r="3387">
      <c r="A3387" s="9"/>
      <c r="B3387" s="7"/>
      <c r="C3387" s="7"/>
      <c r="D3387" s="7"/>
      <c r="E3387" s="11"/>
      <c r="F3387" s="11"/>
      <c r="G3387" s="11"/>
      <c r="H3387" s="11"/>
      <c r="I3387" s="11"/>
      <c r="M3387" s="14"/>
      <c r="N3387" s="15"/>
      <c r="O3387" s="15"/>
    </row>
    <row r="3388">
      <c r="A3388" s="9"/>
      <c r="B3388" s="7"/>
      <c r="C3388" s="7"/>
      <c r="D3388" s="7"/>
      <c r="E3388" s="11"/>
      <c r="F3388" s="11"/>
      <c r="G3388" s="11"/>
      <c r="H3388" s="11"/>
      <c r="I3388" s="11"/>
      <c r="M3388" s="14"/>
      <c r="N3388" s="15"/>
      <c r="O3388" s="15"/>
    </row>
    <row r="3389">
      <c r="A3389" s="9"/>
      <c r="B3389" s="7"/>
      <c r="C3389" s="7"/>
      <c r="D3389" s="7"/>
      <c r="E3389" s="11"/>
      <c r="F3389" s="11"/>
      <c r="G3389" s="11"/>
      <c r="H3389" s="11"/>
      <c r="I3389" s="11"/>
      <c r="M3389" s="14"/>
      <c r="N3389" s="15"/>
      <c r="O3389" s="15"/>
    </row>
    <row r="3390">
      <c r="A3390" s="9"/>
      <c r="B3390" s="7"/>
      <c r="C3390" s="7"/>
      <c r="D3390" s="7"/>
      <c r="E3390" s="11"/>
      <c r="F3390" s="11"/>
      <c r="G3390" s="11"/>
      <c r="H3390" s="11"/>
      <c r="I3390" s="11"/>
      <c r="M3390" s="14"/>
      <c r="N3390" s="15"/>
      <c r="O3390" s="15"/>
    </row>
    <row r="3391">
      <c r="A3391" s="9"/>
      <c r="B3391" s="7"/>
      <c r="C3391" s="7"/>
      <c r="D3391" s="7"/>
      <c r="E3391" s="11"/>
      <c r="F3391" s="11"/>
      <c r="G3391" s="11"/>
      <c r="H3391" s="11"/>
      <c r="I3391" s="11"/>
      <c r="M3391" s="14"/>
      <c r="N3391" s="15"/>
      <c r="O3391" s="15"/>
    </row>
    <row r="3392">
      <c r="A3392" s="9"/>
      <c r="B3392" s="7"/>
      <c r="C3392" s="7"/>
      <c r="D3392" s="7"/>
      <c r="E3392" s="11"/>
      <c r="F3392" s="11"/>
      <c r="G3392" s="11"/>
      <c r="H3392" s="11"/>
      <c r="I3392" s="11"/>
      <c r="M3392" s="14"/>
      <c r="N3392" s="15"/>
      <c r="O3392" s="15"/>
    </row>
    <row r="3393">
      <c r="A3393" s="9"/>
      <c r="B3393" s="7"/>
      <c r="C3393" s="7"/>
      <c r="D3393" s="7"/>
      <c r="E3393" s="11"/>
      <c r="F3393" s="11"/>
      <c r="G3393" s="11"/>
      <c r="H3393" s="11"/>
      <c r="I3393" s="11"/>
      <c r="M3393" s="14"/>
      <c r="N3393" s="15"/>
      <c r="O3393" s="15"/>
    </row>
    <row r="3394">
      <c r="A3394" s="9"/>
      <c r="B3394" s="7"/>
      <c r="C3394" s="7"/>
      <c r="D3394" s="7"/>
      <c r="E3394" s="11"/>
      <c r="F3394" s="11"/>
      <c r="G3394" s="11"/>
      <c r="H3394" s="11"/>
      <c r="I3394" s="11"/>
      <c r="M3394" s="14"/>
      <c r="N3394" s="15"/>
      <c r="O3394" s="15"/>
    </row>
    <row r="3395">
      <c r="A3395" s="9"/>
      <c r="B3395" s="7"/>
      <c r="C3395" s="7"/>
      <c r="D3395" s="7"/>
      <c r="E3395" s="11"/>
      <c r="F3395" s="11"/>
      <c r="G3395" s="11"/>
      <c r="H3395" s="11"/>
      <c r="I3395" s="11"/>
      <c r="M3395" s="14"/>
      <c r="N3395" s="15"/>
      <c r="O3395" s="15"/>
    </row>
    <row r="3396">
      <c r="A3396" s="9"/>
      <c r="B3396" s="7"/>
      <c r="C3396" s="7"/>
      <c r="D3396" s="7"/>
      <c r="E3396" s="11"/>
      <c r="F3396" s="11"/>
      <c r="G3396" s="11"/>
      <c r="H3396" s="11"/>
      <c r="I3396" s="11"/>
      <c r="M3396" s="14"/>
      <c r="N3396" s="15"/>
      <c r="O3396" s="15"/>
    </row>
    <row r="3397">
      <c r="A3397" s="9"/>
      <c r="B3397" s="7"/>
      <c r="C3397" s="7"/>
      <c r="D3397" s="7"/>
      <c r="E3397" s="11"/>
      <c r="F3397" s="11"/>
      <c r="G3397" s="11"/>
      <c r="H3397" s="11"/>
      <c r="I3397" s="11"/>
      <c r="M3397" s="14"/>
      <c r="N3397" s="15"/>
      <c r="O3397" s="15"/>
    </row>
    <row r="3398">
      <c r="A3398" s="9"/>
      <c r="B3398" s="7"/>
      <c r="C3398" s="7"/>
      <c r="D3398" s="7"/>
      <c r="E3398" s="11"/>
      <c r="F3398" s="11"/>
      <c r="G3398" s="11"/>
      <c r="H3398" s="11"/>
      <c r="I3398" s="11"/>
      <c r="M3398" s="14"/>
      <c r="N3398" s="15"/>
      <c r="O3398" s="15"/>
    </row>
    <row r="3399">
      <c r="A3399" s="9"/>
      <c r="B3399" s="7"/>
      <c r="C3399" s="7"/>
      <c r="D3399" s="7"/>
      <c r="E3399" s="11"/>
      <c r="F3399" s="11"/>
      <c r="G3399" s="11"/>
      <c r="H3399" s="11"/>
      <c r="I3399" s="11"/>
      <c r="M3399" s="14"/>
      <c r="N3399" s="15"/>
      <c r="O3399" s="15"/>
    </row>
    <row r="3400">
      <c r="A3400" s="9"/>
      <c r="B3400" s="7"/>
      <c r="C3400" s="7"/>
      <c r="D3400" s="7"/>
      <c r="E3400" s="11"/>
      <c r="F3400" s="11"/>
      <c r="G3400" s="11"/>
      <c r="H3400" s="11"/>
      <c r="I3400" s="11"/>
      <c r="M3400" s="14"/>
      <c r="N3400" s="15"/>
      <c r="O3400" s="15"/>
    </row>
    <row r="3401">
      <c r="A3401" s="9"/>
      <c r="B3401" s="7"/>
      <c r="C3401" s="7"/>
      <c r="D3401" s="7"/>
      <c r="E3401" s="11"/>
      <c r="F3401" s="11"/>
      <c r="G3401" s="11"/>
      <c r="H3401" s="11"/>
      <c r="I3401" s="11"/>
      <c r="M3401" s="14"/>
      <c r="N3401" s="15"/>
      <c r="O3401" s="15"/>
    </row>
    <row r="3402">
      <c r="A3402" s="9"/>
      <c r="B3402" s="7"/>
      <c r="C3402" s="7"/>
      <c r="D3402" s="7"/>
      <c r="E3402" s="11"/>
      <c r="F3402" s="11"/>
      <c r="G3402" s="11"/>
      <c r="H3402" s="11"/>
      <c r="I3402" s="11"/>
      <c r="M3402" s="14"/>
      <c r="N3402" s="15"/>
      <c r="O3402" s="15"/>
    </row>
    <row r="3403">
      <c r="A3403" s="9"/>
      <c r="B3403" s="7"/>
      <c r="C3403" s="7"/>
      <c r="D3403" s="7"/>
      <c r="E3403" s="11"/>
      <c r="F3403" s="11"/>
      <c r="G3403" s="11"/>
      <c r="H3403" s="11"/>
      <c r="I3403" s="11"/>
      <c r="M3403" s="14"/>
      <c r="N3403" s="15"/>
      <c r="O3403" s="15"/>
    </row>
    <row r="3404">
      <c r="A3404" s="9"/>
      <c r="B3404" s="7"/>
      <c r="C3404" s="7"/>
      <c r="D3404" s="7"/>
      <c r="E3404" s="11"/>
      <c r="F3404" s="11"/>
      <c r="G3404" s="11"/>
      <c r="H3404" s="11"/>
      <c r="I3404" s="11"/>
      <c r="M3404" s="14"/>
      <c r="N3404" s="15"/>
      <c r="O3404" s="15"/>
    </row>
    <row r="3405">
      <c r="A3405" s="9"/>
      <c r="B3405" s="7"/>
      <c r="C3405" s="7"/>
      <c r="D3405" s="7"/>
      <c r="E3405" s="11"/>
      <c r="F3405" s="11"/>
      <c r="G3405" s="11"/>
      <c r="H3405" s="11"/>
      <c r="I3405" s="11"/>
      <c r="M3405" s="14"/>
      <c r="N3405" s="15"/>
      <c r="O3405" s="15"/>
    </row>
    <row r="3406">
      <c r="A3406" s="9"/>
      <c r="B3406" s="7"/>
      <c r="C3406" s="7"/>
      <c r="D3406" s="7"/>
      <c r="E3406" s="11"/>
      <c r="F3406" s="11"/>
      <c r="G3406" s="11"/>
      <c r="H3406" s="11"/>
      <c r="I3406" s="11"/>
      <c r="M3406" s="14"/>
      <c r="N3406" s="15"/>
      <c r="O3406" s="15"/>
    </row>
    <row r="3407">
      <c r="A3407" s="9"/>
      <c r="B3407" s="7"/>
      <c r="C3407" s="7"/>
      <c r="D3407" s="7"/>
      <c r="E3407" s="11"/>
      <c r="F3407" s="11"/>
      <c r="G3407" s="11"/>
      <c r="H3407" s="11"/>
      <c r="I3407" s="11"/>
      <c r="M3407" s="14"/>
      <c r="N3407" s="15"/>
      <c r="O3407" s="15"/>
    </row>
    <row r="3408">
      <c r="A3408" s="9"/>
      <c r="B3408" s="7"/>
      <c r="C3408" s="7"/>
      <c r="D3408" s="7"/>
      <c r="E3408" s="11"/>
      <c r="F3408" s="11"/>
      <c r="G3408" s="11"/>
      <c r="H3408" s="11"/>
      <c r="I3408" s="11"/>
      <c r="M3408" s="14"/>
      <c r="N3408" s="15"/>
      <c r="O3408" s="15"/>
    </row>
    <row r="3409">
      <c r="A3409" s="9"/>
      <c r="B3409" s="7"/>
      <c r="C3409" s="7"/>
      <c r="D3409" s="7"/>
      <c r="E3409" s="11"/>
      <c r="F3409" s="11"/>
      <c r="G3409" s="11"/>
      <c r="H3409" s="11"/>
      <c r="I3409" s="11"/>
      <c r="M3409" s="14"/>
      <c r="N3409" s="15"/>
      <c r="O3409" s="15"/>
    </row>
    <row r="3410">
      <c r="A3410" s="9"/>
      <c r="B3410" s="7"/>
      <c r="C3410" s="7"/>
      <c r="D3410" s="7"/>
      <c r="E3410" s="11"/>
      <c r="F3410" s="11"/>
      <c r="G3410" s="11"/>
      <c r="H3410" s="11"/>
      <c r="I3410" s="11"/>
      <c r="M3410" s="14"/>
      <c r="N3410" s="15"/>
      <c r="O3410" s="15"/>
    </row>
    <row r="3411">
      <c r="A3411" s="9"/>
      <c r="B3411" s="7"/>
      <c r="C3411" s="7"/>
      <c r="D3411" s="7"/>
      <c r="E3411" s="11"/>
      <c r="F3411" s="11"/>
      <c r="G3411" s="11"/>
      <c r="H3411" s="11"/>
      <c r="I3411" s="11"/>
      <c r="M3411" s="14"/>
      <c r="N3411" s="15"/>
      <c r="O3411" s="15"/>
    </row>
    <row r="3412">
      <c r="A3412" s="9"/>
      <c r="B3412" s="7"/>
      <c r="C3412" s="7"/>
      <c r="D3412" s="7"/>
      <c r="E3412" s="11"/>
      <c r="F3412" s="11"/>
      <c r="G3412" s="11"/>
      <c r="H3412" s="11"/>
      <c r="I3412" s="11"/>
      <c r="M3412" s="14"/>
      <c r="N3412" s="15"/>
      <c r="O3412" s="15"/>
    </row>
    <row r="3413">
      <c r="A3413" s="9"/>
      <c r="B3413" s="7"/>
      <c r="C3413" s="7"/>
      <c r="D3413" s="7"/>
      <c r="E3413" s="11"/>
      <c r="F3413" s="11"/>
      <c r="G3413" s="11"/>
      <c r="H3413" s="11"/>
      <c r="I3413" s="11"/>
      <c r="M3413" s="14"/>
      <c r="N3413" s="15"/>
      <c r="O3413" s="15"/>
    </row>
    <row r="3414">
      <c r="A3414" s="9"/>
      <c r="B3414" s="7"/>
      <c r="C3414" s="7"/>
      <c r="D3414" s="7"/>
      <c r="E3414" s="11"/>
      <c r="F3414" s="11"/>
      <c r="G3414" s="11"/>
      <c r="H3414" s="11"/>
      <c r="I3414" s="11"/>
      <c r="M3414" s="14"/>
      <c r="N3414" s="15"/>
      <c r="O3414" s="15"/>
    </row>
    <row r="3415">
      <c r="A3415" s="9"/>
      <c r="B3415" s="7"/>
      <c r="C3415" s="7"/>
      <c r="D3415" s="7"/>
      <c r="E3415" s="11"/>
      <c r="F3415" s="11"/>
      <c r="G3415" s="11"/>
      <c r="H3415" s="11"/>
      <c r="I3415" s="11"/>
      <c r="M3415" s="14"/>
      <c r="N3415" s="15"/>
      <c r="O3415" s="15"/>
    </row>
    <row r="3416">
      <c r="A3416" s="9"/>
      <c r="B3416" s="7"/>
      <c r="C3416" s="7"/>
      <c r="D3416" s="7"/>
      <c r="E3416" s="11"/>
      <c r="F3416" s="11"/>
      <c r="G3416" s="11"/>
      <c r="H3416" s="11"/>
      <c r="I3416" s="11"/>
      <c r="M3416" s="14"/>
      <c r="N3416" s="15"/>
      <c r="O3416" s="15"/>
    </row>
    <row r="3417">
      <c r="A3417" s="9"/>
      <c r="B3417" s="7"/>
      <c r="C3417" s="7"/>
      <c r="D3417" s="7"/>
      <c r="E3417" s="11"/>
      <c r="F3417" s="11"/>
      <c r="G3417" s="11"/>
      <c r="H3417" s="11"/>
      <c r="I3417" s="11"/>
      <c r="M3417" s="14"/>
      <c r="N3417" s="15"/>
      <c r="O3417" s="15"/>
    </row>
    <row r="3418">
      <c r="A3418" s="9"/>
      <c r="B3418" s="7"/>
      <c r="C3418" s="7"/>
      <c r="D3418" s="7"/>
      <c r="E3418" s="11"/>
      <c r="F3418" s="11"/>
      <c r="G3418" s="11"/>
      <c r="H3418" s="11"/>
      <c r="I3418" s="11"/>
      <c r="M3418" s="14"/>
      <c r="N3418" s="15"/>
      <c r="O3418" s="15"/>
    </row>
    <row r="3419">
      <c r="A3419" s="9"/>
      <c r="B3419" s="7"/>
      <c r="C3419" s="7"/>
      <c r="D3419" s="7"/>
      <c r="E3419" s="11"/>
      <c r="F3419" s="11"/>
      <c r="G3419" s="11"/>
      <c r="H3419" s="11"/>
      <c r="I3419" s="11"/>
      <c r="M3419" s="14"/>
      <c r="N3419" s="15"/>
      <c r="O3419" s="15"/>
    </row>
    <row r="3420">
      <c r="A3420" s="9"/>
      <c r="B3420" s="7"/>
      <c r="C3420" s="7"/>
      <c r="D3420" s="7"/>
      <c r="E3420" s="11"/>
      <c r="F3420" s="11"/>
      <c r="G3420" s="11"/>
      <c r="H3420" s="11"/>
      <c r="I3420" s="11"/>
      <c r="M3420" s="14"/>
      <c r="N3420" s="15"/>
      <c r="O3420" s="15"/>
    </row>
    <row r="3421">
      <c r="A3421" s="9"/>
      <c r="B3421" s="7"/>
      <c r="C3421" s="7"/>
      <c r="D3421" s="7"/>
      <c r="E3421" s="11"/>
      <c r="F3421" s="11"/>
      <c r="G3421" s="11"/>
      <c r="H3421" s="11"/>
      <c r="I3421" s="11"/>
      <c r="M3421" s="14"/>
      <c r="N3421" s="15"/>
      <c r="O3421" s="15"/>
    </row>
    <row r="3422">
      <c r="A3422" s="9"/>
      <c r="B3422" s="7"/>
      <c r="C3422" s="7"/>
      <c r="D3422" s="7"/>
      <c r="E3422" s="11"/>
      <c r="F3422" s="11"/>
      <c r="G3422" s="11"/>
      <c r="H3422" s="11"/>
      <c r="I3422" s="11"/>
      <c r="M3422" s="14"/>
      <c r="N3422" s="15"/>
      <c r="O3422" s="15"/>
    </row>
    <row r="3423">
      <c r="A3423" s="9"/>
      <c r="B3423" s="7"/>
      <c r="C3423" s="7"/>
      <c r="D3423" s="7"/>
      <c r="E3423" s="11"/>
      <c r="F3423" s="11"/>
      <c r="G3423" s="11"/>
      <c r="H3423" s="11"/>
      <c r="I3423" s="11"/>
      <c r="M3423" s="14"/>
      <c r="N3423" s="15"/>
      <c r="O3423" s="15"/>
    </row>
    <row r="3424">
      <c r="A3424" s="9"/>
      <c r="B3424" s="7"/>
      <c r="C3424" s="7"/>
      <c r="D3424" s="7"/>
      <c r="E3424" s="11"/>
      <c r="F3424" s="11"/>
      <c r="G3424" s="11"/>
      <c r="H3424" s="11"/>
      <c r="I3424" s="11"/>
      <c r="M3424" s="14"/>
      <c r="N3424" s="15"/>
      <c r="O3424" s="15"/>
    </row>
    <row r="3425">
      <c r="A3425" s="9"/>
      <c r="B3425" s="7"/>
      <c r="C3425" s="7"/>
      <c r="D3425" s="7"/>
      <c r="E3425" s="11"/>
      <c r="F3425" s="11"/>
      <c r="G3425" s="11"/>
      <c r="H3425" s="11"/>
      <c r="I3425" s="11"/>
      <c r="M3425" s="14"/>
      <c r="N3425" s="15"/>
      <c r="O3425" s="15"/>
    </row>
    <row r="3426">
      <c r="A3426" s="9"/>
      <c r="B3426" s="7"/>
      <c r="C3426" s="7"/>
      <c r="D3426" s="7"/>
      <c r="E3426" s="11"/>
      <c r="F3426" s="11"/>
      <c r="G3426" s="11"/>
      <c r="H3426" s="11"/>
      <c r="I3426" s="11"/>
      <c r="M3426" s="14"/>
      <c r="N3426" s="15"/>
      <c r="O3426" s="15"/>
    </row>
    <row r="3427">
      <c r="A3427" s="9"/>
      <c r="B3427" s="7"/>
      <c r="C3427" s="7"/>
      <c r="D3427" s="7"/>
      <c r="E3427" s="11"/>
      <c r="F3427" s="11"/>
      <c r="G3427" s="11"/>
      <c r="H3427" s="11"/>
      <c r="I3427" s="11"/>
      <c r="M3427" s="14"/>
      <c r="N3427" s="15"/>
      <c r="O3427" s="15"/>
    </row>
    <row r="3428">
      <c r="A3428" s="9"/>
      <c r="B3428" s="7"/>
      <c r="C3428" s="7"/>
      <c r="D3428" s="7"/>
      <c r="E3428" s="11"/>
      <c r="F3428" s="11"/>
      <c r="G3428" s="11"/>
      <c r="H3428" s="11"/>
      <c r="I3428" s="11"/>
      <c r="M3428" s="14"/>
      <c r="N3428" s="15"/>
      <c r="O3428" s="15"/>
    </row>
    <row r="3429">
      <c r="A3429" s="9"/>
      <c r="B3429" s="7"/>
      <c r="C3429" s="7"/>
      <c r="D3429" s="7"/>
      <c r="E3429" s="11"/>
      <c r="F3429" s="11"/>
      <c r="G3429" s="11"/>
      <c r="H3429" s="11"/>
      <c r="I3429" s="11"/>
      <c r="M3429" s="14"/>
      <c r="N3429" s="15"/>
      <c r="O3429" s="15"/>
    </row>
    <row r="3430">
      <c r="A3430" s="9"/>
      <c r="B3430" s="7"/>
      <c r="C3430" s="7"/>
      <c r="D3430" s="7"/>
      <c r="E3430" s="11"/>
      <c r="F3430" s="11"/>
      <c r="G3430" s="11"/>
      <c r="H3430" s="11"/>
      <c r="I3430" s="11"/>
      <c r="M3430" s="14"/>
      <c r="N3430" s="15"/>
      <c r="O3430" s="15"/>
    </row>
    <row r="3431">
      <c r="A3431" s="9"/>
      <c r="B3431" s="7"/>
      <c r="C3431" s="7"/>
      <c r="D3431" s="7"/>
      <c r="E3431" s="11"/>
      <c r="F3431" s="11"/>
      <c r="G3431" s="11"/>
      <c r="H3431" s="11"/>
      <c r="I3431" s="11"/>
      <c r="M3431" s="14"/>
      <c r="N3431" s="15"/>
      <c r="O3431" s="15"/>
    </row>
    <row r="3432">
      <c r="A3432" s="9"/>
      <c r="B3432" s="7"/>
      <c r="C3432" s="7"/>
      <c r="D3432" s="7"/>
      <c r="E3432" s="11"/>
      <c r="F3432" s="11"/>
      <c r="G3432" s="11"/>
      <c r="H3432" s="11"/>
      <c r="I3432" s="11"/>
      <c r="M3432" s="14"/>
      <c r="N3432" s="15"/>
      <c r="O3432" s="15"/>
    </row>
    <row r="3433">
      <c r="A3433" s="9"/>
      <c r="B3433" s="7"/>
      <c r="C3433" s="7"/>
      <c r="D3433" s="7"/>
      <c r="E3433" s="11"/>
      <c r="F3433" s="11"/>
      <c r="G3433" s="11"/>
      <c r="H3433" s="11"/>
      <c r="I3433" s="11"/>
      <c r="M3433" s="14"/>
      <c r="N3433" s="15"/>
      <c r="O3433" s="15"/>
    </row>
    <row r="3434">
      <c r="A3434" s="9"/>
      <c r="B3434" s="7"/>
      <c r="C3434" s="7"/>
      <c r="D3434" s="7"/>
      <c r="E3434" s="11"/>
      <c r="F3434" s="11"/>
      <c r="G3434" s="11"/>
      <c r="H3434" s="11"/>
      <c r="I3434" s="11"/>
      <c r="M3434" s="14"/>
      <c r="N3434" s="15"/>
      <c r="O3434" s="15"/>
    </row>
    <row r="3435">
      <c r="A3435" s="9"/>
      <c r="B3435" s="7"/>
      <c r="C3435" s="7"/>
      <c r="D3435" s="7"/>
      <c r="E3435" s="11"/>
      <c r="F3435" s="11"/>
      <c r="G3435" s="11"/>
      <c r="H3435" s="11"/>
      <c r="I3435" s="11"/>
      <c r="M3435" s="14"/>
      <c r="N3435" s="15"/>
      <c r="O3435" s="15"/>
    </row>
    <row r="3436">
      <c r="A3436" s="9"/>
      <c r="B3436" s="7"/>
      <c r="C3436" s="7"/>
      <c r="D3436" s="7"/>
      <c r="E3436" s="11"/>
      <c r="F3436" s="11"/>
      <c r="G3436" s="11"/>
      <c r="H3436" s="11"/>
      <c r="I3436" s="11"/>
      <c r="M3436" s="14"/>
      <c r="N3436" s="15"/>
      <c r="O3436" s="15"/>
    </row>
    <row r="3437">
      <c r="A3437" s="9"/>
      <c r="B3437" s="7"/>
      <c r="C3437" s="7"/>
      <c r="D3437" s="7"/>
      <c r="E3437" s="11"/>
      <c r="F3437" s="11"/>
      <c r="G3437" s="11"/>
      <c r="H3437" s="11"/>
      <c r="I3437" s="11"/>
      <c r="M3437" s="14"/>
      <c r="N3437" s="15"/>
      <c r="O3437" s="15"/>
    </row>
    <row r="3438">
      <c r="A3438" s="9"/>
      <c r="B3438" s="7"/>
      <c r="C3438" s="7"/>
      <c r="D3438" s="7"/>
      <c r="E3438" s="11"/>
      <c r="F3438" s="11"/>
      <c r="G3438" s="11"/>
      <c r="H3438" s="11"/>
      <c r="I3438" s="11"/>
      <c r="M3438" s="14"/>
      <c r="N3438" s="15"/>
      <c r="O3438" s="15"/>
    </row>
    <row r="3439">
      <c r="A3439" s="9"/>
      <c r="B3439" s="7"/>
      <c r="C3439" s="7"/>
      <c r="D3439" s="7"/>
      <c r="E3439" s="11"/>
      <c r="F3439" s="11"/>
      <c r="G3439" s="11"/>
      <c r="H3439" s="11"/>
      <c r="I3439" s="11"/>
      <c r="M3439" s="14"/>
      <c r="N3439" s="15"/>
      <c r="O3439" s="15"/>
    </row>
    <row r="3440">
      <c r="A3440" s="9"/>
      <c r="B3440" s="7"/>
      <c r="C3440" s="7"/>
      <c r="D3440" s="7"/>
      <c r="E3440" s="11"/>
      <c r="F3440" s="11"/>
      <c r="G3440" s="11"/>
      <c r="H3440" s="11"/>
      <c r="I3440" s="11"/>
      <c r="M3440" s="14"/>
      <c r="N3440" s="15"/>
      <c r="O3440" s="15"/>
    </row>
    <row r="3441">
      <c r="A3441" s="9"/>
      <c r="B3441" s="7"/>
      <c r="C3441" s="7"/>
      <c r="D3441" s="7"/>
      <c r="E3441" s="11"/>
      <c r="F3441" s="11"/>
      <c r="G3441" s="11"/>
      <c r="H3441" s="11"/>
      <c r="I3441" s="11"/>
      <c r="M3441" s="14"/>
      <c r="N3441" s="15"/>
      <c r="O3441" s="15"/>
    </row>
    <row r="3442">
      <c r="A3442" s="9"/>
      <c r="B3442" s="7"/>
      <c r="C3442" s="7"/>
      <c r="D3442" s="7"/>
      <c r="E3442" s="11"/>
      <c r="F3442" s="11"/>
      <c r="G3442" s="11"/>
      <c r="H3442" s="11"/>
      <c r="I3442" s="11"/>
      <c r="M3442" s="14"/>
      <c r="N3442" s="15"/>
      <c r="O3442" s="15"/>
    </row>
    <row r="3443">
      <c r="A3443" s="9"/>
      <c r="B3443" s="7"/>
      <c r="C3443" s="7"/>
      <c r="D3443" s="7"/>
      <c r="E3443" s="11"/>
      <c r="F3443" s="11"/>
      <c r="G3443" s="11"/>
      <c r="H3443" s="11"/>
      <c r="I3443" s="11"/>
      <c r="M3443" s="14"/>
      <c r="N3443" s="15"/>
      <c r="O3443" s="15"/>
    </row>
    <row r="3444">
      <c r="A3444" s="9"/>
      <c r="B3444" s="7"/>
      <c r="C3444" s="7"/>
      <c r="D3444" s="7"/>
      <c r="E3444" s="11"/>
      <c r="F3444" s="11"/>
      <c r="G3444" s="11"/>
      <c r="H3444" s="11"/>
      <c r="I3444" s="11"/>
      <c r="M3444" s="14"/>
      <c r="N3444" s="15"/>
      <c r="O3444" s="15"/>
    </row>
    <row r="3445">
      <c r="A3445" s="9"/>
      <c r="B3445" s="7"/>
      <c r="C3445" s="7"/>
      <c r="D3445" s="7"/>
      <c r="E3445" s="11"/>
      <c r="F3445" s="11"/>
      <c r="G3445" s="11"/>
      <c r="H3445" s="11"/>
      <c r="I3445" s="11"/>
      <c r="M3445" s="14"/>
      <c r="N3445" s="15"/>
      <c r="O3445" s="15"/>
    </row>
    <row r="3446">
      <c r="A3446" s="9"/>
      <c r="B3446" s="7"/>
      <c r="C3446" s="7"/>
      <c r="D3446" s="7"/>
      <c r="E3446" s="11"/>
      <c r="F3446" s="11"/>
      <c r="G3446" s="11"/>
      <c r="H3446" s="11"/>
      <c r="I3446" s="11"/>
      <c r="M3446" s="14"/>
      <c r="N3446" s="15"/>
      <c r="O3446" s="15"/>
    </row>
    <row r="3447">
      <c r="A3447" s="9"/>
      <c r="B3447" s="7"/>
      <c r="C3447" s="7"/>
      <c r="D3447" s="7"/>
      <c r="E3447" s="11"/>
      <c r="F3447" s="11"/>
      <c r="G3447" s="11"/>
      <c r="H3447" s="11"/>
      <c r="I3447" s="11"/>
      <c r="M3447" s="14"/>
      <c r="N3447" s="15"/>
      <c r="O3447" s="15"/>
    </row>
    <row r="3448">
      <c r="A3448" s="9"/>
      <c r="B3448" s="7"/>
      <c r="C3448" s="7"/>
      <c r="D3448" s="7"/>
      <c r="E3448" s="11"/>
      <c r="F3448" s="11"/>
      <c r="G3448" s="11"/>
      <c r="H3448" s="11"/>
      <c r="I3448" s="11"/>
      <c r="M3448" s="14"/>
      <c r="N3448" s="15"/>
      <c r="O3448" s="15"/>
    </row>
    <row r="3449">
      <c r="A3449" s="9"/>
      <c r="B3449" s="7"/>
      <c r="C3449" s="7"/>
      <c r="D3449" s="7"/>
      <c r="E3449" s="11"/>
      <c r="F3449" s="11"/>
      <c r="G3449" s="11"/>
      <c r="H3449" s="11"/>
      <c r="I3449" s="11"/>
      <c r="M3449" s="14"/>
      <c r="N3449" s="15"/>
      <c r="O3449" s="15"/>
    </row>
    <row r="3450">
      <c r="A3450" s="9"/>
      <c r="B3450" s="7"/>
      <c r="C3450" s="7"/>
      <c r="D3450" s="7"/>
      <c r="E3450" s="11"/>
      <c r="F3450" s="11"/>
      <c r="G3450" s="11"/>
      <c r="H3450" s="11"/>
      <c r="I3450" s="11"/>
      <c r="M3450" s="14"/>
      <c r="N3450" s="15"/>
      <c r="O3450" s="15"/>
    </row>
    <row r="3451">
      <c r="A3451" s="9"/>
      <c r="B3451" s="7"/>
      <c r="C3451" s="7"/>
      <c r="D3451" s="7"/>
      <c r="E3451" s="11"/>
      <c r="F3451" s="11"/>
      <c r="G3451" s="11"/>
      <c r="H3451" s="11"/>
      <c r="I3451" s="11"/>
      <c r="M3451" s="14"/>
      <c r="N3451" s="15"/>
      <c r="O3451" s="15"/>
    </row>
    <row r="3452">
      <c r="A3452" s="9"/>
      <c r="B3452" s="7"/>
      <c r="C3452" s="7"/>
      <c r="D3452" s="7"/>
      <c r="E3452" s="11"/>
      <c r="F3452" s="11"/>
      <c r="G3452" s="11"/>
      <c r="H3452" s="11"/>
      <c r="I3452" s="11"/>
      <c r="M3452" s="14"/>
      <c r="N3452" s="15"/>
      <c r="O3452" s="15"/>
    </row>
    <row r="3453">
      <c r="A3453" s="9"/>
      <c r="B3453" s="7"/>
      <c r="C3453" s="7"/>
      <c r="D3453" s="7"/>
      <c r="E3453" s="11"/>
      <c r="F3453" s="11"/>
      <c r="G3453" s="11"/>
      <c r="H3453" s="11"/>
      <c r="I3453" s="11"/>
      <c r="M3453" s="14"/>
      <c r="N3453" s="15"/>
      <c r="O3453" s="15"/>
    </row>
    <row r="3454">
      <c r="A3454" s="9"/>
      <c r="B3454" s="7"/>
      <c r="C3454" s="7"/>
      <c r="D3454" s="7"/>
      <c r="E3454" s="11"/>
      <c r="F3454" s="11"/>
      <c r="G3454" s="11"/>
      <c r="H3454" s="11"/>
      <c r="I3454" s="11"/>
      <c r="M3454" s="14"/>
      <c r="N3454" s="15"/>
      <c r="O3454" s="15"/>
    </row>
    <row r="3455">
      <c r="A3455" s="9"/>
      <c r="B3455" s="7"/>
      <c r="C3455" s="7"/>
      <c r="D3455" s="7"/>
      <c r="E3455" s="11"/>
      <c r="F3455" s="11"/>
      <c r="G3455" s="11"/>
      <c r="H3455" s="11"/>
      <c r="I3455" s="11"/>
      <c r="M3455" s="14"/>
      <c r="N3455" s="15"/>
      <c r="O3455" s="15"/>
    </row>
    <row r="3456">
      <c r="A3456" s="9"/>
      <c r="B3456" s="7"/>
      <c r="C3456" s="7"/>
      <c r="D3456" s="7"/>
      <c r="E3456" s="11"/>
      <c r="F3456" s="11"/>
      <c r="G3456" s="11"/>
      <c r="H3456" s="11"/>
      <c r="I3456" s="11"/>
      <c r="M3456" s="14"/>
      <c r="N3456" s="15"/>
      <c r="O3456" s="15"/>
    </row>
    <row r="3457">
      <c r="A3457" s="9"/>
      <c r="B3457" s="7"/>
      <c r="C3457" s="7"/>
      <c r="D3457" s="7"/>
      <c r="E3457" s="11"/>
      <c r="F3457" s="11"/>
      <c r="G3457" s="11"/>
      <c r="H3457" s="11"/>
      <c r="I3457" s="11"/>
      <c r="M3457" s="14"/>
      <c r="N3457" s="15"/>
      <c r="O3457" s="15"/>
    </row>
    <row r="3458">
      <c r="A3458" s="9"/>
      <c r="B3458" s="7"/>
      <c r="C3458" s="7"/>
      <c r="D3458" s="7"/>
      <c r="E3458" s="11"/>
      <c r="F3458" s="11"/>
      <c r="G3458" s="11"/>
      <c r="H3458" s="11"/>
      <c r="I3458" s="11"/>
      <c r="M3458" s="14"/>
      <c r="N3458" s="15"/>
      <c r="O3458" s="15"/>
    </row>
    <row r="3459">
      <c r="A3459" s="9"/>
      <c r="B3459" s="7"/>
      <c r="C3459" s="7"/>
      <c r="D3459" s="7"/>
      <c r="E3459" s="11"/>
      <c r="F3459" s="11"/>
      <c r="G3459" s="11"/>
      <c r="H3459" s="11"/>
      <c r="I3459" s="11"/>
      <c r="M3459" s="14"/>
      <c r="N3459" s="15"/>
      <c r="O3459" s="15"/>
    </row>
    <row r="3460">
      <c r="A3460" s="9"/>
      <c r="B3460" s="7"/>
      <c r="C3460" s="7"/>
      <c r="D3460" s="7"/>
      <c r="E3460" s="11"/>
      <c r="F3460" s="11"/>
      <c r="G3460" s="11"/>
      <c r="H3460" s="11"/>
      <c r="I3460" s="11"/>
      <c r="M3460" s="14"/>
      <c r="N3460" s="15"/>
      <c r="O3460" s="15"/>
    </row>
    <row r="3461">
      <c r="A3461" s="9"/>
      <c r="B3461" s="7"/>
      <c r="C3461" s="7"/>
      <c r="D3461" s="7"/>
      <c r="E3461" s="11"/>
      <c r="F3461" s="11"/>
      <c r="G3461" s="11"/>
      <c r="H3461" s="11"/>
      <c r="I3461" s="11"/>
      <c r="M3461" s="14"/>
      <c r="N3461" s="15"/>
      <c r="O3461" s="15"/>
    </row>
    <row r="3462">
      <c r="A3462" s="9"/>
      <c r="B3462" s="7"/>
      <c r="C3462" s="7"/>
      <c r="D3462" s="7"/>
      <c r="E3462" s="11"/>
      <c r="F3462" s="11"/>
      <c r="G3462" s="11"/>
      <c r="H3462" s="11"/>
      <c r="I3462" s="11"/>
      <c r="M3462" s="14"/>
      <c r="N3462" s="15"/>
      <c r="O3462" s="15"/>
    </row>
    <row r="3463">
      <c r="A3463" s="9"/>
      <c r="B3463" s="7"/>
      <c r="C3463" s="7"/>
      <c r="D3463" s="7"/>
      <c r="E3463" s="11"/>
      <c r="F3463" s="11"/>
      <c r="G3463" s="11"/>
      <c r="H3463" s="11"/>
      <c r="I3463" s="11"/>
      <c r="M3463" s="14"/>
      <c r="N3463" s="15"/>
      <c r="O3463" s="15"/>
    </row>
    <row r="3464">
      <c r="A3464" s="9"/>
      <c r="B3464" s="7"/>
      <c r="C3464" s="7"/>
      <c r="D3464" s="7"/>
      <c r="E3464" s="11"/>
      <c r="F3464" s="11"/>
      <c r="G3464" s="11"/>
      <c r="H3464" s="11"/>
      <c r="I3464" s="11"/>
      <c r="M3464" s="14"/>
      <c r="N3464" s="15"/>
      <c r="O3464" s="15"/>
    </row>
    <row r="3465">
      <c r="A3465" s="9"/>
      <c r="B3465" s="7"/>
      <c r="C3465" s="7"/>
      <c r="D3465" s="7"/>
      <c r="E3465" s="11"/>
      <c r="F3465" s="11"/>
      <c r="G3465" s="11"/>
      <c r="H3465" s="11"/>
      <c r="I3465" s="11"/>
      <c r="M3465" s="14"/>
      <c r="N3465" s="15"/>
      <c r="O3465" s="15"/>
    </row>
    <row r="3466">
      <c r="A3466" s="9"/>
      <c r="B3466" s="7"/>
      <c r="C3466" s="7"/>
      <c r="D3466" s="7"/>
      <c r="E3466" s="11"/>
      <c r="F3466" s="11"/>
      <c r="G3466" s="11"/>
      <c r="H3466" s="11"/>
      <c r="I3466" s="11"/>
      <c r="M3466" s="14"/>
      <c r="N3466" s="15"/>
      <c r="O3466" s="15"/>
    </row>
    <row r="3467">
      <c r="A3467" s="9"/>
      <c r="B3467" s="7"/>
      <c r="C3467" s="7"/>
      <c r="D3467" s="7"/>
      <c r="E3467" s="11"/>
      <c r="F3467" s="11"/>
      <c r="G3467" s="11"/>
      <c r="H3467" s="11"/>
      <c r="I3467" s="11"/>
      <c r="M3467" s="14"/>
      <c r="N3467" s="15"/>
      <c r="O3467" s="15"/>
    </row>
    <row r="3468">
      <c r="A3468" s="9"/>
      <c r="B3468" s="7"/>
      <c r="C3468" s="7"/>
      <c r="D3468" s="7"/>
      <c r="E3468" s="11"/>
      <c r="F3468" s="11"/>
      <c r="G3468" s="11"/>
      <c r="H3468" s="11"/>
      <c r="I3468" s="11"/>
      <c r="M3468" s="14"/>
      <c r="N3468" s="15"/>
      <c r="O3468" s="15"/>
    </row>
    <row r="3469">
      <c r="A3469" s="9"/>
      <c r="B3469" s="7"/>
      <c r="C3469" s="7"/>
      <c r="D3469" s="7"/>
      <c r="E3469" s="11"/>
      <c r="F3469" s="11"/>
      <c r="G3469" s="11"/>
      <c r="H3469" s="11"/>
      <c r="I3469" s="11"/>
      <c r="M3469" s="14"/>
      <c r="N3469" s="15"/>
      <c r="O3469" s="15"/>
    </row>
    <row r="3470">
      <c r="A3470" s="9"/>
      <c r="B3470" s="7"/>
      <c r="C3470" s="7"/>
      <c r="D3470" s="7"/>
      <c r="E3470" s="11"/>
      <c r="F3470" s="11"/>
      <c r="G3470" s="11"/>
      <c r="H3470" s="11"/>
      <c r="I3470" s="11"/>
      <c r="M3470" s="14"/>
      <c r="N3470" s="15"/>
      <c r="O3470" s="15"/>
    </row>
    <row r="3471">
      <c r="A3471" s="9"/>
      <c r="B3471" s="7"/>
      <c r="C3471" s="7"/>
      <c r="D3471" s="7"/>
      <c r="E3471" s="11"/>
      <c r="F3471" s="11"/>
      <c r="G3471" s="11"/>
      <c r="H3471" s="11"/>
      <c r="I3471" s="11"/>
      <c r="M3471" s="14"/>
      <c r="N3471" s="15"/>
      <c r="O3471" s="15"/>
    </row>
    <row r="3472">
      <c r="A3472" s="9"/>
      <c r="B3472" s="7"/>
      <c r="C3472" s="7"/>
      <c r="D3472" s="7"/>
      <c r="E3472" s="11"/>
      <c r="F3472" s="11"/>
      <c r="G3472" s="11"/>
      <c r="H3472" s="11"/>
      <c r="I3472" s="11"/>
      <c r="M3472" s="14"/>
      <c r="N3472" s="15"/>
      <c r="O3472" s="15"/>
    </row>
    <row r="3473">
      <c r="A3473" s="9"/>
      <c r="B3473" s="7"/>
      <c r="C3473" s="7"/>
      <c r="D3473" s="7"/>
      <c r="E3473" s="11"/>
      <c r="F3473" s="11"/>
      <c r="G3473" s="11"/>
      <c r="H3473" s="11"/>
      <c r="I3473" s="11"/>
      <c r="M3473" s="14"/>
      <c r="N3473" s="15"/>
      <c r="O3473" s="15"/>
    </row>
    <row r="3474">
      <c r="A3474" s="9"/>
      <c r="B3474" s="7"/>
      <c r="C3474" s="7"/>
      <c r="D3474" s="7"/>
      <c r="E3474" s="11"/>
      <c r="F3474" s="11"/>
      <c r="G3474" s="11"/>
      <c r="H3474" s="11"/>
      <c r="I3474" s="11"/>
      <c r="M3474" s="14"/>
      <c r="N3474" s="15"/>
      <c r="O3474" s="15"/>
    </row>
    <row r="3475">
      <c r="A3475" s="9"/>
      <c r="B3475" s="7"/>
      <c r="C3475" s="7"/>
      <c r="D3475" s="7"/>
      <c r="E3475" s="11"/>
      <c r="F3475" s="11"/>
      <c r="G3475" s="11"/>
      <c r="H3475" s="11"/>
      <c r="I3475" s="11"/>
      <c r="M3475" s="14"/>
      <c r="N3475" s="15"/>
      <c r="O3475" s="15"/>
    </row>
    <row r="3476">
      <c r="A3476" s="9"/>
      <c r="B3476" s="7"/>
      <c r="C3476" s="7"/>
      <c r="D3476" s="7"/>
      <c r="E3476" s="11"/>
      <c r="F3476" s="11"/>
      <c r="G3476" s="11"/>
      <c r="H3476" s="11"/>
      <c r="I3476" s="11"/>
      <c r="M3476" s="14"/>
      <c r="N3476" s="15"/>
      <c r="O3476" s="15"/>
    </row>
    <row r="3477">
      <c r="A3477" s="9"/>
      <c r="B3477" s="7"/>
      <c r="C3477" s="7"/>
      <c r="D3477" s="7"/>
      <c r="E3477" s="11"/>
      <c r="F3477" s="11"/>
      <c r="G3477" s="11"/>
      <c r="H3477" s="11"/>
      <c r="I3477" s="11"/>
      <c r="M3477" s="14"/>
      <c r="N3477" s="15"/>
      <c r="O3477" s="15"/>
    </row>
    <row r="3478">
      <c r="A3478" s="9"/>
      <c r="B3478" s="7"/>
      <c r="C3478" s="7"/>
      <c r="D3478" s="7"/>
      <c r="E3478" s="11"/>
      <c r="F3478" s="11"/>
      <c r="G3478" s="11"/>
      <c r="H3478" s="11"/>
      <c r="I3478" s="11"/>
      <c r="M3478" s="14"/>
      <c r="N3478" s="15"/>
      <c r="O3478" s="15"/>
    </row>
    <row r="3479">
      <c r="A3479" s="9"/>
      <c r="B3479" s="7"/>
      <c r="C3479" s="7"/>
      <c r="D3479" s="7"/>
      <c r="E3479" s="11"/>
      <c r="F3479" s="11"/>
      <c r="G3479" s="11"/>
      <c r="H3479" s="11"/>
      <c r="I3479" s="11"/>
      <c r="M3479" s="14"/>
      <c r="N3479" s="15"/>
      <c r="O3479" s="15"/>
    </row>
    <row r="3480">
      <c r="A3480" s="9"/>
      <c r="B3480" s="7"/>
      <c r="C3480" s="7"/>
      <c r="D3480" s="7"/>
      <c r="E3480" s="11"/>
      <c r="F3480" s="11"/>
      <c r="G3480" s="11"/>
      <c r="H3480" s="11"/>
      <c r="I3480" s="11"/>
      <c r="M3480" s="14"/>
      <c r="N3480" s="15"/>
      <c r="O3480" s="15"/>
    </row>
    <row r="3481">
      <c r="A3481" s="9"/>
      <c r="B3481" s="7"/>
      <c r="C3481" s="7"/>
      <c r="D3481" s="7"/>
      <c r="E3481" s="11"/>
      <c r="F3481" s="11"/>
      <c r="G3481" s="11"/>
      <c r="H3481" s="11"/>
      <c r="I3481" s="11"/>
      <c r="M3481" s="14"/>
      <c r="N3481" s="15"/>
      <c r="O3481" s="15"/>
    </row>
    <row r="3482">
      <c r="A3482" s="9"/>
      <c r="B3482" s="7"/>
      <c r="C3482" s="7"/>
      <c r="D3482" s="7"/>
      <c r="E3482" s="11"/>
      <c r="F3482" s="11"/>
      <c r="G3482" s="11"/>
      <c r="H3482" s="11"/>
      <c r="I3482" s="11"/>
      <c r="M3482" s="14"/>
      <c r="N3482" s="15"/>
      <c r="O3482" s="15"/>
    </row>
    <row r="3483">
      <c r="A3483" s="9"/>
      <c r="B3483" s="7"/>
      <c r="C3483" s="7"/>
      <c r="D3483" s="7"/>
      <c r="E3483" s="11"/>
      <c r="F3483" s="11"/>
      <c r="G3483" s="11"/>
      <c r="H3483" s="11"/>
      <c r="I3483" s="11"/>
      <c r="M3483" s="14"/>
      <c r="N3483" s="15"/>
      <c r="O3483" s="15"/>
    </row>
    <row r="3484">
      <c r="A3484" s="9"/>
      <c r="B3484" s="7"/>
      <c r="C3484" s="7"/>
      <c r="D3484" s="7"/>
      <c r="E3484" s="11"/>
      <c r="F3484" s="11"/>
      <c r="G3484" s="11"/>
      <c r="H3484" s="11"/>
      <c r="I3484" s="11"/>
      <c r="M3484" s="14"/>
      <c r="N3484" s="15"/>
      <c r="O3484" s="15"/>
    </row>
    <row r="3485">
      <c r="A3485" s="9"/>
      <c r="B3485" s="7"/>
      <c r="C3485" s="7"/>
      <c r="D3485" s="7"/>
      <c r="E3485" s="11"/>
      <c r="F3485" s="11"/>
      <c r="G3485" s="11"/>
      <c r="H3485" s="11"/>
      <c r="I3485" s="11"/>
      <c r="M3485" s="14"/>
      <c r="N3485" s="15"/>
      <c r="O3485" s="15"/>
    </row>
    <row r="3486">
      <c r="A3486" s="9"/>
      <c r="B3486" s="7"/>
      <c r="C3486" s="7"/>
      <c r="D3486" s="7"/>
      <c r="E3486" s="11"/>
      <c r="F3486" s="11"/>
      <c r="G3486" s="11"/>
      <c r="H3486" s="11"/>
      <c r="I3486" s="11"/>
      <c r="M3486" s="14"/>
      <c r="N3486" s="15"/>
      <c r="O3486" s="15"/>
    </row>
    <row r="3487">
      <c r="A3487" s="9"/>
      <c r="B3487" s="7"/>
      <c r="C3487" s="7"/>
      <c r="D3487" s="7"/>
      <c r="E3487" s="11"/>
      <c r="F3487" s="11"/>
      <c r="G3487" s="11"/>
      <c r="H3487" s="11"/>
      <c r="I3487" s="11"/>
      <c r="M3487" s="14"/>
      <c r="N3487" s="15"/>
      <c r="O3487" s="15"/>
    </row>
    <row r="3488">
      <c r="A3488" s="9"/>
      <c r="B3488" s="7"/>
      <c r="C3488" s="7"/>
      <c r="D3488" s="7"/>
      <c r="E3488" s="11"/>
      <c r="F3488" s="11"/>
      <c r="G3488" s="11"/>
      <c r="H3488" s="11"/>
      <c r="I3488" s="11"/>
      <c r="M3488" s="14"/>
      <c r="N3488" s="15"/>
      <c r="O3488" s="15"/>
    </row>
    <row r="3489">
      <c r="A3489" s="9"/>
      <c r="B3489" s="7"/>
      <c r="C3489" s="7"/>
      <c r="D3489" s="7"/>
      <c r="E3489" s="11"/>
      <c r="F3489" s="11"/>
      <c r="G3489" s="11"/>
      <c r="H3489" s="11"/>
      <c r="I3489" s="11"/>
      <c r="M3489" s="14"/>
      <c r="N3489" s="15"/>
      <c r="O3489" s="15"/>
    </row>
    <row r="3490">
      <c r="A3490" s="9"/>
      <c r="B3490" s="7"/>
      <c r="C3490" s="7"/>
      <c r="D3490" s="7"/>
      <c r="E3490" s="11"/>
      <c r="F3490" s="11"/>
      <c r="G3490" s="11"/>
      <c r="H3490" s="11"/>
      <c r="I3490" s="11"/>
      <c r="M3490" s="14"/>
      <c r="N3490" s="15"/>
      <c r="O3490" s="15"/>
    </row>
    <row r="3491">
      <c r="A3491" s="9"/>
      <c r="B3491" s="7"/>
      <c r="C3491" s="7"/>
      <c r="D3491" s="7"/>
      <c r="E3491" s="11"/>
      <c r="F3491" s="11"/>
      <c r="G3491" s="11"/>
      <c r="H3491" s="11"/>
      <c r="I3491" s="11"/>
      <c r="M3491" s="14"/>
      <c r="N3491" s="15"/>
      <c r="O3491" s="15"/>
    </row>
    <row r="3492">
      <c r="A3492" s="9"/>
      <c r="B3492" s="7"/>
      <c r="C3492" s="7"/>
      <c r="D3492" s="7"/>
      <c r="E3492" s="11"/>
      <c r="F3492" s="11"/>
      <c r="G3492" s="11"/>
      <c r="H3492" s="11"/>
      <c r="I3492" s="11"/>
      <c r="M3492" s="14"/>
      <c r="N3492" s="15"/>
      <c r="O3492" s="15"/>
    </row>
    <row r="3493">
      <c r="A3493" s="9"/>
      <c r="B3493" s="7"/>
      <c r="C3493" s="7"/>
      <c r="D3493" s="7"/>
      <c r="E3493" s="11"/>
      <c r="F3493" s="11"/>
      <c r="G3493" s="11"/>
      <c r="H3493" s="11"/>
      <c r="I3493" s="11"/>
      <c r="M3493" s="14"/>
      <c r="N3493" s="15"/>
      <c r="O3493" s="15"/>
    </row>
    <row r="3494">
      <c r="A3494" s="9"/>
      <c r="B3494" s="7"/>
      <c r="C3494" s="7"/>
      <c r="D3494" s="7"/>
      <c r="E3494" s="11"/>
      <c r="F3494" s="11"/>
      <c r="G3494" s="11"/>
      <c r="H3494" s="11"/>
      <c r="I3494" s="11"/>
      <c r="M3494" s="14"/>
      <c r="N3494" s="15"/>
      <c r="O3494" s="15"/>
    </row>
    <row r="3495">
      <c r="A3495" s="9"/>
      <c r="B3495" s="7"/>
      <c r="C3495" s="7"/>
      <c r="D3495" s="7"/>
      <c r="E3495" s="11"/>
      <c r="F3495" s="11"/>
      <c r="G3495" s="11"/>
      <c r="H3495" s="11"/>
      <c r="I3495" s="11"/>
      <c r="M3495" s="14"/>
      <c r="N3495" s="15"/>
      <c r="O3495" s="15"/>
    </row>
    <row r="3496">
      <c r="A3496" s="9"/>
      <c r="B3496" s="7"/>
      <c r="C3496" s="7"/>
      <c r="D3496" s="7"/>
      <c r="E3496" s="11"/>
      <c r="F3496" s="11"/>
      <c r="G3496" s="11"/>
      <c r="H3496" s="11"/>
      <c r="I3496" s="11"/>
      <c r="M3496" s="14"/>
      <c r="N3496" s="15"/>
      <c r="O3496" s="15"/>
    </row>
    <row r="3497">
      <c r="A3497" s="9"/>
      <c r="B3497" s="7"/>
      <c r="C3497" s="7"/>
      <c r="D3497" s="7"/>
      <c r="E3497" s="11"/>
      <c r="F3497" s="11"/>
      <c r="G3497" s="11"/>
      <c r="H3497" s="11"/>
      <c r="I3497" s="11"/>
      <c r="M3497" s="14"/>
      <c r="N3497" s="15"/>
      <c r="O3497" s="15"/>
    </row>
    <row r="3498">
      <c r="A3498" s="9"/>
      <c r="B3498" s="7"/>
      <c r="C3498" s="7"/>
      <c r="D3498" s="7"/>
      <c r="E3498" s="11"/>
      <c r="F3498" s="11"/>
      <c r="G3498" s="11"/>
      <c r="H3498" s="11"/>
      <c r="I3498" s="11"/>
      <c r="M3498" s="14"/>
      <c r="N3498" s="15"/>
      <c r="O3498" s="15"/>
    </row>
    <row r="3499">
      <c r="A3499" s="9"/>
      <c r="B3499" s="7"/>
      <c r="C3499" s="7"/>
      <c r="D3499" s="7"/>
      <c r="E3499" s="11"/>
      <c r="F3499" s="11"/>
      <c r="G3499" s="11"/>
      <c r="H3499" s="11"/>
      <c r="I3499" s="11"/>
      <c r="M3499" s="14"/>
      <c r="N3499" s="15"/>
      <c r="O3499" s="15"/>
    </row>
    <row r="3500">
      <c r="A3500" s="9"/>
      <c r="B3500" s="7"/>
      <c r="C3500" s="7"/>
      <c r="D3500" s="7"/>
      <c r="E3500" s="11"/>
      <c r="F3500" s="11"/>
      <c r="G3500" s="11"/>
      <c r="H3500" s="11"/>
      <c r="I3500" s="11"/>
      <c r="M3500" s="14"/>
      <c r="N3500" s="15"/>
      <c r="O3500" s="15"/>
    </row>
    <row r="3501">
      <c r="A3501" s="9"/>
      <c r="B3501" s="7"/>
      <c r="C3501" s="7"/>
      <c r="D3501" s="7"/>
      <c r="E3501" s="11"/>
      <c r="F3501" s="11"/>
      <c r="G3501" s="11"/>
      <c r="H3501" s="11"/>
      <c r="I3501" s="11"/>
      <c r="M3501" s="14"/>
      <c r="N3501" s="15"/>
      <c r="O3501" s="15"/>
    </row>
    <row r="3502">
      <c r="A3502" s="9"/>
      <c r="B3502" s="7"/>
      <c r="C3502" s="7"/>
      <c r="D3502" s="7"/>
      <c r="E3502" s="11"/>
      <c r="F3502" s="11"/>
      <c r="G3502" s="11"/>
      <c r="H3502" s="11"/>
      <c r="I3502" s="11"/>
      <c r="M3502" s="14"/>
      <c r="N3502" s="15"/>
      <c r="O3502" s="15"/>
    </row>
    <row r="3503">
      <c r="A3503" s="9"/>
      <c r="B3503" s="7"/>
      <c r="C3503" s="7"/>
      <c r="D3503" s="7"/>
      <c r="E3503" s="11"/>
      <c r="F3503" s="11"/>
      <c r="G3503" s="11"/>
      <c r="H3503" s="11"/>
      <c r="I3503" s="11"/>
      <c r="M3503" s="14"/>
      <c r="N3503" s="15"/>
      <c r="O3503" s="15"/>
    </row>
    <row r="3504">
      <c r="A3504" s="9"/>
      <c r="B3504" s="7"/>
      <c r="C3504" s="7"/>
      <c r="D3504" s="7"/>
      <c r="E3504" s="11"/>
      <c r="F3504" s="11"/>
      <c r="G3504" s="11"/>
      <c r="H3504" s="11"/>
      <c r="I3504" s="11"/>
      <c r="M3504" s="14"/>
      <c r="N3504" s="15"/>
      <c r="O3504" s="15"/>
    </row>
    <row r="3505">
      <c r="A3505" s="9"/>
      <c r="B3505" s="7"/>
      <c r="C3505" s="7"/>
      <c r="D3505" s="7"/>
      <c r="E3505" s="11"/>
      <c r="F3505" s="11"/>
      <c r="G3505" s="11"/>
      <c r="H3505" s="11"/>
      <c r="I3505" s="11"/>
      <c r="M3505" s="14"/>
      <c r="N3505" s="15"/>
      <c r="O3505" s="15"/>
    </row>
    <row r="3506">
      <c r="A3506" s="9"/>
      <c r="B3506" s="7"/>
      <c r="C3506" s="7"/>
      <c r="D3506" s="7"/>
      <c r="E3506" s="11"/>
      <c r="F3506" s="11"/>
      <c r="G3506" s="11"/>
      <c r="H3506" s="11"/>
      <c r="I3506" s="11"/>
      <c r="M3506" s="14"/>
      <c r="N3506" s="15"/>
      <c r="O3506" s="15"/>
    </row>
    <row r="3507">
      <c r="A3507" s="9"/>
      <c r="B3507" s="7"/>
      <c r="C3507" s="7"/>
      <c r="D3507" s="7"/>
      <c r="E3507" s="11"/>
      <c r="F3507" s="11"/>
      <c r="G3507" s="11"/>
      <c r="H3507" s="11"/>
      <c r="I3507" s="11"/>
      <c r="M3507" s="14"/>
      <c r="N3507" s="15"/>
      <c r="O3507" s="15"/>
    </row>
    <row r="3508">
      <c r="A3508" s="9"/>
      <c r="B3508" s="7"/>
      <c r="C3508" s="7"/>
      <c r="D3508" s="7"/>
      <c r="E3508" s="11"/>
      <c r="F3508" s="11"/>
      <c r="G3508" s="11"/>
      <c r="H3508" s="11"/>
      <c r="I3508" s="11"/>
      <c r="M3508" s="14"/>
      <c r="N3508" s="15"/>
      <c r="O3508" s="15"/>
    </row>
    <row r="3509">
      <c r="A3509" s="9"/>
      <c r="B3509" s="7"/>
      <c r="C3509" s="7"/>
      <c r="D3509" s="7"/>
      <c r="E3509" s="11"/>
      <c r="F3509" s="11"/>
      <c r="G3509" s="11"/>
      <c r="H3509" s="11"/>
      <c r="I3509" s="11"/>
      <c r="M3509" s="14"/>
      <c r="N3509" s="15"/>
      <c r="O3509" s="15"/>
    </row>
    <row r="3510">
      <c r="A3510" s="9"/>
      <c r="B3510" s="7"/>
      <c r="C3510" s="7"/>
      <c r="D3510" s="7"/>
      <c r="E3510" s="11"/>
      <c r="F3510" s="11"/>
      <c r="G3510" s="11"/>
      <c r="H3510" s="11"/>
      <c r="I3510" s="11"/>
      <c r="M3510" s="14"/>
      <c r="N3510" s="15"/>
      <c r="O3510" s="15"/>
    </row>
    <row r="3511">
      <c r="A3511" s="9"/>
      <c r="B3511" s="7"/>
      <c r="C3511" s="7"/>
      <c r="D3511" s="7"/>
      <c r="E3511" s="11"/>
      <c r="F3511" s="11"/>
      <c r="G3511" s="11"/>
      <c r="H3511" s="11"/>
      <c r="I3511" s="11"/>
      <c r="M3511" s="14"/>
      <c r="N3511" s="15"/>
      <c r="O3511" s="15"/>
    </row>
    <row r="3512">
      <c r="A3512" s="9"/>
      <c r="B3512" s="7"/>
      <c r="C3512" s="7"/>
      <c r="D3512" s="7"/>
      <c r="E3512" s="11"/>
      <c r="F3512" s="11"/>
      <c r="G3512" s="11"/>
      <c r="H3512" s="11"/>
      <c r="I3512" s="11"/>
      <c r="M3512" s="14"/>
      <c r="N3512" s="15"/>
      <c r="O3512" s="15"/>
    </row>
    <row r="3513">
      <c r="A3513" s="9"/>
      <c r="B3513" s="7"/>
      <c r="C3513" s="7"/>
      <c r="D3513" s="7"/>
      <c r="E3513" s="11"/>
      <c r="F3513" s="11"/>
      <c r="G3513" s="11"/>
      <c r="H3513" s="11"/>
      <c r="I3513" s="11"/>
      <c r="M3513" s="14"/>
      <c r="N3513" s="15"/>
      <c r="O3513" s="15"/>
    </row>
    <row r="3514">
      <c r="A3514" s="9"/>
      <c r="B3514" s="7"/>
      <c r="C3514" s="7"/>
      <c r="D3514" s="7"/>
      <c r="E3514" s="11"/>
      <c r="F3514" s="11"/>
      <c r="G3514" s="11"/>
      <c r="H3514" s="11"/>
      <c r="I3514" s="11"/>
      <c r="M3514" s="14"/>
      <c r="N3514" s="15"/>
      <c r="O3514" s="15"/>
    </row>
    <row r="3515">
      <c r="A3515" s="9"/>
      <c r="B3515" s="7"/>
      <c r="C3515" s="7"/>
      <c r="D3515" s="7"/>
      <c r="E3515" s="11"/>
      <c r="F3515" s="11"/>
      <c r="G3515" s="11"/>
      <c r="H3515" s="11"/>
      <c r="I3515" s="11"/>
      <c r="M3515" s="14"/>
      <c r="N3515" s="15"/>
      <c r="O3515" s="15"/>
    </row>
    <row r="3516">
      <c r="A3516" s="9"/>
      <c r="B3516" s="7"/>
      <c r="C3516" s="7"/>
      <c r="D3516" s="7"/>
      <c r="E3516" s="11"/>
      <c r="F3516" s="11"/>
      <c r="G3516" s="11"/>
      <c r="H3516" s="11"/>
      <c r="I3516" s="11"/>
      <c r="M3516" s="14"/>
      <c r="N3516" s="15"/>
      <c r="O3516" s="15"/>
    </row>
    <row r="3517">
      <c r="A3517" s="9"/>
      <c r="B3517" s="7"/>
      <c r="C3517" s="7"/>
      <c r="D3517" s="7"/>
      <c r="E3517" s="11"/>
      <c r="F3517" s="11"/>
      <c r="G3517" s="11"/>
      <c r="H3517" s="11"/>
      <c r="I3517" s="11"/>
      <c r="M3517" s="14"/>
      <c r="N3517" s="15"/>
      <c r="O3517" s="15"/>
    </row>
    <row r="3518">
      <c r="A3518" s="9"/>
      <c r="B3518" s="7"/>
      <c r="C3518" s="7"/>
      <c r="D3518" s="7"/>
      <c r="E3518" s="11"/>
      <c r="F3518" s="11"/>
      <c r="G3518" s="11"/>
      <c r="H3518" s="11"/>
      <c r="I3518" s="11"/>
      <c r="M3518" s="14"/>
      <c r="N3518" s="15"/>
      <c r="O3518" s="15"/>
    </row>
    <row r="3519">
      <c r="A3519" s="9"/>
      <c r="B3519" s="7"/>
      <c r="C3519" s="7"/>
      <c r="D3519" s="7"/>
      <c r="E3519" s="11"/>
      <c r="F3519" s="11"/>
      <c r="G3519" s="11"/>
      <c r="H3519" s="11"/>
      <c r="I3519" s="11"/>
      <c r="M3519" s="14"/>
      <c r="N3519" s="15"/>
      <c r="O3519" s="15"/>
    </row>
    <row r="3520">
      <c r="A3520" s="9"/>
      <c r="B3520" s="7"/>
      <c r="C3520" s="7"/>
      <c r="D3520" s="7"/>
      <c r="E3520" s="11"/>
      <c r="F3520" s="11"/>
      <c r="G3520" s="11"/>
      <c r="H3520" s="11"/>
      <c r="I3520" s="11"/>
      <c r="M3520" s="14"/>
      <c r="N3520" s="15"/>
      <c r="O3520" s="15"/>
    </row>
    <row r="3521">
      <c r="A3521" s="9"/>
      <c r="B3521" s="7"/>
      <c r="C3521" s="7"/>
      <c r="D3521" s="7"/>
      <c r="E3521" s="11"/>
      <c r="F3521" s="11"/>
      <c r="G3521" s="11"/>
      <c r="H3521" s="11"/>
      <c r="I3521" s="11"/>
      <c r="M3521" s="14"/>
      <c r="N3521" s="15"/>
      <c r="O3521" s="15"/>
    </row>
    <row r="3522">
      <c r="A3522" s="9"/>
      <c r="B3522" s="7"/>
      <c r="C3522" s="7"/>
      <c r="D3522" s="7"/>
      <c r="E3522" s="11"/>
      <c r="F3522" s="11"/>
      <c r="G3522" s="11"/>
      <c r="H3522" s="11"/>
      <c r="I3522" s="11"/>
      <c r="M3522" s="14"/>
      <c r="N3522" s="15"/>
      <c r="O3522" s="15"/>
    </row>
    <row r="3523">
      <c r="A3523" s="9"/>
      <c r="B3523" s="7"/>
      <c r="C3523" s="7"/>
      <c r="D3523" s="7"/>
      <c r="E3523" s="11"/>
      <c r="F3523" s="11"/>
      <c r="G3523" s="11"/>
      <c r="H3523" s="11"/>
      <c r="I3523" s="11"/>
      <c r="M3523" s="14"/>
      <c r="N3523" s="15"/>
      <c r="O3523" s="15"/>
    </row>
    <row r="3524">
      <c r="A3524" s="9"/>
      <c r="B3524" s="7"/>
      <c r="C3524" s="7"/>
      <c r="D3524" s="7"/>
      <c r="E3524" s="11"/>
      <c r="F3524" s="11"/>
      <c r="G3524" s="11"/>
      <c r="H3524" s="11"/>
      <c r="I3524" s="11"/>
      <c r="M3524" s="14"/>
      <c r="N3524" s="15"/>
      <c r="O3524" s="15"/>
    </row>
    <row r="3525">
      <c r="A3525" s="9"/>
      <c r="B3525" s="7"/>
      <c r="C3525" s="7"/>
      <c r="D3525" s="7"/>
      <c r="E3525" s="11"/>
      <c r="F3525" s="11"/>
      <c r="G3525" s="11"/>
      <c r="H3525" s="11"/>
      <c r="I3525" s="11"/>
      <c r="M3525" s="14"/>
      <c r="N3525" s="15"/>
      <c r="O3525" s="15"/>
    </row>
    <row r="3526">
      <c r="A3526" s="9"/>
      <c r="B3526" s="7"/>
      <c r="C3526" s="7"/>
      <c r="D3526" s="7"/>
      <c r="E3526" s="11"/>
      <c r="F3526" s="11"/>
      <c r="G3526" s="11"/>
      <c r="H3526" s="11"/>
      <c r="I3526" s="11"/>
      <c r="M3526" s="14"/>
      <c r="N3526" s="15"/>
      <c r="O3526" s="15"/>
    </row>
    <row r="3527">
      <c r="A3527" s="9"/>
      <c r="B3527" s="7"/>
      <c r="C3527" s="7"/>
      <c r="D3527" s="7"/>
      <c r="E3527" s="11"/>
      <c r="F3527" s="11"/>
      <c r="G3527" s="11"/>
      <c r="H3527" s="11"/>
      <c r="I3527" s="11"/>
      <c r="M3527" s="14"/>
      <c r="N3527" s="15"/>
      <c r="O3527" s="15"/>
    </row>
    <row r="3528">
      <c r="A3528" s="9"/>
      <c r="B3528" s="7"/>
      <c r="C3528" s="7"/>
      <c r="D3528" s="7"/>
      <c r="E3528" s="11"/>
      <c r="F3528" s="11"/>
      <c r="G3528" s="11"/>
      <c r="H3528" s="11"/>
      <c r="I3528" s="11"/>
      <c r="M3528" s="14"/>
      <c r="N3528" s="15"/>
      <c r="O3528" s="15"/>
    </row>
    <row r="3529">
      <c r="A3529" s="9"/>
      <c r="B3529" s="7"/>
      <c r="C3529" s="7"/>
      <c r="D3529" s="7"/>
      <c r="E3529" s="11"/>
      <c r="F3529" s="11"/>
      <c r="G3529" s="11"/>
      <c r="H3529" s="11"/>
      <c r="I3529" s="11"/>
      <c r="M3529" s="14"/>
      <c r="N3529" s="15"/>
      <c r="O3529" s="15"/>
    </row>
    <row r="3530">
      <c r="A3530" s="9"/>
      <c r="B3530" s="7"/>
      <c r="C3530" s="7"/>
      <c r="D3530" s="7"/>
      <c r="E3530" s="11"/>
      <c r="F3530" s="11"/>
      <c r="G3530" s="11"/>
      <c r="H3530" s="11"/>
      <c r="I3530" s="11"/>
      <c r="M3530" s="14"/>
      <c r="N3530" s="15"/>
      <c r="O3530" s="15"/>
    </row>
    <row r="3531">
      <c r="A3531" s="9"/>
      <c r="B3531" s="7"/>
      <c r="C3531" s="7"/>
      <c r="D3531" s="7"/>
      <c r="E3531" s="11"/>
      <c r="F3531" s="11"/>
      <c r="G3531" s="11"/>
      <c r="H3531" s="11"/>
      <c r="I3531" s="11"/>
      <c r="M3531" s="14"/>
      <c r="N3531" s="15"/>
      <c r="O3531" s="15"/>
    </row>
    <row r="3532">
      <c r="A3532" s="9"/>
      <c r="B3532" s="7"/>
      <c r="C3532" s="7"/>
      <c r="D3532" s="7"/>
      <c r="E3532" s="11"/>
      <c r="F3532" s="11"/>
      <c r="G3532" s="11"/>
      <c r="H3532" s="11"/>
      <c r="I3532" s="11"/>
      <c r="M3532" s="14"/>
      <c r="N3532" s="15"/>
      <c r="O3532" s="15"/>
    </row>
    <row r="3533">
      <c r="A3533" s="9"/>
      <c r="B3533" s="7"/>
      <c r="C3533" s="7"/>
      <c r="D3533" s="7"/>
      <c r="E3533" s="11"/>
      <c r="F3533" s="11"/>
      <c r="G3533" s="11"/>
      <c r="H3533" s="11"/>
      <c r="I3533" s="11"/>
      <c r="M3533" s="14"/>
      <c r="N3533" s="15"/>
      <c r="O3533" s="15"/>
    </row>
    <row r="3534">
      <c r="A3534" s="9"/>
      <c r="B3534" s="7"/>
      <c r="C3534" s="7"/>
      <c r="D3534" s="7"/>
      <c r="E3534" s="11"/>
      <c r="F3534" s="11"/>
      <c r="G3534" s="11"/>
      <c r="H3534" s="11"/>
      <c r="I3534" s="11"/>
      <c r="M3534" s="14"/>
      <c r="N3534" s="15"/>
      <c r="O3534" s="15"/>
    </row>
    <row r="3535">
      <c r="A3535" s="9"/>
      <c r="B3535" s="7"/>
      <c r="C3535" s="7"/>
      <c r="D3535" s="7"/>
      <c r="E3535" s="11"/>
      <c r="F3535" s="11"/>
      <c r="G3535" s="11"/>
      <c r="H3535" s="11"/>
      <c r="I3535" s="11"/>
      <c r="M3535" s="14"/>
      <c r="N3535" s="15"/>
      <c r="O3535" s="15"/>
    </row>
    <row r="3536">
      <c r="A3536" s="9"/>
      <c r="B3536" s="7"/>
      <c r="C3536" s="7"/>
      <c r="D3536" s="7"/>
      <c r="E3536" s="11"/>
      <c r="F3536" s="11"/>
      <c r="G3536" s="11"/>
      <c r="H3536" s="11"/>
      <c r="I3536" s="11"/>
      <c r="M3536" s="14"/>
      <c r="N3536" s="15"/>
      <c r="O3536" s="15"/>
    </row>
    <row r="3537">
      <c r="A3537" s="9"/>
      <c r="B3537" s="7"/>
      <c r="C3537" s="7"/>
      <c r="D3537" s="7"/>
      <c r="E3537" s="11"/>
      <c r="F3537" s="11"/>
      <c r="G3537" s="11"/>
      <c r="H3537" s="11"/>
      <c r="I3537" s="11"/>
      <c r="M3537" s="14"/>
      <c r="N3537" s="15"/>
      <c r="O3537" s="15"/>
    </row>
    <row r="3538">
      <c r="A3538" s="9"/>
      <c r="B3538" s="7"/>
      <c r="C3538" s="7"/>
      <c r="D3538" s="7"/>
      <c r="E3538" s="11"/>
      <c r="F3538" s="11"/>
      <c r="G3538" s="11"/>
      <c r="H3538" s="11"/>
      <c r="I3538" s="11"/>
      <c r="M3538" s="14"/>
      <c r="N3538" s="15"/>
      <c r="O3538" s="15"/>
    </row>
    <row r="3539">
      <c r="A3539" s="9"/>
      <c r="B3539" s="7"/>
      <c r="C3539" s="7"/>
      <c r="D3539" s="7"/>
      <c r="E3539" s="11"/>
      <c r="F3539" s="11"/>
      <c r="G3539" s="11"/>
      <c r="H3539" s="11"/>
      <c r="I3539" s="11"/>
      <c r="M3539" s="14"/>
      <c r="N3539" s="15"/>
      <c r="O3539" s="15"/>
    </row>
    <row r="3540">
      <c r="A3540" s="9"/>
      <c r="B3540" s="7"/>
      <c r="C3540" s="7"/>
      <c r="D3540" s="7"/>
      <c r="E3540" s="11"/>
      <c r="F3540" s="11"/>
      <c r="G3540" s="11"/>
      <c r="H3540" s="11"/>
      <c r="I3540" s="11"/>
      <c r="M3540" s="14"/>
      <c r="N3540" s="15"/>
      <c r="O3540" s="15"/>
    </row>
    <row r="3541">
      <c r="A3541" s="9"/>
      <c r="B3541" s="7"/>
      <c r="C3541" s="7"/>
      <c r="D3541" s="7"/>
      <c r="E3541" s="11"/>
      <c r="F3541" s="11"/>
      <c r="G3541" s="11"/>
      <c r="H3541" s="11"/>
      <c r="I3541" s="11"/>
      <c r="M3541" s="14"/>
      <c r="N3541" s="15"/>
      <c r="O3541" s="15"/>
    </row>
    <row r="3542">
      <c r="A3542" s="9"/>
      <c r="B3542" s="7"/>
      <c r="C3542" s="7"/>
      <c r="D3542" s="7"/>
      <c r="E3542" s="11"/>
      <c r="F3542" s="11"/>
      <c r="G3542" s="11"/>
      <c r="H3542" s="11"/>
      <c r="I3542" s="11"/>
      <c r="M3542" s="14"/>
      <c r="N3542" s="15"/>
      <c r="O3542" s="15"/>
    </row>
    <row r="3543">
      <c r="A3543" s="9"/>
      <c r="B3543" s="7"/>
      <c r="C3543" s="7"/>
      <c r="D3543" s="7"/>
      <c r="E3543" s="11"/>
      <c r="F3543" s="11"/>
      <c r="G3543" s="11"/>
      <c r="H3543" s="11"/>
      <c r="I3543" s="11"/>
      <c r="M3543" s="14"/>
      <c r="N3543" s="15"/>
      <c r="O3543" s="15"/>
    </row>
    <row r="3544">
      <c r="A3544" s="9"/>
      <c r="B3544" s="7"/>
      <c r="C3544" s="7"/>
      <c r="D3544" s="7"/>
      <c r="E3544" s="11"/>
      <c r="F3544" s="11"/>
      <c r="G3544" s="11"/>
      <c r="H3544" s="11"/>
      <c r="I3544" s="11"/>
      <c r="M3544" s="14"/>
      <c r="N3544" s="15"/>
      <c r="O3544" s="15"/>
    </row>
    <row r="3545">
      <c r="A3545" s="9"/>
      <c r="B3545" s="7"/>
      <c r="C3545" s="7"/>
      <c r="D3545" s="7"/>
      <c r="E3545" s="11"/>
      <c r="F3545" s="11"/>
      <c r="G3545" s="11"/>
      <c r="H3545" s="11"/>
      <c r="I3545" s="11"/>
      <c r="M3545" s="14"/>
      <c r="N3545" s="15"/>
      <c r="O3545" s="15"/>
    </row>
    <row r="3546">
      <c r="A3546" s="9"/>
      <c r="B3546" s="7"/>
      <c r="C3546" s="7"/>
      <c r="D3546" s="7"/>
      <c r="E3546" s="11"/>
      <c r="F3546" s="11"/>
      <c r="G3546" s="11"/>
      <c r="H3546" s="11"/>
      <c r="I3546" s="11"/>
      <c r="M3546" s="14"/>
      <c r="N3546" s="15"/>
      <c r="O3546" s="15"/>
    </row>
    <row r="3547">
      <c r="A3547" s="9"/>
      <c r="B3547" s="7"/>
      <c r="C3547" s="7"/>
      <c r="D3547" s="7"/>
      <c r="E3547" s="11"/>
      <c r="F3547" s="11"/>
      <c r="G3547" s="11"/>
      <c r="H3547" s="11"/>
      <c r="I3547" s="11"/>
      <c r="M3547" s="14"/>
      <c r="N3547" s="15"/>
      <c r="O3547" s="15"/>
    </row>
    <row r="3548">
      <c r="A3548" s="9"/>
      <c r="B3548" s="7"/>
      <c r="C3548" s="7"/>
      <c r="D3548" s="7"/>
      <c r="E3548" s="11"/>
      <c r="F3548" s="11"/>
      <c r="G3548" s="11"/>
      <c r="H3548" s="11"/>
      <c r="I3548" s="11"/>
      <c r="M3548" s="14"/>
      <c r="N3548" s="15"/>
      <c r="O3548" s="15"/>
    </row>
    <row r="3549">
      <c r="A3549" s="9"/>
      <c r="B3549" s="7"/>
      <c r="C3549" s="7"/>
      <c r="D3549" s="7"/>
      <c r="E3549" s="11"/>
      <c r="F3549" s="11"/>
      <c r="G3549" s="11"/>
      <c r="H3549" s="11"/>
      <c r="I3549" s="11"/>
      <c r="M3549" s="14"/>
      <c r="N3549" s="15"/>
      <c r="O3549" s="15"/>
    </row>
    <row r="3550">
      <c r="A3550" s="9"/>
      <c r="B3550" s="7"/>
      <c r="C3550" s="7"/>
      <c r="D3550" s="7"/>
      <c r="E3550" s="11"/>
      <c r="F3550" s="11"/>
      <c r="G3550" s="11"/>
      <c r="H3550" s="11"/>
      <c r="I3550" s="11"/>
      <c r="M3550" s="14"/>
      <c r="N3550" s="15"/>
      <c r="O3550" s="15"/>
    </row>
    <row r="3551">
      <c r="A3551" s="9"/>
      <c r="B3551" s="7"/>
      <c r="C3551" s="7"/>
      <c r="D3551" s="7"/>
      <c r="E3551" s="11"/>
      <c r="F3551" s="11"/>
      <c r="G3551" s="11"/>
      <c r="H3551" s="11"/>
      <c r="I3551" s="11"/>
      <c r="M3551" s="14"/>
      <c r="N3551" s="15"/>
      <c r="O3551" s="15"/>
    </row>
    <row r="3552">
      <c r="A3552" s="9"/>
      <c r="B3552" s="7"/>
      <c r="C3552" s="7"/>
      <c r="D3552" s="7"/>
      <c r="E3552" s="11"/>
      <c r="F3552" s="11"/>
      <c r="G3552" s="11"/>
      <c r="H3552" s="11"/>
      <c r="I3552" s="11"/>
      <c r="M3552" s="14"/>
      <c r="N3552" s="15"/>
      <c r="O3552" s="15"/>
    </row>
    <row r="3553">
      <c r="A3553" s="9"/>
      <c r="B3553" s="7"/>
      <c r="C3553" s="7"/>
      <c r="D3553" s="7"/>
      <c r="E3553" s="11"/>
      <c r="F3553" s="11"/>
      <c r="G3553" s="11"/>
      <c r="H3553" s="11"/>
      <c r="I3553" s="11"/>
      <c r="M3553" s="14"/>
      <c r="N3553" s="15"/>
      <c r="O3553" s="15"/>
    </row>
    <row r="3554">
      <c r="A3554" s="9"/>
      <c r="B3554" s="7"/>
      <c r="C3554" s="7"/>
      <c r="D3554" s="7"/>
      <c r="E3554" s="11"/>
      <c r="F3554" s="11"/>
      <c r="G3554" s="11"/>
      <c r="H3554" s="11"/>
      <c r="I3554" s="11"/>
      <c r="M3554" s="14"/>
      <c r="N3554" s="15"/>
      <c r="O3554" s="15"/>
    </row>
    <row r="3555">
      <c r="A3555" s="9"/>
      <c r="B3555" s="7"/>
      <c r="C3555" s="7"/>
      <c r="D3555" s="7"/>
      <c r="E3555" s="11"/>
      <c r="F3555" s="11"/>
      <c r="G3555" s="11"/>
      <c r="H3555" s="11"/>
      <c r="I3555" s="11"/>
      <c r="M3555" s="14"/>
      <c r="N3555" s="15"/>
      <c r="O3555" s="15"/>
    </row>
    <row r="3556">
      <c r="A3556" s="9"/>
      <c r="B3556" s="7"/>
      <c r="C3556" s="7"/>
      <c r="D3556" s="7"/>
      <c r="E3556" s="11"/>
      <c r="F3556" s="11"/>
      <c r="G3556" s="11"/>
      <c r="H3556" s="11"/>
      <c r="I3556" s="11"/>
      <c r="M3556" s="14"/>
      <c r="N3556" s="15"/>
      <c r="O3556" s="15"/>
    </row>
    <row r="3557">
      <c r="A3557" s="9"/>
      <c r="B3557" s="7"/>
      <c r="C3557" s="7"/>
      <c r="D3557" s="7"/>
      <c r="E3557" s="11"/>
      <c r="F3557" s="11"/>
      <c r="G3557" s="11"/>
      <c r="H3557" s="11"/>
      <c r="I3557" s="11"/>
      <c r="M3557" s="14"/>
      <c r="N3557" s="15"/>
      <c r="O3557" s="15"/>
    </row>
    <row r="3558">
      <c r="A3558" s="9"/>
      <c r="B3558" s="7"/>
      <c r="C3558" s="7"/>
      <c r="D3558" s="7"/>
      <c r="E3558" s="11"/>
      <c r="F3558" s="11"/>
      <c r="G3558" s="11"/>
      <c r="H3558" s="11"/>
      <c r="I3558" s="11"/>
      <c r="M3558" s="14"/>
      <c r="N3558" s="15"/>
      <c r="O3558" s="15"/>
    </row>
    <row r="3559">
      <c r="A3559" s="9"/>
      <c r="B3559" s="7"/>
      <c r="C3559" s="7"/>
      <c r="D3559" s="7"/>
      <c r="E3559" s="11"/>
      <c r="F3559" s="11"/>
      <c r="G3559" s="11"/>
      <c r="H3559" s="11"/>
      <c r="I3559" s="11"/>
      <c r="M3559" s="14"/>
      <c r="N3559" s="15"/>
      <c r="O3559" s="15"/>
    </row>
    <row r="3560">
      <c r="A3560" s="9"/>
      <c r="B3560" s="7"/>
      <c r="C3560" s="7"/>
      <c r="D3560" s="7"/>
      <c r="E3560" s="11"/>
      <c r="F3560" s="11"/>
      <c r="G3560" s="11"/>
      <c r="H3560" s="11"/>
      <c r="I3560" s="11"/>
      <c r="M3560" s="14"/>
      <c r="N3560" s="15"/>
      <c r="O3560" s="15"/>
    </row>
    <row r="3561">
      <c r="A3561" s="9"/>
      <c r="B3561" s="7"/>
      <c r="C3561" s="7"/>
      <c r="D3561" s="7"/>
      <c r="E3561" s="11"/>
      <c r="F3561" s="11"/>
      <c r="G3561" s="11"/>
      <c r="H3561" s="11"/>
      <c r="I3561" s="11"/>
      <c r="M3561" s="14"/>
      <c r="N3561" s="15"/>
      <c r="O3561" s="15"/>
    </row>
    <row r="3562">
      <c r="A3562" s="9"/>
      <c r="B3562" s="7"/>
      <c r="C3562" s="7"/>
      <c r="D3562" s="7"/>
      <c r="E3562" s="11"/>
      <c r="F3562" s="11"/>
      <c r="G3562" s="11"/>
      <c r="H3562" s="11"/>
      <c r="I3562" s="11"/>
      <c r="M3562" s="14"/>
      <c r="N3562" s="15"/>
      <c r="O3562" s="15"/>
    </row>
    <row r="3563">
      <c r="A3563" s="9"/>
      <c r="B3563" s="7"/>
      <c r="C3563" s="7"/>
      <c r="D3563" s="7"/>
      <c r="E3563" s="11"/>
      <c r="F3563" s="11"/>
      <c r="G3563" s="11"/>
      <c r="H3563" s="11"/>
      <c r="I3563" s="11"/>
      <c r="M3563" s="14"/>
      <c r="N3563" s="15"/>
      <c r="O3563" s="15"/>
    </row>
    <row r="3564">
      <c r="A3564" s="9"/>
      <c r="B3564" s="7"/>
      <c r="C3564" s="7"/>
      <c r="D3564" s="7"/>
      <c r="E3564" s="11"/>
      <c r="F3564" s="11"/>
      <c r="G3564" s="11"/>
      <c r="H3564" s="11"/>
      <c r="I3564" s="11"/>
      <c r="M3564" s="14"/>
      <c r="N3564" s="15"/>
      <c r="O3564" s="15"/>
    </row>
    <row r="3565">
      <c r="A3565" s="9"/>
      <c r="B3565" s="7"/>
      <c r="C3565" s="7"/>
      <c r="D3565" s="7"/>
      <c r="E3565" s="11"/>
      <c r="F3565" s="11"/>
      <c r="G3565" s="11"/>
      <c r="H3565" s="11"/>
      <c r="I3565" s="11"/>
      <c r="M3565" s="14"/>
      <c r="N3565" s="15"/>
      <c r="O3565" s="15"/>
    </row>
    <row r="3566">
      <c r="A3566" s="9"/>
      <c r="B3566" s="7"/>
      <c r="C3566" s="7"/>
      <c r="D3566" s="7"/>
      <c r="E3566" s="11"/>
      <c r="F3566" s="11"/>
      <c r="G3566" s="11"/>
      <c r="H3566" s="11"/>
      <c r="I3566" s="11"/>
      <c r="M3566" s="14"/>
      <c r="N3566" s="15"/>
      <c r="O3566" s="15"/>
    </row>
    <row r="3567">
      <c r="A3567" s="9"/>
      <c r="B3567" s="7"/>
      <c r="C3567" s="7"/>
      <c r="D3567" s="7"/>
      <c r="E3567" s="11"/>
      <c r="F3567" s="11"/>
      <c r="G3567" s="11"/>
      <c r="H3567" s="11"/>
      <c r="I3567" s="11"/>
      <c r="M3567" s="14"/>
      <c r="N3567" s="15"/>
      <c r="O3567" s="15"/>
    </row>
    <row r="3568">
      <c r="A3568" s="9"/>
      <c r="B3568" s="7"/>
      <c r="C3568" s="7"/>
      <c r="D3568" s="7"/>
      <c r="E3568" s="11"/>
      <c r="F3568" s="11"/>
      <c r="G3568" s="11"/>
      <c r="H3568" s="11"/>
      <c r="I3568" s="11"/>
      <c r="M3568" s="14"/>
      <c r="N3568" s="15"/>
      <c r="O3568" s="15"/>
    </row>
    <row r="3569">
      <c r="A3569" s="9"/>
      <c r="B3569" s="7"/>
      <c r="C3569" s="7"/>
      <c r="D3569" s="7"/>
      <c r="E3569" s="11"/>
      <c r="F3569" s="11"/>
      <c r="G3569" s="11"/>
      <c r="H3569" s="11"/>
      <c r="I3569" s="11"/>
      <c r="M3569" s="14"/>
      <c r="N3569" s="15"/>
      <c r="O3569" s="15"/>
    </row>
    <row r="3570">
      <c r="A3570" s="9"/>
      <c r="B3570" s="7"/>
      <c r="C3570" s="7"/>
      <c r="D3570" s="7"/>
      <c r="E3570" s="11"/>
      <c r="F3570" s="11"/>
      <c r="G3570" s="11"/>
      <c r="H3570" s="11"/>
      <c r="I3570" s="11"/>
      <c r="M3570" s="14"/>
      <c r="N3570" s="15"/>
      <c r="O3570" s="15"/>
    </row>
    <row r="3571">
      <c r="A3571" s="9"/>
      <c r="B3571" s="7"/>
      <c r="C3571" s="7"/>
      <c r="D3571" s="7"/>
      <c r="E3571" s="11"/>
      <c r="F3571" s="11"/>
      <c r="G3571" s="11"/>
      <c r="H3571" s="11"/>
      <c r="I3571" s="11"/>
      <c r="M3571" s="14"/>
      <c r="N3571" s="15"/>
      <c r="O3571" s="15"/>
    </row>
    <row r="3572">
      <c r="A3572" s="9"/>
      <c r="B3572" s="7"/>
      <c r="C3572" s="7"/>
      <c r="D3572" s="7"/>
      <c r="E3572" s="11"/>
      <c r="F3572" s="11"/>
      <c r="G3572" s="11"/>
      <c r="H3572" s="11"/>
      <c r="I3572" s="11"/>
      <c r="M3572" s="14"/>
      <c r="N3572" s="15"/>
      <c r="O3572" s="15"/>
    </row>
    <row r="3573">
      <c r="A3573" s="9"/>
      <c r="B3573" s="7"/>
      <c r="C3573" s="7"/>
      <c r="D3573" s="7"/>
      <c r="E3573" s="11"/>
      <c r="F3573" s="11"/>
      <c r="G3573" s="11"/>
      <c r="H3573" s="11"/>
      <c r="I3573" s="11"/>
      <c r="M3573" s="14"/>
      <c r="N3573" s="15"/>
      <c r="O3573" s="15"/>
    </row>
    <row r="3574">
      <c r="A3574" s="9"/>
      <c r="B3574" s="7"/>
      <c r="C3574" s="7"/>
      <c r="D3574" s="7"/>
      <c r="E3574" s="11"/>
      <c r="F3574" s="11"/>
      <c r="G3574" s="11"/>
      <c r="H3574" s="11"/>
      <c r="I3574" s="11"/>
      <c r="M3574" s="14"/>
      <c r="N3574" s="15"/>
      <c r="O3574" s="15"/>
    </row>
    <row r="3575">
      <c r="A3575" s="9"/>
      <c r="B3575" s="7"/>
      <c r="C3575" s="7"/>
      <c r="D3575" s="7"/>
      <c r="E3575" s="11"/>
      <c r="F3575" s="11"/>
      <c r="G3575" s="11"/>
      <c r="H3575" s="11"/>
      <c r="I3575" s="11"/>
      <c r="M3575" s="14"/>
      <c r="N3575" s="15"/>
      <c r="O3575" s="15"/>
    </row>
    <row r="3576">
      <c r="A3576" s="9"/>
      <c r="B3576" s="7"/>
      <c r="C3576" s="7"/>
      <c r="D3576" s="7"/>
      <c r="E3576" s="11"/>
      <c r="F3576" s="11"/>
      <c r="G3576" s="11"/>
      <c r="H3576" s="11"/>
      <c r="I3576" s="11"/>
      <c r="M3576" s="14"/>
      <c r="N3576" s="15"/>
      <c r="O3576" s="15"/>
    </row>
    <row r="3577">
      <c r="A3577" s="9"/>
      <c r="B3577" s="7"/>
      <c r="C3577" s="7"/>
      <c r="D3577" s="7"/>
      <c r="E3577" s="11"/>
      <c r="F3577" s="11"/>
      <c r="G3577" s="11"/>
      <c r="H3577" s="11"/>
      <c r="I3577" s="11"/>
      <c r="M3577" s="14"/>
      <c r="N3577" s="15"/>
      <c r="O3577" s="15"/>
    </row>
    <row r="3578">
      <c r="A3578" s="9"/>
      <c r="B3578" s="7"/>
      <c r="C3578" s="7"/>
      <c r="D3578" s="7"/>
      <c r="E3578" s="11"/>
      <c r="F3578" s="11"/>
      <c r="G3578" s="11"/>
      <c r="H3578" s="11"/>
      <c r="I3578" s="11"/>
      <c r="M3578" s="14"/>
      <c r="N3578" s="15"/>
      <c r="O3578" s="15"/>
    </row>
    <row r="3579">
      <c r="A3579" s="9"/>
      <c r="B3579" s="7"/>
      <c r="C3579" s="7"/>
      <c r="D3579" s="7"/>
      <c r="E3579" s="11"/>
      <c r="F3579" s="11"/>
      <c r="G3579" s="11"/>
      <c r="H3579" s="11"/>
      <c r="I3579" s="11"/>
      <c r="M3579" s="14"/>
      <c r="N3579" s="15"/>
      <c r="O3579" s="15"/>
    </row>
    <row r="3580">
      <c r="A3580" s="9"/>
      <c r="B3580" s="7"/>
      <c r="C3580" s="7"/>
      <c r="D3580" s="7"/>
      <c r="E3580" s="11"/>
      <c r="F3580" s="11"/>
      <c r="G3580" s="11"/>
      <c r="H3580" s="11"/>
      <c r="I3580" s="11"/>
      <c r="M3580" s="14"/>
      <c r="N3580" s="15"/>
      <c r="O3580" s="15"/>
    </row>
    <row r="3581">
      <c r="A3581" s="9"/>
      <c r="B3581" s="7"/>
      <c r="C3581" s="7"/>
      <c r="D3581" s="7"/>
      <c r="E3581" s="11"/>
      <c r="F3581" s="11"/>
      <c r="G3581" s="11"/>
      <c r="H3581" s="11"/>
      <c r="I3581" s="11"/>
      <c r="M3581" s="14"/>
      <c r="N3581" s="15"/>
      <c r="O3581" s="15"/>
    </row>
    <row r="3582">
      <c r="A3582" s="9"/>
      <c r="B3582" s="7"/>
      <c r="C3582" s="7"/>
      <c r="D3582" s="7"/>
      <c r="E3582" s="11"/>
      <c r="F3582" s="11"/>
      <c r="G3582" s="11"/>
      <c r="H3582" s="11"/>
      <c r="I3582" s="11"/>
      <c r="M3582" s="14"/>
      <c r="N3582" s="15"/>
      <c r="O3582" s="15"/>
    </row>
    <row r="3583">
      <c r="A3583" s="9"/>
      <c r="B3583" s="7"/>
      <c r="C3583" s="7"/>
      <c r="D3583" s="7"/>
      <c r="E3583" s="11"/>
      <c r="F3583" s="11"/>
      <c r="G3583" s="11"/>
      <c r="H3583" s="11"/>
      <c r="I3583" s="11"/>
      <c r="M3583" s="14"/>
      <c r="N3583" s="15"/>
      <c r="O3583" s="15"/>
    </row>
    <row r="3584">
      <c r="A3584" s="9"/>
      <c r="B3584" s="7"/>
      <c r="C3584" s="7"/>
      <c r="D3584" s="7"/>
      <c r="E3584" s="11"/>
      <c r="F3584" s="11"/>
      <c r="G3584" s="11"/>
      <c r="H3584" s="11"/>
      <c r="I3584" s="11"/>
      <c r="M3584" s="14"/>
      <c r="N3584" s="15"/>
      <c r="O3584" s="15"/>
    </row>
    <row r="3585">
      <c r="A3585" s="9"/>
      <c r="B3585" s="7"/>
      <c r="C3585" s="7"/>
      <c r="D3585" s="7"/>
      <c r="E3585" s="11"/>
      <c r="F3585" s="11"/>
      <c r="G3585" s="11"/>
      <c r="H3585" s="11"/>
      <c r="I3585" s="11"/>
      <c r="M3585" s="14"/>
      <c r="N3585" s="15"/>
      <c r="O3585" s="15"/>
    </row>
    <row r="3586">
      <c r="A3586" s="9"/>
      <c r="B3586" s="7"/>
      <c r="C3586" s="7"/>
      <c r="D3586" s="7"/>
      <c r="E3586" s="11"/>
      <c r="F3586" s="11"/>
      <c r="G3586" s="11"/>
      <c r="H3586" s="11"/>
      <c r="I3586" s="11"/>
      <c r="M3586" s="14"/>
      <c r="N3586" s="15"/>
      <c r="O3586" s="15"/>
    </row>
    <row r="3587">
      <c r="A3587" s="9"/>
      <c r="B3587" s="7"/>
      <c r="C3587" s="7"/>
      <c r="D3587" s="7"/>
      <c r="E3587" s="11"/>
      <c r="F3587" s="11"/>
      <c r="G3587" s="11"/>
      <c r="H3587" s="11"/>
      <c r="I3587" s="11"/>
      <c r="M3587" s="14"/>
      <c r="N3587" s="15"/>
      <c r="O3587" s="15"/>
    </row>
    <row r="3588">
      <c r="A3588" s="9"/>
      <c r="B3588" s="7"/>
      <c r="C3588" s="7"/>
      <c r="D3588" s="7"/>
      <c r="E3588" s="11"/>
      <c r="F3588" s="11"/>
      <c r="G3588" s="11"/>
      <c r="H3588" s="11"/>
      <c r="I3588" s="11"/>
      <c r="M3588" s="14"/>
      <c r="N3588" s="15"/>
      <c r="O3588" s="15"/>
    </row>
    <row r="3589">
      <c r="A3589" s="9"/>
      <c r="B3589" s="7"/>
      <c r="C3589" s="7"/>
      <c r="D3589" s="7"/>
      <c r="E3589" s="11"/>
      <c r="F3589" s="11"/>
      <c r="G3589" s="11"/>
      <c r="H3589" s="11"/>
      <c r="I3589" s="11"/>
      <c r="M3589" s="14"/>
      <c r="N3589" s="15"/>
      <c r="O3589" s="15"/>
    </row>
    <row r="3590">
      <c r="A3590" s="9"/>
      <c r="B3590" s="7"/>
      <c r="C3590" s="7"/>
      <c r="D3590" s="7"/>
      <c r="E3590" s="11"/>
      <c r="F3590" s="11"/>
      <c r="G3590" s="11"/>
      <c r="H3590" s="11"/>
      <c r="I3590" s="11"/>
      <c r="M3590" s="14"/>
      <c r="N3590" s="15"/>
      <c r="O3590" s="15"/>
    </row>
    <row r="3591">
      <c r="A3591" s="9"/>
      <c r="B3591" s="7"/>
      <c r="C3591" s="7"/>
      <c r="D3591" s="7"/>
      <c r="E3591" s="11"/>
      <c r="F3591" s="11"/>
      <c r="G3591" s="11"/>
      <c r="H3591" s="11"/>
      <c r="I3591" s="11"/>
      <c r="M3591" s="14"/>
      <c r="N3591" s="15"/>
      <c r="O3591" s="15"/>
    </row>
    <row r="3592">
      <c r="A3592" s="9"/>
      <c r="B3592" s="7"/>
      <c r="C3592" s="7"/>
      <c r="D3592" s="7"/>
      <c r="E3592" s="11"/>
      <c r="F3592" s="11"/>
      <c r="G3592" s="11"/>
      <c r="H3592" s="11"/>
      <c r="I3592" s="11"/>
      <c r="M3592" s="14"/>
      <c r="N3592" s="15"/>
      <c r="O3592" s="15"/>
    </row>
    <row r="3593">
      <c r="A3593" s="9"/>
      <c r="B3593" s="7"/>
      <c r="C3593" s="7"/>
      <c r="D3593" s="7"/>
      <c r="E3593" s="11"/>
      <c r="F3593" s="11"/>
      <c r="G3593" s="11"/>
      <c r="H3593" s="11"/>
      <c r="I3593" s="11"/>
      <c r="M3593" s="14"/>
      <c r="N3593" s="15"/>
      <c r="O3593" s="15"/>
    </row>
    <row r="3594">
      <c r="A3594" s="9"/>
      <c r="B3594" s="7"/>
      <c r="C3594" s="7"/>
      <c r="D3594" s="7"/>
      <c r="E3594" s="11"/>
      <c r="F3594" s="11"/>
      <c r="G3594" s="11"/>
      <c r="H3594" s="11"/>
      <c r="I3594" s="11"/>
      <c r="M3594" s="14"/>
      <c r="N3594" s="15"/>
      <c r="O3594" s="15"/>
    </row>
    <row r="3595">
      <c r="A3595" s="9"/>
      <c r="B3595" s="7"/>
      <c r="C3595" s="7"/>
      <c r="D3595" s="7"/>
      <c r="E3595" s="11"/>
      <c r="F3595" s="11"/>
      <c r="G3595" s="11"/>
      <c r="H3595" s="11"/>
      <c r="I3595" s="11"/>
      <c r="M3595" s="14"/>
      <c r="N3595" s="15"/>
      <c r="O3595" s="15"/>
    </row>
    <row r="3596">
      <c r="A3596" s="9"/>
      <c r="B3596" s="7"/>
      <c r="C3596" s="7"/>
      <c r="D3596" s="7"/>
      <c r="E3596" s="11"/>
      <c r="F3596" s="11"/>
      <c r="G3596" s="11"/>
      <c r="H3596" s="11"/>
      <c r="I3596" s="11"/>
      <c r="M3596" s="14"/>
      <c r="N3596" s="15"/>
      <c r="O3596" s="15"/>
    </row>
    <row r="3597">
      <c r="A3597" s="9"/>
      <c r="B3597" s="7"/>
      <c r="C3597" s="7"/>
      <c r="D3597" s="7"/>
      <c r="E3597" s="11"/>
      <c r="F3597" s="11"/>
      <c r="G3597" s="11"/>
      <c r="H3597" s="11"/>
      <c r="I3597" s="11"/>
      <c r="M3597" s="14"/>
      <c r="N3597" s="15"/>
      <c r="O3597" s="15"/>
    </row>
    <row r="3598">
      <c r="A3598" s="9"/>
      <c r="B3598" s="7"/>
      <c r="C3598" s="7"/>
      <c r="D3598" s="7"/>
      <c r="E3598" s="11"/>
      <c r="F3598" s="11"/>
      <c r="G3598" s="11"/>
      <c r="H3598" s="11"/>
      <c r="I3598" s="11"/>
      <c r="M3598" s="14"/>
      <c r="N3598" s="15"/>
      <c r="O3598" s="15"/>
    </row>
    <row r="3599">
      <c r="A3599" s="9"/>
      <c r="B3599" s="7"/>
      <c r="C3599" s="7"/>
      <c r="D3599" s="7"/>
      <c r="E3599" s="11"/>
      <c r="F3599" s="11"/>
      <c r="G3599" s="11"/>
      <c r="H3599" s="11"/>
      <c r="I3599" s="11"/>
      <c r="M3599" s="14"/>
      <c r="N3599" s="15"/>
      <c r="O3599" s="15"/>
    </row>
    <row r="3600">
      <c r="A3600" s="9"/>
      <c r="B3600" s="7"/>
      <c r="C3600" s="7"/>
      <c r="D3600" s="7"/>
      <c r="E3600" s="11"/>
      <c r="F3600" s="11"/>
      <c r="G3600" s="11"/>
      <c r="H3600" s="11"/>
      <c r="I3600" s="11"/>
      <c r="M3600" s="14"/>
      <c r="N3600" s="15"/>
      <c r="O3600" s="15"/>
    </row>
    <row r="3601">
      <c r="A3601" s="9"/>
      <c r="B3601" s="7"/>
      <c r="C3601" s="7"/>
      <c r="D3601" s="7"/>
      <c r="E3601" s="11"/>
      <c r="F3601" s="11"/>
      <c r="G3601" s="11"/>
      <c r="H3601" s="11"/>
      <c r="I3601" s="11"/>
      <c r="M3601" s="14"/>
      <c r="N3601" s="15"/>
      <c r="O3601" s="15"/>
    </row>
    <row r="3602">
      <c r="A3602" s="9"/>
      <c r="B3602" s="7"/>
      <c r="C3602" s="7"/>
      <c r="D3602" s="7"/>
      <c r="E3602" s="11"/>
      <c r="F3602" s="11"/>
      <c r="G3602" s="11"/>
      <c r="H3602" s="11"/>
      <c r="I3602" s="11"/>
      <c r="M3602" s="14"/>
      <c r="N3602" s="15"/>
      <c r="O3602" s="15"/>
    </row>
    <row r="3603">
      <c r="A3603" s="9"/>
      <c r="B3603" s="7"/>
      <c r="C3603" s="7"/>
      <c r="D3603" s="7"/>
      <c r="E3603" s="11"/>
      <c r="F3603" s="11"/>
      <c r="G3603" s="11"/>
      <c r="H3603" s="11"/>
      <c r="I3603" s="11"/>
      <c r="M3603" s="14"/>
      <c r="N3603" s="15"/>
      <c r="O3603" s="15"/>
    </row>
    <row r="3604">
      <c r="A3604" s="9"/>
      <c r="B3604" s="7"/>
      <c r="C3604" s="7"/>
      <c r="D3604" s="7"/>
      <c r="E3604" s="11"/>
      <c r="F3604" s="11"/>
      <c r="G3604" s="11"/>
      <c r="H3604" s="11"/>
      <c r="I3604" s="11"/>
      <c r="M3604" s="14"/>
      <c r="N3604" s="15"/>
      <c r="O3604" s="15"/>
    </row>
    <row r="3605">
      <c r="A3605" s="9"/>
      <c r="B3605" s="7"/>
      <c r="C3605" s="7"/>
      <c r="D3605" s="7"/>
      <c r="E3605" s="11"/>
      <c r="F3605" s="11"/>
      <c r="G3605" s="11"/>
      <c r="H3605" s="11"/>
      <c r="I3605" s="11"/>
      <c r="M3605" s="14"/>
      <c r="N3605" s="15"/>
      <c r="O3605" s="15"/>
    </row>
    <row r="3606">
      <c r="A3606" s="9"/>
      <c r="B3606" s="7"/>
      <c r="C3606" s="7"/>
      <c r="D3606" s="7"/>
      <c r="E3606" s="11"/>
      <c r="F3606" s="11"/>
      <c r="G3606" s="11"/>
      <c r="H3606" s="11"/>
      <c r="I3606" s="11"/>
      <c r="M3606" s="14"/>
      <c r="N3606" s="15"/>
      <c r="O3606" s="15"/>
    </row>
    <row r="3607">
      <c r="A3607" s="9"/>
      <c r="B3607" s="7"/>
      <c r="C3607" s="7"/>
      <c r="D3607" s="7"/>
      <c r="E3607" s="11"/>
      <c r="F3607" s="11"/>
      <c r="G3607" s="11"/>
      <c r="H3607" s="11"/>
      <c r="I3607" s="11"/>
      <c r="M3607" s="14"/>
      <c r="N3607" s="15"/>
      <c r="O3607" s="15"/>
    </row>
    <row r="3608">
      <c r="A3608" s="9"/>
      <c r="B3608" s="7"/>
      <c r="C3608" s="7"/>
      <c r="D3608" s="7"/>
      <c r="E3608" s="11"/>
      <c r="F3608" s="11"/>
      <c r="G3608" s="11"/>
      <c r="H3608" s="11"/>
      <c r="I3608" s="11"/>
      <c r="M3608" s="14"/>
      <c r="N3608" s="15"/>
      <c r="O3608" s="15"/>
    </row>
    <row r="3609">
      <c r="A3609" s="9"/>
      <c r="B3609" s="7"/>
      <c r="C3609" s="7"/>
      <c r="D3609" s="7"/>
      <c r="E3609" s="11"/>
      <c r="F3609" s="11"/>
      <c r="G3609" s="11"/>
      <c r="H3609" s="11"/>
      <c r="I3609" s="11"/>
      <c r="M3609" s="14"/>
      <c r="N3609" s="15"/>
      <c r="O3609" s="15"/>
    </row>
    <row r="3610">
      <c r="A3610" s="9"/>
      <c r="B3610" s="7"/>
      <c r="C3610" s="7"/>
      <c r="D3610" s="7"/>
      <c r="E3610" s="11"/>
      <c r="F3610" s="11"/>
      <c r="G3610" s="11"/>
      <c r="H3610" s="11"/>
      <c r="I3610" s="11"/>
      <c r="M3610" s="14"/>
      <c r="N3610" s="15"/>
      <c r="O3610" s="15"/>
    </row>
    <row r="3611">
      <c r="A3611" s="9"/>
      <c r="B3611" s="7"/>
      <c r="C3611" s="7"/>
      <c r="D3611" s="7"/>
      <c r="E3611" s="11"/>
      <c r="F3611" s="11"/>
      <c r="G3611" s="11"/>
      <c r="H3611" s="11"/>
      <c r="I3611" s="11"/>
      <c r="M3611" s="14"/>
      <c r="N3611" s="15"/>
      <c r="O3611" s="15"/>
    </row>
    <row r="3612">
      <c r="A3612" s="9"/>
      <c r="B3612" s="7"/>
      <c r="C3612" s="7"/>
      <c r="D3612" s="7"/>
      <c r="E3612" s="11"/>
      <c r="F3612" s="11"/>
      <c r="G3612" s="11"/>
      <c r="H3612" s="11"/>
      <c r="I3612" s="11"/>
      <c r="M3612" s="14"/>
      <c r="N3612" s="15"/>
      <c r="O3612" s="15"/>
    </row>
    <row r="3613">
      <c r="A3613" s="9"/>
      <c r="B3613" s="7"/>
      <c r="C3613" s="7"/>
      <c r="D3613" s="7"/>
      <c r="E3613" s="11"/>
      <c r="F3613" s="11"/>
      <c r="G3613" s="11"/>
      <c r="H3613" s="11"/>
      <c r="I3613" s="11"/>
      <c r="M3613" s="14"/>
      <c r="N3613" s="15"/>
      <c r="O3613" s="15"/>
    </row>
    <row r="3614">
      <c r="A3614" s="9"/>
      <c r="B3614" s="7"/>
      <c r="C3614" s="7"/>
      <c r="D3614" s="7"/>
      <c r="E3614" s="11"/>
      <c r="F3614" s="11"/>
      <c r="G3614" s="11"/>
      <c r="H3614" s="11"/>
      <c r="I3614" s="11"/>
      <c r="M3614" s="14"/>
      <c r="N3614" s="15"/>
      <c r="O3614" s="15"/>
    </row>
    <row r="3615">
      <c r="A3615" s="9"/>
      <c r="B3615" s="7"/>
      <c r="C3615" s="7"/>
      <c r="D3615" s="7"/>
      <c r="E3615" s="11"/>
      <c r="F3615" s="11"/>
      <c r="G3615" s="11"/>
      <c r="H3615" s="11"/>
      <c r="I3615" s="11"/>
      <c r="M3615" s="14"/>
      <c r="N3615" s="15"/>
      <c r="O3615" s="15"/>
    </row>
    <row r="3616">
      <c r="A3616" s="9"/>
      <c r="B3616" s="7"/>
      <c r="C3616" s="7"/>
      <c r="D3616" s="7"/>
      <c r="E3616" s="11"/>
      <c r="F3616" s="11"/>
      <c r="G3616" s="11"/>
      <c r="H3616" s="11"/>
      <c r="I3616" s="11"/>
      <c r="M3616" s="14"/>
      <c r="N3616" s="15"/>
      <c r="O3616" s="15"/>
    </row>
    <row r="3617">
      <c r="A3617" s="9"/>
      <c r="B3617" s="7"/>
      <c r="C3617" s="7"/>
      <c r="D3617" s="7"/>
      <c r="E3617" s="11"/>
      <c r="F3617" s="11"/>
      <c r="G3617" s="11"/>
      <c r="H3617" s="11"/>
      <c r="I3617" s="11"/>
      <c r="M3617" s="14"/>
      <c r="N3617" s="15"/>
      <c r="O3617" s="15"/>
    </row>
    <row r="3618">
      <c r="A3618" s="9"/>
      <c r="B3618" s="7"/>
      <c r="C3618" s="7"/>
      <c r="D3618" s="7"/>
      <c r="E3618" s="11"/>
      <c r="F3618" s="11"/>
      <c r="G3618" s="11"/>
      <c r="H3618" s="11"/>
      <c r="I3618" s="11"/>
      <c r="M3618" s="14"/>
      <c r="N3618" s="15"/>
      <c r="O3618" s="15"/>
    </row>
    <row r="3619">
      <c r="A3619" s="9"/>
      <c r="B3619" s="7"/>
      <c r="C3619" s="7"/>
      <c r="D3619" s="7"/>
      <c r="E3619" s="11"/>
      <c r="F3619" s="11"/>
      <c r="G3619" s="11"/>
      <c r="H3619" s="11"/>
      <c r="I3619" s="11"/>
      <c r="M3619" s="14"/>
      <c r="N3619" s="15"/>
      <c r="O3619" s="15"/>
    </row>
    <row r="3620">
      <c r="A3620" s="9"/>
      <c r="B3620" s="7"/>
      <c r="C3620" s="7"/>
      <c r="D3620" s="7"/>
      <c r="E3620" s="11"/>
      <c r="F3620" s="11"/>
      <c r="G3620" s="11"/>
      <c r="H3620" s="11"/>
      <c r="I3620" s="11"/>
      <c r="M3620" s="14"/>
      <c r="N3620" s="15"/>
      <c r="O3620" s="15"/>
    </row>
    <row r="3621">
      <c r="A3621" s="9"/>
      <c r="B3621" s="7"/>
      <c r="C3621" s="7"/>
      <c r="D3621" s="7"/>
      <c r="E3621" s="11"/>
      <c r="F3621" s="11"/>
      <c r="G3621" s="11"/>
      <c r="H3621" s="11"/>
      <c r="I3621" s="11"/>
      <c r="M3621" s="14"/>
      <c r="N3621" s="15"/>
      <c r="O3621" s="15"/>
    </row>
    <row r="3622">
      <c r="A3622" s="9"/>
      <c r="B3622" s="7"/>
      <c r="C3622" s="7"/>
      <c r="D3622" s="7"/>
      <c r="E3622" s="11"/>
      <c r="F3622" s="11"/>
      <c r="G3622" s="11"/>
      <c r="H3622" s="11"/>
      <c r="I3622" s="11"/>
      <c r="M3622" s="14"/>
      <c r="N3622" s="15"/>
      <c r="O3622" s="15"/>
    </row>
    <row r="3623">
      <c r="A3623" s="9"/>
      <c r="B3623" s="7"/>
      <c r="C3623" s="7"/>
      <c r="D3623" s="7"/>
      <c r="E3623" s="11"/>
      <c r="F3623" s="11"/>
      <c r="G3623" s="11"/>
      <c r="H3623" s="11"/>
      <c r="I3623" s="11"/>
      <c r="M3623" s="14"/>
      <c r="N3623" s="15"/>
      <c r="O3623" s="15"/>
    </row>
    <row r="3624">
      <c r="A3624" s="9"/>
      <c r="B3624" s="7"/>
      <c r="C3624" s="7"/>
      <c r="D3624" s="7"/>
      <c r="E3624" s="11"/>
      <c r="F3624" s="11"/>
      <c r="G3624" s="11"/>
      <c r="H3624" s="11"/>
      <c r="I3624" s="11"/>
      <c r="M3624" s="14"/>
      <c r="N3624" s="15"/>
      <c r="O3624" s="15"/>
    </row>
    <row r="3625">
      <c r="A3625" s="9"/>
      <c r="B3625" s="7"/>
      <c r="C3625" s="7"/>
      <c r="D3625" s="7"/>
      <c r="E3625" s="11"/>
      <c r="F3625" s="11"/>
      <c r="G3625" s="11"/>
      <c r="H3625" s="11"/>
      <c r="I3625" s="11"/>
      <c r="M3625" s="14"/>
      <c r="N3625" s="15"/>
      <c r="O3625" s="15"/>
    </row>
    <row r="3626">
      <c r="A3626" s="9"/>
      <c r="B3626" s="7"/>
      <c r="C3626" s="7"/>
      <c r="D3626" s="7"/>
      <c r="E3626" s="11"/>
      <c r="F3626" s="11"/>
      <c r="G3626" s="11"/>
      <c r="H3626" s="11"/>
      <c r="I3626" s="11"/>
      <c r="M3626" s="14"/>
      <c r="N3626" s="15"/>
      <c r="O3626" s="15"/>
    </row>
    <row r="3627">
      <c r="A3627" s="9"/>
      <c r="B3627" s="7"/>
      <c r="C3627" s="7"/>
      <c r="D3627" s="7"/>
      <c r="E3627" s="11"/>
      <c r="F3627" s="11"/>
      <c r="G3627" s="11"/>
      <c r="H3627" s="11"/>
      <c r="I3627" s="11"/>
      <c r="M3627" s="14"/>
      <c r="N3627" s="15"/>
      <c r="O3627" s="15"/>
    </row>
    <row r="3628">
      <c r="A3628" s="9"/>
      <c r="B3628" s="7"/>
      <c r="C3628" s="7"/>
      <c r="D3628" s="7"/>
      <c r="E3628" s="11"/>
      <c r="F3628" s="11"/>
      <c r="G3628" s="11"/>
      <c r="H3628" s="11"/>
      <c r="I3628" s="11"/>
      <c r="M3628" s="14"/>
      <c r="N3628" s="15"/>
      <c r="O3628" s="15"/>
    </row>
    <row r="3629">
      <c r="A3629" s="9"/>
      <c r="B3629" s="7"/>
      <c r="C3629" s="7"/>
      <c r="D3629" s="7"/>
      <c r="E3629" s="11"/>
      <c r="F3629" s="11"/>
      <c r="G3629" s="11"/>
      <c r="H3629" s="11"/>
      <c r="I3629" s="11"/>
      <c r="M3629" s="14"/>
      <c r="N3629" s="15"/>
      <c r="O3629" s="15"/>
    </row>
    <row r="3630">
      <c r="A3630" s="9"/>
      <c r="B3630" s="7"/>
      <c r="C3630" s="7"/>
      <c r="D3630" s="7"/>
      <c r="E3630" s="11"/>
      <c r="F3630" s="11"/>
      <c r="G3630" s="11"/>
      <c r="H3630" s="11"/>
      <c r="I3630" s="11"/>
      <c r="M3630" s="14"/>
      <c r="N3630" s="15"/>
      <c r="O3630" s="15"/>
    </row>
    <row r="3631">
      <c r="A3631" s="9"/>
      <c r="B3631" s="7"/>
      <c r="C3631" s="7"/>
      <c r="D3631" s="7"/>
      <c r="E3631" s="11"/>
      <c r="F3631" s="11"/>
      <c r="G3631" s="11"/>
      <c r="H3631" s="11"/>
      <c r="I3631" s="11"/>
      <c r="M3631" s="14"/>
      <c r="N3631" s="15"/>
      <c r="O3631" s="15"/>
    </row>
    <row r="3632">
      <c r="A3632" s="9"/>
      <c r="B3632" s="7"/>
      <c r="C3632" s="7"/>
      <c r="D3632" s="7"/>
      <c r="E3632" s="11"/>
      <c r="F3632" s="11"/>
      <c r="G3632" s="11"/>
      <c r="H3632" s="11"/>
      <c r="I3632" s="11"/>
      <c r="M3632" s="14"/>
      <c r="N3632" s="15"/>
      <c r="O3632" s="15"/>
    </row>
    <row r="3633">
      <c r="A3633" s="9"/>
      <c r="B3633" s="7"/>
      <c r="C3633" s="7"/>
      <c r="D3633" s="7"/>
      <c r="E3633" s="11"/>
      <c r="F3633" s="11"/>
      <c r="G3633" s="11"/>
      <c r="H3633" s="11"/>
      <c r="I3633" s="11"/>
      <c r="M3633" s="14"/>
      <c r="N3633" s="15"/>
      <c r="O3633" s="15"/>
    </row>
    <row r="3634">
      <c r="A3634" s="9"/>
      <c r="B3634" s="7"/>
      <c r="C3634" s="7"/>
      <c r="D3634" s="7"/>
      <c r="E3634" s="11"/>
      <c r="F3634" s="11"/>
      <c r="G3634" s="11"/>
      <c r="H3634" s="11"/>
      <c r="I3634" s="11"/>
      <c r="M3634" s="14"/>
      <c r="N3634" s="15"/>
      <c r="O3634" s="15"/>
    </row>
    <row r="3635">
      <c r="A3635" s="9"/>
      <c r="B3635" s="7"/>
      <c r="C3635" s="7"/>
      <c r="D3635" s="7"/>
      <c r="E3635" s="11"/>
      <c r="F3635" s="11"/>
      <c r="G3635" s="11"/>
      <c r="H3635" s="11"/>
      <c r="I3635" s="11"/>
      <c r="M3635" s="14"/>
      <c r="N3635" s="15"/>
      <c r="O3635" s="15"/>
    </row>
    <row r="3636">
      <c r="A3636" s="9"/>
      <c r="B3636" s="7"/>
      <c r="C3636" s="7"/>
      <c r="D3636" s="7"/>
      <c r="E3636" s="11"/>
      <c r="F3636" s="11"/>
      <c r="G3636" s="11"/>
      <c r="H3636" s="11"/>
      <c r="I3636" s="11"/>
      <c r="M3636" s="14"/>
      <c r="N3636" s="15"/>
      <c r="O3636" s="15"/>
    </row>
    <row r="3637">
      <c r="A3637" s="9"/>
      <c r="B3637" s="7"/>
      <c r="C3637" s="7"/>
      <c r="D3637" s="7"/>
      <c r="E3637" s="11"/>
      <c r="F3637" s="11"/>
      <c r="G3637" s="11"/>
      <c r="H3637" s="11"/>
      <c r="I3637" s="11"/>
      <c r="M3637" s="14"/>
      <c r="N3637" s="15"/>
      <c r="O3637" s="15"/>
    </row>
    <row r="3638">
      <c r="A3638" s="9"/>
      <c r="B3638" s="7"/>
      <c r="C3638" s="7"/>
      <c r="D3638" s="7"/>
      <c r="E3638" s="11"/>
      <c r="F3638" s="11"/>
      <c r="G3638" s="11"/>
      <c r="H3638" s="11"/>
      <c r="I3638" s="11"/>
      <c r="M3638" s="14"/>
      <c r="N3638" s="15"/>
      <c r="O3638" s="15"/>
    </row>
    <row r="3639">
      <c r="A3639" s="9"/>
      <c r="B3639" s="7"/>
      <c r="C3639" s="7"/>
      <c r="D3639" s="7"/>
      <c r="E3639" s="11"/>
      <c r="F3639" s="11"/>
      <c r="G3639" s="11"/>
      <c r="H3639" s="11"/>
      <c r="I3639" s="11"/>
      <c r="M3639" s="14"/>
      <c r="N3639" s="15"/>
      <c r="O3639" s="15"/>
    </row>
    <row r="3640">
      <c r="A3640" s="9"/>
      <c r="B3640" s="7"/>
      <c r="C3640" s="7"/>
      <c r="D3640" s="7"/>
      <c r="E3640" s="11"/>
      <c r="F3640" s="11"/>
      <c r="G3640" s="11"/>
      <c r="H3640" s="11"/>
      <c r="I3640" s="11"/>
      <c r="M3640" s="14"/>
      <c r="N3640" s="15"/>
      <c r="O3640" s="15"/>
    </row>
    <row r="3641">
      <c r="A3641" s="9"/>
      <c r="B3641" s="7"/>
      <c r="C3641" s="7"/>
      <c r="D3641" s="7"/>
      <c r="E3641" s="11"/>
      <c r="F3641" s="11"/>
      <c r="G3641" s="11"/>
      <c r="H3641" s="11"/>
      <c r="I3641" s="11"/>
      <c r="M3641" s="14"/>
      <c r="N3641" s="15"/>
      <c r="O3641" s="15"/>
    </row>
    <row r="3642">
      <c r="A3642" s="9"/>
      <c r="B3642" s="7"/>
      <c r="C3642" s="7"/>
      <c r="D3642" s="7"/>
      <c r="E3642" s="11"/>
      <c r="F3642" s="11"/>
      <c r="G3642" s="11"/>
      <c r="H3642" s="11"/>
      <c r="I3642" s="11"/>
      <c r="M3642" s="14"/>
      <c r="N3642" s="15"/>
      <c r="O3642" s="15"/>
    </row>
    <row r="3643">
      <c r="A3643" s="9"/>
      <c r="B3643" s="7"/>
      <c r="C3643" s="7"/>
      <c r="D3643" s="7"/>
      <c r="E3643" s="11"/>
      <c r="F3643" s="11"/>
      <c r="G3643" s="11"/>
      <c r="H3643" s="11"/>
      <c r="I3643" s="11"/>
      <c r="M3643" s="14"/>
      <c r="N3643" s="15"/>
      <c r="O3643" s="15"/>
    </row>
    <row r="3644">
      <c r="A3644" s="9"/>
      <c r="B3644" s="7"/>
      <c r="C3644" s="7"/>
      <c r="D3644" s="7"/>
      <c r="E3644" s="11"/>
      <c r="F3644" s="11"/>
      <c r="G3644" s="11"/>
      <c r="H3644" s="11"/>
      <c r="I3644" s="11"/>
      <c r="M3644" s="14"/>
      <c r="N3644" s="15"/>
      <c r="O3644" s="15"/>
    </row>
    <row r="3645">
      <c r="A3645" s="9"/>
      <c r="B3645" s="7"/>
      <c r="C3645" s="7"/>
      <c r="D3645" s="7"/>
      <c r="E3645" s="11"/>
      <c r="F3645" s="11"/>
      <c r="G3645" s="11"/>
      <c r="H3645" s="11"/>
      <c r="I3645" s="11"/>
      <c r="M3645" s="14"/>
      <c r="N3645" s="15"/>
      <c r="O3645" s="15"/>
    </row>
    <row r="3646">
      <c r="A3646" s="9"/>
      <c r="B3646" s="7"/>
      <c r="C3646" s="7"/>
      <c r="D3646" s="7"/>
      <c r="E3646" s="11"/>
      <c r="F3646" s="11"/>
      <c r="G3646" s="11"/>
      <c r="H3646" s="11"/>
      <c r="I3646" s="11"/>
      <c r="M3646" s="14"/>
      <c r="N3646" s="15"/>
      <c r="O3646" s="15"/>
    </row>
    <row r="3647">
      <c r="A3647" s="9"/>
      <c r="B3647" s="7"/>
      <c r="C3647" s="7"/>
      <c r="D3647" s="7"/>
      <c r="E3647" s="11"/>
      <c r="F3647" s="11"/>
      <c r="G3647" s="11"/>
      <c r="H3647" s="11"/>
      <c r="I3647" s="11"/>
      <c r="M3647" s="14"/>
      <c r="N3647" s="15"/>
      <c r="O3647" s="15"/>
    </row>
    <row r="3648">
      <c r="A3648" s="9"/>
      <c r="B3648" s="7"/>
      <c r="C3648" s="7"/>
      <c r="D3648" s="7"/>
      <c r="E3648" s="11"/>
      <c r="F3648" s="11"/>
      <c r="G3648" s="11"/>
      <c r="H3648" s="11"/>
      <c r="I3648" s="11"/>
      <c r="M3648" s="14"/>
      <c r="N3648" s="15"/>
      <c r="O3648" s="15"/>
    </row>
    <row r="3649">
      <c r="A3649" s="9"/>
      <c r="B3649" s="7"/>
      <c r="C3649" s="7"/>
      <c r="D3649" s="7"/>
      <c r="E3649" s="11"/>
      <c r="F3649" s="11"/>
      <c r="G3649" s="11"/>
      <c r="H3649" s="11"/>
      <c r="I3649" s="11"/>
      <c r="M3649" s="14"/>
      <c r="N3649" s="15"/>
      <c r="O3649" s="15"/>
    </row>
    <row r="3650">
      <c r="A3650" s="9"/>
      <c r="B3650" s="7"/>
      <c r="C3650" s="7"/>
      <c r="D3650" s="7"/>
      <c r="E3650" s="11"/>
      <c r="F3650" s="11"/>
      <c r="G3650" s="11"/>
      <c r="H3650" s="11"/>
      <c r="I3650" s="11"/>
      <c r="M3650" s="14"/>
      <c r="N3650" s="15"/>
      <c r="O3650" s="15"/>
    </row>
  </sheetData>
  <autoFilter ref="$A$2:$K$2749"/>
  <hyperlinks>
    <hyperlink r:id="rId1" ref="A2"/>
  </hyperlinks>
  <printOptions gridLines="1" horizontalCentered="1"/>
  <pageMargins bottom="0.75" footer="0.0" header="0.0" left="0.7" right="0.7" top="0.75"/>
  <pageSetup fitToHeight="0" paperSize="9" cellComments="atEnd" orientation="landscape" pageOrder="overThenDown"/>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2" t="s">
        <v>0</v>
      </c>
    </row>
    <row r="2">
      <c r="A2" s="5"/>
    </row>
    <row r="3">
      <c r="A3" s="13" t="s">
        <v>2</v>
      </c>
    </row>
    <row r="4">
      <c r="A4" s="5"/>
    </row>
    <row r="5">
      <c r="A5" s="2" t="s">
        <v>34</v>
      </c>
    </row>
    <row r="6">
      <c r="A6" s="5"/>
    </row>
    <row r="7">
      <c r="A7" s="2" t="s">
        <v>35</v>
      </c>
    </row>
    <row r="8">
      <c r="A8" s="5"/>
    </row>
    <row r="9">
      <c r="A9" s="2" t="s">
        <v>36</v>
      </c>
    </row>
    <row r="10">
      <c r="A10" s="5"/>
    </row>
    <row r="11">
      <c r="A11" s="2" t="s">
        <v>42</v>
      </c>
    </row>
    <row r="12">
      <c r="A12" s="5"/>
    </row>
    <row r="13">
      <c r="A13" s="2" t="s">
        <v>47</v>
      </c>
    </row>
    <row r="14">
      <c r="A14" s="5"/>
    </row>
    <row r="15">
      <c r="A15" s="2" t="s">
        <v>49</v>
      </c>
    </row>
    <row r="16">
      <c r="A16" s="5"/>
    </row>
    <row r="17">
      <c r="A17" s="2" t="s">
        <v>51</v>
      </c>
    </row>
    <row r="18">
      <c r="A18" s="5"/>
    </row>
    <row r="19">
      <c r="A19" s="2" t="s">
        <v>52</v>
      </c>
    </row>
    <row r="20">
      <c r="A20" s="5"/>
    </row>
    <row r="21">
      <c r="A21" s="2" t="s">
        <v>53</v>
      </c>
    </row>
    <row r="22">
      <c r="A22" s="5"/>
    </row>
    <row r="23">
      <c r="A23" s="2" t="s">
        <v>57</v>
      </c>
    </row>
    <row r="24">
      <c r="A24" s="5"/>
    </row>
    <row r="25">
      <c r="A25" s="2" t="s">
        <v>59</v>
      </c>
    </row>
    <row r="26">
      <c r="A26" s="5"/>
    </row>
    <row r="27">
      <c r="A27" s="2" t="s">
        <v>61</v>
      </c>
    </row>
    <row r="28">
      <c r="A28" s="5"/>
    </row>
    <row r="29">
      <c r="A29" s="2" t="s">
        <v>64</v>
      </c>
    </row>
    <row r="30">
      <c r="A30" s="5"/>
    </row>
    <row r="31">
      <c r="A31" s="2" t="s">
        <v>65</v>
      </c>
    </row>
    <row r="32">
      <c r="A32" s="5"/>
    </row>
    <row r="33">
      <c r="A33" s="2" t="s">
        <v>68</v>
      </c>
    </row>
    <row r="34">
      <c r="A34" s="5"/>
    </row>
    <row r="35">
      <c r="A35" s="2" t="s">
        <v>69</v>
      </c>
    </row>
    <row r="36">
      <c r="A36" s="5"/>
    </row>
    <row r="37">
      <c r="A37" s="2" t="s">
        <v>70</v>
      </c>
    </row>
    <row r="38">
      <c r="A38" s="5"/>
    </row>
    <row r="39">
      <c r="A39" s="2" t="s">
        <v>72</v>
      </c>
    </row>
  </sheetData>
  <hyperlinks>
    <hyperlink r:id="rId1" ref="A3"/>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9.88"/>
    <col customWidth="1" min="2" max="2" width="49.63"/>
    <col customWidth="1" min="3" max="3" width="14.63"/>
    <col collapsed="1" customWidth="1" min="4" max="4" width="40.38"/>
    <col hidden="1" min="5" max="8" width="12.63" outlineLevel="1"/>
    <col customWidth="1" hidden="1" min="9" max="9" width="17.25" outlineLevel="1"/>
    <col hidden="1" min="10" max="16" width="12.63" outlineLevel="1"/>
    <col customWidth="1" hidden="1" min="17" max="17" width="3.13" outlineLevel="1"/>
    <col customWidth="1" hidden="1" min="18" max="18" width="3.63" outlineLevel="1"/>
    <col customWidth="1" hidden="1" min="19" max="19" width="3.13" outlineLevel="1"/>
    <col customWidth="1" hidden="1" min="20" max="20" width="3.63" outlineLevel="1"/>
    <col customWidth="1" hidden="1" min="21" max="21" width="3.13" outlineLevel="1"/>
    <col customWidth="1" hidden="1" min="22" max="22" width="3.63" outlineLevel="1"/>
    <col customWidth="1" min="27" max="27" width="2.88"/>
    <col customWidth="1" min="28" max="28" width="57.13"/>
  </cols>
  <sheetData>
    <row r="1">
      <c r="A1" s="1"/>
      <c r="M1" s="7" t="s">
        <v>24</v>
      </c>
      <c r="N1" s="7" t="s">
        <v>25</v>
      </c>
      <c r="O1" s="7" t="s">
        <v>27</v>
      </c>
      <c r="P1" s="7" t="s">
        <v>28</v>
      </c>
      <c r="Q1" s="16" t="s">
        <v>31</v>
      </c>
      <c r="R1" s="17" t="s">
        <v>39</v>
      </c>
      <c r="S1" s="18" t="s">
        <v>31</v>
      </c>
      <c r="T1" s="19" t="s">
        <v>39</v>
      </c>
      <c r="U1" s="16" t="s">
        <v>31</v>
      </c>
      <c r="V1" s="17" t="s">
        <v>39</v>
      </c>
      <c r="X1" s="7" t="s">
        <v>62</v>
      </c>
      <c r="Y1" s="20" t="s">
        <v>63</v>
      </c>
      <c r="AA1" s="7">
        <v>1.0</v>
      </c>
      <c r="AB1" s="7" t="s">
        <v>76</v>
      </c>
    </row>
    <row r="2">
      <c r="A2" s="9">
        <f t="shared" ref="A2:A31" si="1">ROW()-1</f>
        <v>1</v>
      </c>
      <c r="B2" s="21" t="s">
        <v>112</v>
      </c>
      <c r="C2" s="22" t="str">
        <f t="array" ref="C2">_xlfn.XLOOKUP($B2,ML!$B$3:$B$2900,ML!C$3:C$2900,"",0,1)</f>
        <v>NSAID</v>
      </c>
      <c r="D2" s="22" t="str">
        <f t="array" ref="D2">_xlfn.XLOOKUP($B2,ML!$B$3:$B$2950,ML!D$3:D$2950,"",0,1)</f>
        <v>NSAID_ANALGESIC</v>
      </c>
      <c r="E2" s="22" t="str">
        <f t="array" ref="E2">_xlfn.XLOOKUP($B2,ML!$B$3:$B$2950,ML!E$3:E$2950,"",0,1)</f>
        <v>Voveran (Novartis)</v>
      </c>
      <c r="F2" s="22" t="str">
        <f t="array" ref="F2">_xlfn.XLOOKUP($B2,ML!$B$3:$B$2950,ML!F$3:F$2950,"",0,1)</f>
        <v>Diclo (Cipla)</v>
      </c>
      <c r="G2" s="22" t="str">
        <f t="array" ref="G2">_xlfn.XLOOKUP($B2,ML!$B$3:$B$2950,ML!G$3:G$2950,"",0,1)</f>
        <v>Dynapar (Troikaa)</v>
      </c>
      <c r="H2" s="22" t="str">
        <f t="array" ref="H2">_xlfn.XLOOKUP($B2,ML!$B$3:$B$2950,ML!H$3:H$2950,"",0,1)</f>
        <v>Dicloran (Glenmark)</v>
      </c>
      <c r="I2" s="22" t="str">
        <f t="array" ref="I2">_xlfn.XLOOKUP($B2,ML!$B$3:$B$2950,ML!I$3:I$2950,"",0,1)</f>
        <v>Movexx (Mankind)</v>
      </c>
      <c r="J2" s="22" t="str">
        <f t="array" ref="J2">_xlfn.XLOOKUP($B2,ML!$B$3:$B$2950,ML!J$3:J$2950,"",0,1)</f>
        <v/>
      </c>
      <c r="K2" s="22" t="str">
        <f t="array" ref="K2">_xlfn.XLOOKUP($B2,ML!$B$3:$B$2950,ML!K$3:K$2950,"",0,1)</f>
        <v/>
      </c>
      <c r="L2" s="22" t="str">
        <f t="array" ref="L2">_xlfn.XLOOKUP($B2,ML!$B$3:$B$2950,ML!L$3:L$2950,"",0,1)</f>
        <v/>
      </c>
      <c r="M2" s="22" t="str">
        <f t="array" ref="M2">_xlfn.XLOOKUP($B2,ML!$B$3:$B$2950,ML!M$3:M$2950,"",0,1)</f>
        <v>Topical</v>
      </c>
      <c r="N2" s="22" t="str">
        <f t="array" ref="N2">_xlfn.XLOOKUP($B2,ML!$B$3:$B$2950,ML!N$3:N$2950,"",0,1)</f>
        <v>TID</v>
      </c>
      <c r="O2" s="22" t="str">
        <f t="array" ref="O2">_xlfn.XLOOKUP($B2,ML!$B$3:$B$2950,ML!O$3:O$2950,"",0,1)</f>
        <v>3 times/day</v>
      </c>
      <c r="P2" s="7" t="s">
        <v>300</v>
      </c>
      <c r="Q2" s="35" t="str">
        <f t="array" ref="Q2">_xlfn.xlookup($P2,vallist!$D$1:$D$11,vallist!E$1:E$11,"",0,1)</f>
        <v/>
      </c>
      <c r="R2" s="35">
        <f t="array" ref="R2">_xlfn.xlookup($P2,vallist!$D$1:$D$11,vallist!F$1:F$11,"",0,1)</f>
        <v>1</v>
      </c>
      <c r="S2" s="35" t="str">
        <f t="array" ref="S2">_xlfn.xlookup($P2,vallist!$D$1:$D$11,vallist!G$1:G$11,"",0,1)</f>
        <v/>
      </c>
      <c r="T2" s="35">
        <f t="array" ref="T2">_xlfn.xlookup($P2,vallist!$D$1:$D$11,vallist!H$1:H$11,"",0,1)</f>
        <v>1</v>
      </c>
      <c r="U2" s="35" t="str">
        <f t="array" ref="U2">_xlfn.xlookup($P2,vallist!$D$1:$D$11,vallist!I$1:I$11,"",0,1)</f>
        <v/>
      </c>
      <c r="V2" s="35">
        <f t="array" ref="V2">_xlfn.xlookup($P2,vallist!$D$1:$D$11,vallist!J$1:J$11,"",0,1)</f>
        <v>1</v>
      </c>
      <c r="Y2" s="20">
        <v>46905.0</v>
      </c>
      <c r="AA2" s="7">
        <v>2.0</v>
      </c>
      <c r="AB2" s="7" t="s">
        <v>415</v>
      </c>
    </row>
    <row r="3">
      <c r="A3" s="9">
        <f t="shared" si="1"/>
        <v>2</v>
      </c>
      <c r="B3" s="21" t="s">
        <v>418</v>
      </c>
      <c r="C3" s="22" t="str">
        <f t="array" ref="C3">_xlfn.XLOOKUP($B3,ML!$B$3:$B$2900,ML!C$3:C$2900,"",0,1)</f>
        <v>NSAID</v>
      </c>
      <c r="D3" s="22" t="str">
        <f t="array" ref="D3">_xlfn.XLOOKUP($B3,ML!$B$3:$B$2950,ML!D$3:D$2950,"",0,1)</f>
        <v>NSAID_ANALGESIC</v>
      </c>
      <c r="E3" s="22" t="str">
        <f t="array" ref="E3">_xlfn.XLOOKUP($B3,ML!$B$3:$B$2950,ML!E$3:E$2950,"",0,1)</f>
        <v>Voveran Gel (Novartis)</v>
      </c>
      <c r="F3" s="22" t="str">
        <f t="array" ref="F3">_xlfn.XLOOKUP($B3,ML!$B$3:$B$2950,ML!F$3:F$2950,"",0,1)</f>
        <v>Diclo Gel (Cipla)</v>
      </c>
      <c r="G3" s="22" t="str">
        <f t="array" ref="G3">_xlfn.XLOOKUP($B3,ML!$B$3:$B$2950,ML!G$3:G$2950,"",0,1)</f>
        <v>Dynapar Gel (Troikaa)</v>
      </c>
      <c r="H3" s="22" t="str">
        <f t="array" ref="H3">_xlfn.XLOOKUP($B3,ML!$B$3:$B$2950,ML!H$3:H$2950,"",0,1)</f>
        <v>Dicloran Gel (Glenmark)</v>
      </c>
      <c r="I3" s="22" t="str">
        <f t="array" ref="I3">_xlfn.XLOOKUP($B3,ML!$B$3:$B$2950,ML!I$3:I$2950,"",0,1)</f>
        <v>Movexx Gel (Mankind)</v>
      </c>
      <c r="J3" s="22" t="str">
        <f t="array" ref="J3">_xlfn.XLOOKUP($B3,ML!$B$3:$B$2950,ML!J$3:J$2950,"",0,1)</f>
        <v/>
      </c>
      <c r="K3" s="22" t="str">
        <f t="array" ref="K3">_xlfn.XLOOKUP($B3,ML!$B$3:$B$2950,ML!K$3:K$2950,"",0,1)</f>
        <v/>
      </c>
      <c r="L3" s="22" t="str">
        <f t="array" ref="L3">_xlfn.XLOOKUP($B3,ML!$B$3:$B$2950,ML!L$3:L$2950,"",0,1)</f>
        <v/>
      </c>
      <c r="M3" s="22" t="str">
        <f t="array" ref="M3">_xlfn.XLOOKUP($B3,ML!$B$3:$B$2950,ML!M$3:M$2950,"",0,1)</f>
        <v>Topical</v>
      </c>
      <c r="N3" s="22" t="str">
        <f t="array" ref="N3">_xlfn.XLOOKUP($B3,ML!$B$3:$B$2950,ML!N$3:N$2950,"",0,1)</f>
        <v>TID</v>
      </c>
      <c r="O3" s="22" t="str">
        <f t="array" ref="O3">_xlfn.XLOOKUP($B3,ML!$B$3:$B$2950,ML!O$3:O$2950,"",0,1)</f>
        <v>3 times/day</v>
      </c>
      <c r="P3" s="7" t="s">
        <v>404</v>
      </c>
      <c r="Q3" s="35" t="str">
        <f t="array" ref="Q3">_xlfn.xlookup($P3,vallist!$D$1:$D$11,vallist!E$1:E$11,"",0,1)</f>
        <v/>
      </c>
      <c r="R3" s="35">
        <f t="array" ref="R3">_xlfn.xlookup($P3,vallist!$D$1:$D$11,vallist!F$1:F$11,"",0,1)</f>
        <v>1</v>
      </c>
      <c r="S3" s="35" t="str">
        <f t="array" ref="S3">_xlfn.xlookup($P3,vallist!$D$1:$D$11,vallist!G$1:G$11,"",0,1)</f>
        <v/>
      </c>
      <c r="T3" s="35" t="str">
        <f t="array" ref="T3">_xlfn.xlookup($P3,vallist!$D$1:$D$11,vallist!H$1:H$11,"",0,1)</f>
        <v/>
      </c>
      <c r="U3" s="35" t="str">
        <f t="array" ref="U3">_xlfn.xlookup($P3,vallist!$D$1:$D$11,vallist!I$1:I$11,"",0,1)</f>
        <v/>
      </c>
      <c r="V3" s="35">
        <f t="array" ref="V3">_xlfn.xlookup($P3,vallist!$D$1:$D$11,vallist!J$1:J$11,"",0,1)</f>
        <v>1</v>
      </c>
      <c r="Y3" s="20">
        <v>46784.0</v>
      </c>
      <c r="AA3" s="7">
        <v>3.0</v>
      </c>
      <c r="AB3" s="7" t="s">
        <v>572</v>
      </c>
    </row>
    <row r="4">
      <c r="A4" s="9">
        <f t="shared" si="1"/>
        <v>3</v>
      </c>
      <c r="B4" s="21" t="s">
        <v>580</v>
      </c>
      <c r="C4" s="22" t="str">
        <f t="array" ref="C4">_xlfn.XLOOKUP($B4,ML!$B$3:$B$2900,ML!C$3:C$2900,"",0,1)</f>
        <v>ANTI_ALLERGIC</v>
      </c>
      <c r="D4" s="22" t="str">
        <f t="array" ref="D4">_xlfn.XLOOKUP($B4,ML!$B$3:$B$2950,ML!D$3:D$2950,"",0,1)</f>
        <v>ANTIHISTAMINE_ANTIALLERGIC</v>
      </c>
      <c r="E4" s="22" t="str">
        <f t="array" ref="E4">_xlfn.XLOOKUP($B4,ML!$B$3:$B$2950,ML!E$3:E$2950,"",0,1)</f>
        <v>Montcare (Roche)</v>
      </c>
      <c r="F4" s="22" t="str">
        <f t="array" ref="F4">_xlfn.XLOOKUP($B4,ML!$B$3:$B$2950,ML!F$3:F$2950,"",0,1)</f>
        <v>Monost (Radiant Healthcare)</v>
      </c>
      <c r="G4" s="22" t="str">
        <f t="array" ref="G4">_xlfn.XLOOKUP($B4,ML!$B$3:$B$2950,ML!G$3:G$2950,"",0,1)</f>
        <v>Monteplus (Ranbaxy)</v>
      </c>
      <c r="H4" s="22" t="str">
        <f t="array" ref="H4">_xlfn.XLOOKUP($B4,ML!$B$3:$B$2950,ML!H$3:H$2950,"",0,1)</f>
        <v>Montast (Torrent)</v>
      </c>
      <c r="I4" s="22" t="str">
        <f t="array" ref="I4">_xlfn.XLOOKUP($B4,ML!$B$3:$B$2950,ML!I$3:I$2950,"",0,1)</f>
        <v>Montel (Wallace Pharma)</v>
      </c>
      <c r="J4" s="22" t="str">
        <f t="array" ref="J4">_xlfn.XLOOKUP($B4,ML!$B$3:$B$2950,ML!J$3:J$2950,"",0,1)</f>
        <v/>
      </c>
      <c r="K4" s="22" t="str">
        <f t="array" ref="K4">_xlfn.XLOOKUP($B4,ML!$B$3:$B$2950,ML!K$3:K$2950,"",0,1)</f>
        <v/>
      </c>
      <c r="L4" s="22" t="str">
        <f t="array" ref="L4">_xlfn.XLOOKUP($B4,ML!$B$3:$B$2950,ML!L$3:L$2950,"",0,1)</f>
        <v/>
      </c>
      <c r="M4" s="22" t="str">
        <f t="array" ref="M4">_xlfn.XLOOKUP($B4,ML!$B$3:$B$2950,ML!M$3:M$2950,"",0,1)</f>
        <v>Oral</v>
      </c>
      <c r="N4" s="22" t="str">
        <f t="array" ref="N4">_xlfn.XLOOKUP($B4,ML!$B$3:$B$2950,ML!N$3:N$2950,"",0,1)</f>
        <v>OD</v>
      </c>
      <c r="O4" s="22" t="str">
        <f t="array" ref="O4">_xlfn.XLOOKUP($B4,ML!$B$3:$B$2950,ML!O$3:O$2950,"",0,1)</f>
        <v>1 time/day (evening)</v>
      </c>
      <c r="P4" s="7" t="s">
        <v>648</v>
      </c>
      <c r="Q4" s="35" t="str">
        <f t="array" ref="Q4">_xlfn.xlookup($P4,vallist!$D$1:$D$11,vallist!E$1:E$11,"",0,1)</f>
        <v/>
      </c>
      <c r="R4" s="35" t="str">
        <f t="array" ref="R4">_xlfn.xlookup($P4,vallist!$D$1:$D$11,vallist!F$1:F$11,"",0,1)</f>
        <v/>
      </c>
      <c r="S4" s="35" t="str">
        <f t="array" ref="S4">_xlfn.xlookup($P4,vallist!$D$1:$D$11,vallist!G$1:G$11,"",0,1)</f>
        <v/>
      </c>
      <c r="T4" s="35" t="str">
        <f t="array" ref="T4">_xlfn.xlookup($P4,vallist!$D$1:$D$11,vallist!H$1:H$11,"",0,1)</f>
        <v/>
      </c>
      <c r="U4" s="35" t="str">
        <f t="array" ref="U4">_xlfn.xlookup($P4,vallist!$D$1:$D$11,vallist!I$1:I$11,"",0,1)</f>
        <v/>
      </c>
      <c r="V4" s="35">
        <f t="array" ref="V4">_xlfn.xlookup($P4,vallist!$D$1:$D$11,vallist!J$1:J$11,"",0,1)</f>
        <v>1</v>
      </c>
      <c r="Y4" s="49"/>
      <c r="AA4" s="7">
        <v>4.0</v>
      </c>
      <c r="AB4" s="7" t="s">
        <v>718</v>
      </c>
    </row>
    <row r="5">
      <c r="A5" s="9">
        <f t="shared" si="1"/>
        <v>4</v>
      </c>
      <c r="B5" s="21" t="s">
        <v>720</v>
      </c>
      <c r="C5" s="22" t="str">
        <f t="array" ref="C5">_xlfn.XLOOKUP($B5,ML!$B$3:$B$2900,ML!C$3:C$2900,"",0,1)</f>
        <v>ANTI_COAGULANT</v>
      </c>
      <c r="D5" s="22" t="str">
        <f t="array" ref="D5">_xlfn.XLOOKUP($B5,ML!$B$3:$B$2950,ML!D$3:D$2950,"",0,1)</f>
        <v>ANTICOAGULANT_ANTIPLATELET_FIBRINOLYTIC</v>
      </c>
      <c r="E5" s="22" t="str">
        <f t="array" ref="E5">_xlfn.XLOOKUP($B5,ML!$B$3:$B$2950,ML!E$3:E$2950,"",0,1)</f>
        <v>Disprin (Reckitt Benckiser)</v>
      </c>
      <c r="F5" s="22" t="str">
        <f t="array" ref="F5">_xlfn.XLOOKUP($B5,ML!$B$3:$B$2950,ML!F$3:F$2950,"",0,1)</f>
        <v>Ecosprin (USV)</v>
      </c>
      <c r="G5" s="22" t="str">
        <f t="array" ref="G5">_xlfn.XLOOKUP($B5,ML!$B$3:$B$2950,ML!G$3:G$2950,"",0,1)</f>
        <v>Aspro (Bayer)</v>
      </c>
      <c r="H5" s="22" t="str">
        <f t="array" ref="H5">_xlfn.XLOOKUP($B5,ML!$B$3:$B$2950,ML!H$3:H$2950,"",0,1)</f>
        <v>Loprin (Torrent)</v>
      </c>
      <c r="I5" s="22" t="str">
        <f t="array" ref="I5">_xlfn.XLOOKUP($B5,ML!$B$3:$B$2950,ML!I$3:I$2950,"",0,1)</f>
        <v>Delisprin (Alkem)</v>
      </c>
      <c r="J5" s="22" t="str">
        <f t="array" ref="J5">_xlfn.XLOOKUP($B5,ML!$B$3:$B$2950,ML!J$3:J$2950,"",0,1)</f>
        <v/>
      </c>
      <c r="K5" s="22" t="str">
        <f t="array" ref="K5">_xlfn.XLOOKUP($B5,ML!$B$3:$B$2950,ML!K$3:K$2950,"",0,1)</f>
        <v/>
      </c>
      <c r="L5" s="22" t="str">
        <f t="array" ref="L5">_xlfn.XLOOKUP($B5,ML!$B$3:$B$2950,ML!L$3:L$2950,"",0,1)</f>
        <v/>
      </c>
      <c r="M5" s="22" t="str">
        <f t="array" ref="M5">_xlfn.XLOOKUP($B5,ML!$B$3:$B$2950,ML!M$3:M$2950,"",0,1)</f>
        <v>Oral</v>
      </c>
      <c r="N5" s="22" t="str">
        <f t="array" ref="N5">_xlfn.XLOOKUP($B5,ML!$B$3:$B$2950,ML!N$3:N$2950,"",0,1)</f>
        <v>OD</v>
      </c>
      <c r="O5" s="22" t="str">
        <f t="array" ref="O5">_xlfn.XLOOKUP($B5,ML!$B$3:$B$2950,ML!O$3:O$2950,"",0,1)</f>
        <v>1 time/day (same time daily)</v>
      </c>
      <c r="P5" s="7" t="s">
        <v>404</v>
      </c>
      <c r="Q5" s="35" t="str">
        <f t="array" ref="Q5">_xlfn.xlookup($P5,vallist!$D$1:$D$11,vallist!E$1:E$11,"",0,1)</f>
        <v/>
      </c>
      <c r="R5" s="35">
        <f t="array" ref="R5">_xlfn.xlookup($P5,vallist!$D$1:$D$11,vallist!F$1:F$11,"",0,1)</f>
        <v>1</v>
      </c>
      <c r="S5" s="35" t="str">
        <f t="array" ref="S5">_xlfn.xlookup($P5,vallist!$D$1:$D$11,vallist!G$1:G$11,"",0,1)</f>
        <v/>
      </c>
      <c r="T5" s="35" t="str">
        <f t="array" ref="T5">_xlfn.xlookup($P5,vallist!$D$1:$D$11,vallist!H$1:H$11,"",0,1)</f>
        <v/>
      </c>
      <c r="U5" s="35" t="str">
        <f t="array" ref="U5">_xlfn.xlookup($P5,vallist!$D$1:$D$11,vallist!I$1:I$11,"",0,1)</f>
        <v/>
      </c>
      <c r="V5" s="35">
        <f t="array" ref="V5">_xlfn.xlookup($P5,vallist!$D$1:$D$11,vallist!J$1:J$11,"",0,1)</f>
        <v>1</v>
      </c>
      <c r="Y5" s="49"/>
      <c r="AA5" s="7">
        <v>5.0</v>
      </c>
      <c r="AB5" s="7" t="s">
        <v>874</v>
      </c>
    </row>
    <row r="6">
      <c r="A6" s="9">
        <f t="shared" si="1"/>
        <v>5</v>
      </c>
      <c r="B6" s="21" t="s">
        <v>591</v>
      </c>
      <c r="C6" s="22" t="str">
        <f t="array" ref="C6">_xlfn.XLOOKUP($B6,ML!$B$3:$B$2900,ML!C$3:C$2900,"",0,1)</f>
        <v>NSAID</v>
      </c>
      <c r="D6" s="22" t="str">
        <f t="array" ref="D6">_xlfn.XLOOKUP($B6,ML!$B$3:$B$2950,ML!D$3:D$2950,"",0,1)</f>
        <v>ANALGESIC&amp;ANTI_PYRETIC</v>
      </c>
      <c r="E6" s="22" t="str">
        <f t="array" ref="E6">_xlfn.XLOOKUP($B6,ML!$B$3:$B$2950,ML!E$3:E$2950,"",0,1)</f>
        <v>Disprin (Reckitt Benckiser)</v>
      </c>
      <c r="F6" s="22" t="str">
        <f t="array" ref="F6">_xlfn.XLOOKUP($B6,ML!$B$3:$B$2950,ML!F$3:F$2950,"",0,1)</f>
        <v>Ecosprin (USV)</v>
      </c>
      <c r="G6" s="22" t="str">
        <f t="array" ref="G6">_xlfn.XLOOKUP($B6,ML!$B$3:$B$2950,ML!G$3:G$2950,"",0,1)</f>
        <v>Aspro (Bayer)</v>
      </c>
      <c r="H6" s="22" t="str">
        <f t="array" ref="H6">_xlfn.XLOOKUP($B6,ML!$B$3:$B$2950,ML!H$3:H$2950,"",0,1)</f>
        <v>Loprin (Torrent)</v>
      </c>
      <c r="I6" s="22" t="str">
        <f t="array" ref="I6">_xlfn.XLOOKUP($B6,ML!$B$3:$B$2950,ML!I$3:I$2950,"",0,1)</f>
        <v>Delisprin (Alkem)</v>
      </c>
      <c r="J6" s="22" t="str">
        <f t="array" ref="J6">_xlfn.XLOOKUP($B6,ML!$B$3:$B$2950,ML!J$3:J$2950,"",0,1)</f>
        <v/>
      </c>
      <c r="K6" s="22" t="str">
        <f t="array" ref="K6">_xlfn.XLOOKUP($B6,ML!$B$3:$B$2950,ML!K$3:K$2950,"",0,1)</f>
        <v/>
      </c>
      <c r="L6" s="22" t="str">
        <f t="array" ref="L6">_xlfn.XLOOKUP($B6,ML!$B$3:$B$2950,ML!L$3:L$2950,"",0,1)</f>
        <v/>
      </c>
      <c r="M6" s="22" t="str">
        <f t="array" ref="M6">_xlfn.XLOOKUP($B6,ML!$B$3:$B$2950,ML!M$3:M$2950,"",0,1)</f>
        <v>Oral</v>
      </c>
      <c r="N6" s="22" t="str">
        <f t="array" ref="N6">_xlfn.XLOOKUP($B6,ML!$B$3:$B$2950,ML!N$3:N$2950,"",0,1)</f>
        <v>OD</v>
      </c>
      <c r="O6" s="22" t="str">
        <f t="array" ref="O6">_xlfn.XLOOKUP($B6,ML!$B$3:$B$2950,ML!O$3:O$2950,"",0,1)</f>
        <v>1 time/day (same time daily)</v>
      </c>
      <c r="P6" s="7" t="s">
        <v>404</v>
      </c>
      <c r="Q6" s="35" t="str">
        <f t="array" ref="Q6">_xlfn.xlookup($P6,vallist!$D$1:$D$11,vallist!E$1:E$11,"",0,1)</f>
        <v/>
      </c>
      <c r="R6" s="35">
        <f t="array" ref="R6">_xlfn.xlookup($P6,vallist!$D$1:$D$11,vallist!F$1:F$11,"",0,1)</f>
        <v>1</v>
      </c>
      <c r="S6" s="35" t="str">
        <f t="array" ref="S6">_xlfn.xlookup($P6,vallist!$D$1:$D$11,vallist!G$1:G$11,"",0,1)</f>
        <v/>
      </c>
      <c r="T6" s="35" t="str">
        <f t="array" ref="T6">_xlfn.xlookup($P6,vallist!$D$1:$D$11,vallist!H$1:H$11,"",0,1)</f>
        <v/>
      </c>
      <c r="U6" s="35" t="str">
        <f t="array" ref="U6">_xlfn.xlookup($P6,vallist!$D$1:$D$11,vallist!I$1:I$11,"",0,1)</f>
        <v/>
      </c>
      <c r="V6" s="35">
        <f t="array" ref="V6">_xlfn.xlookup($P6,vallist!$D$1:$D$11,vallist!J$1:J$11,"",0,1)</f>
        <v>1</v>
      </c>
      <c r="Y6" s="20">
        <v>46692.0</v>
      </c>
      <c r="AA6" s="7">
        <v>6.0</v>
      </c>
      <c r="AB6" s="7" t="s">
        <v>998</v>
      </c>
    </row>
    <row r="7">
      <c r="A7" s="9">
        <f t="shared" si="1"/>
        <v>6</v>
      </c>
      <c r="B7" s="21" t="s">
        <v>1006</v>
      </c>
      <c r="C7" s="22" t="str">
        <f t="array" ref="C7">_xlfn.XLOOKUP($B7,ML!$B$3:$B$2900,ML!C$3:C$2900,"",0,1)</f>
        <v>NSAID</v>
      </c>
      <c r="D7" s="22" t="str">
        <f t="array" ref="D7">_xlfn.XLOOKUP($B7,ML!$B$3:$B$2950,ML!D$3:D$2950,"",0,1)</f>
        <v>ANALGESIC&amp;ANTI_PYRETIC</v>
      </c>
      <c r="E7" s="22" t="str">
        <f t="array" ref="E7">_xlfn.XLOOKUP($B7,ML!$B$3:$B$2950,ML!E$3:E$2950,"",0,1)</f>
        <v>Paracare (Radiant Healthcare)</v>
      </c>
      <c r="F7" s="22" t="str">
        <f t="array" ref="F7">_xlfn.XLOOKUP($B7,ML!$B$3:$B$2950,ML!F$3:F$2950,"",0,1)</f>
        <v>Parool (Glenmark Life Sciences)</v>
      </c>
      <c r="G7" s="22" t="str">
        <f t="array" ref="G7">_xlfn.XLOOKUP($B7,ML!$B$3:$B$2950,ML!G$3:G$2950,"",0,1)</f>
        <v>Paracplus (Ipca)</v>
      </c>
      <c r="H7" s="22" t="str">
        <f t="array" ref="H7">_xlfn.XLOOKUP($B7,ML!$B$3:$B$2950,ML!H$3:H$2950,"",0,1)</f>
        <v>Paramol (AstraZeneca)</v>
      </c>
      <c r="I7" s="22" t="str">
        <f t="array" ref="I7">_xlfn.XLOOKUP($B7,ML!$B$3:$B$2950,ML!I$3:I$2950,"",0,1)</f>
        <v>Parace (Galderma)</v>
      </c>
      <c r="J7" s="22" t="str">
        <f t="array" ref="J7">_xlfn.XLOOKUP($B7,ML!$B$3:$B$2950,ML!J$3:J$2950,"",0,1)</f>
        <v/>
      </c>
      <c r="K7" s="22" t="str">
        <f t="array" ref="K7">_xlfn.XLOOKUP($B7,ML!$B$3:$B$2950,ML!K$3:K$2950,"",0,1)</f>
        <v/>
      </c>
      <c r="L7" s="22" t="str">
        <f t="array" ref="L7">_xlfn.XLOOKUP($B7,ML!$B$3:$B$2950,ML!L$3:L$2950,"",0,1)</f>
        <v/>
      </c>
      <c r="M7" s="22" t="str">
        <f t="array" ref="M7">_xlfn.XLOOKUP($B7,ML!$B$3:$B$2950,ML!M$3:M$2950,"",0,1)</f>
        <v>Oral</v>
      </c>
      <c r="N7" s="22" t="str">
        <f t="array" ref="N7">_xlfn.XLOOKUP($B7,ML!$B$3:$B$2950,ML!N$3:N$2950,"",0,1)</f>
        <v>TID</v>
      </c>
      <c r="O7" s="22" t="str">
        <f t="array" ref="O7">_xlfn.XLOOKUP($B7,ML!$B$3:$B$2950,ML!O$3:O$2950,"",0,1)</f>
        <v>3 times/day</v>
      </c>
      <c r="P7" s="7" t="s">
        <v>1102</v>
      </c>
      <c r="Q7" s="35">
        <f t="array" ref="Q7">_xlfn.xlookup($P7,vallist!$D$1:$D$11,vallist!E$1:E$11,"",0,1)</f>
        <v>1</v>
      </c>
      <c r="R7" s="35" t="str">
        <f t="array" ref="R7">_xlfn.xlookup($P7,vallist!$D$1:$D$11,vallist!F$1:F$11,"",0,1)</f>
        <v/>
      </c>
      <c r="S7" s="35" t="str">
        <f t="array" ref="S7">_xlfn.xlookup($P7,vallist!$D$1:$D$11,vallist!G$1:G$11,"",0,1)</f>
        <v/>
      </c>
      <c r="T7" s="35" t="str">
        <f t="array" ref="T7">_xlfn.xlookup($P7,vallist!$D$1:$D$11,vallist!H$1:H$11,"",0,1)</f>
        <v/>
      </c>
      <c r="U7" s="35" t="str">
        <f t="array" ref="U7">_xlfn.xlookup($P7,vallist!$D$1:$D$11,vallist!I$1:I$11,"",0,1)</f>
        <v/>
      </c>
      <c r="V7" s="35" t="str">
        <f t="array" ref="V7">_xlfn.xlookup($P7,vallist!$D$1:$D$11,vallist!J$1:J$11,"",0,1)</f>
        <v/>
      </c>
      <c r="Y7" s="20">
        <v>46692.0</v>
      </c>
      <c r="AA7" s="7">
        <v>7.0</v>
      </c>
      <c r="AB7" s="7" t="s">
        <v>1124</v>
      </c>
    </row>
    <row r="8" ht="14.25" customHeight="1">
      <c r="A8" s="9">
        <f t="shared" si="1"/>
        <v>7</v>
      </c>
      <c r="B8" s="21" t="s">
        <v>1126</v>
      </c>
      <c r="C8" s="22" t="str">
        <f t="array" ref="C8">_xlfn.XLOOKUP($B8,ML!$B$3:$B$2900,ML!C$3:C$2900,"",0,1)</f>
        <v>ANTI_BACTERIAL</v>
      </c>
      <c r="D8" s="22" t="str">
        <f t="array" ref="D8">_xlfn.XLOOKUP($B8,ML!$B$3:$B$2950,ML!D$3:D$2950,"",0,1)</f>
        <v>TOPICAL_ANTIBIOTIC</v>
      </c>
      <c r="E8" s="22" t="str">
        <f t="array" ref="E8">_xlfn.XLOOKUP($B8,ML!$B$3:$B$2950,ML!E$3:E$2950,"",0,1)</f>
        <v>Crm.care (Meyer Organics)</v>
      </c>
      <c r="F8" s="22" t="str">
        <f t="array" ref="F8">_xlfn.XLOOKUP($B8,ML!$B$3:$B$2950,ML!F$3:F$2950,"",0,1)</f>
        <v>Crmoer (German Remedies)</v>
      </c>
      <c r="G8" s="22" t="str">
        <f t="array" ref="G8">_xlfn.XLOOKUP($B8,ML!$B$3:$B$2950,ML!G$3:G$2950,"",0,1)</f>
        <v>Crm.splus (Indoco)</v>
      </c>
      <c r="H8" s="22" t="str">
        <f t="array" ref="H8">_xlfn.XLOOKUP($B8,ML!$B$3:$B$2950,ML!H$3:H$2950,"",0,1)</f>
        <v>Crm.ver (Emcure)</v>
      </c>
      <c r="I8" s="22" t="str">
        <f t="array" ref="I8">_xlfn.XLOOKUP($B8,ML!$B$3:$B$2950,ML!I$3:I$2950,"",0,1)</f>
        <v>Crm.si (Yash Pharma)</v>
      </c>
      <c r="J8" s="22" t="str">
        <f t="array" ref="J8">_xlfn.XLOOKUP($B8,ML!$B$3:$B$2950,ML!J$3:J$2950,"",0,1)</f>
        <v/>
      </c>
      <c r="K8" s="22" t="str">
        <f t="array" ref="K8">_xlfn.XLOOKUP($B8,ML!$B$3:$B$2950,ML!K$3:K$2950,"",0,1)</f>
        <v/>
      </c>
      <c r="L8" s="22" t="str">
        <f t="array" ref="L8">_xlfn.XLOOKUP($B8,ML!$B$3:$B$2950,ML!L$3:L$2950,"",0,1)</f>
        <v/>
      </c>
      <c r="M8" s="22" t="str">
        <f t="array" ref="M8">_xlfn.XLOOKUP($B8,ML!$B$3:$B$2950,ML!M$3:M$2950,"",0,1)</f>
        <v>Topical</v>
      </c>
      <c r="N8" s="22" t="str">
        <f t="array" ref="N8">_xlfn.XLOOKUP($B8,ML!$B$3:$B$2950,ML!N$3:N$2950,"",0,1)</f>
        <v>BID</v>
      </c>
      <c r="O8" s="22" t="str">
        <f t="array" ref="O8">_xlfn.XLOOKUP($B8,ML!$B$3:$B$2950,ML!O$3:O$2950,"",0,1)</f>
        <v>2 times/day</v>
      </c>
      <c r="P8" s="7" t="s">
        <v>1184</v>
      </c>
      <c r="Q8" s="35" t="str">
        <f t="array" ref="Q8">_xlfn.xlookup($P8,vallist!$D$1:$D$11,vallist!E$1:E$11,"",0,1)</f>
        <v>NOW</v>
      </c>
      <c r="R8" s="35" t="str">
        <f t="array" ref="R8">_xlfn.xlookup($P8,vallist!$D$1:$D$11,vallist!F$1:F$11,"",0,1)</f>
        <v/>
      </c>
      <c r="S8" s="35" t="str">
        <f t="array" ref="S8">_xlfn.xlookup($P8,vallist!$D$1:$D$11,vallist!G$1:G$11,"",0,1)</f>
        <v/>
      </c>
      <c r="T8" s="35" t="str">
        <f t="array" ref="T8">_xlfn.xlookup($P8,vallist!$D$1:$D$11,vallist!H$1:H$11,"",0,1)</f>
        <v/>
      </c>
      <c r="U8" s="35" t="str">
        <f t="array" ref="U8">_xlfn.xlookup($P8,vallist!$D$1:$D$11,vallist!I$1:I$11,"",0,1)</f>
        <v/>
      </c>
      <c r="V8" s="35" t="str">
        <f t="array" ref="V8">_xlfn.xlookup($P8,vallist!$D$1:$D$11,vallist!J$1:J$11,"",0,1)</f>
        <v/>
      </c>
      <c r="Y8" s="20">
        <v>46784.0</v>
      </c>
      <c r="AA8" s="7">
        <v>8.0</v>
      </c>
      <c r="AB8" s="7" t="s">
        <v>1210</v>
      </c>
    </row>
    <row r="9">
      <c r="A9" s="9">
        <f t="shared" si="1"/>
        <v>8</v>
      </c>
      <c r="B9" s="21" t="s">
        <v>1211</v>
      </c>
      <c r="C9" s="22" t="str">
        <f t="array" ref="C9">_xlfn.XLOOKUP($B9,ML!$B$3:$B$2900,ML!C$3:C$2900,"",0,1)</f>
        <v>ANTISEPTIC</v>
      </c>
      <c r="D9" s="22" t="str">
        <f t="array" ref="D9">_xlfn.XLOOKUP($B9,ML!$B$3:$B$2950,ML!D$3:D$2950,"",0,1)</f>
        <v>ANTI_INFECTIVE&amp;ANTI_SEPTIC</v>
      </c>
      <c r="E9" s="22" t="str">
        <f t="array" ref="E9">_xlfn.XLOOKUP($B9,ML!$B$3:$B$2950,ML!E$3:E$2950,"",0,1)</f>
        <v/>
      </c>
      <c r="F9" s="22" t="str">
        <f t="array" ref="F9">_xlfn.XLOOKUP($B9,ML!$B$3:$B$2950,ML!F$3:F$2950,"",0,1)</f>
        <v/>
      </c>
      <c r="G9" s="22" t="str">
        <f t="array" ref="G9">_xlfn.XLOOKUP($B9,ML!$B$3:$B$2950,ML!G$3:G$2950,"",0,1)</f>
        <v/>
      </c>
      <c r="H9" s="22" t="str">
        <f t="array" ref="H9">_xlfn.XLOOKUP($B9,ML!$B$3:$B$2950,ML!H$3:H$2950,"",0,1)</f>
        <v/>
      </c>
      <c r="I9" s="22" t="str">
        <f t="array" ref="I9">_xlfn.XLOOKUP($B9,ML!$B$3:$B$2950,ML!I$3:I$2950,"",0,1)</f>
        <v/>
      </c>
      <c r="J9" s="22" t="str">
        <f t="array" ref="J9">_xlfn.XLOOKUP($B9,ML!$B$3:$B$2950,ML!J$3:J$2950,"",0,1)</f>
        <v/>
      </c>
      <c r="K9" s="22" t="str">
        <f t="array" ref="K9">_xlfn.XLOOKUP($B9,ML!$B$3:$B$2950,ML!K$3:K$2950,"",0,1)</f>
        <v/>
      </c>
      <c r="L9" s="22" t="str">
        <f t="array" ref="L9">_xlfn.XLOOKUP($B9,ML!$B$3:$B$2950,ML!L$3:L$2950,"",0,1)</f>
        <v/>
      </c>
      <c r="M9" s="22" t="str">
        <f t="array" ref="M9">_xlfn.XLOOKUP($B9,ML!$B$3:$B$2950,ML!M$3:M$2950,"",0,1)</f>
        <v>Topical</v>
      </c>
      <c r="N9" s="22" t="str">
        <f t="array" ref="N9">_xlfn.XLOOKUP($B9,ML!$B$3:$B$2950,ML!N$3:N$2950,"",0,1)</f>
        <v>BID</v>
      </c>
      <c r="O9" s="22" t="str">
        <f t="array" ref="O9">_xlfn.XLOOKUP($B9,ML!$B$3:$B$2950,ML!O$3:O$2950,"",0,1)</f>
        <v>2 times/day</v>
      </c>
      <c r="P9" s="7" t="s">
        <v>404</v>
      </c>
      <c r="Q9" s="35" t="str">
        <f t="array" ref="Q9">_xlfn.xlookup($P9,vallist!$D$1:$D$11,vallist!E$1:E$11,"",0,1)</f>
        <v/>
      </c>
      <c r="R9" s="35">
        <f t="array" ref="R9">_xlfn.xlookup($P9,vallist!$D$1:$D$11,vallist!F$1:F$11,"",0,1)</f>
        <v>1</v>
      </c>
      <c r="S9" s="35" t="str">
        <f t="array" ref="S9">_xlfn.xlookup($P9,vallist!$D$1:$D$11,vallist!G$1:G$11,"",0,1)</f>
        <v/>
      </c>
      <c r="T9" s="35" t="str">
        <f t="array" ref="T9">_xlfn.xlookup($P9,vallist!$D$1:$D$11,vallist!H$1:H$11,"",0,1)</f>
        <v/>
      </c>
      <c r="U9" s="35" t="str">
        <f t="array" ref="U9">_xlfn.xlookup($P9,vallist!$D$1:$D$11,vallist!I$1:I$11,"",0,1)</f>
        <v/>
      </c>
      <c r="V9" s="35">
        <f t="array" ref="V9">_xlfn.xlookup($P9,vallist!$D$1:$D$11,vallist!J$1:J$11,"",0,1)</f>
        <v>1</v>
      </c>
      <c r="Y9" s="20">
        <v>46478.0</v>
      </c>
      <c r="AA9" s="7">
        <v>9.0</v>
      </c>
      <c r="AB9" s="7" t="s">
        <v>1300</v>
      </c>
    </row>
    <row r="10">
      <c r="A10" s="9">
        <f t="shared" si="1"/>
        <v>9</v>
      </c>
      <c r="B10" s="21" t="s">
        <v>1307</v>
      </c>
      <c r="C10" s="22" t="str">
        <f t="array" ref="C10">_xlfn.XLOOKUP($B10,ML!$B$3:$B$2900,ML!C$3:C$2900,"",0,1)</f>
        <v/>
      </c>
      <c r="D10" s="22" t="str">
        <f t="array" ref="D10">_xlfn.XLOOKUP($B10,ML!$B$3:$B$2950,ML!D$3:D$2950,"",0,1)</f>
        <v/>
      </c>
      <c r="E10" s="22" t="str">
        <f t="array" ref="E10">_xlfn.XLOOKUP($B10,ML!$B$3:$B$2950,ML!E$3:E$2950,"",0,1)</f>
        <v/>
      </c>
      <c r="F10" s="22" t="str">
        <f t="array" ref="F10">_xlfn.XLOOKUP($B10,ML!$B$3:$B$2950,ML!F$3:F$2950,"",0,1)</f>
        <v/>
      </c>
      <c r="G10" s="22" t="str">
        <f t="array" ref="G10">_xlfn.XLOOKUP($B10,ML!$B$3:$B$2950,ML!G$3:G$2950,"",0,1)</f>
        <v/>
      </c>
      <c r="H10" s="22" t="str">
        <f t="array" ref="H10">_xlfn.XLOOKUP($B10,ML!$B$3:$B$2950,ML!H$3:H$2950,"",0,1)</f>
        <v/>
      </c>
      <c r="I10" s="22" t="str">
        <f t="array" ref="I10">_xlfn.XLOOKUP($B10,ML!$B$3:$B$2950,ML!I$3:I$2950,"",0,1)</f>
        <v/>
      </c>
      <c r="J10" s="22" t="str">
        <f t="array" ref="J10">_xlfn.XLOOKUP($B10,ML!$B$3:$B$2950,ML!J$3:J$2950,"",0,1)</f>
        <v/>
      </c>
      <c r="K10" s="22" t="str">
        <f t="array" ref="K10">_xlfn.XLOOKUP($B10,ML!$B$3:$B$2950,ML!K$3:K$2950,"",0,1)</f>
        <v/>
      </c>
      <c r="L10" s="22" t="str">
        <f t="array" ref="L10">_xlfn.XLOOKUP($B10,ML!$B$3:$B$2950,ML!L$3:L$2950,"",0,1)</f>
        <v/>
      </c>
      <c r="M10" s="22" t="str">
        <f t="array" ref="M10">_xlfn.XLOOKUP($B10,ML!$B$3:$B$2950,ML!M$3:M$2950,"",0,1)</f>
        <v/>
      </c>
      <c r="N10" s="22" t="str">
        <f t="array" ref="N10">_xlfn.XLOOKUP($B10,ML!$B$3:$B$2950,ML!N$3:N$2950,"",0,1)</f>
        <v/>
      </c>
      <c r="O10" s="22" t="str">
        <f t="array" ref="O10">_xlfn.XLOOKUP($B10,ML!$B$3:$B$2950,ML!O$3:O$2950,"",0,1)</f>
        <v/>
      </c>
      <c r="P10" s="7" t="s">
        <v>404</v>
      </c>
      <c r="Q10" s="35" t="str">
        <f t="array" ref="Q10">_xlfn.xlookup($P10,vallist!$D$1:$D$11,vallist!E$1:E$11,"",0,1)</f>
        <v/>
      </c>
      <c r="R10" s="35">
        <f t="array" ref="R10">_xlfn.xlookup($P10,vallist!$D$1:$D$11,vallist!F$1:F$11,"",0,1)</f>
        <v>1</v>
      </c>
      <c r="S10" s="35" t="str">
        <f t="array" ref="S10">_xlfn.xlookup($P10,vallist!$D$1:$D$11,vallist!G$1:G$11,"",0,1)</f>
        <v/>
      </c>
      <c r="T10" s="35" t="str">
        <f t="array" ref="T10">_xlfn.xlookup($P10,vallist!$D$1:$D$11,vallist!H$1:H$11,"",0,1)</f>
        <v/>
      </c>
      <c r="U10" s="35" t="str">
        <f t="array" ref="U10">_xlfn.xlookup($P10,vallist!$D$1:$D$11,vallist!I$1:I$11,"",0,1)</f>
        <v/>
      </c>
      <c r="V10" s="35">
        <f t="array" ref="V10">_xlfn.xlookup($P10,vallist!$D$1:$D$11,vallist!J$1:J$11,"",0,1)</f>
        <v>1</v>
      </c>
      <c r="Y10" s="20">
        <v>46419.0</v>
      </c>
      <c r="AA10" s="7">
        <v>10.0</v>
      </c>
      <c r="AB10" s="7" t="s">
        <v>1390</v>
      </c>
    </row>
    <row r="11">
      <c r="A11" s="9">
        <f t="shared" si="1"/>
        <v>10</v>
      </c>
      <c r="B11" s="21" t="s">
        <v>1398</v>
      </c>
      <c r="C11" s="22" t="str">
        <f t="array" ref="C11">_xlfn.XLOOKUP($B11,ML!$B$3:$B$2900,ML!C$3:C$2900,"",0,1)</f>
        <v>ANTI_SEPTIC</v>
      </c>
      <c r="D11" s="22" t="str">
        <f t="array" ref="D11">_xlfn.XLOOKUP($B11,ML!$B$3:$B$2950,ML!D$3:D$2950,"",0,1)</f>
        <v>ANTISEPTIC_DISINFECTANT</v>
      </c>
      <c r="E11" s="22" t="str">
        <f t="array" ref="E11">_xlfn.XLOOKUP($B11,ML!$B$3:$B$2950,ML!E$3:E$2950,"",0,1)</f>
        <v>Crm.care (Ferring)</v>
      </c>
      <c r="F11" s="22" t="str">
        <f t="array" ref="F11">_xlfn.XLOOKUP($B11,ML!$B$3:$B$2950,ML!F$3:F$2950,"",0,1)</f>
        <v>Crmone (Troikaa)</v>
      </c>
      <c r="G11" s="22" t="str">
        <f t="array" ref="G11">_xlfn.XLOOKUP($B11,ML!$B$3:$B$2950,ML!G$3:G$2950,"",0,1)</f>
        <v>Crm.pplus (Eris Lifesciences)</v>
      </c>
      <c r="H11" s="22" t="str">
        <f t="array" ref="H11">_xlfn.XLOOKUP($B11,ML!$B$3:$B$2950,ML!H$3:H$2950,"",0,1)</f>
        <v>Crm.one (Fourrts)</v>
      </c>
      <c r="I11" s="22" t="str">
        <f t="array" ref="I11">_xlfn.XLOOKUP($B11,ML!$B$3:$B$2950,ML!I$3:I$2950,"",0,1)</f>
        <v>Crm.po (Apex Labs)</v>
      </c>
      <c r="J11" s="22" t="str">
        <f t="array" ref="J11">_xlfn.XLOOKUP($B11,ML!$B$3:$B$2950,ML!J$3:J$2950,"",0,1)</f>
        <v/>
      </c>
      <c r="K11" s="22" t="str">
        <f t="array" ref="K11">_xlfn.XLOOKUP($B11,ML!$B$3:$B$2950,ML!K$3:K$2950,"",0,1)</f>
        <v/>
      </c>
      <c r="L11" s="22" t="str">
        <f t="array" ref="L11">_xlfn.XLOOKUP($B11,ML!$B$3:$B$2950,ML!L$3:L$2950,"",0,1)</f>
        <v/>
      </c>
      <c r="M11" s="22" t="str">
        <f t="array" ref="M11">_xlfn.XLOOKUP($B11,ML!$B$3:$B$2950,ML!M$3:M$2950,"",0,1)</f>
        <v>Topical</v>
      </c>
      <c r="N11" s="22" t="str">
        <f t="array" ref="N11">_xlfn.XLOOKUP($B11,ML!$B$3:$B$2950,ML!N$3:N$2950,"",0,1)</f>
        <v>BID</v>
      </c>
      <c r="O11" s="22" t="str">
        <f t="array" ref="O11">_xlfn.XLOOKUP($B11,ML!$B$3:$B$2950,ML!O$3:O$2950,"",0,1)</f>
        <v>2 times/day</v>
      </c>
      <c r="P11" s="7" t="s">
        <v>404</v>
      </c>
      <c r="Q11" s="35" t="str">
        <f t="array" ref="Q11">_xlfn.xlookup($P11,vallist!$D$1:$D$11,vallist!E$1:E$11,"",0,1)</f>
        <v/>
      </c>
      <c r="R11" s="35">
        <f t="array" ref="R11">_xlfn.xlookup($P11,vallist!$D$1:$D$11,vallist!F$1:F$11,"",0,1)</f>
        <v>1</v>
      </c>
      <c r="S11" s="35" t="str">
        <f t="array" ref="S11">_xlfn.xlookup($P11,vallist!$D$1:$D$11,vallist!G$1:G$11,"",0,1)</f>
        <v/>
      </c>
      <c r="T11" s="35" t="str">
        <f t="array" ref="T11">_xlfn.xlookup($P11,vallist!$D$1:$D$11,vallist!H$1:H$11,"",0,1)</f>
        <v/>
      </c>
      <c r="U11" s="35" t="str">
        <f t="array" ref="U11">_xlfn.xlookup($P11,vallist!$D$1:$D$11,vallist!I$1:I$11,"",0,1)</f>
        <v/>
      </c>
      <c r="V11" s="35">
        <f t="array" ref="V11">_xlfn.xlookup($P11,vallist!$D$1:$D$11,vallist!J$1:J$11,"",0,1)</f>
        <v>1</v>
      </c>
      <c r="Y11" s="20">
        <v>46784.0</v>
      </c>
      <c r="AA11" s="7">
        <v>11.0</v>
      </c>
      <c r="AB11" s="7" t="s">
        <v>1464</v>
      </c>
    </row>
    <row r="12">
      <c r="A12" s="9">
        <f t="shared" si="1"/>
        <v>11</v>
      </c>
      <c r="B12" s="21" t="s">
        <v>1470</v>
      </c>
      <c r="C12" s="22" t="str">
        <f t="array" ref="C12">_xlfn.XLOOKUP($B12,ML!$B$3:$B$2900,ML!C$3:C$2900,"",0,1)</f>
        <v>ANTI_SEPTIC</v>
      </c>
      <c r="D12" s="22" t="str">
        <f t="array" ref="D12">_xlfn.XLOOKUP($B12,ML!$B$3:$B$2950,ML!D$3:D$2950,"",0,1)</f>
        <v>ANTISEPTIC_DISINFECTANT</v>
      </c>
      <c r="E12" s="22" t="str">
        <f t="array" ref="E12">_xlfn.XLOOKUP($B12,ML!$B$3:$B$2950,ML!E$3:E$2950,"",0,1)</f>
        <v>T-pwcare (Blue Cross)</v>
      </c>
      <c r="F12" s="22" t="str">
        <f t="array" ref="F12">_xlfn.XLOOKUP($B12,ML!$B$3:$B$2950,ML!F$3:F$2950,"",0,1)</f>
        <v>T-pone (Bharat Serums)</v>
      </c>
      <c r="G12" s="22" t="str">
        <f t="array" ref="G12">_xlfn.XLOOKUP($B12,ML!$B$3:$B$2950,ML!G$3:G$2950,"",0,1)</f>
        <v>T-pwdplus (Oaknet Healthcare)</v>
      </c>
      <c r="H12" s="22" t="str">
        <f t="array" ref="H12">_xlfn.XLOOKUP($B12,ML!$B$3:$B$2950,ML!H$3:H$2950,"",0,1)</f>
        <v>T-pwone (Hetero)</v>
      </c>
      <c r="I12" s="22" t="str">
        <f t="array" ref="I12">_xlfn.XLOOKUP($B12,ML!$B$3:$B$2950,ML!I$3:I$2950,"",0,1)</f>
        <v>T-pwd. (Psychotropics India)</v>
      </c>
      <c r="J12" s="22" t="str">
        <f t="array" ref="J12">_xlfn.XLOOKUP($B12,ML!$B$3:$B$2950,ML!J$3:J$2950,"",0,1)</f>
        <v/>
      </c>
      <c r="K12" s="22" t="str">
        <f t="array" ref="K12">_xlfn.XLOOKUP($B12,ML!$B$3:$B$2950,ML!K$3:K$2950,"",0,1)</f>
        <v/>
      </c>
      <c r="L12" s="22" t="str">
        <f t="array" ref="L12">_xlfn.XLOOKUP($B12,ML!$B$3:$B$2950,ML!L$3:L$2950,"",0,1)</f>
        <v/>
      </c>
      <c r="M12" s="22" t="str">
        <f t="array" ref="M12">_xlfn.XLOOKUP($B12,ML!$B$3:$B$2950,ML!M$3:M$2950,"",0,1)</f>
        <v>local</v>
      </c>
      <c r="N12" s="22" t="str">
        <f t="array" ref="N12">_xlfn.XLOOKUP($B12,ML!$B$3:$B$2950,ML!N$3:N$2950,"",0,1)</f>
        <v>BID</v>
      </c>
      <c r="O12" s="22" t="str">
        <f t="array" ref="O12">_xlfn.XLOOKUP($B12,ML!$B$3:$B$2950,ML!O$3:O$2950,"",0,1)</f>
        <v>2 times/day</v>
      </c>
      <c r="P12" s="7" t="s">
        <v>404</v>
      </c>
      <c r="Q12" s="35" t="str">
        <f t="array" ref="Q12">_xlfn.xlookup($P12,vallist!$D$1:$D$11,vallist!E$1:E$11,"",0,1)</f>
        <v/>
      </c>
      <c r="R12" s="35">
        <f t="array" ref="R12">_xlfn.xlookup($P12,vallist!$D$1:$D$11,vallist!F$1:F$11,"",0,1)</f>
        <v>1</v>
      </c>
      <c r="S12" s="35" t="str">
        <f t="array" ref="S12">_xlfn.xlookup($P12,vallist!$D$1:$D$11,vallist!G$1:G$11,"",0,1)</f>
        <v/>
      </c>
      <c r="T12" s="35" t="str">
        <f t="array" ref="T12">_xlfn.xlookup($P12,vallist!$D$1:$D$11,vallist!H$1:H$11,"",0,1)</f>
        <v/>
      </c>
      <c r="U12" s="35" t="str">
        <f t="array" ref="U12">_xlfn.xlookup($P12,vallist!$D$1:$D$11,vallist!I$1:I$11,"",0,1)</f>
        <v/>
      </c>
      <c r="V12" s="35">
        <f t="array" ref="V12">_xlfn.xlookup($P12,vallist!$D$1:$D$11,vallist!J$1:J$11,"",0,1)</f>
        <v>1</v>
      </c>
      <c r="Y12" s="20">
        <v>46569.0</v>
      </c>
      <c r="AA12" s="7">
        <v>12.0</v>
      </c>
      <c r="AB12" s="7" t="s">
        <v>1578</v>
      </c>
    </row>
    <row r="13">
      <c r="A13" s="9">
        <f t="shared" si="1"/>
        <v>12</v>
      </c>
      <c r="B13" s="21" t="s">
        <v>1501</v>
      </c>
      <c r="C13" s="22" t="str">
        <f t="array" ref="C13">_xlfn.XLOOKUP($B13,ML!$B$3:$B$2900,ML!C$3:C$2900,"",0,1)</f>
        <v>DISINFECTANT</v>
      </c>
      <c r="D13" s="22" t="str">
        <f t="array" ref="D13">_xlfn.XLOOKUP($B13,ML!$B$3:$B$2950,ML!D$3:D$2950,"",0,1)</f>
        <v>SKIN_ANTISEPTIC_DISINFECTANT</v>
      </c>
      <c r="E13" s="22" t="str">
        <f t="array" ref="E13">_xlfn.XLOOKUP($B13,ML!$B$3:$B$2950,ML!E$3:E$2950,"",0,1)</f>
        <v>Lot.care (German Remedies)</v>
      </c>
      <c r="F13" s="22" t="str">
        <f t="array" ref="F13">_xlfn.XLOOKUP($B13,ML!$B$3:$B$2950,ML!F$3:F$2950,"",0,1)</f>
        <v>Lotode (Fourrts)</v>
      </c>
      <c r="G13" s="22" t="str">
        <f t="array" ref="G13">_xlfn.XLOOKUP($B13,ML!$B$3:$B$2950,ML!G$3:G$2950,"",0,1)</f>
        <v>Lot.cplus (Meyer Organics)</v>
      </c>
      <c r="H13" s="22" t="str">
        <f t="array" ref="H13">_xlfn.XLOOKUP($B13,ML!$B$3:$B$2950,ML!H$3:H$2950,"",0,1)</f>
        <v>Lot.ide (Novartis)</v>
      </c>
      <c r="I13" s="22" t="str">
        <f t="array" ref="I13">_xlfn.XLOOKUP($B13,ML!$B$3:$B$2950,ML!I$3:I$2950,"",0,1)</f>
        <v>Lot.ce (Biocon)</v>
      </c>
      <c r="J13" s="22" t="str">
        <f t="array" ref="J13">_xlfn.XLOOKUP($B13,ML!$B$3:$B$2950,ML!J$3:J$2950,"",0,1)</f>
        <v/>
      </c>
      <c r="K13" s="22" t="str">
        <f t="array" ref="K13">_xlfn.XLOOKUP($B13,ML!$B$3:$B$2950,ML!K$3:K$2950,"",0,1)</f>
        <v/>
      </c>
      <c r="L13" s="22" t="str">
        <f t="array" ref="L13">_xlfn.XLOOKUP($B13,ML!$B$3:$B$2950,ML!L$3:L$2950,"",0,1)</f>
        <v/>
      </c>
      <c r="M13" s="22" t="str">
        <f t="array" ref="M13">_xlfn.XLOOKUP($B13,ML!$B$3:$B$2950,ML!M$3:M$2950,"",0,1)</f>
        <v>Topical</v>
      </c>
      <c r="N13" s="22" t="str">
        <f t="array" ref="N13">_xlfn.XLOOKUP($B13,ML!$B$3:$B$2950,ML!N$3:N$2950,"",0,1)</f>
        <v>BID</v>
      </c>
      <c r="O13" s="22" t="str">
        <f t="array" ref="O13">_xlfn.XLOOKUP($B13,ML!$B$3:$B$2950,ML!O$3:O$2950,"",0,1)</f>
        <v>2 times/day</v>
      </c>
      <c r="P13" s="7" t="s">
        <v>404</v>
      </c>
      <c r="Q13" s="35" t="str">
        <f t="array" ref="Q13">_xlfn.xlookup($P13,vallist!$D$1:$D$11,vallist!E$1:E$11,"",0,1)</f>
        <v/>
      </c>
      <c r="R13" s="35">
        <f t="array" ref="R13">_xlfn.xlookup($P13,vallist!$D$1:$D$11,vallist!F$1:F$11,"",0,1)</f>
        <v>1</v>
      </c>
      <c r="S13" s="35" t="str">
        <f t="array" ref="S13">_xlfn.xlookup($P13,vallist!$D$1:$D$11,vallist!G$1:G$11,"",0,1)</f>
        <v/>
      </c>
      <c r="T13" s="35" t="str">
        <f t="array" ref="T13">_xlfn.xlookup($P13,vallist!$D$1:$D$11,vallist!H$1:H$11,"",0,1)</f>
        <v/>
      </c>
      <c r="U13" s="35" t="str">
        <f t="array" ref="U13">_xlfn.xlookup($P13,vallist!$D$1:$D$11,vallist!I$1:I$11,"",0,1)</f>
        <v/>
      </c>
      <c r="V13" s="35">
        <f t="array" ref="V13">_xlfn.xlookup($P13,vallist!$D$1:$D$11,vallist!J$1:J$11,"",0,1)</f>
        <v>1</v>
      </c>
      <c r="Y13" s="20">
        <v>46935.0</v>
      </c>
      <c r="AA13" s="7">
        <v>13.0</v>
      </c>
      <c r="AB13" s="7" t="s">
        <v>1668</v>
      </c>
    </row>
    <row r="14">
      <c r="A14" s="9">
        <f t="shared" si="1"/>
        <v>13</v>
      </c>
      <c r="B14" s="21" t="s">
        <v>1669</v>
      </c>
      <c r="C14" s="22" t="str">
        <f t="array" ref="C14">_xlfn.XLOOKUP($B14,ML!$B$3:$B$2900,ML!C$3:C$2900,"",0,1)</f>
        <v>CLEANING_AGENT</v>
      </c>
      <c r="D14" s="22" t="str">
        <f t="array" ref="D14">_xlfn.XLOOKUP($B14,ML!$B$3:$B$2950,ML!D$3:D$2950,"",0,1)</f>
        <v>CLEANING_AGENT</v>
      </c>
      <c r="E14" s="22" t="str">
        <f t="array" ref="E14">_xlfn.XLOOKUP($B14,ML!$B$3:$B$2950,ML!E$3:E$2950,"",0,1)</f>
        <v/>
      </c>
      <c r="F14" s="22" t="str">
        <f t="array" ref="F14">_xlfn.XLOOKUP($B14,ML!$B$3:$B$2950,ML!F$3:F$2950,"",0,1)</f>
        <v/>
      </c>
      <c r="G14" s="22" t="str">
        <f t="array" ref="G14">_xlfn.XLOOKUP($B14,ML!$B$3:$B$2950,ML!G$3:G$2950,"",0,1)</f>
        <v/>
      </c>
      <c r="H14" s="22" t="str">
        <f t="array" ref="H14">_xlfn.XLOOKUP($B14,ML!$B$3:$B$2950,ML!H$3:H$2950,"",0,1)</f>
        <v/>
      </c>
      <c r="I14" s="22" t="str">
        <f t="array" ref="I14">_xlfn.XLOOKUP($B14,ML!$B$3:$B$2950,ML!I$3:I$2950,"",0,1)</f>
        <v/>
      </c>
      <c r="J14" s="22" t="str">
        <f t="array" ref="J14">_xlfn.XLOOKUP($B14,ML!$B$3:$B$2950,ML!J$3:J$2950,"",0,1)</f>
        <v/>
      </c>
      <c r="K14" s="22" t="str">
        <f t="array" ref="K14">_xlfn.XLOOKUP($B14,ML!$B$3:$B$2950,ML!K$3:K$2950,"",0,1)</f>
        <v/>
      </c>
      <c r="L14" s="22" t="str">
        <f t="array" ref="L14">_xlfn.XLOOKUP($B14,ML!$B$3:$B$2950,ML!L$3:L$2950,"",0,1)</f>
        <v/>
      </c>
      <c r="M14" s="22" t="str">
        <f t="array" ref="M14">_xlfn.XLOOKUP($B14,ML!$B$3:$B$2950,ML!M$3:M$2950,"",0,1)</f>
        <v>Topical</v>
      </c>
      <c r="N14" s="22" t="str">
        <f t="array" ref="N14">_xlfn.XLOOKUP($B14,ML!$B$3:$B$2950,ML!N$3:N$2950,"",0,1)</f>
        <v>BID</v>
      </c>
      <c r="O14" s="22" t="str">
        <f t="array" ref="O14">_xlfn.XLOOKUP($B14,ML!$B$3:$B$2950,ML!O$3:O$2950,"",0,1)</f>
        <v>2 times/day</v>
      </c>
      <c r="P14" s="7" t="s">
        <v>404</v>
      </c>
      <c r="Q14" s="35" t="str">
        <f t="array" ref="Q14">_xlfn.xlookup($P14,vallist!$D$1:$D$11,vallist!E$1:E$11,"",0,1)</f>
        <v/>
      </c>
      <c r="R14" s="35">
        <f t="array" ref="R14">_xlfn.xlookup($P14,vallist!$D$1:$D$11,vallist!F$1:F$11,"",0,1)</f>
        <v>1</v>
      </c>
      <c r="S14" s="35" t="str">
        <f t="array" ref="S14">_xlfn.xlookup($P14,vallist!$D$1:$D$11,vallist!G$1:G$11,"",0,1)</f>
        <v/>
      </c>
      <c r="T14" s="35" t="str">
        <f t="array" ref="T14">_xlfn.xlookup($P14,vallist!$D$1:$D$11,vallist!H$1:H$11,"",0,1)</f>
        <v/>
      </c>
      <c r="U14" s="35" t="str">
        <f t="array" ref="U14">_xlfn.xlookup($P14,vallist!$D$1:$D$11,vallist!I$1:I$11,"",0,1)</f>
        <v/>
      </c>
      <c r="V14" s="35">
        <f t="array" ref="V14">_xlfn.xlookup($P14,vallist!$D$1:$D$11,vallist!J$1:J$11,"",0,1)</f>
        <v>1</v>
      </c>
      <c r="Y14" s="51" t="s">
        <v>1767</v>
      </c>
      <c r="AA14" s="7">
        <v>14.0</v>
      </c>
      <c r="AB14" s="7" t="s">
        <v>1770</v>
      </c>
    </row>
    <row r="15">
      <c r="A15" s="9">
        <f t="shared" si="1"/>
        <v>14</v>
      </c>
      <c r="B15" s="21" t="s">
        <v>1772</v>
      </c>
      <c r="C15" s="22" t="str">
        <f t="array" ref="C15">_xlfn.XLOOKUP($B15,ML!$B$3:$B$2900,ML!C$3:C$2900,"",0,1)</f>
        <v>ANTI_BACTERIAL</v>
      </c>
      <c r="D15" s="22" t="str">
        <f t="array" ref="D15">_xlfn.XLOOKUP($B15,ML!$B$3:$B$2950,ML!D$3:D$2950,"",0,1)</f>
        <v>QUINOLONE</v>
      </c>
      <c r="E15" s="22" t="str">
        <f t="array" ref="E15">_xlfn.XLOOKUP($B15,ML!$B$3:$B$2950,ML!E$3:E$2950,"",0,1)</f>
        <v>Ee-dcare (Lyka Labs)</v>
      </c>
      <c r="F15" s="22" t="str">
        <f t="array" ref="F15">_xlfn.XLOOKUP($B15,ML!$B$3:$B$2950,ML!F$3:F$2950,"",0,1)</f>
        <v>Ee-oin (Dr. Reddy's)</v>
      </c>
      <c r="G15" s="22" t="str">
        <f t="array" ref="G15">_xlfn.XLOOKUP($B15,ML!$B$3:$B$2950,ML!G$3:G$2950,"",0,1)</f>
        <v>Ee-dpplus (Healing Pharma)</v>
      </c>
      <c r="H15" s="22" t="str">
        <f t="array" ref="H15">_xlfn.XLOOKUP($B15,ML!$B$3:$B$2950,ML!H$3:H$2950,"",0,1)</f>
        <v>Ee-dcin (Alembic)</v>
      </c>
      <c r="I15" s="22" t="str">
        <f t="array" ref="I15">_xlfn.XLOOKUP($B15,ML!$B$3:$B$2950,ML!I$3:I$2950,"",0,1)</f>
        <v>Ee-dps (Glenmark Life Sciences)</v>
      </c>
      <c r="J15" s="22" t="str">
        <f t="array" ref="J15">_xlfn.XLOOKUP($B15,ML!$B$3:$B$2950,ML!J$3:J$2950,"",0,1)</f>
        <v/>
      </c>
      <c r="K15" s="22" t="str">
        <f t="array" ref="K15">_xlfn.XLOOKUP($B15,ML!$B$3:$B$2950,ML!K$3:K$2950,"",0,1)</f>
        <v/>
      </c>
      <c r="L15" s="22" t="str">
        <f t="array" ref="L15">_xlfn.XLOOKUP($B15,ML!$B$3:$B$2950,ML!L$3:L$2950,"",0,1)</f>
        <v/>
      </c>
      <c r="M15" s="22" t="str">
        <f t="array" ref="M15">_xlfn.XLOOKUP($B15,ML!$B$3:$B$2950,ML!M$3:M$2950,"",0,1)</f>
        <v>Oral</v>
      </c>
      <c r="N15" s="22" t="str">
        <f t="array" ref="N15">_xlfn.XLOOKUP($B15,ML!$B$3:$B$2950,ML!N$3:N$2950,"",0,1)</f>
        <v>TID</v>
      </c>
      <c r="O15" s="22" t="str">
        <f t="array" ref="O15">_xlfn.XLOOKUP($B15,ML!$B$3:$B$2950,ML!O$3:O$2950,"",0,1)</f>
        <v>3 times/day</v>
      </c>
      <c r="P15" s="7" t="s">
        <v>404</v>
      </c>
      <c r="Q15" s="35" t="str">
        <f t="array" ref="Q15">_xlfn.xlookup($P15,vallist!$D$1:$D$11,vallist!E$1:E$11,"",0,1)</f>
        <v/>
      </c>
      <c r="R15" s="35">
        <f t="array" ref="R15">_xlfn.xlookup($P15,vallist!$D$1:$D$11,vallist!F$1:F$11,"",0,1)</f>
        <v>1</v>
      </c>
      <c r="S15" s="35" t="str">
        <f t="array" ref="S15">_xlfn.xlookup($P15,vallist!$D$1:$D$11,vallist!G$1:G$11,"",0,1)</f>
        <v/>
      </c>
      <c r="T15" s="35" t="str">
        <f t="array" ref="T15">_xlfn.xlookup($P15,vallist!$D$1:$D$11,vallist!H$1:H$11,"",0,1)</f>
        <v/>
      </c>
      <c r="U15" s="35" t="str">
        <f t="array" ref="U15">_xlfn.xlookup($P15,vallist!$D$1:$D$11,vallist!I$1:I$11,"",0,1)</f>
        <v/>
      </c>
      <c r="V15" s="35">
        <f t="array" ref="V15">_xlfn.xlookup($P15,vallist!$D$1:$D$11,vallist!J$1:J$11,"",0,1)</f>
        <v>1</v>
      </c>
      <c r="Y15" s="20">
        <v>46296.0</v>
      </c>
      <c r="AA15" s="7">
        <v>15.0</v>
      </c>
      <c r="AB15" s="7" t="s">
        <v>1858</v>
      </c>
    </row>
    <row r="16">
      <c r="A16" s="9">
        <f t="shared" si="1"/>
        <v>15</v>
      </c>
      <c r="B16" s="21" t="s">
        <v>1861</v>
      </c>
      <c r="C16" s="22" t="str">
        <f t="array" ref="C16">_xlfn.XLOOKUP($B16,ML!$B$3:$B$2900,ML!C$3:C$2900,"",0,1)</f>
        <v>EYE_LUBRICANT_DROPS</v>
      </c>
      <c r="D16" s="22" t="str">
        <f t="array" ref="D16">_xlfn.XLOOKUP($B16,ML!$B$3:$B$2950,ML!D$3:D$2950,"",0,1)</f>
        <v>EYE_LUBRICANT_DROPS</v>
      </c>
      <c r="E16" s="22" t="str">
        <f t="array" ref="E16">_xlfn.XLOOKUP($B16,ML!$B$3:$B$2950,ML!E$3:E$2950,"",0,1)</f>
        <v/>
      </c>
      <c r="F16" s="22" t="str">
        <f t="array" ref="F16">_xlfn.XLOOKUP($B16,ML!$B$3:$B$2950,ML!F$3:F$2950,"",0,1)</f>
        <v/>
      </c>
      <c r="G16" s="22" t="str">
        <f t="array" ref="G16">_xlfn.XLOOKUP($B16,ML!$B$3:$B$2950,ML!G$3:G$2950,"",0,1)</f>
        <v/>
      </c>
      <c r="H16" s="22" t="str">
        <f t="array" ref="H16">_xlfn.XLOOKUP($B16,ML!$B$3:$B$2950,ML!H$3:H$2950,"",0,1)</f>
        <v/>
      </c>
      <c r="I16" s="22" t="str">
        <f t="array" ref="I16">_xlfn.XLOOKUP($B16,ML!$B$3:$B$2950,ML!I$3:I$2950,"",0,1)</f>
        <v/>
      </c>
      <c r="J16" s="22" t="str">
        <f t="array" ref="J16">_xlfn.XLOOKUP($B16,ML!$B$3:$B$2950,ML!J$3:J$2950,"",0,1)</f>
        <v/>
      </c>
      <c r="K16" s="22" t="str">
        <f t="array" ref="K16">_xlfn.XLOOKUP($B16,ML!$B$3:$B$2950,ML!K$3:K$2950,"",0,1)</f>
        <v/>
      </c>
      <c r="L16" s="22" t="str">
        <f t="array" ref="L16">_xlfn.XLOOKUP($B16,ML!$B$3:$B$2950,ML!L$3:L$2950,"",0,1)</f>
        <v/>
      </c>
      <c r="M16" s="22" t="str">
        <f t="array" ref="M16">_xlfn.XLOOKUP($B16,ML!$B$3:$B$2950,ML!M$3:M$2950,"",0,1)</f>
        <v/>
      </c>
      <c r="N16" s="22" t="str">
        <f t="array" ref="N16">_xlfn.XLOOKUP($B16,ML!$B$3:$B$2950,ML!N$3:N$2950,"",0,1)</f>
        <v/>
      </c>
      <c r="O16" s="22" t="str">
        <f t="array" ref="O16">_xlfn.XLOOKUP($B16,ML!$B$3:$B$2950,ML!O$3:O$2950,"",0,1)</f>
        <v/>
      </c>
      <c r="P16" s="7" t="s">
        <v>404</v>
      </c>
      <c r="Q16" s="35" t="str">
        <f t="array" ref="Q16">_xlfn.xlookup($P16,vallist!$D$1:$D$11,vallist!E$1:E$11,"",0,1)</f>
        <v/>
      </c>
      <c r="R16" s="35">
        <f t="array" ref="R16">_xlfn.xlookup($P16,vallist!$D$1:$D$11,vallist!F$1:F$11,"",0,1)</f>
        <v>1</v>
      </c>
      <c r="S16" s="35" t="str">
        <f t="array" ref="S16">_xlfn.xlookup($P16,vallist!$D$1:$D$11,vallist!G$1:G$11,"",0,1)</f>
        <v/>
      </c>
      <c r="T16" s="35" t="str">
        <f t="array" ref="T16">_xlfn.xlookup($P16,vallist!$D$1:$D$11,vallist!H$1:H$11,"",0,1)</f>
        <v/>
      </c>
      <c r="U16" s="35" t="str">
        <f t="array" ref="U16">_xlfn.xlookup($P16,vallist!$D$1:$D$11,vallist!I$1:I$11,"",0,1)</f>
        <v/>
      </c>
      <c r="V16" s="35">
        <f t="array" ref="V16">_xlfn.xlookup($P16,vallist!$D$1:$D$11,vallist!J$1:J$11,"",0,1)</f>
        <v>1</v>
      </c>
      <c r="Y16" s="52">
        <v>46753.0</v>
      </c>
      <c r="AA16" s="7">
        <v>16.0</v>
      </c>
      <c r="AB16" s="7" t="s">
        <v>1945</v>
      </c>
    </row>
    <row r="17">
      <c r="A17" s="9">
        <f t="shared" si="1"/>
        <v>16</v>
      </c>
      <c r="B17" s="21" t="s">
        <v>1947</v>
      </c>
      <c r="C17" s="22" t="str">
        <f t="array" ref="C17">_xlfn.XLOOKUP($B17,ML!$B$3:$B$2900,ML!C$3:C$2900,"",0,1)</f>
        <v>ORS</v>
      </c>
      <c r="D17" s="22" t="str">
        <f t="array" ref="D17">_xlfn.XLOOKUP($B17,ML!$B$3:$B$2950,ML!D$3:D$2950,"",0,1)</f>
        <v>ORS</v>
      </c>
      <c r="E17" s="22" t="str">
        <f t="array" ref="E17">_xlfn.XLOOKUP($B17,ML!$B$3:$B$2950,ML!E$3:E$2950,"",0,1)</f>
        <v/>
      </c>
      <c r="F17" s="22" t="str">
        <f t="array" ref="F17">_xlfn.XLOOKUP($B17,ML!$B$3:$B$2950,ML!F$3:F$2950,"",0,1)</f>
        <v/>
      </c>
      <c r="G17" s="22" t="str">
        <f t="array" ref="G17">_xlfn.XLOOKUP($B17,ML!$B$3:$B$2950,ML!G$3:G$2950,"",0,1)</f>
        <v/>
      </c>
      <c r="H17" s="22" t="str">
        <f t="array" ref="H17">_xlfn.XLOOKUP($B17,ML!$B$3:$B$2950,ML!H$3:H$2950,"",0,1)</f>
        <v/>
      </c>
      <c r="I17" s="22" t="str">
        <f t="array" ref="I17">_xlfn.XLOOKUP($B17,ML!$B$3:$B$2950,ML!I$3:I$2950,"",0,1)</f>
        <v/>
      </c>
      <c r="J17" s="22" t="str">
        <f t="array" ref="J17">_xlfn.XLOOKUP($B17,ML!$B$3:$B$2950,ML!J$3:J$2950,"",0,1)</f>
        <v/>
      </c>
      <c r="K17" s="22" t="str">
        <f t="array" ref="K17">_xlfn.XLOOKUP($B17,ML!$B$3:$B$2950,ML!K$3:K$2950,"",0,1)</f>
        <v/>
      </c>
      <c r="L17" s="22" t="str">
        <f t="array" ref="L17">_xlfn.XLOOKUP($B17,ML!$B$3:$B$2950,ML!L$3:L$2950,"",0,1)</f>
        <v/>
      </c>
      <c r="M17" s="22" t="str">
        <f t="array" ref="M17">_xlfn.XLOOKUP($B17,ML!$B$3:$B$2950,ML!M$3:M$2950,"",0,1)</f>
        <v/>
      </c>
      <c r="N17" s="22" t="str">
        <f t="array" ref="N17">_xlfn.XLOOKUP($B17,ML!$B$3:$B$2950,ML!N$3:N$2950,"",0,1)</f>
        <v/>
      </c>
      <c r="O17" s="22" t="str">
        <f t="array" ref="O17">_xlfn.XLOOKUP($B17,ML!$B$3:$B$2950,ML!O$3:O$2950,"",0,1)</f>
        <v/>
      </c>
      <c r="P17" s="7" t="s">
        <v>404</v>
      </c>
      <c r="Q17" s="35" t="str">
        <f t="array" ref="Q17">_xlfn.xlookup($P17,vallist!$D$1:$D$11,vallist!E$1:E$11,"",0,1)</f>
        <v/>
      </c>
      <c r="R17" s="35">
        <f t="array" ref="R17">_xlfn.xlookup($P17,vallist!$D$1:$D$11,vallist!F$1:F$11,"",0,1)</f>
        <v>1</v>
      </c>
      <c r="S17" s="35" t="str">
        <f t="array" ref="S17">_xlfn.xlookup($P17,vallist!$D$1:$D$11,vallist!G$1:G$11,"",0,1)</f>
        <v/>
      </c>
      <c r="T17" s="35" t="str">
        <f t="array" ref="T17">_xlfn.xlookup($P17,vallist!$D$1:$D$11,vallist!H$1:H$11,"",0,1)</f>
        <v/>
      </c>
      <c r="U17" s="35" t="str">
        <f t="array" ref="U17">_xlfn.xlookup($P17,vallist!$D$1:$D$11,vallist!I$1:I$11,"",0,1)</f>
        <v/>
      </c>
      <c r="V17" s="35">
        <f t="array" ref="V17">_xlfn.xlookup($P17,vallist!$D$1:$D$11,vallist!J$1:J$11,"",0,1)</f>
        <v>1</v>
      </c>
      <c r="Y17" s="20">
        <v>46813.0</v>
      </c>
      <c r="AA17" s="7">
        <v>17.0</v>
      </c>
      <c r="AB17" s="7" t="s">
        <v>2034</v>
      </c>
    </row>
    <row r="18">
      <c r="A18" s="9">
        <f t="shared" si="1"/>
        <v>17</v>
      </c>
      <c r="B18" s="21" t="s">
        <v>2039</v>
      </c>
      <c r="C18" s="22" t="str">
        <f t="array" ref="C18">_xlfn.XLOOKUP($B18,ML!$B$3:$B$2900,ML!C$3:C$2900,"",0,1)</f>
        <v>TORNIQUET</v>
      </c>
      <c r="D18" s="22" t="str">
        <f t="array" ref="D18">_xlfn.XLOOKUP($B18,ML!$B$3:$B$2950,ML!D$3:D$2950,"",0,1)</f>
        <v>TORNIQUET</v>
      </c>
      <c r="E18" s="22" t="str">
        <f t="array" ref="E18">_xlfn.XLOOKUP($B18,ML!$B$3:$B$2950,ML!E$3:E$2950,"",0,1)</f>
        <v/>
      </c>
      <c r="F18" s="22" t="str">
        <f t="array" ref="F18">_xlfn.XLOOKUP($B18,ML!$B$3:$B$2950,ML!F$3:F$2950,"",0,1)</f>
        <v/>
      </c>
      <c r="G18" s="22" t="str">
        <f t="array" ref="G18">_xlfn.XLOOKUP($B18,ML!$B$3:$B$2950,ML!G$3:G$2950,"",0,1)</f>
        <v/>
      </c>
      <c r="H18" s="22" t="str">
        <f t="array" ref="H18">_xlfn.XLOOKUP($B18,ML!$B$3:$B$2950,ML!H$3:H$2950,"",0,1)</f>
        <v/>
      </c>
      <c r="I18" s="22" t="str">
        <f t="array" ref="I18">_xlfn.XLOOKUP($B18,ML!$B$3:$B$2950,ML!I$3:I$2950,"",0,1)</f>
        <v/>
      </c>
      <c r="J18" s="22" t="str">
        <f t="array" ref="J18">_xlfn.XLOOKUP($B18,ML!$B$3:$B$2950,ML!J$3:J$2950,"",0,1)</f>
        <v/>
      </c>
      <c r="K18" s="22" t="str">
        <f t="array" ref="K18">_xlfn.XLOOKUP($B18,ML!$B$3:$B$2950,ML!K$3:K$2950,"",0,1)</f>
        <v/>
      </c>
      <c r="L18" s="22" t="str">
        <f t="array" ref="L18">_xlfn.XLOOKUP($B18,ML!$B$3:$B$2950,ML!L$3:L$2950,"",0,1)</f>
        <v/>
      </c>
      <c r="M18" s="22" t="str">
        <f t="array" ref="M18">_xlfn.XLOOKUP($B18,ML!$B$3:$B$2950,ML!M$3:M$2950,"",0,1)</f>
        <v/>
      </c>
      <c r="N18" s="22" t="str">
        <f t="array" ref="N18">_xlfn.XLOOKUP($B18,ML!$B$3:$B$2950,ML!N$3:N$2950,"",0,1)</f>
        <v/>
      </c>
      <c r="O18" s="22" t="str">
        <f t="array" ref="O18">_xlfn.XLOOKUP($B18,ML!$B$3:$B$2950,ML!O$3:O$2950,"",0,1)</f>
        <v/>
      </c>
      <c r="P18" s="7" t="s">
        <v>404</v>
      </c>
      <c r="Q18" s="35" t="str">
        <f t="array" ref="Q18">_xlfn.xlookup($P18,vallist!$D$1:$D$11,vallist!E$1:E$11,"",0,1)</f>
        <v/>
      </c>
      <c r="R18" s="35">
        <f t="array" ref="R18">_xlfn.xlookup($P18,vallist!$D$1:$D$11,vallist!F$1:F$11,"",0,1)</f>
        <v>1</v>
      </c>
      <c r="S18" s="35" t="str">
        <f t="array" ref="S18">_xlfn.xlookup($P18,vallist!$D$1:$D$11,vallist!G$1:G$11,"",0,1)</f>
        <v/>
      </c>
      <c r="T18" s="35" t="str">
        <f t="array" ref="T18">_xlfn.xlookup($P18,vallist!$D$1:$D$11,vallist!H$1:H$11,"",0,1)</f>
        <v/>
      </c>
      <c r="U18" s="35" t="str">
        <f t="array" ref="U18">_xlfn.xlookup($P18,vallist!$D$1:$D$11,vallist!I$1:I$11,"",0,1)</f>
        <v/>
      </c>
      <c r="V18" s="35">
        <f t="array" ref="V18">_xlfn.xlookup($P18,vallist!$D$1:$D$11,vallist!J$1:J$11,"",0,1)</f>
        <v>1</v>
      </c>
      <c r="Y18" s="51" t="s">
        <v>1767</v>
      </c>
      <c r="AA18" s="7">
        <v>18.0</v>
      </c>
      <c r="AB18" s="7" t="s">
        <v>2122</v>
      </c>
    </row>
    <row r="19">
      <c r="A19" s="9">
        <f t="shared" si="1"/>
        <v>18</v>
      </c>
      <c r="B19" s="21" t="s">
        <v>2125</v>
      </c>
      <c r="C19" s="22" t="str">
        <f t="array" ref="C19">_xlfn.XLOOKUP($B19,ML!$B$3:$B$2900,ML!C$3:C$2900,"",0,1)</f>
        <v>WASH_CUP</v>
      </c>
      <c r="D19" s="22" t="str">
        <f t="array" ref="D19">_xlfn.XLOOKUP($B19,ML!$B$3:$B$2950,ML!D$3:D$2950,"",0,1)</f>
        <v>WASH_CUP</v>
      </c>
      <c r="E19" s="22" t="str">
        <f t="array" ref="E19">_xlfn.XLOOKUP($B19,ML!$B$3:$B$2950,ML!E$3:E$2950,"",0,1)</f>
        <v/>
      </c>
      <c r="F19" s="22" t="str">
        <f t="array" ref="F19">_xlfn.XLOOKUP($B19,ML!$B$3:$B$2950,ML!F$3:F$2950,"",0,1)</f>
        <v/>
      </c>
      <c r="G19" s="22" t="str">
        <f t="array" ref="G19">_xlfn.XLOOKUP($B19,ML!$B$3:$B$2950,ML!G$3:G$2950,"",0,1)</f>
        <v/>
      </c>
      <c r="H19" s="22" t="str">
        <f t="array" ref="H19">_xlfn.XLOOKUP($B19,ML!$B$3:$B$2950,ML!H$3:H$2950,"",0,1)</f>
        <v/>
      </c>
      <c r="I19" s="22" t="str">
        <f t="array" ref="I19">_xlfn.XLOOKUP($B19,ML!$B$3:$B$2950,ML!I$3:I$2950,"",0,1)</f>
        <v/>
      </c>
      <c r="J19" s="22" t="str">
        <f t="array" ref="J19">_xlfn.XLOOKUP($B19,ML!$B$3:$B$2950,ML!J$3:J$2950,"",0,1)</f>
        <v/>
      </c>
      <c r="K19" s="22" t="str">
        <f t="array" ref="K19">_xlfn.XLOOKUP($B19,ML!$B$3:$B$2950,ML!K$3:K$2950,"",0,1)</f>
        <v/>
      </c>
      <c r="L19" s="22" t="str">
        <f t="array" ref="L19">_xlfn.XLOOKUP($B19,ML!$B$3:$B$2950,ML!L$3:L$2950,"",0,1)</f>
        <v/>
      </c>
      <c r="M19" s="22" t="str">
        <f t="array" ref="M19">_xlfn.XLOOKUP($B19,ML!$B$3:$B$2950,ML!M$3:M$2950,"",0,1)</f>
        <v/>
      </c>
      <c r="N19" s="22" t="str">
        <f t="array" ref="N19">_xlfn.XLOOKUP($B19,ML!$B$3:$B$2950,ML!N$3:N$2950,"",0,1)</f>
        <v/>
      </c>
      <c r="O19" s="22" t="str">
        <f t="array" ref="O19">_xlfn.XLOOKUP($B19,ML!$B$3:$B$2950,ML!O$3:O$2950,"",0,1)</f>
        <v/>
      </c>
      <c r="P19" s="7" t="s">
        <v>404</v>
      </c>
      <c r="Q19" s="35" t="str">
        <f t="array" ref="Q19">_xlfn.xlookup($P19,vallist!$D$1:$D$11,vallist!E$1:E$11,"",0,1)</f>
        <v/>
      </c>
      <c r="R19" s="35">
        <f t="array" ref="R19">_xlfn.xlookup($P19,vallist!$D$1:$D$11,vallist!F$1:F$11,"",0,1)</f>
        <v>1</v>
      </c>
      <c r="S19" s="35" t="str">
        <f t="array" ref="S19">_xlfn.xlookup($P19,vallist!$D$1:$D$11,vallist!G$1:G$11,"",0,1)</f>
        <v/>
      </c>
      <c r="T19" s="35" t="str">
        <f t="array" ref="T19">_xlfn.xlookup($P19,vallist!$D$1:$D$11,vallist!H$1:H$11,"",0,1)</f>
        <v/>
      </c>
      <c r="U19" s="35" t="str">
        <f t="array" ref="U19">_xlfn.xlookup($P19,vallist!$D$1:$D$11,vallist!I$1:I$11,"",0,1)</f>
        <v/>
      </c>
      <c r="V19" s="35">
        <f t="array" ref="V19">_xlfn.xlookup($P19,vallist!$D$1:$D$11,vallist!J$1:J$11,"",0,1)</f>
        <v>1</v>
      </c>
      <c r="Y19" s="51" t="s">
        <v>1767</v>
      </c>
      <c r="AA19" s="7">
        <v>19.0</v>
      </c>
      <c r="AB19" s="7" t="s">
        <v>2198</v>
      </c>
    </row>
    <row r="20">
      <c r="A20" s="9">
        <f t="shared" si="1"/>
        <v>19</v>
      </c>
      <c r="B20" s="21" t="s">
        <v>2200</v>
      </c>
      <c r="C20" s="22" t="str">
        <f t="array" ref="C20">_xlfn.XLOOKUP($B20,ML!$B$3:$B$2900,ML!C$3:C$2900,"",0,1)</f>
        <v>GLUCOSE</v>
      </c>
      <c r="D20" s="22" t="str">
        <f t="array" ref="D20">_xlfn.XLOOKUP($B20,ML!$B$3:$B$2950,ML!D$3:D$2950,"",0,1)</f>
        <v>GLUCOSE</v>
      </c>
      <c r="E20" s="22" t="str">
        <f t="array" ref="E20">_xlfn.XLOOKUP($B20,ML!$B$3:$B$2950,ML!E$3:E$2950,"",0,1)</f>
        <v/>
      </c>
      <c r="F20" s="22" t="str">
        <f t="array" ref="F20">_xlfn.XLOOKUP($B20,ML!$B$3:$B$2950,ML!F$3:F$2950,"",0,1)</f>
        <v/>
      </c>
      <c r="G20" s="22" t="str">
        <f t="array" ref="G20">_xlfn.XLOOKUP($B20,ML!$B$3:$B$2950,ML!G$3:G$2950,"",0,1)</f>
        <v/>
      </c>
      <c r="H20" s="22" t="str">
        <f t="array" ref="H20">_xlfn.XLOOKUP($B20,ML!$B$3:$B$2950,ML!H$3:H$2950,"",0,1)</f>
        <v/>
      </c>
      <c r="I20" s="22" t="str">
        <f t="array" ref="I20">_xlfn.XLOOKUP($B20,ML!$B$3:$B$2950,ML!I$3:I$2950,"",0,1)</f>
        <v/>
      </c>
      <c r="J20" s="22" t="str">
        <f t="array" ref="J20">_xlfn.XLOOKUP($B20,ML!$B$3:$B$2950,ML!J$3:J$2950,"",0,1)</f>
        <v/>
      </c>
      <c r="K20" s="22" t="str">
        <f t="array" ref="K20">_xlfn.XLOOKUP($B20,ML!$B$3:$B$2950,ML!K$3:K$2950,"",0,1)</f>
        <v/>
      </c>
      <c r="L20" s="22" t="str">
        <f t="array" ref="L20">_xlfn.XLOOKUP($B20,ML!$B$3:$B$2950,ML!L$3:L$2950,"",0,1)</f>
        <v/>
      </c>
      <c r="M20" s="22" t="str">
        <f t="array" ref="M20">_xlfn.XLOOKUP($B20,ML!$B$3:$B$2950,ML!M$3:M$2950,"",0,1)</f>
        <v/>
      </c>
      <c r="N20" s="22" t="str">
        <f t="array" ref="N20">_xlfn.XLOOKUP($B20,ML!$B$3:$B$2950,ML!N$3:N$2950,"",0,1)</f>
        <v/>
      </c>
      <c r="O20" s="22" t="str">
        <f t="array" ref="O20">_xlfn.XLOOKUP($B20,ML!$B$3:$B$2950,ML!O$3:O$2950,"",0,1)</f>
        <v/>
      </c>
      <c r="P20" s="7" t="s">
        <v>404</v>
      </c>
      <c r="Q20" s="35" t="str">
        <f t="array" ref="Q20">_xlfn.xlookup($P20,vallist!$D$1:$D$11,vallist!E$1:E$11,"",0,1)</f>
        <v/>
      </c>
      <c r="R20" s="35">
        <f t="array" ref="R20">_xlfn.xlookup($P20,vallist!$D$1:$D$11,vallist!F$1:F$11,"",0,1)</f>
        <v>1</v>
      </c>
      <c r="S20" s="35" t="str">
        <f t="array" ref="S20">_xlfn.xlookup($P20,vallist!$D$1:$D$11,vallist!G$1:G$11,"",0,1)</f>
        <v/>
      </c>
      <c r="T20" s="35" t="str">
        <f t="array" ref="T20">_xlfn.xlookup($P20,vallist!$D$1:$D$11,vallist!H$1:H$11,"",0,1)</f>
        <v/>
      </c>
      <c r="U20" s="35" t="str">
        <f t="array" ref="U20">_xlfn.xlookup($P20,vallist!$D$1:$D$11,vallist!I$1:I$11,"",0,1)</f>
        <v/>
      </c>
      <c r="V20" s="35">
        <f t="array" ref="V20">_xlfn.xlookup($P20,vallist!$D$1:$D$11,vallist!J$1:J$11,"",0,1)</f>
        <v>1</v>
      </c>
      <c r="Y20" s="51" t="s">
        <v>1767</v>
      </c>
      <c r="AA20" s="7">
        <v>20.0</v>
      </c>
      <c r="AB20" s="7" t="s">
        <v>2312</v>
      </c>
    </row>
    <row r="21">
      <c r="A21" s="9">
        <f t="shared" si="1"/>
        <v>20</v>
      </c>
      <c r="B21" s="21" t="s">
        <v>2318</v>
      </c>
      <c r="C21" s="22" t="str">
        <f t="array" ref="C21">_xlfn.XLOOKUP($B21,ML!$B$3:$B$2900,ML!C$3:C$2900,"",0,1)</f>
        <v>SAFETY_PIN</v>
      </c>
      <c r="D21" s="22" t="str">
        <f t="array" ref="D21">_xlfn.XLOOKUP($B21,ML!$B$3:$B$2950,ML!D$3:D$2950,"",0,1)</f>
        <v>SAFETY_PIN</v>
      </c>
      <c r="E21" s="22" t="str">
        <f t="array" ref="E21">_xlfn.XLOOKUP($B21,ML!$B$3:$B$2950,ML!E$3:E$2950,"",0,1)</f>
        <v/>
      </c>
      <c r="F21" s="22" t="str">
        <f t="array" ref="F21">_xlfn.XLOOKUP($B21,ML!$B$3:$B$2950,ML!F$3:F$2950,"",0,1)</f>
        <v/>
      </c>
      <c r="G21" s="22" t="str">
        <f t="array" ref="G21">_xlfn.XLOOKUP($B21,ML!$B$3:$B$2950,ML!G$3:G$2950,"",0,1)</f>
        <v/>
      </c>
      <c r="H21" s="22" t="str">
        <f t="array" ref="H21">_xlfn.XLOOKUP($B21,ML!$B$3:$B$2950,ML!H$3:H$2950,"",0,1)</f>
        <v/>
      </c>
      <c r="I21" s="22" t="str">
        <f t="array" ref="I21">_xlfn.XLOOKUP($B21,ML!$B$3:$B$2950,ML!I$3:I$2950,"",0,1)</f>
        <v/>
      </c>
      <c r="J21" s="22" t="str">
        <f t="array" ref="J21">_xlfn.XLOOKUP($B21,ML!$B$3:$B$2950,ML!J$3:J$2950,"",0,1)</f>
        <v/>
      </c>
      <c r="K21" s="22" t="str">
        <f t="array" ref="K21">_xlfn.XLOOKUP($B21,ML!$B$3:$B$2950,ML!K$3:K$2950,"",0,1)</f>
        <v/>
      </c>
      <c r="L21" s="22" t="str">
        <f t="array" ref="L21">_xlfn.XLOOKUP($B21,ML!$B$3:$B$2950,ML!L$3:L$2950,"",0,1)</f>
        <v/>
      </c>
      <c r="M21" s="22" t="str">
        <f t="array" ref="M21">_xlfn.XLOOKUP($B21,ML!$B$3:$B$2950,ML!M$3:M$2950,"",0,1)</f>
        <v/>
      </c>
      <c r="N21" s="22" t="str">
        <f t="array" ref="N21">_xlfn.XLOOKUP($B21,ML!$B$3:$B$2950,ML!N$3:N$2950,"",0,1)</f>
        <v/>
      </c>
      <c r="O21" s="22" t="str">
        <f t="array" ref="O21">_xlfn.XLOOKUP($B21,ML!$B$3:$B$2950,ML!O$3:O$2950,"",0,1)</f>
        <v/>
      </c>
      <c r="Y21" s="51" t="s">
        <v>1767</v>
      </c>
    </row>
    <row r="22">
      <c r="A22" s="9">
        <f t="shared" si="1"/>
        <v>21</v>
      </c>
      <c r="B22" s="21" t="s">
        <v>2381</v>
      </c>
      <c r="C22" s="22" t="str">
        <f t="array" ref="C22">_xlfn.XLOOKUP($B22,ML!$B$3:$B$2900,ML!C$3:C$2900,"",0,1)</f>
        <v>SCISSORS</v>
      </c>
      <c r="D22" s="22" t="str">
        <f t="array" ref="D22">_xlfn.XLOOKUP($B22,ML!$B$3:$B$2950,ML!D$3:D$2950,"",0,1)</f>
        <v>SCISSORS</v>
      </c>
      <c r="E22" s="22" t="str">
        <f t="array" ref="E22">_xlfn.XLOOKUP($B22,ML!$B$3:$B$2950,ML!E$3:E$2950,"",0,1)</f>
        <v/>
      </c>
      <c r="F22" s="22" t="str">
        <f t="array" ref="F22">_xlfn.XLOOKUP($B22,ML!$B$3:$B$2950,ML!F$3:F$2950,"",0,1)</f>
        <v/>
      </c>
      <c r="G22" s="22" t="str">
        <f t="array" ref="G22">_xlfn.XLOOKUP($B22,ML!$B$3:$B$2950,ML!G$3:G$2950,"",0,1)</f>
        <v/>
      </c>
      <c r="H22" s="22" t="str">
        <f t="array" ref="H22">_xlfn.XLOOKUP($B22,ML!$B$3:$B$2950,ML!H$3:H$2950,"",0,1)</f>
        <v/>
      </c>
      <c r="I22" s="22" t="str">
        <f t="array" ref="I22">_xlfn.XLOOKUP($B22,ML!$B$3:$B$2950,ML!I$3:I$2950,"",0,1)</f>
        <v/>
      </c>
      <c r="J22" s="22" t="str">
        <f t="array" ref="J22">_xlfn.XLOOKUP($B22,ML!$B$3:$B$2950,ML!J$3:J$2950,"",0,1)</f>
        <v/>
      </c>
      <c r="K22" s="22" t="str">
        <f t="array" ref="K22">_xlfn.XLOOKUP($B22,ML!$B$3:$B$2950,ML!K$3:K$2950,"",0,1)</f>
        <v/>
      </c>
      <c r="L22" s="22" t="str">
        <f t="array" ref="L22">_xlfn.XLOOKUP($B22,ML!$B$3:$B$2950,ML!L$3:L$2950,"",0,1)</f>
        <v/>
      </c>
      <c r="M22" s="22" t="str">
        <f t="array" ref="M22">_xlfn.XLOOKUP($B22,ML!$B$3:$B$2950,ML!M$3:M$2950,"",0,1)</f>
        <v/>
      </c>
      <c r="N22" s="22" t="str">
        <f t="array" ref="N22">_xlfn.XLOOKUP($B22,ML!$B$3:$B$2950,ML!N$3:N$2950,"",0,1)</f>
        <v/>
      </c>
      <c r="O22" s="22" t="str">
        <f t="array" ref="O22">_xlfn.XLOOKUP($B22,ML!$B$3:$B$2950,ML!O$3:O$2950,"",0,1)</f>
        <v/>
      </c>
      <c r="Y22" s="51" t="s">
        <v>1767</v>
      </c>
    </row>
    <row r="23">
      <c r="A23" s="9">
        <f t="shared" si="1"/>
        <v>22</v>
      </c>
      <c r="B23" s="21" t="s">
        <v>2468</v>
      </c>
      <c r="C23" s="22" t="str">
        <f t="array" ref="C23">_xlfn.XLOOKUP($B23,ML!$B$3:$B$2900,ML!C$3:C$2900,"",0,1)</f>
        <v>PEN</v>
      </c>
      <c r="D23" s="22" t="str">
        <f t="array" ref="D23">_xlfn.XLOOKUP($B23,ML!$B$3:$B$2950,ML!D$3:D$2950,"",0,1)</f>
        <v>PEN</v>
      </c>
      <c r="E23" s="22" t="str">
        <f t="array" ref="E23">_xlfn.XLOOKUP($B23,ML!$B$3:$B$2950,ML!E$3:E$2950,"",0,1)</f>
        <v/>
      </c>
      <c r="F23" s="22" t="str">
        <f t="array" ref="F23">_xlfn.XLOOKUP($B23,ML!$B$3:$B$2950,ML!F$3:F$2950,"",0,1)</f>
        <v/>
      </c>
      <c r="G23" s="22" t="str">
        <f t="array" ref="G23">_xlfn.XLOOKUP($B23,ML!$B$3:$B$2950,ML!G$3:G$2950,"",0,1)</f>
        <v/>
      </c>
      <c r="H23" s="22" t="str">
        <f t="array" ref="H23">_xlfn.XLOOKUP($B23,ML!$B$3:$B$2950,ML!H$3:H$2950,"",0,1)</f>
        <v/>
      </c>
      <c r="I23" s="22" t="str">
        <f t="array" ref="I23">_xlfn.XLOOKUP($B23,ML!$B$3:$B$2950,ML!I$3:I$2950,"",0,1)</f>
        <v/>
      </c>
      <c r="J23" s="22" t="str">
        <f t="array" ref="J23">_xlfn.XLOOKUP($B23,ML!$B$3:$B$2950,ML!J$3:J$2950,"",0,1)</f>
        <v/>
      </c>
      <c r="K23" s="22" t="str">
        <f t="array" ref="K23">_xlfn.XLOOKUP($B23,ML!$B$3:$B$2950,ML!K$3:K$2950,"",0,1)</f>
        <v/>
      </c>
      <c r="L23" s="22" t="str">
        <f t="array" ref="L23">_xlfn.XLOOKUP($B23,ML!$B$3:$B$2950,ML!L$3:L$2950,"",0,1)</f>
        <v/>
      </c>
      <c r="M23" s="22" t="str">
        <f t="array" ref="M23">_xlfn.XLOOKUP($B23,ML!$B$3:$B$2950,ML!M$3:M$2950,"",0,1)</f>
        <v/>
      </c>
      <c r="N23" s="22" t="str">
        <f t="array" ref="N23">_xlfn.XLOOKUP($B23,ML!$B$3:$B$2950,ML!N$3:N$2950,"",0,1)</f>
        <v/>
      </c>
      <c r="O23" s="22" t="str">
        <f t="array" ref="O23">_xlfn.XLOOKUP($B23,ML!$B$3:$B$2950,ML!O$3:O$2950,"",0,1)</f>
        <v/>
      </c>
      <c r="Y23" s="51" t="s">
        <v>1767</v>
      </c>
    </row>
    <row r="24">
      <c r="A24" s="9">
        <f t="shared" si="1"/>
        <v>23</v>
      </c>
      <c r="B24" s="21" t="s">
        <v>2543</v>
      </c>
      <c r="C24" s="22" t="str">
        <f t="array" ref="C24">_xlfn.XLOOKUP($B24,ML!$B$3:$B$2900,ML!C$3:C$2900,"",0,1)</f>
        <v>COTTON</v>
      </c>
      <c r="D24" s="22" t="str">
        <f t="array" ref="D24">_xlfn.XLOOKUP($B24,ML!$B$3:$B$2950,ML!D$3:D$2950,"",0,1)</f>
        <v>COTTON</v>
      </c>
      <c r="E24" s="22" t="str">
        <f t="array" ref="E24">_xlfn.XLOOKUP($B24,ML!$B$3:$B$2950,ML!E$3:E$2950,"",0,1)</f>
        <v/>
      </c>
      <c r="F24" s="22" t="str">
        <f t="array" ref="F24">_xlfn.XLOOKUP($B24,ML!$B$3:$B$2950,ML!F$3:F$2950,"",0,1)</f>
        <v/>
      </c>
      <c r="G24" s="22" t="str">
        <f t="array" ref="G24">_xlfn.XLOOKUP($B24,ML!$B$3:$B$2950,ML!G$3:G$2950,"",0,1)</f>
        <v/>
      </c>
      <c r="H24" s="22" t="str">
        <f t="array" ref="H24">_xlfn.XLOOKUP($B24,ML!$B$3:$B$2950,ML!H$3:H$2950,"",0,1)</f>
        <v/>
      </c>
      <c r="I24" s="22" t="str">
        <f t="array" ref="I24">_xlfn.XLOOKUP($B24,ML!$B$3:$B$2950,ML!I$3:I$2950,"",0,1)</f>
        <v/>
      </c>
      <c r="J24" s="22" t="str">
        <f t="array" ref="J24">_xlfn.XLOOKUP($B24,ML!$B$3:$B$2950,ML!J$3:J$2950,"",0,1)</f>
        <v/>
      </c>
      <c r="K24" s="22" t="str">
        <f t="array" ref="K24">_xlfn.XLOOKUP($B24,ML!$B$3:$B$2950,ML!K$3:K$2950,"",0,1)</f>
        <v/>
      </c>
      <c r="L24" s="22" t="str">
        <f t="array" ref="L24">_xlfn.XLOOKUP($B24,ML!$B$3:$B$2950,ML!L$3:L$2950,"",0,1)</f>
        <v/>
      </c>
      <c r="M24" s="22" t="str">
        <f t="array" ref="M24">_xlfn.XLOOKUP($B24,ML!$B$3:$B$2950,ML!M$3:M$2950,"",0,1)</f>
        <v/>
      </c>
      <c r="N24" s="22" t="str">
        <f t="array" ref="N24">_xlfn.XLOOKUP($B24,ML!$B$3:$B$2950,ML!N$3:N$2950,"",0,1)</f>
        <v/>
      </c>
      <c r="O24" s="22" t="str">
        <f t="array" ref="O24">_xlfn.XLOOKUP($B24,ML!$B$3:$B$2950,ML!O$3:O$2950,"",0,1)</f>
        <v/>
      </c>
      <c r="Y24" s="20">
        <v>46661.0</v>
      </c>
    </row>
    <row r="25">
      <c r="A25" s="9">
        <f t="shared" si="1"/>
        <v>24</v>
      </c>
      <c r="B25" s="21" t="s">
        <v>2621</v>
      </c>
      <c r="C25" s="22" t="str">
        <f t="array" ref="C25">_xlfn.XLOOKUP($B25,ML!$B$3:$B$2900,ML!C$3:C$2900,"",0,1)</f>
        <v>COTTON</v>
      </c>
      <c r="D25" s="22" t="str">
        <f t="array" ref="D25">_xlfn.XLOOKUP($B25,ML!$B$3:$B$2950,ML!D$3:D$2950,"",0,1)</f>
        <v>COTTON</v>
      </c>
      <c r="E25" s="22" t="str">
        <f t="array" ref="E25">_xlfn.XLOOKUP($B25,ML!$B$3:$B$2950,ML!E$3:E$2950,"",0,1)</f>
        <v/>
      </c>
      <c r="F25" s="22" t="str">
        <f t="array" ref="F25">_xlfn.XLOOKUP($B25,ML!$B$3:$B$2950,ML!F$3:F$2950,"",0,1)</f>
        <v/>
      </c>
      <c r="G25" s="22" t="str">
        <f t="array" ref="G25">_xlfn.XLOOKUP($B25,ML!$B$3:$B$2950,ML!G$3:G$2950,"",0,1)</f>
        <v/>
      </c>
      <c r="H25" s="22" t="str">
        <f t="array" ref="H25">_xlfn.XLOOKUP($B25,ML!$B$3:$B$2950,ML!H$3:H$2950,"",0,1)</f>
        <v/>
      </c>
      <c r="I25" s="22" t="str">
        <f t="array" ref="I25">_xlfn.XLOOKUP($B25,ML!$B$3:$B$2950,ML!I$3:I$2950,"",0,1)</f>
        <v/>
      </c>
      <c r="J25" s="22" t="str">
        <f t="array" ref="J25">_xlfn.XLOOKUP($B25,ML!$B$3:$B$2950,ML!J$3:J$2950,"",0,1)</f>
        <v/>
      </c>
      <c r="K25" s="22" t="str">
        <f t="array" ref="K25">_xlfn.XLOOKUP($B25,ML!$B$3:$B$2950,ML!K$3:K$2950,"",0,1)</f>
        <v/>
      </c>
      <c r="L25" s="22" t="str">
        <f t="array" ref="L25">_xlfn.XLOOKUP($B25,ML!$B$3:$B$2950,ML!L$3:L$2950,"",0,1)</f>
        <v/>
      </c>
      <c r="M25" s="22" t="str">
        <f t="array" ref="M25">_xlfn.XLOOKUP($B25,ML!$B$3:$B$2950,ML!M$3:M$2950,"",0,1)</f>
        <v/>
      </c>
      <c r="N25" s="22" t="str">
        <f t="array" ref="N25">_xlfn.XLOOKUP($B25,ML!$B$3:$B$2950,ML!N$3:N$2950,"",0,1)</f>
        <v/>
      </c>
      <c r="O25" s="22" t="str">
        <f t="array" ref="O25">_xlfn.XLOOKUP($B25,ML!$B$3:$B$2950,ML!O$3:O$2950,"",0,1)</f>
        <v/>
      </c>
      <c r="Y25" s="20">
        <v>46508.0</v>
      </c>
    </row>
    <row r="26">
      <c r="A26" s="9">
        <f t="shared" si="1"/>
        <v>25</v>
      </c>
      <c r="B26" s="21" t="s">
        <v>2669</v>
      </c>
      <c r="C26" s="22" t="str">
        <f t="array" ref="C26">_xlfn.XLOOKUP($B26,ML!$B$3:$B$2900,ML!C$3:C$2900,"",0,1)</f>
        <v>ARTERY_CLAMP</v>
      </c>
      <c r="D26" s="22" t="str">
        <f t="array" ref="D26">_xlfn.XLOOKUP($B26,ML!$B$3:$B$2950,ML!D$3:D$2950,"",0,1)</f>
        <v>ARTERY_CLAMP</v>
      </c>
      <c r="E26" s="22" t="str">
        <f t="array" ref="E26">_xlfn.XLOOKUP($B26,ML!$B$3:$B$2950,ML!E$3:E$2950,"",0,1)</f>
        <v/>
      </c>
      <c r="F26" s="22" t="str">
        <f t="array" ref="F26">_xlfn.XLOOKUP($B26,ML!$B$3:$B$2950,ML!F$3:F$2950,"",0,1)</f>
        <v/>
      </c>
      <c r="G26" s="22" t="str">
        <f t="array" ref="G26">_xlfn.XLOOKUP($B26,ML!$B$3:$B$2950,ML!G$3:G$2950,"",0,1)</f>
        <v/>
      </c>
      <c r="H26" s="22" t="str">
        <f t="array" ref="H26">_xlfn.XLOOKUP($B26,ML!$B$3:$B$2950,ML!H$3:H$2950,"",0,1)</f>
        <v/>
      </c>
      <c r="I26" s="22" t="str">
        <f t="array" ref="I26">_xlfn.XLOOKUP($B26,ML!$B$3:$B$2950,ML!I$3:I$2950,"",0,1)</f>
        <v/>
      </c>
      <c r="J26" s="22" t="str">
        <f t="array" ref="J26">_xlfn.XLOOKUP($B26,ML!$B$3:$B$2950,ML!J$3:J$2950,"",0,1)</f>
        <v/>
      </c>
      <c r="K26" s="22" t="str">
        <f t="array" ref="K26">_xlfn.XLOOKUP($B26,ML!$B$3:$B$2950,ML!K$3:K$2950,"",0,1)</f>
        <v/>
      </c>
      <c r="L26" s="22" t="str">
        <f t="array" ref="L26">_xlfn.XLOOKUP($B26,ML!$B$3:$B$2950,ML!L$3:L$2950,"",0,1)</f>
        <v/>
      </c>
      <c r="M26" s="22" t="str">
        <f t="array" ref="M26">_xlfn.XLOOKUP($B26,ML!$B$3:$B$2950,ML!M$3:M$2950,"",0,1)</f>
        <v/>
      </c>
      <c r="N26" s="22" t="str">
        <f t="array" ref="N26">_xlfn.XLOOKUP($B26,ML!$B$3:$B$2950,ML!N$3:N$2950,"",0,1)</f>
        <v/>
      </c>
      <c r="O26" s="22" t="str">
        <f t="array" ref="O26">_xlfn.XLOOKUP($B26,ML!$B$3:$B$2950,ML!O$3:O$2950,"",0,1)</f>
        <v/>
      </c>
      <c r="Y26" s="51" t="s">
        <v>1767</v>
      </c>
    </row>
    <row r="27">
      <c r="A27" s="9">
        <f t="shared" si="1"/>
        <v>26</v>
      </c>
      <c r="B27" s="21" t="s">
        <v>2711</v>
      </c>
      <c r="C27" s="22" t="str">
        <f t="array" ref="C27">_xlfn.XLOOKUP($B27,ML!$B$3:$B$2900,ML!C$3:C$2900,"",0,1)</f>
        <v>SYRINGE</v>
      </c>
      <c r="D27" s="22" t="str">
        <f t="array" ref="D27">_xlfn.XLOOKUP($B27,ML!$B$3:$B$2950,ML!D$3:D$2950,"",0,1)</f>
        <v>SYRINGE</v>
      </c>
      <c r="E27" s="22" t="str">
        <f t="array" ref="E27">_xlfn.XLOOKUP($B27,ML!$B$3:$B$2950,ML!E$3:E$2950,"",0,1)</f>
        <v/>
      </c>
      <c r="F27" s="22" t="str">
        <f t="array" ref="F27">_xlfn.XLOOKUP($B27,ML!$B$3:$B$2950,ML!F$3:F$2950,"",0,1)</f>
        <v/>
      </c>
      <c r="G27" s="22" t="str">
        <f t="array" ref="G27">_xlfn.XLOOKUP($B27,ML!$B$3:$B$2950,ML!G$3:G$2950,"",0,1)</f>
        <v/>
      </c>
      <c r="H27" s="22" t="str">
        <f t="array" ref="H27">_xlfn.XLOOKUP($B27,ML!$B$3:$B$2950,ML!H$3:H$2950,"",0,1)</f>
        <v/>
      </c>
      <c r="I27" s="22" t="str">
        <f t="array" ref="I27">_xlfn.XLOOKUP($B27,ML!$B$3:$B$2950,ML!I$3:I$2950,"",0,1)</f>
        <v/>
      </c>
      <c r="J27" s="22" t="str">
        <f t="array" ref="J27">_xlfn.XLOOKUP($B27,ML!$B$3:$B$2950,ML!J$3:J$2950,"",0,1)</f>
        <v/>
      </c>
      <c r="K27" s="22" t="str">
        <f t="array" ref="K27">_xlfn.XLOOKUP($B27,ML!$B$3:$B$2950,ML!K$3:K$2950,"",0,1)</f>
        <v/>
      </c>
      <c r="L27" s="22" t="str">
        <f t="array" ref="L27">_xlfn.XLOOKUP($B27,ML!$B$3:$B$2950,ML!L$3:L$2950,"",0,1)</f>
        <v/>
      </c>
      <c r="M27" s="22" t="str">
        <f t="array" ref="M27">_xlfn.XLOOKUP($B27,ML!$B$3:$B$2950,ML!M$3:M$2950,"",0,1)</f>
        <v/>
      </c>
      <c r="N27" s="22" t="str">
        <f t="array" ref="N27">_xlfn.XLOOKUP($B27,ML!$B$3:$B$2950,ML!N$3:N$2950,"",0,1)</f>
        <v/>
      </c>
      <c r="O27" s="22" t="str">
        <f t="array" ref="O27">_xlfn.XLOOKUP($B27,ML!$B$3:$B$2950,ML!O$3:O$2950,"",0,1)</f>
        <v/>
      </c>
      <c r="Y27" s="20">
        <v>47574.0</v>
      </c>
    </row>
    <row r="28">
      <c r="A28" s="9">
        <f t="shared" si="1"/>
        <v>27</v>
      </c>
      <c r="B28" s="21" t="s">
        <v>2794</v>
      </c>
      <c r="C28" s="22" t="str">
        <f t="array" ref="C28">_xlfn.XLOOKUP($B28,ML!$B$3:$B$2900,ML!C$3:C$2900,"",0,1)</f>
        <v>BANDAGE</v>
      </c>
      <c r="D28" s="22" t="str">
        <f t="array" ref="D28">_xlfn.XLOOKUP($B28,ML!$B$3:$B$2950,ML!D$3:D$2950,"",0,1)</f>
        <v>BANDAGE</v>
      </c>
      <c r="E28" s="22" t="str">
        <f t="array" ref="E28">_xlfn.XLOOKUP($B28,ML!$B$3:$B$2950,ML!E$3:E$2950,"",0,1)</f>
        <v/>
      </c>
      <c r="F28" s="22" t="str">
        <f t="array" ref="F28">_xlfn.XLOOKUP($B28,ML!$B$3:$B$2950,ML!F$3:F$2950,"",0,1)</f>
        <v/>
      </c>
      <c r="G28" s="22" t="str">
        <f t="array" ref="G28">_xlfn.XLOOKUP($B28,ML!$B$3:$B$2950,ML!G$3:G$2950,"",0,1)</f>
        <v/>
      </c>
      <c r="H28" s="22" t="str">
        <f t="array" ref="H28">_xlfn.XLOOKUP($B28,ML!$B$3:$B$2950,ML!H$3:H$2950,"",0,1)</f>
        <v/>
      </c>
      <c r="I28" s="22" t="str">
        <f t="array" ref="I28">_xlfn.XLOOKUP($B28,ML!$B$3:$B$2950,ML!I$3:I$2950,"",0,1)</f>
        <v/>
      </c>
      <c r="J28" s="22" t="str">
        <f t="array" ref="J28">_xlfn.XLOOKUP($B28,ML!$B$3:$B$2950,ML!J$3:J$2950,"",0,1)</f>
        <v/>
      </c>
      <c r="K28" s="22" t="str">
        <f t="array" ref="K28">_xlfn.XLOOKUP($B28,ML!$B$3:$B$2950,ML!K$3:K$2950,"",0,1)</f>
        <v/>
      </c>
      <c r="L28" s="22" t="str">
        <f t="array" ref="L28">_xlfn.XLOOKUP($B28,ML!$B$3:$B$2950,ML!L$3:L$2950,"",0,1)</f>
        <v/>
      </c>
      <c r="M28" s="22" t="str">
        <f t="array" ref="M28">_xlfn.XLOOKUP($B28,ML!$B$3:$B$2950,ML!M$3:M$2950,"",0,1)</f>
        <v/>
      </c>
      <c r="N28" s="22" t="str">
        <f t="array" ref="N28">_xlfn.XLOOKUP($B28,ML!$B$3:$B$2950,ML!N$3:N$2950,"",0,1)</f>
        <v/>
      </c>
      <c r="O28" s="22" t="str">
        <f t="array" ref="O28">_xlfn.XLOOKUP($B28,ML!$B$3:$B$2950,ML!O$3:O$2950,"",0,1)</f>
        <v/>
      </c>
      <c r="Y28" s="20">
        <v>47088.0</v>
      </c>
    </row>
    <row r="29">
      <c r="A29" s="9">
        <f t="shared" si="1"/>
        <v>28</v>
      </c>
      <c r="B29" s="21" t="s">
        <v>2845</v>
      </c>
      <c r="C29" s="22" t="str">
        <f t="array" ref="C29">_xlfn.XLOOKUP($B29,ML!$B$3:$B$2900,ML!C$3:C$2900,"",0,1)</f>
        <v>DRESSING_PAD</v>
      </c>
      <c r="D29" s="22" t="str">
        <f t="array" ref="D29">_xlfn.XLOOKUP($B29,ML!$B$3:$B$2950,ML!D$3:D$2950,"",0,1)</f>
        <v>DRESSING_PAD</v>
      </c>
      <c r="E29" s="22" t="str">
        <f t="array" ref="E29">_xlfn.XLOOKUP($B29,ML!$B$3:$B$2950,ML!E$3:E$2950,"",0,1)</f>
        <v/>
      </c>
      <c r="F29" s="22" t="str">
        <f t="array" ref="F29">_xlfn.XLOOKUP($B29,ML!$B$3:$B$2950,ML!F$3:F$2950,"",0,1)</f>
        <v/>
      </c>
      <c r="G29" s="22" t="str">
        <f t="array" ref="G29">_xlfn.XLOOKUP($B29,ML!$B$3:$B$2950,ML!G$3:G$2950,"",0,1)</f>
        <v/>
      </c>
      <c r="H29" s="22" t="str">
        <f t="array" ref="H29">_xlfn.XLOOKUP($B29,ML!$B$3:$B$2950,ML!H$3:H$2950,"",0,1)</f>
        <v/>
      </c>
      <c r="I29" s="22" t="str">
        <f t="array" ref="I29">_xlfn.XLOOKUP($B29,ML!$B$3:$B$2950,ML!I$3:I$2950,"",0,1)</f>
        <v/>
      </c>
      <c r="J29" s="22" t="str">
        <f t="array" ref="J29">_xlfn.XLOOKUP($B29,ML!$B$3:$B$2950,ML!J$3:J$2950,"",0,1)</f>
        <v/>
      </c>
      <c r="K29" s="22" t="str">
        <f t="array" ref="K29">_xlfn.XLOOKUP($B29,ML!$B$3:$B$2950,ML!K$3:K$2950,"",0,1)</f>
        <v/>
      </c>
      <c r="L29" s="22" t="str">
        <f t="array" ref="L29">_xlfn.XLOOKUP($B29,ML!$B$3:$B$2950,ML!L$3:L$2950,"",0,1)</f>
        <v/>
      </c>
      <c r="M29" s="22" t="str">
        <f t="array" ref="M29">_xlfn.XLOOKUP($B29,ML!$B$3:$B$2950,ML!M$3:M$2950,"",0,1)</f>
        <v>External Usage</v>
      </c>
      <c r="N29" s="22" t="str">
        <f t="array" ref="N29">_xlfn.XLOOKUP($B29,ML!$B$3:$B$2950,ML!N$3:N$2950,"",0,1)</f>
        <v>stat</v>
      </c>
      <c r="O29" s="22" t="str">
        <f t="array" ref="O29">_xlfn.XLOOKUP($B29,ML!$B$3:$B$2950,ML!O$3:O$2950,"",0,1)</f>
        <v>as directed</v>
      </c>
      <c r="Y29" s="20">
        <v>46935.0</v>
      </c>
    </row>
    <row r="30">
      <c r="A30" s="9">
        <f t="shared" si="1"/>
        <v>29</v>
      </c>
      <c r="B30" s="21" t="s">
        <v>2898</v>
      </c>
      <c r="C30" s="22" t="str">
        <f t="array" ref="C30">_xlfn.XLOOKUP($B30,ML!$B$3:$B$2900,ML!C$3:C$2900,"",0,1)</f>
        <v>DRESSING_PAD</v>
      </c>
      <c r="D30" s="22" t="str">
        <f t="array" ref="D30">_xlfn.XLOOKUP($B30,ML!$B$3:$B$2950,ML!D$3:D$2950,"",0,1)</f>
        <v>DRESSING_PAD</v>
      </c>
      <c r="E30" s="22" t="str">
        <f t="array" ref="E30">_xlfn.XLOOKUP($B30,ML!$B$3:$B$2950,ML!E$3:E$2950,"",0,1)</f>
        <v/>
      </c>
      <c r="F30" s="22" t="str">
        <f t="array" ref="F30">_xlfn.XLOOKUP($B30,ML!$B$3:$B$2950,ML!F$3:F$2950,"",0,1)</f>
        <v/>
      </c>
      <c r="G30" s="22" t="str">
        <f t="array" ref="G30">_xlfn.XLOOKUP($B30,ML!$B$3:$B$2950,ML!G$3:G$2950,"",0,1)</f>
        <v/>
      </c>
      <c r="H30" s="22" t="str">
        <f t="array" ref="H30">_xlfn.XLOOKUP($B30,ML!$B$3:$B$2950,ML!H$3:H$2950,"",0,1)</f>
        <v/>
      </c>
      <c r="I30" s="22" t="str">
        <f t="array" ref="I30">_xlfn.XLOOKUP($B30,ML!$B$3:$B$2950,ML!I$3:I$2950,"",0,1)</f>
        <v/>
      </c>
      <c r="J30" s="22" t="str">
        <f t="array" ref="J30">_xlfn.XLOOKUP($B30,ML!$B$3:$B$2950,ML!J$3:J$2950,"",0,1)</f>
        <v/>
      </c>
      <c r="K30" s="22" t="str">
        <f t="array" ref="K30">_xlfn.XLOOKUP($B30,ML!$B$3:$B$2950,ML!K$3:K$2950,"",0,1)</f>
        <v/>
      </c>
      <c r="L30" s="22" t="str">
        <f t="array" ref="L30">_xlfn.XLOOKUP($B30,ML!$B$3:$B$2950,ML!L$3:L$2950,"",0,1)</f>
        <v/>
      </c>
      <c r="M30" s="22" t="str">
        <f t="array" ref="M30">_xlfn.XLOOKUP($B30,ML!$B$3:$B$2950,ML!M$3:M$2950,"",0,1)</f>
        <v>External Usage</v>
      </c>
      <c r="N30" s="22" t="str">
        <f t="array" ref="N30">_xlfn.XLOOKUP($B30,ML!$B$3:$B$2950,ML!N$3:N$2950,"",0,1)</f>
        <v>stat</v>
      </c>
      <c r="O30" s="22" t="str">
        <f t="array" ref="O30">_xlfn.XLOOKUP($B30,ML!$B$3:$B$2950,ML!O$3:O$2950,"",0,1)</f>
        <v>as directed</v>
      </c>
      <c r="Y30" s="20">
        <v>46935.0</v>
      </c>
    </row>
    <row r="31">
      <c r="A31" s="9">
        <f t="shared" si="1"/>
        <v>30</v>
      </c>
      <c r="B31" s="21" t="s">
        <v>2950</v>
      </c>
      <c r="C31" s="22" t="str">
        <f t="array" ref="C31">_xlfn.XLOOKUP($B31,ML!$B$3:$B$2900,ML!C$3:C$2900,"",0,1)</f>
        <v>BANDAGE</v>
      </c>
      <c r="D31" s="22" t="str">
        <f t="array" ref="D31">_xlfn.XLOOKUP($B31,ML!$B$3:$B$2950,ML!D$3:D$2950,"",0,1)</f>
        <v>BANDAGE</v>
      </c>
      <c r="E31" s="22" t="str">
        <f t="array" ref="E31">_xlfn.XLOOKUP($B31,ML!$B$3:$B$2950,ML!E$3:E$2950,"",0,1)</f>
        <v/>
      </c>
      <c r="F31" s="22" t="str">
        <f t="array" ref="F31">_xlfn.XLOOKUP($B31,ML!$B$3:$B$2950,ML!F$3:F$2950,"",0,1)</f>
        <v/>
      </c>
      <c r="G31" s="22" t="str">
        <f t="array" ref="G31">_xlfn.XLOOKUP($B31,ML!$B$3:$B$2950,ML!G$3:G$2950,"",0,1)</f>
        <v/>
      </c>
      <c r="H31" s="22" t="str">
        <f t="array" ref="H31">_xlfn.XLOOKUP($B31,ML!$B$3:$B$2950,ML!H$3:H$2950,"",0,1)</f>
        <v/>
      </c>
      <c r="I31" s="22" t="str">
        <f t="array" ref="I31">_xlfn.XLOOKUP($B31,ML!$B$3:$B$2950,ML!I$3:I$2950,"",0,1)</f>
        <v/>
      </c>
      <c r="J31" s="22" t="str">
        <f t="array" ref="J31">_xlfn.XLOOKUP($B31,ML!$B$3:$B$2950,ML!J$3:J$2950,"",0,1)</f>
        <v/>
      </c>
      <c r="K31" s="22" t="str">
        <f t="array" ref="K31">_xlfn.XLOOKUP($B31,ML!$B$3:$B$2950,ML!K$3:K$2950,"",0,1)</f>
        <v/>
      </c>
      <c r="L31" s="22" t="str">
        <f t="array" ref="L31">_xlfn.XLOOKUP($B31,ML!$B$3:$B$2950,ML!L$3:L$2950,"",0,1)</f>
        <v/>
      </c>
      <c r="M31" s="22" t="str">
        <f t="array" ref="M31">_xlfn.XLOOKUP($B31,ML!$B$3:$B$2950,ML!M$3:M$2950,"",0,1)</f>
        <v/>
      </c>
      <c r="N31" s="22" t="str">
        <f t="array" ref="N31">_xlfn.XLOOKUP($B31,ML!$B$3:$B$2950,ML!N$3:N$2950,"",0,1)</f>
        <v/>
      </c>
      <c r="O31" s="22" t="str">
        <f t="array" ref="O31">_xlfn.XLOOKUP($B31,ML!$B$3:$B$2950,ML!O$3:O$2950,"",0,1)</f>
        <v/>
      </c>
      <c r="Y31" s="51" t="s">
        <v>1767</v>
      </c>
    </row>
    <row r="32">
      <c r="A32" s="9">
        <v>31.0</v>
      </c>
      <c r="B32" s="21" t="s">
        <v>3005</v>
      </c>
      <c r="C32" s="22" t="str">
        <f t="array" ref="C32">_xlfn.XLOOKUP($B32,ML!$B$3:$B$2900,ML!C$3:C$2900,"",0,1)</f>
        <v>BANDAGE</v>
      </c>
      <c r="D32" s="22" t="str">
        <f t="array" ref="D32">_xlfn.XLOOKUP($B32,ML!$B$3:$B$2950,ML!D$3:D$2950,"",0,1)</f>
        <v>BANDAGE</v>
      </c>
      <c r="E32" s="22" t="str">
        <f t="array" ref="E32">_xlfn.XLOOKUP($B32,ML!$B$3:$B$2950,ML!E$3:E$2950,"",0,1)</f>
        <v/>
      </c>
      <c r="F32" s="22" t="str">
        <f t="array" ref="F32">_xlfn.XLOOKUP($B32,ML!$B$3:$B$2950,ML!F$3:F$2950,"",0,1)</f>
        <v/>
      </c>
      <c r="G32" s="22" t="str">
        <f t="array" ref="G32">_xlfn.XLOOKUP($B32,ML!$B$3:$B$2950,ML!G$3:G$2950,"",0,1)</f>
        <v/>
      </c>
      <c r="H32" s="22" t="str">
        <f t="array" ref="H32">_xlfn.XLOOKUP($B32,ML!$B$3:$B$2950,ML!H$3:H$2950,"",0,1)</f>
        <v/>
      </c>
      <c r="I32" s="22" t="str">
        <f t="array" ref="I32">_xlfn.XLOOKUP($B32,ML!$B$3:$B$2950,ML!I$3:I$2950,"",0,1)</f>
        <v/>
      </c>
      <c r="J32" s="22" t="str">
        <f t="array" ref="J32">_xlfn.XLOOKUP($B32,ML!$B$3:$B$2950,ML!J$3:J$2950,"",0,1)</f>
        <v/>
      </c>
      <c r="K32" s="22" t="str">
        <f t="array" ref="K32">_xlfn.XLOOKUP($B32,ML!$B$3:$B$2950,ML!K$3:K$2950,"",0,1)</f>
        <v/>
      </c>
      <c r="L32" s="22" t="str">
        <f t="array" ref="L32">_xlfn.XLOOKUP($B32,ML!$B$3:$B$2950,ML!L$3:L$2950,"",0,1)</f>
        <v/>
      </c>
      <c r="M32" s="22" t="str">
        <f t="array" ref="M32">_xlfn.XLOOKUP($B32,ML!$B$3:$B$2950,ML!M$3:M$2950,"",0,1)</f>
        <v/>
      </c>
      <c r="N32" s="22" t="str">
        <f t="array" ref="N32">_xlfn.XLOOKUP($B32,ML!$B$3:$B$2950,ML!N$3:N$2950,"",0,1)</f>
        <v/>
      </c>
      <c r="O32" s="22" t="str">
        <f t="array" ref="O32">_xlfn.XLOOKUP($B32,ML!$B$3:$B$2950,ML!O$3:O$2950,"",0,1)</f>
        <v/>
      </c>
      <c r="Y32" s="51" t="s">
        <v>1767</v>
      </c>
    </row>
    <row r="33">
      <c r="A33" s="9">
        <v>32.0</v>
      </c>
      <c r="B33" s="21" t="s">
        <v>3056</v>
      </c>
      <c r="C33" s="22" t="str">
        <f t="array" ref="C33">_xlfn.XLOOKUP($B33,ML!$B$3:$B$2900,ML!C$3:C$2900,"",0,1)</f>
        <v>BANDAGE</v>
      </c>
      <c r="D33" s="22" t="str">
        <f t="array" ref="D33">_xlfn.XLOOKUP($B33,ML!$B$3:$B$2950,ML!D$3:D$2950,"",0,1)</f>
        <v>BANDAGE</v>
      </c>
      <c r="E33" s="22" t="str">
        <f t="array" ref="E33">_xlfn.XLOOKUP($B33,ML!$B$3:$B$2950,ML!E$3:E$2950,"",0,1)</f>
        <v/>
      </c>
      <c r="F33" s="22" t="str">
        <f t="array" ref="F33">_xlfn.XLOOKUP($B33,ML!$B$3:$B$2950,ML!F$3:F$2950,"",0,1)</f>
        <v/>
      </c>
      <c r="G33" s="22" t="str">
        <f t="array" ref="G33">_xlfn.XLOOKUP($B33,ML!$B$3:$B$2950,ML!G$3:G$2950,"",0,1)</f>
        <v/>
      </c>
      <c r="H33" s="22" t="str">
        <f t="array" ref="H33">_xlfn.XLOOKUP($B33,ML!$B$3:$B$2950,ML!H$3:H$2950,"",0,1)</f>
        <v/>
      </c>
      <c r="I33" s="22" t="str">
        <f t="array" ref="I33">_xlfn.XLOOKUP($B33,ML!$B$3:$B$2950,ML!I$3:I$2950,"",0,1)</f>
        <v/>
      </c>
      <c r="J33" s="22" t="str">
        <f t="array" ref="J33">_xlfn.XLOOKUP($B33,ML!$B$3:$B$2950,ML!J$3:J$2950,"",0,1)</f>
        <v/>
      </c>
      <c r="K33" s="22" t="str">
        <f t="array" ref="K33">_xlfn.XLOOKUP($B33,ML!$B$3:$B$2950,ML!K$3:K$2950,"",0,1)</f>
        <v/>
      </c>
      <c r="L33" s="22" t="str">
        <f t="array" ref="L33">_xlfn.XLOOKUP($B33,ML!$B$3:$B$2950,ML!L$3:L$2950,"",0,1)</f>
        <v/>
      </c>
      <c r="M33" s="22" t="str">
        <f t="array" ref="M33">_xlfn.XLOOKUP($B33,ML!$B$3:$B$2950,ML!M$3:M$2950,"",0,1)</f>
        <v/>
      </c>
      <c r="N33" s="22" t="str">
        <f t="array" ref="N33">_xlfn.XLOOKUP($B33,ML!$B$3:$B$2950,ML!N$3:N$2950,"",0,1)</f>
        <v/>
      </c>
      <c r="O33" s="22" t="str">
        <f t="array" ref="O33">_xlfn.XLOOKUP($B33,ML!$B$3:$B$2950,ML!O$3:O$2950,"",0,1)</f>
        <v/>
      </c>
      <c r="Y33" s="51" t="s">
        <v>1767</v>
      </c>
    </row>
    <row r="34">
      <c r="A34" s="9">
        <v>33.0</v>
      </c>
      <c r="B34" s="21" t="s">
        <v>3094</v>
      </c>
      <c r="C34" s="22" t="str">
        <f t="array" ref="C34">_xlfn.XLOOKUP($B34,ML!$B$3:$B$2900,ML!C$3:C$2900,"",0,1)</f>
        <v>PLASTER_TAPE</v>
      </c>
      <c r="D34" s="22" t="str">
        <f t="array" ref="D34">_xlfn.XLOOKUP($B34,ML!$B$3:$B$2950,ML!D$3:D$2950,"",0,1)</f>
        <v>PLASTER_TAPE</v>
      </c>
      <c r="E34" s="22" t="str">
        <f t="array" ref="E34">_xlfn.XLOOKUP($B34,ML!$B$3:$B$2950,ML!E$3:E$2950,"",0,1)</f>
        <v/>
      </c>
      <c r="F34" s="22" t="str">
        <f t="array" ref="F34">_xlfn.XLOOKUP($B34,ML!$B$3:$B$2950,ML!F$3:F$2950,"",0,1)</f>
        <v/>
      </c>
      <c r="G34" s="22" t="str">
        <f t="array" ref="G34">_xlfn.XLOOKUP($B34,ML!$B$3:$B$2950,ML!G$3:G$2950,"",0,1)</f>
        <v/>
      </c>
      <c r="H34" s="22" t="str">
        <f t="array" ref="H34">_xlfn.XLOOKUP($B34,ML!$B$3:$B$2950,ML!H$3:H$2950,"",0,1)</f>
        <v/>
      </c>
      <c r="I34" s="22" t="str">
        <f t="array" ref="I34">_xlfn.XLOOKUP($B34,ML!$B$3:$B$2950,ML!I$3:I$2950,"",0,1)</f>
        <v/>
      </c>
      <c r="J34" s="22" t="str">
        <f t="array" ref="J34">_xlfn.XLOOKUP($B34,ML!$B$3:$B$2950,ML!J$3:J$2950,"",0,1)</f>
        <v/>
      </c>
      <c r="K34" s="22" t="str">
        <f t="array" ref="K34">_xlfn.XLOOKUP($B34,ML!$B$3:$B$2950,ML!K$3:K$2950,"",0,1)</f>
        <v/>
      </c>
      <c r="L34" s="22" t="str">
        <f t="array" ref="L34">_xlfn.XLOOKUP($B34,ML!$B$3:$B$2950,ML!L$3:L$2950,"",0,1)</f>
        <v/>
      </c>
      <c r="M34" s="22" t="str">
        <f t="array" ref="M34">_xlfn.XLOOKUP($B34,ML!$B$3:$B$2950,ML!M$3:M$2950,"",0,1)</f>
        <v/>
      </c>
      <c r="N34" s="22" t="str">
        <f t="array" ref="N34">_xlfn.XLOOKUP($B34,ML!$B$3:$B$2950,ML!N$3:N$2950,"",0,1)</f>
        <v/>
      </c>
      <c r="O34" s="22" t="str">
        <f t="array" ref="O34">_xlfn.XLOOKUP($B34,ML!$B$3:$B$2950,ML!O$3:O$2950,"",0,1)</f>
        <v/>
      </c>
      <c r="Y34" s="51" t="s">
        <v>1767</v>
      </c>
    </row>
    <row r="35">
      <c r="A35" s="9">
        <v>34.0</v>
      </c>
      <c r="B35" s="21" t="s">
        <v>3150</v>
      </c>
      <c r="C35" s="22" t="str">
        <f t="array" ref="C35">_xlfn.XLOOKUP($B35,ML!$B$3:$B$2900,ML!C$3:C$2900,"",0,1)</f>
        <v>BANDAGE</v>
      </c>
      <c r="D35" s="22" t="str">
        <f t="array" ref="D35">_xlfn.XLOOKUP($B35,ML!$B$3:$B$2950,ML!D$3:D$2950,"",0,1)</f>
        <v>BANDAGE</v>
      </c>
      <c r="E35" s="22" t="str">
        <f t="array" ref="E35">_xlfn.XLOOKUP($B35,ML!$B$3:$B$2950,ML!E$3:E$2950,"",0,1)</f>
        <v/>
      </c>
      <c r="F35" s="22" t="str">
        <f t="array" ref="F35">_xlfn.XLOOKUP($B35,ML!$B$3:$B$2950,ML!F$3:F$2950,"",0,1)</f>
        <v/>
      </c>
      <c r="G35" s="22" t="str">
        <f t="array" ref="G35">_xlfn.XLOOKUP($B35,ML!$B$3:$B$2950,ML!G$3:G$2950,"",0,1)</f>
        <v/>
      </c>
      <c r="H35" s="22" t="str">
        <f t="array" ref="H35">_xlfn.XLOOKUP($B35,ML!$B$3:$B$2950,ML!H$3:H$2950,"",0,1)</f>
        <v/>
      </c>
      <c r="I35" s="22" t="str">
        <f t="array" ref="I35">_xlfn.XLOOKUP($B35,ML!$B$3:$B$2950,ML!I$3:I$2950,"",0,1)</f>
        <v/>
      </c>
      <c r="J35" s="22" t="str">
        <f t="array" ref="J35">_xlfn.XLOOKUP($B35,ML!$B$3:$B$2950,ML!J$3:J$2950,"",0,1)</f>
        <v/>
      </c>
      <c r="K35" s="22" t="str">
        <f t="array" ref="K35">_xlfn.XLOOKUP($B35,ML!$B$3:$B$2950,ML!K$3:K$2950,"",0,1)</f>
        <v/>
      </c>
      <c r="L35" s="22" t="str">
        <f t="array" ref="L35">_xlfn.XLOOKUP($B35,ML!$B$3:$B$2950,ML!L$3:L$2950,"",0,1)</f>
        <v/>
      </c>
      <c r="M35" s="22" t="str">
        <f t="array" ref="M35">_xlfn.XLOOKUP($B35,ML!$B$3:$B$2950,ML!M$3:M$2950,"",0,1)</f>
        <v/>
      </c>
      <c r="N35" s="22" t="str">
        <f t="array" ref="N35">_xlfn.XLOOKUP($B35,ML!$B$3:$B$2950,ML!N$3:N$2950,"",0,1)</f>
        <v/>
      </c>
      <c r="O35" s="22" t="str">
        <f t="array" ref="O35">_xlfn.XLOOKUP($B35,ML!$B$3:$B$2950,ML!O$3:O$2950,"",0,1)</f>
        <v/>
      </c>
      <c r="Y35" s="20">
        <v>46905.0</v>
      </c>
    </row>
    <row r="36">
      <c r="A36" s="9">
        <v>35.0</v>
      </c>
      <c r="B36" s="21" t="s">
        <v>2125</v>
      </c>
      <c r="C36" s="22" t="str">
        <f t="array" ref="C36">_xlfn.XLOOKUP($B36,ML!$B$3:$B$2900,ML!C$3:C$2900,"",0,1)</f>
        <v>WASH_CUP</v>
      </c>
      <c r="D36" s="22" t="str">
        <f t="array" ref="D36">_xlfn.XLOOKUP($B36,ML!$B$3:$B$2950,ML!D$3:D$2950,"",0,1)</f>
        <v>WASH_CUP</v>
      </c>
      <c r="E36" s="22" t="str">
        <f t="array" ref="E36">_xlfn.XLOOKUP($B36,ML!$B$3:$B$2950,ML!E$3:E$2950,"",0,1)</f>
        <v/>
      </c>
      <c r="F36" s="22" t="str">
        <f t="array" ref="F36">_xlfn.XLOOKUP($B36,ML!$B$3:$B$2950,ML!F$3:F$2950,"",0,1)</f>
        <v/>
      </c>
      <c r="G36" s="22" t="str">
        <f t="array" ref="G36">_xlfn.XLOOKUP($B36,ML!$B$3:$B$2950,ML!G$3:G$2950,"",0,1)</f>
        <v/>
      </c>
      <c r="H36" s="22" t="str">
        <f t="array" ref="H36">_xlfn.XLOOKUP($B36,ML!$B$3:$B$2950,ML!H$3:H$2950,"",0,1)</f>
        <v/>
      </c>
      <c r="I36" s="22" t="str">
        <f t="array" ref="I36">_xlfn.XLOOKUP($B36,ML!$B$3:$B$2950,ML!I$3:I$2950,"",0,1)</f>
        <v/>
      </c>
      <c r="J36" s="22" t="str">
        <f t="array" ref="J36">_xlfn.XLOOKUP($B36,ML!$B$3:$B$2950,ML!J$3:J$2950,"",0,1)</f>
        <v/>
      </c>
      <c r="K36" s="22" t="str">
        <f t="array" ref="K36">_xlfn.XLOOKUP($B36,ML!$B$3:$B$2950,ML!K$3:K$2950,"",0,1)</f>
        <v/>
      </c>
      <c r="L36" s="22" t="str">
        <f t="array" ref="L36">_xlfn.XLOOKUP($B36,ML!$B$3:$B$2950,ML!L$3:L$2950,"",0,1)</f>
        <v/>
      </c>
      <c r="Y36" s="51" t="s">
        <v>1767</v>
      </c>
    </row>
    <row r="37">
      <c r="A37" s="9">
        <v>36.0</v>
      </c>
      <c r="B37" s="21" t="s">
        <v>2039</v>
      </c>
      <c r="C37" s="22" t="str">
        <f t="array" ref="C37">_xlfn.XLOOKUP($B37,ML!$B$3:$B$2900,ML!C$3:C$2900,"",0,1)</f>
        <v>TORNIQUET</v>
      </c>
      <c r="D37" s="22" t="str">
        <f t="array" ref="D37">_xlfn.XLOOKUP($B37,ML!$B$3:$B$2950,ML!D$3:D$2950,"",0,1)</f>
        <v>TORNIQUET</v>
      </c>
      <c r="E37" s="22" t="str">
        <f t="array" ref="E37">_xlfn.XLOOKUP($B37,ML!$B$3:$B$2950,ML!E$3:E$2950,"",0,1)</f>
        <v/>
      </c>
      <c r="F37" s="22" t="str">
        <f t="array" ref="F37">_xlfn.XLOOKUP($B37,ML!$B$3:$B$2950,ML!F$3:F$2950,"",0,1)</f>
        <v/>
      </c>
      <c r="G37" s="22" t="str">
        <f t="array" ref="G37">_xlfn.XLOOKUP($B37,ML!$B$3:$B$2950,ML!G$3:G$2950,"",0,1)</f>
        <v/>
      </c>
      <c r="H37" s="22" t="str">
        <f t="array" ref="H37">_xlfn.XLOOKUP($B37,ML!$B$3:$B$2950,ML!H$3:H$2950,"",0,1)</f>
        <v/>
      </c>
      <c r="I37" s="22" t="str">
        <f t="array" ref="I37">_xlfn.XLOOKUP($B37,ML!$B$3:$B$2950,ML!I$3:I$2950,"",0,1)</f>
        <v/>
      </c>
      <c r="Y37" s="51" t="s">
        <v>1767</v>
      </c>
    </row>
    <row r="38">
      <c r="A38" s="9">
        <v>37.0</v>
      </c>
      <c r="B38" s="21" t="s">
        <v>3322</v>
      </c>
      <c r="C38" s="22" t="str">
        <f t="array" ref="C38">_xlfn.XLOOKUP($B38,ML!$B$3:$B$2900,ML!C$3:C$2900,"",0,1)</f>
        <v>PLASTER_TAPE</v>
      </c>
      <c r="D38" s="22" t="str">
        <f t="array" ref="D38">_xlfn.XLOOKUP($B38,ML!$B$3:$B$2950,ML!D$3:D$2950,"",0,1)</f>
        <v>PLASTER_TAPE</v>
      </c>
      <c r="E38" s="22" t="str">
        <f t="array" ref="E38">_xlfn.XLOOKUP($B38,ML!$B$3:$B$2950,ML!E$3:E$2950,"",0,1)</f>
        <v/>
      </c>
      <c r="F38" s="22" t="str">
        <f t="array" ref="F38">_xlfn.XLOOKUP($B38,ML!$B$3:$B$2950,ML!F$3:F$2950,"",0,1)</f>
        <v/>
      </c>
      <c r="G38" s="22" t="str">
        <f t="array" ref="G38">_xlfn.XLOOKUP($B38,ML!$B$3:$B$2950,ML!G$3:G$2950,"",0,1)</f>
        <v/>
      </c>
      <c r="H38" s="22" t="str">
        <f t="array" ref="H38">_xlfn.XLOOKUP($B38,ML!$B$3:$B$2950,ML!H$3:H$2950,"",0,1)</f>
        <v/>
      </c>
      <c r="I38" s="22" t="str">
        <f t="array" ref="I38">_xlfn.XLOOKUP($B38,ML!$B$3:$B$2950,ML!I$3:I$2950,"",0,1)</f>
        <v/>
      </c>
      <c r="Y38" s="20">
        <v>46692.0</v>
      </c>
    </row>
    <row r="39">
      <c r="A39" s="9">
        <v>38.0</v>
      </c>
      <c r="B39" s="21" t="s">
        <v>3374</v>
      </c>
      <c r="C39" s="22" t="str">
        <f t="array" ref="C39">_xlfn.XLOOKUP($B39,ML!$B$3:$B$2900,ML!C$3:C$2900,"",0,1)</f>
        <v>GAUZE_DRESSING</v>
      </c>
      <c r="D39" s="22" t="str">
        <f t="array" ref="D39">_xlfn.XLOOKUP($B39,ML!$B$3:$B$2950,ML!D$3:D$2950,"",0,1)</f>
        <v>GAUZE_DRESSING</v>
      </c>
      <c r="E39" s="22" t="str">
        <f t="array" ref="E39">_xlfn.XLOOKUP($B39,ML!$B$3:$B$2950,ML!E$3:E$2950,"",0,1)</f>
        <v/>
      </c>
      <c r="F39" s="22" t="str">
        <f t="array" ref="F39">_xlfn.XLOOKUP($B39,ML!$B$3:$B$2950,ML!F$3:F$2950,"",0,1)</f>
        <v/>
      </c>
      <c r="G39" s="22" t="str">
        <f t="array" ref="G39">_xlfn.XLOOKUP($B39,ML!$B$3:$B$2950,ML!G$3:G$2950,"",0,1)</f>
        <v/>
      </c>
      <c r="H39" s="22" t="str">
        <f t="array" ref="H39">_xlfn.XLOOKUP($B39,ML!$B$3:$B$2950,ML!H$3:H$2950,"",0,1)</f>
        <v/>
      </c>
      <c r="I39" s="22" t="str">
        <f t="array" ref="I39">_xlfn.XLOOKUP($B39,ML!$B$3:$B$2950,ML!I$3:I$2950,"",0,1)</f>
        <v/>
      </c>
      <c r="Y39" s="20">
        <v>47058.0</v>
      </c>
    </row>
    <row r="40">
      <c r="A40" s="9">
        <v>39.0</v>
      </c>
      <c r="B40" s="21" t="s">
        <v>3418</v>
      </c>
      <c r="C40" s="22" t="str">
        <f t="array" ref="C40">_xlfn.XLOOKUP($B40,ML!$B$3:$B$2900,ML!C$3:C$2900,"",0,1)</f>
        <v>BLADE</v>
      </c>
      <c r="D40" s="22" t="str">
        <f t="array" ref="D40">_xlfn.XLOOKUP($B40,ML!$B$3:$B$2950,ML!D$3:D$2950,"",0,1)</f>
        <v>BLADE</v>
      </c>
      <c r="E40" s="22" t="str">
        <f t="array" ref="E40">_xlfn.XLOOKUP($B40,ML!$B$3:$B$2950,ML!E$3:E$2950,"",0,1)</f>
        <v/>
      </c>
      <c r="F40" s="22" t="str">
        <f t="array" ref="F40">_xlfn.XLOOKUP($B40,ML!$B$3:$B$2950,ML!F$3:F$2950,"",0,1)</f>
        <v/>
      </c>
      <c r="G40" s="22" t="str">
        <f t="array" ref="G40">_xlfn.XLOOKUP($B40,ML!$B$3:$B$2950,ML!G$3:G$2950,"",0,1)</f>
        <v/>
      </c>
      <c r="H40" s="22" t="str">
        <f t="array" ref="H40">_xlfn.XLOOKUP($B40,ML!$B$3:$B$2950,ML!H$3:H$2950,"",0,1)</f>
        <v/>
      </c>
      <c r="I40" s="22" t="str">
        <f t="array" ref="I40">_xlfn.XLOOKUP($B40,ML!$B$3:$B$2950,ML!I$3:I$2950,"",0,1)</f>
        <v/>
      </c>
      <c r="Y40" s="20">
        <v>47058.0</v>
      </c>
    </row>
    <row r="41">
      <c r="A41" s="9">
        <v>40.0</v>
      </c>
      <c r="B41" s="21" t="s">
        <v>3465</v>
      </c>
      <c r="C41" s="22" t="str">
        <f t="array" ref="C41">_xlfn.XLOOKUP($B41,ML!$B$3:$B$2900,ML!C$3:C$2900,"",0,1)</f>
        <v>DRESSING_PAD</v>
      </c>
      <c r="D41" s="22" t="str">
        <f t="array" ref="D41">_xlfn.XLOOKUP($B41,ML!$B$3:$B$2950,ML!D$3:D$2950,"",0,1)</f>
        <v>DRESSING_PAD</v>
      </c>
      <c r="E41" s="22" t="str">
        <f t="array" ref="E41">_xlfn.XLOOKUP($B41,ML!$B$3:$B$2950,ML!E$3:E$2950,"",0,1)</f>
        <v/>
      </c>
      <c r="F41" s="22" t="str">
        <f t="array" ref="F41">_xlfn.XLOOKUP($B41,ML!$B$3:$B$2950,ML!F$3:F$2950,"",0,1)</f>
        <v/>
      </c>
      <c r="G41" s="22" t="str">
        <f t="array" ref="G41">_xlfn.XLOOKUP($B41,ML!$B$3:$B$2950,ML!G$3:G$2950,"",0,1)</f>
        <v/>
      </c>
      <c r="H41" s="22" t="str">
        <f t="array" ref="H41">_xlfn.XLOOKUP($B41,ML!$B$3:$B$2950,ML!H$3:H$2950,"",0,1)</f>
        <v/>
      </c>
      <c r="I41" s="22" t="str">
        <f t="array" ref="I41">_xlfn.XLOOKUP($B41,ML!$B$3:$B$2950,ML!I$3:I$2950,"",0,1)</f>
        <v/>
      </c>
      <c r="Y41" s="20">
        <v>46935.0</v>
      </c>
    </row>
    <row r="42">
      <c r="A42" s="9">
        <v>41.0</v>
      </c>
      <c r="B42" s="21" t="s">
        <v>3512</v>
      </c>
      <c r="C42" s="22" t="str">
        <f t="array" ref="C42">_xlfn.XLOOKUP($B42,ML!$B$3:$B$2900,ML!C$3:C$2900,"",0,1)</f>
        <v>LIST</v>
      </c>
      <c r="D42" s="22" t="str">
        <f t="array" ref="D42">_xlfn.XLOOKUP($B42,ML!$B$3:$B$2950,ML!D$3:D$2950,"",0,1)</f>
        <v>LIST</v>
      </c>
      <c r="E42" s="22" t="str">
        <f t="array" ref="E42">_xlfn.XLOOKUP($B42,ML!$B$3:$B$2950,ML!E$3:E$2950,"",0,1)</f>
        <v/>
      </c>
      <c r="F42" s="22" t="str">
        <f t="array" ref="F42">_xlfn.XLOOKUP($B42,ML!$B$3:$B$2950,ML!F$3:F$2950,"",0,1)</f>
        <v/>
      </c>
      <c r="G42" s="22" t="str">
        <f t="array" ref="G42">_xlfn.XLOOKUP($B42,ML!$B$3:$B$2950,ML!G$3:G$2950,"",0,1)</f>
        <v/>
      </c>
      <c r="H42" s="22" t="str">
        <f t="array" ref="H42">_xlfn.XLOOKUP($B42,ML!$B$3:$B$2950,ML!H$3:H$2950,"",0,1)</f>
        <v/>
      </c>
      <c r="I42" s="22" t="str">
        <f t="array" ref="I42">_xlfn.XLOOKUP($B42,ML!$B$3:$B$2950,ML!I$3:I$2950,"",0,1)</f>
        <v/>
      </c>
      <c r="Y42" s="51" t="s">
        <v>1767</v>
      </c>
    </row>
    <row r="43">
      <c r="A43" s="9">
        <v>42.0</v>
      </c>
      <c r="B43" s="21" t="s">
        <v>3551</v>
      </c>
      <c r="C43" s="22" t="str">
        <f t="array" ref="C43">_xlfn.XLOOKUP($B43,ML!$B$3:$B$2900,ML!C$3:C$2900,"",0,1)</f>
        <v>MANUAL</v>
      </c>
      <c r="D43" s="22" t="str">
        <f t="array" ref="D43">_xlfn.XLOOKUP($B43,ML!$B$3:$B$2950,ML!D$3:D$2950,"",0,1)</f>
        <v>MANUAL</v>
      </c>
      <c r="E43" s="22" t="str">
        <f t="array" ref="E43">_xlfn.XLOOKUP($B43,ML!$B$3:$B$2950,ML!E$3:E$2950,"",0,1)</f>
        <v/>
      </c>
      <c r="F43" s="22" t="str">
        <f t="array" ref="F43">_xlfn.XLOOKUP($B43,ML!$B$3:$B$2950,ML!F$3:F$2950,"",0,1)</f>
        <v/>
      </c>
      <c r="G43" s="22" t="str">
        <f t="array" ref="G43">_xlfn.XLOOKUP($B43,ML!$B$3:$B$2950,ML!G$3:G$2950,"",0,1)</f>
        <v/>
      </c>
      <c r="H43" s="22" t="str">
        <f t="array" ref="H43">_xlfn.XLOOKUP($B43,ML!$B$3:$B$2950,ML!H$3:H$2950,"",0,1)</f>
        <v/>
      </c>
      <c r="I43" s="22" t="str">
        <f t="array" ref="I43">_xlfn.XLOOKUP($B43,ML!$B$3:$B$2950,ML!I$3:I$2950,"",0,1)</f>
        <v/>
      </c>
      <c r="Y43" s="51" t="s">
        <v>1767</v>
      </c>
    </row>
    <row r="44">
      <c r="A44" s="9">
        <v>43.0</v>
      </c>
      <c r="B44" s="21" t="s">
        <v>3596</v>
      </c>
      <c r="C44" s="22" t="str">
        <f t="array" ref="C44">_xlfn.XLOOKUP($B44,ML!$B$3:$B$2900,ML!C$3:C$2900,"",0,1)</f>
        <v>ANAESTHETIC</v>
      </c>
      <c r="D44" s="22" t="str">
        <f t="array" ref="D44">_xlfn.XLOOKUP($B44,ML!$B$3:$B$2950,ML!D$3:D$2950,"",0,1)</f>
        <v>ANAESTHETIC</v>
      </c>
      <c r="E44" s="22" t="str">
        <f t="array" ref="E44">_xlfn.XLOOKUP($B44,ML!$B$3:$B$2950,ML!E$3:E$2950,"",0,1)</f>
        <v>LIGNOCAINE (4%)</v>
      </c>
      <c r="F44" s="22" t="str">
        <f t="array" ref="F44">_xlfn.XLOOKUP($B44,ML!$B$3:$B$2950,ML!F$3:F$2950,"",0,1)</f>
        <v/>
      </c>
      <c r="G44" s="22" t="str">
        <f t="array" ref="G44">_xlfn.XLOOKUP($B44,ML!$B$3:$B$2950,ML!G$3:G$2950,"",0,1)</f>
        <v/>
      </c>
      <c r="H44" s="22" t="str">
        <f t="array" ref="H44">_xlfn.XLOOKUP($B44,ML!$B$3:$B$2950,ML!H$3:H$2950,"",0,1)</f>
        <v/>
      </c>
      <c r="I44" s="22" t="str">
        <f t="array" ref="I44">_xlfn.XLOOKUP($B44,ML!$B$3:$B$2950,ML!I$3:I$2950,"",0,1)</f>
        <v/>
      </c>
      <c r="Y44" s="49"/>
    </row>
    <row r="45">
      <c r="A45" s="9">
        <v>44.0</v>
      </c>
      <c r="B45" s="21" t="s">
        <v>3631</v>
      </c>
      <c r="C45" s="22" t="str">
        <f t="array" ref="C45">_xlfn.XLOOKUP($B45,ML!$B$3:$B$2900,ML!C$3:C$2900,"",0,1)</f>
        <v>ANTISEPTIC</v>
      </c>
      <c r="D45" s="22" t="str">
        <f t="array" ref="D45">_xlfn.XLOOKUP($B45,ML!$B$3:$B$2950,ML!D$3:D$2950,"",0,1)</f>
        <v>ANTISEPTIC</v>
      </c>
      <c r="E45" s="22" t="str">
        <f t="array" ref="E45">_xlfn.XLOOKUP($B45,ML!$B$3:$B$2950,ML!E$3:E$2950,"",0,1)</f>
        <v/>
      </c>
      <c r="F45" s="22" t="str">
        <f t="array" ref="F45">_xlfn.XLOOKUP($B45,ML!$B$3:$B$2950,ML!F$3:F$2950,"",0,1)</f>
        <v/>
      </c>
      <c r="G45" s="22" t="str">
        <f t="array" ref="G45">_xlfn.XLOOKUP($B45,ML!$B$3:$B$2950,ML!G$3:G$2950,"",0,1)</f>
        <v/>
      </c>
      <c r="H45" s="22" t="str">
        <f t="array" ref="H45">_xlfn.XLOOKUP($B45,ML!$B$3:$B$2950,ML!H$3:H$2950,"",0,1)</f>
        <v/>
      </c>
      <c r="I45" s="22" t="str">
        <f t="array" ref="I45">_xlfn.XLOOKUP($B45,ML!$B$3:$B$2950,ML!I$3:I$2950,"",0,1)</f>
        <v/>
      </c>
      <c r="Y45" s="49"/>
    </row>
    <row r="46">
      <c r="A46" s="9">
        <v>45.0</v>
      </c>
      <c r="B46" s="21" t="s">
        <v>3673</v>
      </c>
      <c r="C46" s="22" t="str">
        <f t="array" ref="C46">_xlfn.XLOOKUP($B46,ML!$B$3:$B$2900,ML!C$3:C$2900,"",0,1)</f>
        <v>GADGET</v>
      </c>
      <c r="D46" s="22" t="str">
        <f t="array" ref="D46">_xlfn.XLOOKUP($B46,ML!$B$3:$B$2950,ML!D$3:D$2950,"",0,1)</f>
        <v>GADGET</v>
      </c>
      <c r="E46" s="22" t="str">
        <f t="array" ref="E46">_xlfn.XLOOKUP($B46,ML!$B$3:$B$2950,ML!E$3:E$2950,"",0,1)</f>
        <v/>
      </c>
      <c r="F46" s="22" t="str">
        <f t="array" ref="F46">_xlfn.XLOOKUP($B46,ML!$B$3:$B$2950,ML!F$3:F$2950,"",0,1)</f>
        <v/>
      </c>
      <c r="G46" s="22" t="str">
        <f t="array" ref="G46">_xlfn.XLOOKUP($B46,ML!$B$3:$B$2950,ML!G$3:G$2950,"",0,1)</f>
        <v/>
      </c>
      <c r="H46" s="22" t="str">
        <f t="array" ref="H46">_xlfn.XLOOKUP($B46,ML!$B$3:$B$2950,ML!H$3:H$2950,"",0,1)</f>
        <v/>
      </c>
      <c r="I46" s="22" t="str">
        <f t="array" ref="I46">_xlfn.XLOOKUP($B46,ML!$B$3:$B$2950,ML!I$3:I$2950,"",0,1)</f>
        <v/>
      </c>
      <c r="Y46" s="51" t="s">
        <v>1767</v>
      </c>
    </row>
    <row r="47">
      <c r="A47" s="9">
        <v>46.0</v>
      </c>
      <c r="B47" s="21" t="s">
        <v>3705</v>
      </c>
      <c r="C47" s="22" t="str">
        <f t="array" ref="C47">_xlfn.XLOOKUP($B47,ML!$B$3:$B$2900,ML!C$3:C$2900,"",0,1)</f>
        <v>SOAP</v>
      </c>
      <c r="D47" s="22" t="str">
        <f t="array" ref="D47">_xlfn.XLOOKUP($B47,ML!$B$3:$B$2950,ML!D$3:D$2950,"",0,1)</f>
        <v>SOAP</v>
      </c>
      <c r="E47" s="22" t="str">
        <f t="array" ref="E47">_xlfn.XLOOKUP($B47,ML!$B$3:$B$2950,ML!E$3:E$2950,"",0,1)</f>
        <v/>
      </c>
      <c r="F47" s="22" t="str">
        <f t="array" ref="F47">_xlfn.XLOOKUP($B47,ML!$B$3:$B$2950,ML!F$3:F$2950,"",0,1)</f>
        <v/>
      </c>
      <c r="G47" s="22" t="str">
        <f t="array" ref="G47">_xlfn.XLOOKUP($B47,ML!$B$3:$B$2950,ML!G$3:G$2950,"",0,1)</f>
        <v/>
      </c>
      <c r="H47" s="22" t="str">
        <f t="array" ref="H47">_xlfn.XLOOKUP($B47,ML!$B$3:$B$2950,ML!H$3:H$2950,"",0,1)</f>
        <v/>
      </c>
      <c r="I47" s="22" t="str">
        <f t="array" ref="I47">_xlfn.XLOOKUP($B47,ML!$B$3:$B$2950,ML!I$3:I$2950,"",0,1)</f>
        <v/>
      </c>
      <c r="Y47" s="51" t="s">
        <v>1767</v>
      </c>
    </row>
    <row r="48">
      <c r="A48" s="9">
        <v>47.0</v>
      </c>
      <c r="B48" s="21" t="s">
        <v>3748</v>
      </c>
      <c r="C48" s="22" t="str">
        <f t="array" ref="C48">_xlfn.XLOOKUP($B48,ML!$B$3:$B$2900,ML!C$3:C$2900,"",0,1)</f>
        <v>DRESSING_PAD</v>
      </c>
      <c r="D48" s="22" t="str">
        <f t="array" ref="D48">_xlfn.XLOOKUP($B48,ML!$B$3:$B$2950,ML!D$3:D$2950,"",0,1)</f>
        <v>DRESSING_PAD</v>
      </c>
      <c r="E48" s="22" t="str">
        <f t="array" ref="E48">_xlfn.XLOOKUP($B48,ML!$B$3:$B$2950,ML!E$3:E$2950,"",0,1)</f>
        <v/>
      </c>
      <c r="F48" s="22" t="str">
        <f t="array" ref="F48">_xlfn.XLOOKUP($B48,ML!$B$3:$B$2950,ML!F$3:F$2950,"",0,1)</f>
        <v/>
      </c>
      <c r="G48" s="22" t="str">
        <f t="array" ref="G48">_xlfn.XLOOKUP($B48,ML!$B$3:$B$2950,ML!G$3:G$2950,"",0,1)</f>
        <v/>
      </c>
      <c r="H48" s="22" t="str">
        <f t="array" ref="H48">_xlfn.XLOOKUP($B48,ML!$B$3:$B$2950,ML!H$3:H$2950,"",0,1)</f>
        <v/>
      </c>
      <c r="I48" s="22" t="str">
        <f t="array" ref="I48">_xlfn.XLOOKUP($B48,ML!$B$3:$B$2950,ML!I$3:I$2950,"",0,1)</f>
        <v/>
      </c>
      <c r="Y48" s="20">
        <v>46935.0</v>
      </c>
    </row>
    <row r="49">
      <c r="A49" s="9">
        <v>48.0</v>
      </c>
      <c r="B49" s="21" t="s">
        <v>3786</v>
      </c>
      <c r="C49" s="22" t="str">
        <f t="array" ref="C49">_xlfn.XLOOKUP($B49,ML!$B$3:$B$2900,ML!C$3:C$2900,"",0,1)</f>
        <v>SWAB</v>
      </c>
      <c r="D49" s="22" t="str">
        <f t="array" ref="D49">_xlfn.XLOOKUP($B49,ML!$B$3:$B$2950,ML!D$3:D$2950,"",0,1)</f>
        <v>SWAB</v>
      </c>
      <c r="E49" s="22" t="str">
        <f t="array" ref="E49">_xlfn.XLOOKUP($B49,ML!$B$3:$B$2950,ML!E$3:E$2950,"",0,1)</f>
        <v/>
      </c>
      <c r="F49" s="22" t="str">
        <f t="array" ref="F49">_xlfn.XLOOKUP($B49,ML!$B$3:$B$2950,ML!F$3:F$2950,"",0,1)</f>
        <v/>
      </c>
      <c r="G49" s="22" t="str">
        <f t="array" ref="G49">_xlfn.XLOOKUP($B49,ML!$B$3:$B$2950,ML!G$3:G$2950,"",0,1)</f>
        <v/>
      </c>
      <c r="H49" s="22" t="str">
        <f t="array" ref="H49">_xlfn.XLOOKUP($B49,ML!$B$3:$B$2950,ML!H$3:H$2950,"",0,1)</f>
        <v/>
      </c>
      <c r="I49" s="22" t="str">
        <f t="array" ref="I49">_xlfn.XLOOKUP($B49,ML!$B$3:$B$2950,ML!I$3:I$2950,"",0,1)</f>
        <v/>
      </c>
      <c r="Y49" s="20">
        <v>47209.0</v>
      </c>
    </row>
    <row r="50">
      <c r="A50" s="9">
        <v>49.0</v>
      </c>
      <c r="B50" s="21" t="s">
        <v>3820</v>
      </c>
      <c r="C50" s="22" t="str">
        <f t="array" ref="C50">_xlfn.XLOOKUP($B50,ML!$B$3:$B$2900,ML!C$3:C$2900,"",0,1)</f>
        <v>MASK</v>
      </c>
      <c r="D50" s="22" t="str">
        <f t="array" ref="D50">_xlfn.XLOOKUP($B50,ML!$B$3:$B$2950,ML!D$3:D$2950,"",0,1)</f>
        <v>MASK</v>
      </c>
      <c r="E50" s="22" t="str">
        <f t="array" ref="E50">_xlfn.XLOOKUP($B50,ML!$B$3:$B$2950,ML!E$3:E$2950,"",0,1)</f>
        <v/>
      </c>
      <c r="F50" s="22" t="str">
        <f t="array" ref="F50">_xlfn.XLOOKUP($B50,ML!$B$3:$B$2950,ML!F$3:F$2950,"",0,1)</f>
        <v/>
      </c>
      <c r="G50" s="22" t="str">
        <f t="array" ref="G50">_xlfn.XLOOKUP($B50,ML!$B$3:$B$2950,ML!G$3:G$2950,"",0,1)</f>
        <v/>
      </c>
      <c r="H50" s="22" t="str">
        <f t="array" ref="H50">_xlfn.XLOOKUP($B50,ML!$B$3:$B$2950,ML!H$3:H$2950,"",0,1)</f>
        <v/>
      </c>
      <c r="I50" s="22" t="str">
        <f t="array" ref="I50">_xlfn.XLOOKUP($B50,ML!$B$3:$B$2950,ML!I$3:I$2950,"",0,1)</f>
        <v/>
      </c>
      <c r="Y50" s="51" t="s">
        <v>1767</v>
      </c>
    </row>
    <row r="51">
      <c r="A51" s="9">
        <v>50.0</v>
      </c>
      <c r="B51" s="21" t="s">
        <v>3865</v>
      </c>
      <c r="C51" s="22" t="str">
        <f t="array" ref="C51">_xlfn.XLOOKUP($B51,ML!$B$3:$B$2900,ML!C$3:C$2900,"",0,1)</f>
        <v>GLOVES</v>
      </c>
      <c r="D51" s="22" t="str">
        <f t="array" ref="D51">_xlfn.XLOOKUP($B51,ML!$B$3:$B$2950,ML!D$3:D$2950,"",0,1)</f>
        <v>GLOVES</v>
      </c>
      <c r="E51" s="22" t="str">
        <f t="array" ref="E51">_xlfn.XLOOKUP($B51,ML!$B$3:$B$2950,ML!E$3:E$2950,"",0,1)</f>
        <v/>
      </c>
      <c r="F51" s="22" t="str">
        <f t="array" ref="F51">_xlfn.XLOOKUP($B51,ML!$B$3:$B$2950,ML!F$3:F$2950,"",0,1)</f>
        <v/>
      </c>
      <c r="G51" s="22" t="str">
        <f t="array" ref="G51">_xlfn.XLOOKUP($B51,ML!$B$3:$B$2950,ML!G$3:G$2950,"",0,1)</f>
        <v/>
      </c>
      <c r="H51" s="22" t="str">
        <f t="array" ref="H51">_xlfn.XLOOKUP($B51,ML!$B$3:$B$2950,ML!H$3:H$2950,"",0,1)</f>
        <v/>
      </c>
      <c r="I51" s="22" t="str">
        <f t="array" ref="I51">_xlfn.XLOOKUP($B51,ML!$B$3:$B$2950,ML!I$3:I$2950,"",0,1)</f>
        <v/>
      </c>
      <c r="Y51" s="20">
        <v>47849.0</v>
      </c>
    </row>
    <row r="52">
      <c r="A52" s="9">
        <v>51.0</v>
      </c>
      <c r="B52" s="21" t="s">
        <v>3897</v>
      </c>
      <c r="C52" s="22" t="str">
        <f t="array" ref="C52">_xlfn.XLOOKUP($B52,ML!$B$3:$B$2900,ML!C$3:C$2900,"",0,1)</f>
        <v>GLOVES</v>
      </c>
      <c r="D52" s="22" t="str">
        <f t="array" ref="D52">_xlfn.XLOOKUP($B52,ML!$B$3:$B$2950,ML!D$3:D$2950,"",0,1)</f>
        <v>GLOVES</v>
      </c>
      <c r="E52" s="22" t="str">
        <f t="array" ref="E52">_xlfn.XLOOKUP($B52,ML!$B$3:$B$2950,ML!E$3:E$2950,"",0,1)</f>
        <v/>
      </c>
      <c r="F52" s="22" t="str">
        <f t="array" ref="F52">_xlfn.XLOOKUP($B52,ML!$B$3:$B$2950,ML!F$3:F$2950,"",0,1)</f>
        <v/>
      </c>
      <c r="G52" s="22" t="str">
        <f t="array" ref="G52">_xlfn.XLOOKUP($B52,ML!$B$3:$B$2950,ML!G$3:G$2950,"",0,1)</f>
        <v/>
      </c>
      <c r="H52" s="22" t="str">
        <f t="array" ref="H52">_xlfn.XLOOKUP($B52,ML!$B$3:$B$2950,ML!H$3:H$2950,"",0,1)</f>
        <v/>
      </c>
      <c r="I52" s="22" t="str">
        <f t="array" ref="I52">_xlfn.XLOOKUP($B52,ML!$B$3:$B$2950,ML!I$3:I$2950,"",0,1)</f>
        <v/>
      </c>
      <c r="Y52" s="51" t="s">
        <v>1767</v>
      </c>
    </row>
    <row r="53">
      <c r="A53" s="53">
        <v>52.0</v>
      </c>
      <c r="B53" s="54" t="s">
        <v>3947</v>
      </c>
      <c r="C53" s="22" t="str">
        <f t="array" ref="C53">_xlfn.XLOOKUP($B53,ML!$B$3:$B$2900,ML!C$3:C$2900,"",0,1)</f>
        <v>POWDER</v>
      </c>
      <c r="D53" s="22" t="str">
        <f t="array" ref="D53">_xlfn.XLOOKUP($B53,ML!$B$3:$B$2950,ML!D$3:D$2950,"",0,1)</f>
        <v>POWDER</v>
      </c>
      <c r="E53" s="22" t="str">
        <f t="array" ref="E53">_xlfn.XLOOKUP($B53,ML!$B$3:$B$2950,ML!E$3:E$2950,"",0,1)</f>
        <v>N-BAXIN</v>
      </c>
      <c r="F53" s="22" t="str">
        <f t="array" ref="F53">_xlfn.XLOOKUP($B53,ML!$B$3:$B$2950,ML!F$3:F$2950,"",0,1)</f>
        <v/>
      </c>
      <c r="G53" s="22" t="str">
        <f t="array" ref="G53">_xlfn.XLOOKUP($B53,ML!$B$3:$B$2950,ML!G$3:G$2950,"",0,1)</f>
        <v/>
      </c>
      <c r="H53" s="22" t="str">
        <f t="array" ref="H53">_xlfn.XLOOKUP($B53,ML!$B$3:$B$2950,ML!H$3:H$2950,"",0,1)</f>
        <v/>
      </c>
      <c r="I53" s="22" t="str">
        <f t="array" ref="I53">_xlfn.XLOOKUP($B53,ML!$B$3:$B$2950,ML!I$3:I$2950,"",0,1)</f>
        <v/>
      </c>
      <c r="Y53" s="52">
        <v>46174.0</v>
      </c>
    </row>
    <row r="54">
      <c r="A54" s="53">
        <v>53.0</v>
      </c>
      <c r="B54" s="54" t="s">
        <v>3990</v>
      </c>
      <c r="C54" s="22" t="str">
        <f t="array" ref="C54">_xlfn.XLOOKUP($B54,ML!$B$3:$B$2900,ML!C$3:C$2900,"",0,1)</f>
        <v>BLADE</v>
      </c>
      <c r="D54" s="22" t="str">
        <f t="array" ref="D54">_xlfn.XLOOKUP($B54,ML!$B$3:$B$2950,ML!D$3:D$2950,"",0,1)</f>
        <v>BLADE</v>
      </c>
      <c r="E54" s="22" t="str">
        <f t="array" ref="E54">_xlfn.XLOOKUP($B54,ML!$B$3:$B$2950,ML!E$3:E$2950,"",0,1)</f>
        <v/>
      </c>
      <c r="F54" s="22" t="str">
        <f t="array" ref="F54">_xlfn.XLOOKUP($B54,ML!$B$3:$B$2950,ML!F$3:F$2950,"",0,1)</f>
        <v/>
      </c>
      <c r="G54" s="22" t="str">
        <f t="array" ref="G54">_xlfn.XLOOKUP($B54,ML!$B$3:$B$2950,ML!G$3:G$2950,"",0,1)</f>
        <v/>
      </c>
      <c r="H54" s="22" t="str">
        <f t="array" ref="H54">_xlfn.XLOOKUP($B54,ML!$B$3:$B$2950,ML!H$3:H$2950,"",0,1)</f>
        <v/>
      </c>
      <c r="I54" s="22" t="str">
        <f t="array" ref="I54">_xlfn.XLOOKUP($B54,ML!$B$3:$B$2950,ML!I$3:I$2950,"",0,1)</f>
        <v/>
      </c>
      <c r="Y54" s="49"/>
    </row>
    <row r="55">
      <c r="A55" s="53">
        <v>54.0</v>
      </c>
      <c r="B55" s="54" t="s">
        <v>4049</v>
      </c>
      <c r="C55" s="22" t="str">
        <f t="array" ref="C55">_xlfn.XLOOKUP($B55,ML!$B$3:$B$2900,ML!C$3:C$2900,"",0,1)</f>
        <v>NSAID</v>
      </c>
      <c r="D55" s="22" t="str">
        <f t="array" ref="D55">_xlfn.XLOOKUP($B55,ML!$B$3:$B$2950,ML!D$3:D$2950,"",0,1)</f>
        <v>ANALGESIC&amp;ANTI_PYRETIC</v>
      </c>
      <c r="E55" s="22" t="str">
        <f t="array" ref="E55">_xlfn.XLOOKUP($B55,ML!$B$3:$B$2950,ML!E$3:E$2950,"",0,1)</f>
        <v>Paracare (Radiant Healthcare)</v>
      </c>
      <c r="F55" s="22" t="str">
        <f t="array" ref="F55">_xlfn.XLOOKUP($B55,ML!$B$3:$B$2950,ML!F$3:F$2950,"",0,1)</f>
        <v>Parool (Glenmark Life Sciences)</v>
      </c>
      <c r="G55" s="22" t="str">
        <f t="array" ref="G55">_xlfn.XLOOKUP($B55,ML!$B$3:$B$2950,ML!G$3:G$2950,"",0,1)</f>
        <v>Paracplus (Ipca)</v>
      </c>
      <c r="H55" s="22" t="str">
        <f t="array" ref="H55">_xlfn.XLOOKUP($B55,ML!$B$3:$B$2950,ML!H$3:H$2950,"",0,1)</f>
        <v>Paramol (AstraZeneca)</v>
      </c>
      <c r="I55" s="22" t="str">
        <f t="array" ref="I55">_xlfn.XLOOKUP($B55,ML!$B$3:$B$2950,ML!I$3:I$2950,"",0,1)</f>
        <v>Parace (Galderma)</v>
      </c>
      <c r="Y55" s="49"/>
    </row>
    <row r="56">
      <c r="A56" s="53">
        <v>55.0</v>
      </c>
      <c r="B56" s="54" t="s">
        <v>4083</v>
      </c>
      <c r="C56" s="22" t="str">
        <f t="array" ref="C56">_xlfn.XLOOKUP($B56,ML!$B$3:$B$2900,ML!C$3:C$2900,"",0,1)</f>
        <v>GEL</v>
      </c>
      <c r="D56" s="22" t="str">
        <f t="array" ref="D56">_xlfn.XLOOKUP($B56,ML!$B$3:$B$2950,ML!D$3:D$2950,"",0,1)</f>
        <v>GEL</v>
      </c>
      <c r="E56" s="22" t="str">
        <f t="array" ref="E56">_xlfn.XLOOKUP($B56,ML!$B$3:$B$2950,ML!E$3:E$2950,"",0,1)</f>
        <v>LIDOCAINE (2%)</v>
      </c>
      <c r="F56" s="22" t="str">
        <f t="array" ref="F56">_xlfn.XLOOKUP($B56,ML!$B$3:$B$2950,ML!F$3:F$2950,"",0,1)</f>
        <v/>
      </c>
      <c r="G56" s="22" t="str">
        <f t="array" ref="G56">_xlfn.XLOOKUP($B56,ML!$B$3:$B$2950,ML!G$3:G$2950,"",0,1)</f>
        <v/>
      </c>
      <c r="H56" s="22" t="str">
        <f t="array" ref="H56">_xlfn.XLOOKUP($B56,ML!$B$3:$B$2950,ML!H$3:H$2950,"",0,1)</f>
        <v/>
      </c>
      <c r="I56" s="22" t="str">
        <f t="array" ref="I56">_xlfn.XLOOKUP($B56,ML!$B$3:$B$2950,ML!I$3:I$2950,"",0,1)</f>
        <v/>
      </c>
      <c r="Y56" s="20">
        <v>46266.0</v>
      </c>
    </row>
    <row r="57">
      <c r="A57" s="9">
        <v>56.0</v>
      </c>
      <c r="B57" s="54" t="s">
        <v>4125</v>
      </c>
      <c r="C57" s="22" t="str">
        <f t="array" ref="C57">_xlfn.XLOOKUP($B57,ML!$B$3:$B$2900,ML!C$3:C$2900,"",0,1)</f>
        <v>LOCAL ANAESTHETIC</v>
      </c>
      <c r="D57" s="22" t="str">
        <f t="array" ref="D57">_xlfn.XLOOKUP($B57,ML!$B$3:$B$2950,ML!D$3:D$2950,"",0,1)</f>
        <v>LOCAL</v>
      </c>
      <c r="E57" s="22" t="str">
        <f t="array" ref="E57">_xlfn.XLOOKUP($B57,ML!$B$3:$B$2950,ML!E$3:E$2950,"",0,1)</f>
        <v/>
      </c>
      <c r="F57" s="22" t="str">
        <f t="array" ref="F57">_xlfn.XLOOKUP($B57,ML!$B$3:$B$2950,ML!F$3:F$2950,"",0,1)</f>
        <v/>
      </c>
      <c r="G57" s="22" t="str">
        <f t="array" ref="G57">_xlfn.XLOOKUP($B57,ML!$B$3:$B$2950,ML!G$3:G$2950,"",0,1)</f>
        <v/>
      </c>
      <c r="H57" s="22" t="str">
        <f t="array" ref="H57">_xlfn.XLOOKUP($B57,ML!$B$3:$B$2950,ML!H$3:H$2950,"",0,1)</f>
        <v/>
      </c>
      <c r="I57" s="22" t="str">
        <f t="array" ref="I57">_xlfn.XLOOKUP($B57,ML!$B$3:$B$2950,ML!I$3:I$2950,"",0,1)</f>
        <v/>
      </c>
      <c r="Y57" s="20">
        <v>46054.0</v>
      </c>
    </row>
    <row r="58">
      <c r="A58" s="9">
        <v>57.0</v>
      </c>
      <c r="B58" s="54" t="s">
        <v>3250</v>
      </c>
      <c r="C58" s="22" t="str">
        <f t="array" ref="C58">_xlfn.XLOOKUP($B58,ML!$B$3:$B$2900,ML!C$3:C$2900,"",0,1)</f>
        <v>ANTI_COAGULANT</v>
      </c>
      <c r="D58" s="22" t="str">
        <f t="array" ref="D58">_xlfn.XLOOKUP($B58,ML!$B$3:$B$2950,ML!D$3:D$2950,"",0,1)</f>
        <v>ANTICOAGULANT_ANTIPLATELET_FIBRINOLYTIC</v>
      </c>
      <c r="E58" s="22" t="str">
        <f t="array" ref="E58">_xlfn.XLOOKUP($B58,ML!$B$3:$B$2950,ML!E$3:E$2950,"",0,1)</f>
        <v>Topical Brand 1 (Glenmark)</v>
      </c>
      <c r="F58" s="22" t="str">
        <f t="array" ref="F58">_xlfn.XLOOKUP($B58,ML!$B$3:$B$2950,ML!F$3:F$2950,"",0,1)</f>
        <v>Topical Brand 2 (Cipla)</v>
      </c>
      <c r="G58" s="22" t="str">
        <f t="array" ref="G58">_xlfn.XLOOKUP($B58,ML!$B$3:$B$2950,ML!G$3:G$2950,"",0,1)</f>
        <v>Topical Brand 3 (Sun Pharma)</v>
      </c>
      <c r="H58" s="22" t="str">
        <f t="array" ref="H58">_xlfn.XLOOKUP($B58,ML!$B$3:$B$2950,ML!H$3:H$2950,"",0,1)</f>
        <v>Topical Brand 4 (Mankind)</v>
      </c>
      <c r="I58" s="22" t="str">
        <f t="array" ref="I58">_xlfn.XLOOKUP($B58,ML!$B$3:$B$2950,ML!I$3:I$2950,"",0,1)</f>
        <v>Topical Brand 5 (Alkem)</v>
      </c>
      <c r="Y58" s="20">
        <v>46478.0</v>
      </c>
    </row>
    <row r="59">
      <c r="A59" s="9">
        <v>58.0</v>
      </c>
      <c r="B59" s="54" t="s">
        <v>4222</v>
      </c>
      <c r="C59" s="22" t="str">
        <f t="array" ref="C59">_xlfn.XLOOKUP($B59,ML!$B$3:$B$2900,ML!C$3:C$2900,"",0,1)</f>
        <v>ANTISEPTIC</v>
      </c>
      <c r="D59" s="22" t="str">
        <f t="array" ref="D59">_xlfn.XLOOKUP($B59,ML!$B$3:$B$2950,ML!D$3:D$2950,"",0,1)</f>
        <v>ANTI_INFECTIVE&amp;ANTI_SEPTIC</v>
      </c>
      <c r="E59" s="22" t="str">
        <f t="array" ref="E59">_xlfn.XLOOKUP($B59,ML!$B$3:$B$2950,ML!E$3:E$2950,"",0,1)</f>
        <v/>
      </c>
      <c r="F59" s="22" t="str">
        <f t="array" ref="F59">_xlfn.XLOOKUP($B59,ML!$B$3:$B$2950,ML!F$3:F$2950,"",0,1)</f>
        <v/>
      </c>
      <c r="G59" s="22" t="str">
        <f t="array" ref="G59">_xlfn.XLOOKUP($B59,ML!$B$3:$B$2950,ML!G$3:G$2950,"",0,1)</f>
        <v/>
      </c>
      <c r="H59" s="22" t="str">
        <f t="array" ref="H59">_xlfn.XLOOKUP($B59,ML!$B$3:$B$2950,ML!H$3:H$2950,"",0,1)</f>
        <v/>
      </c>
      <c r="I59" s="22" t="str">
        <f t="array" ref="I59">_xlfn.XLOOKUP($B59,ML!$B$3:$B$2950,ML!I$3:I$2950,"",0,1)</f>
        <v/>
      </c>
      <c r="Y59" s="20">
        <v>46235.0</v>
      </c>
    </row>
    <row r="60">
      <c r="A60" s="9">
        <v>59.0</v>
      </c>
      <c r="B60" s="54" t="s">
        <v>1726</v>
      </c>
      <c r="C60" s="22" t="str">
        <f t="array" ref="C60">_xlfn.XLOOKUP($B60,ML!$B$3:$B$2900,ML!C$3:C$2900,"",0,1)</f>
        <v>CARDIAC_AGENT</v>
      </c>
      <c r="D60" s="22" t="str">
        <f t="array" ref="D60">_xlfn.XLOOKUP($B60,ML!$B$3:$B$2950,ML!D$3:D$2950,"",0,1)</f>
        <v>QUINOLONE</v>
      </c>
      <c r="E60" s="22" t="str">
        <f t="array" ref="E60">_xlfn.XLOOKUP($B60,ML!$B$3:$B$2950,ML!E$3:E$2950,"",0,1)</f>
        <v>Ciplox (Cipla)</v>
      </c>
      <c r="F60" s="22" t="str">
        <f t="array" ref="F60">_xlfn.XLOOKUP($B60,ML!$B$3:$B$2950,ML!F$3:F$2950,"",0,1)</f>
        <v>Cifran (Ranbaxy)</v>
      </c>
      <c r="G60" s="22" t="str">
        <f t="array" ref="G60">_xlfn.XLOOKUP($B60,ML!$B$3:$B$2950,ML!G$3:G$2950,"",0,1)</f>
        <v>Ciprobid (Aristo)</v>
      </c>
      <c r="H60" s="22" t="str">
        <f t="array" ref="H60">_xlfn.XLOOKUP($B60,ML!$B$3:$B$2950,ML!H$3:H$2950,"",0,1)</f>
        <v>Ciprolet (Dr. Reddy's)</v>
      </c>
      <c r="I60" s="22" t="str">
        <f t="array" ref="I60">_xlfn.XLOOKUP($B60,ML!$B$3:$B$2950,ML!I$3:I$2950,"",0,1)</f>
        <v>Ciprodac (Cadila)</v>
      </c>
      <c r="Y60" s="20">
        <v>46357.0</v>
      </c>
    </row>
    <row r="61">
      <c r="A61" s="9">
        <v>60.0</v>
      </c>
      <c r="B61" s="54" t="s">
        <v>4287</v>
      </c>
      <c r="C61" s="22" t="str">
        <f t="array" ref="C61">_xlfn.XLOOKUP($B61,ML!$B$3:$B$2900,ML!C$3:C$2900,"",0,1)</f>
        <v>OPIOID_ANALGESIC</v>
      </c>
      <c r="D61" s="22" t="str">
        <f t="array" ref="D61">_xlfn.XLOOKUP($B61,ML!$B$3:$B$2950,ML!D$3:D$2950,"",0,1)</f>
        <v>OPIOID_ANALGESIC</v>
      </c>
      <c r="E61" s="22" t="str">
        <f t="array" ref="E61">_xlfn.XLOOKUP($B61,ML!$B$3:$B$2950,ML!E$3:E$2950,"",0,1)</f>
        <v>Tramcare (Medico Remedies)</v>
      </c>
      <c r="F61" s="22" t="str">
        <f t="array" ref="F61">_xlfn.XLOOKUP($B61,ML!$B$3:$B$2950,ML!F$3:F$2950,"",0,1)</f>
        <v>Traool (Ferring)</v>
      </c>
      <c r="G61" s="22" t="str">
        <f t="array" ref="G61">_xlfn.XLOOKUP($B61,ML!$B$3:$B$2950,ML!G$3:G$2950,"",0,1)</f>
        <v>Tramaplus (Strides Pharma)</v>
      </c>
      <c r="H61" s="22" t="str">
        <f t="array" ref="H61">_xlfn.XLOOKUP($B61,ML!$B$3:$B$2950,ML!H$3:H$2950,"",0,1)</f>
        <v>Tramdol (Corona Remedies)</v>
      </c>
      <c r="I61" s="22" t="str">
        <f t="array" ref="I61">_xlfn.XLOOKUP($B61,ML!$B$3:$B$2950,ML!I$3:I$2950,"",0,1)</f>
        <v>Tramad (FDC)</v>
      </c>
      <c r="Y61" s="20">
        <v>46722.0</v>
      </c>
    </row>
    <row r="62">
      <c r="A62" s="9">
        <v>61.0</v>
      </c>
      <c r="B62" s="54" t="s">
        <v>4319</v>
      </c>
      <c r="C62" s="22" t="str">
        <f t="array" ref="C62">_xlfn.XLOOKUP($B62,ML!$B$3:$B$2900,ML!C$3:C$2900,"",0,1)</f>
        <v>MYOLAX_AGENT</v>
      </c>
      <c r="D62" s="22" t="str">
        <f t="array" ref="D62">_xlfn.XLOOKUP($B62,ML!$B$3:$B$2950,ML!D$3:D$2950,"",0,1)</f>
        <v>MUSCLE_RELAXANT</v>
      </c>
      <c r="E62" s="22" t="str">
        <f t="array" ref="E62">_xlfn.XLOOKUP($B62,ML!$B$3:$B$2950,ML!E$3:E$2950,"",0,1)</f>
        <v>Hifenac (Intas)</v>
      </c>
      <c r="F62" s="22" t="str">
        <f t="array" ref="F62">_xlfn.XLOOKUP($B62,ML!$B$3:$B$2950,ML!F$3:F$2950,"",0,1)</f>
        <v>Zerodol (Ipca)</v>
      </c>
      <c r="G62" s="22" t="str">
        <f t="array" ref="G62">_xlfn.XLOOKUP($B62,ML!$B$3:$B$2950,ML!G$3:G$2950,"",0,1)</f>
        <v>Acenac (Lupin)</v>
      </c>
      <c r="H62" s="22" t="str">
        <f t="array" ref="H62">_xlfn.XLOOKUP($B62,ML!$B$3:$B$2950,ML!H$3:H$2950,"",0,1)</f>
        <v>Aceclo (Cipla)</v>
      </c>
      <c r="I62" s="22" t="str">
        <f t="array" ref="I62">_xlfn.XLOOKUP($B62,ML!$B$3:$B$2950,ML!I$3:I$2950,"",0,1)</f>
        <v>Movon (Zydus Cadila)</v>
      </c>
      <c r="Y62" s="20">
        <v>46266.0</v>
      </c>
    </row>
    <row r="63">
      <c r="A63" s="9">
        <v>62.0</v>
      </c>
      <c r="B63" s="54" t="s">
        <v>4355</v>
      </c>
      <c r="C63" s="22" t="str">
        <f t="array" ref="C63">_xlfn.XLOOKUP($B63,ML!$B$3:$B$2900,ML!C$3:C$2900,"",0,1)</f>
        <v>ANTI_ALLERGIC</v>
      </c>
      <c r="D63" s="22" t="str">
        <f t="array" ref="D63">_xlfn.XLOOKUP($B63,ML!$B$3:$B$2950,ML!D$3:D$2950,"",0,1)</f>
        <v>ANTIHISTAMINE_ANTIALLERGIC</v>
      </c>
      <c r="E63" s="22" t="str">
        <f t="array" ref="E63">_xlfn.XLOOKUP($B63,ML!$B$3:$B$2950,ML!E$3:E$2950,"",0,1)</f>
        <v>Montcare (Roche)</v>
      </c>
      <c r="F63" s="22" t="str">
        <f t="array" ref="F63">_xlfn.XLOOKUP($B63,ML!$B$3:$B$2950,ML!F$3:F$2950,"",0,1)</f>
        <v>Monost (Radiant Healthcare)</v>
      </c>
      <c r="G63" s="22" t="str">
        <f t="array" ref="G63">_xlfn.XLOOKUP($B63,ML!$B$3:$B$2950,ML!G$3:G$2950,"",0,1)</f>
        <v>Monteplus (Ranbaxy)</v>
      </c>
      <c r="H63" s="22" t="str">
        <f t="array" ref="H63">_xlfn.XLOOKUP($B63,ML!$B$3:$B$2950,ML!H$3:H$2950,"",0,1)</f>
        <v>Montast (Torrent)</v>
      </c>
      <c r="I63" s="22" t="str">
        <f t="array" ref="I63">_xlfn.XLOOKUP($B63,ML!$B$3:$B$2950,ML!I$3:I$2950,"",0,1)</f>
        <v>Montel (Wallace Pharma)</v>
      </c>
      <c r="Y63" s="20">
        <v>46508.0</v>
      </c>
    </row>
    <row r="64">
      <c r="A64" s="9">
        <v>63.0</v>
      </c>
      <c r="B64" s="54" t="s">
        <v>4387</v>
      </c>
      <c r="C64" s="22" t="str">
        <f t="array" ref="C64">_xlfn.XLOOKUP($B64,ML!$B$3:$B$2900,ML!C$3:C$2900,"",0,1)</f>
        <v>ANTI_PYRETIC_DECONGESTANT</v>
      </c>
      <c r="D64" s="22" t="str">
        <f t="array" ref="D64">_xlfn.XLOOKUP($B64,ML!$B$3:$B$2950,ML!D$3:D$2950,"",0,1)</f>
        <v>TABLET</v>
      </c>
      <c r="E64" s="22" t="str">
        <f t="array" ref="E64">_xlfn.XLOOKUP($B64,ML!$B$3:$B$2950,ML!E$3:E$2950,"",0,1)</f>
        <v>CHESTON COLD</v>
      </c>
      <c r="F64" s="22" t="str">
        <f t="array" ref="F64">_xlfn.XLOOKUP($B64,ML!$B$3:$B$2950,ML!F$3:F$2950,"",0,1)</f>
        <v/>
      </c>
      <c r="G64" s="22" t="str">
        <f t="array" ref="G64">_xlfn.XLOOKUP($B64,ML!$B$3:$B$2950,ML!G$3:G$2950,"",0,1)</f>
        <v/>
      </c>
      <c r="H64" s="22" t="str">
        <f t="array" ref="H64">_xlfn.XLOOKUP($B64,ML!$B$3:$B$2950,ML!H$3:H$2950,"",0,1)</f>
        <v/>
      </c>
      <c r="I64" s="22" t="str">
        <f t="array" ref="I64">_xlfn.XLOOKUP($B64,ML!$B$3:$B$2950,ML!I$3:I$2950,"",0,1)</f>
        <v/>
      </c>
      <c r="Y64" s="20">
        <v>46722.0</v>
      </c>
    </row>
    <row r="65">
      <c r="A65" s="9">
        <v>64.0</v>
      </c>
      <c r="B65" s="54" t="s">
        <v>4424</v>
      </c>
      <c r="C65" s="22" t="str">
        <f t="array" ref="C65">_xlfn.XLOOKUP($B65,ML!$B$3:$B$2900,ML!C$3:C$2900,"",0,1)</f>
        <v>ANTI_ALLERGIC</v>
      </c>
      <c r="D65" s="22" t="str">
        <f t="array" ref="D65">_xlfn.XLOOKUP($B65,ML!$B$3:$B$2950,ML!D$3:D$2950,"",0,1)</f>
        <v>ANTIHISTAMINE_ANTIALLERGIC</v>
      </c>
      <c r="Y65" s="20">
        <v>46692.0</v>
      </c>
    </row>
    <row r="66">
      <c r="A66" s="9">
        <v>65.0</v>
      </c>
      <c r="B66" s="54" t="s">
        <v>3384</v>
      </c>
      <c r="C66" s="22" t="str">
        <f t="array" ref="C66">_xlfn.XLOOKUP($B66,ML!$B$3:$B$2900,ML!C$3:C$2900,"",0,1)</f>
        <v>NSAID</v>
      </c>
      <c r="D66" s="22" t="str">
        <f t="array" ref="D66">_xlfn.XLOOKUP($B66,ML!$B$3:$B$2950,ML!D$3:D$2950,"",0,1)</f>
        <v>NSAID_ANALGESIC</v>
      </c>
      <c r="Y66" s="20">
        <v>46296.0</v>
      </c>
    </row>
    <row r="67">
      <c r="A67" s="9">
        <v>66.0</v>
      </c>
      <c r="B67" s="54" t="s">
        <v>4450</v>
      </c>
      <c r="C67" s="22" t="str">
        <f t="array" ref="C67">_xlfn.XLOOKUP($B67,ML!$B$3:$B$2900,ML!C$3:C$2900,"",0,1)</f>
        <v>VITAMIN</v>
      </c>
      <c r="D67" s="22" t="str">
        <f t="array" ref="D67">_xlfn.XLOOKUP($B67,ML!$B$3:$B$2950,ML!D$3:D$2950,"",0,1)</f>
        <v>TABLET</v>
      </c>
      <c r="Y67" s="51" t="s">
        <v>1767</v>
      </c>
    </row>
    <row r="68">
      <c r="A68" s="9">
        <v>67.0</v>
      </c>
      <c r="B68" s="54" t="s">
        <v>4465</v>
      </c>
      <c r="C68" s="22" t="str">
        <f t="array" ref="C68">_xlfn.XLOOKUP($B68,ML!$B$3:$B$2900,ML!C$3:C$2900,"",0,1)</f>
        <v>INFUSION</v>
      </c>
      <c r="D68" s="22" t="str">
        <f t="array" ref="D68">_xlfn.XLOOKUP($B68,ML!$B$3:$B$2950,ML!D$3:D$2950,"",0,1)</f>
        <v>INFUSION</v>
      </c>
      <c r="Y68" s="20">
        <v>46905.0</v>
      </c>
    </row>
    <row r="69">
      <c r="A69" s="9">
        <v>68.0</v>
      </c>
      <c r="B69" s="54" t="s">
        <v>4485</v>
      </c>
      <c r="C69" s="22" t="str">
        <f t="array" ref="C69">_xlfn.XLOOKUP($B69,ML!$B$3:$B$2900,ML!C$3:C$2900,"",0,1)</f>
        <v>INFUSION</v>
      </c>
      <c r="D69" s="22" t="str">
        <f t="array" ref="D69">_xlfn.XLOOKUP($B69,ML!$B$3:$B$2950,ML!D$3:D$2950,"",0,1)</f>
        <v>INFUSION</v>
      </c>
      <c r="Y69" s="20">
        <v>46935.0</v>
      </c>
    </row>
    <row r="70">
      <c r="A70" s="9">
        <v>69.0</v>
      </c>
      <c r="B70" s="54" t="s">
        <v>4509</v>
      </c>
      <c r="C70" s="22" t="str">
        <f t="array" ref="C70">_xlfn.XLOOKUP($B70,ML!$B$3:$B$2900,ML!C$3:C$2900,"",0,1)</f>
        <v>GADGET</v>
      </c>
      <c r="D70" s="22" t="str">
        <f t="array" ref="D70">_xlfn.XLOOKUP($B70,ML!$B$3:$B$2950,ML!D$3:D$2950,"",0,1)</f>
        <v>GADGET</v>
      </c>
      <c r="Y70" s="20">
        <v>47635.0</v>
      </c>
    </row>
    <row r="71">
      <c r="A71" s="9">
        <v>70.0</v>
      </c>
      <c r="B71" s="54" t="s">
        <v>4520</v>
      </c>
      <c r="C71" s="22" t="str">
        <f t="array" ref="C71">_xlfn.XLOOKUP($B71,ML!$B$3:$B$2900,ML!C$3:C$2900,"",0,1)</f>
        <v>CANNULA</v>
      </c>
      <c r="D71" s="22" t="str">
        <f t="array" ref="D71">_xlfn.XLOOKUP($B71,ML!$B$3:$B$2950,ML!D$3:D$2950,"",0,1)</f>
        <v>CANNULA</v>
      </c>
      <c r="Y71" s="20">
        <v>47574.0</v>
      </c>
    </row>
    <row r="72">
      <c r="A72" s="9">
        <v>71.0</v>
      </c>
      <c r="B72" s="54" t="s">
        <v>4540</v>
      </c>
      <c r="C72" s="22" t="str">
        <f t="array" ref="C72">_xlfn.XLOOKUP($B72,ML!$B$3:$B$2900,ML!C$3:C$2900,"",0,1)</f>
        <v>GADGET</v>
      </c>
      <c r="D72" s="22" t="str">
        <f t="array" ref="D72">_xlfn.XLOOKUP($B72,ML!$B$3:$B$2950,ML!D$3:D$2950,"",0,1)</f>
        <v>GADGET</v>
      </c>
      <c r="Y72" s="20">
        <v>46296.0</v>
      </c>
    </row>
    <row r="73">
      <c r="A73" s="9">
        <v>72.0</v>
      </c>
      <c r="B73" s="54" t="s">
        <v>3831</v>
      </c>
      <c r="C73" s="22" t="str">
        <f t="array" ref="C73">_xlfn.XLOOKUP($B73,ML!$B$3:$B$2900,ML!C$3:C$2900,"",0,1)</f>
        <v>ANTI_ALLERGIC</v>
      </c>
      <c r="D73" s="22" t="str">
        <f t="array" ref="D73">_xlfn.XLOOKUP($B73,ML!$B$3:$B$2950,ML!D$3:D$2950,"",0,1)</f>
        <v>ANTIHISTAMINE_ANTIALLERGIC</v>
      </c>
      <c r="Y73" s="20">
        <v>46447.0</v>
      </c>
    </row>
    <row r="74">
      <c r="A74" s="9">
        <v>73.0</v>
      </c>
      <c r="B74" s="54" t="s">
        <v>4566</v>
      </c>
      <c r="C74" s="22" t="str">
        <f t="array" ref="C74">_xlfn.XLOOKUP($B74,ML!$B$3:$B$2900,ML!C$3:C$2900,"",0,1)</f>
        <v>ANTI_ALLERGIC</v>
      </c>
      <c r="D74" s="22" t="str">
        <f t="array" ref="D74">_xlfn.XLOOKUP($B74,ML!$B$3:$B$2950,ML!D$3:D$2950,"",0,1)</f>
        <v>ANTIHISTAMINE_ANTIALLERGIC</v>
      </c>
      <c r="Y74" s="20">
        <v>46296.0</v>
      </c>
    </row>
    <row r="75">
      <c r="A75" s="9">
        <v>74.0</v>
      </c>
      <c r="B75" s="54" t="s">
        <v>4581</v>
      </c>
      <c r="C75" s="22" t="str">
        <f t="array" ref="C75">_xlfn.XLOOKUP($B75,ML!$B$3:$B$2900,ML!C$3:C$2900,"",0,1)</f>
        <v>OINTMENT</v>
      </c>
      <c r="D75" s="22" t="str">
        <f t="array" ref="D75">_xlfn.XLOOKUP($B75,ML!$B$3:$B$2950,ML!D$3:D$2950,"",0,1)</f>
        <v>OINTMENT</v>
      </c>
      <c r="Y75" s="20">
        <v>46753.0</v>
      </c>
    </row>
    <row r="76">
      <c r="A76" s="9">
        <v>75.0</v>
      </c>
      <c r="B76" s="54" t="s">
        <v>4582</v>
      </c>
      <c r="C76" s="22" t="str">
        <f t="array" ref="C76">_xlfn.XLOOKUP($B76,ML!$B$3:$B$2900,ML!C$3:C$2900,"",0,1)</f>
        <v>APLICAPS</v>
      </c>
      <c r="D76" s="22" t="str">
        <f t="array" ref="D76">_xlfn.XLOOKUP($B76,ML!$B$3:$B$2950,ML!D$3:D$2950,"",0,1)</f>
        <v>APLICAPS</v>
      </c>
      <c r="Y76" s="20">
        <v>46753.0</v>
      </c>
    </row>
    <row r="77">
      <c r="A77" s="9">
        <v>76.0</v>
      </c>
      <c r="B77" s="54" t="s">
        <v>4583</v>
      </c>
      <c r="C77" s="22" t="str">
        <f t="array" ref="C77">_xlfn.XLOOKUP($B77,ML!$B$3:$B$2900,ML!C$3:C$2900,"",0,1)</f>
        <v>GADGET</v>
      </c>
      <c r="D77" s="22" t="str">
        <f t="array" ref="D77">_xlfn.XLOOKUP($B77,ML!$B$3:$B$2950,ML!D$3:D$2950,"",0,1)</f>
        <v>GADGET</v>
      </c>
      <c r="Y77" s="51" t="s">
        <v>1767</v>
      </c>
    </row>
    <row r="78">
      <c r="A78" s="9">
        <v>77.0</v>
      </c>
      <c r="B78" s="54" t="s">
        <v>4584</v>
      </c>
      <c r="C78" s="22" t="str">
        <f t="array" ref="C78">_xlfn.XLOOKUP($B78,ML!$B$3:$B$2900,ML!C$3:C$2900,"",0,1)</f>
        <v>WATER</v>
      </c>
      <c r="D78" s="22" t="str">
        <f t="array" ref="D78">_xlfn.XLOOKUP($B78,ML!$B$3:$B$2950,ML!D$3:D$2950,"",0,1)</f>
        <v>WASH_AGENT</v>
      </c>
      <c r="Y78" s="51" t="s">
        <v>1767</v>
      </c>
    </row>
    <row r="79">
      <c r="A79" s="9">
        <v>78.0</v>
      </c>
      <c r="B79" s="54" t="s">
        <v>4586</v>
      </c>
      <c r="C79" s="22" t="str">
        <f t="array" ref="C79">_xlfn.XLOOKUP($B79,ML!$B$3:$B$2900,ML!C$3:C$2900,"",0,1)</f>
        <v>GADGET</v>
      </c>
      <c r="D79" s="22" t="str">
        <f t="array" ref="D79">_xlfn.XLOOKUP($B79,ML!$B$3:$B$2950,ML!D$3:D$2950,"",0,1)</f>
        <v>CONTAINER</v>
      </c>
      <c r="Y79" s="51" t="s">
        <v>1767</v>
      </c>
    </row>
    <row r="80">
      <c r="A80" s="9">
        <v>79.0</v>
      </c>
      <c r="B80" s="54" t="s">
        <v>4597</v>
      </c>
      <c r="C80" s="22" t="str">
        <f t="array" ref="C80">_xlfn.XLOOKUP($B80,ML!$B$3:$B$2900,ML!C$3:C$2900,"",0,1)</f>
        <v>GADGET</v>
      </c>
      <c r="D80" s="22" t="str">
        <f t="array" ref="D80">_xlfn.XLOOKUP($B80,ML!$B$3:$B$2950,ML!D$3:D$2950,"",0,1)</f>
        <v>NEEDLE</v>
      </c>
      <c r="Y80" s="51" t="s">
        <v>1767</v>
      </c>
    </row>
    <row r="81">
      <c r="A81" s="9">
        <v>80.0</v>
      </c>
      <c r="B81" s="54" t="s">
        <v>4602</v>
      </c>
      <c r="C81" s="22" t="str">
        <f t="array" ref="C81">_xlfn.XLOOKUP($B81,ML!$B$3:$B$2900,ML!C$3:C$2900,"",0,1)</f>
        <v>GADGET</v>
      </c>
      <c r="D81" s="22" t="str">
        <f t="array" ref="D81">_xlfn.XLOOKUP($B81,ML!$B$3:$B$2950,ML!D$3:D$2950,"",0,1)</f>
        <v/>
      </c>
      <c r="Y81" s="51" t="s">
        <v>1767</v>
      </c>
    </row>
    <row r="82">
      <c r="A82" s="9">
        <v>81.0</v>
      </c>
      <c r="B82" s="54" t="s">
        <v>4617</v>
      </c>
      <c r="C82" s="22" t="str">
        <f t="array" ref="C82">_xlfn.XLOOKUP($B82,ML!$B$3:$B$2900,ML!C$3:C$2900,"",0,1)</f>
        <v>GADGET</v>
      </c>
      <c r="D82" s="22" t="str">
        <f t="array" ref="D82">_xlfn.XLOOKUP($B82,ML!$B$3:$B$2950,ML!D$3:D$2950,"",0,1)</f>
        <v/>
      </c>
      <c r="Y82" s="51" t="s">
        <v>1767</v>
      </c>
    </row>
    <row r="83">
      <c r="A83" s="9">
        <v>82.0</v>
      </c>
      <c r="B83" s="54" t="s">
        <v>4620</v>
      </c>
      <c r="C83" s="22" t="str">
        <f t="array" ref="C83">_xlfn.XLOOKUP($B83,ML!$B$3:$B$2900,ML!C$3:C$2900,"",0,1)</f>
        <v>GADGET</v>
      </c>
      <c r="D83" s="22" t="str">
        <f t="array" ref="D83">_xlfn.XLOOKUP($B83,ML!$B$3:$B$2950,ML!D$3:D$2950,"",0,1)</f>
        <v/>
      </c>
      <c r="Y83" s="51" t="s">
        <v>1767</v>
      </c>
    </row>
    <row r="84">
      <c r="A84" s="9">
        <v>83.0</v>
      </c>
      <c r="B84" s="54" t="s">
        <v>4629</v>
      </c>
      <c r="C84" s="22" t="str">
        <f t="array" ref="C84">_xlfn.XLOOKUP($B84,ML!$B$3:$B$2900,ML!C$3:C$2900,"",0,1)</f>
        <v>DISPOSABLE</v>
      </c>
      <c r="D84" s="22" t="str">
        <f t="array" ref="D84">_xlfn.XLOOKUP($B84,ML!$B$3:$B$2950,ML!D$3:D$2950,"",0,1)</f>
        <v>DRESSING</v>
      </c>
      <c r="Y84" s="20">
        <v>46753.0</v>
      </c>
    </row>
    <row r="85">
      <c r="A85" s="9">
        <v>84.0</v>
      </c>
      <c r="B85" s="54" t="s">
        <v>4632</v>
      </c>
      <c r="C85" s="22" t="str">
        <f t="array" ref="C85">_xlfn.XLOOKUP($B85,ML!$B$3:$B$2900,ML!C$3:C$2900,"",0,1)</f>
        <v>DISPOSABLE</v>
      </c>
      <c r="D85" s="22" t="str">
        <f t="array" ref="D85">_xlfn.XLOOKUP($B85,ML!$B$3:$B$2950,ML!D$3:D$2950,"",0,1)</f>
        <v>PLASTER</v>
      </c>
      <c r="Y85" s="51" t="s">
        <v>1767</v>
      </c>
    </row>
    <row r="86">
      <c r="A86" s="9">
        <v>85.0</v>
      </c>
      <c r="B86" s="54" t="s">
        <v>4636</v>
      </c>
      <c r="C86" s="22" t="str">
        <f t="array" ref="C86">_xlfn.XLOOKUP($B86,ML!$B$3:$B$2900,ML!C$3:C$2900,"",0,1)</f>
        <v>ANTIDOTE</v>
      </c>
      <c r="D86" s="22" t="str">
        <f t="array" ref="D86">_xlfn.XLOOKUP($B86,ML!$B$3:$B$2950,ML!D$3:D$2950,"",0,1)</f>
        <v>ASV</v>
      </c>
      <c r="Y86" s="20">
        <v>46753.0</v>
      </c>
    </row>
    <row r="87">
      <c r="A87" s="9">
        <v>86.0</v>
      </c>
      <c r="B87" s="54" t="s">
        <v>4657</v>
      </c>
      <c r="C87" s="22" t="str">
        <f t="array" ref="C87">_xlfn.XLOOKUP($B87,ML!$B$3:$B$2900,ML!C$3:C$2900,"",0,1)</f>
        <v>GADGET</v>
      </c>
      <c r="D87" s="22" t="str">
        <f t="array" ref="D87">_xlfn.XLOOKUP($B87,ML!$B$3:$B$2950,ML!D$3:D$2950,"",0,1)</f>
        <v>SPLINTS</v>
      </c>
      <c r="Y87" s="51" t="s">
        <v>1767</v>
      </c>
    </row>
    <row r="88">
      <c r="A88" s="9">
        <v>87.0</v>
      </c>
      <c r="B88" s="54" t="s">
        <v>4671</v>
      </c>
      <c r="C88" s="22" t="str">
        <f t="array" ref="C88">_xlfn.XLOOKUP($B88,ML!$B$3:$B$2900,ML!C$3:C$2900,"",0,1)</f>
        <v>DISPOSABLE</v>
      </c>
      <c r="D88" s="22" t="str">
        <f t="array" ref="D88">_xlfn.XLOOKUP($B88,ML!$B$3:$B$2950,ML!D$3:D$2950,"",0,1)</f>
        <v>SYRINGE</v>
      </c>
      <c r="Y88" s="20">
        <v>47119.0</v>
      </c>
    </row>
    <row r="89">
      <c r="A89" s="9">
        <v>88.0</v>
      </c>
      <c r="B89" s="54" t="s">
        <v>4680</v>
      </c>
      <c r="C89" s="22" t="str">
        <f t="array" ref="C89">_xlfn.XLOOKUP($B89,ML!$B$3:$B$2900,ML!C$3:C$2900,"",0,1)</f>
        <v>GADGET</v>
      </c>
      <c r="D89" s="22" t="str">
        <f t="array" ref="D89">_xlfn.XLOOKUP($B89,ML!$B$3:$B$2950,ML!D$3:D$2950,"",0,1)</f>
        <v>ELECTRONIC_GADGET</v>
      </c>
      <c r="Y89" s="51" t="s">
        <v>1767</v>
      </c>
    </row>
    <row r="90">
      <c r="A90" s="9">
        <v>89.0</v>
      </c>
      <c r="B90" s="54" t="s">
        <v>4688</v>
      </c>
      <c r="C90" s="22" t="str">
        <f t="array" ref="C90">_xlfn.XLOOKUP($B90,ML!$B$3:$B$2900,ML!C$3:C$2900,"",0,1)</f>
        <v>CANNULA</v>
      </c>
      <c r="D90" s="22" t="str">
        <f t="array" ref="D90">_xlfn.XLOOKUP($B90,ML!$B$3:$B$2950,ML!D$3:D$2950,"",0,1)</f>
        <v>CANNULA</v>
      </c>
      <c r="Y90" s="49"/>
    </row>
    <row r="91">
      <c r="A91" s="9">
        <v>90.0</v>
      </c>
      <c r="B91" s="54" t="s">
        <v>4695</v>
      </c>
      <c r="C91" s="22" t="str">
        <f t="array" ref="C91">_xlfn.XLOOKUP($B91,ML!$B$3:$B$2900,ML!C$3:C$2900,"",0,1)</f>
        <v>DISPOSABLE</v>
      </c>
      <c r="D91" s="22" t="str">
        <f t="array" ref="D91">_xlfn.XLOOKUP($B91,ML!$B$3:$B$2950,ML!D$3:D$2950,"",0,1)</f>
        <v>DRESSING</v>
      </c>
      <c r="Y91" s="49"/>
    </row>
    <row r="92">
      <c r="A92" s="9">
        <v>91.0</v>
      </c>
      <c r="B92" s="54" t="s">
        <v>4708</v>
      </c>
      <c r="C92" s="22" t="str">
        <f t="array" ref="C92">_xlfn.XLOOKUP($B92,ML!$B$3:$B$2900,ML!C$3:C$2900,"",0,1)</f>
        <v>DISPOSABLE</v>
      </c>
      <c r="D92" s="22" t="str">
        <f t="array" ref="D92">_xlfn.XLOOKUP($B92,ML!$B$3:$B$2950,ML!D$3:D$2950,"",0,1)</f>
        <v>DRESSING</v>
      </c>
      <c r="Y92" s="49"/>
    </row>
    <row r="93">
      <c r="A93" s="9">
        <v>92.0</v>
      </c>
      <c r="B93" s="54" t="s">
        <v>4719</v>
      </c>
      <c r="C93" s="7" t="s">
        <v>4721</v>
      </c>
      <c r="D93" s="22" t="str">
        <f t="array" ref="D93">_xlfn.XLOOKUP($B93,ML!$B$3:$B$2950,ML!D$3:D$2950,"",0,1)</f>
        <v>DRESSING</v>
      </c>
      <c r="Y93" s="49"/>
    </row>
    <row r="94">
      <c r="A94" s="9">
        <v>93.0</v>
      </c>
      <c r="B94" s="54" t="s">
        <v>4733</v>
      </c>
      <c r="C94" s="22" t="str">
        <f t="array" ref="C94">_xlfn.XLOOKUP($B94,ML!$B$3:$B$2900,ML!C$3:C$2900,"",0,1)</f>
        <v>GADGET</v>
      </c>
      <c r="D94" s="22" t="str">
        <f t="array" ref="D94">_xlfn.XLOOKUP($B94,ML!$B$3:$B$2950,ML!D$3:D$2950,"",0,1)</f>
        <v>CONTAINER</v>
      </c>
      <c r="Y94" s="49"/>
    </row>
    <row r="95">
      <c r="A95" s="9">
        <v>94.0</v>
      </c>
      <c r="B95" s="54" t="s">
        <v>4747</v>
      </c>
      <c r="C95" s="22" t="str">
        <f t="array" ref="C95">_xlfn.XLOOKUP($B95,ML!$B$3:$B$2900,ML!C$3:C$2900,"",0,1)</f>
        <v>DISPOSABLE</v>
      </c>
      <c r="D95" s="22" t="str">
        <f t="array" ref="D95">_xlfn.XLOOKUP($B95,ML!$B$3:$B$2950,ML!D$3:D$2950,"",0,1)</f>
        <v>DRESSING</v>
      </c>
      <c r="Y95" s="49"/>
    </row>
    <row r="96">
      <c r="A96" s="9">
        <v>94.0</v>
      </c>
      <c r="B96" s="54" t="s">
        <v>4765</v>
      </c>
      <c r="C96" s="22" t="str">
        <f t="array" ref="C96">_xlfn.XLOOKUP($B96,ML!$B$3:$B$2900,ML!C$3:C$2900,"",0,1)</f>
        <v>DISINFECTANT</v>
      </c>
      <c r="D96" s="22" t="str">
        <f t="array" ref="D96">_xlfn.XLOOKUP($B96,ML!$B$3:$B$2950,ML!D$3:D$2950,"",0,1)</f>
        <v>DISINFECTANT</v>
      </c>
      <c r="Y96" s="49"/>
    </row>
    <row r="97">
      <c r="A97" s="9">
        <v>95.0</v>
      </c>
      <c r="B97" s="54" t="s">
        <v>4771</v>
      </c>
      <c r="C97" s="22" t="str">
        <f t="array" ref="C97">_xlfn.XLOOKUP($B97,ML!$B$3:$B$2900,ML!C$3:C$2900,"",0,1)</f>
        <v>GADGET</v>
      </c>
      <c r="D97" s="22" t="str">
        <f t="array" ref="D97">_xlfn.XLOOKUP($B97,ML!$B$3:$B$2950,ML!D$3:D$2950,"",0,1)</f>
        <v>FORECEPS</v>
      </c>
      <c r="Y97" s="49"/>
    </row>
    <row r="98">
      <c r="A98" s="9">
        <v>96.0</v>
      </c>
      <c r="B98" s="54" t="s">
        <v>4788</v>
      </c>
      <c r="C98" s="22" t="str">
        <f t="array" ref="C98">_xlfn.XLOOKUP($B98,ML!$B$3:$B$2900,ML!C$3:C$2900,"",0,1)</f>
        <v>BANDAGE</v>
      </c>
      <c r="D98" s="22" t="str">
        <f t="array" ref="D98">_xlfn.XLOOKUP($B98,ML!$B$3:$B$2950,ML!D$3:D$2950,"",0,1)</f>
        <v>BANDAGE</v>
      </c>
      <c r="Y98" s="49"/>
    </row>
    <row r="99">
      <c r="A99" s="9">
        <v>97.0</v>
      </c>
      <c r="B99" s="54" t="s">
        <v>4798</v>
      </c>
      <c r="C99" s="22" t="str">
        <f t="array" ref="C99">_xlfn.XLOOKUP($B99,ML!$B$3:$B$2900,ML!C$3:C$2900,"",0,1)</f>
        <v>ANTACID</v>
      </c>
      <c r="D99" s="22" t="str">
        <f t="array" ref="D99">_xlfn.XLOOKUP($B99,ML!$B$3:$B$2950,ML!D$3:D$2950,"",0,1)</f>
        <v>TABLET</v>
      </c>
      <c r="Y99" s="49"/>
    </row>
    <row r="100">
      <c r="A100" s="9">
        <v>98.0</v>
      </c>
      <c r="B100" s="54" t="s">
        <v>4813</v>
      </c>
      <c r="C100" s="22" t="str">
        <f t="array" ref="C100">_xlfn.XLOOKUP($B100,ML!$B$3:$B$2900,ML!C$3:C$2900,"",0,1)</f>
        <v>INFUSION</v>
      </c>
      <c r="D100" s="22" t="str">
        <f t="array" ref="D100">_xlfn.XLOOKUP($B100,ML!$B$3:$B$2950,ML!D$3:D$2950,"",0,1)</f>
        <v>INFUSION</v>
      </c>
      <c r="Y100" s="49"/>
    </row>
    <row r="101">
      <c r="A101" s="9">
        <v>99.0</v>
      </c>
      <c r="B101" s="54" t="s">
        <v>3831</v>
      </c>
      <c r="C101" s="22" t="str">
        <f t="array" ref="C101">_xlfn.XLOOKUP($B101,ML!$B$3:$B$2900,ML!C$3:C$2900,"",0,1)</f>
        <v>ANTI_ALLERGIC</v>
      </c>
      <c r="D101" s="22" t="str">
        <f t="array" ref="D101">_xlfn.XLOOKUP($B101,ML!$B$3:$B$2950,ML!D$3:D$2950,"",0,1)</f>
        <v>ANTIHISTAMINE_ANTIALLERGIC</v>
      </c>
      <c r="Y101" s="49"/>
    </row>
    <row r="102">
      <c r="A102" s="9">
        <v>100.0</v>
      </c>
      <c r="B102" s="54" t="s">
        <v>4831</v>
      </c>
      <c r="C102" s="22" t="str">
        <f t="array" ref="C102">_xlfn.XLOOKUP($B102,ML!$B$3:$B$2900,ML!C$3:C$2900,"",0,1)</f>
        <v>ANTIULCERANT</v>
      </c>
      <c r="D102" s="22" t="str">
        <f t="array" ref="D102">_xlfn.XLOOKUP($B102,ML!$B$3:$B$2950,ML!D$3:D$2950,"",0,1)</f>
        <v>ANTACID_ANTIREFLUX_AGENT &amp; ANTIULCERANT</v>
      </c>
      <c r="Y102" s="20">
        <v>46813.0</v>
      </c>
    </row>
    <row r="103">
      <c r="A103" s="9">
        <v>101.0</v>
      </c>
      <c r="B103" s="54" t="s">
        <v>4355</v>
      </c>
      <c r="C103" s="22" t="str">
        <f t="array" ref="C103">_xlfn.XLOOKUP($B103,ML!$B$3:$B$2900,ML!C$3:C$2900,"",0,1)</f>
        <v>ANTI_ALLERGIC</v>
      </c>
      <c r="D103" s="22" t="str">
        <f t="array" ref="D103">_xlfn.XLOOKUP($B103,ML!$B$3:$B$2950,ML!D$3:D$2950,"",0,1)</f>
        <v>ANTIHISTAMINE_ANTIALLERGIC</v>
      </c>
      <c r="Y103" s="20">
        <v>46753.0</v>
      </c>
    </row>
    <row r="104">
      <c r="A104" s="1"/>
      <c r="C104" s="22" t="str">
        <f t="array" ref="C104">_xlfn.XLOOKUP($B104,ML!$B$3:$B$2900,ML!C$3:C$2900,"",0,1)</f>
        <v/>
      </c>
      <c r="D104" s="22" t="str">
        <f t="array" ref="D104">_xlfn.XLOOKUP($B104,ML!$B$3:$B$2950,ML!D$3:D$2950,"",0,1)</f>
        <v/>
      </c>
      <c r="Y104" s="49"/>
    </row>
    <row r="105">
      <c r="A105" s="1"/>
      <c r="C105" s="22" t="str">
        <f t="array" ref="C105">_xlfn.XLOOKUP($B105,ML!$B$3:$B$2900,ML!C$3:C$2900,"",0,1)</f>
        <v/>
      </c>
      <c r="D105" s="22" t="str">
        <f t="array" ref="D105">_xlfn.XLOOKUP($B105,ML!$B$3:$B$2950,ML!D$3:D$2950,"",0,1)</f>
        <v/>
      </c>
      <c r="Y105" s="49"/>
    </row>
    <row r="106">
      <c r="A106" s="1"/>
      <c r="C106" s="22" t="str">
        <f t="array" ref="C106">_xlfn.XLOOKUP($B106,ML!$B$3:$B$2900,ML!C$3:C$2900,"",0,1)</f>
        <v/>
      </c>
      <c r="D106" s="22" t="str">
        <f t="array" ref="D106">_xlfn.XLOOKUP($B106,ML!$B$3:$B$2950,ML!D$3:D$2950,"",0,1)</f>
        <v/>
      </c>
      <c r="Y106" s="49"/>
    </row>
    <row r="107">
      <c r="A107" s="1"/>
      <c r="C107" s="22" t="str">
        <f t="array" ref="C107">_xlfn.XLOOKUP($B107,ML!$B$3:$B$2900,ML!C$3:C$2900,"",0,1)</f>
        <v/>
      </c>
      <c r="D107" s="22" t="str">
        <f t="array" ref="D107">_xlfn.XLOOKUP($B107,ML!$B$3:$B$2950,ML!D$3:D$2950,"",0,1)</f>
        <v/>
      </c>
      <c r="Y107" s="49"/>
    </row>
    <row r="108">
      <c r="A108" s="1"/>
      <c r="C108" s="22" t="str">
        <f t="array" ref="C108">_xlfn.XLOOKUP($B108,ML!$B$3:$B$2900,ML!C$3:C$2900,"",0,1)</f>
        <v/>
      </c>
      <c r="D108" s="22" t="str">
        <f t="array" ref="D108">_xlfn.XLOOKUP($B108,ML!$B$3:$B$2950,ML!D$3:D$2950,"",0,1)</f>
        <v/>
      </c>
      <c r="Y108" s="49"/>
    </row>
    <row r="109">
      <c r="A109" s="1"/>
      <c r="C109" s="22" t="str">
        <f t="array" ref="C109">_xlfn.XLOOKUP($B109,ML!$B$3:$B$2900,ML!C$3:C$2900,"",0,1)</f>
        <v/>
      </c>
      <c r="D109" s="22" t="str">
        <f t="array" ref="D109">_xlfn.XLOOKUP($B109,ML!$B$3:$B$2950,ML!D$3:D$2950,"",0,1)</f>
        <v/>
      </c>
      <c r="Y109" s="49"/>
    </row>
    <row r="110">
      <c r="A110" s="1"/>
      <c r="C110" s="22" t="str">
        <f t="array" ref="C110">_xlfn.XLOOKUP($B110,ML!$B$3:$B$2900,ML!C$3:C$2900,"",0,1)</f>
        <v/>
      </c>
      <c r="D110" s="22" t="str">
        <f t="array" ref="D110">_xlfn.XLOOKUP($B110,ML!$B$3:$B$2950,ML!D$3:D$2950,"",0,1)</f>
        <v/>
      </c>
      <c r="Y110" s="49"/>
    </row>
    <row r="111">
      <c r="A111" s="1"/>
      <c r="C111" s="22" t="str">
        <f t="array" ref="C111">_xlfn.XLOOKUP($B111,ML!$B$3:$B$2900,ML!C$3:C$2900,"",0,1)</f>
        <v/>
      </c>
      <c r="D111" s="22" t="str">
        <f t="array" ref="D111">_xlfn.XLOOKUP($B111,ML!$B$3:$B$2950,ML!D$3:D$2950,"",0,1)</f>
        <v/>
      </c>
      <c r="Y111" s="49"/>
    </row>
    <row r="112">
      <c r="A112" s="1"/>
      <c r="C112" s="22" t="str">
        <f t="array" ref="C112">_xlfn.XLOOKUP($B112,ML!$B$3:$B$2900,ML!C$3:C$2900,"",0,1)</f>
        <v/>
      </c>
      <c r="D112" s="22" t="str">
        <f t="array" ref="D112">_xlfn.XLOOKUP($B112,ML!$B$3:$B$2950,ML!D$3:D$2950,"",0,1)</f>
        <v/>
      </c>
      <c r="Y112" s="49"/>
    </row>
    <row r="113">
      <c r="A113" s="1"/>
      <c r="C113" s="22" t="str">
        <f t="array" ref="C113">_xlfn.XLOOKUP($B113,ML!$B$3:$B$2900,ML!C$3:C$2900,"",0,1)</f>
        <v/>
      </c>
      <c r="D113" s="22" t="str">
        <f t="array" ref="D113">_xlfn.XLOOKUP($B113,ML!$B$3:$B$2950,ML!D$3:D$2950,"",0,1)</f>
        <v/>
      </c>
      <c r="Y113" s="49"/>
    </row>
    <row r="114">
      <c r="A114" s="1"/>
      <c r="C114" s="22" t="str">
        <f t="array" ref="C114">_xlfn.XLOOKUP($B114,ML!$B$3:$B$2900,ML!C$3:C$2900,"",0,1)</f>
        <v/>
      </c>
      <c r="D114" s="22" t="str">
        <f t="array" ref="D114">_xlfn.XLOOKUP($B114,ML!$B$3:$B$2950,ML!D$3:D$2950,"",0,1)</f>
        <v/>
      </c>
      <c r="Y114" s="49"/>
    </row>
    <row r="115">
      <c r="A115" s="1"/>
      <c r="C115" s="22" t="str">
        <f t="array" ref="C115">_xlfn.XLOOKUP($B115,ML!$B$3:$B$2900,ML!C$3:C$2900,"",0,1)</f>
        <v/>
      </c>
      <c r="D115" s="22" t="str">
        <f t="array" ref="D115">_xlfn.XLOOKUP($B115,ML!$B$3:$B$2950,ML!D$3:D$2950,"",0,1)</f>
        <v/>
      </c>
      <c r="Y115" s="49"/>
    </row>
    <row r="116">
      <c r="A116" s="1"/>
      <c r="C116" s="22" t="str">
        <f t="array" ref="C116">_xlfn.XLOOKUP($B116,ML!$B$3:$B$2900,ML!C$3:C$2900,"",0,1)</f>
        <v/>
      </c>
      <c r="D116" s="22" t="str">
        <f t="array" ref="D116">_xlfn.XLOOKUP($B116,ML!$B$3:$B$2950,ML!D$3:D$2950,"",0,1)</f>
        <v/>
      </c>
      <c r="Y116" s="49"/>
    </row>
    <row r="117">
      <c r="A117" s="1"/>
      <c r="C117" s="22" t="str">
        <f t="array" ref="C117">_xlfn.XLOOKUP($B117,ML!$B$3:$B$2900,ML!C$3:C$2900,"",0,1)</f>
        <v/>
      </c>
      <c r="D117" s="22" t="str">
        <f t="array" ref="D117">_xlfn.XLOOKUP($B117,ML!$B$3:$B$2950,ML!D$3:D$2950,"",0,1)</f>
        <v/>
      </c>
      <c r="Y117" s="49"/>
    </row>
    <row r="118">
      <c r="A118" s="1"/>
      <c r="C118" s="22" t="str">
        <f t="array" ref="C118">_xlfn.XLOOKUP($B118,ML!$B$3:$B$2900,ML!C$3:C$2900,"",0,1)</f>
        <v/>
      </c>
      <c r="D118" s="22" t="str">
        <f t="array" ref="D118">_xlfn.XLOOKUP($B118,ML!$B$3:$B$2950,ML!D$3:D$2950,"",0,1)</f>
        <v/>
      </c>
      <c r="Y118" s="49"/>
    </row>
    <row r="119">
      <c r="A119" s="1"/>
      <c r="C119" s="22" t="str">
        <f t="array" ref="C119">_xlfn.XLOOKUP($B119,ML!$B$3:$B$2900,ML!C$3:C$2900,"",0,1)</f>
        <v/>
      </c>
      <c r="D119" s="22" t="str">
        <f t="array" ref="D119">_xlfn.XLOOKUP($B119,ML!$B$3:$B$2950,ML!D$3:D$2950,"",0,1)</f>
        <v/>
      </c>
      <c r="Y119" s="49"/>
    </row>
    <row r="120">
      <c r="A120" s="1"/>
      <c r="C120" s="22" t="str">
        <f t="array" ref="C120">_xlfn.XLOOKUP($B120,ML!$B$3:$B$2900,ML!C$3:C$2900,"",0,1)</f>
        <v/>
      </c>
      <c r="D120" s="22" t="str">
        <f t="array" ref="D120">_xlfn.XLOOKUP($B120,ML!$B$3:$B$2950,ML!D$3:D$2950,"",0,1)</f>
        <v/>
      </c>
      <c r="Y120" s="49"/>
    </row>
    <row r="121">
      <c r="A121" s="1"/>
      <c r="C121" s="22" t="str">
        <f t="array" ref="C121">_xlfn.XLOOKUP($B121,ML!$B$3:$B$2900,ML!C$3:C$2900,"",0,1)</f>
        <v/>
      </c>
      <c r="D121" s="22" t="str">
        <f t="array" ref="D121">_xlfn.XLOOKUP($B121,ML!$B$3:$B$2950,ML!D$3:D$2950,"",0,1)</f>
        <v/>
      </c>
      <c r="Y121" s="49"/>
    </row>
    <row r="122">
      <c r="A122" s="1"/>
      <c r="C122" s="22" t="str">
        <f t="array" ref="C122">_xlfn.XLOOKUP($B122,ML!$B$3:$B$2900,ML!C$3:C$2900,"",0,1)</f>
        <v/>
      </c>
      <c r="D122" s="22" t="str">
        <f t="array" ref="D122">_xlfn.XLOOKUP($B122,ML!$B$3:$B$2950,ML!D$3:D$2950,"",0,1)</f>
        <v/>
      </c>
      <c r="Y122" s="49"/>
    </row>
    <row r="123">
      <c r="A123" s="1"/>
      <c r="C123" s="22" t="str">
        <f t="array" ref="C123">_xlfn.XLOOKUP($B123,ML!$B$3:$B$2900,ML!C$3:C$2900,"",0,1)</f>
        <v/>
      </c>
      <c r="D123" s="22" t="str">
        <f t="array" ref="D123">_xlfn.XLOOKUP($B123,ML!$B$3:$B$2950,ML!D$3:D$2950,"",0,1)</f>
        <v/>
      </c>
      <c r="Y123" s="49"/>
    </row>
    <row r="124">
      <c r="A124" s="1"/>
      <c r="C124" s="22" t="str">
        <f t="array" ref="C124">_xlfn.XLOOKUP($B124,ML!$B$3:$B$2900,ML!C$3:C$2900,"",0,1)</f>
        <v/>
      </c>
      <c r="D124" s="22" t="str">
        <f t="array" ref="D124">_xlfn.XLOOKUP($B124,ML!$B$3:$B$2950,ML!D$3:D$2950,"",0,1)</f>
        <v/>
      </c>
      <c r="Y124" s="49"/>
    </row>
    <row r="125">
      <c r="A125" s="1"/>
      <c r="C125" s="22" t="str">
        <f t="array" ref="C125">_xlfn.XLOOKUP($B125,ML!$B$3:$B$2900,ML!C$3:C$2900,"",0,1)</f>
        <v/>
      </c>
      <c r="D125" s="22" t="str">
        <f t="array" ref="D125">_xlfn.XLOOKUP($B125,ML!$B$3:$B$2950,ML!D$3:D$2950,"",0,1)</f>
        <v/>
      </c>
      <c r="Y125" s="49"/>
    </row>
    <row r="126">
      <c r="A126" s="1"/>
      <c r="C126" s="22" t="str">
        <f t="array" ref="C126">_xlfn.XLOOKUP($B126,ML!$B$3:$B$2900,ML!C$3:C$2900,"",0,1)</f>
        <v/>
      </c>
      <c r="D126" s="22" t="str">
        <f t="array" ref="D126">_xlfn.XLOOKUP($B126,ML!$B$3:$B$2950,ML!D$3:D$2950,"",0,1)</f>
        <v/>
      </c>
      <c r="Y126" s="49"/>
    </row>
    <row r="127">
      <c r="A127" s="1"/>
      <c r="C127" s="22" t="str">
        <f t="array" ref="C127">_xlfn.XLOOKUP($B127,ML!$B$3:$B$2900,ML!C$3:C$2900,"",0,1)</f>
        <v/>
      </c>
      <c r="D127" s="22" t="str">
        <f t="array" ref="D127">_xlfn.XLOOKUP($B127,ML!$B$3:$B$2950,ML!D$3:D$2950,"",0,1)</f>
        <v/>
      </c>
      <c r="Y127" s="49"/>
    </row>
    <row r="128">
      <c r="A128" s="1"/>
      <c r="C128" s="22" t="str">
        <f t="array" ref="C128">_xlfn.XLOOKUP($B128,ML!$B$3:$B$2900,ML!C$3:C$2900,"",0,1)</f>
        <v/>
      </c>
      <c r="D128" s="22" t="str">
        <f t="array" ref="D128">_xlfn.XLOOKUP($B128,ML!$B$3:$B$2950,ML!D$3:D$2950,"",0,1)</f>
        <v/>
      </c>
      <c r="Y128" s="49"/>
    </row>
    <row r="129">
      <c r="A129" s="1"/>
      <c r="C129" s="22" t="str">
        <f t="array" ref="C129">_xlfn.XLOOKUP($B129,ML!$B$3:$B$2900,ML!C$3:C$2900,"",0,1)</f>
        <v/>
      </c>
      <c r="D129" s="22" t="str">
        <f t="array" ref="D129">_xlfn.XLOOKUP($B129,ML!$B$3:$B$2950,ML!D$3:D$2950,"",0,1)</f>
        <v/>
      </c>
      <c r="Y129" s="49"/>
    </row>
    <row r="130">
      <c r="A130" s="1"/>
      <c r="C130" s="22" t="str">
        <f t="array" ref="C130">_xlfn.XLOOKUP($B130,ML!$B$3:$B$2900,ML!C$3:C$2900,"",0,1)</f>
        <v/>
      </c>
      <c r="D130" s="22" t="str">
        <f t="array" ref="D130">_xlfn.XLOOKUP($B130,ML!$B$3:$B$2950,ML!D$3:D$2950,"",0,1)</f>
        <v/>
      </c>
      <c r="Y130" s="49"/>
    </row>
    <row r="131">
      <c r="A131" s="1"/>
      <c r="C131" s="22" t="str">
        <f t="array" ref="C131">_xlfn.XLOOKUP($B131,ML!$B$3:$B$2900,ML!C$3:C$2900,"",0,1)</f>
        <v/>
      </c>
      <c r="D131" s="22" t="str">
        <f t="array" ref="D131">_xlfn.XLOOKUP($B131,ML!$B$3:$B$2950,ML!D$3:D$2950,"",0,1)</f>
        <v/>
      </c>
      <c r="Y131" s="49"/>
    </row>
    <row r="132">
      <c r="A132" s="1"/>
      <c r="C132" s="22" t="str">
        <f t="array" ref="C132">_xlfn.XLOOKUP($B132,ML!$B$3:$B$2900,ML!C$3:C$2900,"",0,1)</f>
        <v/>
      </c>
      <c r="D132" s="22" t="str">
        <f t="array" ref="D132">_xlfn.XLOOKUP($B132,ML!$B$3:$B$2950,ML!D$3:D$2950,"",0,1)</f>
        <v/>
      </c>
      <c r="Y132" s="49"/>
    </row>
    <row r="133">
      <c r="A133" s="1"/>
      <c r="C133" s="22" t="str">
        <f t="array" ref="C133">_xlfn.XLOOKUP($B133,ML!$B$3:$B$2900,ML!C$3:C$2900,"",0,1)</f>
        <v/>
      </c>
      <c r="D133" s="22" t="str">
        <f t="array" ref="D133">_xlfn.XLOOKUP($B133,ML!$B$3:$B$2950,ML!D$3:D$2950,"",0,1)</f>
        <v/>
      </c>
      <c r="Y133" s="49"/>
    </row>
    <row r="134">
      <c r="A134" s="1"/>
      <c r="C134" s="22" t="str">
        <f t="array" ref="C134">_xlfn.XLOOKUP($B134,ML!$B$3:$B$2900,ML!C$3:C$2900,"",0,1)</f>
        <v/>
      </c>
      <c r="D134" s="22" t="str">
        <f t="array" ref="D134">_xlfn.XLOOKUP($B134,ML!$B$3:$B$2950,ML!D$3:D$2950,"",0,1)</f>
        <v/>
      </c>
      <c r="Y134" s="49"/>
    </row>
    <row r="135">
      <c r="A135" s="1"/>
      <c r="C135" s="22" t="str">
        <f t="array" ref="C135">_xlfn.XLOOKUP($B135,ML!$B$3:$B$2900,ML!C$3:C$2900,"",0,1)</f>
        <v/>
      </c>
      <c r="D135" s="22" t="str">
        <f t="array" ref="D135">_xlfn.XLOOKUP($B135,ML!$B$3:$B$2950,ML!D$3:D$2950,"",0,1)</f>
        <v/>
      </c>
      <c r="Y135" s="49"/>
    </row>
    <row r="136">
      <c r="A136" s="1"/>
      <c r="C136" s="22" t="str">
        <f t="array" ref="C136">_xlfn.XLOOKUP($B136,ML!$B$3:$B$2900,ML!C$3:C$2900,"",0,1)</f>
        <v/>
      </c>
      <c r="D136" s="22" t="str">
        <f t="array" ref="D136">_xlfn.XLOOKUP($B136,ML!$B$3:$B$2950,ML!D$3:D$2950,"",0,1)</f>
        <v/>
      </c>
      <c r="Y136" s="49"/>
    </row>
    <row r="137">
      <c r="A137" s="1"/>
      <c r="C137" s="22" t="str">
        <f t="array" ref="C137">_xlfn.XLOOKUP($B137,ML!$B$3:$B$2900,ML!C$3:C$2900,"",0,1)</f>
        <v/>
      </c>
      <c r="D137" s="22" t="str">
        <f t="array" ref="D137">_xlfn.XLOOKUP($B137,ML!$B$3:$B$2950,ML!D$3:D$2950,"",0,1)</f>
        <v/>
      </c>
      <c r="Y137" s="49"/>
    </row>
    <row r="138">
      <c r="A138" s="1"/>
      <c r="C138" s="22" t="str">
        <f t="array" ref="C138">_xlfn.XLOOKUP($B138,ML!$B$3:$B$2900,ML!C$3:C$2900,"",0,1)</f>
        <v/>
      </c>
      <c r="D138" s="22" t="str">
        <f t="array" ref="D138">_xlfn.XLOOKUP($B138,ML!$B$3:$B$2950,ML!D$3:D$2950,"",0,1)</f>
        <v/>
      </c>
      <c r="Y138" s="49"/>
    </row>
    <row r="139">
      <c r="A139" s="1"/>
      <c r="C139" s="22" t="str">
        <f t="array" ref="C139">_xlfn.XLOOKUP($B139,ML!$B$3:$B$2900,ML!C$3:C$2900,"",0,1)</f>
        <v/>
      </c>
      <c r="D139" s="22" t="str">
        <f t="array" ref="D139">_xlfn.XLOOKUP($B139,ML!$B$3:$B$2950,ML!D$3:D$2950,"",0,1)</f>
        <v/>
      </c>
      <c r="Y139" s="49"/>
    </row>
    <row r="140">
      <c r="A140" s="1"/>
      <c r="C140" s="22" t="str">
        <f t="array" ref="C140">_xlfn.XLOOKUP($B140,ML!$B$3:$B$2900,ML!C$3:C$2900,"",0,1)</f>
        <v/>
      </c>
      <c r="D140" s="22" t="str">
        <f t="array" ref="D140">_xlfn.XLOOKUP($B140,ML!$B$3:$B$2950,ML!D$3:D$2950,"",0,1)</f>
        <v/>
      </c>
      <c r="Y140" s="49"/>
    </row>
    <row r="141">
      <c r="A141" s="1"/>
      <c r="C141" s="22" t="str">
        <f t="array" ref="C141">_xlfn.XLOOKUP($B141,ML!$B$3:$B$2900,ML!C$3:C$2900,"",0,1)</f>
        <v/>
      </c>
      <c r="D141" s="22" t="str">
        <f t="array" ref="D141">_xlfn.XLOOKUP($B141,ML!$B$3:$B$2950,ML!D$3:D$2950,"",0,1)</f>
        <v/>
      </c>
      <c r="Y141" s="49"/>
    </row>
    <row r="142">
      <c r="A142" s="1"/>
      <c r="C142" s="22" t="str">
        <f t="array" ref="C142">_xlfn.XLOOKUP($B142,ML!$B$3:$B$2900,ML!C$3:C$2900,"",0,1)</f>
        <v/>
      </c>
      <c r="D142" s="22" t="str">
        <f t="array" ref="D142">_xlfn.XLOOKUP($B142,ML!$B$3:$B$2950,ML!D$3:D$2950,"",0,1)</f>
        <v/>
      </c>
      <c r="Y142" s="49"/>
    </row>
    <row r="143">
      <c r="A143" s="1"/>
      <c r="C143" s="22" t="str">
        <f t="array" ref="C143">_xlfn.XLOOKUP($B143,ML!$B$3:$B$2900,ML!C$3:C$2900,"",0,1)</f>
        <v/>
      </c>
      <c r="D143" s="22" t="str">
        <f t="array" ref="D143">_xlfn.XLOOKUP($B143,ML!$B$3:$B$2950,ML!D$3:D$2950,"",0,1)</f>
        <v/>
      </c>
      <c r="Y143" s="49"/>
    </row>
    <row r="144">
      <c r="A144" s="1"/>
      <c r="C144" s="22" t="str">
        <f t="array" ref="C144">_xlfn.XLOOKUP($B144,ML!$B$3:$B$2900,ML!C$3:C$2900,"",0,1)</f>
        <v/>
      </c>
      <c r="D144" s="22" t="str">
        <f t="array" ref="D144">_xlfn.XLOOKUP($B144,ML!$B$3:$B$2950,ML!D$3:D$2950,"",0,1)</f>
        <v/>
      </c>
      <c r="Y144" s="49"/>
    </row>
    <row r="145">
      <c r="A145" s="1"/>
      <c r="C145" s="22" t="str">
        <f t="array" ref="C145">_xlfn.XLOOKUP($B145,ML!$B$3:$B$2900,ML!C$3:C$2900,"",0,1)</f>
        <v/>
      </c>
      <c r="D145" s="22" t="str">
        <f t="array" ref="D145">_xlfn.XLOOKUP($B145,ML!$B$3:$B$2950,ML!D$3:D$2950,"",0,1)</f>
        <v/>
      </c>
      <c r="Y145" s="49"/>
    </row>
    <row r="146">
      <c r="A146" s="1"/>
      <c r="C146" s="22" t="str">
        <f t="array" ref="C146">_xlfn.XLOOKUP($B146,ML!$B$3:$B$2900,ML!C$3:C$2900,"",0,1)</f>
        <v/>
      </c>
      <c r="D146" s="22" t="str">
        <f t="array" ref="D146">_xlfn.XLOOKUP($B146,ML!$B$3:$B$2950,ML!D$3:D$2950,"",0,1)</f>
        <v/>
      </c>
      <c r="Y146" s="49"/>
    </row>
    <row r="147">
      <c r="A147" s="1"/>
      <c r="C147" s="22" t="str">
        <f t="array" ref="C147">_xlfn.XLOOKUP($B147,ML!$B$3:$B$2900,ML!C$3:C$2900,"",0,1)</f>
        <v/>
      </c>
      <c r="D147" s="22" t="str">
        <f t="array" ref="D147">_xlfn.XLOOKUP($B147,ML!$B$3:$B$2950,ML!D$3:D$2950,"",0,1)</f>
        <v/>
      </c>
      <c r="Y147" s="49"/>
    </row>
    <row r="148">
      <c r="A148" s="1"/>
      <c r="C148" s="22" t="str">
        <f t="array" ref="C148">_xlfn.XLOOKUP($B148,ML!$B$3:$B$2900,ML!C$3:C$2900,"",0,1)</f>
        <v/>
      </c>
      <c r="D148" s="22" t="str">
        <f t="array" ref="D148">_xlfn.XLOOKUP($B148,ML!$B$3:$B$2950,ML!D$3:D$2950,"",0,1)</f>
        <v/>
      </c>
      <c r="Y148" s="49"/>
    </row>
    <row r="149">
      <c r="A149" s="1"/>
      <c r="C149" s="22" t="str">
        <f t="array" ref="C149">_xlfn.XLOOKUP($B149,ML!$B$3:$B$2900,ML!C$3:C$2900,"",0,1)</f>
        <v/>
      </c>
      <c r="D149" s="22" t="str">
        <f t="array" ref="D149">_xlfn.XLOOKUP($B149,ML!$B$3:$B$2950,ML!D$3:D$2950,"",0,1)</f>
        <v/>
      </c>
      <c r="Y149" s="49"/>
    </row>
    <row r="150">
      <c r="A150" s="1"/>
      <c r="C150" s="22" t="str">
        <f t="array" ref="C150">_xlfn.XLOOKUP($B150,ML!$B$3:$B$2900,ML!C$3:C$2900,"",0,1)</f>
        <v/>
      </c>
      <c r="D150" s="22" t="str">
        <f t="array" ref="D150">_xlfn.XLOOKUP($B150,ML!$B$3:$B$2950,ML!D$3:D$2950,"",0,1)</f>
        <v/>
      </c>
      <c r="Y150" s="49"/>
    </row>
    <row r="151">
      <c r="A151" s="1"/>
      <c r="C151" s="22" t="str">
        <f t="array" ref="C151">_xlfn.XLOOKUP($B151,ML!$B$3:$B$2900,ML!C$3:C$2900,"",0,1)</f>
        <v/>
      </c>
      <c r="D151" s="22" t="str">
        <f t="array" ref="D151">_xlfn.XLOOKUP($B151,ML!$B$3:$B$2950,ML!D$3:D$2950,"",0,1)</f>
        <v/>
      </c>
      <c r="Y151" s="49"/>
    </row>
    <row r="152">
      <c r="A152" s="1"/>
      <c r="C152" s="22" t="str">
        <f t="array" ref="C152">_xlfn.XLOOKUP($B152,ML!$B$3:$B$2900,ML!C$3:C$2900,"",0,1)</f>
        <v/>
      </c>
      <c r="D152" s="22" t="str">
        <f t="array" ref="D152">_xlfn.XLOOKUP($B152,ML!$B$3:$B$2950,ML!D$3:D$2950,"",0,1)</f>
        <v/>
      </c>
      <c r="Y152" s="49"/>
    </row>
    <row r="153">
      <c r="A153" s="1"/>
      <c r="C153" s="22" t="str">
        <f t="array" ref="C153">_xlfn.XLOOKUP($B153,ML!$B$3:$B$2900,ML!C$3:C$2900,"",0,1)</f>
        <v/>
      </c>
      <c r="D153" s="22" t="str">
        <f t="array" ref="D153">_xlfn.XLOOKUP($B153,ML!$B$3:$B$2950,ML!D$3:D$2950,"",0,1)</f>
        <v/>
      </c>
      <c r="Y153" s="49"/>
    </row>
    <row r="154">
      <c r="A154" s="1"/>
      <c r="C154" s="22" t="str">
        <f t="array" ref="C154">_xlfn.XLOOKUP($B154,ML!$B$3:$B$2900,ML!C$3:C$2900,"",0,1)</f>
        <v/>
      </c>
      <c r="D154" s="22" t="str">
        <f t="array" ref="D154">_xlfn.XLOOKUP($B154,ML!$B$3:$B$2950,ML!D$3:D$2950,"",0,1)</f>
        <v/>
      </c>
      <c r="Y154" s="49"/>
    </row>
    <row r="155">
      <c r="A155" s="1"/>
      <c r="C155" s="22" t="str">
        <f t="array" ref="C155">_xlfn.XLOOKUP($B155,ML!$B$3:$B$2900,ML!C$3:C$2900,"",0,1)</f>
        <v/>
      </c>
      <c r="D155" s="22" t="str">
        <f t="array" ref="D155">_xlfn.XLOOKUP($B155,ML!$B$3:$B$2950,ML!D$3:D$2950,"",0,1)</f>
        <v/>
      </c>
      <c r="Y155" s="49"/>
    </row>
    <row r="156">
      <c r="A156" s="1"/>
      <c r="C156" s="22" t="str">
        <f t="array" ref="C156">_xlfn.XLOOKUP($B156,ML!$B$3:$B$2900,ML!C$3:C$2900,"",0,1)</f>
        <v/>
      </c>
      <c r="D156" s="22" t="str">
        <f t="array" ref="D156">_xlfn.XLOOKUP($B156,ML!$B$3:$B$2950,ML!D$3:D$2950,"",0,1)</f>
        <v/>
      </c>
      <c r="Y156" s="49"/>
    </row>
    <row r="157">
      <c r="A157" s="1"/>
      <c r="C157" s="22" t="str">
        <f t="array" ref="C157">_xlfn.XLOOKUP($B157,ML!$B$3:$B$2900,ML!C$3:C$2900,"",0,1)</f>
        <v/>
      </c>
      <c r="D157" s="22" t="str">
        <f t="array" ref="D157">_xlfn.XLOOKUP($B157,ML!$B$3:$B$2950,ML!D$3:D$2950,"",0,1)</f>
        <v/>
      </c>
      <c r="Y157" s="49"/>
    </row>
    <row r="158">
      <c r="A158" s="1"/>
      <c r="C158" s="22" t="str">
        <f t="array" ref="C158">_xlfn.XLOOKUP($B158,ML!$B$3:$B$2900,ML!C$3:C$2900,"",0,1)</f>
        <v/>
      </c>
      <c r="D158" s="22" t="str">
        <f t="array" ref="D158">_xlfn.XLOOKUP($B158,ML!$B$3:$B$2950,ML!D$3:D$2950,"",0,1)</f>
        <v/>
      </c>
      <c r="Y158" s="49"/>
    </row>
    <row r="159">
      <c r="A159" s="1"/>
      <c r="C159" s="22" t="str">
        <f t="array" ref="C159">_xlfn.XLOOKUP($B159,ML!$B$3:$B$2900,ML!C$3:C$2900,"",0,1)</f>
        <v/>
      </c>
      <c r="D159" s="22" t="str">
        <f t="array" ref="D159">_xlfn.XLOOKUP($B159,ML!$B$3:$B$2950,ML!D$3:D$2950,"",0,1)</f>
        <v/>
      </c>
      <c r="Y159" s="49"/>
    </row>
    <row r="160">
      <c r="A160" s="1"/>
      <c r="C160" s="22" t="str">
        <f t="array" ref="C160">_xlfn.XLOOKUP($B160,ML!$B$3:$B$2900,ML!C$3:C$2900,"",0,1)</f>
        <v/>
      </c>
      <c r="D160" s="22" t="str">
        <f t="array" ref="D160">_xlfn.XLOOKUP($B160,ML!$B$3:$B$2950,ML!D$3:D$2950,"",0,1)</f>
        <v/>
      </c>
      <c r="Y160" s="49"/>
    </row>
    <row r="161">
      <c r="A161" s="1"/>
      <c r="C161" s="22" t="str">
        <f t="array" ref="C161">_xlfn.XLOOKUP($B161,ML!$B$3:$B$2900,ML!C$3:C$2900,"",0,1)</f>
        <v/>
      </c>
      <c r="D161" s="22" t="str">
        <f t="array" ref="D161">_xlfn.XLOOKUP($B161,ML!$B$3:$B$2950,ML!D$3:D$2950,"",0,1)</f>
        <v/>
      </c>
      <c r="Y161" s="49"/>
    </row>
    <row r="162">
      <c r="A162" s="1"/>
      <c r="C162" s="22" t="str">
        <f t="array" ref="C162">_xlfn.XLOOKUP($B162,ML!$B$3:$B$2900,ML!C$3:C$2900,"",0,1)</f>
        <v/>
      </c>
      <c r="D162" s="22" t="str">
        <f t="array" ref="D162">_xlfn.XLOOKUP($B162,ML!$B$3:$B$2950,ML!D$3:D$2950,"",0,1)</f>
        <v/>
      </c>
      <c r="Y162" s="49"/>
    </row>
    <row r="163">
      <c r="A163" s="1"/>
      <c r="C163" s="22" t="str">
        <f t="array" ref="C163">_xlfn.XLOOKUP($B163,ML!$B$3:$B$2900,ML!C$3:C$2900,"",0,1)</f>
        <v/>
      </c>
      <c r="D163" s="22" t="str">
        <f t="array" ref="D163">_xlfn.XLOOKUP($B163,ML!$B$3:$B$2950,ML!D$3:D$2950,"",0,1)</f>
        <v/>
      </c>
      <c r="Y163" s="49"/>
    </row>
    <row r="164">
      <c r="A164" s="1"/>
      <c r="C164" s="22" t="str">
        <f t="array" ref="C164">_xlfn.XLOOKUP($B164,ML!$B$3:$B$2900,ML!C$3:C$2900,"",0,1)</f>
        <v/>
      </c>
      <c r="D164" s="22" t="str">
        <f t="array" ref="D164">_xlfn.XLOOKUP($B164,ML!$B$3:$B$2950,ML!D$3:D$2950,"",0,1)</f>
        <v/>
      </c>
      <c r="Y164" s="49"/>
    </row>
    <row r="165">
      <c r="A165" s="1"/>
      <c r="C165" s="22" t="str">
        <f t="array" ref="C165">_xlfn.XLOOKUP($B165,ML!$B$3:$B$2900,ML!C$3:C$2900,"",0,1)</f>
        <v/>
      </c>
      <c r="D165" s="22" t="str">
        <f t="array" ref="D165">_xlfn.XLOOKUP($B165,ML!$B$3:$B$2950,ML!D$3:D$2950,"",0,1)</f>
        <v/>
      </c>
      <c r="Y165" s="49"/>
    </row>
    <row r="166">
      <c r="A166" s="1"/>
      <c r="C166" s="22" t="str">
        <f t="array" ref="C166">_xlfn.XLOOKUP($B166,ML!$B$3:$B$2900,ML!C$3:C$2900,"",0,1)</f>
        <v/>
      </c>
      <c r="D166" s="22" t="str">
        <f t="array" ref="D166">_xlfn.XLOOKUP($B166,ML!$B$3:$B$2950,ML!D$3:D$2950,"",0,1)</f>
        <v/>
      </c>
      <c r="Y166" s="49"/>
    </row>
    <row r="167">
      <c r="A167" s="1"/>
      <c r="C167" s="22" t="str">
        <f t="array" ref="C167">_xlfn.XLOOKUP($B167,ML!$B$3:$B$2900,ML!C$3:C$2900,"",0,1)</f>
        <v/>
      </c>
      <c r="D167" s="22" t="str">
        <f t="array" ref="D167">_xlfn.XLOOKUP($B167,ML!$B$3:$B$2950,ML!D$3:D$2950,"",0,1)</f>
        <v/>
      </c>
      <c r="Y167" s="49"/>
    </row>
    <row r="168">
      <c r="A168" s="1"/>
      <c r="C168" s="22" t="str">
        <f t="array" ref="C168">_xlfn.XLOOKUP($B168,ML!$B$3:$B$2900,ML!C$3:C$2900,"",0,1)</f>
        <v/>
      </c>
      <c r="D168" s="22" t="str">
        <f t="array" ref="D168">_xlfn.XLOOKUP($B168,ML!$B$3:$B$2950,ML!D$3:D$2950,"",0,1)</f>
        <v/>
      </c>
      <c r="Y168" s="49"/>
    </row>
    <row r="169">
      <c r="A169" s="1"/>
      <c r="C169" s="22" t="str">
        <f t="array" ref="C169">_xlfn.XLOOKUP($B169,ML!$B$3:$B$2900,ML!C$3:C$2900,"",0,1)</f>
        <v/>
      </c>
      <c r="D169" s="22" t="str">
        <f t="array" ref="D169">_xlfn.XLOOKUP($B169,ML!$B$3:$B$2950,ML!D$3:D$2950,"",0,1)</f>
        <v/>
      </c>
      <c r="Y169" s="49"/>
    </row>
    <row r="170">
      <c r="A170" s="1"/>
      <c r="C170" s="22" t="str">
        <f t="array" ref="C170">_xlfn.XLOOKUP($B170,ML!$B$3:$B$2900,ML!C$3:C$2900,"",0,1)</f>
        <v/>
      </c>
      <c r="D170" s="22" t="str">
        <f t="array" ref="D170">_xlfn.XLOOKUP($B170,ML!$B$3:$B$2950,ML!D$3:D$2950,"",0,1)</f>
        <v/>
      </c>
      <c r="Y170" s="49"/>
    </row>
    <row r="171">
      <c r="A171" s="1"/>
      <c r="C171" s="22" t="str">
        <f t="array" ref="C171">_xlfn.XLOOKUP($B171,ML!$B$3:$B$2900,ML!C$3:C$2900,"",0,1)</f>
        <v/>
      </c>
      <c r="D171" s="22" t="str">
        <f t="array" ref="D171">_xlfn.XLOOKUP($B171,ML!$B$3:$B$2950,ML!D$3:D$2950,"",0,1)</f>
        <v/>
      </c>
      <c r="Y171" s="49"/>
    </row>
    <row r="172">
      <c r="A172" s="1"/>
      <c r="C172" s="22" t="str">
        <f t="array" ref="C172">_xlfn.XLOOKUP($B172,ML!$B$3:$B$2900,ML!C$3:C$2900,"",0,1)</f>
        <v/>
      </c>
      <c r="D172" s="22" t="str">
        <f t="array" ref="D172">_xlfn.XLOOKUP($B172,ML!$B$3:$B$2950,ML!D$3:D$2950,"",0,1)</f>
        <v/>
      </c>
      <c r="Y172" s="49"/>
    </row>
    <row r="173">
      <c r="A173" s="1"/>
      <c r="C173" s="22" t="str">
        <f t="array" ref="C173">_xlfn.XLOOKUP($B173,ML!$B$3:$B$2900,ML!C$3:C$2900,"",0,1)</f>
        <v/>
      </c>
      <c r="D173" s="22" t="str">
        <f t="array" ref="D173">_xlfn.XLOOKUP($B173,ML!$B$3:$B$2950,ML!D$3:D$2950,"",0,1)</f>
        <v/>
      </c>
      <c r="Y173" s="49"/>
    </row>
    <row r="174">
      <c r="A174" s="1"/>
      <c r="C174" s="22" t="str">
        <f t="array" ref="C174">_xlfn.XLOOKUP($B174,ML!$B$3:$B$2900,ML!C$3:C$2900,"",0,1)</f>
        <v/>
      </c>
      <c r="D174" s="22" t="str">
        <f t="array" ref="D174">_xlfn.XLOOKUP($B174,ML!$B$3:$B$2950,ML!D$3:D$2950,"",0,1)</f>
        <v/>
      </c>
      <c r="Y174" s="49"/>
    </row>
    <row r="175">
      <c r="A175" s="1"/>
      <c r="C175" s="22" t="str">
        <f t="array" ref="C175">_xlfn.XLOOKUP($B175,ML!$B$3:$B$2900,ML!C$3:C$2900,"",0,1)</f>
        <v/>
      </c>
      <c r="D175" s="22" t="str">
        <f t="array" ref="D175">_xlfn.XLOOKUP($B175,ML!$B$3:$B$2950,ML!D$3:D$2950,"",0,1)</f>
        <v/>
      </c>
      <c r="Y175" s="49"/>
    </row>
    <row r="176">
      <c r="A176" s="1"/>
      <c r="C176" s="22" t="str">
        <f t="array" ref="C176">_xlfn.XLOOKUP($B176,ML!$B$3:$B$2900,ML!C$3:C$2900,"",0,1)</f>
        <v/>
      </c>
      <c r="D176" s="22" t="str">
        <f t="array" ref="D176">_xlfn.XLOOKUP($B176,ML!$B$3:$B$2950,ML!D$3:D$2950,"",0,1)</f>
        <v/>
      </c>
      <c r="Y176" s="49"/>
    </row>
    <row r="177">
      <c r="A177" s="1"/>
      <c r="C177" s="22" t="str">
        <f t="array" ref="C177">_xlfn.XLOOKUP($B177,ML!$B$3:$B$2900,ML!C$3:C$2900,"",0,1)</f>
        <v/>
      </c>
      <c r="D177" s="22" t="str">
        <f t="array" ref="D177">_xlfn.XLOOKUP($B177,ML!$B$3:$B$2950,ML!D$3:D$2950,"",0,1)</f>
        <v/>
      </c>
      <c r="Y177" s="49"/>
    </row>
    <row r="178">
      <c r="A178" s="1"/>
      <c r="C178" s="22" t="str">
        <f t="array" ref="C178">_xlfn.XLOOKUP($B178,ML!$B$3:$B$2900,ML!C$3:C$2900,"",0,1)</f>
        <v/>
      </c>
      <c r="D178" s="22" t="str">
        <f t="array" ref="D178">_xlfn.XLOOKUP($B178,ML!$B$3:$B$2950,ML!D$3:D$2950,"",0,1)</f>
        <v/>
      </c>
      <c r="Y178" s="49"/>
    </row>
    <row r="179">
      <c r="A179" s="1"/>
      <c r="C179" s="22" t="str">
        <f t="array" ref="C179">_xlfn.XLOOKUP($B179,ML!$B$3:$B$2900,ML!C$3:C$2900,"",0,1)</f>
        <v/>
      </c>
      <c r="D179" s="22" t="str">
        <f t="array" ref="D179">_xlfn.XLOOKUP($B179,ML!$B$3:$B$2950,ML!D$3:D$2950,"",0,1)</f>
        <v/>
      </c>
      <c r="Y179" s="49"/>
    </row>
    <row r="180">
      <c r="A180" s="1"/>
      <c r="C180" s="22" t="str">
        <f t="array" ref="C180">_xlfn.XLOOKUP($B180,ML!$B$3:$B$2900,ML!C$3:C$2900,"",0,1)</f>
        <v/>
      </c>
      <c r="D180" s="22" t="str">
        <f t="array" ref="D180">_xlfn.XLOOKUP($B180,ML!$B$3:$B$2950,ML!D$3:D$2950,"",0,1)</f>
        <v/>
      </c>
      <c r="Y180" s="49"/>
    </row>
    <row r="181">
      <c r="A181" s="1"/>
      <c r="C181" s="22" t="str">
        <f t="array" ref="C181">_xlfn.XLOOKUP($B181,ML!$B$3:$B$2900,ML!C$3:C$2900,"",0,1)</f>
        <v/>
      </c>
      <c r="D181" s="22" t="str">
        <f t="array" ref="D181">_xlfn.XLOOKUP($B181,ML!$B$3:$B$2950,ML!D$3:D$2950,"",0,1)</f>
        <v/>
      </c>
      <c r="Y181" s="49"/>
    </row>
    <row r="182">
      <c r="A182" s="1"/>
      <c r="C182" s="22" t="str">
        <f t="array" ref="C182">_xlfn.XLOOKUP($B182,ML!$B$3:$B$2900,ML!C$3:C$2900,"",0,1)</f>
        <v/>
      </c>
      <c r="D182" s="22" t="str">
        <f t="array" ref="D182">_xlfn.XLOOKUP($B182,ML!$B$3:$B$2950,ML!D$3:D$2950,"",0,1)</f>
        <v/>
      </c>
      <c r="Y182" s="49"/>
    </row>
    <row r="183">
      <c r="A183" s="1"/>
      <c r="C183" s="22" t="str">
        <f t="array" ref="C183">_xlfn.XLOOKUP($B183,ML!$B$3:$B$2900,ML!C$3:C$2900,"",0,1)</f>
        <v/>
      </c>
      <c r="D183" s="22" t="str">
        <f t="array" ref="D183">_xlfn.XLOOKUP($B183,ML!$B$3:$B$2950,ML!D$3:D$2950,"",0,1)</f>
        <v/>
      </c>
      <c r="Y183" s="49"/>
    </row>
    <row r="184">
      <c r="A184" s="1"/>
      <c r="C184" s="22" t="str">
        <f t="array" ref="C184">_xlfn.XLOOKUP($B184,ML!$B$3:$B$2900,ML!C$3:C$2900,"",0,1)</f>
        <v/>
      </c>
      <c r="D184" s="22" t="str">
        <f t="array" ref="D184">_xlfn.XLOOKUP($B184,ML!$B$3:$B$2950,ML!D$3:D$2950,"",0,1)</f>
        <v/>
      </c>
      <c r="Y184" s="49"/>
    </row>
    <row r="185">
      <c r="A185" s="1"/>
      <c r="C185" s="22" t="str">
        <f t="array" ref="C185">_xlfn.XLOOKUP($B185,ML!$B$3:$B$2900,ML!C$3:C$2900,"",0,1)</f>
        <v/>
      </c>
      <c r="D185" s="22" t="str">
        <f t="array" ref="D185">_xlfn.XLOOKUP($B185,ML!$B$3:$B$2950,ML!D$3:D$2950,"",0,1)</f>
        <v/>
      </c>
      <c r="Y185" s="49"/>
    </row>
    <row r="186">
      <c r="A186" s="1"/>
      <c r="C186" s="22" t="str">
        <f t="array" ref="C186">_xlfn.XLOOKUP($B186,ML!$B$3:$B$2900,ML!C$3:C$2900,"",0,1)</f>
        <v/>
      </c>
      <c r="D186" s="22" t="str">
        <f t="array" ref="D186">_xlfn.XLOOKUP($B186,ML!$B$3:$B$2950,ML!D$3:D$2950,"",0,1)</f>
        <v/>
      </c>
      <c r="Y186" s="49"/>
    </row>
    <row r="187">
      <c r="A187" s="1"/>
      <c r="C187" s="22" t="str">
        <f t="array" ref="C187">_xlfn.XLOOKUP($B187,ML!$B$3:$B$2900,ML!C$3:C$2900,"",0,1)</f>
        <v/>
      </c>
      <c r="D187" s="22" t="str">
        <f t="array" ref="D187">_xlfn.XLOOKUP($B187,ML!$B$3:$B$2950,ML!D$3:D$2950,"",0,1)</f>
        <v/>
      </c>
      <c r="Y187" s="49"/>
    </row>
    <row r="188">
      <c r="A188" s="1"/>
      <c r="C188" s="22" t="str">
        <f t="array" ref="C188">_xlfn.XLOOKUP($B188,ML!$B$3:$B$2900,ML!C$3:C$2900,"",0,1)</f>
        <v/>
      </c>
      <c r="D188" s="22" t="str">
        <f t="array" ref="D188">_xlfn.XLOOKUP($B188,ML!$B$3:$B$2950,ML!D$3:D$2950,"",0,1)</f>
        <v/>
      </c>
      <c r="Y188" s="49"/>
    </row>
    <row r="189">
      <c r="A189" s="1"/>
      <c r="C189" s="22" t="str">
        <f t="array" ref="C189">_xlfn.XLOOKUP($B189,ML!$B$3:$B$2900,ML!C$3:C$2900,"",0,1)</f>
        <v/>
      </c>
      <c r="D189" s="22" t="str">
        <f t="array" ref="D189">_xlfn.XLOOKUP($B189,ML!$B$3:$B$2950,ML!D$3:D$2950,"",0,1)</f>
        <v/>
      </c>
      <c r="Y189" s="49"/>
    </row>
    <row r="190">
      <c r="A190" s="1"/>
      <c r="C190" s="22" t="str">
        <f t="array" ref="C190">_xlfn.XLOOKUP($B190,ML!$B$3:$B$2900,ML!C$3:C$2900,"",0,1)</f>
        <v/>
      </c>
      <c r="D190" s="22" t="str">
        <f t="array" ref="D190">_xlfn.XLOOKUP($B190,ML!$B$3:$B$2950,ML!D$3:D$2950,"",0,1)</f>
        <v/>
      </c>
      <c r="Y190" s="49"/>
    </row>
    <row r="191">
      <c r="A191" s="1"/>
      <c r="C191" s="22" t="str">
        <f t="array" ref="C191">_xlfn.XLOOKUP($B191,ML!$B$3:$B$2900,ML!C$3:C$2900,"",0,1)</f>
        <v/>
      </c>
      <c r="D191" s="22" t="str">
        <f t="array" ref="D191">_xlfn.XLOOKUP($B191,ML!$B$3:$B$2950,ML!D$3:D$2950,"",0,1)</f>
        <v/>
      </c>
      <c r="Y191" s="49"/>
    </row>
    <row r="192">
      <c r="A192" s="1"/>
      <c r="C192" s="22" t="str">
        <f t="array" ref="C192">_xlfn.XLOOKUP($B192,ML!$B$3:$B$2900,ML!C$3:C$2900,"",0,1)</f>
        <v/>
      </c>
      <c r="D192" s="22" t="str">
        <f t="array" ref="D192">_xlfn.XLOOKUP($B192,ML!$B$3:$B$2950,ML!D$3:D$2950,"",0,1)</f>
        <v/>
      </c>
      <c r="Y192" s="49"/>
    </row>
    <row r="193">
      <c r="A193" s="1"/>
      <c r="C193" s="22" t="str">
        <f t="array" ref="C193">_xlfn.XLOOKUP($B193,ML!$B$3:$B$2900,ML!C$3:C$2900,"",0,1)</f>
        <v/>
      </c>
      <c r="D193" s="22" t="str">
        <f t="array" ref="D193">_xlfn.XLOOKUP($B193,ML!$B$3:$B$2950,ML!D$3:D$2950,"",0,1)</f>
        <v/>
      </c>
      <c r="Y193" s="49"/>
    </row>
    <row r="194">
      <c r="A194" s="1"/>
      <c r="C194" s="22" t="str">
        <f t="array" ref="C194">_xlfn.XLOOKUP($B194,ML!$B$3:$B$2900,ML!C$3:C$2900,"",0,1)</f>
        <v/>
      </c>
      <c r="D194" s="22" t="str">
        <f t="array" ref="D194">_xlfn.XLOOKUP($B194,ML!$B$3:$B$2950,ML!D$3:D$2950,"",0,1)</f>
        <v/>
      </c>
      <c r="Y194" s="49"/>
    </row>
    <row r="195">
      <c r="A195" s="1"/>
      <c r="C195" s="22" t="str">
        <f t="array" ref="C195">_xlfn.XLOOKUP($B195,ML!$B$3:$B$2900,ML!C$3:C$2900,"",0,1)</f>
        <v/>
      </c>
      <c r="D195" s="22" t="str">
        <f t="array" ref="D195">_xlfn.XLOOKUP($B195,ML!$B$3:$B$2950,ML!D$3:D$2950,"",0,1)</f>
        <v/>
      </c>
      <c r="Y195" s="49"/>
    </row>
    <row r="196">
      <c r="A196" s="1"/>
      <c r="C196" s="22" t="str">
        <f t="array" ref="C196">_xlfn.XLOOKUP($B196,ML!$B$3:$B$2900,ML!C$3:C$2900,"",0,1)</f>
        <v/>
      </c>
      <c r="D196" s="22" t="str">
        <f t="array" ref="D196">_xlfn.XLOOKUP($B196,ML!$B$3:$B$2950,ML!D$3:D$2950,"",0,1)</f>
        <v/>
      </c>
      <c r="Y196" s="49"/>
    </row>
    <row r="197">
      <c r="A197" s="1"/>
      <c r="C197" s="22" t="str">
        <f t="array" ref="C197">_xlfn.XLOOKUP($B197,ML!$B$3:$B$2900,ML!C$3:C$2900,"",0,1)</f>
        <v/>
      </c>
      <c r="D197" s="22" t="str">
        <f t="array" ref="D197">_xlfn.XLOOKUP($B197,ML!$B$3:$B$2950,ML!D$3:D$2950,"",0,1)</f>
        <v/>
      </c>
      <c r="Y197" s="49"/>
    </row>
    <row r="198">
      <c r="A198" s="1"/>
      <c r="C198" s="22" t="str">
        <f t="array" ref="C198">_xlfn.XLOOKUP($B198,ML!$B$3:$B$2900,ML!C$3:C$2900,"",0,1)</f>
        <v/>
      </c>
      <c r="D198" s="22" t="str">
        <f t="array" ref="D198">_xlfn.XLOOKUP($B198,ML!$B$3:$B$2950,ML!D$3:D$2950,"",0,1)</f>
        <v/>
      </c>
      <c r="Y198" s="49"/>
    </row>
    <row r="199">
      <c r="A199" s="1"/>
      <c r="C199" s="22" t="str">
        <f t="array" ref="C199">_xlfn.XLOOKUP($B199,ML!$B$3:$B$2900,ML!C$3:C$2900,"",0,1)</f>
        <v/>
      </c>
      <c r="D199" s="22" t="str">
        <f t="array" ref="D199">_xlfn.XLOOKUP($B199,ML!$B$3:$B$2950,ML!D$3:D$2950,"",0,1)</f>
        <v/>
      </c>
      <c r="Y199" s="49"/>
    </row>
    <row r="200">
      <c r="A200" s="1"/>
      <c r="C200" s="22" t="str">
        <f t="array" ref="C200">_xlfn.XLOOKUP($B200,ML!$B$3:$B$2900,ML!C$3:C$2900,"",0,1)</f>
        <v/>
      </c>
      <c r="D200" s="22" t="str">
        <f t="array" ref="D200">_xlfn.XLOOKUP($B200,ML!$B$3:$B$2950,ML!D$3:D$2950,"",0,1)</f>
        <v/>
      </c>
      <c r="Y200" s="49"/>
    </row>
    <row r="201">
      <c r="A201" s="1"/>
      <c r="C201" s="22" t="str">
        <f t="array" ref="C201">_xlfn.XLOOKUP($B201,ML!$B$3:$B$2900,ML!C$3:C$2900,"",0,1)</f>
        <v/>
      </c>
      <c r="D201" s="22" t="str">
        <f t="array" ref="D201">_xlfn.XLOOKUP($B201,ML!$B$3:$B$2950,ML!D$3:D$2950,"",0,1)</f>
        <v/>
      </c>
      <c r="Y201" s="49"/>
    </row>
    <row r="202">
      <c r="A202" s="1"/>
      <c r="C202" s="22" t="str">
        <f t="array" ref="C202">_xlfn.XLOOKUP($B202,ML!$B$3:$B$2900,ML!C$3:C$2900,"",0,1)</f>
        <v/>
      </c>
      <c r="D202" s="22" t="str">
        <f t="array" ref="D202">_xlfn.XLOOKUP($B202,ML!$B$3:$B$2950,ML!D$3:D$2950,"",0,1)</f>
        <v/>
      </c>
      <c r="Y202" s="49"/>
    </row>
    <row r="203">
      <c r="A203" s="1"/>
      <c r="C203" s="22" t="str">
        <f t="array" ref="C203">_xlfn.XLOOKUP($B203,ML!$B$3:$B$2900,ML!C$3:C$2900,"",0,1)</f>
        <v/>
      </c>
      <c r="D203" s="22" t="str">
        <f t="array" ref="D203">_xlfn.XLOOKUP($B203,ML!$B$3:$B$2950,ML!D$3:D$2950,"",0,1)</f>
        <v/>
      </c>
      <c r="Y203" s="49"/>
    </row>
    <row r="204">
      <c r="A204" s="1"/>
      <c r="C204" s="22" t="str">
        <f t="array" ref="C204">_xlfn.XLOOKUP($B204,ML!$B$3:$B$2900,ML!C$3:C$2900,"",0,1)</f>
        <v/>
      </c>
      <c r="D204" s="22" t="str">
        <f t="array" ref="D204">_xlfn.XLOOKUP($B204,ML!$B$3:$B$2950,ML!D$3:D$2950,"",0,1)</f>
        <v/>
      </c>
      <c r="Y204" s="49"/>
    </row>
    <row r="205">
      <c r="A205" s="1"/>
      <c r="C205" s="22" t="str">
        <f t="array" ref="C205">_xlfn.XLOOKUP($B205,ML!$B$3:$B$2900,ML!C$3:C$2900,"",0,1)</f>
        <v/>
      </c>
      <c r="D205" s="22" t="str">
        <f t="array" ref="D205">_xlfn.XLOOKUP($B205,ML!$B$3:$B$2950,ML!D$3:D$2950,"",0,1)</f>
        <v/>
      </c>
      <c r="Y205" s="49"/>
    </row>
    <row r="206">
      <c r="A206" s="1"/>
      <c r="C206" s="22" t="str">
        <f t="array" ref="C206">_xlfn.XLOOKUP($B206,ML!$B$3:$B$2900,ML!C$3:C$2900,"",0,1)</f>
        <v/>
      </c>
      <c r="D206" s="22" t="str">
        <f t="array" ref="D206">_xlfn.XLOOKUP($B206,ML!$B$3:$B$2950,ML!D$3:D$2950,"",0,1)</f>
        <v/>
      </c>
      <c r="Y206" s="49"/>
    </row>
    <row r="207">
      <c r="A207" s="1"/>
      <c r="C207" s="22" t="str">
        <f t="array" ref="C207">_xlfn.XLOOKUP($B207,ML!$B$3:$B$2900,ML!C$3:C$2900,"",0,1)</f>
        <v/>
      </c>
      <c r="D207" s="22" t="str">
        <f t="array" ref="D207">_xlfn.XLOOKUP($B207,ML!$B$3:$B$2950,ML!D$3:D$2950,"",0,1)</f>
        <v/>
      </c>
      <c r="Y207" s="49"/>
    </row>
    <row r="208">
      <c r="A208" s="1"/>
      <c r="C208" s="22" t="str">
        <f t="array" ref="C208">_xlfn.XLOOKUP($B208,ML!$B$3:$B$2900,ML!C$3:C$2900,"",0,1)</f>
        <v/>
      </c>
      <c r="D208" s="22" t="str">
        <f t="array" ref="D208">_xlfn.XLOOKUP($B208,ML!$B$3:$B$2950,ML!D$3:D$2950,"",0,1)</f>
        <v/>
      </c>
      <c r="Y208" s="49"/>
    </row>
    <row r="209">
      <c r="A209" s="1"/>
      <c r="C209" s="22" t="str">
        <f t="array" ref="C209">_xlfn.XLOOKUP($B209,ML!$B$3:$B$2900,ML!C$3:C$2900,"",0,1)</f>
        <v/>
      </c>
      <c r="D209" s="22" t="str">
        <f t="array" ref="D209">_xlfn.XLOOKUP($B209,ML!$B$3:$B$2950,ML!D$3:D$2950,"",0,1)</f>
        <v/>
      </c>
      <c r="Y209" s="49"/>
    </row>
    <row r="210">
      <c r="A210" s="1"/>
      <c r="C210" s="22" t="str">
        <f t="array" ref="C210">_xlfn.XLOOKUP($B210,ML!$B$3:$B$2900,ML!C$3:C$2900,"",0,1)</f>
        <v/>
      </c>
      <c r="D210" s="22" t="str">
        <f t="array" ref="D210">_xlfn.XLOOKUP($B210,ML!$B$3:$B$2950,ML!D$3:D$2950,"",0,1)</f>
        <v/>
      </c>
      <c r="Y210" s="49"/>
    </row>
    <row r="211">
      <c r="A211" s="1"/>
      <c r="C211" s="22" t="str">
        <f t="array" ref="C211">_xlfn.XLOOKUP($B211,ML!$B$3:$B$2900,ML!C$3:C$2900,"",0,1)</f>
        <v/>
      </c>
      <c r="D211" s="22" t="str">
        <f t="array" ref="D211">_xlfn.XLOOKUP($B211,ML!$B$3:$B$2950,ML!D$3:D$2950,"",0,1)</f>
        <v/>
      </c>
      <c r="Y211" s="49"/>
    </row>
    <row r="212">
      <c r="A212" s="1"/>
      <c r="C212" s="22" t="str">
        <f t="array" ref="C212">_xlfn.XLOOKUP($B212,ML!$B$3:$B$2900,ML!C$3:C$2900,"",0,1)</f>
        <v/>
      </c>
      <c r="D212" s="22" t="str">
        <f t="array" ref="D212">_xlfn.XLOOKUP($B212,ML!$B$3:$B$2950,ML!D$3:D$2950,"",0,1)</f>
        <v/>
      </c>
      <c r="Y212" s="49"/>
    </row>
    <row r="213">
      <c r="A213" s="1"/>
      <c r="C213" s="22" t="str">
        <f t="array" ref="C213">_xlfn.XLOOKUP($B213,ML!$B$3:$B$2900,ML!C$3:C$2900,"",0,1)</f>
        <v/>
      </c>
      <c r="D213" s="22" t="str">
        <f t="array" ref="D213">_xlfn.XLOOKUP($B213,ML!$B$3:$B$2950,ML!D$3:D$2950,"",0,1)</f>
        <v/>
      </c>
      <c r="Y213" s="49"/>
    </row>
    <row r="214">
      <c r="A214" s="1"/>
      <c r="C214" s="22" t="str">
        <f t="array" ref="C214">_xlfn.XLOOKUP($B214,ML!$B$3:$B$2900,ML!C$3:C$2900,"",0,1)</f>
        <v/>
      </c>
      <c r="D214" s="22" t="str">
        <f t="array" ref="D214">_xlfn.XLOOKUP($B214,ML!$B$3:$B$2950,ML!D$3:D$2950,"",0,1)</f>
        <v/>
      </c>
      <c r="Y214" s="49"/>
    </row>
    <row r="215">
      <c r="A215" s="1"/>
      <c r="C215" s="22" t="str">
        <f t="array" ref="C215">_xlfn.XLOOKUP($B215,ML!$B$3:$B$2900,ML!C$3:C$2900,"",0,1)</f>
        <v/>
      </c>
      <c r="D215" s="22" t="str">
        <f t="array" ref="D215">_xlfn.XLOOKUP($B215,ML!$B$3:$B$2950,ML!D$3:D$2950,"",0,1)</f>
        <v/>
      </c>
      <c r="Y215" s="49"/>
    </row>
    <row r="216">
      <c r="A216" s="1"/>
      <c r="C216" s="22" t="str">
        <f t="array" ref="C216">_xlfn.XLOOKUP($B216,ML!$B$3:$B$2900,ML!C$3:C$2900,"",0,1)</f>
        <v/>
      </c>
      <c r="D216" s="22" t="str">
        <f t="array" ref="D216">_xlfn.XLOOKUP($B216,ML!$B$3:$B$2950,ML!D$3:D$2950,"",0,1)</f>
        <v/>
      </c>
      <c r="Y216" s="49"/>
    </row>
    <row r="217">
      <c r="A217" s="1"/>
      <c r="C217" s="22" t="str">
        <f t="array" ref="C217">_xlfn.XLOOKUP($B217,ML!$B$3:$B$2900,ML!C$3:C$2900,"",0,1)</f>
        <v/>
      </c>
      <c r="D217" s="22" t="str">
        <f t="array" ref="D217">_xlfn.XLOOKUP($B217,ML!$B$3:$B$2950,ML!D$3:D$2950,"",0,1)</f>
        <v/>
      </c>
      <c r="Y217" s="49"/>
    </row>
    <row r="218">
      <c r="A218" s="1"/>
      <c r="C218" s="22" t="str">
        <f t="array" ref="C218">_xlfn.XLOOKUP($B218,ML!$B$3:$B$2900,ML!C$3:C$2900,"",0,1)</f>
        <v/>
      </c>
      <c r="D218" s="22" t="str">
        <f t="array" ref="D218">_xlfn.XLOOKUP($B218,ML!$B$3:$B$2950,ML!D$3:D$2950,"",0,1)</f>
        <v/>
      </c>
      <c r="Y218" s="49"/>
    </row>
    <row r="219">
      <c r="A219" s="1"/>
      <c r="C219" s="22" t="str">
        <f t="array" ref="C219">_xlfn.XLOOKUP($B219,ML!$B$3:$B$2900,ML!C$3:C$2900,"",0,1)</f>
        <v/>
      </c>
      <c r="D219" s="22" t="str">
        <f t="array" ref="D219">_xlfn.XLOOKUP($B219,ML!$B$3:$B$2950,ML!D$3:D$2950,"",0,1)</f>
        <v/>
      </c>
      <c r="Y219" s="49"/>
    </row>
    <row r="220">
      <c r="A220" s="1"/>
      <c r="C220" s="22" t="str">
        <f t="array" ref="C220">_xlfn.XLOOKUP($B220,ML!$B$3:$B$2900,ML!C$3:C$2900,"",0,1)</f>
        <v/>
      </c>
      <c r="D220" s="22" t="str">
        <f t="array" ref="D220">_xlfn.XLOOKUP($B220,ML!$B$3:$B$2950,ML!D$3:D$2950,"",0,1)</f>
        <v/>
      </c>
      <c r="Y220" s="49"/>
    </row>
    <row r="221">
      <c r="A221" s="1"/>
      <c r="C221" s="22" t="str">
        <f t="array" ref="C221">_xlfn.XLOOKUP($B221,ML!$B$3:$B$2900,ML!C$3:C$2900,"",0,1)</f>
        <v/>
      </c>
      <c r="D221" s="22" t="str">
        <f t="array" ref="D221">_xlfn.XLOOKUP($B221,ML!$B$3:$B$2950,ML!D$3:D$2950,"",0,1)</f>
        <v/>
      </c>
      <c r="Y221" s="49"/>
    </row>
    <row r="222">
      <c r="A222" s="1"/>
      <c r="C222" s="22" t="str">
        <f t="array" ref="C222">_xlfn.XLOOKUP($B222,ML!$B$3:$B$2900,ML!C$3:C$2900,"",0,1)</f>
        <v/>
      </c>
      <c r="D222" s="22" t="str">
        <f t="array" ref="D222">_xlfn.XLOOKUP($B222,ML!$B$3:$B$2950,ML!D$3:D$2950,"",0,1)</f>
        <v/>
      </c>
      <c r="Y222" s="49"/>
    </row>
    <row r="223">
      <c r="A223" s="1"/>
      <c r="C223" s="22" t="str">
        <f t="array" ref="C223">_xlfn.XLOOKUP($B223,ML!$B$3:$B$2900,ML!C$3:C$2900,"",0,1)</f>
        <v/>
      </c>
      <c r="D223" s="22" t="str">
        <f t="array" ref="D223">_xlfn.XLOOKUP($B223,ML!$B$3:$B$2950,ML!D$3:D$2950,"",0,1)</f>
        <v/>
      </c>
      <c r="Y223" s="49"/>
    </row>
    <row r="224">
      <c r="A224" s="1"/>
      <c r="C224" s="22" t="str">
        <f t="array" ref="C224">_xlfn.XLOOKUP($B224,ML!$B$3:$B$2900,ML!C$3:C$2900,"",0,1)</f>
        <v/>
      </c>
      <c r="D224" s="22" t="str">
        <f t="array" ref="D224">_xlfn.XLOOKUP($B224,ML!$B$3:$B$2950,ML!D$3:D$2950,"",0,1)</f>
        <v/>
      </c>
      <c r="Y224" s="49"/>
    </row>
    <row r="225">
      <c r="A225" s="1"/>
      <c r="C225" s="22" t="str">
        <f t="array" ref="C225">_xlfn.XLOOKUP($B225,ML!$B$3:$B$2900,ML!C$3:C$2900,"",0,1)</f>
        <v/>
      </c>
      <c r="D225" s="22" t="str">
        <f t="array" ref="D225">_xlfn.XLOOKUP($B225,ML!$B$3:$B$2950,ML!D$3:D$2950,"",0,1)</f>
        <v/>
      </c>
      <c r="Y225" s="49"/>
    </row>
    <row r="226">
      <c r="A226" s="1"/>
      <c r="C226" s="22" t="str">
        <f t="array" ref="C226">_xlfn.XLOOKUP($B226,ML!$B$3:$B$2900,ML!C$3:C$2900,"",0,1)</f>
        <v/>
      </c>
      <c r="D226" s="22" t="str">
        <f t="array" ref="D226">_xlfn.XLOOKUP($B226,ML!$B$3:$B$2950,ML!D$3:D$2950,"",0,1)</f>
        <v/>
      </c>
      <c r="Y226" s="49"/>
    </row>
    <row r="227">
      <c r="A227" s="1"/>
      <c r="C227" s="22" t="str">
        <f t="array" ref="C227">_xlfn.XLOOKUP($B227,ML!$B$3:$B$2900,ML!C$3:C$2900,"",0,1)</f>
        <v/>
      </c>
      <c r="D227" s="22" t="str">
        <f t="array" ref="D227">_xlfn.XLOOKUP($B227,ML!$B$3:$B$2950,ML!D$3:D$2950,"",0,1)</f>
        <v/>
      </c>
      <c r="Y227" s="49"/>
    </row>
    <row r="228">
      <c r="A228" s="1"/>
      <c r="C228" s="22" t="str">
        <f t="array" ref="C228">_xlfn.XLOOKUP($B228,ML!$B$3:$B$2900,ML!C$3:C$2900,"",0,1)</f>
        <v/>
      </c>
      <c r="D228" s="22" t="str">
        <f t="array" ref="D228">_xlfn.XLOOKUP($B228,ML!$B$3:$B$2950,ML!D$3:D$2950,"",0,1)</f>
        <v/>
      </c>
      <c r="Y228" s="49"/>
    </row>
    <row r="229">
      <c r="A229" s="1"/>
      <c r="C229" s="22" t="str">
        <f t="array" ref="C229">_xlfn.XLOOKUP($B229,ML!$B$3:$B$2900,ML!C$3:C$2900,"",0,1)</f>
        <v/>
      </c>
      <c r="D229" s="22" t="str">
        <f t="array" ref="D229">_xlfn.XLOOKUP($B229,ML!$B$3:$B$2950,ML!D$3:D$2950,"",0,1)</f>
        <v/>
      </c>
      <c r="Y229" s="49"/>
    </row>
    <row r="230">
      <c r="A230" s="1"/>
      <c r="C230" s="22" t="str">
        <f t="array" ref="C230">_xlfn.XLOOKUP($B230,ML!$B$3:$B$2900,ML!C$3:C$2900,"",0,1)</f>
        <v/>
      </c>
      <c r="D230" s="22" t="str">
        <f t="array" ref="D230">_xlfn.XLOOKUP($B230,ML!$B$3:$B$2950,ML!D$3:D$2950,"",0,1)</f>
        <v/>
      </c>
      <c r="Y230" s="49"/>
    </row>
    <row r="231">
      <c r="A231" s="1"/>
      <c r="C231" s="22" t="str">
        <f t="array" ref="C231">_xlfn.XLOOKUP($B231,ML!$B$3:$B$2900,ML!C$3:C$2900,"",0,1)</f>
        <v/>
      </c>
      <c r="D231" s="22" t="str">
        <f t="array" ref="D231">_xlfn.XLOOKUP($B231,ML!$B$3:$B$2950,ML!D$3:D$2950,"",0,1)</f>
        <v/>
      </c>
      <c r="Y231" s="49"/>
    </row>
    <row r="232">
      <c r="A232" s="1"/>
      <c r="C232" s="22" t="str">
        <f t="array" ref="C232">_xlfn.XLOOKUP($B232,ML!$B$3:$B$2900,ML!C$3:C$2900,"",0,1)</f>
        <v/>
      </c>
      <c r="D232" s="22" t="str">
        <f t="array" ref="D232">_xlfn.XLOOKUP($B232,ML!$B$3:$B$2950,ML!D$3:D$2950,"",0,1)</f>
        <v/>
      </c>
      <c r="Y232" s="49"/>
    </row>
    <row r="233">
      <c r="A233" s="1"/>
      <c r="C233" s="22" t="str">
        <f t="array" ref="C233">_xlfn.XLOOKUP($B233,ML!$B$3:$B$2900,ML!C$3:C$2900,"",0,1)</f>
        <v/>
      </c>
      <c r="D233" s="22" t="str">
        <f t="array" ref="D233">_xlfn.XLOOKUP($B233,ML!$B$3:$B$2950,ML!D$3:D$2950,"",0,1)</f>
        <v/>
      </c>
      <c r="Y233" s="49"/>
    </row>
    <row r="234">
      <c r="A234" s="1"/>
      <c r="C234" s="22" t="str">
        <f t="array" ref="C234">_xlfn.XLOOKUP($B234,ML!$B$3:$B$2900,ML!C$3:C$2900,"",0,1)</f>
        <v/>
      </c>
      <c r="D234" s="22" t="str">
        <f t="array" ref="D234">_xlfn.XLOOKUP($B234,ML!$B$3:$B$2950,ML!D$3:D$2950,"",0,1)</f>
        <v/>
      </c>
      <c r="Y234" s="49"/>
    </row>
    <row r="235">
      <c r="A235" s="1"/>
      <c r="C235" s="22" t="str">
        <f t="array" ref="C235">_xlfn.XLOOKUP($B235,ML!$B$3:$B$2900,ML!C$3:C$2900,"",0,1)</f>
        <v/>
      </c>
      <c r="D235" s="22" t="str">
        <f t="array" ref="D235">_xlfn.XLOOKUP($B235,ML!$B$3:$B$2950,ML!D$3:D$2950,"",0,1)</f>
        <v/>
      </c>
      <c r="Y235" s="49"/>
    </row>
    <row r="236">
      <c r="A236" s="1"/>
      <c r="C236" s="22" t="str">
        <f t="array" ref="C236">_xlfn.XLOOKUP($B236,ML!$B$3:$B$2900,ML!C$3:C$2900,"",0,1)</f>
        <v/>
      </c>
      <c r="D236" s="22" t="str">
        <f t="array" ref="D236">_xlfn.XLOOKUP($B236,ML!$B$3:$B$2950,ML!D$3:D$2950,"",0,1)</f>
        <v/>
      </c>
      <c r="Y236" s="49"/>
    </row>
    <row r="237">
      <c r="A237" s="1"/>
      <c r="C237" s="22" t="str">
        <f t="array" ref="C237">_xlfn.XLOOKUP($B237,ML!$B$3:$B$2900,ML!C$3:C$2900,"",0,1)</f>
        <v/>
      </c>
      <c r="D237" s="22" t="str">
        <f t="array" ref="D237">_xlfn.XLOOKUP($B237,ML!$B$3:$B$2950,ML!D$3:D$2950,"",0,1)</f>
        <v/>
      </c>
      <c r="Y237" s="49"/>
    </row>
    <row r="238">
      <c r="A238" s="1"/>
      <c r="C238" s="22" t="str">
        <f t="array" ref="C238">_xlfn.XLOOKUP($B238,ML!$B$3:$B$2900,ML!C$3:C$2900,"",0,1)</f>
        <v/>
      </c>
      <c r="D238" s="22" t="str">
        <f t="array" ref="D238">_xlfn.XLOOKUP($B238,ML!$B$3:$B$2950,ML!D$3:D$2950,"",0,1)</f>
        <v/>
      </c>
      <c r="Y238" s="49"/>
    </row>
    <row r="239">
      <c r="A239" s="1"/>
      <c r="C239" s="22" t="str">
        <f t="array" ref="C239">_xlfn.XLOOKUP($B239,ML!$B$3:$B$2900,ML!C$3:C$2900,"",0,1)</f>
        <v/>
      </c>
      <c r="D239" s="22" t="str">
        <f t="array" ref="D239">_xlfn.XLOOKUP($B239,ML!$B$3:$B$2950,ML!D$3:D$2950,"",0,1)</f>
        <v/>
      </c>
      <c r="Y239" s="49"/>
    </row>
    <row r="240">
      <c r="A240" s="1"/>
      <c r="C240" s="22" t="str">
        <f t="array" ref="C240">_xlfn.XLOOKUP($B240,ML!$B$3:$B$2900,ML!C$3:C$2900,"",0,1)</f>
        <v/>
      </c>
      <c r="D240" s="22" t="str">
        <f t="array" ref="D240">_xlfn.XLOOKUP($B240,ML!$B$3:$B$2950,ML!D$3:D$2950,"",0,1)</f>
        <v/>
      </c>
      <c r="Y240" s="49"/>
    </row>
    <row r="241">
      <c r="A241" s="1"/>
      <c r="C241" s="22" t="str">
        <f t="array" ref="C241">_xlfn.XLOOKUP($B241,ML!$B$3:$B$2900,ML!C$3:C$2900,"",0,1)</f>
        <v/>
      </c>
      <c r="D241" s="22" t="str">
        <f t="array" ref="D241">_xlfn.XLOOKUP($B241,ML!$B$3:$B$2950,ML!D$3:D$2950,"",0,1)</f>
        <v/>
      </c>
      <c r="Y241" s="49"/>
    </row>
    <row r="242">
      <c r="A242" s="1"/>
      <c r="C242" s="22" t="str">
        <f t="array" ref="C242">_xlfn.XLOOKUP($B242,ML!$B$3:$B$2900,ML!C$3:C$2900,"",0,1)</f>
        <v/>
      </c>
      <c r="D242" s="22" t="str">
        <f t="array" ref="D242">_xlfn.XLOOKUP($B242,ML!$B$3:$B$2950,ML!D$3:D$2950,"",0,1)</f>
        <v/>
      </c>
      <c r="Y242" s="49"/>
    </row>
    <row r="243">
      <c r="A243" s="1"/>
      <c r="C243" s="22" t="str">
        <f t="array" ref="C243">_xlfn.XLOOKUP($B243,ML!$B$3:$B$2900,ML!C$3:C$2900,"",0,1)</f>
        <v/>
      </c>
      <c r="D243" s="22" t="str">
        <f t="array" ref="D243">_xlfn.XLOOKUP($B243,ML!$B$3:$B$2950,ML!D$3:D$2950,"",0,1)</f>
        <v/>
      </c>
      <c r="Y243" s="49"/>
    </row>
    <row r="244">
      <c r="A244" s="1"/>
      <c r="C244" s="22" t="str">
        <f t="array" ref="C244">_xlfn.XLOOKUP($B244,ML!$B$3:$B$2900,ML!C$3:C$2900,"",0,1)</f>
        <v/>
      </c>
      <c r="D244" s="22" t="str">
        <f t="array" ref="D244">_xlfn.XLOOKUP($B244,ML!$B$3:$B$2950,ML!D$3:D$2950,"",0,1)</f>
        <v/>
      </c>
      <c r="Y244" s="49"/>
    </row>
    <row r="245">
      <c r="A245" s="1"/>
      <c r="C245" s="22" t="str">
        <f t="array" ref="C245">_xlfn.XLOOKUP($B245,ML!$B$3:$B$2900,ML!C$3:C$2900,"",0,1)</f>
        <v/>
      </c>
      <c r="D245" s="22" t="str">
        <f t="array" ref="D245">_xlfn.XLOOKUP($B245,ML!$B$3:$B$2950,ML!D$3:D$2950,"",0,1)</f>
        <v/>
      </c>
      <c r="Y245" s="49"/>
    </row>
    <row r="246">
      <c r="A246" s="1"/>
      <c r="C246" s="22" t="str">
        <f t="array" ref="C246">_xlfn.XLOOKUP($B246,ML!$B$3:$B$2900,ML!C$3:C$2900,"",0,1)</f>
        <v/>
      </c>
      <c r="D246" s="22" t="str">
        <f t="array" ref="D246">_xlfn.XLOOKUP($B246,ML!$B$3:$B$2950,ML!D$3:D$2950,"",0,1)</f>
        <v/>
      </c>
      <c r="Y246" s="49"/>
    </row>
    <row r="247">
      <c r="A247" s="1"/>
      <c r="C247" s="22" t="str">
        <f t="array" ref="C247">_xlfn.XLOOKUP($B247,ML!$B$3:$B$2900,ML!C$3:C$2900,"",0,1)</f>
        <v/>
      </c>
      <c r="D247" s="22" t="str">
        <f t="array" ref="D247">_xlfn.XLOOKUP($B247,ML!$B$3:$B$2950,ML!D$3:D$2950,"",0,1)</f>
        <v/>
      </c>
      <c r="Y247" s="49"/>
    </row>
    <row r="248">
      <c r="A248" s="1"/>
      <c r="C248" s="22" t="str">
        <f t="array" ref="C248">_xlfn.XLOOKUP($B248,ML!$B$3:$B$2900,ML!C$3:C$2900,"",0,1)</f>
        <v/>
      </c>
      <c r="D248" s="22" t="str">
        <f t="array" ref="D248">_xlfn.XLOOKUP($B248,ML!$B$3:$B$2950,ML!D$3:D$2950,"",0,1)</f>
        <v/>
      </c>
      <c r="Y248" s="49"/>
    </row>
    <row r="249">
      <c r="A249" s="1"/>
      <c r="C249" s="22" t="str">
        <f t="array" ref="C249">_xlfn.XLOOKUP($B249,ML!$B$3:$B$2900,ML!C$3:C$2900,"",0,1)</f>
        <v/>
      </c>
      <c r="D249" s="22" t="str">
        <f t="array" ref="D249">_xlfn.XLOOKUP($B249,ML!$B$3:$B$2950,ML!D$3:D$2950,"",0,1)</f>
        <v/>
      </c>
      <c r="Y249" s="49"/>
    </row>
    <row r="250">
      <c r="A250" s="1"/>
      <c r="C250" s="22" t="str">
        <f t="array" ref="C250">_xlfn.XLOOKUP($B250,ML!$B$3:$B$2900,ML!C$3:C$2900,"",0,1)</f>
        <v/>
      </c>
      <c r="D250" s="22" t="str">
        <f t="array" ref="D250">_xlfn.XLOOKUP($B250,ML!$B$3:$B$2950,ML!D$3:D$2950,"",0,1)</f>
        <v/>
      </c>
      <c r="Y250" s="49"/>
    </row>
    <row r="251">
      <c r="A251" s="1"/>
      <c r="C251" s="22" t="str">
        <f t="array" ref="C251">_xlfn.XLOOKUP($B251,ML!$B$3:$B$2900,ML!C$3:C$2900,"",0,1)</f>
        <v/>
      </c>
      <c r="D251" s="22" t="str">
        <f t="array" ref="D251">_xlfn.XLOOKUP($B251,ML!$B$3:$B$2950,ML!D$3:D$2950,"",0,1)</f>
        <v/>
      </c>
      <c r="Y251" s="49"/>
    </row>
    <row r="252">
      <c r="A252" s="1"/>
      <c r="C252" s="22" t="str">
        <f t="array" ref="C252">_xlfn.XLOOKUP($B252,ML!$B$3:$B$2900,ML!C$3:C$2900,"",0,1)</f>
        <v/>
      </c>
      <c r="D252" s="22" t="str">
        <f t="array" ref="D252">_xlfn.XLOOKUP($B252,ML!$B$3:$B$2950,ML!D$3:D$2950,"",0,1)</f>
        <v/>
      </c>
      <c r="Y252" s="49"/>
    </row>
    <row r="253">
      <c r="A253" s="1"/>
      <c r="C253" s="22" t="str">
        <f t="array" ref="C253">_xlfn.XLOOKUP($B253,ML!$B$3:$B$2900,ML!C$3:C$2900,"",0,1)</f>
        <v/>
      </c>
      <c r="D253" s="22" t="str">
        <f t="array" ref="D253">_xlfn.XLOOKUP($B253,ML!$B$3:$B$2950,ML!D$3:D$2950,"",0,1)</f>
        <v/>
      </c>
      <c r="Y253" s="49"/>
    </row>
    <row r="254">
      <c r="A254" s="1"/>
      <c r="C254" s="22" t="str">
        <f t="array" ref="C254">_xlfn.XLOOKUP($B254,ML!$B$3:$B$2900,ML!C$3:C$2900,"",0,1)</f>
        <v/>
      </c>
      <c r="D254" s="22" t="str">
        <f t="array" ref="D254">_xlfn.XLOOKUP($B254,ML!$B$3:$B$2950,ML!D$3:D$2950,"",0,1)</f>
        <v/>
      </c>
      <c r="Y254" s="49"/>
    </row>
    <row r="255">
      <c r="A255" s="1"/>
      <c r="C255" s="22" t="str">
        <f t="array" ref="C255">_xlfn.XLOOKUP($B255,ML!$B$3:$B$2900,ML!C$3:C$2900,"",0,1)</f>
        <v/>
      </c>
      <c r="D255" s="22" t="str">
        <f t="array" ref="D255">_xlfn.XLOOKUP($B255,ML!$B$3:$B$2950,ML!D$3:D$2950,"",0,1)</f>
        <v/>
      </c>
      <c r="Y255" s="49"/>
    </row>
    <row r="256">
      <c r="A256" s="1"/>
      <c r="C256" s="22" t="str">
        <f t="array" ref="C256">_xlfn.XLOOKUP($B256,ML!$B$3:$B$2900,ML!C$3:C$2900,"",0,1)</f>
        <v/>
      </c>
      <c r="D256" s="22" t="str">
        <f t="array" ref="D256">_xlfn.XLOOKUP($B256,ML!$B$3:$B$2950,ML!D$3:D$2950,"",0,1)</f>
        <v/>
      </c>
      <c r="Y256" s="49"/>
    </row>
    <row r="257">
      <c r="A257" s="1"/>
      <c r="C257" s="22" t="str">
        <f t="array" ref="C257">_xlfn.XLOOKUP($B257,ML!$B$3:$B$2900,ML!C$3:C$2900,"",0,1)</f>
        <v/>
      </c>
      <c r="D257" s="22" t="str">
        <f t="array" ref="D257">_xlfn.XLOOKUP($B257,ML!$B$3:$B$2950,ML!D$3:D$2950,"",0,1)</f>
        <v/>
      </c>
      <c r="Y257" s="49"/>
    </row>
    <row r="258">
      <c r="A258" s="1"/>
      <c r="C258" s="22" t="str">
        <f t="array" ref="C258">_xlfn.XLOOKUP($B258,ML!$B$3:$B$2900,ML!C$3:C$2900,"",0,1)</f>
        <v/>
      </c>
      <c r="D258" s="22" t="str">
        <f t="array" ref="D258">_xlfn.XLOOKUP($B258,ML!$B$3:$B$2950,ML!D$3:D$2950,"",0,1)</f>
        <v/>
      </c>
      <c r="Y258" s="49"/>
    </row>
    <row r="259">
      <c r="A259" s="1"/>
      <c r="C259" s="22" t="str">
        <f t="array" ref="C259">_xlfn.XLOOKUP($B259,ML!$B$3:$B$2900,ML!C$3:C$2900,"",0,1)</f>
        <v/>
      </c>
      <c r="D259" s="22" t="str">
        <f t="array" ref="D259">_xlfn.XLOOKUP($B259,ML!$B$3:$B$2950,ML!D$3:D$2950,"",0,1)</f>
        <v/>
      </c>
      <c r="Y259" s="49"/>
    </row>
    <row r="260">
      <c r="A260" s="1"/>
      <c r="C260" s="22" t="str">
        <f t="array" ref="C260">_xlfn.XLOOKUP($B260,ML!$B$3:$B$2900,ML!C$3:C$2900,"",0,1)</f>
        <v/>
      </c>
      <c r="D260" s="22" t="str">
        <f t="array" ref="D260">_xlfn.XLOOKUP($B260,ML!$B$3:$B$2950,ML!D$3:D$2950,"",0,1)</f>
        <v/>
      </c>
      <c r="Y260" s="49"/>
    </row>
    <row r="261">
      <c r="A261" s="1"/>
      <c r="C261" s="22" t="str">
        <f t="array" ref="C261">_xlfn.XLOOKUP($B261,ML!$B$3:$B$2900,ML!C$3:C$2900,"",0,1)</f>
        <v/>
      </c>
      <c r="D261" s="22" t="str">
        <f t="array" ref="D261">_xlfn.XLOOKUP($B261,ML!$B$3:$B$2950,ML!D$3:D$2950,"",0,1)</f>
        <v/>
      </c>
      <c r="Y261" s="49"/>
    </row>
    <row r="262">
      <c r="A262" s="1"/>
      <c r="C262" s="22" t="str">
        <f t="array" ref="C262">_xlfn.XLOOKUP($B262,ML!$B$3:$B$2900,ML!C$3:C$2900,"",0,1)</f>
        <v/>
      </c>
      <c r="D262" s="22" t="str">
        <f t="array" ref="D262">_xlfn.XLOOKUP($B262,ML!$B$3:$B$2950,ML!D$3:D$2950,"",0,1)</f>
        <v/>
      </c>
      <c r="Y262" s="49"/>
    </row>
    <row r="263">
      <c r="A263" s="1"/>
      <c r="C263" s="22" t="str">
        <f t="array" ref="C263">_xlfn.XLOOKUP($B263,ML!$B$3:$B$2900,ML!C$3:C$2900,"",0,1)</f>
        <v/>
      </c>
      <c r="D263" s="22" t="str">
        <f t="array" ref="D263">_xlfn.XLOOKUP($B263,ML!$B$3:$B$2950,ML!D$3:D$2950,"",0,1)</f>
        <v/>
      </c>
      <c r="Y263" s="49"/>
    </row>
    <row r="264">
      <c r="A264" s="1"/>
      <c r="C264" s="22" t="str">
        <f t="array" ref="C264">_xlfn.XLOOKUP($B264,ML!$B$3:$B$2900,ML!C$3:C$2900,"",0,1)</f>
        <v/>
      </c>
      <c r="D264" s="22" t="str">
        <f t="array" ref="D264">_xlfn.XLOOKUP($B264,ML!$B$3:$B$2950,ML!D$3:D$2950,"",0,1)</f>
        <v/>
      </c>
      <c r="Y264" s="49"/>
    </row>
    <row r="265">
      <c r="A265" s="1"/>
      <c r="C265" s="22" t="str">
        <f t="array" ref="C265">_xlfn.XLOOKUP($B265,ML!$B$3:$B$2900,ML!C$3:C$2900,"",0,1)</f>
        <v/>
      </c>
      <c r="D265" s="22" t="str">
        <f t="array" ref="D265">_xlfn.XLOOKUP($B265,ML!$B$3:$B$2950,ML!D$3:D$2950,"",0,1)</f>
        <v/>
      </c>
      <c r="Y265" s="49"/>
    </row>
    <row r="266">
      <c r="A266" s="1"/>
      <c r="C266" s="22" t="str">
        <f t="array" ref="C266">_xlfn.XLOOKUP($B266,ML!$B$3:$B$2900,ML!C$3:C$2900,"",0,1)</f>
        <v/>
      </c>
      <c r="D266" s="22" t="str">
        <f t="array" ref="D266">_xlfn.XLOOKUP($B266,ML!$B$3:$B$2950,ML!D$3:D$2950,"",0,1)</f>
        <v/>
      </c>
      <c r="Y266" s="49"/>
    </row>
    <row r="267">
      <c r="A267" s="1"/>
      <c r="C267" s="22" t="str">
        <f t="array" ref="C267">_xlfn.XLOOKUP($B267,ML!$B$3:$B$2900,ML!C$3:C$2900,"",0,1)</f>
        <v/>
      </c>
      <c r="D267" s="22" t="str">
        <f t="array" ref="D267">_xlfn.XLOOKUP($B267,ML!$B$3:$B$2950,ML!D$3:D$2950,"",0,1)</f>
        <v/>
      </c>
      <c r="Y267" s="49"/>
    </row>
    <row r="268">
      <c r="A268" s="1"/>
      <c r="C268" s="22" t="str">
        <f t="array" ref="C268">_xlfn.XLOOKUP($B268,ML!$B$3:$B$2900,ML!C$3:C$2900,"",0,1)</f>
        <v/>
      </c>
      <c r="D268" s="22" t="str">
        <f t="array" ref="D268">_xlfn.XLOOKUP($B268,ML!$B$3:$B$2950,ML!D$3:D$2950,"",0,1)</f>
        <v/>
      </c>
      <c r="Y268" s="49"/>
    </row>
    <row r="269">
      <c r="A269" s="1"/>
      <c r="C269" s="22" t="str">
        <f t="array" ref="C269">_xlfn.XLOOKUP($B269,ML!$B$3:$B$2900,ML!C$3:C$2900,"",0,1)</f>
        <v/>
      </c>
      <c r="D269" s="22" t="str">
        <f t="array" ref="D269">_xlfn.XLOOKUP($B269,ML!$B$3:$B$2950,ML!D$3:D$2950,"",0,1)</f>
        <v/>
      </c>
      <c r="Y269" s="49"/>
    </row>
    <row r="270">
      <c r="A270" s="1"/>
      <c r="C270" s="22" t="str">
        <f t="array" ref="C270">_xlfn.XLOOKUP($B270,ML!$B$3:$B$2900,ML!C$3:C$2900,"",0,1)</f>
        <v/>
      </c>
      <c r="D270" s="22" t="str">
        <f t="array" ref="D270">_xlfn.XLOOKUP($B270,ML!$B$3:$B$2950,ML!D$3:D$2950,"",0,1)</f>
        <v/>
      </c>
      <c r="Y270" s="49"/>
    </row>
    <row r="271">
      <c r="A271" s="1"/>
      <c r="C271" s="22" t="str">
        <f t="array" ref="C271">_xlfn.XLOOKUP($B271,ML!$B$3:$B$2900,ML!C$3:C$2900,"",0,1)</f>
        <v/>
      </c>
      <c r="D271" s="22" t="str">
        <f t="array" ref="D271">_xlfn.XLOOKUP($B271,ML!$B$3:$B$2950,ML!D$3:D$2950,"",0,1)</f>
        <v/>
      </c>
      <c r="Y271" s="49"/>
    </row>
    <row r="272">
      <c r="A272" s="1"/>
      <c r="C272" s="22" t="str">
        <f t="array" ref="C272">_xlfn.XLOOKUP($B272,ML!$B$3:$B$2900,ML!C$3:C$2900,"",0,1)</f>
        <v/>
      </c>
      <c r="D272" s="22" t="str">
        <f t="array" ref="D272">_xlfn.XLOOKUP($B272,ML!$B$3:$B$2950,ML!D$3:D$2950,"",0,1)</f>
        <v/>
      </c>
      <c r="Y272" s="49"/>
    </row>
    <row r="273">
      <c r="A273" s="1"/>
      <c r="C273" s="22" t="str">
        <f t="array" ref="C273">_xlfn.XLOOKUP($B273,ML!$B$3:$B$2900,ML!C$3:C$2900,"",0,1)</f>
        <v/>
      </c>
      <c r="D273" s="22" t="str">
        <f t="array" ref="D273">_xlfn.XLOOKUP($B273,ML!$B$3:$B$2950,ML!D$3:D$2950,"",0,1)</f>
        <v/>
      </c>
      <c r="Y273" s="49"/>
    </row>
    <row r="274">
      <c r="A274" s="1"/>
      <c r="C274" s="22" t="str">
        <f t="array" ref="C274">_xlfn.XLOOKUP($B274,ML!$B$3:$B$2900,ML!C$3:C$2900,"",0,1)</f>
        <v/>
      </c>
      <c r="D274" s="22" t="str">
        <f t="array" ref="D274">_xlfn.XLOOKUP($B274,ML!$B$3:$B$2950,ML!D$3:D$2950,"",0,1)</f>
        <v/>
      </c>
      <c r="Y274" s="49"/>
    </row>
    <row r="275">
      <c r="A275" s="1"/>
      <c r="C275" s="22" t="str">
        <f t="array" ref="C275">_xlfn.XLOOKUP($B275,ML!$B$3:$B$2900,ML!C$3:C$2900,"",0,1)</f>
        <v/>
      </c>
      <c r="D275" s="22" t="str">
        <f t="array" ref="D275">_xlfn.XLOOKUP($B275,ML!$B$3:$B$2950,ML!D$3:D$2950,"",0,1)</f>
        <v/>
      </c>
      <c r="Y275" s="49"/>
    </row>
    <row r="276">
      <c r="A276" s="1"/>
      <c r="C276" s="22" t="str">
        <f t="array" ref="C276">_xlfn.XLOOKUP($B276,ML!$B$3:$B$2900,ML!C$3:C$2900,"",0,1)</f>
        <v/>
      </c>
      <c r="D276" s="22" t="str">
        <f t="array" ref="D276">_xlfn.XLOOKUP($B276,ML!$B$3:$B$2950,ML!D$3:D$2950,"",0,1)</f>
        <v/>
      </c>
      <c r="Y276" s="49"/>
    </row>
    <row r="277">
      <c r="A277" s="1"/>
      <c r="C277" s="22" t="str">
        <f t="array" ref="C277">_xlfn.XLOOKUP($B277,ML!$B$3:$B$2900,ML!C$3:C$2900,"",0,1)</f>
        <v/>
      </c>
      <c r="D277" s="22" t="str">
        <f t="array" ref="D277">_xlfn.XLOOKUP($B277,ML!$B$3:$B$2950,ML!D$3:D$2950,"",0,1)</f>
        <v/>
      </c>
      <c r="Y277" s="49"/>
    </row>
    <row r="278">
      <c r="A278" s="1"/>
      <c r="C278" s="22" t="str">
        <f t="array" ref="C278">_xlfn.XLOOKUP($B278,ML!$B$3:$B$2900,ML!C$3:C$2900,"",0,1)</f>
        <v/>
      </c>
      <c r="D278" s="22" t="str">
        <f t="array" ref="D278">_xlfn.XLOOKUP($B278,ML!$B$3:$B$2950,ML!D$3:D$2950,"",0,1)</f>
        <v/>
      </c>
      <c r="Y278" s="49"/>
    </row>
    <row r="279">
      <c r="A279" s="1"/>
      <c r="C279" s="22" t="str">
        <f t="array" ref="C279">_xlfn.XLOOKUP($B279,ML!$B$3:$B$2900,ML!C$3:C$2900,"",0,1)</f>
        <v/>
      </c>
      <c r="D279" s="22" t="str">
        <f t="array" ref="D279">_xlfn.XLOOKUP($B279,ML!$B$3:$B$2950,ML!D$3:D$2950,"",0,1)</f>
        <v/>
      </c>
      <c r="Y279" s="49"/>
    </row>
    <row r="280">
      <c r="A280" s="1"/>
      <c r="C280" s="22" t="str">
        <f t="array" ref="C280">_xlfn.XLOOKUP($B280,ML!$B$3:$B$2900,ML!C$3:C$2900,"",0,1)</f>
        <v/>
      </c>
      <c r="D280" s="22" t="str">
        <f t="array" ref="D280">_xlfn.XLOOKUP($B280,ML!$B$3:$B$2950,ML!D$3:D$2950,"",0,1)</f>
        <v/>
      </c>
      <c r="Y280" s="49"/>
    </row>
    <row r="281">
      <c r="A281" s="1"/>
      <c r="C281" s="22" t="str">
        <f t="array" ref="C281">_xlfn.XLOOKUP($B281,ML!$B$3:$B$2900,ML!C$3:C$2900,"",0,1)</f>
        <v/>
      </c>
      <c r="D281" s="22" t="str">
        <f t="array" ref="D281">_xlfn.XLOOKUP($B281,ML!$B$3:$B$2950,ML!D$3:D$2950,"",0,1)</f>
        <v/>
      </c>
      <c r="Y281" s="49"/>
    </row>
    <row r="282">
      <c r="A282" s="1"/>
      <c r="C282" s="22" t="str">
        <f t="array" ref="C282">_xlfn.XLOOKUP($B282,ML!$B$3:$B$2900,ML!C$3:C$2900,"",0,1)</f>
        <v/>
      </c>
      <c r="D282" s="22" t="str">
        <f t="array" ref="D282">_xlfn.XLOOKUP($B282,ML!$B$3:$B$2950,ML!D$3:D$2950,"",0,1)</f>
        <v/>
      </c>
      <c r="Y282" s="49"/>
    </row>
    <row r="283">
      <c r="A283" s="1"/>
      <c r="C283" s="22" t="str">
        <f t="array" ref="C283">_xlfn.XLOOKUP($B283,ML!$B$3:$B$2900,ML!C$3:C$2900,"",0,1)</f>
        <v/>
      </c>
      <c r="D283" s="22" t="str">
        <f t="array" ref="D283">_xlfn.XLOOKUP($B283,ML!$B$3:$B$2950,ML!D$3:D$2950,"",0,1)</f>
        <v/>
      </c>
      <c r="Y283" s="49"/>
    </row>
    <row r="284">
      <c r="A284" s="1"/>
      <c r="C284" s="22" t="str">
        <f t="array" ref="C284">_xlfn.XLOOKUP($B284,ML!$B$3:$B$2900,ML!C$3:C$2900,"",0,1)</f>
        <v/>
      </c>
      <c r="D284" s="22" t="str">
        <f t="array" ref="D284">_xlfn.XLOOKUP($B284,ML!$B$3:$B$2950,ML!D$3:D$2950,"",0,1)</f>
        <v/>
      </c>
      <c r="Y284" s="49"/>
    </row>
    <row r="285">
      <c r="A285" s="1"/>
      <c r="C285" s="22" t="str">
        <f t="array" ref="C285">_xlfn.XLOOKUP($B285,ML!$B$3:$B$2900,ML!C$3:C$2900,"",0,1)</f>
        <v/>
      </c>
      <c r="D285" s="22" t="str">
        <f t="array" ref="D285">_xlfn.XLOOKUP($B285,ML!$B$3:$B$2950,ML!D$3:D$2950,"",0,1)</f>
        <v/>
      </c>
      <c r="Y285" s="49"/>
    </row>
    <row r="286">
      <c r="A286" s="1"/>
      <c r="C286" s="22" t="str">
        <f t="array" ref="C286">_xlfn.XLOOKUP($B286,ML!$B$3:$B$2900,ML!C$3:C$2900,"",0,1)</f>
        <v/>
      </c>
      <c r="D286" s="22" t="str">
        <f t="array" ref="D286">_xlfn.XLOOKUP($B286,ML!$B$3:$B$2950,ML!D$3:D$2950,"",0,1)</f>
        <v/>
      </c>
      <c r="Y286" s="49"/>
    </row>
    <row r="287">
      <c r="A287" s="1"/>
      <c r="C287" s="22" t="str">
        <f t="array" ref="C287">_xlfn.XLOOKUP($B287,ML!$B$3:$B$2900,ML!C$3:C$2900,"",0,1)</f>
        <v/>
      </c>
      <c r="D287" s="22" t="str">
        <f t="array" ref="D287">_xlfn.XLOOKUP($B287,ML!$B$3:$B$2950,ML!D$3:D$2950,"",0,1)</f>
        <v/>
      </c>
      <c r="Y287" s="49"/>
    </row>
    <row r="288">
      <c r="A288" s="1"/>
      <c r="C288" s="22" t="str">
        <f t="array" ref="C288">_xlfn.XLOOKUP($B288,ML!$B$3:$B$2900,ML!C$3:C$2900,"",0,1)</f>
        <v/>
      </c>
      <c r="D288" s="22" t="str">
        <f t="array" ref="D288">_xlfn.XLOOKUP($B288,ML!$B$3:$B$2950,ML!D$3:D$2950,"",0,1)</f>
        <v/>
      </c>
      <c r="Y288" s="49"/>
    </row>
    <row r="289">
      <c r="A289" s="1"/>
      <c r="C289" s="22" t="str">
        <f t="array" ref="C289">_xlfn.XLOOKUP($B289,ML!$B$3:$B$2900,ML!C$3:C$2900,"",0,1)</f>
        <v/>
      </c>
      <c r="D289" s="22" t="str">
        <f t="array" ref="D289">_xlfn.XLOOKUP($B289,ML!$B$3:$B$2950,ML!D$3:D$2950,"",0,1)</f>
        <v/>
      </c>
      <c r="Y289" s="49"/>
    </row>
    <row r="290">
      <c r="A290" s="1"/>
      <c r="C290" s="22" t="str">
        <f t="array" ref="C290">_xlfn.XLOOKUP($B290,ML!$B$3:$B$2900,ML!C$3:C$2900,"",0,1)</f>
        <v/>
      </c>
      <c r="D290" s="22" t="str">
        <f t="array" ref="D290">_xlfn.XLOOKUP($B290,ML!$B$3:$B$2950,ML!D$3:D$2950,"",0,1)</f>
        <v/>
      </c>
      <c r="Y290" s="49"/>
    </row>
    <row r="291">
      <c r="A291" s="1"/>
      <c r="C291" s="22" t="str">
        <f t="array" ref="C291">_xlfn.XLOOKUP($B291,ML!$B$3:$B$2900,ML!C$3:C$2900,"",0,1)</f>
        <v/>
      </c>
      <c r="D291" s="22" t="str">
        <f t="array" ref="D291">_xlfn.XLOOKUP($B291,ML!$B$3:$B$2950,ML!D$3:D$2950,"",0,1)</f>
        <v/>
      </c>
      <c r="Y291" s="49"/>
    </row>
    <row r="292">
      <c r="A292" s="1"/>
      <c r="C292" s="22" t="str">
        <f t="array" ref="C292">_xlfn.XLOOKUP($B292,ML!$B$3:$B$2900,ML!C$3:C$2900,"",0,1)</f>
        <v/>
      </c>
      <c r="D292" s="22" t="str">
        <f t="array" ref="D292">_xlfn.XLOOKUP($B292,ML!$B$3:$B$2950,ML!D$3:D$2950,"",0,1)</f>
        <v/>
      </c>
      <c r="Y292" s="49"/>
    </row>
    <row r="293">
      <c r="A293" s="1"/>
      <c r="C293" s="22" t="str">
        <f t="array" ref="C293">_xlfn.XLOOKUP($B293,ML!$B$3:$B$2900,ML!C$3:C$2900,"",0,1)</f>
        <v/>
      </c>
      <c r="D293" s="22" t="str">
        <f t="array" ref="D293">_xlfn.XLOOKUP($B293,ML!$B$3:$B$2950,ML!D$3:D$2950,"",0,1)</f>
        <v/>
      </c>
      <c r="Y293" s="49"/>
    </row>
    <row r="294">
      <c r="A294" s="1"/>
      <c r="C294" s="22" t="str">
        <f t="array" ref="C294">_xlfn.XLOOKUP($B294,ML!$B$3:$B$2900,ML!C$3:C$2900,"",0,1)</f>
        <v/>
      </c>
      <c r="D294" s="22" t="str">
        <f t="array" ref="D294">_xlfn.XLOOKUP($B294,ML!$B$3:$B$2950,ML!D$3:D$2950,"",0,1)</f>
        <v/>
      </c>
      <c r="Y294" s="49"/>
    </row>
    <row r="295">
      <c r="A295" s="1"/>
      <c r="C295" s="22" t="str">
        <f t="array" ref="C295">_xlfn.XLOOKUP($B295,ML!$B$3:$B$2900,ML!C$3:C$2900,"",0,1)</f>
        <v/>
      </c>
      <c r="D295" s="22" t="str">
        <f t="array" ref="D295">_xlfn.XLOOKUP($B295,ML!$B$3:$B$2950,ML!D$3:D$2950,"",0,1)</f>
        <v/>
      </c>
      <c r="Y295" s="49"/>
    </row>
    <row r="296">
      <c r="A296" s="1"/>
      <c r="C296" s="22" t="str">
        <f t="array" ref="C296">_xlfn.XLOOKUP($B296,ML!$B$3:$B$2900,ML!C$3:C$2900,"",0,1)</f>
        <v/>
      </c>
      <c r="D296" s="22" t="str">
        <f t="array" ref="D296">_xlfn.XLOOKUP($B296,ML!$B$3:$B$2950,ML!D$3:D$2950,"",0,1)</f>
        <v/>
      </c>
      <c r="Y296" s="49"/>
    </row>
    <row r="297">
      <c r="A297" s="1"/>
      <c r="C297" s="22" t="str">
        <f t="array" ref="C297">_xlfn.XLOOKUP($B297,ML!$B$3:$B$2900,ML!C$3:C$2900,"",0,1)</f>
        <v/>
      </c>
      <c r="D297" s="22" t="str">
        <f t="array" ref="D297">_xlfn.XLOOKUP($B297,ML!$B$3:$B$2950,ML!D$3:D$2950,"",0,1)</f>
        <v/>
      </c>
      <c r="Y297" s="49"/>
    </row>
    <row r="298">
      <c r="A298" s="1"/>
      <c r="C298" s="22" t="str">
        <f t="array" ref="C298">_xlfn.XLOOKUP($B298,ML!$B$3:$B$2900,ML!C$3:C$2900,"",0,1)</f>
        <v/>
      </c>
      <c r="D298" s="22" t="str">
        <f t="array" ref="D298">_xlfn.XLOOKUP($B298,ML!$B$3:$B$2950,ML!D$3:D$2950,"",0,1)</f>
        <v/>
      </c>
      <c r="Y298" s="49"/>
    </row>
    <row r="299">
      <c r="A299" s="1"/>
      <c r="C299" s="22" t="str">
        <f t="array" ref="C299">_xlfn.XLOOKUP($B299,ML!$B$3:$B$2900,ML!C$3:C$2900,"",0,1)</f>
        <v/>
      </c>
      <c r="D299" s="22" t="str">
        <f t="array" ref="D299">_xlfn.XLOOKUP($B299,ML!$B$3:$B$2950,ML!D$3:D$2950,"",0,1)</f>
        <v/>
      </c>
      <c r="Y299" s="49"/>
    </row>
    <row r="300">
      <c r="A300" s="1"/>
      <c r="C300" s="22" t="str">
        <f t="array" ref="C300">_xlfn.XLOOKUP($B300,ML!$B$3:$B$2900,ML!C$3:C$2900,"",0,1)</f>
        <v/>
      </c>
      <c r="D300" s="22" t="str">
        <f t="array" ref="D300">_xlfn.XLOOKUP($B300,ML!$B$3:$B$2950,ML!D$3:D$2950,"",0,1)</f>
        <v/>
      </c>
      <c r="Y300" s="49"/>
    </row>
    <row r="301">
      <c r="A301" s="1"/>
      <c r="C301" s="22" t="str">
        <f t="array" ref="C301">_xlfn.XLOOKUP($B301,ML!$B$3:$B$2900,ML!C$3:C$2900,"",0,1)</f>
        <v/>
      </c>
      <c r="D301" s="22" t="str">
        <f t="array" ref="D301">_xlfn.XLOOKUP($B301,ML!$B$3:$B$2950,ML!D$3:D$2950,"",0,1)</f>
        <v/>
      </c>
      <c r="Y301" s="49"/>
    </row>
    <row r="302">
      <c r="A302" s="1"/>
      <c r="C302" s="22" t="str">
        <f t="array" ref="C302">_xlfn.XLOOKUP($B302,ML!$B$3:$B$2900,ML!C$3:C$2900,"",0,1)</f>
        <v/>
      </c>
      <c r="D302" s="22" t="str">
        <f t="array" ref="D302">_xlfn.XLOOKUP($B302,ML!$B$3:$B$2950,ML!D$3:D$2950,"",0,1)</f>
        <v/>
      </c>
      <c r="Y302" s="49"/>
    </row>
    <row r="303">
      <c r="A303" s="1"/>
      <c r="C303" s="22" t="str">
        <f t="array" ref="C303">_xlfn.XLOOKUP($B303,ML!$B$3:$B$2900,ML!C$3:C$2900,"",0,1)</f>
        <v/>
      </c>
      <c r="D303" s="22" t="str">
        <f t="array" ref="D303">_xlfn.XLOOKUP($B303,ML!$B$3:$B$2950,ML!D$3:D$2950,"",0,1)</f>
        <v/>
      </c>
      <c r="Y303" s="49"/>
    </row>
    <row r="304">
      <c r="A304" s="1"/>
      <c r="C304" s="22" t="str">
        <f t="array" ref="C304">_xlfn.XLOOKUP($B304,ML!$B$3:$B$2900,ML!C$3:C$2900,"",0,1)</f>
        <v/>
      </c>
      <c r="D304" s="22" t="str">
        <f t="array" ref="D304">_xlfn.XLOOKUP($B304,ML!$B$3:$B$2950,ML!D$3:D$2950,"",0,1)</f>
        <v/>
      </c>
      <c r="Y304" s="49"/>
    </row>
    <row r="305">
      <c r="A305" s="1"/>
      <c r="C305" s="22" t="str">
        <f t="array" ref="C305">_xlfn.XLOOKUP($B305,ML!$B$3:$B$2900,ML!C$3:C$2900,"",0,1)</f>
        <v/>
      </c>
      <c r="D305" s="22" t="str">
        <f t="array" ref="D305">_xlfn.XLOOKUP($B305,ML!$B$3:$B$2950,ML!D$3:D$2950,"",0,1)</f>
        <v/>
      </c>
      <c r="Y305" s="49"/>
    </row>
    <row r="306">
      <c r="A306" s="1"/>
      <c r="C306" s="22" t="str">
        <f t="array" ref="C306">_xlfn.XLOOKUP($B306,ML!$B$3:$B$2900,ML!C$3:C$2900,"",0,1)</f>
        <v/>
      </c>
      <c r="D306" s="22" t="str">
        <f t="array" ref="D306">_xlfn.XLOOKUP($B306,ML!$B$3:$B$2950,ML!D$3:D$2950,"",0,1)</f>
        <v/>
      </c>
      <c r="Y306" s="49"/>
    </row>
    <row r="307">
      <c r="A307" s="1"/>
      <c r="C307" s="22" t="str">
        <f t="array" ref="C307">_xlfn.XLOOKUP($B307,ML!$B$3:$B$2900,ML!C$3:C$2900,"",0,1)</f>
        <v/>
      </c>
      <c r="D307" s="22" t="str">
        <f t="array" ref="D307">_xlfn.XLOOKUP($B307,ML!$B$3:$B$2950,ML!D$3:D$2950,"",0,1)</f>
        <v/>
      </c>
      <c r="Y307" s="49"/>
    </row>
    <row r="308">
      <c r="A308" s="1"/>
      <c r="C308" s="22" t="str">
        <f t="array" ref="C308">_xlfn.XLOOKUP($B308,ML!$B$3:$B$2900,ML!C$3:C$2900,"",0,1)</f>
        <v/>
      </c>
      <c r="D308" s="22" t="str">
        <f t="array" ref="D308">_xlfn.XLOOKUP($B308,ML!$B$3:$B$2950,ML!D$3:D$2950,"",0,1)</f>
        <v/>
      </c>
      <c r="Y308" s="49"/>
    </row>
    <row r="309">
      <c r="A309" s="1"/>
      <c r="C309" s="22" t="str">
        <f t="array" ref="C309">_xlfn.XLOOKUP($B309,ML!$B$3:$B$2900,ML!C$3:C$2900,"",0,1)</f>
        <v/>
      </c>
      <c r="D309" s="22" t="str">
        <f t="array" ref="D309">_xlfn.XLOOKUP($B309,ML!$B$3:$B$2950,ML!D$3:D$2950,"",0,1)</f>
        <v/>
      </c>
      <c r="Y309" s="49"/>
    </row>
    <row r="310">
      <c r="A310" s="1"/>
      <c r="C310" s="22" t="str">
        <f t="array" ref="C310">_xlfn.XLOOKUP($B310,ML!$B$3:$B$2900,ML!C$3:C$2900,"",0,1)</f>
        <v/>
      </c>
      <c r="D310" s="22" t="str">
        <f t="array" ref="D310">_xlfn.XLOOKUP($B310,ML!$B$3:$B$2950,ML!D$3:D$2950,"",0,1)</f>
        <v/>
      </c>
      <c r="Y310" s="49"/>
    </row>
    <row r="311">
      <c r="A311" s="1"/>
      <c r="C311" s="22" t="str">
        <f t="array" ref="C311">_xlfn.XLOOKUP($B311,ML!$B$3:$B$2900,ML!C$3:C$2900,"",0,1)</f>
        <v/>
      </c>
      <c r="D311" s="22" t="str">
        <f t="array" ref="D311">_xlfn.XLOOKUP($B311,ML!$B$3:$B$2950,ML!D$3:D$2950,"",0,1)</f>
        <v/>
      </c>
      <c r="Y311" s="49"/>
    </row>
    <row r="312">
      <c r="A312" s="1"/>
      <c r="C312" s="22" t="str">
        <f t="array" ref="C312">_xlfn.XLOOKUP($B312,ML!$B$3:$B$2900,ML!C$3:C$2900,"",0,1)</f>
        <v/>
      </c>
      <c r="D312" s="22" t="str">
        <f t="array" ref="D312">_xlfn.XLOOKUP($B312,ML!$B$3:$B$2950,ML!D$3:D$2950,"",0,1)</f>
        <v/>
      </c>
      <c r="Y312" s="49"/>
    </row>
    <row r="313">
      <c r="A313" s="1"/>
      <c r="C313" s="22" t="str">
        <f t="array" ref="C313">_xlfn.XLOOKUP($B313,ML!$B$3:$B$2900,ML!C$3:C$2900,"",0,1)</f>
        <v/>
      </c>
      <c r="D313" s="22" t="str">
        <f t="array" ref="D313">_xlfn.XLOOKUP($B313,ML!$B$3:$B$2950,ML!D$3:D$2950,"",0,1)</f>
        <v/>
      </c>
      <c r="Y313" s="49"/>
    </row>
    <row r="314">
      <c r="A314" s="1"/>
      <c r="C314" s="22" t="str">
        <f t="array" ref="C314">_xlfn.XLOOKUP($B314,ML!$B$3:$B$2900,ML!C$3:C$2900,"",0,1)</f>
        <v/>
      </c>
      <c r="D314" s="22" t="str">
        <f t="array" ref="D314">_xlfn.XLOOKUP($B314,ML!$B$3:$B$2950,ML!D$3:D$2950,"",0,1)</f>
        <v/>
      </c>
      <c r="Y314" s="49"/>
    </row>
    <row r="315">
      <c r="A315" s="1"/>
      <c r="C315" s="22" t="str">
        <f t="array" ref="C315">_xlfn.XLOOKUP($B315,ML!$B$3:$B$2900,ML!C$3:C$2900,"",0,1)</f>
        <v/>
      </c>
      <c r="D315" s="22" t="str">
        <f t="array" ref="D315">_xlfn.XLOOKUP($B315,ML!$B$3:$B$2950,ML!D$3:D$2950,"",0,1)</f>
        <v/>
      </c>
      <c r="Y315" s="49"/>
    </row>
    <row r="316">
      <c r="A316" s="1"/>
      <c r="C316" s="22" t="str">
        <f t="array" ref="C316">_xlfn.XLOOKUP($B316,ML!$B$3:$B$2900,ML!C$3:C$2900,"",0,1)</f>
        <v/>
      </c>
      <c r="D316" s="22" t="str">
        <f t="array" ref="D316">_xlfn.XLOOKUP($B316,ML!$B$3:$B$2950,ML!D$3:D$2950,"",0,1)</f>
        <v/>
      </c>
      <c r="Y316" s="49"/>
    </row>
    <row r="317">
      <c r="A317" s="1"/>
      <c r="C317" s="22" t="str">
        <f t="array" ref="C317">_xlfn.XLOOKUP($B317,ML!$B$3:$B$2900,ML!C$3:C$2900,"",0,1)</f>
        <v/>
      </c>
      <c r="D317" s="22" t="str">
        <f t="array" ref="D317">_xlfn.XLOOKUP($B317,ML!$B$3:$B$2950,ML!D$3:D$2950,"",0,1)</f>
        <v/>
      </c>
      <c r="Y317" s="49"/>
    </row>
    <row r="318">
      <c r="A318" s="1"/>
      <c r="C318" s="22" t="str">
        <f t="array" ref="C318">_xlfn.XLOOKUP($B318,ML!$B$3:$B$2900,ML!C$3:C$2900,"",0,1)</f>
        <v/>
      </c>
      <c r="D318" s="22" t="str">
        <f t="array" ref="D318">_xlfn.XLOOKUP($B318,ML!$B$3:$B$2950,ML!D$3:D$2950,"",0,1)</f>
        <v/>
      </c>
      <c r="Y318" s="49"/>
    </row>
    <row r="319">
      <c r="A319" s="1"/>
      <c r="C319" s="22" t="str">
        <f t="array" ref="C319">_xlfn.XLOOKUP($B319,ML!$B$3:$B$2900,ML!C$3:C$2900,"",0,1)</f>
        <v/>
      </c>
      <c r="D319" s="22" t="str">
        <f t="array" ref="D319">_xlfn.XLOOKUP($B319,ML!$B$3:$B$2950,ML!D$3:D$2950,"",0,1)</f>
        <v/>
      </c>
      <c r="Y319" s="49"/>
    </row>
    <row r="320">
      <c r="A320" s="1"/>
      <c r="C320" s="22" t="str">
        <f t="array" ref="C320">_xlfn.XLOOKUP($B320,ML!$B$3:$B$2900,ML!C$3:C$2900,"",0,1)</f>
        <v/>
      </c>
      <c r="D320" s="22" t="str">
        <f t="array" ref="D320">_xlfn.XLOOKUP($B320,ML!$B$3:$B$2950,ML!D$3:D$2950,"",0,1)</f>
        <v/>
      </c>
      <c r="Y320" s="49"/>
    </row>
    <row r="321">
      <c r="A321" s="1"/>
      <c r="C321" s="22" t="str">
        <f t="array" ref="C321">_xlfn.XLOOKUP($B321,ML!$B$3:$B$2900,ML!C$3:C$2900,"",0,1)</f>
        <v/>
      </c>
      <c r="D321" s="22" t="str">
        <f t="array" ref="D321">_xlfn.XLOOKUP($B321,ML!$B$3:$B$2950,ML!D$3:D$2950,"",0,1)</f>
        <v/>
      </c>
      <c r="Y321" s="49"/>
    </row>
    <row r="322">
      <c r="A322" s="1"/>
      <c r="C322" s="22" t="str">
        <f t="array" ref="C322">_xlfn.XLOOKUP($B322,ML!$B$3:$B$2900,ML!C$3:C$2900,"",0,1)</f>
        <v/>
      </c>
      <c r="D322" s="22" t="str">
        <f t="array" ref="D322">_xlfn.XLOOKUP($B322,ML!$B$3:$B$2950,ML!D$3:D$2950,"",0,1)</f>
        <v/>
      </c>
      <c r="Y322" s="49"/>
    </row>
    <row r="323">
      <c r="A323" s="1"/>
      <c r="C323" s="22" t="str">
        <f t="array" ref="C323">_xlfn.XLOOKUP($B323,ML!$B$3:$B$2900,ML!C$3:C$2900,"",0,1)</f>
        <v/>
      </c>
      <c r="D323" s="22" t="str">
        <f t="array" ref="D323">_xlfn.XLOOKUP($B323,ML!$B$3:$B$2950,ML!D$3:D$2950,"",0,1)</f>
        <v/>
      </c>
      <c r="Y323" s="49"/>
    </row>
    <row r="324">
      <c r="A324" s="1"/>
      <c r="C324" s="22" t="str">
        <f t="array" ref="C324">_xlfn.XLOOKUP($B324,ML!$B$3:$B$2900,ML!C$3:C$2900,"",0,1)</f>
        <v/>
      </c>
      <c r="D324" s="22" t="str">
        <f t="array" ref="D324">_xlfn.XLOOKUP($B324,ML!$B$3:$B$2950,ML!D$3:D$2950,"",0,1)</f>
        <v/>
      </c>
      <c r="Y324" s="49"/>
    </row>
    <row r="325">
      <c r="A325" s="1"/>
      <c r="C325" s="22" t="str">
        <f t="array" ref="C325">_xlfn.XLOOKUP($B325,ML!$B$3:$B$2900,ML!C$3:C$2900,"",0,1)</f>
        <v/>
      </c>
      <c r="D325" s="22" t="str">
        <f t="array" ref="D325">_xlfn.XLOOKUP($B325,ML!$B$3:$B$2950,ML!D$3:D$2950,"",0,1)</f>
        <v/>
      </c>
      <c r="Y325" s="49"/>
    </row>
    <row r="326">
      <c r="A326" s="1"/>
      <c r="C326" s="22" t="str">
        <f t="array" ref="C326">_xlfn.XLOOKUP($B326,ML!$B$3:$B$2900,ML!C$3:C$2900,"",0,1)</f>
        <v/>
      </c>
      <c r="D326" s="22" t="str">
        <f t="array" ref="D326">_xlfn.XLOOKUP($B326,ML!$B$3:$B$2950,ML!D$3:D$2950,"",0,1)</f>
        <v/>
      </c>
      <c r="Y326" s="49"/>
    </row>
    <row r="327">
      <c r="A327" s="1"/>
      <c r="C327" s="22" t="str">
        <f t="array" ref="C327">_xlfn.XLOOKUP($B327,ML!$B$3:$B$2900,ML!C$3:C$2900,"",0,1)</f>
        <v/>
      </c>
      <c r="D327" s="22" t="str">
        <f t="array" ref="D327">_xlfn.XLOOKUP($B327,ML!$B$3:$B$2950,ML!D$3:D$2950,"",0,1)</f>
        <v/>
      </c>
      <c r="Y327" s="49"/>
    </row>
    <row r="328">
      <c r="A328" s="1"/>
      <c r="C328" s="22" t="str">
        <f t="array" ref="C328">_xlfn.XLOOKUP($B328,ML!$B$3:$B$2900,ML!C$3:C$2900,"",0,1)</f>
        <v/>
      </c>
      <c r="D328" s="22" t="str">
        <f t="array" ref="D328">_xlfn.XLOOKUP($B328,ML!$B$3:$B$2950,ML!D$3:D$2950,"",0,1)</f>
        <v/>
      </c>
      <c r="Y328" s="49"/>
    </row>
    <row r="329">
      <c r="A329" s="1"/>
      <c r="C329" s="22" t="str">
        <f t="array" ref="C329">_xlfn.XLOOKUP($B329,ML!$B$3:$B$2900,ML!C$3:C$2900,"",0,1)</f>
        <v/>
      </c>
      <c r="D329" s="22" t="str">
        <f t="array" ref="D329">_xlfn.XLOOKUP($B329,ML!$B$3:$B$2950,ML!D$3:D$2950,"",0,1)</f>
        <v/>
      </c>
      <c r="Y329" s="49"/>
    </row>
    <row r="330">
      <c r="A330" s="1"/>
      <c r="C330" s="22" t="str">
        <f t="array" ref="C330">_xlfn.XLOOKUP($B330,ML!$B$3:$B$2900,ML!C$3:C$2900,"",0,1)</f>
        <v/>
      </c>
      <c r="D330" s="22" t="str">
        <f t="array" ref="D330">_xlfn.XLOOKUP($B330,ML!$B$3:$B$2950,ML!D$3:D$2950,"",0,1)</f>
        <v/>
      </c>
      <c r="Y330" s="49"/>
    </row>
    <row r="331">
      <c r="A331" s="1"/>
      <c r="C331" s="22" t="str">
        <f t="array" ref="C331">_xlfn.XLOOKUP($B331,ML!$B$3:$B$2900,ML!C$3:C$2900,"",0,1)</f>
        <v/>
      </c>
      <c r="D331" s="22" t="str">
        <f t="array" ref="D331">_xlfn.XLOOKUP($B331,ML!$B$3:$B$2950,ML!D$3:D$2950,"",0,1)</f>
        <v/>
      </c>
      <c r="Y331" s="49"/>
    </row>
    <row r="332">
      <c r="A332" s="1"/>
      <c r="C332" s="22" t="str">
        <f t="array" ref="C332">_xlfn.XLOOKUP($B332,ML!$B$3:$B$2900,ML!C$3:C$2900,"",0,1)</f>
        <v/>
      </c>
      <c r="D332" s="22" t="str">
        <f t="array" ref="D332">_xlfn.XLOOKUP($B332,ML!$B$3:$B$2950,ML!D$3:D$2950,"",0,1)</f>
        <v/>
      </c>
      <c r="Y332" s="49"/>
    </row>
    <row r="333">
      <c r="A333" s="1"/>
      <c r="C333" s="22" t="str">
        <f t="array" ref="C333">_xlfn.XLOOKUP($B333,ML!$B$3:$B$2900,ML!C$3:C$2900,"",0,1)</f>
        <v/>
      </c>
      <c r="D333" s="22" t="str">
        <f t="array" ref="D333">_xlfn.XLOOKUP($B333,ML!$B$3:$B$2950,ML!D$3:D$2950,"",0,1)</f>
        <v/>
      </c>
      <c r="Y333" s="49"/>
    </row>
    <row r="334">
      <c r="A334" s="1"/>
      <c r="C334" s="22" t="str">
        <f t="array" ref="C334">_xlfn.XLOOKUP($B334,ML!$B$3:$B$2900,ML!C$3:C$2900,"",0,1)</f>
        <v/>
      </c>
      <c r="D334" s="22" t="str">
        <f t="array" ref="D334">_xlfn.XLOOKUP($B334,ML!$B$3:$B$2950,ML!D$3:D$2950,"",0,1)</f>
        <v/>
      </c>
      <c r="Y334" s="49"/>
    </row>
    <row r="335">
      <c r="A335" s="1"/>
      <c r="C335" s="22" t="str">
        <f t="array" ref="C335">_xlfn.XLOOKUP($B335,ML!$B$3:$B$2900,ML!C$3:C$2900,"",0,1)</f>
        <v/>
      </c>
      <c r="D335" s="22" t="str">
        <f t="array" ref="D335">_xlfn.XLOOKUP($B335,ML!$B$3:$B$2950,ML!D$3:D$2950,"",0,1)</f>
        <v/>
      </c>
      <c r="Y335" s="49"/>
    </row>
    <row r="336">
      <c r="A336" s="1"/>
      <c r="C336" s="22" t="str">
        <f t="array" ref="C336">_xlfn.XLOOKUP($B336,ML!$B$3:$B$2900,ML!C$3:C$2900,"",0,1)</f>
        <v/>
      </c>
      <c r="D336" s="22" t="str">
        <f t="array" ref="D336">_xlfn.XLOOKUP($B336,ML!$B$3:$B$2950,ML!D$3:D$2950,"",0,1)</f>
        <v/>
      </c>
      <c r="Y336" s="49"/>
    </row>
    <row r="337">
      <c r="A337" s="1"/>
      <c r="C337" s="22" t="str">
        <f t="array" ref="C337">_xlfn.XLOOKUP($B337,ML!$B$3:$B$2900,ML!C$3:C$2900,"",0,1)</f>
        <v/>
      </c>
      <c r="D337" s="22" t="str">
        <f t="array" ref="D337">_xlfn.XLOOKUP($B337,ML!$B$3:$B$2950,ML!D$3:D$2950,"",0,1)</f>
        <v/>
      </c>
      <c r="Y337" s="49"/>
    </row>
    <row r="338">
      <c r="A338" s="1"/>
      <c r="C338" s="22" t="str">
        <f t="array" ref="C338">_xlfn.XLOOKUP($B338,ML!$B$3:$B$2900,ML!C$3:C$2900,"",0,1)</f>
        <v/>
      </c>
      <c r="D338" s="22" t="str">
        <f t="array" ref="D338">_xlfn.XLOOKUP($B338,ML!$B$3:$B$2950,ML!D$3:D$2950,"",0,1)</f>
        <v/>
      </c>
      <c r="Y338" s="49"/>
    </row>
    <row r="339">
      <c r="A339" s="1"/>
      <c r="C339" s="22" t="str">
        <f t="array" ref="C339">_xlfn.XLOOKUP($B339,ML!$B$3:$B$2900,ML!C$3:C$2900,"",0,1)</f>
        <v/>
      </c>
      <c r="D339" s="22" t="str">
        <f t="array" ref="D339">_xlfn.XLOOKUP($B339,ML!$B$3:$B$2950,ML!D$3:D$2950,"",0,1)</f>
        <v/>
      </c>
      <c r="Y339" s="49"/>
    </row>
    <row r="340">
      <c r="A340" s="1"/>
      <c r="C340" s="22" t="str">
        <f t="array" ref="C340">_xlfn.XLOOKUP($B340,ML!$B$3:$B$2900,ML!C$3:C$2900,"",0,1)</f>
        <v/>
      </c>
      <c r="D340" s="22" t="str">
        <f t="array" ref="D340">_xlfn.XLOOKUP($B340,ML!$B$3:$B$2950,ML!D$3:D$2950,"",0,1)</f>
        <v/>
      </c>
      <c r="Y340" s="49"/>
    </row>
    <row r="341">
      <c r="A341" s="1"/>
      <c r="C341" s="22" t="str">
        <f t="array" ref="C341">_xlfn.XLOOKUP($B341,ML!$B$3:$B$2900,ML!C$3:C$2900,"",0,1)</f>
        <v/>
      </c>
      <c r="D341" s="22" t="str">
        <f t="array" ref="D341">_xlfn.XLOOKUP($B341,ML!$B$3:$B$2950,ML!D$3:D$2950,"",0,1)</f>
        <v/>
      </c>
      <c r="Y341" s="49"/>
    </row>
    <row r="342">
      <c r="A342" s="1"/>
      <c r="C342" s="22" t="str">
        <f t="array" ref="C342">_xlfn.XLOOKUP($B342,ML!$B$3:$B$2900,ML!C$3:C$2900,"",0,1)</f>
        <v/>
      </c>
      <c r="D342" s="22" t="str">
        <f t="array" ref="D342">_xlfn.XLOOKUP($B342,ML!$B$3:$B$2950,ML!D$3:D$2950,"",0,1)</f>
        <v/>
      </c>
      <c r="Y342" s="49"/>
    </row>
    <row r="343">
      <c r="A343" s="1"/>
      <c r="C343" s="22" t="str">
        <f t="array" ref="C343">_xlfn.XLOOKUP($B343,ML!$B$3:$B$2900,ML!C$3:C$2900,"",0,1)</f>
        <v/>
      </c>
      <c r="D343" s="22" t="str">
        <f t="array" ref="D343">_xlfn.XLOOKUP($B343,ML!$B$3:$B$2950,ML!D$3:D$2950,"",0,1)</f>
        <v/>
      </c>
      <c r="Y343" s="49"/>
    </row>
    <row r="344">
      <c r="A344" s="1"/>
      <c r="C344" s="22" t="str">
        <f t="array" ref="C344">_xlfn.XLOOKUP($B344,ML!$B$3:$B$2900,ML!C$3:C$2900,"",0,1)</f>
        <v/>
      </c>
      <c r="D344" s="22" t="str">
        <f t="array" ref="D344">_xlfn.XLOOKUP($B344,ML!$B$3:$B$2950,ML!D$3:D$2950,"",0,1)</f>
        <v/>
      </c>
      <c r="Y344" s="49"/>
    </row>
    <row r="345">
      <c r="A345" s="1"/>
      <c r="C345" s="22" t="str">
        <f t="array" ref="C345">_xlfn.XLOOKUP($B345,ML!$B$3:$B$2900,ML!C$3:C$2900,"",0,1)</f>
        <v/>
      </c>
      <c r="D345" s="22" t="str">
        <f t="array" ref="D345">_xlfn.XLOOKUP($B345,ML!$B$3:$B$2950,ML!D$3:D$2950,"",0,1)</f>
        <v/>
      </c>
      <c r="Y345" s="49"/>
    </row>
    <row r="346">
      <c r="A346" s="1"/>
      <c r="C346" s="22" t="str">
        <f t="array" ref="C346">_xlfn.XLOOKUP($B346,ML!$B$3:$B$2900,ML!C$3:C$2900,"",0,1)</f>
        <v/>
      </c>
      <c r="D346" s="22" t="str">
        <f t="array" ref="D346">_xlfn.XLOOKUP($B346,ML!$B$3:$B$2950,ML!D$3:D$2950,"",0,1)</f>
        <v/>
      </c>
      <c r="Y346" s="49"/>
    </row>
    <row r="347">
      <c r="A347" s="1"/>
      <c r="C347" s="22" t="str">
        <f t="array" ref="C347">_xlfn.XLOOKUP($B347,ML!$B$3:$B$2900,ML!C$3:C$2900,"",0,1)</f>
        <v/>
      </c>
      <c r="D347" s="22" t="str">
        <f t="array" ref="D347">_xlfn.XLOOKUP($B347,ML!$B$3:$B$2950,ML!D$3:D$2950,"",0,1)</f>
        <v/>
      </c>
      <c r="Y347" s="49"/>
    </row>
    <row r="348">
      <c r="A348" s="1"/>
      <c r="C348" s="22" t="str">
        <f t="array" ref="C348">_xlfn.XLOOKUP($B348,ML!$B$3:$B$2900,ML!C$3:C$2900,"",0,1)</f>
        <v/>
      </c>
      <c r="D348" s="22" t="str">
        <f t="array" ref="D348">_xlfn.XLOOKUP($B348,ML!$B$3:$B$2950,ML!D$3:D$2950,"",0,1)</f>
        <v/>
      </c>
      <c r="Y348" s="49"/>
    </row>
    <row r="349">
      <c r="A349" s="1"/>
      <c r="C349" s="22" t="str">
        <f t="array" ref="C349">_xlfn.XLOOKUP($B349,ML!$B$3:$B$2900,ML!C$3:C$2900,"",0,1)</f>
        <v/>
      </c>
      <c r="D349" s="22" t="str">
        <f t="array" ref="D349">_xlfn.XLOOKUP($B349,ML!$B$3:$B$2950,ML!D$3:D$2950,"",0,1)</f>
        <v/>
      </c>
      <c r="Y349" s="49"/>
    </row>
    <row r="350">
      <c r="A350" s="1"/>
      <c r="C350" s="22" t="str">
        <f t="array" ref="C350">_xlfn.XLOOKUP($B350,ML!$B$3:$B$2900,ML!C$3:C$2900,"",0,1)</f>
        <v/>
      </c>
      <c r="D350" s="22" t="str">
        <f t="array" ref="D350">_xlfn.XLOOKUP($B350,ML!$B$3:$B$2950,ML!D$3:D$2950,"",0,1)</f>
        <v/>
      </c>
      <c r="Y350" s="49"/>
    </row>
    <row r="351">
      <c r="A351" s="1"/>
      <c r="C351" s="22" t="str">
        <f t="array" ref="C351">_xlfn.XLOOKUP($B351,ML!$B$3:$B$2900,ML!C$3:C$2900,"",0,1)</f>
        <v/>
      </c>
      <c r="D351" s="22" t="str">
        <f t="array" ref="D351">_xlfn.XLOOKUP($B351,ML!$B$3:$B$2950,ML!D$3:D$2950,"",0,1)</f>
        <v/>
      </c>
      <c r="Y351" s="49"/>
    </row>
    <row r="352">
      <c r="A352" s="1"/>
      <c r="C352" s="22" t="str">
        <f t="array" ref="C352">_xlfn.XLOOKUP($B352,ML!$B$3:$B$2900,ML!C$3:C$2900,"",0,1)</f>
        <v/>
      </c>
      <c r="D352" s="22" t="str">
        <f t="array" ref="D352">_xlfn.XLOOKUP($B352,ML!$B$3:$B$2950,ML!D$3:D$2950,"",0,1)</f>
        <v/>
      </c>
      <c r="Y352" s="49"/>
    </row>
    <row r="353">
      <c r="A353" s="1"/>
      <c r="C353" s="22" t="str">
        <f t="array" ref="C353">_xlfn.XLOOKUP($B353,ML!$B$3:$B$2900,ML!C$3:C$2900,"",0,1)</f>
        <v/>
      </c>
      <c r="D353" s="22" t="str">
        <f t="array" ref="D353">_xlfn.XLOOKUP($B353,ML!$B$3:$B$2950,ML!D$3:D$2950,"",0,1)</f>
        <v/>
      </c>
      <c r="Y353" s="49"/>
    </row>
    <row r="354">
      <c r="A354" s="1"/>
      <c r="C354" s="22" t="str">
        <f t="array" ref="C354">_xlfn.XLOOKUP($B354,ML!$B$3:$B$2900,ML!C$3:C$2900,"",0,1)</f>
        <v/>
      </c>
      <c r="D354" s="22" t="str">
        <f t="array" ref="D354">_xlfn.XLOOKUP($B354,ML!$B$3:$B$2950,ML!D$3:D$2950,"",0,1)</f>
        <v/>
      </c>
      <c r="Y354" s="49"/>
    </row>
    <row r="355">
      <c r="A355" s="1"/>
      <c r="C355" s="22" t="str">
        <f t="array" ref="C355">_xlfn.XLOOKUP($B355,ML!$B$3:$B$2900,ML!C$3:C$2900,"",0,1)</f>
        <v/>
      </c>
      <c r="D355" s="22" t="str">
        <f t="array" ref="D355">_xlfn.XLOOKUP($B355,ML!$B$3:$B$2950,ML!D$3:D$2950,"",0,1)</f>
        <v/>
      </c>
      <c r="Y355" s="49"/>
    </row>
    <row r="356">
      <c r="A356" s="1"/>
      <c r="C356" s="22" t="str">
        <f t="array" ref="C356">_xlfn.XLOOKUP($B356,ML!$B$3:$B$2900,ML!C$3:C$2900,"",0,1)</f>
        <v/>
      </c>
      <c r="D356" s="22" t="str">
        <f t="array" ref="D356">_xlfn.XLOOKUP($B356,ML!$B$3:$B$2950,ML!D$3:D$2950,"",0,1)</f>
        <v/>
      </c>
      <c r="Y356" s="49"/>
    </row>
    <row r="357">
      <c r="A357" s="1"/>
      <c r="C357" s="22" t="str">
        <f t="array" ref="C357">_xlfn.XLOOKUP($B357,ML!$B$3:$B$2900,ML!C$3:C$2900,"",0,1)</f>
        <v/>
      </c>
      <c r="D357" s="22" t="str">
        <f t="array" ref="D357">_xlfn.XLOOKUP($B357,ML!$B$3:$B$2950,ML!D$3:D$2950,"",0,1)</f>
        <v/>
      </c>
      <c r="Y357" s="49"/>
    </row>
    <row r="358">
      <c r="A358" s="1"/>
      <c r="C358" s="22" t="str">
        <f t="array" ref="C358">_xlfn.XLOOKUP($B358,ML!$B$3:$B$2900,ML!C$3:C$2900,"",0,1)</f>
        <v/>
      </c>
      <c r="D358" s="22" t="str">
        <f t="array" ref="D358">_xlfn.XLOOKUP($B358,ML!$B$3:$B$2950,ML!D$3:D$2950,"",0,1)</f>
        <v/>
      </c>
      <c r="Y358" s="49"/>
    </row>
    <row r="359">
      <c r="A359" s="1"/>
      <c r="C359" s="22" t="str">
        <f t="array" ref="C359">_xlfn.XLOOKUP($B359,ML!$B$3:$B$2900,ML!C$3:C$2900,"",0,1)</f>
        <v/>
      </c>
      <c r="D359" s="22" t="str">
        <f t="array" ref="D359">_xlfn.XLOOKUP($B359,ML!$B$3:$B$2950,ML!D$3:D$2950,"",0,1)</f>
        <v/>
      </c>
      <c r="Y359" s="49"/>
    </row>
    <row r="360">
      <c r="A360" s="1"/>
      <c r="C360" s="22" t="str">
        <f t="array" ref="C360">_xlfn.XLOOKUP($B360,ML!$B$3:$B$2900,ML!C$3:C$2900,"",0,1)</f>
        <v/>
      </c>
      <c r="D360" s="22" t="str">
        <f t="array" ref="D360">_xlfn.XLOOKUP($B360,ML!$B$3:$B$2950,ML!D$3:D$2950,"",0,1)</f>
        <v/>
      </c>
      <c r="Y360" s="49"/>
    </row>
    <row r="361">
      <c r="A361" s="1"/>
      <c r="C361" s="22" t="str">
        <f t="array" ref="C361">_xlfn.XLOOKUP($B361,ML!$B$3:$B$2900,ML!C$3:C$2900,"",0,1)</f>
        <v/>
      </c>
      <c r="D361" s="22" t="str">
        <f t="array" ref="D361">_xlfn.XLOOKUP($B361,ML!$B$3:$B$2950,ML!D$3:D$2950,"",0,1)</f>
        <v/>
      </c>
      <c r="Y361" s="49"/>
    </row>
    <row r="362">
      <c r="A362" s="1"/>
      <c r="C362" s="22" t="str">
        <f t="array" ref="C362">_xlfn.XLOOKUP($B362,ML!$B$3:$B$2900,ML!C$3:C$2900,"",0,1)</f>
        <v/>
      </c>
      <c r="D362" s="22" t="str">
        <f t="array" ref="D362">_xlfn.XLOOKUP($B362,ML!$B$3:$B$2950,ML!D$3:D$2950,"",0,1)</f>
        <v/>
      </c>
      <c r="Y362" s="49"/>
    </row>
    <row r="363">
      <c r="A363" s="1"/>
      <c r="C363" s="22" t="str">
        <f t="array" ref="C363">_xlfn.XLOOKUP($B363,ML!$B$3:$B$2900,ML!C$3:C$2900,"",0,1)</f>
        <v/>
      </c>
      <c r="D363" s="22" t="str">
        <f t="array" ref="D363">_xlfn.XLOOKUP($B363,ML!$B$3:$B$2950,ML!D$3:D$2950,"",0,1)</f>
        <v/>
      </c>
      <c r="Y363" s="49"/>
    </row>
    <row r="364">
      <c r="A364" s="1"/>
      <c r="C364" s="22" t="str">
        <f t="array" ref="C364">_xlfn.XLOOKUP($B364,ML!$B$3:$B$2900,ML!C$3:C$2900,"",0,1)</f>
        <v/>
      </c>
      <c r="D364" s="22" t="str">
        <f t="array" ref="D364">_xlfn.XLOOKUP($B364,ML!$B$3:$B$2950,ML!D$3:D$2950,"",0,1)</f>
        <v/>
      </c>
      <c r="Y364" s="49"/>
    </row>
    <row r="365">
      <c r="A365" s="1"/>
      <c r="C365" s="22" t="str">
        <f t="array" ref="C365">_xlfn.XLOOKUP($B365,ML!$B$3:$B$2900,ML!C$3:C$2900,"",0,1)</f>
        <v/>
      </c>
      <c r="D365" s="22" t="str">
        <f t="array" ref="D365">_xlfn.XLOOKUP($B365,ML!$B$3:$B$2950,ML!D$3:D$2950,"",0,1)</f>
        <v/>
      </c>
      <c r="Y365" s="49"/>
    </row>
    <row r="366">
      <c r="A366" s="1"/>
      <c r="C366" s="22" t="str">
        <f t="array" ref="C366">_xlfn.XLOOKUP($B366,ML!$B$3:$B$2900,ML!C$3:C$2900,"",0,1)</f>
        <v/>
      </c>
      <c r="D366" s="22" t="str">
        <f t="array" ref="D366">_xlfn.XLOOKUP($B366,ML!$B$3:$B$2950,ML!D$3:D$2950,"",0,1)</f>
        <v/>
      </c>
      <c r="Y366" s="49"/>
    </row>
    <row r="367">
      <c r="A367" s="1"/>
      <c r="C367" s="22" t="str">
        <f t="array" ref="C367">_xlfn.XLOOKUP($B367,ML!$B$3:$B$2900,ML!C$3:C$2900,"",0,1)</f>
        <v/>
      </c>
      <c r="D367" s="22" t="str">
        <f t="array" ref="D367">_xlfn.XLOOKUP($B367,ML!$B$3:$B$2950,ML!D$3:D$2950,"",0,1)</f>
        <v/>
      </c>
      <c r="Y367" s="49"/>
    </row>
    <row r="368">
      <c r="A368" s="1"/>
      <c r="C368" s="22" t="str">
        <f t="array" ref="C368">_xlfn.XLOOKUP($B368,ML!$B$3:$B$2900,ML!C$3:C$2900,"",0,1)</f>
        <v/>
      </c>
      <c r="D368" s="22" t="str">
        <f t="array" ref="D368">_xlfn.XLOOKUP($B368,ML!$B$3:$B$2950,ML!D$3:D$2950,"",0,1)</f>
        <v/>
      </c>
      <c r="Y368" s="49"/>
    </row>
    <row r="369">
      <c r="A369" s="1"/>
      <c r="C369" s="22" t="str">
        <f t="array" ref="C369">_xlfn.XLOOKUP($B369,ML!$B$3:$B$2900,ML!C$3:C$2900,"",0,1)</f>
        <v/>
      </c>
      <c r="D369" s="22" t="str">
        <f t="array" ref="D369">_xlfn.XLOOKUP($B369,ML!$B$3:$B$2950,ML!D$3:D$2950,"",0,1)</f>
        <v/>
      </c>
      <c r="Y369" s="49"/>
    </row>
    <row r="370">
      <c r="A370" s="1"/>
      <c r="C370" s="22" t="str">
        <f t="array" ref="C370">_xlfn.XLOOKUP($B370,ML!$B$3:$B$2900,ML!C$3:C$2900,"",0,1)</f>
        <v/>
      </c>
      <c r="D370" s="22" t="str">
        <f t="array" ref="D370">_xlfn.XLOOKUP($B370,ML!$B$3:$B$2950,ML!D$3:D$2950,"",0,1)</f>
        <v/>
      </c>
      <c r="Y370" s="49"/>
    </row>
    <row r="371">
      <c r="A371" s="1"/>
      <c r="C371" s="22" t="str">
        <f t="array" ref="C371">_xlfn.XLOOKUP($B371,ML!$B$3:$B$2900,ML!C$3:C$2900,"",0,1)</f>
        <v/>
      </c>
      <c r="D371" s="22" t="str">
        <f t="array" ref="D371">_xlfn.XLOOKUP($B371,ML!$B$3:$B$2950,ML!D$3:D$2950,"",0,1)</f>
        <v/>
      </c>
      <c r="Y371" s="49"/>
    </row>
    <row r="372">
      <c r="A372" s="1"/>
      <c r="C372" s="22" t="str">
        <f t="array" ref="C372">_xlfn.XLOOKUP($B372,ML!$B$3:$B$2900,ML!C$3:C$2900,"",0,1)</f>
        <v/>
      </c>
      <c r="D372" s="22" t="str">
        <f t="array" ref="D372">_xlfn.XLOOKUP($B372,ML!$B$3:$B$2950,ML!D$3:D$2950,"",0,1)</f>
        <v/>
      </c>
      <c r="Y372" s="49"/>
    </row>
    <row r="373">
      <c r="A373" s="1"/>
      <c r="C373" s="22" t="str">
        <f t="array" ref="C373">_xlfn.XLOOKUP($B373,ML!$B$3:$B$2900,ML!C$3:C$2900,"",0,1)</f>
        <v/>
      </c>
      <c r="D373" s="22" t="str">
        <f t="array" ref="D373">_xlfn.XLOOKUP($B373,ML!$B$3:$B$2950,ML!D$3:D$2950,"",0,1)</f>
        <v/>
      </c>
      <c r="Y373" s="49"/>
    </row>
    <row r="374">
      <c r="A374" s="1"/>
      <c r="C374" s="22" t="str">
        <f t="array" ref="C374">_xlfn.XLOOKUP($B374,ML!$B$3:$B$2900,ML!C$3:C$2900,"",0,1)</f>
        <v/>
      </c>
      <c r="D374" s="22" t="str">
        <f t="array" ref="D374">_xlfn.XLOOKUP($B374,ML!$B$3:$B$2950,ML!D$3:D$2950,"",0,1)</f>
        <v/>
      </c>
      <c r="Y374" s="49"/>
    </row>
    <row r="375">
      <c r="A375" s="1"/>
      <c r="C375" s="22" t="str">
        <f t="array" ref="C375">_xlfn.XLOOKUP($B375,ML!$B$3:$B$2900,ML!C$3:C$2900,"",0,1)</f>
        <v/>
      </c>
      <c r="D375" s="22" t="str">
        <f t="array" ref="D375">_xlfn.XLOOKUP($B375,ML!$B$3:$B$2950,ML!D$3:D$2950,"",0,1)</f>
        <v/>
      </c>
      <c r="Y375" s="49"/>
    </row>
    <row r="376">
      <c r="A376" s="1"/>
      <c r="C376" s="22" t="str">
        <f t="array" ref="C376">_xlfn.XLOOKUP($B376,ML!$B$3:$B$2900,ML!C$3:C$2900,"",0,1)</f>
        <v/>
      </c>
      <c r="D376" s="22" t="str">
        <f t="array" ref="D376">_xlfn.XLOOKUP($B376,ML!$B$3:$B$2950,ML!D$3:D$2950,"",0,1)</f>
        <v/>
      </c>
      <c r="Y376" s="49"/>
    </row>
    <row r="377">
      <c r="A377" s="1"/>
      <c r="C377" s="22" t="str">
        <f t="array" ref="C377">_xlfn.XLOOKUP($B377,ML!$B$3:$B$2900,ML!C$3:C$2900,"",0,1)</f>
        <v/>
      </c>
      <c r="D377" s="22" t="str">
        <f t="array" ref="D377">_xlfn.XLOOKUP($B377,ML!$B$3:$B$2950,ML!D$3:D$2950,"",0,1)</f>
        <v/>
      </c>
      <c r="Y377" s="49"/>
    </row>
    <row r="378">
      <c r="A378" s="1"/>
      <c r="C378" s="22" t="str">
        <f t="array" ref="C378">_xlfn.XLOOKUP($B378,ML!$B$3:$B$2900,ML!C$3:C$2900,"",0,1)</f>
        <v/>
      </c>
      <c r="D378" s="22" t="str">
        <f t="array" ref="D378">_xlfn.XLOOKUP($B378,ML!$B$3:$B$2950,ML!D$3:D$2950,"",0,1)</f>
        <v/>
      </c>
      <c r="Y378" s="49"/>
    </row>
    <row r="379">
      <c r="A379" s="1"/>
      <c r="C379" s="22" t="str">
        <f t="array" ref="C379">_xlfn.XLOOKUP($B379,ML!$B$3:$B$2900,ML!C$3:C$2900,"",0,1)</f>
        <v/>
      </c>
      <c r="D379" s="22" t="str">
        <f t="array" ref="D379">_xlfn.XLOOKUP($B379,ML!$B$3:$B$2950,ML!D$3:D$2950,"",0,1)</f>
        <v/>
      </c>
      <c r="Y379" s="49"/>
    </row>
    <row r="380">
      <c r="A380" s="1"/>
      <c r="C380" s="22" t="str">
        <f t="array" ref="C380">_xlfn.XLOOKUP($B380,ML!$B$3:$B$2900,ML!C$3:C$2900,"",0,1)</f>
        <v/>
      </c>
      <c r="D380" s="22" t="str">
        <f t="array" ref="D380">_xlfn.XLOOKUP($B380,ML!$B$3:$B$2950,ML!D$3:D$2950,"",0,1)</f>
        <v/>
      </c>
      <c r="Y380" s="49"/>
    </row>
    <row r="381">
      <c r="A381" s="1"/>
      <c r="C381" s="22" t="str">
        <f t="array" ref="C381">_xlfn.XLOOKUP($B381,ML!$B$3:$B$2900,ML!C$3:C$2900,"",0,1)</f>
        <v/>
      </c>
      <c r="D381" s="22" t="str">
        <f t="array" ref="D381">_xlfn.XLOOKUP($B381,ML!$B$3:$B$2950,ML!D$3:D$2950,"",0,1)</f>
        <v/>
      </c>
      <c r="Y381" s="49"/>
    </row>
    <row r="382">
      <c r="A382" s="1"/>
      <c r="C382" s="22" t="str">
        <f t="array" ref="C382">_xlfn.XLOOKUP($B382,ML!$B$3:$B$2900,ML!C$3:C$2900,"",0,1)</f>
        <v/>
      </c>
      <c r="D382" s="22" t="str">
        <f t="array" ref="D382">_xlfn.XLOOKUP($B382,ML!$B$3:$B$2950,ML!D$3:D$2950,"",0,1)</f>
        <v/>
      </c>
      <c r="Y382" s="49"/>
    </row>
    <row r="383">
      <c r="A383" s="1"/>
      <c r="C383" s="22" t="str">
        <f t="array" ref="C383">_xlfn.XLOOKUP($B383,ML!$B$3:$B$2900,ML!C$3:C$2900,"",0,1)</f>
        <v/>
      </c>
      <c r="D383" s="22" t="str">
        <f t="array" ref="D383">_xlfn.XLOOKUP($B383,ML!$B$3:$B$2950,ML!D$3:D$2950,"",0,1)</f>
        <v/>
      </c>
      <c r="Y383" s="49"/>
    </row>
    <row r="384">
      <c r="A384" s="1"/>
      <c r="C384" s="22" t="str">
        <f t="array" ref="C384">_xlfn.XLOOKUP($B384,ML!$B$3:$B$2900,ML!C$3:C$2900,"",0,1)</f>
        <v/>
      </c>
      <c r="D384" s="22" t="str">
        <f t="array" ref="D384">_xlfn.XLOOKUP($B384,ML!$B$3:$B$2950,ML!D$3:D$2950,"",0,1)</f>
        <v/>
      </c>
      <c r="Y384" s="49"/>
    </row>
    <row r="385">
      <c r="A385" s="1"/>
      <c r="C385" s="22" t="str">
        <f t="array" ref="C385">_xlfn.XLOOKUP($B385,ML!$B$3:$B$2900,ML!C$3:C$2900,"",0,1)</f>
        <v/>
      </c>
      <c r="D385" s="22" t="str">
        <f t="array" ref="D385">_xlfn.XLOOKUP($B385,ML!$B$3:$B$2950,ML!D$3:D$2950,"",0,1)</f>
        <v/>
      </c>
      <c r="Y385" s="49"/>
    </row>
    <row r="386">
      <c r="A386" s="1"/>
      <c r="C386" s="22" t="str">
        <f t="array" ref="C386">_xlfn.XLOOKUP($B386,ML!$B$3:$B$2900,ML!C$3:C$2900,"",0,1)</f>
        <v/>
      </c>
      <c r="D386" s="22" t="str">
        <f t="array" ref="D386">_xlfn.XLOOKUP($B386,ML!$B$3:$B$2950,ML!D$3:D$2950,"",0,1)</f>
        <v/>
      </c>
      <c r="Y386" s="49"/>
    </row>
    <row r="387">
      <c r="A387" s="1"/>
      <c r="C387" s="22" t="str">
        <f t="array" ref="C387">_xlfn.XLOOKUP($B387,ML!$B$3:$B$2900,ML!C$3:C$2900,"",0,1)</f>
        <v/>
      </c>
      <c r="D387" s="22" t="str">
        <f t="array" ref="D387">_xlfn.XLOOKUP($B387,ML!$B$3:$B$2950,ML!D$3:D$2950,"",0,1)</f>
        <v/>
      </c>
      <c r="Y387" s="49"/>
    </row>
    <row r="388">
      <c r="A388" s="1"/>
      <c r="C388" s="22" t="str">
        <f t="array" ref="C388">_xlfn.XLOOKUP($B388,ML!$B$3:$B$2900,ML!C$3:C$2900,"",0,1)</f>
        <v/>
      </c>
      <c r="D388" s="22" t="str">
        <f t="array" ref="D388">_xlfn.XLOOKUP($B388,ML!$B$3:$B$2950,ML!D$3:D$2950,"",0,1)</f>
        <v/>
      </c>
      <c r="Y388" s="49"/>
    </row>
    <row r="389">
      <c r="A389" s="1"/>
      <c r="C389" s="22" t="str">
        <f t="array" ref="C389">_xlfn.XLOOKUP($B389,ML!$B$3:$B$2900,ML!C$3:C$2900,"",0,1)</f>
        <v/>
      </c>
      <c r="D389" s="22" t="str">
        <f t="array" ref="D389">_xlfn.XLOOKUP($B389,ML!$B$3:$B$2950,ML!D$3:D$2950,"",0,1)</f>
        <v/>
      </c>
      <c r="Y389" s="49"/>
    </row>
    <row r="390">
      <c r="A390" s="1"/>
      <c r="C390" s="22" t="str">
        <f t="array" ref="C390">_xlfn.XLOOKUP($B390,ML!$B$3:$B$2900,ML!C$3:C$2900,"",0,1)</f>
        <v/>
      </c>
      <c r="D390" s="22" t="str">
        <f t="array" ref="D390">_xlfn.XLOOKUP($B390,ML!$B$3:$B$2950,ML!D$3:D$2950,"",0,1)</f>
        <v/>
      </c>
      <c r="Y390" s="49"/>
    </row>
    <row r="391">
      <c r="A391" s="1"/>
      <c r="C391" s="22" t="str">
        <f t="array" ref="C391">_xlfn.XLOOKUP($B391,ML!$B$3:$B$2900,ML!C$3:C$2900,"",0,1)</f>
        <v/>
      </c>
      <c r="D391" s="22" t="str">
        <f t="array" ref="D391">_xlfn.XLOOKUP($B391,ML!$B$3:$B$2950,ML!D$3:D$2950,"",0,1)</f>
        <v/>
      </c>
      <c r="Y391" s="49"/>
    </row>
    <row r="392">
      <c r="A392" s="1"/>
      <c r="C392" s="22" t="str">
        <f t="array" ref="C392">_xlfn.XLOOKUP($B392,ML!$B$3:$B$2900,ML!C$3:C$2900,"",0,1)</f>
        <v/>
      </c>
      <c r="D392" s="22" t="str">
        <f t="array" ref="D392">_xlfn.XLOOKUP($B392,ML!$B$3:$B$2950,ML!D$3:D$2950,"",0,1)</f>
        <v/>
      </c>
      <c r="Y392" s="49"/>
    </row>
    <row r="393">
      <c r="A393" s="1"/>
      <c r="C393" s="22" t="str">
        <f t="array" ref="C393">_xlfn.XLOOKUP($B393,ML!$B$3:$B$2900,ML!C$3:C$2900,"",0,1)</f>
        <v/>
      </c>
      <c r="D393" s="22" t="str">
        <f t="array" ref="D393">_xlfn.XLOOKUP($B393,ML!$B$3:$B$2950,ML!D$3:D$2950,"",0,1)</f>
        <v/>
      </c>
      <c r="Y393" s="49"/>
    </row>
    <row r="394">
      <c r="A394" s="1"/>
      <c r="C394" s="22" t="str">
        <f t="array" ref="C394">_xlfn.XLOOKUP($B394,ML!$B$3:$B$2900,ML!C$3:C$2900,"",0,1)</f>
        <v/>
      </c>
      <c r="D394" s="22" t="str">
        <f t="array" ref="D394">_xlfn.XLOOKUP($B394,ML!$B$3:$B$2950,ML!D$3:D$2950,"",0,1)</f>
        <v/>
      </c>
      <c r="Y394" s="49"/>
    </row>
    <row r="395">
      <c r="A395" s="1"/>
      <c r="C395" s="22" t="str">
        <f t="array" ref="C395">_xlfn.XLOOKUP($B395,ML!$B$3:$B$2900,ML!C$3:C$2900,"",0,1)</f>
        <v/>
      </c>
      <c r="D395" s="22" t="str">
        <f t="array" ref="D395">_xlfn.XLOOKUP($B395,ML!$B$3:$B$2950,ML!D$3:D$2950,"",0,1)</f>
        <v/>
      </c>
      <c r="Y395" s="49"/>
    </row>
    <row r="396">
      <c r="A396" s="1"/>
      <c r="C396" s="22" t="str">
        <f t="array" ref="C396">_xlfn.XLOOKUP($B396,ML!$B$3:$B$2900,ML!C$3:C$2900,"",0,1)</f>
        <v/>
      </c>
      <c r="D396" s="22" t="str">
        <f t="array" ref="D396">_xlfn.XLOOKUP($B396,ML!$B$3:$B$2950,ML!D$3:D$2950,"",0,1)</f>
        <v/>
      </c>
      <c r="Y396" s="49"/>
    </row>
    <row r="397">
      <c r="A397" s="1"/>
      <c r="C397" s="22" t="str">
        <f t="array" ref="C397">_xlfn.XLOOKUP($B397,ML!$B$3:$B$2900,ML!C$3:C$2900,"",0,1)</f>
        <v/>
      </c>
      <c r="D397" s="22" t="str">
        <f t="array" ref="D397">_xlfn.XLOOKUP($B397,ML!$B$3:$B$2950,ML!D$3:D$2950,"",0,1)</f>
        <v/>
      </c>
      <c r="Y397" s="49"/>
    </row>
    <row r="398">
      <c r="A398" s="1"/>
      <c r="C398" s="22" t="str">
        <f t="array" ref="C398">_xlfn.XLOOKUP($B398,ML!$B$3:$B$2900,ML!C$3:C$2900,"",0,1)</f>
        <v/>
      </c>
      <c r="D398" s="22" t="str">
        <f t="array" ref="D398">_xlfn.XLOOKUP($B398,ML!$B$3:$B$2950,ML!D$3:D$2950,"",0,1)</f>
        <v/>
      </c>
      <c r="Y398" s="49"/>
    </row>
    <row r="399">
      <c r="A399" s="1"/>
      <c r="C399" s="22" t="str">
        <f t="array" ref="C399">_xlfn.XLOOKUP($B399,ML!$B$3:$B$2900,ML!C$3:C$2900,"",0,1)</f>
        <v/>
      </c>
      <c r="D399" s="22" t="str">
        <f t="array" ref="D399">_xlfn.XLOOKUP($B399,ML!$B$3:$B$2950,ML!D$3:D$2950,"",0,1)</f>
        <v/>
      </c>
      <c r="Y399" s="49"/>
    </row>
    <row r="400">
      <c r="A400" s="1"/>
      <c r="C400" s="22" t="str">
        <f t="array" ref="C400">_xlfn.XLOOKUP($B400,ML!$B$3:$B$2900,ML!C$3:C$2900,"",0,1)</f>
        <v/>
      </c>
      <c r="D400" s="22" t="str">
        <f t="array" ref="D400">_xlfn.XLOOKUP($B400,ML!$B$3:$B$2950,ML!D$3:D$2950,"",0,1)</f>
        <v/>
      </c>
      <c r="Y400" s="49"/>
    </row>
    <row r="401">
      <c r="A401" s="1"/>
      <c r="C401" s="22" t="str">
        <f t="array" ref="C401">_xlfn.XLOOKUP($B401,ML!$B$3:$B$2900,ML!C$3:C$2900,"",0,1)</f>
        <v/>
      </c>
      <c r="D401" s="22" t="str">
        <f t="array" ref="D401">_xlfn.XLOOKUP($B401,ML!$B$3:$B$2950,ML!D$3:D$2950,"",0,1)</f>
        <v/>
      </c>
      <c r="Y401" s="49"/>
    </row>
    <row r="402">
      <c r="A402" s="1"/>
      <c r="C402" s="22" t="str">
        <f t="array" ref="C402">_xlfn.XLOOKUP($B402,ML!$B$3:$B$2900,ML!C$3:C$2900,"",0,1)</f>
        <v/>
      </c>
      <c r="D402" s="22" t="str">
        <f t="array" ref="D402">_xlfn.XLOOKUP($B402,ML!$B$3:$B$2950,ML!D$3:D$2950,"",0,1)</f>
        <v/>
      </c>
      <c r="Y402" s="49"/>
    </row>
    <row r="403">
      <c r="A403" s="1"/>
      <c r="C403" s="22" t="str">
        <f t="array" ref="C403">_xlfn.XLOOKUP($B403,ML!$B$3:$B$2900,ML!C$3:C$2900,"",0,1)</f>
        <v/>
      </c>
      <c r="D403" s="22" t="str">
        <f t="array" ref="D403">_xlfn.XLOOKUP($B403,ML!$B$3:$B$2950,ML!D$3:D$2950,"",0,1)</f>
        <v/>
      </c>
      <c r="Y403" s="49"/>
    </row>
    <row r="404">
      <c r="A404" s="1"/>
      <c r="C404" s="22" t="str">
        <f t="array" ref="C404">_xlfn.XLOOKUP($B404,ML!$B$3:$B$2900,ML!C$3:C$2900,"",0,1)</f>
        <v/>
      </c>
      <c r="D404" s="22" t="str">
        <f t="array" ref="D404">_xlfn.XLOOKUP($B404,ML!$B$3:$B$2950,ML!D$3:D$2950,"",0,1)</f>
        <v/>
      </c>
      <c r="Y404" s="49"/>
    </row>
    <row r="405">
      <c r="A405" s="1"/>
      <c r="C405" s="22" t="str">
        <f t="array" ref="C405">_xlfn.XLOOKUP($B405,ML!$B$3:$B$2900,ML!C$3:C$2900,"",0,1)</f>
        <v/>
      </c>
      <c r="D405" s="22" t="str">
        <f t="array" ref="D405">_xlfn.XLOOKUP($B405,ML!$B$3:$B$2950,ML!D$3:D$2950,"",0,1)</f>
        <v/>
      </c>
      <c r="Y405" s="49"/>
    </row>
    <row r="406">
      <c r="A406" s="1"/>
      <c r="C406" s="22" t="str">
        <f t="array" ref="C406">_xlfn.XLOOKUP($B406,ML!$B$3:$B$2900,ML!C$3:C$2900,"",0,1)</f>
        <v/>
      </c>
      <c r="D406" s="22" t="str">
        <f t="array" ref="D406">_xlfn.XLOOKUP($B406,ML!$B$3:$B$2950,ML!D$3:D$2950,"",0,1)</f>
        <v/>
      </c>
      <c r="Y406" s="49"/>
    </row>
    <row r="407">
      <c r="A407" s="1"/>
      <c r="C407" s="22" t="str">
        <f t="array" ref="C407">_xlfn.XLOOKUP($B407,ML!$B$3:$B$2900,ML!C$3:C$2900,"",0,1)</f>
        <v/>
      </c>
      <c r="D407" s="22" t="str">
        <f t="array" ref="D407">_xlfn.XLOOKUP($B407,ML!$B$3:$B$2950,ML!D$3:D$2950,"",0,1)</f>
        <v/>
      </c>
      <c r="Y407" s="49"/>
    </row>
    <row r="408">
      <c r="A408" s="1"/>
      <c r="C408" s="22" t="str">
        <f t="array" ref="C408">_xlfn.XLOOKUP($B408,ML!$B$3:$B$2900,ML!C$3:C$2900,"",0,1)</f>
        <v/>
      </c>
      <c r="D408" s="22" t="str">
        <f t="array" ref="D408">_xlfn.XLOOKUP($B408,ML!$B$3:$B$2950,ML!D$3:D$2950,"",0,1)</f>
        <v/>
      </c>
      <c r="Y408" s="49"/>
    </row>
    <row r="409">
      <c r="A409" s="1"/>
      <c r="C409" s="22" t="str">
        <f t="array" ref="C409">_xlfn.XLOOKUP($B409,ML!$B$3:$B$2900,ML!C$3:C$2900,"",0,1)</f>
        <v/>
      </c>
      <c r="D409" s="22" t="str">
        <f t="array" ref="D409">_xlfn.XLOOKUP($B409,ML!$B$3:$B$2950,ML!D$3:D$2950,"",0,1)</f>
        <v/>
      </c>
      <c r="Y409" s="49"/>
    </row>
    <row r="410">
      <c r="A410" s="1"/>
      <c r="C410" s="22" t="str">
        <f t="array" ref="C410">_xlfn.XLOOKUP($B410,ML!$B$3:$B$2900,ML!C$3:C$2900,"",0,1)</f>
        <v/>
      </c>
      <c r="D410" s="22" t="str">
        <f t="array" ref="D410">_xlfn.XLOOKUP($B410,ML!$B$3:$B$2950,ML!D$3:D$2950,"",0,1)</f>
        <v/>
      </c>
      <c r="Y410" s="49"/>
    </row>
    <row r="411">
      <c r="A411" s="1"/>
      <c r="C411" s="22" t="str">
        <f t="array" ref="C411">_xlfn.XLOOKUP($B411,ML!$B$3:$B$2900,ML!C$3:C$2900,"",0,1)</f>
        <v/>
      </c>
      <c r="D411" s="22" t="str">
        <f t="array" ref="D411">_xlfn.XLOOKUP($B411,ML!$B$3:$B$2950,ML!D$3:D$2950,"",0,1)</f>
        <v/>
      </c>
      <c r="Y411" s="49"/>
    </row>
    <row r="412">
      <c r="A412" s="1"/>
      <c r="C412" s="22" t="str">
        <f t="array" ref="C412">_xlfn.XLOOKUP($B412,ML!$B$3:$B$2900,ML!C$3:C$2900,"",0,1)</f>
        <v/>
      </c>
      <c r="D412" s="22" t="str">
        <f t="array" ref="D412">_xlfn.XLOOKUP($B412,ML!$B$3:$B$2950,ML!D$3:D$2950,"",0,1)</f>
        <v/>
      </c>
      <c r="Y412" s="49"/>
    </row>
    <row r="413">
      <c r="A413" s="1"/>
      <c r="C413" s="22" t="str">
        <f t="array" ref="C413">_xlfn.XLOOKUP($B413,ML!$B$3:$B$2900,ML!C$3:C$2900,"",0,1)</f>
        <v/>
      </c>
      <c r="D413" s="22" t="str">
        <f t="array" ref="D413">_xlfn.XLOOKUP($B413,ML!$B$3:$B$2950,ML!D$3:D$2950,"",0,1)</f>
        <v/>
      </c>
      <c r="Y413" s="49"/>
    </row>
    <row r="414">
      <c r="A414" s="1"/>
      <c r="C414" s="22" t="str">
        <f t="array" ref="C414">_xlfn.XLOOKUP($B414,ML!$B$3:$B$2900,ML!C$3:C$2900,"",0,1)</f>
        <v/>
      </c>
      <c r="D414" s="22" t="str">
        <f t="array" ref="D414">_xlfn.XLOOKUP($B414,ML!$B$3:$B$2950,ML!D$3:D$2950,"",0,1)</f>
        <v/>
      </c>
      <c r="Y414" s="49"/>
    </row>
    <row r="415">
      <c r="A415" s="1"/>
      <c r="C415" s="22" t="str">
        <f t="array" ref="C415">_xlfn.XLOOKUP($B415,ML!$B$3:$B$2900,ML!C$3:C$2900,"",0,1)</f>
        <v/>
      </c>
      <c r="D415" s="22" t="str">
        <f t="array" ref="D415">_xlfn.XLOOKUP($B415,ML!$B$3:$B$2950,ML!D$3:D$2950,"",0,1)</f>
        <v/>
      </c>
      <c r="Y415" s="49"/>
    </row>
    <row r="416">
      <c r="A416" s="1"/>
      <c r="C416" s="22" t="str">
        <f t="array" ref="C416">_xlfn.XLOOKUP($B416,ML!$B$3:$B$2900,ML!C$3:C$2900,"",0,1)</f>
        <v/>
      </c>
      <c r="D416" s="22" t="str">
        <f t="array" ref="D416">_xlfn.XLOOKUP($B416,ML!$B$3:$B$2950,ML!D$3:D$2950,"",0,1)</f>
        <v/>
      </c>
      <c r="Y416" s="49"/>
    </row>
    <row r="417">
      <c r="A417" s="1"/>
      <c r="C417" s="22" t="str">
        <f t="array" ref="C417">_xlfn.XLOOKUP($B417,ML!$B$3:$B$2900,ML!C$3:C$2900,"",0,1)</f>
        <v/>
      </c>
      <c r="D417" s="22" t="str">
        <f t="array" ref="D417">_xlfn.XLOOKUP($B417,ML!$B$3:$B$2950,ML!D$3:D$2950,"",0,1)</f>
        <v/>
      </c>
      <c r="Y417" s="49"/>
    </row>
    <row r="418">
      <c r="A418" s="1"/>
      <c r="C418" s="22" t="str">
        <f t="array" ref="C418">_xlfn.XLOOKUP($B418,ML!$B$3:$B$2900,ML!C$3:C$2900,"",0,1)</f>
        <v/>
      </c>
      <c r="D418" s="22" t="str">
        <f t="array" ref="D418">_xlfn.XLOOKUP($B418,ML!$B$3:$B$2950,ML!D$3:D$2950,"",0,1)</f>
        <v/>
      </c>
      <c r="Y418" s="49"/>
    </row>
    <row r="419">
      <c r="A419" s="1"/>
      <c r="C419" s="22" t="str">
        <f t="array" ref="C419">_xlfn.XLOOKUP($B419,ML!$B$3:$B$2900,ML!C$3:C$2900,"",0,1)</f>
        <v/>
      </c>
      <c r="D419" s="22" t="str">
        <f t="array" ref="D419">_xlfn.XLOOKUP($B419,ML!$B$3:$B$2950,ML!D$3:D$2950,"",0,1)</f>
        <v/>
      </c>
      <c r="Y419" s="49"/>
    </row>
    <row r="420">
      <c r="A420" s="1"/>
      <c r="C420" s="22" t="str">
        <f t="array" ref="C420">_xlfn.XLOOKUP($B420,ML!$B$3:$B$2900,ML!C$3:C$2900,"",0,1)</f>
        <v/>
      </c>
      <c r="D420" s="22" t="str">
        <f t="array" ref="D420">_xlfn.XLOOKUP($B420,ML!$B$3:$B$2950,ML!D$3:D$2950,"",0,1)</f>
        <v/>
      </c>
      <c r="Y420" s="49"/>
    </row>
    <row r="421">
      <c r="A421" s="1"/>
      <c r="C421" s="22" t="str">
        <f t="array" ref="C421">_xlfn.XLOOKUP($B421,ML!$B$3:$B$2900,ML!C$3:C$2900,"",0,1)</f>
        <v/>
      </c>
      <c r="D421" s="22" t="str">
        <f t="array" ref="D421">_xlfn.XLOOKUP($B421,ML!$B$3:$B$2950,ML!D$3:D$2950,"",0,1)</f>
        <v/>
      </c>
      <c r="Y421" s="49"/>
    </row>
    <row r="422">
      <c r="A422" s="1"/>
      <c r="C422" s="22" t="str">
        <f t="array" ref="C422">_xlfn.XLOOKUP($B422,ML!$B$3:$B$2900,ML!C$3:C$2900,"",0,1)</f>
        <v/>
      </c>
      <c r="D422" s="22" t="str">
        <f t="array" ref="D422">_xlfn.XLOOKUP($B422,ML!$B$3:$B$2950,ML!D$3:D$2950,"",0,1)</f>
        <v/>
      </c>
      <c r="Y422" s="49"/>
    </row>
    <row r="423">
      <c r="A423" s="1"/>
      <c r="C423" s="22" t="str">
        <f t="array" ref="C423">_xlfn.XLOOKUP($B423,ML!$B$3:$B$2900,ML!C$3:C$2900,"",0,1)</f>
        <v/>
      </c>
      <c r="D423" s="22" t="str">
        <f t="array" ref="D423">_xlfn.XLOOKUP($B423,ML!$B$3:$B$2950,ML!D$3:D$2950,"",0,1)</f>
        <v/>
      </c>
      <c r="Y423" s="49"/>
    </row>
    <row r="424">
      <c r="A424" s="1"/>
      <c r="C424" s="22" t="str">
        <f t="array" ref="C424">_xlfn.XLOOKUP($B424,ML!$B$3:$B$2900,ML!C$3:C$2900,"",0,1)</f>
        <v/>
      </c>
      <c r="D424" s="22" t="str">
        <f t="array" ref="D424">_xlfn.XLOOKUP($B424,ML!$B$3:$B$2950,ML!D$3:D$2950,"",0,1)</f>
        <v/>
      </c>
      <c r="Y424" s="49"/>
    </row>
    <row r="425">
      <c r="A425" s="1"/>
      <c r="C425" s="22" t="str">
        <f t="array" ref="C425">_xlfn.XLOOKUP($B425,ML!$B$3:$B$2900,ML!C$3:C$2900,"",0,1)</f>
        <v/>
      </c>
      <c r="D425" s="22" t="str">
        <f t="array" ref="D425">_xlfn.XLOOKUP($B425,ML!$B$3:$B$2950,ML!D$3:D$2950,"",0,1)</f>
        <v/>
      </c>
      <c r="Y425" s="49"/>
    </row>
    <row r="426">
      <c r="A426" s="1"/>
      <c r="C426" s="22" t="str">
        <f t="array" ref="C426">_xlfn.XLOOKUP($B426,ML!$B$3:$B$2900,ML!C$3:C$2900,"",0,1)</f>
        <v/>
      </c>
      <c r="D426" s="22" t="str">
        <f t="array" ref="D426">_xlfn.XLOOKUP($B426,ML!$B$3:$B$2950,ML!D$3:D$2950,"",0,1)</f>
        <v/>
      </c>
      <c r="Y426" s="49"/>
    </row>
    <row r="427">
      <c r="A427" s="1"/>
      <c r="C427" s="22" t="str">
        <f t="array" ref="C427">_xlfn.XLOOKUP($B427,ML!$B$3:$B$2900,ML!C$3:C$2900,"",0,1)</f>
        <v/>
      </c>
      <c r="D427" s="22" t="str">
        <f t="array" ref="D427">_xlfn.XLOOKUP($B427,ML!$B$3:$B$2950,ML!D$3:D$2950,"",0,1)</f>
        <v/>
      </c>
      <c r="Y427" s="49"/>
    </row>
    <row r="428">
      <c r="A428" s="1"/>
      <c r="C428" s="22" t="str">
        <f t="array" ref="C428">_xlfn.XLOOKUP($B428,ML!$B$3:$B$2900,ML!C$3:C$2900,"",0,1)</f>
        <v/>
      </c>
      <c r="D428" s="22" t="str">
        <f t="array" ref="D428">_xlfn.XLOOKUP($B428,ML!$B$3:$B$2950,ML!D$3:D$2950,"",0,1)</f>
        <v/>
      </c>
      <c r="Y428" s="49"/>
    </row>
    <row r="429">
      <c r="A429" s="1"/>
      <c r="C429" s="22" t="str">
        <f t="array" ref="C429">_xlfn.XLOOKUP($B429,ML!$B$3:$B$2900,ML!C$3:C$2900,"",0,1)</f>
        <v/>
      </c>
      <c r="D429" s="22" t="str">
        <f t="array" ref="D429">_xlfn.XLOOKUP($B429,ML!$B$3:$B$2950,ML!D$3:D$2950,"",0,1)</f>
        <v/>
      </c>
      <c r="Y429" s="49"/>
    </row>
    <row r="430">
      <c r="A430" s="1"/>
      <c r="C430" s="22" t="str">
        <f t="array" ref="C430">_xlfn.XLOOKUP($B430,ML!$B$3:$B$2900,ML!C$3:C$2900,"",0,1)</f>
        <v/>
      </c>
      <c r="D430" s="22" t="str">
        <f t="array" ref="D430">_xlfn.XLOOKUP($B430,ML!$B$3:$B$2950,ML!D$3:D$2950,"",0,1)</f>
        <v/>
      </c>
      <c r="Y430" s="49"/>
    </row>
    <row r="431">
      <c r="A431" s="1"/>
      <c r="C431" s="22" t="str">
        <f t="array" ref="C431">_xlfn.XLOOKUP($B431,ML!$B$3:$B$2900,ML!C$3:C$2900,"",0,1)</f>
        <v/>
      </c>
      <c r="D431" s="22" t="str">
        <f t="array" ref="D431">_xlfn.XLOOKUP($B431,ML!$B$3:$B$2950,ML!D$3:D$2950,"",0,1)</f>
        <v/>
      </c>
      <c r="Y431" s="49"/>
    </row>
    <row r="432">
      <c r="A432" s="1"/>
      <c r="C432" s="22" t="str">
        <f t="array" ref="C432">_xlfn.XLOOKUP($B432,ML!$B$3:$B$2900,ML!C$3:C$2900,"",0,1)</f>
        <v/>
      </c>
      <c r="D432" s="22" t="str">
        <f t="array" ref="D432">_xlfn.XLOOKUP($B432,ML!$B$3:$B$2950,ML!D$3:D$2950,"",0,1)</f>
        <v/>
      </c>
      <c r="Y432" s="49"/>
    </row>
    <row r="433">
      <c r="A433" s="1"/>
      <c r="C433" s="22" t="str">
        <f t="array" ref="C433">_xlfn.XLOOKUP($B433,ML!$B$3:$B$2900,ML!C$3:C$2900,"",0,1)</f>
        <v/>
      </c>
      <c r="D433" s="22" t="str">
        <f t="array" ref="D433">_xlfn.XLOOKUP($B433,ML!$B$3:$B$2950,ML!D$3:D$2950,"",0,1)</f>
        <v/>
      </c>
      <c r="Y433" s="49"/>
    </row>
    <row r="434">
      <c r="A434" s="1"/>
      <c r="C434" s="22" t="str">
        <f t="array" ref="C434">_xlfn.XLOOKUP($B434,ML!$B$3:$B$2900,ML!C$3:C$2900,"",0,1)</f>
        <v/>
      </c>
      <c r="D434" s="22" t="str">
        <f t="array" ref="D434">_xlfn.XLOOKUP($B434,ML!$B$3:$B$2950,ML!D$3:D$2950,"",0,1)</f>
        <v/>
      </c>
      <c r="Y434" s="49"/>
    </row>
    <row r="435">
      <c r="A435" s="1"/>
      <c r="C435" s="22" t="str">
        <f t="array" ref="C435">_xlfn.XLOOKUP($B435,ML!$B$3:$B$2900,ML!C$3:C$2900,"",0,1)</f>
        <v/>
      </c>
      <c r="D435" s="22" t="str">
        <f t="array" ref="D435">_xlfn.XLOOKUP($B435,ML!$B$3:$B$2950,ML!D$3:D$2950,"",0,1)</f>
        <v/>
      </c>
      <c r="Y435" s="49"/>
    </row>
    <row r="436">
      <c r="A436" s="1"/>
      <c r="C436" s="22" t="str">
        <f t="array" ref="C436">_xlfn.XLOOKUP($B436,ML!$B$3:$B$2900,ML!C$3:C$2900,"",0,1)</f>
        <v/>
      </c>
      <c r="D436" s="22" t="str">
        <f t="array" ref="D436">_xlfn.XLOOKUP($B436,ML!$B$3:$B$2950,ML!D$3:D$2950,"",0,1)</f>
        <v/>
      </c>
      <c r="Y436" s="49"/>
    </row>
    <row r="437">
      <c r="A437" s="1"/>
      <c r="C437" s="22" t="str">
        <f t="array" ref="C437">_xlfn.XLOOKUP($B437,ML!$B$3:$B$2900,ML!C$3:C$2900,"",0,1)</f>
        <v/>
      </c>
      <c r="D437" s="22" t="str">
        <f t="array" ref="D437">_xlfn.XLOOKUP($B437,ML!$B$3:$B$2950,ML!D$3:D$2950,"",0,1)</f>
        <v/>
      </c>
      <c r="Y437" s="49"/>
    </row>
    <row r="438">
      <c r="A438" s="1"/>
      <c r="C438" s="22" t="str">
        <f t="array" ref="C438">_xlfn.XLOOKUP($B438,ML!$B$3:$B$2900,ML!C$3:C$2900,"",0,1)</f>
        <v/>
      </c>
      <c r="D438" s="22" t="str">
        <f t="array" ref="D438">_xlfn.XLOOKUP($B438,ML!$B$3:$B$2950,ML!D$3:D$2950,"",0,1)</f>
        <v/>
      </c>
      <c r="Y438" s="49"/>
    </row>
    <row r="439">
      <c r="A439" s="1"/>
      <c r="C439" s="22" t="str">
        <f t="array" ref="C439">_xlfn.XLOOKUP($B439,ML!$B$3:$B$2900,ML!C$3:C$2900,"",0,1)</f>
        <v/>
      </c>
      <c r="D439" s="22" t="str">
        <f t="array" ref="D439">_xlfn.XLOOKUP($B439,ML!$B$3:$B$2950,ML!D$3:D$2950,"",0,1)</f>
        <v/>
      </c>
      <c r="Y439" s="49"/>
    </row>
    <row r="440">
      <c r="A440" s="1"/>
      <c r="C440" s="22" t="str">
        <f t="array" ref="C440">_xlfn.XLOOKUP($B440,ML!$B$3:$B$2900,ML!C$3:C$2900,"",0,1)</f>
        <v/>
      </c>
      <c r="D440" s="22" t="str">
        <f t="array" ref="D440">_xlfn.XLOOKUP($B440,ML!$B$3:$B$2950,ML!D$3:D$2950,"",0,1)</f>
        <v/>
      </c>
      <c r="Y440" s="49"/>
    </row>
    <row r="441">
      <c r="A441" s="1"/>
      <c r="C441" s="22" t="str">
        <f t="array" ref="C441">_xlfn.XLOOKUP($B441,ML!$B$3:$B$2900,ML!C$3:C$2900,"",0,1)</f>
        <v/>
      </c>
      <c r="D441" s="22" t="str">
        <f t="array" ref="D441">_xlfn.XLOOKUP($B441,ML!$B$3:$B$2950,ML!D$3:D$2950,"",0,1)</f>
        <v/>
      </c>
      <c r="Y441" s="49"/>
    </row>
    <row r="442">
      <c r="A442" s="1"/>
      <c r="C442" s="22" t="str">
        <f t="array" ref="C442">_xlfn.XLOOKUP($B442,ML!$B$3:$B$2900,ML!C$3:C$2900,"",0,1)</f>
        <v/>
      </c>
      <c r="D442" s="22" t="str">
        <f t="array" ref="D442">_xlfn.XLOOKUP($B442,ML!$B$3:$B$2950,ML!D$3:D$2950,"",0,1)</f>
        <v/>
      </c>
      <c r="Y442" s="49"/>
    </row>
    <row r="443">
      <c r="A443" s="1"/>
      <c r="C443" s="22" t="str">
        <f t="array" ref="C443">_xlfn.XLOOKUP($B443,ML!$B$3:$B$2900,ML!C$3:C$2900,"",0,1)</f>
        <v/>
      </c>
      <c r="D443" s="22" t="str">
        <f t="array" ref="D443">_xlfn.XLOOKUP($B443,ML!$B$3:$B$2950,ML!D$3:D$2950,"",0,1)</f>
        <v/>
      </c>
      <c r="Y443" s="49"/>
    </row>
    <row r="444">
      <c r="A444" s="1"/>
      <c r="C444" s="22" t="str">
        <f t="array" ref="C444">_xlfn.XLOOKUP($B444,ML!$B$3:$B$2900,ML!C$3:C$2900,"",0,1)</f>
        <v/>
      </c>
      <c r="D444" s="22" t="str">
        <f t="array" ref="D444">_xlfn.XLOOKUP($B444,ML!$B$3:$B$2950,ML!D$3:D$2950,"",0,1)</f>
        <v/>
      </c>
      <c r="Y444" s="49"/>
    </row>
    <row r="445">
      <c r="A445" s="1"/>
      <c r="C445" s="22" t="str">
        <f t="array" ref="C445">_xlfn.XLOOKUP($B445,ML!$B$3:$B$2900,ML!C$3:C$2900,"",0,1)</f>
        <v/>
      </c>
      <c r="D445" s="22" t="str">
        <f t="array" ref="D445">_xlfn.XLOOKUP($B445,ML!$B$3:$B$2950,ML!D$3:D$2950,"",0,1)</f>
        <v/>
      </c>
      <c r="Y445" s="49"/>
    </row>
    <row r="446">
      <c r="A446" s="1"/>
      <c r="C446" s="22" t="str">
        <f t="array" ref="C446">_xlfn.XLOOKUP($B446,ML!$B$3:$B$2900,ML!C$3:C$2900,"",0,1)</f>
        <v/>
      </c>
      <c r="D446" s="22" t="str">
        <f t="array" ref="D446">_xlfn.XLOOKUP($B446,ML!$B$3:$B$2950,ML!D$3:D$2950,"",0,1)</f>
        <v/>
      </c>
      <c r="Y446" s="49"/>
    </row>
    <row r="447">
      <c r="A447" s="1"/>
      <c r="C447" s="22" t="str">
        <f t="array" ref="C447">_xlfn.XLOOKUP($B447,ML!$B$3:$B$2900,ML!C$3:C$2900,"",0,1)</f>
        <v/>
      </c>
      <c r="D447" s="22" t="str">
        <f t="array" ref="D447">_xlfn.XLOOKUP($B447,ML!$B$3:$B$2950,ML!D$3:D$2950,"",0,1)</f>
        <v/>
      </c>
      <c r="Y447" s="49"/>
    </row>
    <row r="448">
      <c r="A448" s="1"/>
      <c r="C448" s="22" t="str">
        <f t="array" ref="C448">_xlfn.XLOOKUP($B448,ML!$B$3:$B$2900,ML!C$3:C$2900,"",0,1)</f>
        <v/>
      </c>
      <c r="D448" s="22" t="str">
        <f t="array" ref="D448">_xlfn.XLOOKUP($B448,ML!$B$3:$B$2950,ML!D$3:D$2950,"",0,1)</f>
        <v/>
      </c>
      <c r="Y448" s="49"/>
    </row>
    <row r="449">
      <c r="A449" s="1"/>
      <c r="C449" s="22" t="str">
        <f t="array" ref="C449">_xlfn.XLOOKUP($B449,ML!$B$3:$B$2900,ML!C$3:C$2900,"",0,1)</f>
        <v/>
      </c>
      <c r="D449" s="22" t="str">
        <f t="array" ref="D449">_xlfn.XLOOKUP($B449,ML!$B$3:$B$2950,ML!D$3:D$2950,"",0,1)</f>
        <v/>
      </c>
      <c r="Y449" s="49"/>
    </row>
    <row r="450">
      <c r="A450" s="1"/>
      <c r="C450" s="22" t="str">
        <f t="array" ref="C450">_xlfn.XLOOKUP($B450,ML!$B$3:$B$2900,ML!C$3:C$2900,"",0,1)</f>
        <v/>
      </c>
      <c r="D450" s="22" t="str">
        <f t="array" ref="D450">_xlfn.XLOOKUP($B450,ML!$B$3:$B$2950,ML!D$3:D$2950,"",0,1)</f>
        <v/>
      </c>
      <c r="Y450" s="49"/>
    </row>
    <row r="451">
      <c r="A451" s="1"/>
      <c r="C451" s="22" t="str">
        <f t="array" ref="C451">_xlfn.XLOOKUP($B451,ML!$B$3:$B$2900,ML!C$3:C$2900,"",0,1)</f>
        <v/>
      </c>
      <c r="D451" s="22" t="str">
        <f t="array" ref="D451">_xlfn.XLOOKUP($B451,ML!$B$3:$B$2950,ML!D$3:D$2950,"",0,1)</f>
        <v/>
      </c>
      <c r="Y451" s="49"/>
    </row>
    <row r="452">
      <c r="A452" s="1"/>
      <c r="C452" s="22" t="str">
        <f t="array" ref="C452">_xlfn.XLOOKUP($B452,ML!$B$3:$B$2900,ML!C$3:C$2900,"",0,1)</f>
        <v/>
      </c>
      <c r="D452" s="22" t="str">
        <f t="array" ref="D452">_xlfn.XLOOKUP($B452,ML!$B$3:$B$2950,ML!D$3:D$2950,"",0,1)</f>
        <v/>
      </c>
      <c r="Y452" s="49"/>
    </row>
    <row r="453">
      <c r="A453" s="1"/>
      <c r="C453" s="22" t="str">
        <f t="array" ref="C453">_xlfn.XLOOKUP($B453,ML!$B$3:$B$2900,ML!C$3:C$2900,"",0,1)</f>
        <v/>
      </c>
      <c r="D453" s="22" t="str">
        <f t="array" ref="D453">_xlfn.XLOOKUP($B453,ML!$B$3:$B$2950,ML!D$3:D$2950,"",0,1)</f>
        <v/>
      </c>
      <c r="Y453" s="49"/>
    </row>
    <row r="454">
      <c r="A454" s="1"/>
      <c r="C454" s="22" t="str">
        <f t="array" ref="C454">_xlfn.XLOOKUP($B454,ML!$B$3:$B$2900,ML!C$3:C$2900,"",0,1)</f>
        <v/>
      </c>
      <c r="D454" s="22" t="str">
        <f t="array" ref="D454">_xlfn.XLOOKUP($B454,ML!$B$3:$B$2950,ML!D$3:D$2950,"",0,1)</f>
        <v/>
      </c>
      <c r="Y454" s="49"/>
    </row>
    <row r="455">
      <c r="A455" s="1"/>
      <c r="C455" s="22" t="str">
        <f t="array" ref="C455">_xlfn.XLOOKUP($B455,ML!$B$3:$B$2900,ML!C$3:C$2900,"",0,1)</f>
        <v/>
      </c>
      <c r="D455" s="22" t="str">
        <f t="array" ref="D455">_xlfn.XLOOKUP($B455,ML!$B$3:$B$2950,ML!D$3:D$2950,"",0,1)</f>
        <v/>
      </c>
      <c r="Y455" s="49"/>
    </row>
    <row r="456">
      <c r="A456" s="1"/>
      <c r="C456" s="22" t="str">
        <f t="array" ref="C456">_xlfn.XLOOKUP($B456,ML!$B$3:$B$2900,ML!C$3:C$2900,"",0,1)</f>
        <v/>
      </c>
      <c r="D456" s="22" t="str">
        <f t="array" ref="D456">_xlfn.XLOOKUP($B456,ML!$B$3:$B$2950,ML!D$3:D$2950,"",0,1)</f>
        <v/>
      </c>
      <c r="Y456" s="49"/>
    </row>
    <row r="457">
      <c r="A457" s="1"/>
      <c r="C457" s="22" t="str">
        <f t="array" ref="C457">_xlfn.XLOOKUP($B457,ML!$B$3:$B$2900,ML!C$3:C$2900,"",0,1)</f>
        <v/>
      </c>
      <c r="D457" s="22" t="str">
        <f t="array" ref="D457">_xlfn.XLOOKUP($B457,ML!$B$3:$B$2950,ML!D$3:D$2950,"",0,1)</f>
        <v/>
      </c>
      <c r="Y457" s="49"/>
    </row>
    <row r="458">
      <c r="A458" s="1"/>
      <c r="C458" s="22" t="str">
        <f t="array" ref="C458">_xlfn.XLOOKUP($B458,ML!$B$3:$B$2900,ML!C$3:C$2900,"",0,1)</f>
        <v/>
      </c>
      <c r="D458" s="22" t="str">
        <f t="array" ref="D458">_xlfn.XLOOKUP($B458,ML!$B$3:$B$2950,ML!D$3:D$2950,"",0,1)</f>
        <v/>
      </c>
      <c r="Y458" s="49"/>
    </row>
    <row r="459">
      <c r="A459" s="1"/>
      <c r="C459" s="22" t="str">
        <f t="array" ref="C459">_xlfn.XLOOKUP($B459,ML!$B$3:$B$2900,ML!C$3:C$2900,"",0,1)</f>
        <v/>
      </c>
      <c r="D459" s="22" t="str">
        <f t="array" ref="D459">_xlfn.XLOOKUP($B459,ML!$B$3:$B$2950,ML!D$3:D$2950,"",0,1)</f>
        <v/>
      </c>
      <c r="Y459" s="49"/>
    </row>
    <row r="460">
      <c r="A460" s="1"/>
      <c r="C460" s="22" t="str">
        <f t="array" ref="C460">_xlfn.XLOOKUP($B460,ML!$B$3:$B$2900,ML!C$3:C$2900,"",0,1)</f>
        <v/>
      </c>
      <c r="D460" s="22" t="str">
        <f t="array" ref="D460">_xlfn.XLOOKUP($B460,ML!$B$3:$B$2950,ML!D$3:D$2950,"",0,1)</f>
        <v/>
      </c>
      <c r="Y460" s="49"/>
    </row>
    <row r="461">
      <c r="A461" s="1"/>
      <c r="C461" s="22" t="str">
        <f t="array" ref="C461">_xlfn.XLOOKUP($B461,ML!$B$3:$B$2900,ML!C$3:C$2900,"",0,1)</f>
        <v/>
      </c>
      <c r="D461" s="22" t="str">
        <f t="array" ref="D461">_xlfn.XLOOKUP($B461,ML!$B$3:$B$2950,ML!D$3:D$2950,"",0,1)</f>
        <v/>
      </c>
      <c r="Y461" s="49"/>
    </row>
    <row r="462">
      <c r="A462" s="1"/>
      <c r="C462" s="22" t="str">
        <f t="array" ref="C462">_xlfn.XLOOKUP($B462,ML!$B$3:$B$2900,ML!C$3:C$2900,"",0,1)</f>
        <v/>
      </c>
      <c r="D462" s="22" t="str">
        <f t="array" ref="D462">_xlfn.XLOOKUP($B462,ML!$B$3:$B$2950,ML!D$3:D$2950,"",0,1)</f>
        <v/>
      </c>
      <c r="Y462" s="49"/>
    </row>
    <row r="463">
      <c r="A463" s="1"/>
      <c r="C463" s="22" t="str">
        <f t="array" ref="C463">_xlfn.XLOOKUP($B463,ML!$B$3:$B$2900,ML!C$3:C$2900,"",0,1)</f>
        <v/>
      </c>
      <c r="D463" s="22" t="str">
        <f t="array" ref="D463">_xlfn.XLOOKUP($B463,ML!$B$3:$B$2950,ML!D$3:D$2950,"",0,1)</f>
        <v/>
      </c>
      <c r="Y463" s="49"/>
    </row>
    <row r="464">
      <c r="A464" s="1"/>
      <c r="C464" s="22" t="str">
        <f t="array" ref="C464">_xlfn.XLOOKUP($B464,ML!$B$3:$B$2900,ML!C$3:C$2900,"",0,1)</f>
        <v/>
      </c>
      <c r="D464" s="22" t="str">
        <f t="array" ref="D464">_xlfn.XLOOKUP($B464,ML!$B$3:$B$2950,ML!D$3:D$2950,"",0,1)</f>
        <v/>
      </c>
      <c r="Y464" s="49"/>
    </row>
    <row r="465">
      <c r="A465" s="1"/>
      <c r="C465" s="22" t="str">
        <f t="array" ref="C465">_xlfn.XLOOKUP($B465,ML!$B$3:$B$2900,ML!C$3:C$2900,"",0,1)</f>
        <v/>
      </c>
      <c r="D465" s="22" t="str">
        <f t="array" ref="D465">_xlfn.XLOOKUP($B465,ML!$B$3:$B$2950,ML!D$3:D$2950,"",0,1)</f>
        <v/>
      </c>
      <c r="Y465" s="49"/>
    </row>
    <row r="466">
      <c r="A466" s="1"/>
      <c r="C466" s="22" t="str">
        <f t="array" ref="C466">_xlfn.XLOOKUP($B466,ML!$B$3:$B$2900,ML!C$3:C$2900,"",0,1)</f>
        <v/>
      </c>
      <c r="D466" s="22" t="str">
        <f t="array" ref="D466">_xlfn.XLOOKUP($B466,ML!$B$3:$B$2950,ML!D$3:D$2950,"",0,1)</f>
        <v/>
      </c>
      <c r="Y466" s="49"/>
    </row>
    <row r="467">
      <c r="A467" s="1"/>
      <c r="C467" s="22" t="str">
        <f t="array" ref="C467">_xlfn.XLOOKUP($B467,ML!$B$3:$B$2900,ML!C$3:C$2900,"",0,1)</f>
        <v/>
      </c>
      <c r="D467" s="22" t="str">
        <f t="array" ref="D467">_xlfn.XLOOKUP($B467,ML!$B$3:$B$2950,ML!D$3:D$2950,"",0,1)</f>
        <v/>
      </c>
      <c r="Y467" s="49"/>
    </row>
    <row r="468">
      <c r="A468" s="1"/>
      <c r="C468" s="22" t="str">
        <f t="array" ref="C468">_xlfn.XLOOKUP($B468,ML!$B$3:$B$2900,ML!C$3:C$2900,"",0,1)</f>
        <v/>
      </c>
      <c r="D468" s="22" t="str">
        <f t="array" ref="D468">_xlfn.XLOOKUP($B468,ML!$B$3:$B$2950,ML!D$3:D$2950,"",0,1)</f>
        <v/>
      </c>
      <c r="Y468" s="49"/>
    </row>
    <row r="469">
      <c r="A469" s="1"/>
      <c r="C469" s="22" t="str">
        <f t="array" ref="C469">_xlfn.XLOOKUP($B469,ML!$B$3:$B$2900,ML!C$3:C$2900,"",0,1)</f>
        <v/>
      </c>
      <c r="D469" s="22" t="str">
        <f t="array" ref="D469">_xlfn.XLOOKUP($B469,ML!$B$3:$B$2950,ML!D$3:D$2950,"",0,1)</f>
        <v/>
      </c>
      <c r="Y469" s="49"/>
    </row>
    <row r="470">
      <c r="A470" s="1"/>
      <c r="C470" s="22" t="str">
        <f t="array" ref="C470">_xlfn.XLOOKUP($B470,ML!$B$3:$B$2900,ML!C$3:C$2900,"",0,1)</f>
        <v/>
      </c>
      <c r="D470" s="22" t="str">
        <f t="array" ref="D470">_xlfn.XLOOKUP($B470,ML!$B$3:$B$2950,ML!D$3:D$2950,"",0,1)</f>
        <v/>
      </c>
      <c r="Y470" s="49"/>
    </row>
    <row r="471">
      <c r="A471" s="1"/>
      <c r="C471" s="22" t="str">
        <f t="array" ref="C471">_xlfn.XLOOKUP($B471,ML!$B$3:$B$2900,ML!C$3:C$2900,"",0,1)</f>
        <v/>
      </c>
      <c r="D471" s="22" t="str">
        <f t="array" ref="D471">_xlfn.XLOOKUP($B471,ML!$B$3:$B$2950,ML!D$3:D$2950,"",0,1)</f>
        <v/>
      </c>
      <c r="Y471" s="49"/>
    </row>
    <row r="472">
      <c r="A472" s="1"/>
      <c r="C472" s="22" t="str">
        <f t="array" ref="C472">_xlfn.XLOOKUP($B472,ML!$B$3:$B$2900,ML!C$3:C$2900,"",0,1)</f>
        <v/>
      </c>
      <c r="D472" s="22" t="str">
        <f t="array" ref="D472">_xlfn.XLOOKUP($B472,ML!$B$3:$B$2950,ML!D$3:D$2950,"",0,1)</f>
        <v/>
      </c>
      <c r="Y472" s="49"/>
    </row>
    <row r="473">
      <c r="A473" s="1"/>
      <c r="C473" s="22" t="str">
        <f t="array" ref="C473">_xlfn.XLOOKUP($B473,ML!$B$3:$B$2900,ML!C$3:C$2900,"",0,1)</f>
        <v/>
      </c>
      <c r="D473" s="22" t="str">
        <f t="array" ref="D473">_xlfn.XLOOKUP($B473,ML!$B$3:$B$2950,ML!D$3:D$2950,"",0,1)</f>
        <v/>
      </c>
      <c r="Y473" s="49"/>
    </row>
    <row r="474">
      <c r="A474" s="1"/>
      <c r="C474" s="22" t="str">
        <f t="array" ref="C474">_xlfn.XLOOKUP($B474,ML!$B$3:$B$2900,ML!C$3:C$2900,"",0,1)</f>
        <v/>
      </c>
      <c r="D474" s="22" t="str">
        <f t="array" ref="D474">_xlfn.XLOOKUP($B474,ML!$B$3:$B$2950,ML!D$3:D$2950,"",0,1)</f>
        <v/>
      </c>
      <c r="Y474" s="49"/>
    </row>
    <row r="475">
      <c r="A475" s="1"/>
      <c r="C475" s="22" t="str">
        <f t="array" ref="C475">_xlfn.XLOOKUP($B475,ML!$B$3:$B$2900,ML!C$3:C$2900,"",0,1)</f>
        <v/>
      </c>
      <c r="D475" s="22" t="str">
        <f t="array" ref="D475">_xlfn.XLOOKUP($B475,ML!$B$3:$B$2950,ML!D$3:D$2950,"",0,1)</f>
        <v/>
      </c>
      <c r="Y475" s="49"/>
    </row>
    <row r="476">
      <c r="A476" s="1"/>
      <c r="C476" s="22" t="str">
        <f t="array" ref="C476">_xlfn.XLOOKUP($B476,ML!$B$3:$B$2900,ML!C$3:C$2900,"",0,1)</f>
        <v/>
      </c>
      <c r="D476" s="22" t="str">
        <f t="array" ref="D476">_xlfn.XLOOKUP($B476,ML!$B$3:$B$2950,ML!D$3:D$2950,"",0,1)</f>
        <v/>
      </c>
      <c r="Y476" s="49"/>
    </row>
    <row r="477">
      <c r="A477" s="1"/>
      <c r="C477" s="22" t="str">
        <f t="array" ref="C477">_xlfn.XLOOKUP($B477,ML!$B$3:$B$2900,ML!C$3:C$2900,"",0,1)</f>
        <v/>
      </c>
      <c r="D477" s="22" t="str">
        <f t="array" ref="D477">_xlfn.XLOOKUP($B477,ML!$B$3:$B$2950,ML!D$3:D$2950,"",0,1)</f>
        <v/>
      </c>
      <c r="Y477" s="49"/>
    </row>
    <row r="478">
      <c r="A478" s="1"/>
      <c r="C478" s="22" t="str">
        <f t="array" ref="C478">_xlfn.XLOOKUP($B478,ML!$B$3:$B$2900,ML!C$3:C$2900,"",0,1)</f>
        <v/>
      </c>
      <c r="D478" s="22" t="str">
        <f t="array" ref="D478">_xlfn.XLOOKUP($B478,ML!$B$3:$B$2950,ML!D$3:D$2950,"",0,1)</f>
        <v/>
      </c>
      <c r="Y478" s="49"/>
    </row>
    <row r="479">
      <c r="A479" s="1"/>
      <c r="C479" s="22" t="str">
        <f t="array" ref="C479">_xlfn.XLOOKUP($B479,ML!$B$3:$B$2900,ML!C$3:C$2900,"",0,1)</f>
        <v/>
      </c>
      <c r="D479" s="22" t="str">
        <f t="array" ref="D479">_xlfn.XLOOKUP($B479,ML!$B$3:$B$2950,ML!D$3:D$2950,"",0,1)</f>
        <v/>
      </c>
      <c r="Y479" s="49"/>
    </row>
    <row r="480">
      <c r="A480" s="1"/>
      <c r="C480" s="22" t="str">
        <f t="array" ref="C480">_xlfn.XLOOKUP($B480,ML!$B$3:$B$2900,ML!C$3:C$2900,"",0,1)</f>
        <v/>
      </c>
      <c r="D480" s="22" t="str">
        <f t="array" ref="D480">_xlfn.XLOOKUP($B480,ML!$B$3:$B$2950,ML!D$3:D$2950,"",0,1)</f>
        <v/>
      </c>
      <c r="Y480" s="49"/>
    </row>
    <row r="481">
      <c r="A481" s="1"/>
      <c r="C481" s="22" t="str">
        <f t="array" ref="C481">_xlfn.XLOOKUP($B481,ML!$B$3:$B$2900,ML!C$3:C$2900,"",0,1)</f>
        <v/>
      </c>
      <c r="D481" s="22" t="str">
        <f t="array" ref="D481">_xlfn.XLOOKUP($B481,ML!$B$3:$B$2950,ML!D$3:D$2950,"",0,1)</f>
        <v/>
      </c>
      <c r="Y481" s="49"/>
    </row>
    <row r="482">
      <c r="A482" s="1"/>
      <c r="C482" s="22" t="str">
        <f t="array" ref="C482">_xlfn.XLOOKUP($B482,ML!$B$3:$B$2900,ML!C$3:C$2900,"",0,1)</f>
        <v/>
      </c>
      <c r="D482" s="22" t="str">
        <f t="array" ref="D482">_xlfn.XLOOKUP($B482,ML!$B$3:$B$2950,ML!D$3:D$2950,"",0,1)</f>
        <v/>
      </c>
      <c r="Y482" s="49"/>
    </row>
    <row r="483">
      <c r="A483" s="1"/>
      <c r="C483" s="22" t="str">
        <f t="array" ref="C483">_xlfn.XLOOKUP($B483,ML!$B$3:$B$2900,ML!C$3:C$2900,"",0,1)</f>
        <v/>
      </c>
      <c r="D483" s="22" t="str">
        <f t="array" ref="D483">_xlfn.XLOOKUP($B483,ML!$B$3:$B$2950,ML!D$3:D$2950,"",0,1)</f>
        <v/>
      </c>
      <c r="Y483" s="49"/>
    </row>
    <row r="484">
      <c r="A484" s="1"/>
      <c r="C484" s="22" t="str">
        <f t="array" ref="C484">_xlfn.XLOOKUP($B484,ML!$B$3:$B$2900,ML!C$3:C$2900,"",0,1)</f>
        <v/>
      </c>
      <c r="D484" s="22" t="str">
        <f t="array" ref="D484">_xlfn.XLOOKUP($B484,ML!$B$3:$B$2950,ML!D$3:D$2950,"",0,1)</f>
        <v/>
      </c>
      <c r="Y484" s="49"/>
    </row>
    <row r="485">
      <c r="A485" s="1"/>
      <c r="C485" s="22" t="str">
        <f t="array" ref="C485">_xlfn.XLOOKUP($B485,ML!$B$3:$B$2900,ML!C$3:C$2900,"",0,1)</f>
        <v/>
      </c>
      <c r="D485" s="22" t="str">
        <f t="array" ref="D485">_xlfn.XLOOKUP($B485,ML!$B$3:$B$2950,ML!D$3:D$2950,"",0,1)</f>
        <v/>
      </c>
      <c r="Y485" s="49"/>
    </row>
    <row r="486">
      <c r="A486" s="1"/>
      <c r="C486" s="22" t="str">
        <f t="array" ref="C486">_xlfn.XLOOKUP($B486,ML!$B$3:$B$2900,ML!C$3:C$2900,"",0,1)</f>
        <v/>
      </c>
      <c r="D486" s="22" t="str">
        <f t="array" ref="D486">_xlfn.XLOOKUP($B486,ML!$B$3:$B$2950,ML!D$3:D$2950,"",0,1)</f>
        <v/>
      </c>
      <c r="Y486" s="49"/>
    </row>
    <row r="487">
      <c r="A487" s="1"/>
      <c r="C487" s="22" t="str">
        <f t="array" ref="C487">_xlfn.XLOOKUP($B487,ML!$B$3:$B$2900,ML!C$3:C$2900,"",0,1)</f>
        <v/>
      </c>
      <c r="D487" s="22" t="str">
        <f t="array" ref="D487">_xlfn.XLOOKUP($B487,ML!$B$3:$B$2950,ML!D$3:D$2950,"",0,1)</f>
        <v/>
      </c>
      <c r="Y487" s="49"/>
    </row>
    <row r="488">
      <c r="A488" s="1"/>
      <c r="C488" s="22" t="str">
        <f t="array" ref="C488">_xlfn.XLOOKUP($B488,ML!$B$3:$B$2900,ML!C$3:C$2900,"",0,1)</f>
        <v/>
      </c>
      <c r="D488" s="22" t="str">
        <f t="array" ref="D488">_xlfn.XLOOKUP($B488,ML!$B$3:$B$2950,ML!D$3:D$2950,"",0,1)</f>
        <v/>
      </c>
      <c r="Y488" s="49"/>
    </row>
    <row r="489">
      <c r="A489" s="1"/>
      <c r="C489" s="22" t="str">
        <f t="array" ref="C489">_xlfn.XLOOKUP($B489,ML!$B$3:$B$2900,ML!C$3:C$2900,"",0,1)</f>
        <v/>
      </c>
      <c r="D489" s="22" t="str">
        <f t="array" ref="D489">_xlfn.XLOOKUP($B489,ML!$B$3:$B$2950,ML!D$3:D$2950,"",0,1)</f>
        <v/>
      </c>
      <c r="Y489" s="49"/>
    </row>
    <row r="490">
      <c r="A490" s="1"/>
      <c r="C490" s="22" t="str">
        <f t="array" ref="C490">_xlfn.XLOOKUP($B490,ML!$B$3:$B$2900,ML!C$3:C$2900,"",0,1)</f>
        <v/>
      </c>
      <c r="D490" s="22" t="str">
        <f t="array" ref="D490">_xlfn.XLOOKUP($B490,ML!$B$3:$B$2950,ML!D$3:D$2950,"",0,1)</f>
        <v/>
      </c>
      <c r="Y490" s="49"/>
    </row>
    <row r="491">
      <c r="A491" s="1"/>
      <c r="C491" s="22" t="str">
        <f t="array" ref="C491">_xlfn.XLOOKUP($B491,ML!$B$3:$B$2900,ML!C$3:C$2900,"",0,1)</f>
        <v/>
      </c>
      <c r="D491" s="22" t="str">
        <f t="array" ref="D491">_xlfn.XLOOKUP($B491,ML!$B$3:$B$2950,ML!D$3:D$2950,"",0,1)</f>
        <v/>
      </c>
      <c r="Y491" s="49"/>
    </row>
    <row r="492">
      <c r="A492" s="1"/>
      <c r="C492" s="22" t="str">
        <f t="array" ref="C492">_xlfn.XLOOKUP($B492,ML!$B$3:$B$2900,ML!C$3:C$2900,"",0,1)</f>
        <v/>
      </c>
      <c r="D492" s="22" t="str">
        <f t="array" ref="D492">_xlfn.XLOOKUP($B492,ML!$B$3:$B$2950,ML!D$3:D$2950,"",0,1)</f>
        <v/>
      </c>
      <c r="Y492" s="49"/>
    </row>
    <row r="493">
      <c r="A493" s="1"/>
      <c r="C493" s="22" t="str">
        <f t="array" ref="C493">_xlfn.XLOOKUP($B493,ML!$B$3:$B$2900,ML!C$3:C$2900,"",0,1)</f>
        <v/>
      </c>
      <c r="D493" s="22" t="str">
        <f t="array" ref="D493">_xlfn.XLOOKUP($B493,ML!$B$3:$B$2950,ML!D$3:D$2950,"",0,1)</f>
        <v/>
      </c>
      <c r="Y493" s="49"/>
    </row>
    <row r="494">
      <c r="A494" s="1"/>
      <c r="C494" s="22" t="str">
        <f t="array" ref="C494">_xlfn.XLOOKUP($B494,ML!$B$3:$B$2900,ML!C$3:C$2900,"",0,1)</f>
        <v/>
      </c>
      <c r="D494" s="22" t="str">
        <f t="array" ref="D494">_xlfn.XLOOKUP($B494,ML!$B$3:$B$2950,ML!D$3:D$2950,"",0,1)</f>
        <v/>
      </c>
      <c r="Y494" s="49"/>
    </row>
    <row r="495">
      <c r="A495" s="1"/>
      <c r="C495" s="22" t="str">
        <f t="array" ref="C495">_xlfn.XLOOKUP($B495,ML!$B$3:$B$2900,ML!C$3:C$2900,"",0,1)</f>
        <v/>
      </c>
      <c r="D495" s="22" t="str">
        <f t="array" ref="D495">_xlfn.XLOOKUP($B495,ML!$B$3:$B$2950,ML!D$3:D$2950,"",0,1)</f>
        <v/>
      </c>
      <c r="Y495" s="49"/>
    </row>
    <row r="496">
      <c r="A496" s="1"/>
      <c r="C496" s="22" t="str">
        <f t="array" ref="C496">_xlfn.XLOOKUP($B496,ML!$B$3:$B$2900,ML!C$3:C$2900,"",0,1)</f>
        <v/>
      </c>
      <c r="D496" s="22" t="str">
        <f t="array" ref="D496">_xlfn.XLOOKUP($B496,ML!$B$3:$B$2950,ML!D$3:D$2950,"",0,1)</f>
        <v/>
      </c>
      <c r="Y496" s="49"/>
    </row>
    <row r="497">
      <c r="A497" s="1"/>
      <c r="C497" s="22" t="str">
        <f t="array" ref="C497">_xlfn.XLOOKUP($B497,ML!$B$3:$B$2900,ML!C$3:C$2900,"",0,1)</f>
        <v/>
      </c>
      <c r="D497" s="22" t="str">
        <f t="array" ref="D497">_xlfn.XLOOKUP($B497,ML!$B$3:$B$2950,ML!D$3:D$2950,"",0,1)</f>
        <v/>
      </c>
      <c r="Y497" s="49"/>
    </row>
    <row r="498">
      <c r="A498" s="1"/>
      <c r="C498" s="22" t="str">
        <f t="array" ref="C498">_xlfn.XLOOKUP($B498,ML!$B$3:$B$2900,ML!C$3:C$2900,"",0,1)</f>
        <v/>
      </c>
      <c r="D498" s="22" t="str">
        <f t="array" ref="D498">_xlfn.XLOOKUP($B498,ML!$B$3:$B$2950,ML!D$3:D$2950,"",0,1)</f>
        <v/>
      </c>
      <c r="Y498" s="49"/>
    </row>
    <row r="499">
      <c r="A499" s="1"/>
      <c r="C499" s="22" t="str">
        <f t="array" ref="C499">_xlfn.XLOOKUP($B499,ML!$B$3:$B$2900,ML!C$3:C$2900,"",0,1)</f>
        <v/>
      </c>
      <c r="D499" s="22" t="str">
        <f t="array" ref="D499">_xlfn.XLOOKUP($B499,ML!$B$3:$B$2950,ML!D$3:D$2950,"",0,1)</f>
        <v/>
      </c>
      <c r="Y499" s="49"/>
    </row>
    <row r="500">
      <c r="A500" s="1"/>
      <c r="C500" s="22" t="str">
        <f t="array" ref="C500">_xlfn.XLOOKUP($B500,ML!$B$3:$B$2900,ML!C$3:C$2900,"",0,1)</f>
        <v/>
      </c>
      <c r="D500" s="22" t="str">
        <f t="array" ref="D500">_xlfn.XLOOKUP($B500,ML!$B$3:$B$2950,ML!D$3:D$2950,"",0,1)</f>
        <v/>
      </c>
      <c r="Y500" s="49"/>
    </row>
    <row r="501">
      <c r="A501" s="1"/>
      <c r="C501" s="22" t="str">
        <f t="array" ref="C501">_xlfn.XLOOKUP($B501,ML!$B$3:$B$2900,ML!C$3:C$2900,"",0,1)</f>
        <v/>
      </c>
      <c r="D501" s="22" t="str">
        <f t="array" ref="D501">_xlfn.XLOOKUP($B501,ML!$B$3:$B$2950,ML!D$3:D$2950,"",0,1)</f>
        <v/>
      </c>
      <c r="Y501" s="49"/>
    </row>
    <row r="502">
      <c r="A502" s="1"/>
      <c r="C502" s="22" t="str">
        <f t="array" ref="C502">_xlfn.XLOOKUP($B502,ML!$B$3:$B$2900,ML!C$3:C$2900,"",0,1)</f>
        <v/>
      </c>
      <c r="D502" s="22" t="str">
        <f t="array" ref="D502">_xlfn.XLOOKUP($B502,ML!$B$3:$B$2950,ML!D$3:D$2950,"",0,1)</f>
        <v/>
      </c>
      <c r="Y502" s="49"/>
    </row>
    <row r="503">
      <c r="A503" s="1"/>
      <c r="C503" s="22" t="str">
        <f t="array" ref="C503">_xlfn.XLOOKUP($B503,ML!$B$3:$B$2900,ML!C$3:C$2900,"",0,1)</f>
        <v/>
      </c>
      <c r="D503" s="22" t="str">
        <f t="array" ref="D503">_xlfn.XLOOKUP($B503,ML!$B$3:$B$2950,ML!D$3:D$2950,"",0,1)</f>
        <v/>
      </c>
      <c r="Y503" s="49"/>
    </row>
    <row r="504">
      <c r="A504" s="1"/>
      <c r="C504" s="22" t="str">
        <f t="array" ref="C504">_xlfn.XLOOKUP($B504,ML!$B$3:$B$2900,ML!C$3:C$2900,"",0,1)</f>
        <v/>
      </c>
      <c r="D504" s="22" t="str">
        <f t="array" ref="D504">_xlfn.XLOOKUP($B504,ML!$B$3:$B$2950,ML!D$3:D$2950,"",0,1)</f>
        <v/>
      </c>
      <c r="Y504" s="49"/>
    </row>
    <row r="505">
      <c r="A505" s="1"/>
      <c r="C505" s="22" t="str">
        <f t="array" ref="C505">_xlfn.XLOOKUP($B505,ML!$B$3:$B$2900,ML!C$3:C$2900,"",0,1)</f>
        <v/>
      </c>
      <c r="D505" s="22" t="str">
        <f t="array" ref="D505">_xlfn.XLOOKUP($B505,ML!$B$3:$B$2950,ML!D$3:D$2950,"",0,1)</f>
        <v/>
      </c>
      <c r="Y505" s="49"/>
    </row>
    <row r="506">
      <c r="A506" s="1"/>
      <c r="C506" s="22" t="str">
        <f t="array" ref="C506">_xlfn.XLOOKUP($B506,ML!$B$3:$B$2900,ML!C$3:C$2900,"",0,1)</f>
        <v/>
      </c>
      <c r="D506" s="22" t="str">
        <f t="array" ref="D506">_xlfn.XLOOKUP($B506,ML!$B$3:$B$2950,ML!D$3:D$2950,"",0,1)</f>
        <v/>
      </c>
      <c r="Y506" s="49"/>
    </row>
    <row r="507">
      <c r="A507" s="1"/>
      <c r="C507" s="22" t="str">
        <f t="array" ref="C507">_xlfn.XLOOKUP($B507,ML!$B$3:$B$2900,ML!C$3:C$2900,"",0,1)</f>
        <v/>
      </c>
      <c r="D507" s="22" t="str">
        <f t="array" ref="D507">_xlfn.XLOOKUP($B507,ML!$B$3:$B$2950,ML!D$3:D$2950,"",0,1)</f>
        <v/>
      </c>
      <c r="Y507" s="49"/>
    </row>
    <row r="508">
      <c r="A508" s="1"/>
      <c r="C508" s="22" t="str">
        <f t="array" ref="C508">_xlfn.XLOOKUP($B508,ML!$B$3:$B$2900,ML!C$3:C$2900,"",0,1)</f>
        <v/>
      </c>
      <c r="D508" s="22" t="str">
        <f t="array" ref="D508">_xlfn.XLOOKUP($B508,ML!$B$3:$B$2950,ML!D$3:D$2950,"",0,1)</f>
        <v/>
      </c>
      <c r="Y508" s="49"/>
    </row>
    <row r="509">
      <c r="A509" s="1"/>
      <c r="C509" s="22" t="str">
        <f t="array" ref="C509">_xlfn.XLOOKUP($B509,ML!$B$3:$B$2900,ML!C$3:C$2900,"",0,1)</f>
        <v/>
      </c>
      <c r="D509" s="22" t="str">
        <f t="array" ref="D509">_xlfn.XLOOKUP($B509,ML!$B$3:$B$2950,ML!D$3:D$2950,"",0,1)</f>
        <v/>
      </c>
      <c r="Y509" s="49"/>
    </row>
    <row r="510">
      <c r="A510" s="1"/>
      <c r="C510" s="22" t="str">
        <f t="array" ref="C510">_xlfn.XLOOKUP($B510,ML!$B$3:$B$2900,ML!C$3:C$2900,"",0,1)</f>
        <v/>
      </c>
      <c r="D510" s="22" t="str">
        <f t="array" ref="D510">_xlfn.XLOOKUP($B510,ML!$B$3:$B$2950,ML!D$3:D$2950,"",0,1)</f>
        <v/>
      </c>
      <c r="Y510" s="49"/>
    </row>
    <row r="511">
      <c r="A511" s="1"/>
      <c r="C511" s="22" t="str">
        <f t="array" ref="C511">_xlfn.XLOOKUP($B511,ML!$B$3:$B$2900,ML!C$3:C$2900,"",0,1)</f>
        <v/>
      </c>
      <c r="D511" s="22" t="str">
        <f t="array" ref="D511">_xlfn.XLOOKUP($B511,ML!$B$3:$B$2950,ML!D$3:D$2950,"",0,1)</f>
        <v/>
      </c>
      <c r="Y511" s="49"/>
    </row>
    <row r="512">
      <c r="A512" s="1"/>
      <c r="C512" s="22" t="str">
        <f t="array" ref="C512">_xlfn.XLOOKUP($B512,ML!$B$3:$B$2900,ML!C$3:C$2900,"",0,1)</f>
        <v/>
      </c>
      <c r="D512" s="22" t="str">
        <f t="array" ref="D512">_xlfn.XLOOKUP($B512,ML!$B$3:$B$2950,ML!D$3:D$2950,"",0,1)</f>
        <v/>
      </c>
      <c r="Y512" s="49"/>
    </row>
    <row r="513">
      <c r="A513" s="1"/>
      <c r="C513" s="22" t="str">
        <f t="array" ref="C513">_xlfn.XLOOKUP($B513,ML!$B$3:$B$2900,ML!C$3:C$2900,"",0,1)</f>
        <v/>
      </c>
      <c r="D513" s="22" t="str">
        <f t="array" ref="D513">_xlfn.XLOOKUP($B513,ML!$B$3:$B$2950,ML!D$3:D$2950,"",0,1)</f>
        <v/>
      </c>
      <c r="Y513" s="49"/>
    </row>
    <row r="514">
      <c r="A514" s="1"/>
      <c r="C514" s="22" t="str">
        <f t="array" ref="C514">_xlfn.XLOOKUP($B514,ML!$B$3:$B$2900,ML!C$3:C$2900,"",0,1)</f>
        <v/>
      </c>
      <c r="D514" s="22" t="str">
        <f t="array" ref="D514">_xlfn.XLOOKUP($B514,ML!$B$3:$B$2950,ML!D$3:D$2950,"",0,1)</f>
        <v/>
      </c>
      <c r="Y514" s="49"/>
    </row>
    <row r="515">
      <c r="A515" s="1"/>
      <c r="C515" s="22" t="str">
        <f t="array" ref="C515">_xlfn.XLOOKUP($B515,ML!$B$3:$B$2900,ML!C$3:C$2900,"",0,1)</f>
        <v/>
      </c>
      <c r="D515" s="22" t="str">
        <f t="array" ref="D515">_xlfn.XLOOKUP($B515,ML!$B$3:$B$2950,ML!D$3:D$2950,"",0,1)</f>
        <v/>
      </c>
      <c r="Y515" s="49"/>
    </row>
    <row r="516">
      <c r="A516" s="1"/>
      <c r="C516" s="22" t="str">
        <f t="array" ref="C516">_xlfn.XLOOKUP($B516,ML!$B$3:$B$2900,ML!C$3:C$2900,"",0,1)</f>
        <v/>
      </c>
      <c r="D516" s="22" t="str">
        <f t="array" ref="D516">_xlfn.XLOOKUP($B516,ML!$B$3:$B$2950,ML!D$3:D$2950,"",0,1)</f>
        <v/>
      </c>
      <c r="Y516" s="49"/>
    </row>
    <row r="517">
      <c r="A517" s="1"/>
      <c r="C517" s="22" t="str">
        <f t="array" ref="C517">_xlfn.XLOOKUP($B517,ML!$B$3:$B$2900,ML!C$3:C$2900,"",0,1)</f>
        <v/>
      </c>
      <c r="D517" s="22" t="str">
        <f t="array" ref="D517">_xlfn.XLOOKUP($B517,ML!$B$3:$B$2950,ML!D$3:D$2950,"",0,1)</f>
        <v/>
      </c>
      <c r="Y517" s="49"/>
    </row>
    <row r="518">
      <c r="A518" s="1"/>
      <c r="C518" s="22" t="str">
        <f t="array" ref="C518">_xlfn.XLOOKUP($B518,ML!$B$3:$B$2900,ML!C$3:C$2900,"",0,1)</f>
        <v/>
      </c>
      <c r="D518" s="22" t="str">
        <f t="array" ref="D518">_xlfn.XLOOKUP($B518,ML!$B$3:$B$2950,ML!D$3:D$2950,"",0,1)</f>
        <v/>
      </c>
      <c r="Y518" s="49"/>
    </row>
    <row r="519">
      <c r="A519" s="1"/>
      <c r="C519" s="22" t="str">
        <f t="array" ref="C519">_xlfn.XLOOKUP($B519,ML!$B$3:$B$2900,ML!C$3:C$2900,"",0,1)</f>
        <v/>
      </c>
      <c r="D519" s="22" t="str">
        <f t="array" ref="D519">_xlfn.XLOOKUP($B519,ML!$B$3:$B$2950,ML!D$3:D$2950,"",0,1)</f>
        <v/>
      </c>
      <c r="Y519" s="49"/>
    </row>
    <row r="520">
      <c r="A520" s="1"/>
      <c r="C520" s="22" t="str">
        <f t="array" ref="C520">_xlfn.XLOOKUP($B520,ML!$B$3:$B$2900,ML!C$3:C$2900,"",0,1)</f>
        <v/>
      </c>
      <c r="D520" s="22" t="str">
        <f t="array" ref="D520">_xlfn.XLOOKUP($B520,ML!$B$3:$B$2950,ML!D$3:D$2950,"",0,1)</f>
        <v/>
      </c>
      <c r="Y520" s="49"/>
    </row>
    <row r="521">
      <c r="A521" s="1"/>
      <c r="C521" s="22" t="str">
        <f t="array" ref="C521">_xlfn.XLOOKUP($B521,ML!$B$3:$B$2900,ML!C$3:C$2900,"",0,1)</f>
        <v/>
      </c>
      <c r="D521" s="22" t="str">
        <f t="array" ref="D521">_xlfn.XLOOKUP($B521,ML!$B$3:$B$2950,ML!D$3:D$2950,"",0,1)</f>
        <v/>
      </c>
      <c r="Y521" s="49"/>
    </row>
    <row r="522">
      <c r="A522" s="1"/>
      <c r="C522" s="22" t="str">
        <f t="array" ref="C522">_xlfn.XLOOKUP($B522,ML!$B$3:$B$2900,ML!C$3:C$2900,"",0,1)</f>
        <v/>
      </c>
      <c r="D522" s="22" t="str">
        <f t="array" ref="D522">_xlfn.XLOOKUP($B522,ML!$B$3:$B$2950,ML!D$3:D$2950,"",0,1)</f>
        <v/>
      </c>
      <c r="Y522" s="49"/>
    </row>
    <row r="523">
      <c r="A523" s="1"/>
      <c r="C523" s="22" t="str">
        <f t="array" ref="C523">_xlfn.XLOOKUP($B523,ML!$B$3:$B$2900,ML!C$3:C$2900,"",0,1)</f>
        <v/>
      </c>
      <c r="D523" s="22" t="str">
        <f t="array" ref="D523">_xlfn.XLOOKUP($B523,ML!$B$3:$B$2950,ML!D$3:D$2950,"",0,1)</f>
        <v/>
      </c>
      <c r="Y523" s="49"/>
    </row>
    <row r="524">
      <c r="A524" s="1"/>
      <c r="C524" s="22" t="str">
        <f t="array" ref="C524">_xlfn.XLOOKUP($B524,ML!$B$3:$B$2900,ML!C$3:C$2900,"",0,1)</f>
        <v/>
      </c>
      <c r="D524" s="22" t="str">
        <f t="array" ref="D524">_xlfn.XLOOKUP($B524,ML!$B$3:$B$2950,ML!D$3:D$2950,"",0,1)</f>
        <v/>
      </c>
      <c r="Y524" s="49"/>
    </row>
    <row r="525">
      <c r="A525" s="1"/>
      <c r="C525" s="22" t="str">
        <f t="array" ref="C525">_xlfn.XLOOKUP($B525,ML!$B$3:$B$2900,ML!C$3:C$2900,"",0,1)</f>
        <v/>
      </c>
      <c r="D525" s="22" t="str">
        <f t="array" ref="D525">_xlfn.XLOOKUP($B525,ML!$B$3:$B$2950,ML!D$3:D$2950,"",0,1)</f>
        <v/>
      </c>
      <c r="Y525" s="49"/>
    </row>
    <row r="526">
      <c r="A526" s="1"/>
      <c r="C526" s="22" t="str">
        <f t="array" ref="C526">_xlfn.XLOOKUP($B526,ML!$B$3:$B$2900,ML!C$3:C$2900,"",0,1)</f>
        <v/>
      </c>
      <c r="D526" s="22" t="str">
        <f t="array" ref="D526">_xlfn.XLOOKUP($B526,ML!$B$3:$B$2950,ML!D$3:D$2950,"",0,1)</f>
        <v/>
      </c>
      <c r="Y526" s="49"/>
    </row>
    <row r="527">
      <c r="A527" s="1"/>
      <c r="C527" s="22" t="str">
        <f t="array" ref="C527">_xlfn.XLOOKUP($B527,ML!$B$3:$B$2900,ML!C$3:C$2900,"",0,1)</f>
        <v/>
      </c>
      <c r="D527" s="22" t="str">
        <f t="array" ref="D527">_xlfn.XLOOKUP($B527,ML!$B$3:$B$2950,ML!D$3:D$2950,"",0,1)</f>
        <v/>
      </c>
      <c r="Y527" s="49"/>
    </row>
    <row r="528">
      <c r="A528" s="1"/>
      <c r="C528" s="22" t="str">
        <f t="array" ref="C528">_xlfn.XLOOKUP($B528,ML!$B$3:$B$2900,ML!C$3:C$2900,"",0,1)</f>
        <v/>
      </c>
      <c r="D528" s="22" t="str">
        <f t="array" ref="D528">_xlfn.XLOOKUP($B528,ML!$B$3:$B$2950,ML!D$3:D$2950,"",0,1)</f>
        <v/>
      </c>
      <c r="Y528" s="49"/>
    </row>
    <row r="529">
      <c r="A529" s="1"/>
      <c r="C529" s="22" t="str">
        <f t="array" ref="C529">_xlfn.XLOOKUP($B529,ML!$B$3:$B$2900,ML!C$3:C$2900,"",0,1)</f>
        <v/>
      </c>
      <c r="D529" s="22" t="str">
        <f t="array" ref="D529">_xlfn.XLOOKUP($B529,ML!$B$3:$B$2950,ML!D$3:D$2950,"",0,1)</f>
        <v/>
      </c>
      <c r="Y529" s="49"/>
    </row>
    <row r="530">
      <c r="A530" s="1"/>
      <c r="C530" s="22" t="str">
        <f t="array" ref="C530">_xlfn.XLOOKUP($B530,ML!$B$3:$B$2900,ML!C$3:C$2900,"",0,1)</f>
        <v/>
      </c>
      <c r="D530" s="22" t="str">
        <f t="array" ref="D530">_xlfn.XLOOKUP($B530,ML!$B$3:$B$2950,ML!D$3:D$2950,"",0,1)</f>
        <v/>
      </c>
      <c r="Y530" s="49"/>
    </row>
    <row r="531">
      <c r="A531" s="1"/>
      <c r="C531" s="22" t="str">
        <f t="array" ref="C531">_xlfn.XLOOKUP($B531,ML!$B$3:$B$2900,ML!C$3:C$2900,"",0,1)</f>
        <v/>
      </c>
      <c r="D531" s="22" t="str">
        <f t="array" ref="D531">_xlfn.XLOOKUP($B531,ML!$B$3:$B$2950,ML!D$3:D$2950,"",0,1)</f>
        <v/>
      </c>
      <c r="Y531" s="49"/>
    </row>
    <row r="532">
      <c r="A532" s="1"/>
      <c r="C532" s="22" t="str">
        <f t="array" ref="C532">_xlfn.XLOOKUP($B532,ML!$B$3:$B$2900,ML!C$3:C$2900,"",0,1)</f>
        <v/>
      </c>
      <c r="D532" s="22" t="str">
        <f t="array" ref="D532">_xlfn.XLOOKUP($B532,ML!$B$3:$B$2950,ML!D$3:D$2950,"",0,1)</f>
        <v/>
      </c>
      <c r="Y532" s="49"/>
    </row>
    <row r="533">
      <c r="A533" s="1"/>
      <c r="C533" s="22" t="str">
        <f t="array" ref="C533">_xlfn.XLOOKUP($B533,ML!$B$3:$B$2900,ML!C$3:C$2900,"",0,1)</f>
        <v/>
      </c>
      <c r="D533" s="22" t="str">
        <f t="array" ref="D533">_xlfn.XLOOKUP($B533,ML!$B$3:$B$2950,ML!D$3:D$2950,"",0,1)</f>
        <v/>
      </c>
      <c r="Y533" s="49"/>
    </row>
    <row r="534">
      <c r="A534" s="1"/>
      <c r="C534" s="22" t="str">
        <f t="array" ref="C534">_xlfn.XLOOKUP($B534,ML!$B$3:$B$2900,ML!C$3:C$2900,"",0,1)</f>
        <v/>
      </c>
      <c r="D534" s="22" t="str">
        <f t="array" ref="D534">_xlfn.XLOOKUP($B534,ML!$B$3:$B$2950,ML!D$3:D$2950,"",0,1)</f>
        <v/>
      </c>
      <c r="Y534" s="49"/>
    </row>
    <row r="535">
      <c r="A535" s="1"/>
      <c r="C535" s="22" t="str">
        <f t="array" ref="C535">_xlfn.XLOOKUP($B535,ML!$B$3:$B$2900,ML!C$3:C$2900,"",0,1)</f>
        <v/>
      </c>
      <c r="D535" s="22" t="str">
        <f t="array" ref="D535">_xlfn.XLOOKUP($B535,ML!$B$3:$B$2950,ML!D$3:D$2950,"",0,1)</f>
        <v/>
      </c>
      <c r="Y535" s="49"/>
    </row>
    <row r="536">
      <c r="A536" s="1"/>
      <c r="C536" s="22" t="str">
        <f t="array" ref="C536">_xlfn.XLOOKUP($B536,ML!$B$3:$B$2900,ML!C$3:C$2900,"",0,1)</f>
        <v/>
      </c>
      <c r="D536" s="22" t="str">
        <f t="array" ref="D536">_xlfn.XLOOKUP($B536,ML!$B$3:$B$2950,ML!D$3:D$2950,"",0,1)</f>
        <v/>
      </c>
      <c r="Y536" s="49"/>
    </row>
    <row r="537">
      <c r="A537" s="1"/>
      <c r="C537" s="22" t="str">
        <f t="array" ref="C537">_xlfn.XLOOKUP($B537,ML!$B$3:$B$2900,ML!C$3:C$2900,"",0,1)</f>
        <v/>
      </c>
      <c r="D537" s="22" t="str">
        <f t="array" ref="D537">_xlfn.XLOOKUP($B537,ML!$B$3:$B$2950,ML!D$3:D$2950,"",0,1)</f>
        <v/>
      </c>
      <c r="Y537" s="49"/>
    </row>
    <row r="538">
      <c r="A538" s="1"/>
      <c r="C538" s="22" t="str">
        <f t="array" ref="C538">_xlfn.XLOOKUP($B538,ML!$B$3:$B$2900,ML!C$3:C$2900,"",0,1)</f>
        <v/>
      </c>
      <c r="D538" s="22" t="str">
        <f t="array" ref="D538">_xlfn.XLOOKUP($B538,ML!$B$3:$B$2950,ML!D$3:D$2950,"",0,1)</f>
        <v/>
      </c>
      <c r="Y538" s="49"/>
    </row>
    <row r="539">
      <c r="A539" s="1"/>
      <c r="C539" s="22" t="str">
        <f t="array" ref="C539">_xlfn.XLOOKUP($B539,ML!$B$3:$B$2900,ML!C$3:C$2900,"",0,1)</f>
        <v/>
      </c>
      <c r="D539" s="22" t="str">
        <f t="array" ref="D539">_xlfn.XLOOKUP($B539,ML!$B$3:$B$2950,ML!D$3:D$2950,"",0,1)</f>
        <v/>
      </c>
      <c r="Y539" s="49"/>
    </row>
    <row r="540">
      <c r="A540" s="1"/>
      <c r="C540" s="22" t="str">
        <f t="array" ref="C540">_xlfn.XLOOKUP($B540,ML!$B$3:$B$2900,ML!C$3:C$2900,"",0,1)</f>
        <v/>
      </c>
      <c r="D540" s="22" t="str">
        <f t="array" ref="D540">_xlfn.XLOOKUP($B540,ML!$B$3:$B$2950,ML!D$3:D$2950,"",0,1)</f>
        <v/>
      </c>
      <c r="Y540" s="49"/>
    </row>
    <row r="541">
      <c r="A541" s="1"/>
      <c r="C541" s="22" t="str">
        <f t="array" ref="C541">_xlfn.XLOOKUP($B541,ML!$B$3:$B$2900,ML!C$3:C$2900,"",0,1)</f>
        <v/>
      </c>
      <c r="D541" s="22" t="str">
        <f t="array" ref="D541">_xlfn.XLOOKUP($B541,ML!$B$3:$B$2950,ML!D$3:D$2950,"",0,1)</f>
        <v/>
      </c>
      <c r="Y541" s="49"/>
    </row>
    <row r="542">
      <c r="A542" s="1"/>
      <c r="C542" s="22" t="str">
        <f t="array" ref="C542">_xlfn.XLOOKUP($B542,ML!$B$3:$B$2900,ML!C$3:C$2900,"",0,1)</f>
        <v/>
      </c>
      <c r="D542" s="22" t="str">
        <f t="array" ref="D542">_xlfn.XLOOKUP($B542,ML!$B$3:$B$2950,ML!D$3:D$2950,"",0,1)</f>
        <v/>
      </c>
      <c r="Y542" s="49"/>
    </row>
    <row r="543">
      <c r="A543" s="1"/>
      <c r="C543" s="22" t="str">
        <f t="array" ref="C543">_xlfn.XLOOKUP($B543,ML!$B$3:$B$2900,ML!C$3:C$2900,"",0,1)</f>
        <v/>
      </c>
      <c r="D543" s="22" t="str">
        <f t="array" ref="D543">_xlfn.XLOOKUP($B543,ML!$B$3:$B$2950,ML!D$3:D$2950,"",0,1)</f>
        <v/>
      </c>
      <c r="Y543" s="49"/>
    </row>
    <row r="544">
      <c r="A544" s="1"/>
      <c r="C544" s="22" t="str">
        <f t="array" ref="C544">_xlfn.XLOOKUP($B544,ML!$B$3:$B$2900,ML!C$3:C$2900,"",0,1)</f>
        <v/>
      </c>
      <c r="D544" s="22" t="str">
        <f t="array" ref="D544">_xlfn.XLOOKUP($B544,ML!$B$3:$B$2950,ML!D$3:D$2950,"",0,1)</f>
        <v/>
      </c>
      <c r="Y544" s="49"/>
    </row>
    <row r="545">
      <c r="A545" s="1"/>
      <c r="C545" s="22" t="str">
        <f t="array" ref="C545">_xlfn.XLOOKUP($B545,ML!$B$3:$B$2900,ML!C$3:C$2900,"",0,1)</f>
        <v/>
      </c>
      <c r="D545" s="22" t="str">
        <f t="array" ref="D545">_xlfn.XLOOKUP($B545,ML!$B$3:$B$2950,ML!D$3:D$2950,"",0,1)</f>
        <v/>
      </c>
      <c r="Y545" s="49"/>
    </row>
    <row r="546">
      <c r="A546" s="1"/>
      <c r="C546" s="22" t="str">
        <f t="array" ref="C546">_xlfn.XLOOKUP($B546,ML!$B$3:$B$2900,ML!C$3:C$2900,"",0,1)</f>
        <v/>
      </c>
      <c r="D546" s="22" t="str">
        <f t="array" ref="D546">_xlfn.XLOOKUP($B546,ML!$B$3:$B$2950,ML!D$3:D$2950,"",0,1)</f>
        <v/>
      </c>
      <c r="Y546" s="49"/>
    </row>
    <row r="547">
      <c r="A547" s="1"/>
      <c r="C547" s="22" t="str">
        <f t="array" ref="C547">_xlfn.XLOOKUP($B547,ML!$B$3:$B$2900,ML!C$3:C$2900,"",0,1)</f>
        <v/>
      </c>
      <c r="D547" s="22" t="str">
        <f t="array" ref="D547">_xlfn.XLOOKUP($B547,ML!$B$3:$B$2950,ML!D$3:D$2950,"",0,1)</f>
        <v/>
      </c>
      <c r="Y547" s="49"/>
    </row>
    <row r="548">
      <c r="A548" s="1"/>
      <c r="C548" s="22" t="str">
        <f t="array" ref="C548">_xlfn.XLOOKUP($B548,ML!$B$3:$B$2900,ML!C$3:C$2900,"",0,1)</f>
        <v/>
      </c>
      <c r="D548" s="22" t="str">
        <f t="array" ref="D548">_xlfn.XLOOKUP($B548,ML!$B$3:$B$2950,ML!D$3:D$2950,"",0,1)</f>
        <v/>
      </c>
      <c r="Y548" s="49"/>
    </row>
    <row r="549">
      <c r="A549" s="1"/>
      <c r="C549" s="22" t="str">
        <f t="array" ref="C549">_xlfn.XLOOKUP($B549,ML!$B$3:$B$2900,ML!C$3:C$2900,"",0,1)</f>
        <v/>
      </c>
      <c r="D549" s="22" t="str">
        <f t="array" ref="D549">_xlfn.XLOOKUP($B549,ML!$B$3:$B$2950,ML!D$3:D$2950,"",0,1)</f>
        <v/>
      </c>
      <c r="Y549" s="49"/>
    </row>
    <row r="550">
      <c r="A550" s="1"/>
      <c r="C550" s="22" t="str">
        <f t="array" ref="C550">_xlfn.XLOOKUP($B550,ML!$B$3:$B$2900,ML!C$3:C$2900,"",0,1)</f>
        <v/>
      </c>
      <c r="D550" s="22" t="str">
        <f t="array" ref="D550">_xlfn.XLOOKUP($B550,ML!$B$3:$B$2950,ML!D$3:D$2950,"",0,1)</f>
        <v/>
      </c>
      <c r="Y550" s="49"/>
    </row>
    <row r="551">
      <c r="A551" s="1"/>
      <c r="C551" s="22" t="str">
        <f t="array" ref="C551">_xlfn.XLOOKUP($B551,ML!$B$3:$B$2900,ML!C$3:C$2900,"",0,1)</f>
        <v/>
      </c>
      <c r="D551" s="22" t="str">
        <f t="array" ref="D551">_xlfn.XLOOKUP($B551,ML!$B$3:$B$2950,ML!D$3:D$2950,"",0,1)</f>
        <v/>
      </c>
      <c r="Y551" s="49"/>
    </row>
    <row r="552">
      <c r="A552" s="1"/>
      <c r="C552" s="22" t="str">
        <f t="array" ref="C552">_xlfn.XLOOKUP($B552,ML!$B$3:$B$2900,ML!C$3:C$2900,"",0,1)</f>
        <v/>
      </c>
      <c r="D552" s="22" t="str">
        <f t="array" ref="D552">_xlfn.XLOOKUP($B552,ML!$B$3:$B$2950,ML!D$3:D$2950,"",0,1)</f>
        <v/>
      </c>
      <c r="Y552" s="49"/>
    </row>
    <row r="553">
      <c r="A553" s="1"/>
      <c r="C553" s="22" t="str">
        <f t="array" ref="C553">_xlfn.XLOOKUP($B553,ML!$B$3:$B$2900,ML!C$3:C$2900,"",0,1)</f>
        <v/>
      </c>
      <c r="D553" s="22" t="str">
        <f t="array" ref="D553">_xlfn.XLOOKUP($B553,ML!$B$3:$B$2950,ML!D$3:D$2950,"",0,1)</f>
        <v/>
      </c>
      <c r="Y553" s="49"/>
    </row>
    <row r="554">
      <c r="A554" s="1"/>
      <c r="C554" s="22" t="str">
        <f t="array" ref="C554">_xlfn.XLOOKUP($B554,ML!$B$3:$B$2900,ML!C$3:C$2900,"",0,1)</f>
        <v/>
      </c>
      <c r="D554" s="22" t="str">
        <f t="array" ref="D554">_xlfn.XLOOKUP($B554,ML!$B$3:$B$2950,ML!D$3:D$2950,"",0,1)</f>
        <v/>
      </c>
      <c r="Y554" s="49"/>
    </row>
    <row r="555">
      <c r="A555" s="1"/>
      <c r="C555" s="22" t="str">
        <f t="array" ref="C555">_xlfn.XLOOKUP($B555,ML!$B$3:$B$2900,ML!C$3:C$2900,"",0,1)</f>
        <v/>
      </c>
      <c r="D555" s="22" t="str">
        <f t="array" ref="D555">_xlfn.XLOOKUP($B555,ML!$B$3:$B$2950,ML!D$3:D$2950,"",0,1)</f>
        <v/>
      </c>
      <c r="Y555" s="49"/>
    </row>
    <row r="556">
      <c r="A556" s="1"/>
      <c r="C556" s="22" t="str">
        <f t="array" ref="C556">_xlfn.XLOOKUP($B556,ML!$B$3:$B$2900,ML!C$3:C$2900,"",0,1)</f>
        <v/>
      </c>
      <c r="D556" s="22" t="str">
        <f t="array" ref="D556">_xlfn.XLOOKUP($B556,ML!$B$3:$B$2950,ML!D$3:D$2950,"",0,1)</f>
        <v/>
      </c>
      <c r="Y556" s="49"/>
    </row>
    <row r="557">
      <c r="A557" s="1"/>
      <c r="C557" s="22" t="str">
        <f t="array" ref="C557">_xlfn.XLOOKUP($B557,ML!$B$3:$B$2900,ML!C$3:C$2900,"",0,1)</f>
        <v/>
      </c>
      <c r="D557" s="22" t="str">
        <f t="array" ref="D557">_xlfn.XLOOKUP($B557,ML!$B$3:$B$2950,ML!D$3:D$2950,"",0,1)</f>
        <v/>
      </c>
      <c r="Y557" s="49"/>
    </row>
    <row r="558">
      <c r="A558" s="1"/>
      <c r="C558" s="22" t="str">
        <f t="array" ref="C558">_xlfn.XLOOKUP($B558,ML!$B$3:$B$2900,ML!C$3:C$2900,"",0,1)</f>
        <v/>
      </c>
      <c r="D558" s="22" t="str">
        <f t="array" ref="D558">_xlfn.XLOOKUP($B558,ML!$B$3:$B$2950,ML!D$3:D$2950,"",0,1)</f>
        <v/>
      </c>
      <c r="Y558" s="49"/>
    </row>
    <row r="559">
      <c r="A559" s="1"/>
      <c r="C559" s="22" t="str">
        <f t="array" ref="C559">_xlfn.XLOOKUP($B559,ML!$B$3:$B$2900,ML!C$3:C$2900,"",0,1)</f>
        <v/>
      </c>
      <c r="D559" s="22" t="str">
        <f t="array" ref="D559">_xlfn.XLOOKUP($B559,ML!$B$3:$B$2950,ML!D$3:D$2950,"",0,1)</f>
        <v/>
      </c>
      <c r="Y559" s="49"/>
    </row>
    <row r="560">
      <c r="A560" s="1"/>
      <c r="C560" s="22" t="str">
        <f t="array" ref="C560">_xlfn.XLOOKUP($B560,ML!$B$3:$B$2900,ML!C$3:C$2900,"",0,1)</f>
        <v/>
      </c>
      <c r="D560" s="22" t="str">
        <f t="array" ref="D560">_xlfn.XLOOKUP($B560,ML!$B$3:$B$2950,ML!D$3:D$2950,"",0,1)</f>
        <v/>
      </c>
      <c r="Y560" s="49"/>
    </row>
    <row r="561">
      <c r="A561" s="1"/>
      <c r="C561" s="22" t="str">
        <f t="array" ref="C561">_xlfn.XLOOKUP($B561,ML!$B$3:$B$2900,ML!C$3:C$2900,"",0,1)</f>
        <v/>
      </c>
      <c r="D561" s="22" t="str">
        <f t="array" ref="D561">_xlfn.XLOOKUP($B561,ML!$B$3:$B$2950,ML!D$3:D$2950,"",0,1)</f>
        <v/>
      </c>
      <c r="Y561" s="49"/>
    </row>
    <row r="562">
      <c r="A562" s="1"/>
      <c r="C562" s="22" t="str">
        <f t="array" ref="C562">_xlfn.XLOOKUP($B562,ML!$B$3:$B$2900,ML!C$3:C$2900,"",0,1)</f>
        <v/>
      </c>
      <c r="D562" s="22" t="str">
        <f t="array" ref="D562">_xlfn.XLOOKUP($B562,ML!$B$3:$B$2950,ML!D$3:D$2950,"",0,1)</f>
        <v/>
      </c>
      <c r="Y562" s="49"/>
    </row>
    <row r="563">
      <c r="A563" s="1"/>
      <c r="C563" s="22" t="str">
        <f t="array" ref="C563">_xlfn.XLOOKUP($B563,ML!$B$3:$B$2900,ML!C$3:C$2900,"",0,1)</f>
        <v/>
      </c>
      <c r="D563" s="22" t="str">
        <f t="array" ref="D563">_xlfn.XLOOKUP($B563,ML!$B$3:$B$2950,ML!D$3:D$2950,"",0,1)</f>
        <v/>
      </c>
      <c r="Y563" s="49"/>
    </row>
    <row r="564">
      <c r="A564" s="1"/>
      <c r="C564" s="22" t="str">
        <f t="array" ref="C564">_xlfn.XLOOKUP($B564,ML!$B$3:$B$2900,ML!C$3:C$2900,"",0,1)</f>
        <v/>
      </c>
      <c r="D564" s="22" t="str">
        <f t="array" ref="D564">_xlfn.XLOOKUP($B564,ML!$B$3:$B$2950,ML!D$3:D$2950,"",0,1)</f>
        <v/>
      </c>
      <c r="Y564" s="49"/>
    </row>
    <row r="565">
      <c r="A565" s="1"/>
      <c r="C565" s="22" t="str">
        <f t="array" ref="C565">_xlfn.XLOOKUP($B565,ML!$B$3:$B$2900,ML!C$3:C$2900,"",0,1)</f>
        <v/>
      </c>
      <c r="D565" s="22" t="str">
        <f t="array" ref="D565">_xlfn.XLOOKUP($B565,ML!$B$3:$B$2950,ML!D$3:D$2950,"",0,1)</f>
        <v/>
      </c>
      <c r="Y565" s="49"/>
    </row>
    <row r="566">
      <c r="A566" s="1"/>
      <c r="C566" s="22" t="str">
        <f t="array" ref="C566">_xlfn.XLOOKUP($B566,ML!$B$3:$B$2900,ML!C$3:C$2900,"",0,1)</f>
        <v/>
      </c>
      <c r="D566" s="22" t="str">
        <f t="array" ref="D566">_xlfn.XLOOKUP($B566,ML!$B$3:$B$2950,ML!D$3:D$2950,"",0,1)</f>
        <v/>
      </c>
      <c r="Y566" s="49"/>
    </row>
    <row r="567">
      <c r="A567" s="1"/>
      <c r="C567" s="22" t="str">
        <f t="array" ref="C567">_xlfn.XLOOKUP($B567,ML!$B$3:$B$2900,ML!C$3:C$2900,"",0,1)</f>
        <v/>
      </c>
      <c r="D567" s="22" t="str">
        <f t="array" ref="D567">_xlfn.XLOOKUP($B567,ML!$B$3:$B$2950,ML!D$3:D$2950,"",0,1)</f>
        <v/>
      </c>
      <c r="Y567" s="49"/>
    </row>
    <row r="568">
      <c r="A568" s="1"/>
      <c r="C568" s="22" t="str">
        <f t="array" ref="C568">_xlfn.XLOOKUP($B568,ML!$B$3:$B$2900,ML!C$3:C$2900,"",0,1)</f>
        <v/>
      </c>
      <c r="D568" s="22" t="str">
        <f t="array" ref="D568">_xlfn.XLOOKUP($B568,ML!$B$3:$B$2950,ML!D$3:D$2950,"",0,1)</f>
        <v/>
      </c>
      <c r="Y568" s="49"/>
    </row>
    <row r="569">
      <c r="A569" s="1"/>
      <c r="C569" s="22" t="str">
        <f t="array" ref="C569">_xlfn.XLOOKUP($B569,ML!$B$3:$B$2900,ML!C$3:C$2900,"",0,1)</f>
        <v/>
      </c>
      <c r="D569" s="22" t="str">
        <f t="array" ref="D569">_xlfn.XLOOKUP($B569,ML!$B$3:$B$2950,ML!D$3:D$2950,"",0,1)</f>
        <v/>
      </c>
      <c r="Y569" s="49"/>
    </row>
    <row r="570">
      <c r="A570" s="1"/>
      <c r="C570" s="22" t="str">
        <f t="array" ref="C570">_xlfn.XLOOKUP($B570,ML!$B$3:$B$2900,ML!C$3:C$2900,"",0,1)</f>
        <v/>
      </c>
      <c r="D570" s="22" t="str">
        <f t="array" ref="D570">_xlfn.XLOOKUP($B570,ML!$B$3:$B$2950,ML!D$3:D$2950,"",0,1)</f>
        <v/>
      </c>
      <c r="Y570" s="49"/>
    </row>
    <row r="571">
      <c r="A571" s="1"/>
      <c r="C571" s="22" t="str">
        <f t="array" ref="C571">_xlfn.XLOOKUP($B571,ML!$B$3:$B$2900,ML!C$3:C$2900,"",0,1)</f>
        <v/>
      </c>
      <c r="D571" s="22" t="str">
        <f t="array" ref="D571">_xlfn.XLOOKUP($B571,ML!$B$3:$B$2950,ML!D$3:D$2950,"",0,1)</f>
        <v/>
      </c>
      <c r="Y571" s="49"/>
    </row>
    <row r="572">
      <c r="A572" s="1"/>
      <c r="C572" s="22" t="str">
        <f t="array" ref="C572">_xlfn.XLOOKUP($B572,ML!$B$3:$B$2900,ML!C$3:C$2900,"",0,1)</f>
        <v/>
      </c>
      <c r="D572" s="22" t="str">
        <f t="array" ref="D572">_xlfn.XLOOKUP($B572,ML!$B$3:$B$2950,ML!D$3:D$2950,"",0,1)</f>
        <v/>
      </c>
      <c r="Y572" s="49"/>
    </row>
    <row r="573">
      <c r="A573" s="1"/>
      <c r="C573" s="22" t="str">
        <f t="array" ref="C573">_xlfn.XLOOKUP($B573,ML!$B$3:$B$2900,ML!C$3:C$2900,"",0,1)</f>
        <v/>
      </c>
      <c r="D573" s="22" t="str">
        <f t="array" ref="D573">_xlfn.XLOOKUP($B573,ML!$B$3:$B$2950,ML!D$3:D$2950,"",0,1)</f>
        <v/>
      </c>
      <c r="Y573" s="49"/>
    </row>
    <row r="574">
      <c r="A574" s="1"/>
      <c r="C574" s="22" t="str">
        <f t="array" ref="C574">_xlfn.XLOOKUP($B574,ML!$B$3:$B$2900,ML!C$3:C$2900,"",0,1)</f>
        <v/>
      </c>
      <c r="D574" s="22" t="str">
        <f t="array" ref="D574">_xlfn.XLOOKUP($B574,ML!$B$3:$B$2950,ML!D$3:D$2950,"",0,1)</f>
        <v/>
      </c>
      <c r="Y574" s="49"/>
    </row>
    <row r="575">
      <c r="A575" s="1"/>
      <c r="C575" s="22" t="str">
        <f t="array" ref="C575">_xlfn.XLOOKUP($B575,ML!$B$3:$B$2900,ML!C$3:C$2900,"",0,1)</f>
        <v/>
      </c>
      <c r="D575" s="22" t="str">
        <f t="array" ref="D575">_xlfn.XLOOKUP($B575,ML!$B$3:$B$2950,ML!D$3:D$2950,"",0,1)</f>
        <v/>
      </c>
      <c r="Y575" s="49"/>
    </row>
    <row r="576">
      <c r="A576" s="1"/>
      <c r="C576" s="22" t="str">
        <f t="array" ref="C576">_xlfn.XLOOKUP($B576,ML!$B$3:$B$2900,ML!C$3:C$2900,"",0,1)</f>
        <v/>
      </c>
      <c r="D576" s="22" t="str">
        <f t="array" ref="D576">_xlfn.XLOOKUP($B576,ML!$B$3:$B$2950,ML!D$3:D$2950,"",0,1)</f>
        <v/>
      </c>
      <c r="Y576" s="49"/>
    </row>
    <row r="577">
      <c r="A577" s="1"/>
      <c r="C577" s="22" t="str">
        <f t="array" ref="C577">_xlfn.XLOOKUP($B577,ML!$B$3:$B$2900,ML!C$3:C$2900,"",0,1)</f>
        <v/>
      </c>
      <c r="D577" s="22" t="str">
        <f t="array" ref="D577">_xlfn.XLOOKUP($B577,ML!$B$3:$B$2950,ML!D$3:D$2950,"",0,1)</f>
        <v/>
      </c>
      <c r="Y577" s="49"/>
    </row>
    <row r="578">
      <c r="A578" s="1"/>
      <c r="C578" s="22" t="str">
        <f t="array" ref="C578">_xlfn.XLOOKUP($B578,ML!$B$3:$B$2900,ML!C$3:C$2900,"",0,1)</f>
        <v/>
      </c>
      <c r="D578" s="22" t="str">
        <f t="array" ref="D578">_xlfn.XLOOKUP($B578,ML!$B$3:$B$2950,ML!D$3:D$2950,"",0,1)</f>
        <v/>
      </c>
      <c r="Y578" s="49"/>
    </row>
    <row r="579">
      <c r="A579" s="1"/>
      <c r="C579" s="22" t="str">
        <f t="array" ref="C579">_xlfn.XLOOKUP($B579,ML!$B$3:$B$2900,ML!C$3:C$2900,"",0,1)</f>
        <v/>
      </c>
      <c r="D579" s="22" t="str">
        <f t="array" ref="D579">_xlfn.XLOOKUP($B579,ML!$B$3:$B$2950,ML!D$3:D$2950,"",0,1)</f>
        <v/>
      </c>
      <c r="Y579" s="49"/>
    </row>
    <row r="580">
      <c r="A580" s="1"/>
      <c r="C580" s="22" t="str">
        <f t="array" ref="C580">_xlfn.XLOOKUP($B580,ML!$B$3:$B$2900,ML!C$3:C$2900,"",0,1)</f>
        <v/>
      </c>
      <c r="D580" s="22" t="str">
        <f t="array" ref="D580">_xlfn.XLOOKUP($B580,ML!$B$3:$B$2950,ML!D$3:D$2950,"",0,1)</f>
        <v/>
      </c>
      <c r="Y580" s="49"/>
    </row>
    <row r="581">
      <c r="A581" s="1"/>
      <c r="C581" s="22" t="str">
        <f t="array" ref="C581">_xlfn.XLOOKUP($B581,ML!$B$3:$B$2900,ML!C$3:C$2900,"",0,1)</f>
        <v/>
      </c>
      <c r="D581" s="22" t="str">
        <f t="array" ref="D581">_xlfn.XLOOKUP($B581,ML!$B$3:$B$2950,ML!D$3:D$2950,"",0,1)</f>
        <v/>
      </c>
      <c r="Y581" s="49"/>
    </row>
    <row r="582">
      <c r="A582" s="1"/>
      <c r="C582" s="22" t="str">
        <f t="array" ref="C582">_xlfn.XLOOKUP($B582,ML!$B$3:$B$2900,ML!C$3:C$2900,"",0,1)</f>
        <v/>
      </c>
      <c r="D582" s="22" t="str">
        <f t="array" ref="D582">_xlfn.XLOOKUP($B582,ML!$B$3:$B$2950,ML!D$3:D$2950,"",0,1)</f>
        <v/>
      </c>
      <c r="Y582" s="49"/>
    </row>
    <row r="583">
      <c r="A583" s="1"/>
      <c r="C583" s="22" t="str">
        <f t="array" ref="C583">_xlfn.XLOOKUP($B583,ML!$B$3:$B$2900,ML!C$3:C$2900,"",0,1)</f>
        <v/>
      </c>
      <c r="D583" s="22" t="str">
        <f t="array" ref="D583">_xlfn.XLOOKUP($B583,ML!$B$3:$B$2950,ML!D$3:D$2950,"",0,1)</f>
        <v/>
      </c>
      <c r="Y583" s="49"/>
    </row>
    <row r="584">
      <c r="A584" s="1"/>
      <c r="C584" s="22" t="str">
        <f t="array" ref="C584">_xlfn.XLOOKUP($B584,ML!$B$3:$B$2900,ML!C$3:C$2900,"",0,1)</f>
        <v/>
      </c>
      <c r="D584" s="22" t="str">
        <f t="array" ref="D584">_xlfn.XLOOKUP($B584,ML!$B$3:$B$2950,ML!D$3:D$2950,"",0,1)</f>
        <v/>
      </c>
      <c r="Y584" s="49"/>
    </row>
    <row r="585">
      <c r="A585" s="1"/>
      <c r="C585" s="22" t="str">
        <f t="array" ref="C585">_xlfn.XLOOKUP($B585,ML!$B$3:$B$2900,ML!C$3:C$2900,"",0,1)</f>
        <v/>
      </c>
      <c r="D585" s="22" t="str">
        <f t="array" ref="D585">_xlfn.XLOOKUP($B585,ML!$B$3:$B$2950,ML!D$3:D$2950,"",0,1)</f>
        <v/>
      </c>
      <c r="Y585" s="49"/>
    </row>
    <row r="586">
      <c r="A586" s="1"/>
      <c r="C586" s="22" t="str">
        <f t="array" ref="C586">_xlfn.XLOOKUP($B586,ML!$B$3:$B$2900,ML!C$3:C$2900,"",0,1)</f>
        <v/>
      </c>
      <c r="D586" s="22" t="str">
        <f t="array" ref="D586">_xlfn.XLOOKUP($B586,ML!$B$3:$B$2950,ML!D$3:D$2950,"",0,1)</f>
        <v/>
      </c>
      <c r="Y586" s="49"/>
    </row>
    <row r="587">
      <c r="A587" s="1"/>
      <c r="C587" s="22" t="str">
        <f t="array" ref="C587">_xlfn.XLOOKUP($B587,ML!$B$3:$B$2900,ML!C$3:C$2900,"",0,1)</f>
        <v/>
      </c>
      <c r="D587" s="22" t="str">
        <f t="array" ref="D587">_xlfn.XLOOKUP($B587,ML!$B$3:$B$2950,ML!D$3:D$2950,"",0,1)</f>
        <v/>
      </c>
      <c r="Y587" s="49"/>
    </row>
    <row r="588">
      <c r="A588" s="1"/>
      <c r="C588" s="22" t="str">
        <f t="array" ref="C588">_xlfn.XLOOKUP($B588,ML!$B$3:$B$2900,ML!C$3:C$2900,"",0,1)</f>
        <v/>
      </c>
      <c r="D588" s="22" t="str">
        <f t="array" ref="D588">_xlfn.XLOOKUP($B588,ML!$B$3:$B$2950,ML!D$3:D$2950,"",0,1)</f>
        <v/>
      </c>
      <c r="Y588" s="49"/>
    </row>
    <row r="589">
      <c r="A589" s="1"/>
      <c r="C589" s="22" t="str">
        <f t="array" ref="C589">_xlfn.XLOOKUP($B589,ML!$B$3:$B$2900,ML!C$3:C$2900,"",0,1)</f>
        <v/>
      </c>
      <c r="D589" s="22" t="str">
        <f t="array" ref="D589">_xlfn.XLOOKUP($B589,ML!$B$3:$B$2950,ML!D$3:D$2950,"",0,1)</f>
        <v/>
      </c>
      <c r="Y589" s="49"/>
    </row>
    <row r="590">
      <c r="A590" s="1"/>
      <c r="C590" s="22" t="str">
        <f t="array" ref="C590">_xlfn.XLOOKUP($B590,ML!$B$3:$B$2900,ML!C$3:C$2900,"",0,1)</f>
        <v/>
      </c>
      <c r="D590" s="22" t="str">
        <f t="array" ref="D590">_xlfn.XLOOKUP($B590,ML!$B$3:$B$2950,ML!D$3:D$2950,"",0,1)</f>
        <v/>
      </c>
      <c r="Y590" s="49"/>
    </row>
    <row r="591">
      <c r="A591" s="1"/>
      <c r="C591" s="22" t="str">
        <f t="array" ref="C591">_xlfn.XLOOKUP($B591,ML!$B$3:$B$2900,ML!C$3:C$2900,"",0,1)</f>
        <v/>
      </c>
      <c r="D591" s="22" t="str">
        <f t="array" ref="D591">_xlfn.XLOOKUP($B591,ML!$B$3:$B$2950,ML!D$3:D$2950,"",0,1)</f>
        <v/>
      </c>
      <c r="Y591" s="49"/>
    </row>
    <row r="592">
      <c r="A592" s="1"/>
      <c r="C592" s="22" t="str">
        <f t="array" ref="C592">_xlfn.XLOOKUP($B592,ML!$B$3:$B$2900,ML!C$3:C$2900,"",0,1)</f>
        <v/>
      </c>
      <c r="D592" s="22" t="str">
        <f t="array" ref="D592">_xlfn.XLOOKUP($B592,ML!$B$3:$B$2950,ML!D$3:D$2950,"",0,1)</f>
        <v/>
      </c>
      <c r="Y592" s="49"/>
    </row>
    <row r="593">
      <c r="A593" s="1"/>
      <c r="C593" s="22" t="str">
        <f t="array" ref="C593">_xlfn.XLOOKUP($B593,ML!$B$3:$B$2900,ML!C$3:C$2900,"",0,1)</f>
        <v/>
      </c>
      <c r="D593" s="22" t="str">
        <f t="array" ref="D593">_xlfn.XLOOKUP($B593,ML!$B$3:$B$2950,ML!D$3:D$2950,"",0,1)</f>
        <v/>
      </c>
      <c r="Y593" s="49"/>
    </row>
    <row r="594">
      <c r="A594" s="1"/>
      <c r="C594" s="22" t="str">
        <f t="array" ref="C594">_xlfn.XLOOKUP($B594,ML!$B$3:$B$2900,ML!C$3:C$2900,"",0,1)</f>
        <v/>
      </c>
      <c r="D594" s="22" t="str">
        <f t="array" ref="D594">_xlfn.XLOOKUP($B594,ML!$B$3:$B$2950,ML!D$3:D$2950,"",0,1)</f>
        <v/>
      </c>
      <c r="Y594" s="49"/>
    </row>
    <row r="595">
      <c r="A595" s="1"/>
      <c r="C595" s="22" t="str">
        <f t="array" ref="C595">_xlfn.XLOOKUP($B595,ML!$B$3:$B$2900,ML!C$3:C$2900,"",0,1)</f>
        <v/>
      </c>
      <c r="D595" s="22" t="str">
        <f t="array" ref="D595">_xlfn.XLOOKUP($B595,ML!$B$3:$B$2950,ML!D$3:D$2950,"",0,1)</f>
        <v/>
      </c>
      <c r="Y595" s="49"/>
    </row>
    <row r="596">
      <c r="A596" s="1"/>
      <c r="C596" s="22" t="str">
        <f t="array" ref="C596">_xlfn.XLOOKUP($B596,ML!$B$3:$B$2900,ML!C$3:C$2900,"",0,1)</f>
        <v/>
      </c>
      <c r="D596" s="22" t="str">
        <f t="array" ref="D596">_xlfn.XLOOKUP($B596,ML!$B$3:$B$2950,ML!D$3:D$2950,"",0,1)</f>
        <v/>
      </c>
      <c r="Y596" s="49"/>
    </row>
    <row r="597">
      <c r="A597" s="1"/>
      <c r="C597" s="22" t="str">
        <f t="array" ref="C597">_xlfn.XLOOKUP($B597,ML!$B$3:$B$2900,ML!C$3:C$2900,"",0,1)</f>
        <v/>
      </c>
      <c r="D597" s="22" t="str">
        <f t="array" ref="D597">_xlfn.XLOOKUP($B597,ML!$B$3:$B$2950,ML!D$3:D$2950,"",0,1)</f>
        <v/>
      </c>
      <c r="Y597" s="49"/>
    </row>
    <row r="598">
      <c r="A598" s="1"/>
      <c r="C598" s="22" t="str">
        <f t="array" ref="C598">_xlfn.XLOOKUP($B598,ML!$B$3:$B$2900,ML!C$3:C$2900,"",0,1)</f>
        <v/>
      </c>
      <c r="D598" s="22" t="str">
        <f t="array" ref="D598">_xlfn.XLOOKUP($B598,ML!$B$3:$B$2950,ML!D$3:D$2950,"",0,1)</f>
        <v/>
      </c>
      <c r="Y598" s="49"/>
    </row>
    <row r="599">
      <c r="A599" s="1"/>
      <c r="C599" s="22" t="str">
        <f t="array" ref="C599">_xlfn.XLOOKUP($B599,ML!$B$3:$B$2900,ML!C$3:C$2900,"",0,1)</f>
        <v/>
      </c>
      <c r="D599" s="22" t="str">
        <f t="array" ref="D599">_xlfn.XLOOKUP($B599,ML!$B$3:$B$2950,ML!D$3:D$2950,"",0,1)</f>
        <v/>
      </c>
      <c r="Y599" s="49"/>
    </row>
    <row r="600">
      <c r="A600" s="1"/>
      <c r="C600" s="22" t="str">
        <f t="array" ref="C600">_xlfn.XLOOKUP($B600,ML!$B$3:$B$2900,ML!C$3:C$2900,"",0,1)</f>
        <v/>
      </c>
      <c r="D600" s="22" t="str">
        <f t="array" ref="D600">_xlfn.XLOOKUP($B600,ML!$B$3:$B$2950,ML!D$3:D$2950,"",0,1)</f>
        <v/>
      </c>
      <c r="Y600" s="49"/>
    </row>
    <row r="601">
      <c r="A601" s="1"/>
      <c r="C601" s="22" t="str">
        <f t="array" ref="C601">_xlfn.XLOOKUP($B601,ML!$B$3:$B$2900,ML!C$3:C$2900,"",0,1)</f>
        <v/>
      </c>
      <c r="D601" s="22" t="str">
        <f t="array" ref="D601">_xlfn.XLOOKUP($B601,ML!$B$3:$B$2950,ML!D$3:D$2950,"",0,1)</f>
        <v/>
      </c>
      <c r="Y601" s="49"/>
    </row>
    <row r="602">
      <c r="A602" s="1"/>
      <c r="C602" s="22" t="str">
        <f t="array" ref="C602">_xlfn.XLOOKUP($B602,ML!$B$3:$B$2900,ML!C$3:C$2900,"",0,1)</f>
        <v/>
      </c>
      <c r="D602" s="22" t="str">
        <f t="array" ref="D602">_xlfn.XLOOKUP($B602,ML!$B$3:$B$2950,ML!D$3:D$2950,"",0,1)</f>
        <v/>
      </c>
      <c r="Y602" s="49"/>
    </row>
    <row r="603">
      <c r="A603" s="1"/>
      <c r="C603" s="22" t="str">
        <f t="array" ref="C603">_xlfn.XLOOKUP($B603,ML!$B$3:$B$2900,ML!C$3:C$2900,"",0,1)</f>
        <v/>
      </c>
      <c r="D603" s="22" t="str">
        <f t="array" ref="D603">_xlfn.XLOOKUP($B603,ML!$B$3:$B$2950,ML!D$3:D$2950,"",0,1)</f>
        <v/>
      </c>
      <c r="Y603" s="49"/>
    </row>
    <row r="604">
      <c r="A604" s="1"/>
      <c r="C604" s="22" t="str">
        <f t="array" ref="C604">_xlfn.XLOOKUP($B604,ML!$B$3:$B$2900,ML!C$3:C$2900,"",0,1)</f>
        <v/>
      </c>
      <c r="D604" s="22" t="str">
        <f t="array" ref="D604">_xlfn.XLOOKUP($B604,ML!$B$3:$B$2950,ML!D$3:D$2950,"",0,1)</f>
        <v/>
      </c>
      <c r="Y604" s="49"/>
    </row>
    <row r="605">
      <c r="A605" s="1"/>
      <c r="C605" s="22" t="str">
        <f t="array" ref="C605">_xlfn.XLOOKUP($B605,ML!$B$3:$B$2900,ML!C$3:C$2900,"",0,1)</f>
        <v/>
      </c>
      <c r="D605" s="22" t="str">
        <f t="array" ref="D605">_xlfn.XLOOKUP($B605,ML!$B$3:$B$2950,ML!D$3:D$2950,"",0,1)</f>
        <v/>
      </c>
      <c r="Y605" s="49"/>
    </row>
    <row r="606">
      <c r="A606" s="1"/>
      <c r="C606" s="22" t="str">
        <f t="array" ref="C606">_xlfn.XLOOKUP($B606,ML!$B$3:$B$2900,ML!C$3:C$2900,"",0,1)</f>
        <v/>
      </c>
      <c r="D606" s="22" t="str">
        <f t="array" ref="D606">_xlfn.XLOOKUP($B606,ML!$B$3:$B$2950,ML!D$3:D$2950,"",0,1)</f>
        <v/>
      </c>
      <c r="Y606" s="49"/>
    </row>
    <row r="607">
      <c r="A607" s="1"/>
      <c r="C607" s="22" t="str">
        <f t="array" ref="C607">_xlfn.XLOOKUP($B607,ML!$B$3:$B$2900,ML!C$3:C$2900,"",0,1)</f>
        <v/>
      </c>
      <c r="D607" s="22" t="str">
        <f t="array" ref="D607">_xlfn.XLOOKUP($B607,ML!$B$3:$B$2950,ML!D$3:D$2950,"",0,1)</f>
        <v/>
      </c>
      <c r="Y607" s="49"/>
    </row>
    <row r="608">
      <c r="A608" s="1"/>
      <c r="C608" s="22" t="str">
        <f t="array" ref="C608">_xlfn.XLOOKUP($B608,ML!$B$3:$B$2900,ML!C$3:C$2900,"",0,1)</f>
        <v/>
      </c>
      <c r="D608" s="22" t="str">
        <f t="array" ref="D608">_xlfn.XLOOKUP($B608,ML!$B$3:$B$2950,ML!D$3:D$2950,"",0,1)</f>
        <v/>
      </c>
      <c r="Y608" s="49"/>
    </row>
    <row r="609">
      <c r="A609" s="1"/>
      <c r="C609" s="22" t="str">
        <f t="array" ref="C609">_xlfn.XLOOKUP($B609,ML!$B$3:$B$2900,ML!C$3:C$2900,"",0,1)</f>
        <v/>
      </c>
      <c r="D609" s="22" t="str">
        <f t="array" ref="D609">_xlfn.XLOOKUP($B609,ML!$B$3:$B$2950,ML!D$3:D$2950,"",0,1)</f>
        <v/>
      </c>
      <c r="Y609" s="49"/>
    </row>
    <row r="610">
      <c r="A610" s="1"/>
      <c r="C610" s="22" t="str">
        <f t="array" ref="C610">_xlfn.XLOOKUP($B610,ML!$B$3:$B$2900,ML!C$3:C$2900,"",0,1)</f>
        <v/>
      </c>
      <c r="D610" s="22" t="str">
        <f t="array" ref="D610">_xlfn.XLOOKUP($B610,ML!$B$3:$B$2950,ML!D$3:D$2950,"",0,1)</f>
        <v/>
      </c>
      <c r="Y610" s="49"/>
    </row>
    <row r="611">
      <c r="A611" s="1"/>
      <c r="C611" s="22" t="str">
        <f t="array" ref="C611">_xlfn.XLOOKUP($B611,ML!$B$3:$B$2900,ML!C$3:C$2900,"",0,1)</f>
        <v/>
      </c>
      <c r="D611" s="22" t="str">
        <f t="array" ref="D611">_xlfn.XLOOKUP($B611,ML!$B$3:$B$2950,ML!D$3:D$2950,"",0,1)</f>
        <v/>
      </c>
      <c r="Y611" s="49"/>
    </row>
    <row r="612">
      <c r="A612" s="1"/>
      <c r="C612" s="22" t="str">
        <f t="array" ref="C612">_xlfn.XLOOKUP($B612,ML!$B$3:$B$2900,ML!C$3:C$2900,"",0,1)</f>
        <v/>
      </c>
      <c r="D612" s="22" t="str">
        <f t="array" ref="D612">_xlfn.XLOOKUP($B612,ML!$B$3:$B$2950,ML!D$3:D$2950,"",0,1)</f>
        <v/>
      </c>
      <c r="Y612" s="49"/>
    </row>
    <row r="613">
      <c r="A613" s="1"/>
      <c r="C613" s="22" t="str">
        <f t="array" ref="C613">_xlfn.XLOOKUP($B613,ML!$B$3:$B$2900,ML!C$3:C$2900,"",0,1)</f>
        <v/>
      </c>
      <c r="D613" s="22" t="str">
        <f t="array" ref="D613">_xlfn.XLOOKUP($B613,ML!$B$3:$B$2950,ML!D$3:D$2950,"",0,1)</f>
        <v/>
      </c>
      <c r="Y613" s="49"/>
    </row>
    <row r="614">
      <c r="A614" s="1"/>
      <c r="C614" s="22" t="str">
        <f t="array" ref="C614">_xlfn.XLOOKUP($B614,ML!$B$3:$B$2900,ML!C$3:C$2900,"",0,1)</f>
        <v/>
      </c>
      <c r="D614" s="22" t="str">
        <f t="array" ref="D614">_xlfn.XLOOKUP($B614,ML!$B$3:$B$2950,ML!D$3:D$2950,"",0,1)</f>
        <v/>
      </c>
      <c r="Y614" s="49"/>
    </row>
    <row r="615">
      <c r="A615" s="1"/>
      <c r="C615" s="22" t="str">
        <f t="array" ref="C615">_xlfn.XLOOKUP($B615,ML!$B$3:$B$2900,ML!C$3:C$2900,"",0,1)</f>
        <v/>
      </c>
      <c r="D615" s="22" t="str">
        <f t="array" ref="D615">_xlfn.XLOOKUP($B615,ML!$B$3:$B$2950,ML!D$3:D$2950,"",0,1)</f>
        <v/>
      </c>
      <c r="Y615" s="49"/>
    </row>
    <row r="616">
      <c r="A616" s="1"/>
      <c r="C616" s="22" t="str">
        <f t="array" ref="C616">_xlfn.XLOOKUP($B616,ML!$B$3:$B$2900,ML!C$3:C$2900,"",0,1)</f>
        <v/>
      </c>
      <c r="D616" s="22" t="str">
        <f t="array" ref="D616">_xlfn.XLOOKUP($B616,ML!$B$3:$B$2950,ML!D$3:D$2950,"",0,1)</f>
        <v/>
      </c>
      <c r="Y616" s="49"/>
    </row>
    <row r="617">
      <c r="A617" s="1"/>
      <c r="C617" s="22" t="str">
        <f t="array" ref="C617">_xlfn.XLOOKUP($B617,ML!$B$3:$B$2900,ML!C$3:C$2900,"",0,1)</f>
        <v/>
      </c>
      <c r="D617" s="22" t="str">
        <f t="array" ref="D617">_xlfn.XLOOKUP($B617,ML!$B$3:$B$2950,ML!D$3:D$2950,"",0,1)</f>
        <v/>
      </c>
      <c r="Y617" s="49"/>
    </row>
    <row r="618">
      <c r="A618" s="1"/>
      <c r="C618" s="22" t="str">
        <f t="array" ref="C618">_xlfn.XLOOKUP($B618,ML!$B$3:$B$2900,ML!C$3:C$2900,"",0,1)</f>
        <v/>
      </c>
      <c r="D618" s="22" t="str">
        <f t="array" ref="D618">_xlfn.XLOOKUP($B618,ML!$B$3:$B$2950,ML!D$3:D$2950,"",0,1)</f>
        <v/>
      </c>
      <c r="Y618" s="49"/>
    </row>
    <row r="619">
      <c r="A619" s="1"/>
      <c r="C619" s="22" t="str">
        <f t="array" ref="C619">_xlfn.XLOOKUP($B619,ML!$B$3:$B$2900,ML!C$3:C$2900,"",0,1)</f>
        <v/>
      </c>
      <c r="D619" s="22" t="str">
        <f t="array" ref="D619">_xlfn.XLOOKUP($B619,ML!$B$3:$B$2950,ML!D$3:D$2950,"",0,1)</f>
        <v/>
      </c>
      <c r="Y619" s="49"/>
    </row>
    <row r="620">
      <c r="A620" s="1"/>
      <c r="C620" s="22" t="str">
        <f t="array" ref="C620">_xlfn.XLOOKUP($B620,ML!$B$3:$B$2900,ML!C$3:C$2900,"",0,1)</f>
        <v/>
      </c>
      <c r="D620" s="22" t="str">
        <f t="array" ref="D620">_xlfn.XLOOKUP($B620,ML!$B$3:$B$2950,ML!D$3:D$2950,"",0,1)</f>
        <v/>
      </c>
      <c r="Y620" s="49"/>
    </row>
    <row r="621">
      <c r="A621" s="1"/>
      <c r="C621" s="22" t="str">
        <f t="array" ref="C621">_xlfn.XLOOKUP($B621,ML!$B$3:$B$2900,ML!C$3:C$2900,"",0,1)</f>
        <v/>
      </c>
      <c r="D621" s="22" t="str">
        <f t="array" ref="D621">_xlfn.XLOOKUP($B621,ML!$B$3:$B$2950,ML!D$3:D$2950,"",0,1)</f>
        <v/>
      </c>
      <c r="Y621" s="49"/>
    </row>
    <row r="622">
      <c r="A622" s="1"/>
      <c r="C622" s="22" t="str">
        <f t="array" ref="C622">_xlfn.XLOOKUP($B622,ML!$B$3:$B$2900,ML!C$3:C$2900,"",0,1)</f>
        <v/>
      </c>
      <c r="D622" s="22" t="str">
        <f t="array" ref="D622">_xlfn.XLOOKUP($B622,ML!$B$3:$B$2950,ML!D$3:D$2950,"",0,1)</f>
        <v/>
      </c>
      <c r="Y622" s="49"/>
    </row>
    <row r="623">
      <c r="A623" s="1"/>
      <c r="C623" s="22" t="str">
        <f t="array" ref="C623">_xlfn.XLOOKUP($B623,ML!$B$3:$B$2900,ML!C$3:C$2900,"",0,1)</f>
        <v/>
      </c>
      <c r="D623" s="22" t="str">
        <f t="array" ref="D623">_xlfn.XLOOKUP($B623,ML!$B$3:$B$2950,ML!D$3:D$2950,"",0,1)</f>
        <v/>
      </c>
      <c r="Y623" s="49"/>
    </row>
    <row r="624">
      <c r="A624" s="1"/>
      <c r="C624" s="22" t="str">
        <f t="array" ref="C624">_xlfn.XLOOKUP($B624,ML!$B$3:$B$2900,ML!C$3:C$2900,"",0,1)</f>
        <v/>
      </c>
      <c r="D624" s="22" t="str">
        <f t="array" ref="D624">_xlfn.XLOOKUP($B624,ML!$B$3:$B$2950,ML!D$3:D$2950,"",0,1)</f>
        <v/>
      </c>
      <c r="Y624" s="49"/>
    </row>
    <row r="625">
      <c r="A625" s="1"/>
      <c r="C625" s="22" t="str">
        <f t="array" ref="C625">_xlfn.XLOOKUP($B625,ML!$B$3:$B$2900,ML!C$3:C$2900,"",0,1)</f>
        <v/>
      </c>
      <c r="D625" s="22" t="str">
        <f t="array" ref="D625">_xlfn.XLOOKUP($B625,ML!$B$3:$B$2950,ML!D$3:D$2950,"",0,1)</f>
        <v/>
      </c>
      <c r="Y625" s="49"/>
    </row>
    <row r="626">
      <c r="A626" s="1"/>
      <c r="C626" s="22" t="str">
        <f t="array" ref="C626">_xlfn.XLOOKUP($B626,ML!$B$3:$B$2900,ML!C$3:C$2900,"",0,1)</f>
        <v/>
      </c>
      <c r="D626" s="22" t="str">
        <f t="array" ref="D626">_xlfn.XLOOKUP($B626,ML!$B$3:$B$2950,ML!D$3:D$2950,"",0,1)</f>
        <v/>
      </c>
      <c r="Y626" s="49"/>
    </row>
    <row r="627">
      <c r="A627" s="1"/>
      <c r="C627" s="22" t="str">
        <f t="array" ref="C627">_xlfn.XLOOKUP($B627,ML!$B$3:$B$2900,ML!C$3:C$2900,"",0,1)</f>
        <v/>
      </c>
      <c r="D627" s="22" t="str">
        <f t="array" ref="D627">_xlfn.XLOOKUP($B627,ML!$B$3:$B$2950,ML!D$3:D$2950,"",0,1)</f>
        <v/>
      </c>
      <c r="Y627" s="49"/>
    </row>
    <row r="628">
      <c r="A628" s="1"/>
      <c r="C628" s="22" t="str">
        <f t="array" ref="C628">_xlfn.XLOOKUP($B628,ML!$B$3:$B$2900,ML!C$3:C$2900,"",0,1)</f>
        <v/>
      </c>
      <c r="D628" s="22" t="str">
        <f t="array" ref="D628">_xlfn.XLOOKUP($B628,ML!$B$3:$B$2950,ML!D$3:D$2950,"",0,1)</f>
        <v/>
      </c>
      <c r="Y628" s="49"/>
    </row>
    <row r="629">
      <c r="A629" s="1"/>
      <c r="C629" s="22" t="str">
        <f t="array" ref="C629">_xlfn.XLOOKUP($B629,ML!$B$3:$B$2900,ML!C$3:C$2900,"",0,1)</f>
        <v/>
      </c>
      <c r="D629" s="22" t="str">
        <f t="array" ref="D629">_xlfn.XLOOKUP($B629,ML!$B$3:$B$2950,ML!D$3:D$2950,"",0,1)</f>
        <v/>
      </c>
      <c r="Y629" s="49"/>
    </row>
    <row r="630">
      <c r="A630" s="1"/>
      <c r="C630" s="22" t="str">
        <f t="array" ref="C630">_xlfn.XLOOKUP($B630,ML!$B$3:$B$2900,ML!C$3:C$2900,"",0,1)</f>
        <v/>
      </c>
      <c r="D630" s="22" t="str">
        <f t="array" ref="D630">_xlfn.XLOOKUP($B630,ML!$B$3:$B$2950,ML!D$3:D$2950,"",0,1)</f>
        <v/>
      </c>
      <c r="Y630" s="49"/>
    </row>
    <row r="631">
      <c r="A631" s="1"/>
      <c r="C631" s="22" t="str">
        <f t="array" ref="C631">_xlfn.XLOOKUP($B631,ML!$B$3:$B$2900,ML!C$3:C$2900,"",0,1)</f>
        <v/>
      </c>
      <c r="D631" s="22" t="str">
        <f t="array" ref="D631">_xlfn.XLOOKUP($B631,ML!$B$3:$B$2950,ML!D$3:D$2950,"",0,1)</f>
        <v/>
      </c>
      <c r="Y631" s="49"/>
    </row>
    <row r="632">
      <c r="A632" s="1"/>
      <c r="C632" s="22" t="str">
        <f t="array" ref="C632">_xlfn.XLOOKUP($B632,ML!$B$3:$B$2900,ML!C$3:C$2900,"",0,1)</f>
        <v/>
      </c>
      <c r="D632" s="22" t="str">
        <f t="array" ref="D632">_xlfn.XLOOKUP($B632,ML!$B$3:$B$2950,ML!D$3:D$2950,"",0,1)</f>
        <v/>
      </c>
      <c r="Y632" s="49"/>
    </row>
    <row r="633">
      <c r="A633" s="1"/>
      <c r="C633" s="22" t="str">
        <f t="array" ref="C633">_xlfn.XLOOKUP($B633,ML!$B$3:$B$2900,ML!C$3:C$2900,"",0,1)</f>
        <v/>
      </c>
      <c r="D633" s="22" t="str">
        <f t="array" ref="D633">_xlfn.XLOOKUP($B633,ML!$B$3:$B$2950,ML!D$3:D$2950,"",0,1)</f>
        <v/>
      </c>
      <c r="Y633" s="49"/>
    </row>
    <row r="634">
      <c r="A634" s="1"/>
      <c r="C634" s="22" t="str">
        <f t="array" ref="C634">_xlfn.XLOOKUP($B634,ML!$B$3:$B$2900,ML!C$3:C$2900,"",0,1)</f>
        <v/>
      </c>
      <c r="D634" s="22" t="str">
        <f t="array" ref="D634">_xlfn.XLOOKUP($B634,ML!$B$3:$B$2950,ML!D$3:D$2950,"",0,1)</f>
        <v/>
      </c>
      <c r="Y634" s="49"/>
    </row>
    <row r="635">
      <c r="A635" s="1"/>
      <c r="C635" s="22" t="str">
        <f t="array" ref="C635">_xlfn.XLOOKUP($B635,ML!$B$3:$B$2900,ML!C$3:C$2900,"",0,1)</f>
        <v/>
      </c>
      <c r="D635" s="22" t="str">
        <f t="array" ref="D635">_xlfn.XLOOKUP($B635,ML!$B$3:$B$2950,ML!D$3:D$2950,"",0,1)</f>
        <v/>
      </c>
      <c r="Y635" s="49"/>
    </row>
    <row r="636">
      <c r="A636" s="1"/>
      <c r="C636" s="22" t="str">
        <f t="array" ref="C636">_xlfn.XLOOKUP($B636,ML!$B$3:$B$2900,ML!C$3:C$2900,"",0,1)</f>
        <v/>
      </c>
      <c r="D636" s="22" t="str">
        <f t="array" ref="D636">_xlfn.XLOOKUP($B636,ML!$B$3:$B$2950,ML!D$3:D$2950,"",0,1)</f>
        <v/>
      </c>
      <c r="Y636" s="49"/>
    </row>
    <row r="637">
      <c r="A637" s="1"/>
      <c r="C637" s="22" t="str">
        <f t="array" ref="C637">_xlfn.XLOOKUP($B637,ML!$B$3:$B$2900,ML!C$3:C$2900,"",0,1)</f>
        <v/>
      </c>
      <c r="D637" s="22" t="str">
        <f t="array" ref="D637">_xlfn.XLOOKUP($B637,ML!$B$3:$B$2950,ML!D$3:D$2950,"",0,1)</f>
        <v/>
      </c>
      <c r="Y637" s="49"/>
    </row>
    <row r="638">
      <c r="A638" s="1"/>
      <c r="C638" s="22" t="str">
        <f t="array" ref="C638">_xlfn.XLOOKUP($B638,ML!$B$3:$B$2900,ML!C$3:C$2900,"",0,1)</f>
        <v/>
      </c>
      <c r="D638" s="22" t="str">
        <f t="array" ref="D638">_xlfn.XLOOKUP($B638,ML!$B$3:$B$2950,ML!D$3:D$2950,"",0,1)</f>
        <v/>
      </c>
      <c r="Y638" s="49"/>
    </row>
    <row r="639">
      <c r="A639" s="1"/>
      <c r="C639" s="22" t="str">
        <f t="array" ref="C639">_xlfn.XLOOKUP($B639,ML!$B$3:$B$2900,ML!C$3:C$2900,"",0,1)</f>
        <v/>
      </c>
      <c r="D639" s="22" t="str">
        <f t="array" ref="D639">_xlfn.XLOOKUP($B639,ML!$B$3:$B$2950,ML!D$3:D$2950,"",0,1)</f>
        <v/>
      </c>
      <c r="Y639" s="49"/>
    </row>
    <row r="640">
      <c r="A640" s="1"/>
      <c r="C640" s="22" t="str">
        <f t="array" ref="C640">_xlfn.XLOOKUP($B640,ML!$B$3:$B$2900,ML!C$3:C$2900,"",0,1)</f>
        <v/>
      </c>
      <c r="D640" s="22" t="str">
        <f t="array" ref="D640">_xlfn.XLOOKUP($B640,ML!$B$3:$B$2950,ML!D$3:D$2950,"",0,1)</f>
        <v/>
      </c>
      <c r="Y640" s="49"/>
    </row>
    <row r="641">
      <c r="A641" s="1"/>
      <c r="C641" s="22" t="str">
        <f t="array" ref="C641">_xlfn.XLOOKUP($B641,ML!$B$3:$B$2900,ML!C$3:C$2900,"",0,1)</f>
        <v/>
      </c>
      <c r="D641" s="22" t="str">
        <f t="array" ref="D641">_xlfn.XLOOKUP($B641,ML!$B$3:$B$2950,ML!D$3:D$2950,"",0,1)</f>
        <v/>
      </c>
      <c r="Y641" s="49"/>
    </row>
    <row r="642">
      <c r="A642" s="1"/>
      <c r="C642" s="22" t="str">
        <f t="array" ref="C642">_xlfn.XLOOKUP($B642,ML!$B$3:$B$2900,ML!C$3:C$2900,"",0,1)</f>
        <v/>
      </c>
      <c r="D642" s="22" t="str">
        <f t="array" ref="D642">_xlfn.XLOOKUP($B642,ML!$B$3:$B$2950,ML!D$3:D$2950,"",0,1)</f>
        <v/>
      </c>
      <c r="Y642" s="49"/>
    </row>
    <row r="643">
      <c r="A643" s="1"/>
      <c r="C643" s="22" t="str">
        <f t="array" ref="C643">_xlfn.XLOOKUP($B643,ML!$B$3:$B$2900,ML!C$3:C$2900,"",0,1)</f>
        <v/>
      </c>
      <c r="D643" s="22" t="str">
        <f t="array" ref="D643">_xlfn.XLOOKUP($B643,ML!$B$3:$B$2950,ML!D$3:D$2950,"",0,1)</f>
        <v/>
      </c>
      <c r="Y643" s="49"/>
    </row>
    <row r="644">
      <c r="A644" s="1"/>
      <c r="C644" s="22" t="str">
        <f t="array" ref="C644">_xlfn.XLOOKUP($B644,ML!$B$3:$B$2900,ML!C$3:C$2900,"",0,1)</f>
        <v/>
      </c>
      <c r="D644" s="22" t="str">
        <f t="array" ref="D644">_xlfn.XLOOKUP($B644,ML!$B$3:$B$2950,ML!D$3:D$2950,"",0,1)</f>
        <v/>
      </c>
      <c r="Y644" s="49"/>
    </row>
    <row r="645">
      <c r="A645" s="1"/>
      <c r="C645" s="22" t="str">
        <f t="array" ref="C645">_xlfn.XLOOKUP($B645,ML!$B$3:$B$2900,ML!C$3:C$2900,"",0,1)</f>
        <v/>
      </c>
      <c r="D645" s="22" t="str">
        <f t="array" ref="D645">_xlfn.XLOOKUP($B645,ML!$B$3:$B$2950,ML!D$3:D$2950,"",0,1)</f>
        <v/>
      </c>
      <c r="Y645" s="49"/>
    </row>
    <row r="646">
      <c r="A646" s="1"/>
      <c r="C646" s="22" t="str">
        <f t="array" ref="C646">_xlfn.XLOOKUP($B646,ML!$B$3:$B$2900,ML!C$3:C$2900,"",0,1)</f>
        <v/>
      </c>
      <c r="D646" s="22" t="str">
        <f t="array" ref="D646">_xlfn.XLOOKUP($B646,ML!$B$3:$B$2950,ML!D$3:D$2950,"",0,1)</f>
        <v/>
      </c>
      <c r="Y646" s="49"/>
    </row>
    <row r="647">
      <c r="A647" s="1"/>
      <c r="C647" s="22" t="str">
        <f t="array" ref="C647">_xlfn.XLOOKUP($B647,ML!$B$3:$B$2900,ML!C$3:C$2900,"",0,1)</f>
        <v/>
      </c>
      <c r="D647" s="22" t="str">
        <f t="array" ref="D647">_xlfn.XLOOKUP($B647,ML!$B$3:$B$2950,ML!D$3:D$2950,"",0,1)</f>
        <v/>
      </c>
      <c r="Y647" s="49"/>
    </row>
    <row r="648">
      <c r="A648" s="1"/>
      <c r="C648" s="22" t="str">
        <f t="array" ref="C648">_xlfn.XLOOKUP($B648,ML!$B$3:$B$2900,ML!C$3:C$2900,"",0,1)</f>
        <v/>
      </c>
      <c r="D648" s="22" t="str">
        <f t="array" ref="D648">_xlfn.XLOOKUP($B648,ML!$B$3:$B$2950,ML!D$3:D$2950,"",0,1)</f>
        <v/>
      </c>
      <c r="Y648" s="49"/>
    </row>
    <row r="649">
      <c r="A649" s="1"/>
      <c r="C649" s="22" t="str">
        <f t="array" ref="C649">_xlfn.XLOOKUP($B649,ML!$B$3:$B$2900,ML!C$3:C$2900,"",0,1)</f>
        <v/>
      </c>
      <c r="D649" s="22" t="str">
        <f t="array" ref="D649">_xlfn.XLOOKUP($B649,ML!$B$3:$B$2950,ML!D$3:D$2950,"",0,1)</f>
        <v/>
      </c>
      <c r="Y649" s="49"/>
    </row>
    <row r="650">
      <c r="A650" s="1"/>
      <c r="C650" s="22" t="str">
        <f t="array" ref="C650">_xlfn.XLOOKUP($B650,ML!$B$3:$B$2900,ML!C$3:C$2900,"",0,1)</f>
        <v/>
      </c>
      <c r="D650" s="22" t="str">
        <f t="array" ref="D650">_xlfn.XLOOKUP($B650,ML!$B$3:$B$2950,ML!D$3:D$2950,"",0,1)</f>
        <v/>
      </c>
      <c r="Y650" s="49"/>
    </row>
    <row r="651">
      <c r="A651" s="1"/>
      <c r="C651" s="22" t="str">
        <f t="array" ref="C651">_xlfn.XLOOKUP($B651,ML!$B$3:$B$2900,ML!C$3:C$2900,"",0,1)</f>
        <v/>
      </c>
      <c r="D651" s="22" t="str">
        <f t="array" ref="D651">_xlfn.XLOOKUP($B651,ML!$B$3:$B$2950,ML!D$3:D$2950,"",0,1)</f>
        <v/>
      </c>
      <c r="Y651" s="49"/>
    </row>
    <row r="652">
      <c r="A652" s="1"/>
      <c r="C652" s="22" t="str">
        <f t="array" ref="C652">_xlfn.XLOOKUP($B652,ML!$B$3:$B$2900,ML!C$3:C$2900,"",0,1)</f>
        <v/>
      </c>
      <c r="D652" s="22" t="str">
        <f t="array" ref="D652">_xlfn.XLOOKUP($B652,ML!$B$3:$B$2950,ML!D$3:D$2950,"",0,1)</f>
        <v/>
      </c>
      <c r="Y652" s="49"/>
    </row>
    <row r="653">
      <c r="A653" s="1"/>
      <c r="C653" s="22" t="str">
        <f t="array" ref="C653">_xlfn.XLOOKUP($B653,ML!$B$3:$B$2900,ML!C$3:C$2900,"",0,1)</f>
        <v/>
      </c>
      <c r="D653" s="22" t="str">
        <f t="array" ref="D653">_xlfn.XLOOKUP($B653,ML!$B$3:$B$2950,ML!D$3:D$2950,"",0,1)</f>
        <v/>
      </c>
      <c r="Y653" s="49"/>
    </row>
    <row r="654">
      <c r="A654" s="1"/>
      <c r="C654" s="22" t="str">
        <f t="array" ref="C654">_xlfn.XLOOKUP($B654,ML!$B$3:$B$2900,ML!C$3:C$2900,"",0,1)</f>
        <v/>
      </c>
      <c r="D654" s="22" t="str">
        <f t="array" ref="D654">_xlfn.XLOOKUP($B654,ML!$B$3:$B$2950,ML!D$3:D$2950,"",0,1)</f>
        <v/>
      </c>
      <c r="Y654" s="49"/>
    </row>
    <row r="655">
      <c r="A655" s="1"/>
      <c r="C655" s="22" t="str">
        <f t="array" ref="C655">_xlfn.XLOOKUP($B655,ML!$B$3:$B$2900,ML!C$3:C$2900,"",0,1)</f>
        <v/>
      </c>
      <c r="D655" s="22" t="str">
        <f t="array" ref="D655">_xlfn.XLOOKUP($B655,ML!$B$3:$B$2950,ML!D$3:D$2950,"",0,1)</f>
        <v/>
      </c>
      <c r="Y655" s="49"/>
    </row>
    <row r="656">
      <c r="A656" s="1"/>
      <c r="C656" s="22" t="str">
        <f t="array" ref="C656">_xlfn.XLOOKUP($B656,ML!$B$3:$B$2900,ML!C$3:C$2900,"",0,1)</f>
        <v/>
      </c>
      <c r="D656" s="22" t="str">
        <f t="array" ref="D656">_xlfn.XLOOKUP($B656,ML!$B$3:$B$2950,ML!D$3:D$2950,"",0,1)</f>
        <v/>
      </c>
      <c r="Y656" s="49"/>
    </row>
    <row r="657">
      <c r="A657" s="1"/>
      <c r="C657" s="22" t="str">
        <f t="array" ref="C657">_xlfn.XLOOKUP($B657,ML!$B$3:$B$2900,ML!C$3:C$2900,"",0,1)</f>
        <v/>
      </c>
      <c r="D657" s="22" t="str">
        <f t="array" ref="D657">_xlfn.XLOOKUP($B657,ML!$B$3:$B$2950,ML!D$3:D$2950,"",0,1)</f>
        <v/>
      </c>
      <c r="Y657" s="49"/>
    </row>
    <row r="658">
      <c r="A658" s="1"/>
      <c r="C658" s="22" t="str">
        <f t="array" ref="C658">_xlfn.XLOOKUP($B658,ML!$B$3:$B$2900,ML!C$3:C$2900,"",0,1)</f>
        <v/>
      </c>
      <c r="D658" s="22" t="str">
        <f t="array" ref="D658">_xlfn.XLOOKUP($B658,ML!$B$3:$B$2950,ML!D$3:D$2950,"",0,1)</f>
        <v/>
      </c>
      <c r="Y658" s="49"/>
    </row>
    <row r="659">
      <c r="A659" s="1"/>
      <c r="C659" s="22" t="str">
        <f t="array" ref="C659">_xlfn.XLOOKUP($B659,ML!$B$3:$B$2900,ML!C$3:C$2900,"",0,1)</f>
        <v/>
      </c>
      <c r="D659" s="22" t="str">
        <f t="array" ref="D659">_xlfn.XLOOKUP($B659,ML!$B$3:$B$2950,ML!D$3:D$2950,"",0,1)</f>
        <v/>
      </c>
      <c r="Y659" s="49"/>
    </row>
    <row r="660">
      <c r="A660" s="1"/>
      <c r="C660" s="22" t="str">
        <f t="array" ref="C660">_xlfn.XLOOKUP($B660,ML!$B$3:$B$2900,ML!C$3:C$2900,"",0,1)</f>
        <v/>
      </c>
      <c r="D660" s="22" t="str">
        <f t="array" ref="D660">_xlfn.XLOOKUP($B660,ML!$B$3:$B$2950,ML!D$3:D$2950,"",0,1)</f>
        <v/>
      </c>
      <c r="Y660" s="49"/>
    </row>
    <row r="661">
      <c r="A661" s="1"/>
      <c r="C661" s="22" t="str">
        <f t="array" ref="C661">_xlfn.XLOOKUP($B661,ML!$B$3:$B$2900,ML!C$3:C$2900,"",0,1)</f>
        <v/>
      </c>
      <c r="D661" s="22" t="str">
        <f t="array" ref="D661">_xlfn.XLOOKUP($B661,ML!$B$3:$B$2950,ML!D$3:D$2950,"",0,1)</f>
        <v/>
      </c>
      <c r="Y661" s="49"/>
    </row>
    <row r="662">
      <c r="A662" s="1"/>
      <c r="C662" s="22" t="str">
        <f t="array" ref="C662">_xlfn.XLOOKUP($B662,ML!$B$3:$B$2900,ML!C$3:C$2900,"",0,1)</f>
        <v/>
      </c>
      <c r="D662" s="22" t="str">
        <f t="array" ref="D662">_xlfn.XLOOKUP($B662,ML!$B$3:$B$2950,ML!D$3:D$2950,"",0,1)</f>
        <v/>
      </c>
      <c r="Y662" s="49"/>
    </row>
    <row r="663">
      <c r="A663" s="1"/>
      <c r="C663" s="22" t="str">
        <f t="array" ref="C663">_xlfn.XLOOKUP($B663,ML!$B$3:$B$2900,ML!C$3:C$2900,"",0,1)</f>
        <v/>
      </c>
      <c r="D663" s="22" t="str">
        <f t="array" ref="D663">_xlfn.XLOOKUP($B663,ML!$B$3:$B$2950,ML!D$3:D$2950,"",0,1)</f>
        <v/>
      </c>
      <c r="Y663" s="49"/>
    </row>
    <row r="664">
      <c r="A664" s="1"/>
      <c r="C664" s="22" t="str">
        <f t="array" ref="C664">_xlfn.XLOOKUP($B664,ML!$B$3:$B$2900,ML!C$3:C$2900,"",0,1)</f>
        <v/>
      </c>
      <c r="D664" s="22" t="str">
        <f t="array" ref="D664">_xlfn.XLOOKUP($B664,ML!$B$3:$B$2950,ML!D$3:D$2950,"",0,1)</f>
        <v/>
      </c>
      <c r="Y664" s="49"/>
    </row>
    <row r="665">
      <c r="A665" s="1"/>
      <c r="C665" s="22" t="str">
        <f t="array" ref="C665">_xlfn.XLOOKUP($B665,ML!$B$3:$B$2900,ML!C$3:C$2900,"",0,1)</f>
        <v/>
      </c>
      <c r="D665" s="22" t="str">
        <f t="array" ref="D665">_xlfn.XLOOKUP($B665,ML!$B$3:$B$2950,ML!D$3:D$2950,"",0,1)</f>
        <v/>
      </c>
      <c r="Y665" s="49"/>
    </row>
    <row r="666">
      <c r="A666" s="1"/>
      <c r="C666" s="22" t="str">
        <f t="array" ref="C666">_xlfn.XLOOKUP($B666,ML!$B$3:$B$2900,ML!C$3:C$2900,"",0,1)</f>
        <v/>
      </c>
      <c r="D666" s="22" t="str">
        <f t="array" ref="D666">_xlfn.XLOOKUP($B666,ML!$B$3:$B$2950,ML!D$3:D$2950,"",0,1)</f>
        <v/>
      </c>
      <c r="Y666" s="49"/>
    </row>
    <row r="667">
      <c r="A667" s="1"/>
      <c r="C667" s="22" t="str">
        <f t="array" ref="C667">_xlfn.XLOOKUP($B667,ML!$B$3:$B$2900,ML!C$3:C$2900,"",0,1)</f>
        <v/>
      </c>
      <c r="D667" s="22" t="str">
        <f t="array" ref="D667">_xlfn.XLOOKUP($B667,ML!$B$3:$B$2950,ML!D$3:D$2950,"",0,1)</f>
        <v/>
      </c>
      <c r="Y667" s="49"/>
    </row>
    <row r="668">
      <c r="A668" s="1"/>
      <c r="C668" s="22" t="str">
        <f t="array" ref="C668">_xlfn.XLOOKUP($B668,ML!$B$3:$B$2900,ML!C$3:C$2900,"",0,1)</f>
        <v/>
      </c>
      <c r="D668" s="22" t="str">
        <f t="array" ref="D668">_xlfn.XLOOKUP($B668,ML!$B$3:$B$2950,ML!D$3:D$2950,"",0,1)</f>
        <v/>
      </c>
      <c r="Y668" s="49"/>
    </row>
    <row r="669">
      <c r="A669" s="1"/>
      <c r="C669" s="22" t="str">
        <f t="array" ref="C669">_xlfn.XLOOKUP($B669,ML!$B$3:$B$2900,ML!C$3:C$2900,"",0,1)</f>
        <v/>
      </c>
      <c r="D669" s="22" t="str">
        <f t="array" ref="D669">_xlfn.XLOOKUP($B669,ML!$B$3:$B$2950,ML!D$3:D$2950,"",0,1)</f>
        <v/>
      </c>
      <c r="Y669" s="49"/>
    </row>
    <row r="670">
      <c r="A670" s="1"/>
      <c r="C670" s="22" t="str">
        <f t="array" ref="C670">_xlfn.XLOOKUP($B670,ML!$B$3:$B$2900,ML!C$3:C$2900,"",0,1)</f>
        <v/>
      </c>
      <c r="D670" s="22" t="str">
        <f t="array" ref="D670">_xlfn.XLOOKUP($B670,ML!$B$3:$B$2950,ML!D$3:D$2950,"",0,1)</f>
        <v/>
      </c>
      <c r="Y670" s="49"/>
    </row>
    <row r="671">
      <c r="A671" s="1"/>
      <c r="C671" s="22" t="str">
        <f t="array" ref="C671">_xlfn.XLOOKUP($B671,ML!$B$3:$B$2900,ML!C$3:C$2900,"",0,1)</f>
        <v/>
      </c>
      <c r="D671" s="22" t="str">
        <f t="array" ref="D671">_xlfn.XLOOKUP($B671,ML!$B$3:$B$2950,ML!D$3:D$2950,"",0,1)</f>
        <v/>
      </c>
      <c r="Y671" s="49"/>
    </row>
    <row r="672">
      <c r="A672" s="1"/>
      <c r="C672" s="22" t="str">
        <f t="array" ref="C672">_xlfn.XLOOKUP($B672,ML!$B$3:$B$2900,ML!C$3:C$2900,"",0,1)</f>
        <v/>
      </c>
      <c r="D672" s="22" t="str">
        <f t="array" ref="D672">_xlfn.XLOOKUP($B672,ML!$B$3:$B$2950,ML!D$3:D$2950,"",0,1)</f>
        <v/>
      </c>
      <c r="Y672" s="49"/>
    </row>
    <row r="673">
      <c r="A673" s="1"/>
      <c r="C673" s="22" t="str">
        <f t="array" ref="C673">_xlfn.XLOOKUP($B673,ML!$B$3:$B$2900,ML!C$3:C$2900,"",0,1)</f>
        <v/>
      </c>
      <c r="D673" s="22" t="str">
        <f t="array" ref="D673">_xlfn.XLOOKUP($B673,ML!$B$3:$B$2950,ML!D$3:D$2950,"",0,1)</f>
        <v/>
      </c>
      <c r="Y673" s="49"/>
    </row>
    <row r="674">
      <c r="A674" s="1"/>
      <c r="C674" s="22" t="str">
        <f t="array" ref="C674">_xlfn.XLOOKUP($B674,ML!$B$3:$B$2900,ML!C$3:C$2900,"",0,1)</f>
        <v/>
      </c>
      <c r="D674" s="22" t="str">
        <f t="array" ref="D674">_xlfn.XLOOKUP($B674,ML!$B$3:$B$2950,ML!D$3:D$2950,"",0,1)</f>
        <v/>
      </c>
      <c r="Y674" s="49"/>
    </row>
    <row r="675">
      <c r="A675" s="1"/>
      <c r="C675" s="22" t="str">
        <f t="array" ref="C675">_xlfn.XLOOKUP($B675,ML!$B$3:$B$2900,ML!C$3:C$2900,"",0,1)</f>
        <v/>
      </c>
      <c r="D675" s="22" t="str">
        <f t="array" ref="D675">_xlfn.XLOOKUP($B675,ML!$B$3:$B$2950,ML!D$3:D$2950,"",0,1)</f>
        <v/>
      </c>
      <c r="Y675" s="49"/>
    </row>
    <row r="676">
      <c r="A676" s="1"/>
      <c r="C676" s="22" t="str">
        <f t="array" ref="C676">_xlfn.XLOOKUP($B676,ML!$B$3:$B$2900,ML!C$3:C$2900,"",0,1)</f>
        <v/>
      </c>
      <c r="D676" s="22" t="str">
        <f t="array" ref="D676">_xlfn.XLOOKUP($B676,ML!$B$3:$B$2950,ML!D$3:D$2950,"",0,1)</f>
        <v/>
      </c>
      <c r="Y676" s="49"/>
    </row>
    <row r="677">
      <c r="A677" s="1"/>
      <c r="C677" s="22" t="str">
        <f t="array" ref="C677">_xlfn.XLOOKUP($B677,ML!$B$3:$B$2900,ML!C$3:C$2900,"",0,1)</f>
        <v/>
      </c>
      <c r="D677" s="22" t="str">
        <f t="array" ref="D677">_xlfn.XLOOKUP($B677,ML!$B$3:$B$2950,ML!D$3:D$2950,"",0,1)</f>
        <v/>
      </c>
      <c r="Y677" s="49"/>
    </row>
    <row r="678">
      <c r="A678" s="1"/>
      <c r="C678" s="22" t="str">
        <f t="array" ref="C678">_xlfn.XLOOKUP($B678,ML!$B$3:$B$2900,ML!C$3:C$2900,"",0,1)</f>
        <v/>
      </c>
      <c r="D678" s="22" t="str">
        <f t="array" ref="D678">_xlfn.XLOOKUP($B678,ML!$B$3:$B$2950,ML!D$3:D$2950,"",0,1)</f>
        <v/>
      </c>
      <c r="Y678" s="49"/>
    </row>
    <row r="679">
      <c r="A679" s="1"/>
      <c r="C679" s="22" t="str">
        <f t="array" ref="C679">_xlfn.XLOOKUP($B679,ML!$B$3:$B$2900,ML!C$3:C$2900,"",0,1)</f>
        <v/>
      </c>
      <c r="D679" s="22" t="str">
        <f t="array" ref="D679">_xlfn.XLOOKUP($B679,ML!$B$3:$B$2950,ML!D$3:D$2950,"",0,1)</f>
        <v/>
      </c>
      <c r="Y679" s="49"/>
    </row>
    <row r="680">
      <c r="A680" s="1"/>
      <c r="C680" s="22" t="str">
        <f t="array" ref="C680">_xlfn.XLOOKUP($B680,ML!$B$3:$B$2900,ML!C$3:C$2900,"",0,1)</f>
        <v/>
      </c>
      <c r="D680" s="22" t="str">
        <f t="array" ref="D680">_xlfn.XLOOKUP($B680,ML!$B$3:$B$2950,ML!D$3:D$2950,"",0,1)</f>
        <v/>
      </c>
      <c r="Y680" s="49"/>
    </row>
    <row r="681">
      <c r="A681" s="1"/>
      <c r="C681" s="22" t="str">
        <f t="array" ref="C681">_xlfn.XLOOKUP($B681,ML!$B$3:$B$2900,ML!C$3:C$2900,"",0,1)</f>
        <v/>
      </c>
      <c r="D681" s="22" t="str">
        <f t="array" ref="D681">_xlfn.XLOOKUP($B681,ML!$B$3:$B$2950,ML!D$3:D$2950,"",0,1)</f>
        <v/>
      </c>
      <c r="Y681" s="49"/>
    </row>
    <row r="682">
      <c r="A682" s="1"/>
      <c r="C682" s="22" t="str">
        <f t="array" ref="C682">_xlfn.XLOOKUP($B682,ML!$B$3:$B$2900,ML!C$3:C$2900,"",0,1)</f>
        <v/>
      </c>
      <c r="D682" s="22" t="str">
        <f t="array" ref="D682">_xlfn.XLOOKUP($B682,ML!$B$3:$B$2950,ML!D$3:D$2950,"",0,1)</f>
        <v/>
      </c>
      <c r="Y682" s="49"/>
    </row>
    <row r="683">
      <c r="A683" s="1"/>
      <c r="C683" s="22" t="str">
        <f t="array" ref="C683">_xlfn.XLOOKUP($B683,ML!$B$3:$B$2900,ML!C$3:C$2900,"",0,1)</f>
        <v/>
      </c>
      <c r="D683" s="22" t="str">
        <f t="array" ref="D683">_xlfn.XLOOKUP($B683,ML!$B$3:$B$2950,ML!D$3:D$2950,"",0,1)</f>
        <v/>
      </c>
      <c r="Y683" s="49"/>
    </row>
    <row r="684">
      <c r="A684" s="1"/>
      <c r="C684" s="22" t="str">
        <f t="array" ref="C684">_xlfn.XLOOKUP($B684,ML!$B$3:$B$2900,ML!C$3:C$2900,"",0,1)</f>
        <v/>
      </c>
      <c r="D684" s="22" t="str">
        <f t="array" ref="D684">_xlfn.XLOOKUP($B684,ML!$B$3:$B$2950,ML!D$3:D$2950,"",0,1)</f>
        <v/>
      </c>
      <c r="Y684" s="49"/>
    </row>
    <row r="685">
      <c r="A685" s="1"/>
      <c r="C685" s="22" t="str">
        <f t="array" ref="C685">_xlfn.XLOOKUP($B685,ML!$B$3:$B$2900,ML!C$3:C$2900,"",0,1)</f>
        <v/>
      </c>
      <c r="D685" s="22" t="str">
        <f t="array" ref="D685">_xlfn.XLOOKUP($B685,ML!$B$3:$B$2950,ML!D$3:D$2950,"",0,1)</f>
        <v/>
      </c>
      <c r="Y685" s="49"/>
    </row>
    <row r="686">
      <c r="A686" s="1"/>
      <c r="C686" s="22" t="str">
        <f t="array" ref="C686">_xlfn.XLOOKUP($B686,ML!$B$3:$B$2900,ML!C$3:C$2900,"",0,1)</f>
        <v/>
      </c>
      <c r="D686" s="22" t="str">
        <f t="array" ref="D686">_xlfn.XLOOKUP($B686,ML!$B$3:$B$2950,ML!D$3:D$2950,"",0,1)</f>
        <v/>
      </c>
      <c r="Y686" s="49"/>
    </row>
    <row r="687">
      <c r="A687" s="1"/>
      <c r="C687" s="22" t="str">
        <f t="array" ref="C687">_xlfn.XLOOKUP($B687,ML!$B$3:$B$2900,ML!C$3:C$2900,"",0,1)</f>
        <v/>
      </c>
      <c r="D687" s="22" t="str">
        <f t="array" ref="D687">_xlfn.XLOOKUP($B687,ML!$B$3:$B$2950,ML!D$3:D$2950,"",0,1)</f>
        <v/>
      </c>
      <c r="Y687" s="49"/>
    </row>
    <row r="688">
      <c r="A688" s="1"/>
      <c r="C688" s="22" t="str">
        <f t="array" ref="C688">_xlfn.XLOOKUP($B688,ML!$B$3:$B$2900,ML!C$3:C$2900,"",0,1)</f>
        <v/>
      </c>
      <c r="D688" s="22" t="str">
        <f t="array" ref="D688">_xlfn.XLOOKUP($B688,ML!$B$3:$B$2950,ML!D$3:D$2950,"",0,1)</f>
        <v/>
      </c>
      <c r="Y688" s="49"/>
    </row>
    <row r="689">
      <c r="A689" s="1"/>
      <c r="C689" s="22" t="str">
        <f t="array" ref="C689">_xlfn.XLOOKUP($B689,ML!$B$3:$B$2900,ML!C$3:C$2900,"",0,1)</f>
        <v/>
      </c>
      <c r="D689" s="22" t="str">
        <f t="array" ref="D689">_xlfn.XLOOKUP($B689,ML!$B$3:$B$2950,ML!D$3:D$2950,"",0,1)</f>
        <v/>
      </c>
      <c r="Y689" s="49"/>
    </row>
    <row r="690">
      <c r="A690" s="1"/>
      <c r="C690" s="22" t="str">
        <f t="array" ref="C690">_xlfn.XLOOKUP($B690,ML!$B$3:$B$2900,ML!C$3:C$2900,"",0,1)</f>
        <v/>
      </c>
      <c r="D690" s="22" t="str">
        <f t="array" ref="D690">_xlfn.XLOOKUP($B690,ML!$B$3:$B$2950,ML!D$3:D$2950,"",0,1)</f>
        <v/>
      </c>
      <c r="Y690" s="49"/>
    </row>
    <row r="691">
      <c r="A691" s="1"/>
      <c r="C691" s="22" t="str">
        <f t="array" ref="C691">_xlfn.XLOOKUP($B691,ML!$B$3:$B$2900,ML!C$3:C$2900,"",0,1)</f>
        <v/>
      </c>
      <c r="D691" s="22" t="str">
        <f t="array" ref="D691">_xlfn.XLOOKUP($B691,ML!$B$3:$B$2950,ML!D$3:D$2950,"",0,1)</f>
        <v/>
      </c>
      <c r="Y691" s="49"/>
    </row>
    <row r="692">
      <c r="A692" s="1"/>
      <c r="C692" s="22" t="str">
        <f t="array" ref="C692">_xlfn.XLOOKUP($B692,ML!$B$3:$B$2900,ML!C$3:C$2900,"",0,1)</f>
        <v/>
      </c>
      <c r="D692" s="22" t="str">
        <f t="array" ref="D692">_xlfn.XLOOKUP($B692,ML!$B$3:$B$2950,ML!D$3:D$2950,"",0,1)</f>
        <v/>
      </c>
      <c r="Y692" s="49"/>
    </row>
    <row r="693">
      <c r="A693" s="1"/>
      <c r="C693" s="22" t="str">
        <f t="array" ref="C693">_xlfn.XLOOKUP($B693,ML!$B$3:$B$2900,ML!C$3:C$2900,"",0,1)</f>
        <v/>
      </c>
      <c r="D693" s="22" t="str">
        <f t="array" ref="D693">_xlfn.XLOOKUP($B693,ML!$B$3:$B$2950,ML!D$3:D$2950,"",0,1)</f>
        <v/>
      </c>
      <c r="Y693" s="49"/>
    </row>
    <row r="694">
      <c r="A694" s="1"/>
      <c r="C694" s="22" t="str">
        <f t="array" ref="C694">_xlfn.XLOOKUP($B694,ML!$B$3:$B$2900,ML!C$3:C$2900,"",0,1)</f>
        <v/>
      </c>
      <c r="D694" s="22" t="str">
        <f t="array" ref="D694">_xlfn.XLOOKUP($B694,ML!$B$3:$B$2950,ML!D$3:D$2950,"",0,1)</f>
        <v/>
      </c>
      <c r="Y694" s="49"/>
    </row>
    <row r="695">
      <c r="A695" s="1"/>
      <c r="C695" s="22" t="str">
        <f t="array" ref="C695">_xlfn.XLOOKUP($B695,ML!$B$3:$B$2900,ML!C$3:C$2900,"",0,1)</f>
        <v/>
      </c>
      <c r="D695" s="22" t="str">
        <f t="array" ref="D695">_xlfn.XLOOKUP($B695,ML!$B$3:$B$2950,ML!D$3:D$2950,"",0,1)</f>
        <v/>
      </c>
      <c r="Y695" s="49"/>
    </row>
    <row r="696">
      <c r="A696" s="1"/>
      <c r="C696" s="22" t="str">
        <f t="array" ref="C696">_xlfn.XLOOKUP($B696,ML!$B$3:$B$2900,ML!C$3:C$2900,"",0,1)</f>
        <v/>
      </c>
      <c r="D696" s="22" t="str">
        <f t="array" ref="D696">_xlfn.XLOOKUP($B696,ML!$B$3:$B$2950,ML!D$3:D$2950,"",0,1)</f>
        <v/>
      </c>
      <c r="Y696" s="49"/>
    </row>
    <row r="697">
      <c r="A697" s="1"/>
      <c r="C697" s="22" t="str">
        <f t="array" ref="C697">_xlfn.XLOOKUP($B697,ML!$B$3:$B$2900,ML!C$3:C$2900,"",0,1)</f>
        <v/>
      </c>
      <c r="D697" s="22" t="str">
        <f t="array" ref="D697">_xlfn.XLOOKUP($B697,ML!$B$3:$B$2950,ML!D$3:D$2950,"",0,1)</f>
        <v/>
      </c>
      <c r="Y697" s="49"/>
    </row>
    <row r="698">
      <c r="A698" s="1"/>
      <c r="C698" s="22" t="str">
        <f t="array" ref="C698">_xlfn.XLOOKUP($B698,ML!$B$3:$B$2900,ML!C$3:C$2900,"",0,1)</f>
        <v/>
      </c>
      <c r="D698" s="22" t="str">
        <f t="array" ref="D698">_xlfn.XLOOKUP($B698,ML!$B$3:$B$2950,ML!D$3:D$2950,"",0,1)</f>
        <v/>
      </c>
      <c r="Y698" s="49"/>
    </row>
    <row r="699">
      <c r="A699" s="1"/>
      <c r="C699" s="22" t="str">
        <f t="array" ref="C699">_xlfn.XLOOKUP($B699,ML!$B$3:$B$2900,ML!C$3:C$2900,"",0,1)</f>
        <v/>
      </c>
      <c r="D699" s="22" t="str">
        <f t="array" ref="D699">_xlfn.XLOOKUP($B699,ML!$B$3:$B$2950,ML!D$3:D$2950,"",0,1)</f>
        <v/>
      </c>
      <c r="Y699" s="49"/>
    </row>
    <row r="700">
      <c r="A700" s="1"/>
      <c r="C700" s="22" t="str">
        <f t="array" ref="C700">_xlfn.XLOOKUP($B700,ML!$B$3:$B$2900,ML!C$3:C$2900,"",0,1)</f>
        <v/>
      </c>
      <c r="D700" s="22" t="str">
        <f t="array" ref="D700">_xlfn.XLOOKUP($B700,ML!$B$3:$B$2950,ML!D$3:D$2950,"",0,1)</f>
        <v/>
      </c>
      <c r="Y700" s="49"/>
    </row>
    <row r="701">
      <c r="A701" s="1"/>
      <c r="C701" s="22" t="str">
        <f t="array" ref="C701">_xlfn.XLOOKUP($B701,ML!$B$3:$B$2900,ML!C$3:C$2900,"",0,1)</f>
        <v/>
      </c>
      <c r="D701" s="22" t="str">
        <f t="array" ref="D701">_xlfn.XLOOKUP($B701,ML!$B$3:$B$2950,ML!D$3:D$2950,"",0,1)</f>
        <v/>
      </c>
      <c r="Y701" s="49"/>
    </row>
    <row r="702">
      <c r="A702" s="1"/>
      <c r="C702" s="22" t="str">
        <f t="array" ref="C702">_xlfn.XLOOKUP($B702,ML!$B$3:$B$2900,ML!C$3:C$2900,"",0,1)</f>
        <v/>
      </c>
      <c r="D702" s="22" t="str">
        <f t="array" ref="D702">_xlfn.XLOOKUP($B702,ML!$B$3:$B$2950,ML!D$3:D$2950,"",0,1)</f>
        <v/>
      </c>
      <c r="Y702" s="49"/>
    </row>
    <row r="703">
      <c r="A703" s="1"/>
      <c r="C703" s="22" t="str">
        <f t="array" ref="C703">_xlfn.XLOOKUP($B703,ML!$B$3:$B$2900,ML!C$3:C$2900,"",0,1)</f>
        <v/>
      </c>
      <c r="D703" s="22" t="str">
        <f t="array" ref="D703">_xlfn.XLOOKUP($B703,ML!$B$3:$B$2950,ML!D$3:D$2950,"",0,1)</f>
        <v/>
      </c>
      <c r="Y703" s="49"/>
    </row>
    <row r="704">
      <c r="A704" s="1"/>
      <c r="C704" s="22" t="str">
        <f t="array" ref="C704">_xlfn.XLOOKUP($B704,ML!$B$3:$B$2900,ML!C$3:C$2900,"",0,1)</f>
        <v/>
      </c>
      <c r="D704" s="22" t="str">
        <f t="array" ref="D704">_xlfn.XLOOKUP($B704,ML!$B$3:$B$2950,ML!D$3:D$2950,"",0,1)</f>
        <v/>
      </c>
      <c r="Y704" s="49"/>
    </row>
    <row r="705">
      <c r="A705" s="1"/>
      <c r="C705" s="22" t="str">
        <f t="array" ref="C705">_xlfn.XLOOKUP($B705,ML!$B$3:$B$2900,ML!C$3:C$2900,"",0,1)</f>
        <v/>
      </c>
      <c r="D705" s="22" t="str">
        <f t="array" ref="D705">_xlfn.XLOOKUP($B705,ML!$B$3:$B$2950,ML!D$3:D$2950,"",0,1)</f>
        <v/>
      </c>
      <c r="Y705" s="49"/>
    </row>
    <row r="706">
      <c r="A706" s="1"/>
      <c r="C706" s="22" t="str">
        <f t="array" ref="C706">_xlfn.XLOOKUP($B706,ML!$B$3:$B$2900,ML!C$3:C$2900,"",0,1)</f>
        <v/>
      </c>
      <c r="D706" s="22" t="str">
        <f t="array" ref="D706">_xlfn.XLOOKUP($B706,ML!$B$3:$B$2950,ML!D$3:D$2950,"",0,1)</f>
        <v/>
      </c>
      <c r="Y706" s="49"/>
    </row>
    <row r="707">
      <c r="A707" s="1"/>
      <c r="C707" s="22" t="str">
        <f t="array" ref="C707">_xlfn.XLOOKUP($B707,ML!$B$3:$B$2900,ML!C$3:C$2900,"",0,1)</f>
        <v/>
      </c>
      <c r="D707" s="22" t="str">
        <f t="array" ref="D707">_xlfn.XLOOKUP($B707,ML!$B$3:$B$2950,ML!D$3:D$2950,"",0,1)</f>
        <v/>
      </c>
      <c r="Y707" s="49"/>
    </row>
    <row r="708">
      <c r="A708" s="1"/>
      <c r="C708" s="22" t="str">
        <f t="array" ref="C708">_xlfn.XLOOKUP($B708,ML!$B$3:$B$2900,ML!C$3:C$2900,"",0,1)</f>
        <v/>
      </c>
      <c r="D708" s="22" t="str">
        <f t="array" ref="D708">_xlfn.XLOOKUP($B708,ML!$B$3:$B$2950,ML!D$3:D$2950,"",0,1)</f>
        <v/>
      </c>
      <c r="Y708" s="49"/>
    </row>
    <row r="709">
      <c r="A709" s="1"/>
      <c r="C709" s="22" t="str">
        <f t="array" ref="C709">_xlfn.XLOOKUP($B709,ML!$B$3:$B$2900,ML!C$3:C$2900,"",0,1)</f>
        <v/>
      </c>
      <c r="D709" s="22" t="str">
        <f t="array" ref="D709">_xlfn.XLOOKUP($B709,ML!$B$3:$B$2950,ML!D$3:D$2950,"",0,1)</f>
        <v/>
      </c>
      <c r="Y709" s="49"/>
    </row>
    <row r="710">
      <c r="A710" s="1"/>
      <c r="C710" s="22" t="str">
        <f t="array" ref="C710">_xlfn.XLOOKUP($B710,ML!$B$3:$B$2900,ML!C$3:C$2900,"",0,1)</f>
        <v/>
      </c>
      <c r="D710" s="22" t="str">
        <f t="array" ref="D710">_xlfn.XLOOKUP($B710,ML!$B$3:$B$2950,ML!D$3:D$2950,"",0,1)</f>
        <v/>
      </c>
      <c r="Y710" s="49"/>
    </row>
    <row r="711">
      <c r="A711" s="1"/>
      <c r="C711" s="22" t="str">
        <f t="array" ref="C711">_xlfn.XLOOKUP($B711,ML!$B$3:$B$2900,ML!C$3:C$2900,"",0,1)</f>
        <v/>
      </c>
      <c r="D711" s="22" t="str">
        <f t="array" ref="D711">_xlfn.XLOOKUP($B711,ML!$B$3:$B$2950,ML!D$3:D$2950,"",0,1)</f>
        <v/>
      </c>
      <c r="Y711" s="49"/>
    </row>
    <row r="712">
      <c r="A712" s="1"/>
      <c r="C712" s="22" t="str">
        <f t="array" ref="C712">_xlfn.XLOOKUP($B712,ML!$B$3:$B$2900,ML!C$3:C$2900,"",0,1)</f>
        <v/>
      </c>
      <c r="D712" s="22" t="str">
        <f t="array" ref="D712">_xlfn.XLOOKUP($B712,ML!$B$3:$B$2950,ML!D$3:D$2950,"",0,1)</f>
        <v/>
      </c>
      <c r="Y712" s="49"/>
    </row>
    <row r="713">
      <c r="A713" s="1"/>
      <c r="C713" s="22" t="str">
        <f t="array" ref="C713">_xlfn.XLOOKUP($B713,ML!$B$3:$B$2900,ML!C$3:C$2900,"",0,1)</f>
        <v/>
      </c>
      <c r="D713" s="22" t="str">
        <f t="array" ref="D713">_xlfn.XLOOKUP($B713,ML!$B$3:$B$2950,ML!D$3:D$2950,"",0,1)</f>
        <v/>
      </c>
      <c r="Y713" s="49"/>
    </row>
    <row r="714">
      <c r="A714" s="1"/>
      <c r="C714" s="22" t="str">
        <f t="array" ref="C714">_xlfn.XLOOKUP($B714,ML!$B$3:$B$2900,ML!C$3:C$2900,"",0,1)</f>
        <v/>
      </c>
      <c r="D714" s="22" t="str">
        <f t="array" ref="D714">_xlfn.XLOOKUP($B714,ML!$B$3:$B$2950,ML!D$3:D$2950,"",0,1)</f>
        <v/>
      </c>
      <c r="Y714" s="49"/>
    </row>
    <row r="715">
      <c r="A715" s="1"/>
      <c r="C715" s="22" t="str">
        <f t="array" ref="C715">_xlfn.XLOOKUP($B715,ML!$B$3:$B$2900,ML!C$3:C$2900,"",0,1)</f>
        <v/>
      </c>
      <c r="D715" s="22" t="str">
        <f t="array" ref="D715">_xlfn.XLOOKUP($B715,ML!$B$3:$B$2950,ML!D$3:D$2950,"",0,1)</f>
        <v/>
      </c>
      <c r="Y715" s="49"/>
    </row>
    <row r="716">
      <c r="A716" s="1"/>
      <c r="C716" s="22" t="str">
        <f t="array" ref="C716">_xlfn.XLOOKUP($B716,ML!$B$3:$B$2900,ML!C$3:C$2900,"",0,1)</f>
        <v/>
      </c>
      <c r="D716" s="22" t="str">
        <f t="array" ref="D716">_xlfn.XLOOKUP($B716,ML!$B$3:$B$2950,ML!D$3:D$2950,"",0,1)</f>
        <v/>
      </c>
      <c r="Y716" s="49"/>
    </row>
    <row r="717">
      <c r="A717" s="1"/>
      <c r="C717" s="22" t="str">
        <f t="array" ref="C717">_xlfn.XLOOKUP($B717,ML!$B$3:$B$2900,ML!C$3:C$2900,"",0,1)</f>
        <v/>
      </c>
      <c r="D717" s="22" t="str">
        <f t="array" ref="D717">_xlfn.XLOOKUP($B717,ML!$B$3:$B$2950,ML!D$3:D$2950,"",0,1)</f>
        <v/>
      </c>
      <c r="Y717" s="49"/>
    </row>
    <row r="718">
      <c r="A718" s="1"/>
      <c r="C718" s="22" t="str">
        <f t="array" ref="C718">_xlfn.XLOOKUP($B718,ML!$B$3:$B$2900,ML!C$3:C$2900,"",0,1)</f>
        <v/>
      </c>
      <c r="D718" s="22" t="str">
        <f t="array" ref="D718">_xlfn.XLOOKUP($B718,ML!$B$3:$B$2950,ML!D$3:D$2950,"",0,1)</f>
        <v/>
      </c>
      <c r="Y718" s="49"/>
    </row>
    <row r="719">
      <c r="A719" s="1"/>
      <c r="C719" s="22" t="str">
        <f t="array" ref="C719">_xlfn.XLOOKUP($B719,ML!$B$3:$B$2900,ML!C$3:C$2900,"",0,1)</f>
        <v/>
      </c>
      <c r="D719" s="22" t="str">
        <f t="array" ref="D719">_xlfn.XLOOKUP($B719,ML!$B$3:$B$2950,ML!D$3:D$2950,"",0,1)</f>
        <v/>
      </c>
      <c r="Y719" s="49"/>
    </row>
    <row r="720">
      <c r="A720" s="1"/>
      <c r="C720" s="22" t="str">
        <f t="array" ref="C720">_xlfn.XLOOKUP($B720,ML!$B$3:$B$2900,ML!C$3:C$2900,"",0,1)</f>
        <v/>
      </c>
      <c r="D720" s="22" t="str">
        <f t="array" ref="D720">_xlfn.XLOOKUP($B720,ML!$B$3:$B$2950,ML!D$3:D$2950,"",0,1)</f>
        <v/>
      </c>
      <c r="Y720" s="49"/>
    </row>
    <row r="721">
      <c r="A721" s="1"/>
      <c r="C721" s="22" t="str">
        <f t="array" ref="C721">_xlfn.XLOOKUP($B721,ML!$B$3:$B$2900,ML!C$3:C$2900,"",0,1)</f>
        <v/>
      </c>
      <c r="D721" s="22" t="str">
        <f t="array" ref="D721">_xlfn.XLOOKUP($B721,ML!$B$3:$B$2950,ML!D$3:D$2950,"",0,1)</f>
        <v/>
      </c>
      <c r="Y721" s="49"/>
    </row>
    <row r="722">
      <c r="A722" s="1"/>
      <c r="C722" s="22" t="str">
        <f t="array" ref="C722">_xlfn.XLOOKUP($B722,ML!$B$3:$B$2900,ML!C$3:C$2900,"",0,1)</f>
        <v/>
      </c>
      <c r="D722" s="22" t="str">
        <f t="array" ref="D722">_xlfn.XLOOKUP($B722,ML!$B$3:$B$2950,ML!D$3:D$2950,"",0,1)</f>
        <v/>
      </c>
      <c r="Y722" s="49"/>
    </row>
    <row r="723">
      <c r="A723" s="1"/>
      <c r="C723" s="22" t="str">
        <f t="array" ref="C723">_xlfn.XLOOKUP($B723,ML!$B$3:$B$2900,ML!C$3:C$2900,"",0,1)</f>
        <v/>
      </c>
      <c r="D723" s="22" t="str">
        <f t="array" ref="D723">_xlfn.XLOOKUP($B723,ML!$B$3:$B$2950,ML!D$3:D$2950,"",0,1)</f>
        <v/>
      </c>
      <c r="Y723" s="49"/>
    </row>
    <row r="724">
      <c r="A724" s="1"/>
      <c r="C724" s="22" t="str">
        <f t="array" ref="C724">_xlfn.XLOOKUP($B724,ML!$B$3:$B$2900,ML!C$3:C$2900,"",0,1)</f>
        <v/>
      </c>
      <c r="D724" s="22" t="str">
        <f t="array" ref="D724">_xlfn.XLOOKUP($B724,ML!$B$3:$B$2950,ML!D$3:D$2950,"",0,1)</f>
        <v/>
      </c>
      <c r="Y724" s="49"/>
    </row>
    <row r="725">
      <c r="A725" s="1"/>
      <c r="C725" s="22" t="str">
        <f t="array" ref="C725">_xlfn.XLOOKUP($B725,ML!$B$3:$B$2900,ML!C$3:C$2900,"",0,1)</f>
        <v/>
      </c>
      <c r="D725" s="22" t="str">
        <f t="array" ref="D725">_xlfn.XLOOKUP($B725,ML!$B$3:$B$2950,ML!D$3:D$2950,"",0,1)</f>
        <v/>
      </c>
      <c r="Y725" s="49"/>
    </row>
    <row r="726">
      <c r="A726" s="1"/>
      <c r="C726" s="22" t="str">
        <f t="array" ref="C726">_xlfn.XLOOKUP($B726,ML!$B$3:$B$2900,ML!C$3:C$2900,"",0,1)</f>
        <v/>
      </c>
      <c r="D726" s="22" t="str">
        <f t="array" ref="D726">_xlfn.XLOOKUP($B726,ML!$B$3:$B$2950,ML!D$3:D$2950,"",0,1)</f>
        <v/>
      </c>
      <c r="Y726" s="49"/>
    </row>
    <row r="727">
      <c r="A727" s="1"/>
      <c r="C727" s="22" t="str">
        <f t="array" ref="C727">_xlfn.XLOOKUP($B727,ML!$B$3:$B$2900,ML!C$3:C$2900,"",0,1)</f>
        <v/>
      </c>
      <c r="D727" s="22" t="str">
        <f t="array" ref="D727">_xlfn.XLOOKUP($B727,ML!$B$3:$B$2950,ML!D$3:D$2950,"",0,1)</f>
        <v/>
      </c>
      <c r="Y727" s="49"/>
    </row>
    <row r="728">
      <c r="A728" s="1"/>
      <c r="C728" s="22" t="str">
        <f t="array" ref="C728">_xlfn.XLOOKUP($B728,ML!$B$3:$B$2900,ML!C$3:C$2900,"",0,1)</f>
        <v/>
      </c>
      <c r="D728" s="22" t="str">
        <f t="array" ref="D728">_xlfn.XLOOKUP($B728,ML!$B$3:$B$2950,ML!D$3:D$2950,"",0,1)</f>
        <v/>
      </c>
      <c r="Y728" s="49"/>
    </row>
    <row r="729">
      <c r="A729" s="1"/>
      <c r="C729" s="22" t="str">
        <f t="array" ref="C729">_xlfn.XLOOKUP($B729,ML!$B$3:$B$2900,ML!C$3:C$2900,"",0,1)</f>
        <v/>
      </c>
      <c r="D729" s="22" t="str">
        <f t="array" ref="D729">_xlfn.XLOOKUP($B729,ML!$B$3:$B$2950,ML!D$3:D$2950,"",0,1)</f>
        <v/>
      </c>
      <c r="Y729" s="49"/>
    </row>
    <row r="730">
      <c r="A730" s="1"/>
      <c r="C730" s="22" t="str">
        <f t="array" ref="C730">_xlfn.XLOOKUP($B730,ML!$B$3:$B$2900,ML!C$3:C$2900,"",0,1)</f>
        <v/>
      </c>
      <c r="D730" s="22" t="str">
        <f t="array" ref="D730">_xlfn.XLOOKUP($B730,ML!$B$3:$B$2950,ML!D$3:D$2950,"",0,1)</f>
        <v/>
      </c>
      <c r="Y730" s="49"/>
    </row>
    <row r="731">
      <c r="A731" s="1"/>
      <c r="C731" s="22" t="str">
        <f t="array" ref="C731">_xlfn.XLOOKUP($B731,ML!$B$3:$B$2900,ML!C$3:C$2900,"",0,1)</f>
        <v/>
      </c>
      <c r="D731" s="22" t="str">
        <f t="array" ref="D731">_xlfn.XLOOKUP($B731,ML!$B$3:$B$2950,ML!D$3:D$2950,"",0,1)</f>
        <v/>
      </c>
      <c r="Y731" s="49"/>
    </row>
    <row r="732">
      <c r="A732" s="1"/>
      <c r="C732" s="22" t="str">
        <f t="array" ref="C732">_xlfn.XLOOKUP($B732,ML!$B$3:$B$2900,ML!C$3:C$2900,"",0,1)</f>
        <v/>
      </c>
      <c r="D732" s="22" t="str">
        <f t="array" ref="D732">_xlfn.XLOOKUP($B732,ML!$B$3:$B$2950,ML!D$3:D$2950,"",0,1)</f>
        <v/>
      </c>
      <c r="Y732" s="49"/>
    </row>
    <row r="733">
      <c r="A733" s="1"/>
      <c r="C733" s="22" t="str">
        <f t="array" ref="C733">_xlfn.XLOOKUP($B733,ML!$B$3:$B$2900,ML!C$3:C$2900,"",0,1)</f>
        <v/>
      </c>
      <c r="D733" s="22" t="str">
        <f t="array" ref="D733">_xlfn.XLOOKUP($B733,ML!$B$3:$B$2950,ML!D$3:D$2950,"",0,1)</f>
        <v/>
      </c>
      <c r="Y733" s="49"/>
    </row>
    <row r="734">
      <c r="A734" s="1"/>
      <c r="C734" s="22" t="str">
        <f t="array" ref="C734">_xlfn.XLOOKUP($B734,ML!$B$3:$B$2900,ML!C$3:C$2900,"",0,1)</f>
        <v/>
      </c>
      <c r="D734" s="22" t="str">
        <f t="array" ref="D734">_xlfn.XLOOKUP($B734,ML!$B$3:$B$2950,ML!D$3:D$2950,"",0,1)</f>
        <v/>
      </c>
      <c r="Y734" s="49"/>
    </row>
    <row r="735">
      <c r="A735" s="1"/>
      <c r="C735" s="22" t="str">
        <f t="array" ref="C735">_xlfn.XLOOKUP($B735,ML!$B$3:$B$2900,ML!C$3:C$2900,"",0,1)</f>
        <v/>
      </c>
      <c r="D735" s="22" t="str">
        <f t="array" ref="D735">_xlfn.XLOOKUP($B735,ML!$B$3:$B$2950,ML!D$3:D$2950,"",0,1)</f>
        <v/>
      </c>
      <c r="Y735" s="49"/>
    </row>
    <row r="736">
      <c r="A736" s="1"/>
      <c r="C736" s="22" t="str">
        <f t="array" ref="C736">_xlfn.XLOOKUP($B736,ML!$B$3:$B$2900,ML!C$3:C$2900,"",0,1)</f>
        <v/>
      </c>
      <c r="D736" s="22" t="str">
        <f t="array" ref="D736">_xlfn.XLOOKUP($B736,ML!$B$3:$B$2950,ML!D$3:D$2950,"",0,1)</f>
        <v/>
      </c>
      <c r="Y736" s="49"/>
    </row>
    <row r="737">
      <c r="A737" s="1"/>
      <c r="C737" s="22" t="str">
        <f t="array" ref="C737">_xlfn.XLOOKUP($B737,ML!$B$3:$B$2900,ML!C$3:C$2900,"",0,1)</f>
        <v/>
      </c>
      <c r="D737" s="22" t="str">
        <f t="array" ref="D737">_xlfn.XLOOKUP($B737,ML!$B$3:$B$2950,ML!D$3:D$2950,"",0,1)</f>
        <v/>
      </c>
      <c r="Y737" s="49"/>
    </row>
    <row r="738">
      <c r="A738" s="1"/>
      <c r="C738" s="22" t="str">
        <f t="array" ref="C738">_xlfn.XLOOKUP($B738,ML!$B$3:$B$2900,ML!C$3:C$2900,"",0,1)</f>
        <v/>
      </c>
      <c r="D738" s="22" t="str">
        <f t="array" ref="D738">_xlfn.XLOOKUP($B738,ML!$B$3:$B$2950,ML!D$3:D$2950,"",0,1)</f>
        <v/>
      </c>
      <c r="Y738" s="49"/>
    </row>
    <row r="739">
      <c r="A739" s="1"/>
      <c r="C739" s="22" t="str">
        <f t="array" ref="C739">_xlfn.XLOOKUP($B739,ML!$B$3:$B$2900,ML!C$3:C$2900,"",0,1)</f>
        <v/>
      </c>
      <c r="D739" s="22" t="str">
        <f t="array" ref="D739">_xlfn.XLOOKUP($B739,ML!$B$3:$B$2950,ML!D$3:D$2950,"",0,1)</f>
        <v/>
      </c>
      <c r="Y739" s="49"/>
    </row>
    <row r="740">
      <c r="A740" s="1"/>
      <c r="C740" s="22" t="str">
        <f t="array" ref="C740">_xlfn.XLOOKUP($B740,ML!$B$3:$B$2900,ML!C$3:C$2900,"",0,1)</f>
        <v/>
      </c>
      <c r="D740" s="22" t="str">
        <f t="array" ref="D740">_xlfn.XLOOKUP($B740,ML!$B$3:$B$2950,ML!D$3:D$2950,"",0,1)</f>
        <v/>
      </c>
      <c r="Y740" s="49"/>
    </row>
    <row r="741">
      <c r="A741" s="1"/>
      <c r="C741" s="22" t="str">
        <f t="array" ref="C741">_xlfn.XLOOKUP($B741,ML!$B$3:$B$2900,ML!C$3:C$2900,"",0,1)</f>
        <v/>
      </c>
      <c r="D741" s="22" t="str">
        <f t="array" ref="D741">_xlfn.XLOOKUP($B741,ML!$B$3:$B$2950,ML!D$3:D$2950,"",0,1)</f>
        <v/>
      </c>
      <c r="Y741" s="49"/>
    </row>
    <row r="742">
      <c r="A742" s="1"/>
      <c r="C742" s="22" t="str">
        <f t="array" ref="C742">_xlfn.XLOOKUP($B742,ML!$B$3:$B$2900,ML!C$3:C$2900,"",0,1)</f>
        <v/>
      </c>
      <c r="D742" s="22" t="str">
        <f t="array" ref="D742">_xlfn.XLOOKUP($B742,ML!$B$3:$B$2950,ML!D$3:D$2950,"",0,1)</f>
        <v/>
      </c>
      <c r="Y742" s="49"/>
    </row>
    <row r="743">
      <c r="A743" s="1"/>
      <c r="C743" s="22" t="str">
        <f t="array" ref="C743">_xlfn.XLOOKUP($B743,ML!$B$3:$B$2900,ML!C$3:C$2900,"",0,1)</f>
        <v/>
      </c>
      <c r="D743" s="22" t="str">
        <f t="array" ref="D743">_xlfn.XLOOKUP($B743,ML!$B$3:$B$2950,ML!D$3:D$2950,"",0,1)</f>
        <v/>
      </c>
      <c r="Y743" s="49"/>
    </row>
    <row r="744">
      <c r="A744" s="1"/>
      <c r="C744" s="22" t="str">
        <f t="array" ref="C744">_xlfn.XLOOKUP($B744,ML!$B$3:$B$2900,ML!C$3:C$2900,"",0,1)</f>
        <v/>
      </c>
      <c r="D744" s="22" t="str">
        <f t="array" ref="D744">_xlfn.XLOOKUP($B744,ML!$B$3:$B$2950,ML!D$3:D$2950,"",0,1)</f>
        <v/>
      </c>
      <c r="Y744" s="49"/>
    </row>
    <row r="745">
      <c r="A745" s="1"/>
      <c r="C745" s="22" t="str">
        <f t="array" ref="C745">_xlfn.XLOOKUP($B745,ML!$B$3:$B$2900,ML!C$3:C$2900,"",0,1)</f>
        <v/>
      </c>
      <c r="D745" s="22" t="str">
        <f t="array" ref="D745">_xlfn.XLOOKUP($B745,ML!$B$3:$B$2950,ML!D$3:D$2950,"",0,1)</f>
        <v/>
      </c>
      <c r="Y745" s="49"/>
    </row>
    <row r="746">
      <c r="A746" s="1"/>
      <c r="C746" s="22" t="str">
        <f t="array" ref="C746">_xlfn.XLOOKUP($B746,ML!$B$3:$B$2900,ML!C$3:C$2900,"",0,1)</f>
        <v/>
      </c>
      <c r="D746" s="22" t="str">
        <f t="array" ref="D746">_xlfn.XLOOKUP($B746,ML!$B$3:$B$2950,ML!D$3:D$2950,"",0,1)</f>
        <v/>
      </c>
      <c r="Y746" s="49"/>
    </row>
    <row r="747">
      <c r="A747" s="1"/>
      <c r="C747" s="22" t="str">
        <f t="array" ref="C747">_xlfn.XLOOKUP($B747,ML!$B$3:$B$2900,ML!C$3:C$2900,"",0,1)</f>
        <v/>
      </c>
      <c r="D747" s="22" t="str">
        <f t="array" ref="D747">_xlfn.XLOOKUP($B747,ML!$B$3:$B$2950,ML!D$3:D$2950,"",0,1)</f>
        <v/>
      </c>
      <c r="Y747" s="49"/>
    </row>
    <row r="748">
      <c r="A748" s="1"/>
      <c r="C748" s="22" t="str">
        <f t="array" ref="C748">_xlfn.XLOOKUP($B748,ML!$B$3:$B$2900,ML!C$3:C$2900,"",0,1)</f>
        <v/>
      </c>
      <c r="D748" s="22" t="str">
        <f t="array" ref="D748">_xlfn.XLOOKUP($B748,ML!$B$3:$B$2950,ML!D$3:D$2950,"",0,1)</f>
        <v/>
      </c>
      <c r="Y748" s="49"/>
    </row>
    <row r="749">
      <c r="A749" s="1"/>
      <c r="C749" s="22" t="str">
        <f t="array" ref="C749">_xlfn.XLOOKUP($B749,ML!$B$3:$B$2900,ML!C$3:C$2900,"",0,1)</f>
        <v/>
      </c>
      <c r="D749" s="22" t="str">
        <f t="array" ref="D749">_xlfn.XLOOKUP($B749,ML!$B$3:$B$2950,ML!D$3:D$2950,"",0,1)</f>
        <v/>
      </c>
      <c r="Y749" s="49"/>
    </row>
    <row r="750">
      <c r="A750" s="1"/>
      <c r="C750" s="22" t="str">
        <f t="array" ref="C750">_xlfn.XLOOKUP($B750,ML!$B$3:$B$2900,ML!C$3:C$2900,"",0,1)</f>
        <v/>
      </c>
      <c r="D750" s="22" t="str">
        <f t="array" ref="D750">_xlfn.XLOOKUP($B750,ML!$B$3:$B$2950,ML!D$3:D$2950,"",0,1)</f>
        <v/>
      </c>
      <c r="Y750" s="49"/>
    </row>
    <row r="751">
      <c r="A751" s="1"/>
      <c r="C751" s="22" t="str">
        <f t="array" ref="C751">_xlfn.XLOOKUP($B751,ML!$B$3:$B$2900,ML!C$3:C$2900,"",0,1)</f>
        <v/>
      </c>
      <c r="D751" s="22" t="str">
        <f t="array" ref="D751">_xlfn.XLOOKUP($B751,ML!$B$3:$B$2950,ML!D$3:D$2950,"",0,1)</f>
        <v/>
      </c>
      <c r="Y751" s="49"/>
    </row>
    <row r="752">
      <c r="A752" s="1"/>
      <c r="C752" s="22" t="str">
        <f t="array" ref="C752">_xlfn.XLOOKUP($B752,ML!$B$3:$B$2900,ML!C$3:C$2900,"",0,1)</f>
        <v/>
      </c>
      <c r="D752" s="22" t="str">
        <f t="array" ref="D752">_xlfn.XLOOKUP($B752,ML!$B$3:$B$2950,ML!D$3:D$2950,"",0,1)</f>
        <v/>
      </c>
      <c r="Y752" s="49"/>
    </row>
    <row r="753">
      <c r="A753" s="1"/>
      <c r="C753" s="22" t="str">
        <f t="array" ref="C753">_xlfn.XLOOKUP($B753,ML!$B$3:$B$2900,ML!C$3:C$2900,"",0,1)</f>
        <v/>
      </c>
      <c r="D753" s="22" t="str">
        <f t="array" ref="D753">_xlfn.XLOOKUP($B753,ML!$B$3:$B$2950,ML!D$3:D$2950,"",0,1)</f>
        <v/>
      </c>
      <c r="Y753" s="49"/>
    </row>
    <row r="754">
      <c r="A754" s="1"/>
      <c r="C754" s="22" t="str">
        <f t="array" ref="C754">_xlfn.XLOOKUP($B754,ML!$B$3:$B$2900,ML!C$3:C$2900,"",0,1)</f>
        <v/>
      </c>
      <c r="D754" s="22" t="str">
        <f t="array" ref="D754">_xlfn.XLOOKUP($B754,ML!$B$3:$B$2950,ML!D$3:D$2950,"",0,1)</f>
        <v/>
      </c>
      <c r="Y754" s="49"/>
    </row>
    <row r="755">
      <c r="A755" s="1"/>
      <c r="C755" s="22" t="str">
        <f t="array" ref="C755">_xlfn.XLOOKUP($B755,ML!$B$3:$B$2900,ML!C$3:C$2900,"",0,1)</f>
        <v/>
      </c>
      <c r="D755" s="22" t="str">
        <f t="array" ref="D755">_xlfn.XLOOKUP($B755,ML!$B$3:$B$2950,ML!D$3:D$2950,"",0,1)</f>
        <v/>
      </c>
      <c r="Y755" s="49"/>
    </row>
    <row r="756">
      <c r="A756" s="1"/>
      <c r="C756" s="22" t="str">
        <f t="array" ref="C756">_xlfn.XLOOKUP($B756,ML!$B$3:$B$2900,ML!C$3:C$2900,"",0,1)</f>
        <v/>
      </c>
      <c r="D756" s="22" t="str">
        <f t="array" ref="D756">_xlfn.XLOOKUP($B756,ML!$B$3:$B$2950,ML!D$3:D$2950,"",0,1)</f>
        <v/>
      </c>
      <c r="Y756" s="49"/>
    </row>
    <row r="757">
      <c r="A757" s="1"/>
      <c r="C757" s="22" t="str">
        <f t="array" ref="C757">_xlfn.XLOOKUP($B757,ML!$B$3:$B$2900,ML!C$3:C$2900,"",0,1)</f>
        <v/>
      </c>
      <c r="D757" s="22" t="str">
        <f t="array" ref="D757">_xlfn.XLOOKUP($B757,ML!$B$3:$B$2950,ML!D$3:D$2950,"",0,1)</f>
        <v/>
      </c>
      <c r="Y757" s="49"/>
    </row>
    <row r="758">
      <c r="A758" s="1"/>
      <c r="C758" s="22" t="str">
        <f t="array" ref="C758">_xlfn.XLOOKUP($B758,ML!$B$3:$B$2900,ML!C$3:C$2900,"",0,1)</f>
        <v/>
      </c>
      <c r="D758" s="22" t="str">
        <f t="array" ref="D758">_xlfn.XLOOKUP($B758,ML!$B$3:$B$2950,ML!D$3:D$2950,"",0,1)</f>
        <v/>
      </c>
      <c r="Y758" s="49"/>
    </row>
    <row r="759">
      <c r="A759" s="1"/>
      <c r="C759" s="22" t="str">
        <f t="array" ref="C759">_xlfn.XLOOKUP($B759,ML!$B$3:$B$2900,ML!C$3:C$2900,"",0,1)</f>
        <v/>
      </c>
      <c r="D759" s="22" t="str">
        <f t="array" ref="D759">_xlfn.XLOOKUP($B759,ML!$B$3:$B$2950,ML!D$3:D$2950,"",0,1)</f>
        <v/>
      </c>
      <c r="Y759" s="49"/>
    </row>
    <row r="760">
      <c r="A760" s="1"/>
      <c r="C760" s="22" t="str">
        <f t="array" ref="C760">_xlfn.XLOOKUP($B760,ML!$B$3:$B$2900,ML!C$3:C$2900,"",0,1)</f>
        <v/>
      </c>
      <c r="D760" s="22" t="str">
        <f t="array" ref="D760">_xlfn.XLOOKUP($B760,ML!$B$3:$B$2950,ML!D$3:D$2950,"",0,1)</f>
        <v/>
      </c>
      <c r="Y760" s="49"/>
    </row>
    <row r="761">
      <c r="A761" s="1"/>
      <c r="C761" s="22" t="str">
        <f t="array" ref="C761">_xlfn.XLOOKUP($B761,ML!$B$3:$B$2900,ML!C$3:C$2900,"",0,1)</f>
        <v/>
      </c>
      <c r="D761" s="22" t="str">
        <f t="array" ref="D761">_xlfn.XLOOKUP($B761,ML!$B$3:$B$2950,ML!D$3:D$2950,"",0,1)</f>
        <v/>
      </c>
      <c r="Y761" s="49"/>
    </row>
    <row r="762">
      <c r="A762" s="1"/>
      <c r="C762" s="22" t="str">
        <f t="array" ref="C762">_xlfn.XLOOKUP($B762,ML!$B$3:$B$2900,ML!C$3:C$2900,"",0,1)</f>
        <v/>
      </c>
      <c r="D762" s="22" t="str">
        <f t="array" ref="D762">_xlfn.XLOOKUP($B762,ML!$B$3:$B$2950,ML!D$3:D$2950,"",0,1)</f>
        <v/>
      </c>
      <c r="Y762" s="49"/>
    </row>
    <row r="763">
      <c r="A763" s="1"/>
      <c r="C763" s="22" t="str">
        <f t="array" ref="C763">_xlfn.XLOOKUP($B763,ML!$B$3:$B$2900,ML!C$3:C$2900,"",0,1)</f>
        <v/>
      </c>
      <c r="D763" s="22" t="str">
        <f t="array" ref="D763">_xlfn.XLOOKUP($B763,ML!$B$3:$B$2950,ML!D$3:D$2950,"",0,1)</f>
        <v/>
      </c>
      <c r="Y763" s="49"/>
    </row>
    <row r="764">
      <c r="A764" s="1"/>
      <c r="C764" s="22" t="str">
        <f t="array" ref="C764">_xlfn.XLOOKUP($B764,ML!$B$3:$B$2900,ML!C$3:C$2900,"",0,1)</f>
        <v/>
      </c>
      <c r="D764" s="22" t="str">
        <f t="array" ref="D764">_xlfn.XLOOKUP($B764,ML!$B$3:$B$2950,ML!D$3:D$2950,"",0,1)</f>
        <v/>
      </c>
      <c r="Y764" s="49"/>
    </row>
    <row r="765">
      <c r="A765" s="1"/>
      <c r="C765" s="22" t="str">
        <f t="array" ref="C765">_xlfn.XLOOKUP($B765,ML!$B$3:$B$2900,ML!C$3:C$2900,"",0,1)</f>
        <v/>
      </c>
      <c r="D765" s="22" t="str">
        <f t="array" ref="D765">_xlfn.XLOOKUP($B765,ML!$B$3:$B$2950,ML!D$3:D$2950,"",0,1)</f>
        <v/>
      </c>
      <c r="Y765" s="49"/>
    </row>
    <row r="766">
      <c r="A766" s="1"/>
      <c r="C766" s="22" t="str">
        <f t="array" ref="C766">_xlfn.XLOOKUP($B766,ML!$B$3:$B$2900,ML!C$3:C$2900,"",0,1)</f>
        <v/>
      </c>
      <c r="D766" s="22" t="str">
        <f t="array" ref="D766">_xlfn.XLOOKUP($B766,ML!$B$3:$B$2950,ML!D$3:D$2950,"",0,1)</f>
        <v/>
      </c>
      <c r="Y766" s="49"/>
    </row>
    <row r="767">
      <c r="A767" s="1"/>
      <c r="C767" s="22" t="str">
        <f t="array" ref="C767">_xlfn.XLOOKUP($B767,ML!$B$3:$B$2900,ML!C$3:C$2900,"",0,1)</f>
        <v/>
      </c>
      <c r="D767" s="22" t="str">
        <f t="array" ref="D767">_xlfn.XLOOKUP($B767,ML!$B$3:$B$2950,ML!D$3:D$2950,"",0,1)</f>
        <v/>
      </c>
      <c r="Y767" s="49"/>
    </row>
    <row r="768">
      <c r="A768" s="1"/>
      <c r="C768" s="22" t="str">
        <f t="array" ref="C768">_xlfn.XLOOKUP($B768,ML!$B$3:$B$2900,ML!C$3:C$2900,"",0,1)</f>
        <v/>
      </c>
      <c r="D768" s="22" t="str">
        <f t="array" ref="D768">_xlfn.XLOOKUP($B768,ML!$B$3:$B$2950,ML!D$3:D$2950,"",0,1)</f>
        <v/>
      </c>
      <c r="Y768" s="49"/>
    </row>
    <row r="769">
      <c r="A769" s="1"/>
      <c r="C769" s="22" t="str">
        <f t="array" ref="C769">_xlfn.XLOOKUP($B769,ML!$B$3:$B$2900,ML!C$3:C$2900,"",0,1)</f>
        <v/>
      </c>
      <c r="D769" s="22" t="str">
        <f t="array" ref="D769">_xlfn.XLOOKUP($B769,ML!$B$3:$B$2950,ML!D$3:D$2950,"",0,1)</f>
        <v/>
      </c>
      <c r="Y769" s="49"/>
    </row>
    <row r="770">
      <c r="A770" s="1"/>
      <c r="C770" s="22" t="str">
        <f t="array" ref="C770">_xlfn.XLOOKUP($B770,ML!$B$3:$B$2900,ML!C$3:C$2900,"",0,1)</f>
        <v/>
      </c>
      <c r="D770" s="22" t="str">
        <f t="array" ref="D770">_xlfn.XLOOKUP($B770,ML!$B$3:$B$2950,ML!D$3:D$2950,"",0,1)</f>
        <v/>
      </c>
      <c r="Y770" s="49"/>
    </row>
    <row r="771">
      <c r="A771" s="1"/>
      <c r="C771" s="22" t="str">
        <f t="array" ref="C771">_xlfn.XLOOKUP($B771,ML!$B$3:$B$2900,ML!C$3:C$2900,"",0,1)</f>
        <v/>
      </c>
      <c r="D771" s="22" t="str">
        <f t="array" ref="D771">_xlfn.XLOOKUP($B771,ML!$B$3:$B$2950,ML!D$3:D$2950,"",0,1)</f>
        <v/>
      </c>
      <c r="Y771" s="49"/>
    </row>
    <row r="772">
      <c r="A772" s="1"/>
      <c r="C772" s="22" t="str">
        <f t="array" ref="C772">_xlfn.XLOOKUP($B772,ML!$B$3:$B$2900,ML!C$3:C$2900,"",0,1)</f>
        <v/>
      </c>
      <c r="D772" s="22" t="str">
        <f t="array" ref="D772">_xlfn.XLOOKUP($B772,ML!$B$3:$B$2950,ML!D$3:D$2950,"",0,1)</f>
        <v/>
      </c>
      <c r="Y772" s="49"/>
    </row>
    <row r="773">
      <c r="A773" s="1"/>
      <c r="C773" s="22" t="str">
        <f t="array" ref="C773">_xlfn.XLOOKUP($B773,ML!$B$3:$B$2900,ML!C$3:C$2900,"",0,1)</f>
        <v/>
      </c>
      <c r="D773" s="22" t="str">
        <f t="array" ref="D773">_xlfn.XLOOKUP($B773,ML!$B$3:$B$2950,ML!D$3:D$2950,"",0,1)</f>
        <v/>
      </c>
      <c r="Y773" s="49"/>
    </row>
    <row r="774">
      <c r="A774" s="1"/>
      <c r="C774" s="22" t="str">
        <f t="array" ref="C774">_xlfn.XLOOKUP($B774,ML!$B$3:$B$2900,ML!C$3:C$2900,"",0,1)</f>
        <v/>
      </c>
      <c r="D774" s="22" t="str">
        <f t="array" ref="D774">_xlfn.XLOOKUP($B774,ML!$B$3:$B$2950,ML!D$3:D$2950,"",0,1)</f>
        <v/>
      </c>
      <c r="Y774" s="49"/>
    </row>
    <row r="775">
      <c r="A775" s="1"/>
      <c r="C775" s="22" t="str">
        <f t="array" ref="C775">_xlfn.XLOOKUP($B775,ML!$B$3:$B$2900,ML!C$3:C$2900,"",0,1)</f>
        <v/>
      </c>
      <c r="D775" s="22" t="str">
        <f t="array" ref="D775">_xlfn.XLOOKUP($B775,ML!$B$3:$B$2950,ML!D$3:D$2950,"",0,1)</f>
        <v/>
      </c>
      <c r="Y775" s="49"/>
    </row>
    <row r="776">
      <c r="A776" s="1"/>
      <c r="C776" s="22" t="str">
        <f t="array" ref="C776">_xlfn.XLOOKUP($B776,ML!$B$3:$B$2900,ML!C$3:C$2900,"",0,1)</f>
        <v/>
      </c>
      <c r="D776" s="22" t="str">
        <f t="array" ref="D776">_xlfn.XLOOKUP($B776,ML!$B$3:$B$2950,ML!D$3:D$2950,"",0,1)</f>
        <v/>
      </c>
      <c r="Y776" s="49"/>
    </row>
    <row r="777">
      <c r="A777" s="1"/>
      <c r="C777" s="22" t="str">
        <f t="array" ref="C777">_xlfn.XLOOKUP($B777,ML!$B$3:$B$2900,ML!C$3:C$2900,"",0,1)</f>
        <v/>
      </c>
      <c r="D777" s="22" t="str">
        <f t="array" ref="D777">_xlfn.XLOOKUP($B777,ML!$B$3:$B$2950,ML!D$3:D$2950,"",0,1)</f>
        <v/>
      </c>
      <c r="Y777" s="49"/>
    </row>
    <row r="778">
      <c r="A778" s="1"/>
      <c r="C778" s="22" t="str">
        <f t="array" ref="C778">_xlfn.XLOOKUP($B778,ML!$B$3:$B$2900,ML!C$3:C$2900,"",0,1)</f>
        <v/>
      </c>
      <c r="D778" s="22" t="str">
        <f t="array" ref="D778">_xlfn.XLOOKUP($B778,ML!$B$3:$B$2950,ML!D$3:D$2950,"",0,1)</f>
        <v/>
      </c>
      <c r="Y778" s="49"/>
    </row>
    <row r="779">
      <c r="A779" s="1"/>
      <c r="C779" s="22" t="str">
        <f t="array" ref="C779">_xlfn.XLOOKUP($B779,ML!$B$3:$B$2900,ML!C$3:C$2900,"",0,1)</f>
        <v/>
      </c>
      <c r="D779" s="22" t="str">
        <f t="array" ref="D779">_xlfn.XLOOKUP($B779,ML!$B$3:$B$2950,ML!D$3:D$2950,"",0,1)</f>
        <v/>
      </c>
      <c r="Y779" s="49"/>
    </row>
    <row r="780">
      <c r="A780" s="1"/>
      <c r="C780" s="22" t="str">
        <f t="array" ref="C780">_xlfn.XLOOKUP($B780,ML!$B$3:$B$2900,ML!C$3:C$2900,"",0,1)</f>
        <v/>
      </c>
      <c r="D780" s="22" t="str">
        <f t="array" ref="D780">_xlfn.XLOOKUP($B780,ML!$B$3:$B$2950,ML!D$3:D$2950,"",0,1)</f>
        <v/>
      </c>
      <c r="Y780" s="49"/>
    </row>
    <row r="781">
      <c r="A781" s="1"/>
      <c r="C781" s="22" t="str">
        <f t="array" ref="C781">_xlfn.XLOOKUP($B781,ML!$B$3:$B$2900,ML!C$3:C$2900,"",0,1)</f>
        <v/>
      </c>
      <c r="D781" s="22" t="str">
        <f t="array" ref="D781">_xlfn.XLOOKUP($B781,ML!$B$3:$B$2950,ML!D$3:D$2950,"",0,1)</f>
        <v/>
      </c>
      <c r="Y781" s="49"/>
    </row>
    <row r="782">
      <c r="A782" s="1"/>
      <c r="C782" s="22" t="str">
        <f t="array" ref="C782">_xlfn.XLOOKUP($B782,ML!$B$3:$B$2900,ML!C$3:C$2900,"",0,1)</f>
        <v/>
      </c>
      <c r="D782" s="22" t="str">
        <f t="array" ref="D782">_xlfn.XLOOKUP($B782,ML!$B$3:$B$2950,ML!D$3:D$2950,"",0,1)</f>
        <v/>
      </c>
      <c r="Y782" s="49"/>
    </row>
    <row r="783">
      <c r="A783" s="1"/>
      <c r="C783" s="22" t="str">
        <f t="array" ref="C783">_xlfn.XLOOKUP($B783,ML!$B$3:$B$2900,ML!C$3:C$2900,"",0,1)</f>
        <v/>
      </c>
      <c r="D783" s="22" t="str">
        <f t="array" ref="D783">_xlfn.XLOOKUP($B783,ML!$B$3:$B$2950,ML!D$3:D$2950,"",0,1)</f>
        <v/>
      </c>
      <c r="Y783" s="49"/>
    </row>
    <row r="784">
      <c r="A784" s="1"/>
      <c r="C784" s="22" t="str">
        <f t="array" ref="C784">_xlfn.XLOOKUP($B784,ML!$B$3:$B$2900,ML!C$3:C$2900,"",0,1)</f>
        <v/>
      </c>
      <c r="D784" s="22" t="str">
        <f t="array" ref="D784">_xlfn.XLOOKUP($B784,ML!$B$3:$B$2950,ML!D$3:D$2950,"",0,1)</f>
        <v/>
      </c>
      <c r="Y784" s="49"/>
    </row>
    <row r="785">
      <c r="A785" s="1"/>
      <c r="C785" s="22" t="str">
        <f t="array" ref="C785">_xlfn.XLOOKUP($B785,ML!$B$3:$B$2900,ML!C$3:C$2900,"",0,1)</f>
        <v/>
      </c>
      <c r="D785" s="22" t="str">
        <f t="array" ref="D785">_xlfn.XLOOKUP($B785,ML!$B$3:$B$2950,ML!D$3:D$2950,"",0,1)</f>
        <v/>
      </c>
      <c r="Y785" s="49"/>
    </row>
    <row r="786">
      <c r="A786" s="1"/>
      <c r="C786" s="22" t="str">
        <f t="array" ref="C786">_xlfn.XLOOKUP($B786,ML!$B$3:$B$2900,ML!C$3:C$2900,"",0,1)</f>
        <v/>
      </c>
      <c r="D786" s="22" t="str">
        <f t="array" ref="D786">_xlfn.XLOOKUP($B786,ML!$B$3:$B$2950,ML!D$3:D$2950,"",0,1)</f>
        <v/>
      </c>
      <c r="Y786" s="49"/>
    </row>
    <row r="787">
      <c r="A787" s="1"/>
      <c r="C787" s="22" t="str">
        <f t="array" ref="C787">_xlfn.XLOOKUP($B787,ML!$B$3:$B$2900,ML!C$3:C$2900,"",0,1)</f>
        <v/>
      </c>
      <c r="D787" s="22" t="str">
        <f t="array" ref="D787">_xlfn.XLOOKUP($B787,ML!$B$3:$B$2950,ML!D$3:D$2950,"",0,1)</f>
        <v/>
      </c>
      <c r="Y787" s="49"/>
    </row>
    <row r="788">
      <c r="A788" s="1"/>
      <c r="C788" s="22" t="str">
        <f t="array" ref="C788">_xlfn.XLOOKUP($B788,ML!$B$3:$B$2900,ML!C$3:C$2900,"",0,1)</f>
        <v/>
      </c>
      <c r="D788" s="22" t="str">
        <f t="array" ref="D788">_xlfn.XLOOKUP($B788,ML!$B$3:$B$2950,ML!D$3:D$2950,"",0,1)</f>
        <v/>
      </c>
      <c r="Y788" s="49"/>
    </row>
    <row r="789">
      <c r="A789" s="1"/>
      <c r="C789" s="22" t="str">
        <f t="array" ref="C789">_xlfn.XLOOKUP($B789,ML!$B$3:$B$2900,ML!C$3:C$2900,"",0,1)</f>
        <v/>
      </c>
      <c r="D789" s="22" t="str">
        <f t="array" ref="D789">_xlfn.XLOOKUP($B789,ML!$B$3:$B$2950,ML!D$3:D$2950,"",0,1)</f>
        <v/>
      </c>
      <c r="Y789" s="49"/>
    </row>
    <row r="790">
      <c r="A790" s="1"/>
      <c r="C790" s="22" t="str">
        <f t="array" ref="C790">_xlfn.XLOOKUP($B790,ML!$B$3:$B$2900,ML!C$3:C$2900,"",0,1)</f>
        <v/>
      </c>
      <c r="D790" s="22" t="str">
        <f t="array" ref="D790">_xlfn.XLOOKUP($B790,ML!$B$3:$B$2950,ML!D$3:D$2950,"",0,1)</f>
        <v/>
      </c>
      <c r="Y790" s="49"/>
    </row>
    <row r="791">
      <c r="A791" s="1"/>
      <c r="C791" s="22" t="str">
        <f t="array" ref="C791">_xlfn.XLOOKUP($B791,ML!$B$3:$B$2900,ML!C$3:C$2900,"",0,1)</f>
        <v/>
      </c>
      <c r="D791" s="22" t="str">
        <f t="array" ref="D791">_xlfn.XLOOKUP($B791,ML!$B$3:$B$2950,ML!D$3:D$2950,"",0,1)</f>
        <v/>
      </c>
      <c r="Y791" s="49"/>
    </row>
    <row r="792">
      <c r="A792" s="1"/>
      <c r="C792" s="22" t="str">
        <f t="array" ref="C792">_xlfn.XLOOKUP($B792,ML!$B$3:$B$2900,ML!C$3:C$2900,"",0,1)</f>
        <v/>
      </c>
      <c r="D792" s="22" t="str">
        <f t="array" ref="D792">_xlfn.XLOOKUP($B792,ML!$B$3:$B$2950,ML!D$3:D$2950,"",0,1)</f>
        <v/>
      </c>
      <c r="Y792" s="49"/>
    </row>
    <row r="793">
      <c r="A793" s="1"/>
      <c r="C793" s="22" t="str">
        <f t="array" ref="C793">_xlfn.XLOOKUP($B793,ML!$B$3:$B$2900,ML!C$3:C$2900,"",0,1)</f>
        <v/>
      </c>
      <c r="D793" s="22" t="str">
        <f t="array" ref="D793">_xlfn.XLOOKUP($B793,ML!$B$3:$B$2950,ML!D$3:D$2950,"",0,1)</f>
        <v/>
      </c>
      <c r="Y793" s="49"/>
    </row>
    <row r="794">
      <c r="A794" s="1"/>
      <c r="C794" s="22" t="str">
        <f t="array" ref="C794">_xlfn.XLOOKUP($B794,ML!$B$3:$B$2900,ML!C$3:C$2900,"",0,1)</f>
        <v/>
      </c>
      <c r="D794" s="22" t="str">
        <f t="array" ref="D794">_xlfn.XLOOKUP($B794,ML!$B$3:$B$2950,ML!D$3:D$2950,"",0,1)</f>
        <v/>
      </c>
      <c r="Y794" s="49"/>
    </row>
    <row r="795">
      <c r="A795" s="1"/>
      <c r="C795" s="22" t="str">
        <f t="array" ref="C795">_xlfn.XLOOKUP($B795,ML!$B$3:$B$2900,ML!C$3:C$2900,"",0,1)</f>
        <v/>
      </c>
      <c r="D795" s="22" t="str">
        <f t="array" ref="D795">_xlfn.XLOOKUP($B795,ML!$B$3:$B$2950,ML!D$3:D$2950,"",0,1)</f>
        <v/>
      </c>
      <c r="Y795" s="49"/>
    </row>
    <row r="796">
      <c r="A796" s="1"/>
      <c r="C796" s="22" t="str">
        <f t="array" ref="C796">_xlfn.XLOOKUP($B796,ML!$B$3:$B$2900,ML!C$3:C$2900,"",0,1)</f>
        <v/>
      </c>
      <c r="D796" s="22" t="str">
        <f t="array" ref="D796">_xlfn.XLOOKUP($B796,ML!$B$3:$B$2950,ML!D$3:D$2950,"",0,1)</f>
        <v/>
      </c>
      <c r="Y796" s="49"/>
    </row>
    <row r="797">
      <c r="A797" s="1"/>
      <c r="C797" s="22" t="str">
        <f t="array" ref="C797">_xlfn.XLOOKUP($B797,ML!$B$3:$B$2900,ML!C$3:C$2900,"",0,1)</f>
        <v/>
      </c>
      <c r="D797" s="22" t="str">
        <f t="array" ref="D797">_xlfn.XLOOKUP($B797,ML!$B$3:$B$2950,ML!D$3:D$2950,"",0,1)</f>
        <v/>
      </c>
      <c r="Y797" s="49"/>
    </row>
    <row r="798">
      <c r="A798" s="1"/>
      <c r="C798" s="22" t="str">
        <f t="array" ref="C798">_xlfn.XLOOKUP($B798,ML!$B$3:$B$2900,ML!C$3:C$2900,"",0,1)</f>
        <v/>
      </c>
      <c r="D798" s="22" t="str">
        <f t="array" ref="D798">_xlfn.XLOOKUP($B798,ML!$B$3:$B$2950,ML!D$3:D$2950,"",0,1)</f>
        <v/>
      </c>
      <c r="Y798" s="49"/>
    </row>
    <row r="799">
      <c r="A799" s="1"/>
      <c r="C799" s="22" t="str">
        <f t="array" ref="C799">_xlfn.XLOOKUP($B799,ML!$B$3:$B$2900,ML!C$3:C$2900,"",0,1)</f>
        <v/>
      </c>
      <c r="D799" s="22" t="str">
        <f t="array" ref="D799">_xlfn.XLOOKUP($B799,ML!$B$3:$B$2950,ML!D$3:D$2950,"",0,1)</f>
        <v/>
      </c>
      <c r="Y799" s="49"/>
    </row>
    <row r="800">
      <c r="A800" s="1"/>
      <c r="C800" s="22" t="str">
        <f t="array" ref="C800">_xlfn.XLOOKUP($B800,ML!$B$3:$B$2900,ML!C$3:C$2900,"",0,1)</f>
        <v/>
      </c>
      <c r="D800" s="22" t="str">
        <f t="array" ref="D800">_xlfn.XLOOKUP($B800,ML!$B$3:$B$2950,ML!D$3:D$2950,"",0,1)</f>
        <v/>
      </c>
      <c r="Y800" s="49"/>
    </row>
    <row r="801">
      <c r="A801" s="1"/>
      <c r="C801" s="22" t="str">
        <f t="array" ref="C801">_xlfn.XLOOKUP($B801,ML!$B$3:$B$2900,ML!C$3:C$2900,"",0,1)</f>
        <v/>
      </c>
      <c r="D801" s="22" t="str">
        <f t="array" ref="D801">_xlfn.XLOOKUP($B801,ML!$B$3:$B$2950,ML!D$3:D$2950,"",0,1)</f>
        <v/>
      </c>
      <c r="Y801" s="49"/>
    </row>
    <row r="802">
      <c r="A802" s="1"/>
      <c r="C802" s="22" t="str">
        <f t="array" ref="C802">_xlfn.XLOOKUP($B802,ML!$B$3:$B$2900,ML!C$3:C$2900,"",0,1)</f>
        <v/>
      </c>
      <c r="D802" s="22" t="str">
        <f t="array" ref="D802">_xlfn.XLOOKUP($B802,ML!$B$3:$B$2950,ML!D$3:D$2950,"",0,1)</f>
        <v/>
      </c>
      <c r="Y802" s="49"/>
    </row>
    <row r="803">
      <c r="A803" s="1"/>
      <c r="C803" s="22" t="str">
        <f t="array" ref="C803">_xlfn.XLOOKUP($B803,ML!$B$3:$B$2900,ML!C$3:C$2900,"",0,1)</f>
        <v/>
      </c>
      <c r="D803" s="22" t="str">
        <f t="array" ref="D803">_xlfn.XLOOKUP($B803,ML!$B$3:$B$2950,ML!D$3:D$2950,"",0,1)</f>
        <v/>
      </c>
      <c r="Y803" s="49"/>
    </row>
    <row r="804">
      <c r="A804" s="1"/>
      <c r="C804" s="22" t="str">
        <f t="array" ref="C804">_xlfn.XLOOKUP($B804,ML!$B$3:$B$2900,ML!C$3:C$2900,"",0,1)</f>
        <v/>
      </c>
      <c r="D804" s="22" t="str">
        <f t="array" ref="D804">_xlfn.XLOOKUP($B804,ML!$B$3:$B$2950,ML!D$3:D$2950,"",0,1)</f>
        <v/>
      </c>
      <c r="Y804" s="49"/>
    </row>
    <row r="805">
      <c r="A805" s="1"/>
      <c r="C805" s="22" t="str">
        <f t="array" ref="C805">_xlfn.XLOOKUP($B805,ML!$B$3:$B$2900,ML!C$3:C$2900,"",0,1)</f>
        <v/>
      </c>
      <c r="D805" s="22" t="str">
        <f t="array" ref="D805">_xlfn.XLOOKUP($B805,ML!$B$3:$B$2950,ML!D$3:D$2950,"",0,1)</f>
        <v/>
      </c>
      <c r="Y805" s="49"/>
    </row>
    <row r="806">
      <c r="A806" s="1"/>
      <c r="C806" s="22" t="str">
        <f t="array" ref="C806">_xlfn.XLOOKUP($B806,ML!$B$3:$B$2900,ML!C$3:C$2900,"",0,1)</f>
        <v/>
      </c>
      <c r="D806" s="22" t="str">
        <f t="array" ref="D806">_xlfn.XLOOKUP($B806,ML!$B$3:$B$2950,ML!D$3:D$2950,"",0,1)</f>
        <v/>
      </c>
      <c r="Y806" s="49"/>
    </row>
    <row r="807">
      <c r="A807" s="1"/>
      <c r="C807" s="22" t="str">
        <f t="array" ref="C807">_xlfn.XLOOKUP($B807,ML!$B$3:$B$2900,ML!C$3:C$2900,"",0,1)</f>
        <v/>
      </c>
      <c r="D807" s="22" t="str">
        <f t="array" ref="D807">_xlfn.XLOOKUP($B807,ML!$B$3:$B$2950,ML!D$3:D$2950,"",0,1)</f>
        <v/>
      </c>
      <c r="Y807" s="49"/>
    </row>
    <row r="808">
      <c r="A808" s="1"/>
      <c r="C808" s="22" t="str">
        <f t="array" ref="C808">_xlfn.XLOOKUP($B808,ML!$B$3:$B$2900,ML!C$3:C$2900,"",0,1)</f>
        <v/>
      </c>
      <c r="D808" s="22" t="str">
        <f t="array" ref="D808">_xlfn.XLOOKUP($B808,ML!$B$3:$B$2950,ML!D$3:D$2950,"",0,1)</f>
        <v/>
      </c>
      <c r="Y808" s="49"/>
    </row>
    <row r="809">
      <c r="A809" s="1"/>
      <c r="C809" s="22" t="str">
        <f t="array" ref="C809">_xlfn.XLOOKUP($B809,ML!$B$3:$B$2900,ML!C$3:C$2900,"",0,1)</f>
        <v/>
      </c>
      <c r="D809" s="22" t="str">
        <f t="array" ref="D809">_xlfn.XLOOKUP($B809,ML!$B$3:$B$2950,ML!D$3:D$2950,"",0,1)</f>
        <v/>
      </c>
      <c r="Y809" s="49"/>
    </row>
    <row r="810">
      <c r="A810" s="1"/>
      <c r="C810" s="22" t="str">
        <f t="array" ref="C810">_xlfn.XLOOKUP($B810,ML!$B$3:$B$2900,ML!C$3:C$2900,"",0,1)</f>
        <v/>
      </c>
      <c r="D810" s="22" t="str">
        <f t="array" ref="D810">_xlfn.XLOOKUP($B810,ML!$B$3:$B$2950,ML!D$3:D$2950,"",0,1)</f>
        <v/>
      </c>
      <c r="Y810" s="49"/>
    </row>
    <row r="811">
      <c r="A811" s="1"/>
      <c r="C811" s="22" t="str">
        <f t="array" ref="C811">_xlfn.XLOOKUP($B811,ML!$B$3:$B$2900,ML!C$3:C$2900,"",0,1)</f>
        <v/>
      </c>
      <c r="D811" s="22" t="str">
        <f t="array" ref="D811">_xlfn.XLOOKUP($B811,ML!$B$3:$B$2950,ML!D$3:D$2950,"",0,1)</f>
        <v/>
      </c>
      <c r="Y811" s="49"/>
    </row>
    <row r="812">
      <c r="A812" s="1"/>
      <c r="C812" s="22" t="str">
        <f t="array" ref="C812">_xlfn.XLOOKUP($B812,ML!$B$3:$B$2900,ML!C$3:C$2900,"",0,1)</f>
        <v/>
      </c>
      <c r="D812" s="22" t="str">
        <f t="array" ref="D812">_xlfn.XLOOKUP($B812,ML!$B$3:$B$2950,ML!D$3:D$2950,"",0,1)</f>
        <v/>
      </c>
      <c r="Y812" s="49"/>
    </row>
    <row r="813">
      <c r="A813" s="1"/>
      <c r="C813" s="22" t="str">
        <f t="array" ref="C813">_xlfn.XLOOKUP($B813,ML!$B$3:$B$2900,ML!C$3:C$2900,"",0,1)</f>
        <v/>
      </c>
      <c r="D813" s="22" t="str">
        <f t="array" ref="D813">_xlfn.XLOOKUP($B813,ML!$B$3:$B$2950,ML!D$3:D$2950,"",0,1)</f>
        <v/>
      </c>
      <c r="Y813" s="49"/>
    </row>
    <row r="814">
      <c r="A814" s="1"/>
      <c r="C814" s="22" t="str">
        <f t="array" ref="C814">_xlfn.XLOOKUP($B814,ML!$B$3:$B$2900,ML!C$3:C$2900,"",0,1)</f>
        <v/>
      </c>
      <c r="D814" s="22" t="str">
        <f t="array" ref="D814">_xlfn.XLOOKUP($B814,ML!$B$3:$B$2950,ML!D$3:D$2950,"",0,1)</f>
        <v/>
      </c>
      <c r="Y814" s="49"/>
    </row>
    <row r="815">
      <c r="A815" s="1"/>
      <c r="C815" s="22" t="str">
        <f t="array" ref="C815">_xlfn.XLOOKUP($B815,ML!$B$3:$B$2900,ML!C$3:C$2900,"",0,1)</f>
        <v/>
      </c>
      <c r="D815" s="22" t="str">
        <f t="array" ref="D815">_xlfn.XLOOKUP($B815,ML!$B$3:$B$2950,ML!D$3:D$2950,"",0,1)</f>
        <v/>
      </c>
      <c r="Y815" s="49"/>
    </row>
    <row r="816">
      <c r="A816" s="1"/>
      <c r="C816" s="22" t="str">
        <f t="array" ref="C816">_xlfn.XLOOKUP($B816,ML!$B$3:$B$2900,ML!C$3:C$2900,"",0,1)</f>
        <v/>
      </c>
      <c r="D816" s="22" t="str">
        <f t="array" ref="D816">_xlfn.XLOOKUP($B816,ML!$B$3:$B$2950,ML!D$3:D$2950,"",0,1)</f>
        <v/>
      </c>
      <c r="Y816" s="49"/>
    </row>
    <row r="817">
      <c r="A817" s="1"/>
      <c r="C817" s="22" t="str">
        <f t="array" ref="C817">_xlfn.XLOOKUP($B817,ML!$B$3:$B$2900,ML!C$3:C$2900,"",0,1)</f>
        <v/>
      </c>
      <c r="D817" s="22" t="str">
        <f t="array" ref="D817">_xlfn.XLOOKUP($B817,ML!$B$3:$B$2950,ML!D$3:D$2950,"",0,1)</f>
        <v/>
      </c>
      <c r="Y817" s="49"/>
    </row>
    <row r="818">
      <c r="A818" s="1"/>
      <c r="C818" s="22" t="str">
        <f t="array" ref="C818">_xlfn.XLOOKUP($B818,ML!$B$3:$B$2900,ML!C$3:C$2900,"",0,1)</f>
        <v/>
      </c>
      <c r="D818" s="22" t="str">
        <f t="array" ref="D818">_xlfn.XLOOKUP($B818,ML!$B$3:$B$2950,ML!D$3:D$2950,"",0,1)</f>
        <v/>
      </c>
      <c r="Y818" s="49"/>
    </row>
    <row r="819">
      <c r="A819" s="1"/>
      <c r="C819" s="22" t="str">
        <f t="array" ref="C819">_xlfn.XLOOKUP($B819,ML!$B$3:$B$2900,ML!C$3:C$2900,"",0,1)</f>
        <v/>
      </c>
      <c r="D819" s="22" t="str">
        <f t="array" ref="D819">_xlfn.XLOOKUP($B819,ML!$B$3:$B$2950,ML!D$3:D$2950,"",0,1)</f>
        <v/>
      </c>
      <c r="Y819" s="49"/>
    </row>
    <row r="820">
      <c r="A820" s="1"/>
      <c r="C820" s="22" t="str">
        <f t="array" ref="C820">_xlfn.XLOOKUP($B820,ML!$B$3:$B$2900,ML!C$3:C$2900,"",0,1)</f>
        <v/>
      </c>
      <c r="D820" s="22" t="str">
        <f t="array" ref="D820">_xlfn.XLOOKUP($B820,ML!$B$3:$B$2950,ML!D$3:D$2950,"",0,1)</f>
        <v/>
      </c>
      <c r="Y820" s="49"/>
    </row>
    <row r="821">
      <c r="A821" s="1"/>
      <c r="C821" s="22" t="str">
        <f t="array" ref="C821">_xlfn.XLOOKUP($B821,ML!$B$3:$B$2900,ML!C$3:C$2900,"",0,1)</f>
        <v/>
      </c>
      <c r="D821" s="22" t="str">
        <f t="array" ref="D821">_xlfn.XLOOKUP($B821,ML!$B$3:$B$2950,ML!D$3:D$2950,"",0,1)</f>
        <v/>
      </c>
      <c r="Y821" s="49"/>
    </row>
    <row r="822">
      <c r="A822" s="1"/>
      <c r="C822" s="22" t="str">
        <f t="array" ref="C822">_xlfn.XLOOKUP($B822,ML!$B$3:$B$2900,ML!C$3:C$2900,"",0,1)</f>
        <v/>
      </c>
      <c r="D822" s="22" t="str">
        <f t="array" ref="D822">_xlfn.XLOOKUP($B822,ML!$B$3:$B$2950,ML!D$3:D$2950,"",0,1)</f>
        <v/>
      </c>
      <c r="Y822" s="49"/>
    </row>
    <row r="823">
      <c r="A823" s="1"/>
      <c r="C823" s="22" t="str">
        <f t="array" ref="C823">_xlfn.XLOOKUP($B823,ML!$B$3:$B$2900,ML!C$3:C$2900,"",0,1)</f>
        <v/>
      </c>
      <c r="D823" s="22" t="str">
        <f t="array" ref="D823">_xlfn.XLOOKUP($B823,ML!$B$3:$B$2950,ML!D$3:D$2950,"",0,1)</f>
        <v/>
      </c>
      <c r="Y823" s="49"/>
    </row>
    <row r="824">
      <c r="A824" s="1"/>
      <c r="C824" s="22" t="str">
        <f t="array" ref="C824">_xlfn.XLOOKUP($B824,ML!$B$3:$B$2900,ML!C$3:C$2900,"",0,1)</f>
        <v/>
      </c>
      <c r="D824" s="22" t="str">
        <f t="array" ref="D824">_xlfn.XLOOKUP($B824,ML!$B$3:$B$2950,ML!D$3:D$2950,"",0,1)</f>
        <v/>
      </c>
      <c r="Y824" s="49"/>
    </row>
    <row r="825">
      <c r="A825" s="1"/>
      <c r="C825" s="22" t="str">
        <f t="array" ref="C825">_xlfn.XLOOKUP($B825,ML!$B$3:$B$2900,ML!C$3:C$2900,"",0,1)</f>
        <v/>
      </c>
      <c r="D825" s="22" t="str">
        <f t="array" ref="D825">_xlfn.XLOOKUP($B825,ML!$B$3:$B$2950,ML!D$3:D$2950,"",0,1)</f>
        <v/>
      </c>
      <c r="Y825" s="49"/>
    </row>
    <row r="826">
      <c r="A826" s="1"/>
      <c r="C826" s="22" t="str">
        <f t="array" ref="C826">_xlfn.XLOOKUP($B826,ML!$B$3:$B$2900,ML!C$3:C$2900,"",0,1)</f>
        <v/>
      </c>
      <c r="D826" s="22" t="str">
        <f t="array" ref="D826">_xlfn.XLOOKUP($B826,ML!$B$3:$B$2950,ML!D$3:D$2950,"",0,1)</f>
        <v/>
      </c>
      <c r="Y826" s="49"/>
    </row>
    <row r="827">
      <c r="A827" s="1"/>
      <c r="C827" s="22" t="str">
        <f t="array" ref="C827">_xlfn.XLOOKUP($B827,ML!$B$3:$B$2900,ML!C$3:C$2900,"",0,1)</f>
        <v/>
      </c>
      <c r="D827" s="22" t="str">
        <f t="array" ref="D827">_xlfn.XLOOKUP($B827,ML!$B$3:$B$2950,ML!D$3:D$2950,"",0,1)</f>
        <v/>
      </c>
      <c r="Y827" s="49"/>
    </row>
    <row r="828">
      <c r="A828" s="1"/>
      <c r="C828" s="22" t="str">
        <f t="array" ref="C828">_xlfn.XLOOKUP($B828,ML!$B$3:$B$2900,ML!C$3:C$2900,"",0,1)</f>
        <v/>
      </c>
      <c r="D828" s="22" t="str">
        <f t="array" ref="D828">_xlfn.XLOOKUP($B828,ML!$B$3:$B$2950,ML!D$3:D$2950,"",0,1)</f>
        <v/>
      </c>
      <c r="Y828" s="49"/>
    </row>
    <row r="829">
      <c r="A829" s="1"/>
      <c r="C829" s="22" t="str">
        <f t="array" ref="C829">_xlfn.XLOOKUP($B829,ML!$B$3:$B$2900,ML!C$3:C$2900,"",0,1)</f>
        <v/>
      </c>
      <c r="D829" s="22" t="str">
        <f t="array" ref="D829">_xlfn.XLOOKUP($B829,ML!$B$3:$B$2950,ML!D$3:D$2950,"",0,1)</f>
        <v/>
      </c>
      <c r="Y829" s="49"/>
    </row>
    <row r="830">
      <c r="A830" s="1"/>
      <c r="C830" s="22" t="str">
        <f t="array" ref="C830">_xlfn.XLOOKUP($B830,ML!$B$3:$B$2900,ML!C$3:C$2900,"",0,1)</f>
        <v/>
      </c>
      <c r="D830" s="22" t="str">
        <f t="array" ref="D830">_xlfn.XLOOKUP($B830,ML!$B$3:$B$2950,ML!D$3:D$2950,"",0,1)</f>
        <v/>
      </c>
      <c r="Y830" s="49"/>
    </row>
    <row r="831">
      <c r="A831" s="1"/>
      <c r="C831" s="22" t="str">
        <f t="array" ref="C831">_xlfn.XLOOKUP($B831,ML!$B$3:$B$2900,ML!C$3:C$2900,"",0,1)</f>
        <v/>
      </c>
      <c r="D831" s="22" t="str">
        <f t="array" ref="D831">_xlfn.XLOOKUP($B831,ML!$B$3:$B$2950,ML!D$3:D$2950,"",0,1)</f>
        <v/>
      </c>
      <c r="Y831" s="49"/>
    </row>
    <row r="832">
      <c r="A832" s="1"/>
      <c r="C832" s="22" t="str">
        <f t="array" ref="C832">_xlfn.XLOOKUP($B832,ML!$B$3:$B$2900,ML!C$3:C$2900,"",0,1)</f>
        <v/>
      </c>
      <c r="D832" s="22" t="str">
        <f t="array" ref="D832">_xlfn.XLOOKUP($B832,ML!$B$3:$B$2950,ML!D$3:D$2950,"",0,1)</f>
        <v/>
      </c>
      <c r="Y832" s="49"/>
    </row>
    <row r="833">
      <c r="A833" s="1"/>
      <c r="C833" s="22" t="str">
        <f t="array" ref="C833">_xlfn.XLOOKUP($B833,ML!$B$3:$B$2900,ML!C$3:C$2900,"",0,1)</f>
        <v/>
      </c>
      <c r="D833" s="22" t="str">
        <f t="array" ref="D833">_xlfn.XLOOKUP($B833,ML!$B$3:$B$2950,ML!D$3:D$2950,"",0,1)</f>
        <v/>
      </c>
      <c r="Y833" s="49"/>
    </row>
    <row r="834">
      <c r="A834" s="1"/>
      <c r="C834" s="22" t="str">
        <f t="array" ref="C834">_xlfn.XLOOKUP($B834,ML!$B$3:$B$2900,ML!C$3:C$2900,"",0,1)</f>
        <v/>
      </c>
      <c r="D834" s="22" t="str">
        <f t="array" ref="D834">_xlfn.XLOOKUP($B834,ML!$B$3:$B$2950,ML!D$3:D$2950,"",0,1)</f>
        <v/>
      </c>
      <c r="Y834" s="49"/>
    </row>
    <row r="835">
      <c r="A835" s="1"/>
      <c r="C835" s="22" t="str">
        <f t="array" ref="C835">_xlfn.XLOOKUP($B835,ML!$B$3:$B$2900,ML!C$3:C$2900,"",0,1)</f>
        <v/>
      </c>
      <c r="D835" s="22" t="str">
        <f t="array" ref="D835">_xlfn.XLOOKUP($B835,ML!$B$3:$B$2950,ML!D$3:D$2950,"",0,1)</f>
        <v/>
      </c>
      <c r="Y835" s="49"/>
    </row>
    <row r="836">
      <c r="A836" s="1"/>
      <c r="C836" s="22" t="str">
        <f t="array" ref="C836">_xlfn.XLOOKUP($B836,ML!$B$3:$B$2900,ML!C$3:C$2900,"",0,1)</f>
        <v/>
      </c>
      <c r="D836" s="22" t="str">
        <f t="array" ref="D836">_xlfn.XLOOKUP($B836,ML!$B$3:$B$2950,ML!D$3:D$2950,"",0,1)</f>
        <v/>
      </c>
      <c r="Y836" s="49"/>
    </row>
    <row r="837">
      <c r="A837" s="1"/>
      <c r="C837" s="22" t="str">
        <f t="array" ref="C837">_xlfn.XLOOKUP($B837,ML!$B$3:$B$2900,ML!C$3:C$2900,"",0,1)</f>
        <v/>
      </c>
      <c r="D837" s="22" t="str">
        <f t="array" ref="D837">_xlfn.XLOOKUP($B837,ML!$B$3:$B$2950,ML!D$3:D$2950,"",0,1)</f>
        <v/>
      </c>
      <c r="Y837" s="49"/>
    </row>
    <row r="838">
      <c r="A838" s="1"/>
      <c r="C838" s="22" t="str">
        <f t="array" ref="C838">_xlfn.XLOOKUP($B838,ML!$B$3:$B$2900,ML!C$3:C$2900,"",0,1)</f>
        <v/>
      </c>
      <c r="D838" s="22" t="str">
        <f t="array" ref="D838">_xlfn.XLOOKUP($B838,ML!$B$3:$B$2950,ML!D$3:D$2950,"",0,1)</f>
        <v/>
      </c>
      <c r="Y838" s="49"/>
    </row>
    <row r="839">
      <c r="A839" s="1"/>
      <c r="C839" s="22" t="str">
        <f t="array" ref="C839">_xlfn.XLOOKUP($B839,ML!$B$3:$B$2900,ML!C$3:C$2900,"",0,1)</f>
        <v/>
      </c>
      <c r="D839" s="22" t="str">
        <f t="array" ref="D839">_xlfn.XLOOKUP($B839,ML!$B$3:$B$2950,ML!D$3:D$2950,"",0,1)</f>
        <v/>
      </c>
      <c r="Y839" s="49"/>
    </row>
    <row r="840">
      <c r="A840" s="1"/>
      <c r="C840" s="22" t="str">
        <f t="array" ref="C840">_xlfn.XLOOKUP($B840,ML!$B$3:$B$2900,ML!C$3:C$2900,"",0,1)</f>
        <v/>
      </c>
      <c r="D840" s="22" t="str">
        <f t="array" ref="D840">_xlfn.XLOOKUP($B840,ML!$B$3:$B$2950,ML!D$3:D$2950,"",0,1)</f>
        <v/>
      </c>
      <c r="Y840" s="49"/>
    </row>
    <row r="841">
      <c r="A841" s="1"/>
      <c r="C841" s="22" t="str">
        <f t="array" ref="C841">_xlfn.XLOOKUP($B841,ML!$B$3:$B$2900,ML!C$3:C$2900,"",0,1)</f>
        <v/>
      </c>
      <c r="D841" s="22" t="str">
        <f t="array" ref="D841">_xlfn.XLOOKUP($B841,ML!$B$3:$B$2950,ML!D$3:D$2950,"",0,1)</f>
        <v/>
      </c>
      <c r="Y841" s="49"/>
    </row>
    <row r="842">
      <c r="A842" s="1"/>
      <c r="C842" s="22" t="str">
        <f t="array" ref="C842">_xlfn.XLOOKUP($B842,ML!$B$3:$B$2900,ML!C$3:C$2900,"",0,1)</f>
        <v/>
      </c>
      <c r="D842" s="22" t="str">
        <f t="array" ref="D842">_xlfn.XLOOKUP($B842,ML!$B$3:$B$2950,ML!D$3:D$2950,"",0,1)</f>
        <v/>
      </c>
      <c r="Y842" s="49"/>
    </row>
    <row r="843">
      <c r="A843" s="1"/>
      <c r="C843" s="22" t="str">
        <f t="array" ref="C843">_xlfn.XLOOKUP($B843,ML!$B$3:$B$2900,ML!C$3:C$2900,"",0,1)</f>
        <v/>
      </c>
      <c r="D843" s="22" t="str">
        <f t="array" ref="D843">_xlfn.XLOOKUP($B843,ML!$B$3:$B$2950,ML!D$3:D$2950,"",0,1)</f>
        <v/>
      </c>
      <c r="Y843" s="49"/>
    </row>
    <row r="844">
      <c r="A844" s="1"/>
      <c r="C844" s="22" t="str">
        <f t="array" ref="C844">_xlfn.XLOOKUP($B844,ML!$B$3:$B$2900,ML!C$3:C$2900,"",0,1)</f>
        <v/>
      </c>
      <c r="D844" s="22" t="str">
        <f t="array" ref="D844">_xlfn.XLOOKUP($B844,ML!$B$3:$B$2950,ML!D$3:D$2950,"",0,1)</f>
        <v/>
      </c>
      <c r="Y844" s="49"/>
    </row>
    <row r="845">
      <c r="A845" s="1"/>
      <c r="C845" s="22" t="str">
        <f t="array" ref="C845">_xlfn.XLOOKUP($B845,ML!$B$3:$B$2900,ML!C$3:C$2900,"",0,1)</f>
        <v/>
      </c>
      <c r="D845" s="22" t="str">
        <f t="array" ref="D845">_xlfn.XLOOKUP($B845,ML!$B$3:$B$2950,ML!D$3:D$2950,"",0,1)</f>
        <v/>
      </c>
      <c r="Y845" s="49"/>
    </row>
    <row r="846">
      <c r="A846" s="1"/>
      <c r="C846" s="22" t="str">
        <f t="array" ref="C846">_xlfn.XLOOKUP($B846,ML!$B$3:$B$2900,ML!C$3:C$2900,"",0,1)</f>
        <v/>
      </c>
      <c r="D846" s="22" t="str">
        <f t="array" ref="D846">_xlfn.XLOOKUP($B846,ML!$B$3:$B$2950,ML!D$3:D$2950,"",0,1)</f>
        <v/>
      </c>
      <c r="Y846" s="49"/>
    </row>
    <row r="847">
      <c r="A847" s="1"/>
      <c r="C847" s="22" t="str">
        <f t="array" ref="C847">_xlfn.XLOOKUP($B847,ML!$B$3:$B$2900,ML!C$3:C$2900,"",0,1)</f>
        <v/>
      </c>
      <c r="D847" s="22" t="str">
        <f t="array" ref="D847">_xlfn.XLOOKUP($B847,ML!$B$3:$B$2950,ML!D$3:D$2950,"",0,1)</f>
        <v/>
      </c>
      <c r="Y847" s="49"/>
    </row>
    <row r="848">
      <c r="A848" s="1"/>
      <c r="C848" s="22" t="str">
        <f t="array" ref="C848">_xlfn.XLOOKUP($B848,ML!$B$3:$B$2900,ML!C$3:C$2900,"",0,1)</f>
        <v/>
      </c>
      <c r="D848" s="22" t="str">
        <f t="array" ref="D848">_xlfn.XLOOKUP($B848,ML!$B$3:$B$2950,ML!D$3:D$2950,"",0,1)</f>
        <v/>
      </c>
      <c r="Y848" s="49"/>
    </row>
    <row r="849">
      <c r="A849" s="1"/>
      <c r="C849" s="22" t="str">
        <f t="array" ref="C849">_xlfn.XLOOKUP($B849,ML!$B$3:$B$2900,ML!C$3:C$2900,"",0,1)</f>
        <v/>
      </c>
      <c r="D849" s="22" t="str">
        <f t="array" ref="D849">_xlfn.XLOOKUP($B849,ML!$B$3:$B$2950,ML!D$3:D$2950,"",0,1)</f>
        <v/>
      </c>
      <c r="Y849" s="49"/>
    </row>
    <row r="850">
      <c r="A850" s="1"/>
      <c r="C850" s="22" t="str">
        <f t="array" ref="C850">_xlfn.XLOOKUP($B850,ML!$B$3:$B$2900,ML!C$3:C$2900,"",0,1)</f>
        <v/>
      </c>
      <c r="D850" s="22" t="str">
        <f t="array" ref="D850">_xlfn.XLOOKUP($B850,ML!$B$3:$B$2950,ML!D$3:D$2950,"",0,1)</f>
        <v/>
      </c>
      <c r="Y850" s="49"/>
    </row>
    <row r="851">
      <c r="A851" s="1"/>
      <c r="C851" s="22" t="str">
        <f t="array" ref="C851">_xlfn.XLOOKUP($B851,ML!$B$3:$B$2900,ML!C$3:C$2900,"",0,1)</f>
        <v/>
      </c>
      <c r="D851" s="22" t="str">
        <f t="array" ref="D851">_xlfn.XLOOKUP($B851,ML!$B$3:$B$2950,ML!D$3:D$2950,"",0,1)</f>
        <v/>
      </c>
      <c r="Y851" s="49"/>
    </row>
    <row r="852">
      <c r="A852" s="1"/>
      <c r="C852" s="22" t="str">
        <f t="array" ref="C852">_xlfn.XLOOKUP($B852,ML!$B$3:$B$2900,ML!C$3:C$2900,"",0,1)</f>
        <v/>
      </c>
      <c r="D852" s="22" t="str">
        <f t="array" ref="D852">_xlfn.XLOOKUP($B852,ML!$B$3:$B$2950,ML!D$3:D$2950,"",0,1)</f>
        <v/>
      </c>
      <c r="Y852" s="49"/>
    </row>
    <row r="853">
      <c r="A853" s="1"/>
      <c r="C853" s="22" t="str">
        <f t="array" ref="C853">_xlfn.XLOOKUP($B853,ML!$B$3:$B$2900,ML!C$3:C$2900,"",0,1)</f>
        <v/>
      </c>
      <c r="D853" s="22" t="str">
        <f t="array" ref="D853">_xlfn.XLOOKUP($B853,ML!$B$3:$B$2950,ML!D$3:D$2950,"",0,1)</f>
        <v/>
      </c>
      <c r="Y853" s="49"/>
    </row>
    <row r="854">
      <c r="A854" s="1"/>
      <c r="C854" s="22" t="str">
        <f t="array" ref="C854">_xlfn.XLOOKUP($B854,ML!$B$3:$B$2900,ML!C$3:C$2900,"",0,1)</f>
        <v/>
      </c>
      <c r="D854" s="22" t="str">
        <f t="array" ref="D854">_xlfn.XLOOKUP($B854,ML!$B$3:$B$2950,ML!D$3:D$2950,"",0,1)</f>
        <v/>
      </c>
      <c r="Y854" s="49"/>
    </row>
    <row r="855">
      <c r="A855" s="1"/>
      <c r="C855" s="22" t="str">
        <f t="array" ref="C855">_xlfn.XLOOKUP($B855,ML!$B$3:$B$2900,ML!C$3:C$2900,"",0,1)</f>
        <v/>
      </c>
      <c r="D855" s="22" t="str">
        <f t="array" ref="D855">_xlfn.XLOOKUP($B855,ML!$B$3:$B$2950,ML!D$3:D$2950,"",0,1)</f>
        <v/>
      </c>
      <c r="Y855" s="49"/>
    </row>
    <row r="856">
      <c r="A856" s="1"/>
      <c r="C856" s="22" t="str">
        <f t="array" ref="C856">_xlfn.XLOOKUP($B856,ML!$B$3:$B$2900,ML!C$3:C$2900,"",0,1)</f>
        <v/>
      </c>
      <c r="D856" s="22" t="str">
        <f t="array" ref="D856">_xlfn.XLOOKUP($B856,ML!$B$3:$B$2950,ML!D$3:D$2950,"",0,1)</f>
        <v/>
      </c>
      <c r="Y856" s="49"/>
    </row>
    <row r="857">
      <c r="A857" s="1"/>
      <c r="C857" s="22" t="str">
        <f t="array" ref="C857">_xlfn.XLOOKUP($B857,ML!$B$3:$B$2900,ML!C$3:C$2900,"",0,1)</f>
        <v/>
      </c>
      <c r="D857" s="22" t="str">
        <f t="array" ref="D857">_xlfn.XLOOKUP($B857,ML!$B$3:$B$2950,ML!D$3:D$2950,"",0,1)</f>
        <v/>
      </c>
      <c r="Y857" s="49"/>
    </row>
    <row r="858">
      <c r="A858" s="1"/>
      <c r="C858" s="22" t="str">
        <f t="array" ref="C858">_xlfn.XLOOKUP($B858,ML!$B$3:$B$2900,ML!C$3:C$2900,"",0,1)</f>
        <v/>
      </c>
      <c r="D858" s="22" t="str">
        <f t="array" ref="D858">_xlfn.XLOOKUP($B858,ML!$B$3:$B$2950,ML!D$3:D$2950,"",0,1)</f>
        <v/>
      </c>
      <c r="Y858" s="49"/>
    </row>
    <row r="859">
      <c r="A859" s="1"/>
      <c r="C859" s="22" t="str">
        <f t="array" ref="C859">_xlfn.XLOOKUP($B859,ML!$B$3:$B$2900,ML!C$3:C$2900,"",0,1)</f>
        <v/>
      </c>
      <c r="D859" s="22" t="str">
        <f t="array" ref="D859">_xlfn.XLOOKUP($B859,ML!$B$3:$B$2950,ML!D$3:D$2950,"",0,1)</f>
        <v/>
      </c>
      <c r="Y859" s="49"/>
    </row>
    <row r="860">
      <c r="A860" s="1"/>
      <c r="C860" s="22" t="str">
        <f t="array" ref="C860">_xlfn.XLOOKUP($B860,ML!$B$3:$B$2900,ML!C$3:C$2900,"",0,1)</f>
        <v/>
      </c>
      <c r="D860" s="22" t="str">
        <f t="array" ref="D860">_xlfn.XLOOKUP($B860,ML!$B$3:$B$2950,ML!D$3:D$2950,"",0,1)</f>
        <v/>
      </c>
      <c r="Y860" s="49"/>
    </row>
    <row r="861">
      <c r="A861" s="1"/>
      <c r="C861" s="22" t="str">
        <f t="array" ref="C861">_xlfn.XLOOKUP($B861,ML!$B$3:$B$2900,ML!C$3:C$2900,"",0,1)</f>
        <v/>
      </c>
      <c r="D861" s="22" t="str">
        <f t="array" ref="D861">_xlfn.XLOOKUP($B861,ML!$B$3:$B$2950,ML!D$3:D$2950,"",0,1)</f>
        <v/>
      </c>
      <c r="Y861" s="49"/>
    </row>
    <row r="862">
      <c r="A862" s="1"/>
      <c r="C862" s="22" t="str">
        <f t="array" ref="C862">_xlfn.XLOOKUP($B862,ML!$B$3:$B$2900,ML!C$3:C$2900,"",0,1)</f>
        <v/>
      </c>
      <c r="D862" s="22" t="str">
        <f t="array" ref="D862">_xlfn.XLOOKUP($B862,ML!$B$3:$B$2950,ML!D$3:D$2950,"",0,1)</f>
        <v/>
      </c>
      <c r="Y862" s="49"/>
    </row>
    <row r="863">
      <c r="A863" s="1"/>
      <c r="C863" s="22" t="str">
        <f t="array" ref="C863">_xlfn.XLOOKUP($B863,ML!$B$3:$B$2900,ML!C$3:C$2900,"",0,1)</f>
        <v/>
      </c>
      <c r="D863" s="22" t="str">
        <f t="array" ref="D863">_xlfn.XLOOKUP($B863,ML!$B$3:$B$2950,ML!D$3:D$2950,"",0,1)</f>
        <v/>
      </c>
      <c r="Y863" s="49"/>
    </row>
    <row r="864">
      <c r="A864" s="1"/>
      <c r="C864" s="22" t="str">
        <f t="array" ref="C864">_xlfn.XLOOKUP($B864,ML!$B$3:$B$2900,ML!C$3:C$2900,"",0,1)</f>
        <v/>
      </c>
      <c r="D864" s="22" t="str">
        <f t="array" ref="D864">_xlfn.XLOOKUP($B864,ML!$B$3:$B$2950,ML!D$3:D$2950,"",0,1)</f>
        <v/>
      </c>
      <c r="Y864" s="49"/>
    </row>
    <row r="865">
      <c r="A865" s="1"/>
      <c r="C865" s="22" t="str">
        <f t="array" ref="C865">_xlfn.XLOOKUP($B865,ML!$B$3:$B$2900,ML!C$3:C$2900,"",0,1)</f>
        <v/>
      </c>
      <c r="D865" s="22" t="str">
        <f t="array" ref="D865">_xlfn.XLOOKUP($B865,ML!$B$3:$B$2950,ML!D$3:D$2950,"",0,1)</f>
        <v/>
      </c>
      <c r="Y865" s="49"/>
    </row>
    <row r="866">
      <c r="A866" s="1"/>
      <c r="C866" s="22" t="str">
        <f t="array" ref="C866">_xlfn.XLOOKUP($B866,ML!$B$3:$B$2900,ML!C$3:C$2900,"",0,1)</f>
        <v/>
      </c>
      <c r="D866" s="22" t="str">
        <f t="array" ref="D866">_xlfn.XLOOKUP($B866,ML!$B$3:$B$2950,ML!D$3:D$2950,"",0,1)</f>
        <v/>
      </c>
      <c r="Y866" s="49"/>
    </row>
    <row r="867">
      <c r="A867" s="1"/>
      <c r="C867" s="22" t="str">
        <f t="array" ref="C867">_xlfn.XLOOKUP($B867,ML!$B$3:$B$2900,ML!C$3:C$2900,"",0,1)</f>
        <v/>
      </c>
      <c r="D867" s="22" t="str">
        <f t="array" ref="D867">_xlfn.XLOOKUP($B867,ML!$B$3:$B$2950,ML!D$3:D$2950,"",0,1)</f>
        <v/>
      </c>
      <c r="Y867" s="49"/>
    </row>
    <row r="868">
      <c r="A868" s="1"/>
      <c r="C868" s="22" t="str">
        <f t="array" ref="C868">_xlfn.XLOOKUP($B868,ML!$B$3:$B$2900,ML!C$3:C$2900,"",0,1)</f>
        <v/>
      </c>
      <c r="D868" s="22" t="str">
        <f t="array" ref="D868">_xlfn.XLOOKUP($B868,ML!$B$3:$B$2950,ML!D$3:D$2950,"",0,1)</f>
        <v/>
      </c>
      <c r="Y868" s="49"/>
    </row>
    <row r="869">
      <c r="A869" s="1"/>
      <c r="C869" s="22" t="str">
        <f t="array" ref="C869">_xlfn.XLOOKUP($B869,ML!$B$3:$B$2900,ML!C$3:C$2900,"",0,1)</f>
        <v/>
      </c>
      <c r="D869" s="22" t="str">
        <f t="array" ref="D869">_xlfn.XLOOKUP($B869,ML!$B$3:$B$2950,ML!D$3:D$2950,"",0,1)</f>
        <v/>
      </c>
      <c r="Y869" s="49"/>
    </row>
    <row r="870">
      <c r="A870" s="1"/>
      <c r="C870" s="22" t="str">
        <f t="array" ref="C870">_xlfn.XLOOKUP($B870,ML!$B$3:$B$2900,ML!C$3:C$2900,"",0,1)</f>
        <v/>
      </c>
      <c r="D870" s="22" t="str">
        <f t="array" ref="D870">_xlfn.XLOOKUP($B870,ML!$B$3:$B$2950,ML!D$3:D$2950,"",0,1)</f>
        <v/>
      </c>
      <c r="Y870" s="49"/>
    </row>
    <row r="871">
      <c r="A871" s="1"/>
      <c r="C871" s="22" t="str">
        <f t="array" ref="C871">_xlfn.XLOOKUP($B871,ML!$B$3:$B$2900,ML!C$3:C$2900,"",0,1)</f>
        <v/>
      </c>
      <c r="D871" s="22" t="str">
        <f t="array" ref="D871">_xlfn.XLOOKUP($B871,ML!$B$3:$B$2950,ML!D$3:D$2950,"",0,1)</f>
        <v/>
      </c>
      <c r="Y871" s="49"/>
    </row>
    <row r="872">
      <c r="A872" s="1"/>
      <c r="C872" s="22" t="str">
        <f t="array" ref="C872">_xlfn.XLOOKUP($B872,ML!$B$3:$B$2900,ML!C$3:C$2900,"",0,1)</f>
        <v/>
      </c>
      <c r="D872" s="22" t="str">
        <f t="array" ref="D872">_xlfn.XLOOKUP($B872,ML!$B$3:$B$2950,ML!D$3:D$2950,"",0,1)</f>
        <v/>
      </c>
      <c r="Y872" s="49"/>
    </row>
    <row r="873">
      <c r="A873" s="1"/>
      <c r="C873" s="22" t="str">
        <f t="array" ref="C873">_xlfn.XLOOKUP($B873,ML!$B$3:$B$2900,ML!C$3:C$2900,"",0,1)</f>
        <v/>
      </c>
      <c r="D873" s="22" t="str">
        <f t="array" ref="D873">_xlfn.XLOOKUP($B873,ML!$B$3:$B$2950,ML!D$3:D$2950,"",0,1)</f>
        <v/>
      </c>
      <c r="Y873" s="49"/>
    </row>
    <row r="874">
      <c r="A874" s="1"/>
      <c r="C874" s="22" t="str">
        <f t="array" ref="C874">_xlfn.XLOOKUP($B874,ML!$B$3:$B$2900,ML!C$3:C$2900,"",0,1)</f>
        <v/>
      </c>
      <c r="D874" s="22" t="str">
        <f t="array" ref="D874">_xlfn.XLOOKUP($B874,ML!$B$3:$B$2950,ML!D$3:D$2950,"",0,1)</f>
        <v/>
      </c>
      <c r="Y874" s="49"/>
    </row>
    <row r="875">
      <c r="A875" s="1"/>
      <c r="C875" s="22" t="str">
        <f t="array" ref="C875">_xlfn.XLOOKUP($B875,ML!$B$3:$B$2900,ML!C$3:C$2900,"",0,1)</f>
        <v/>
      </c>
      <c r="D875" s="22" t="str">
        <f t="array" ref="D875">_xlfn.XLOOKUP($B875,ML!$B$3:$B$2950,ML!D$3:D$2950,"",0,1)</f>
        <v/>
      </c>
      <c r="Y875" s="49"/>
    </row>
    <row r="876">
      <c r="A876" s="1"/>
      <c r="C876" s="22" t="str">
        <f t="array" ref="C876">_xlfn.XLOOKUP($B876,ML!$B$3:$B$2900,ML!C$3:C$2900,"",0,1)</f>
        <v/>
      </c>
      <c r="D876" s="22" t="str">
        <f t="array" ref="D876">_xlfn.XLOOKUP($B876,ML!$B$3:$B$2950,ML!D$3:D$2950,"",0,1)</f>
        <v/>
      </c>
      <c r="Y876" s="49"/>
    </row>
    <row r="877">
      <c r="A877" s="1"/>
      <c r="C877" s="22" t="str">
        <f t="array" ref="C877">_xlfn.XLOOKUP($B877,ML!$B$3:$B$2900,ML!C$3:C$2900,"",0,1)</f>
        <v/>
      </c>
      <c r="D877" s="22" t="str">
        <f t="array" ref="D877">_xlfn.XLOOKUP($B877,ML!$B$3:$B$2950,ML!D$3:D$2950,"",0,1)</f>
        <v/>
      </c>
      <c r="Y877" s="49"/>
    </row>
    <row r="878">
      <c r="A878" s="1"/>
      <c r="C878" s="22" t="str">
        <f t="array" ref="C878">_xlfn.XLOOKUP($B878,ML!$B$3:$B$2900,ML!C$3:C$2900,"",0,1)</f>
        <v/>
      </c>
      <c r="D878" s="22" t="str">
        <f t="array" ref="D878">_xlfn.XLOOKUP($B878,ML!$B$3:$B$2950,ML!D$3:D$2950,"",0,1)</f>
        <v/>
      </c>
      <c r="Y878" s="49"/>
    </row>
    <row r="879">
      <c r="A879" s="1"/>
      <c r="C879" s="22" t="str">
        <f t="array" ref="C879">_xlfn.XLOOKUP($B879,ML!$B$3:$B$2900,ML!C$3:C$2900,"",0,1)</f>
        <v/>
      </c>
      <c r="D879" s="22" t="str">
        <f t="array" ref="D879">_xlfn.XLOOKUP($B879,ML!$B$3:$B$2950,ML!D$3:D$2950,"",0,1)</f>
        <v/>
      </c>
      <c r="Y879" s="49"/>
    </row>
    <row r="880">
      <c r="A880" s="1"/>
      <c r="C880" s="22" t="str">
        <f t="array" ref="C880">_xlfn.XLOOKUP($B880,ML!$B$3:$B$2900,ML!C$3:C$2900,"",0,1)</f>
        <v/>
      </c>
      <c r="D880" s="22" t="str">
        <f t="array" ref="D880">_xlfn.XLOOKUP($B880,ML!$B$3:$B$2950,ML!D$3:D$2950,"",0,1)</f>
        <v/>
      </c>
      <c r="Y880" s="49"/>
    </row>
    <row r="881">
      <c r="A881" s="1"/>
      <c r="C881" s="22" t="str">
        <f t="array" ref="C881">_xlfn.XLOOKUP($B881,ML!$B$3:$B$2900,ML!C$3:C$2900,"",0,1)</f>
        <v/>
      </c>
      <c r="D881" s="22" t="str">
        <f t="array" ref="D881">_xlfn.XLOOKUP($B881,ML!$B$3:$B$2950,ML!D$3:D$2950,"",0,1)</f>
        <v/>
      </c>
      <c r="Y881" s="49"/>
    </row>
    <row r="882">
      <c r="A882" s="1"/>
      <c r="C882" s="22" t="str">
        <f t="array" ref="C882">_xlfn.XLOOKUP($B882,ML!$B$3:$B$2900,ML!C$3:C$2900,"",0,1)</f>
        <v/>
      </c>
      <c r="D882" s="22" t="str">
        <f t="array" ref="D882">_xlfn.XLOOKUP($B882,ML!$B$3:$B$2950,ML!D$3:D$2950,"",0,1)</f>
        <v/>
      </c>
      <c r="Y882" s="49"/>
    </row>
    <row r="883">
      <c r="A883" s="1"/>
      <c r="C883" s="22" t="str">
        <f t="array" ref="C883">_xlfn.XLOOKUP($B883,ML!$B$3:$B$2900,ML!C$3:C$2900,"",0,1)</f>
        <v/>
      </c>
      <c r="D883" s="22" t="str">
        <f t="array" ref="D883">_xlfn.XLOOKUP($B883,ML!$B$3:$B$2950,ML!D$3:D$2950,"",0,1)</f>
        <v/>
      </c>
      <c r="Y883" s="49"/>
    </row>
    <row r="884">
      <c r="A884" s="1"/>
      <c r="C884" s="22" t="str">
        <f t="array" ref="C884">_xlfn.XLOOKUP($B884,ML!$B$3:$B$2900,ML!C$3:C$2900,"",0,1)</f>
        <v/>
      </c>
      <c r="D884" s="22" t="str">
        <f t="array" ref="D884">_xlfn.XLOOKUP($B884,ML!$B$3:$B$2950,ML!D$3:D$2950,"",0,1)</f>
        <v/>
      </c>
      <c r="Y884" s="49"/>
    </row>
    <row r="885">
      <c r="A885" s="1"/>
      <c r="C885" s="22" t="str">
        <f t="array" ref="C885">_xlfn.XLOOKUP($B885,ML!$B$3:$B$2900,ML!C$3:C$2900,"",0,1)</f>
        <v/>
      </c>
      <c r="D885" s="22" t="str">
        <f t="array" ref="D885">_xlfn.XLOOKUP($B885,ML!$B$3:$B$2950,ML!D$3:D$2950,"",0,1)</f>
        <v/>
      </c>
      <c r="Y885" s="49"/>
    </row>
    <row r="886">
      <c r="A886" s="1"/>
      <c r="C886" s="22" t="str">
        <f t="array" ref="C886">_xlfn.XLOOKUP($B886,ML!$B$3:$B$2900,ML!C$3:C$2900,"",0,1)</f>
        <v/>
      </c>
      <c r="D886" s="22" t="str">
        <f t="array" ref="D886">_xlfn.XLOOKUP($B886,ML!$B$3:$B$2950,ML!D$3:D$2950,"",0,1)</f>
        <v/>
      </c>
      <c r="Y886" s="49"/>
    </row>
    <row r="887">
      <c r="A887" s="1"/>
      <c r="C887" s="22" t="str">
        <f t="array" ref="C887">_xlfn.XLOOKUP($B887,ML!$B$3:$B$2900,ML!C$3:C$2900,"",0,1)</f>
        <v/>
      </c>
      <c r="D887" s="22" t="str">
        <f t="array" ref="D887">_xlfn.XLOOKUP($B887,ML!$B$3:$B$2950,ML!D$3:D$2950,"",0,1)</f>
        <v/>
      </c>
      <c r="Y887" s="49"/>
    </row>
    <row r="888">
      <c r="A888" s="1"/>
      <c r="C888" s="22" t="str">
        <f t="array" ref="C888">_xlfn.XLOOKUP($B888,ML!$B$3:$B$2900,ML!C$3:C$2900,"",0,1)</f>
        <v/>
      </c>
      <c r="D888" s="22" t="str">
        <f t="array" ref="D888">_xlfn.XLOOKUP($B888,ML!$B$3:$B$2950,ML!D$3:D$2950,"",0,1)</f>
        <v/>
      </c>
      <c r="Y888" s="49"/>
    </row>
    <row r="889">
      <c r="A889" s="1"/>
      <c r="C889" s="22" t="str">
        <f t="array" ref="C889">_xlfn.XLOOKUP($B889,ML!$B$3:$B$2900,ML!C$3:C$2900,"",0,1)</f>
        <v/>
      </c>
      <c r="D889" s="22" t="str">
        <f t="array" ref="D889">_xlfn.XLOOKUP($B889,ML!$B$3:$B$2950,ML!D$3:D$2950,"",0,1)</f>
        <v/>
      </c>
      <c r="Y889" s="49"/>
    </row>
    <row r="890">
      <c r="A890" s="1"/>
      <c r="C890" s="22" t="str">
        <f t="array" ref="C890">_xlfn.XLOOKUP($B890,ML!$B$3:$B$2900,ML!C$3:C$2900,"",0,1)</f>
        <v/>
      </c>
      <c r="D890" s="22" t="str">
        <f t="array" ref="D890">_xlfn.XLOOKUP($B890,ML!$B$3:$B$2950,ML!D$3:D$2950,"",0,1)</f>
        <v/>
      </c>
      <c r="Y890" s="49"/>
    </row>
    <row r="891">
      <c r="A891" s="1"/>
      <c r="C891" s="22" t="str">
        <f t="array" ref="C891">_xlfn.XLOOKUP($B891,ML!$B$3:$B$2900,ML!C$3:C$2900,"",0,1)</f>
        <v/>
      </c>
      <c r="D891" s="22" t="str">
        <f t="array" ref="D891">_xlfn.XLOOKUP($B891,ML!$B$3:$B$2950,ML!D$3:D$2950,"",0,1)</f>
        <v/>
      </c>
      <c r="Y891" s="49"/>
    </row>
    <row r="892">
      <c r="A892" s="1"/>
      <c r="C892" s="22" t="str">
        <f t="array" ref="C892">_xlfn.XLOOKUP($B892,ML!$B$3:$B$2900,ML!C$3:C$2900,"",0,1)</f>
        <v/>
      </c>
      <c r="D892" s="22" t="str">
        <f t="array" ref="D892">_xlfn.XLOOKUP($B892,ML!$B$3:$B$2950,ML!D$3:D$2950,"",0,1)</f>
        <v/>
      </c>
      <c r="Y892" s="49"/>
    </row>
    <row r="893">
      <c r="A893" s="1"/>
      <c r="C893" s="22" t="str">
        <f t="array" ref="C893">_xlfn.XLOOKUP($B893,ML!$B$3:$B$2900,ML!C$3:C$2900,"",0,1)</f>
        <v/>
      </c>
      <c r="D893" s="22" t="str">
        <f t="array" ref="D893">_xlfn.XLOOKUP($B893,ML!$B$3:$B$2950,ML!D$3:D$2950,"",0,1)</f>
        <v/>
      </c>
      <c r="Y893" s="49"/>
    </row>
    <row r="894">
      <c r="A894" s="1"/>
      <c r="C894" s="22" t="str">
        <f t="array" ref="C894">_xlfn.XLOOKUP($B894,ML!$B$3:$B$2900,ML!C$3:C$2900,"",0,1)</f>
        <v/>
      </c>
      <c r="D894" s="22" t="str">
        <f t="array" ref="D894">_xlfn.XLOOKUP($B894,ML!$B$3:$B$2950,ML!D$3:D$2950,"",0,1)</f>
        <v/>
      </c>
      <c r="Y894" s="49"/>
    </row>
    <row r="895">
      <c r="A895" s="1"/>
      <c r="C895" s="22" t="str">
        <f t="array" ref="C895">_xlfn.XLOOKUP($B895,ML!$B$3:$B$2900,ML!C$3:C$2900,"",0,1)</f>
        <v/>
      </c>
      <c r="D895" s="22" t="str">
        <f t="array" ref="D895">_xlfn.XLOOKUP($B895,ML!$B$3:$B$2950,ML!D$3:D$2950,"",0,1)</f>
        <v/>
      </c>
      <c r="Y895" s="49"/>
    </row>
    <row r="896">
      <c r="A896" s="1"/>
      <c r="C896" s="22" t="str">
        <f t="array" ref="C896">_xlfn.XLOOKUP($B896,ML!$B$3:$B$2900,ML!C$3:C$2900,"",0,1)</f>
        <v/>
      </c>
      <c r="D896" s="22" t="str">
        <f t="array" ref="D896">_xlfn.XLOOKUP($B896,ML!$B$3:$B$2950,ML!D$3:D$2950,"",0,1)</f>
        <v/>
      </c>
      <c r="Y896" s="49"/>
    </row>
    <row r="897">
      <c r="A897" s="1"/>
      <c r="C897" s="22" t="str">
        <f t="array" ref="C897">_xlfn.XLOOKUP($B897,ML!$B$3:$B$2900,ML!C$3:C$2900,"",0,1)</f>
        <v/>
      </c>
      <c r="D897" s="22" t="str">
        <f t="array" ref="D897">_xlfn.XLOOKUP($B897,ML!$B$3:$B$2950,ML!D$3:D$2950,"",0,1)</f>
        <v/>
      </c>
      <c r="Y897" s="49"/>
    </row>
    <row r="898">
      <c r="A898" s="1"/>
      <c r="C898" s="22" t="str">
        <f t="array" ref="C898">_xlfn.XLOOKUP($B898,ML!$B$3:$B$2900,ML!C$3:C$2900,"",0,1)</f>
        <v/>
      </c>
      <c r="D898" s="22" t="str">
        <f t="array" ref="D898">_xlfn.XLOOKUP($B898,ML!$B$3:$B$2950,ML!D$3:D$2950,"",0,1)</f>
        <v/>
      </c>
      <c r="Y898" s="49"/>
    </row>
    <row r="899">
      <c r="A899" s="1"/>
      <c r="C899" s="22" t="str">
        <f t="array" ref="C899">_xlfn.XLOOKUP($B899,ML!$B$3:$B$2900,ML!C$3:C$2900,"",0,1)</f>
        <v/>
      </c>
      <c r="D899" s="22" t="str">
        <f t="array" ref="D899">_xlfn.XLOOKUP($B899,ML!$B$3:$B$2950,ML!D$3:D$2950,"",0,1)</f>
        <v/>
      </c>
      <c r="Y899" s="49"/>
    </row>
    <row r="900">
      <c r="A900" s="1"/>
      <c r="C900" s="22" t="str">
        <f t="array" ref="C900">_xlfn.XLOOKUP($B900,ML!$B$3:$B$2900,ML!C$3:C$2900,"",0,1)</f>
        <v/>
      </c>
      <c r="D900" s="22" t="str">
        <f t="array" ref="D900">_xlfn.XLOOKUP($B900,ML!$B$3:$B$2950,ML!D$3:D$2950,"",0,1)</f>
        <v/>
      </c>
      <c r="Y900" s="49"/>
    </row>
    <row r="901">
      <c r="A901" s="1"/>
      <c r="C901" s="22" t="str">
        <f t="array" ref="C901">_xlfn.XLOOKUP($B901,ML!$B$3:$B$2900,ML!C$3:C$2900,"",0,1)</f>
        <v/>
      </c>
      <c r="D901" s="22" t="str">
        <f t="array" ref="D901">_xlfn.XLOOKUP($B901,ML!$B$3:$B$2950,ML!D$3:D$2950,"",0,1)</f>
        <v/>
      </c>
      <c r="Y901" s="49"/>
    </row>
    <row r="902">
      <c r="A902" s="1"/>
      <c r="C902" s="22" t="str">
        <f t="array" ref="C902">_xlfn.XLOOKUP($B902,ML!$B$3:$B$2900,ML!C$3:C$2900,"",0,1)</f>
        <v/>
      </c>
      <c r="D902" s="22" t="str">
        <f t="array" ref="D902">_xlfn.XLOOKUP($B902,ML!$B$3:$B$2950,ML!D$3:D$2950,"",0,1)</f>
        <v/>
      </c>
      <c r="Y902" s="49"/>
    </row>
    <row r="903">
      <c r="A903" s="1"/>
      <c r="C903" s="22" t="str">
        <f t="array" ref="C903">_xlfn.XLOOKUP($B903,ML!$B$3:$B$2900,ML!C$3:C$2900,"",0,1)</f>
        <v/>
      </c>
      <c r="D903" s="22" t="str">
        <f t="array" ref="D903">_xlfn.XLOOKUP($B903,ML!$B$3:$B$2950,ML!D$3:D$2950,"",0,1)</f>
        <v/>
      </c>
      <c r="Y903" s="49"/>
    </row>
    <row r="904">
      <c r="A904" s="1"/>
      <c r="C904" s="22" t="str">
        <f t="array" ref="C904">_xlfn.XLOOKUP($B904,ML!$B$3:$B$2900,ML!C$3:C$2900,"",0,1)</f>
        <v/>
      </c>
      <c r="D904" s="22" t="str">
        <f t="array" ref="D904">_xlfn.XLOOKUP($B904,ML!$B$3:$B$2950,ML!D$3:D$2950,"",0,1)</f>
        <v/>
      </c>
      <c r="Y904" s="49"/>
    </row>
    <row r="905">
      <c r="A905" s="1"/>
      <c r="C905" s="22" t="str">
        <f t="array" ref="C905">_xlfn.XLOOKUP($B905,ML!$B$3:$B$2900,ML!C$3:C$2900,"",0,1)</f>
        <v/>
      </c>
      <c r="D905" s="22" t="str">
        <f t="array" ref="D905">_xlfn.XLOOKUP($B905,ML!$B$3:$B$2950,ML!D$3:D$2950,"",0,1)</f>
        <v/>
      </c>
      <c r="Y905" s="49"/>
    </row>
    <row r="906">
      <c r="A906" s="1"/>
      <c r="C906" s="22" t="str">
        <f t="array" ref="C906">_xlfn.XLOOKUP($B906,ML!$B$3:$B$2900,ML!C$3:C$2900,"",0,1)</f>
        <v/>
      </c>
      <c r="D906" s="22" t="str">
        <f t="array" ref="D906">_xlfn.XLOOKUP($B906,ML!$B$3:$B$2950,ML!D$3:D$2950,"",0,1)</f>
        <v/>
      </c>
      <c r="Y906" s="49"/>
    </row>
    <row r="907">
      <c r="A907" s="1"/>
      <c r="C907" s="22" t="str">
        <f t="array" ref="C907">_xlfn.XLOOKUP($B907,ML!$B$3:$B$2900,ML!C$3:C$2900,"",0,1)</f>
        <v/>
      </c>
      <c r="D907" s="22" t="str">
        <f t="array" ref="D907">_xlfn.XLOOKUP($B907,ML!$B$3:$B$2950,ML!D$3:D$2950,"",0,1)</f>
        <v/>
      </c>
      <c r="Y907" s="49"/>
    </row>
    <row r="908">
      <c r="A908" s="1"/>
      <c r="C908" s="22" t="str">
        <f t="array" ref="C908">_xlfn.XLOOKUP($B908,ML!$B$3:$B$2900,ML!C$3:C$2900,"",0,1)</f>
        <v/>
      </c>
      <c r="D908" s="22" t="str">
        <f t="array" ref="D908">_xlfn.XLOOKUP($B908,ML!$B$3:$B$2950,ML!D$3:D$2950,"",0,1)</f>
        <v/>
      </c>
      <c r="Y908" s="49"/>
    </row>
    <row r="909">
      <c r="A909" s="1"/>
      <c r="C909" s="22" t="str">
        <f t="array" ref="C909">_xlfn.XLOOKUP($B909,ML!$B$3:$B$2900,ML!C$3:C$2900,"",0,1)</f>
        <v/>
      </c>
      <c r="D909" s="22" t="str">
        <f t="array" ref="D909">_xlfn.XLOOKUP($B909,ML!$B$3:$B$2950,ML!D$3:D$2950,"",0,1)</f>
        <v/>
      </c>
      <c r="Y909" s="49"/>
    </row>
    <row r="910">
      <c r="A910" s="1"/>
      <c r="C910" s="22" t="str">
        <f t="array" ref="C910">_xlfn.XLOOKUP($B910,ML!$B$3:$B$2900,ML!C$3:C$2900,"",0,1)</f>
        <v/>
      </c>
      <c r="D910" s="22" t="str">
        <f t="array" ref="D910">_xlfn.XLOOKUP($B910,ML!$B$3:$B$2950,ML!D$3:D$2950,"",0,1)</f>
        <v/>
      </c>
      <c r="Y910" s="49"/>
    </row>
    <row r="911">
      <c r="A911" s="1"/>
      <c r="C911" s="22" t="str">
        <f t="array" ref="C911">_xlfn.XLOOKUP($B911,ML!$B$3:$B$2900,ML!C$3:C$2900,"",0,1)</f>
        <v/>
      </c>
      <c r="D911" s="22" t="str">
        <f t="array" ref="D911">_xlfn.XLOOKUP($B911,ML!$B$3:$B$2950,ML!D$3:D$2950,"",0,1)</f>
        <v/>
      </c>
      <c r="Y911" s="49"/>
    </row>
    <row r="912">
      <c r="A912" s="1"/>
      <c r="C912" s="22" t="str">
        <f t="array" ref="C912">_xlfn.XLOOKUP($B912,ML!$B$3:$B$2900,ML!C$3:C$2900,"",0,1)</f>
        <v/>
      </c>
      <c r="D912" s="22" t="str">
        <f t="array" ref="D912">_xlfn.XLOOKUP($B912,ML!$B$3:$B$2950,ML!D$3:D$2950,"",0,1)</f>
        <v/>
      </c>
      <c r="Y912" s="49"/>
    </row>
    <row r="913">
      <c r="A913" s="1"/>
      <c r="C913" s="22" t="str">
        <f t="array" ref="C913">_xlfn.XLOOKUP($B913,ML!$B$3:$B$2900,ML!C$3:C$2900,"",0,1)</f>
        <v/>
      </c>
      <c r="D913" s="22" t="str">
        <f t="array" ref="D913">_xlfn.XLOOKUP($B913,ML!$B$3:$B$2950,ML!D$3:D$2950,"",0,1)</f>
        <v/>
      </c>
      <c r="Y913" s="49"/>
    </row>
    <row r="914">
      <c r="A914" s="1"/>
      <c r="C914" s="22" t="str">
        <f t="array" ref="C914">_xlfn.XLOOKUP($B914,ML!$B$3:$B$2900,ML!C$3:C$2900,"",0,1)</f>
        <v/>
      </c>
      <c r="D914" s="22" t="str">
        <f t="array" ref="D914">_xlfn.XLOOKUP($B914,ML!$B$3:$B$2950,ML!D$3:D$2950,"",0,1)</f>
        <v/>
      </c>
      <c r="Y914" s="49"/>
    </row>
    <row r="915">
      <c r="A915" s="1"/>
      <c r="C915" s="22" t="str">
        <f t="array" ref="C915">_xlfn.XLOOKUP($B915,ML!$B$3:$B$2900,ML!C$3:C$2900,"",0,1)</f>
        <v/>
      </c>
      <c r="D915" s="22" t="str">
        <f t="array" ref="D915">_xlfn.XLOOKUP($B915,ML!$B$3:$B$2950,ML!D$3:D$2950,"",0,1)</f>
        <v/>
      </c>
      <c r="Y915" s="49"/>
    </row>
    <row r="916">
      <c r="A916" s="1"/>
      <c r="C916" s="22" t="str">
        <f t="array" ref="C916">_xlfn.XLOOKUP($B916,ML!$B$3:$B$2900,ML!C$3:C$2900,"",0,1)</f>
        <v/>
      </c>
      <c r="D916" s="22" t="str">
        <f t="array" ref="D916">_xlfn.XLOOKUP($B916,ML!$B$3:$B$2950,ML!D$3:D$2950,"",0,1)</f>
        <v/>
      </c>
      <c r="Y916" s="49"/>
    </row>
    <row r="917">
      <c r="A917" s="1"/>
      <c r="C917" s="22" t="str">
        <f t="array" ref="C917">_xlfn.XLOOKUP($B917,ML!$B$3:$B$2900,ML!C$3:C$2900,"",0,1)</f>
        <v/>
      </c>
      <c r="D917" s="22" t="str">
        <f t="array" ref="D917">_xlfn.XLOOKUP($B917,ML!$B$3:$B$2950,ML!D$3:D$2950,"",0,1)</f>
        <v/>
      </c>
      <c r="Y917" s="49"/>
    </row>
    <row r="918">
      <c r="A918" s="1"/>
      <c r="C918" s="22" t="str">
        <f t="array" ref="C918">_xlfn.XLOOKUP($B918,ML!$B$3:$B$2900,ML!C$3:C$2900,"",0,1)</f>
        <v/>
      </c>
      <c r="D918" s="22" t="str">
        <f t="array" ref="D918">_xlfn.XLOOKUP($B918,ML!$B$3:$B$2950,ML!D$3:D$2950,"",0,1)</f>
        <v/>
      </c>
      <c r="Y918" s="49"/>
    </row>
    <row r="919">
      <c r="A919" s="1"/>
      <c r="C919" s="22" t="str">
        <f t="array" ref="C919">_xlfn.XLOOKUP($B919,ML!$B$3:$B$2900,ML!C$3:C$2900,"",0,1)</f>
        <v/>
      </c>
      <c r="D919" s="22" t="str">
        <f t="array" ref="D919">_xlfn.XLOOKUP($B919,ML!$B$3:$B$2950,ML!D$3:D$2950,"",0,1)</f>
        <v/>
      </c>
      <c r="Y919" s="49"/>
    </row>
    <row r="920">
      <c r="A920" s="1"/>
      <c r="C920" s="22" t="str">
        <f t="array" ref="C920">_xlfn.XLOOKUP($B920,ML!$B$3:$B$2900,ML!C$3:C$2900,"",0,1)</f>
        <v/>
      </c>
      <c r="D920" s="22" t="str">
        <f t="array" ref="D920">_xlfn.XLOOKUP($B920,ML!$B$3:$B$2950,ML!D$3:D$2950,"",0,1)</f>
        <v/>
      </c>
      <c r="Y920" s="49"/>
    </row>
    <row r="921">
      <c r="A921" s="1"/>
      <c r="C921" s="22" t="str">
        <f t="array" ref="C921">_xlfn.XLOOKUP($B921,ML!$B$3:$B$2900,ML!C$3:C$2900,"",0,1)</f>
        <v/>
      </c>
      <c r="D921" s="22" t="str">
        <f t="array" ref="D921">_xlfn.XLOOKUP($B921,ML!$B$3:$B$2950,ML!D$3:D$2950,"",0,1)</f>
        <v/>
      </c>
      <c r="Y921" s="49"/>
    </row>
    <row r="922">
      <c r="A922" s="1"/>
      <c r="C922" s="22" t="str">
        <f t="array" ref="C922">_xlfn.XLOOKUP($B922,ML!$B$3:$B$2900,ML!C$3:C$2900,"",0,1)</f>
        <v/>
      </c>
      <c r="D922" s="22" t="str">
        <f t="array" ref="D922">_xlfn.XLOOKUP($B922,ML!$B$3:$B$2950,ML!D$3:D$2950,"",0,1)</f>
        <v/>
      </c>
      <c r="Y922" s="49"/>
    </row>
    <row r="923">
      <c r="A923" s="1"/>
      <c r="C923" s="22" t="str">
        <f t="array" ref="C923">_xlfn.XLOOKUP($B923,ML!$B$3:$B$2900,ML!C$3:C$2900,"",0,1)</f>
        <v/>
      </c>
      <c r="D923" s="22" t="str">
        <f t="array" ref="D923">_xlfn.XLOOKUP($B923,ML!$B$3:$B$2950,ML!D$3:D$2950,"",0,1)</f>
        <v/>
      </c>
      <c r="Y923" s="49"/>
    </row>
    <row r="924">
      <c r="A924" s="1"/>
      <c r="C924" s="22" t="str">
        <f t="array" ref="C924">_xlfn.XLOOKUP($B924,ML!$B$3:$B$2900,ML!C$3:C$2900,"",0,1)</f>
        <v/>
      </c>
      <c r="D924" s="22" t="str">
        <f t="array" ref="D924">_xlfn.XLOOKUP($B924,ML!$B$3:$B$2950,ML!D$3:D$2950,"",0,1)</f>
        <v/>
      </c>
      <c r="Y924" s="49"/>
    </row>
    <row r="925">
      <c r="A925" s="1"/>
      <c r="C925" s="22" t="str">
        <f t="array" ref="C925">_xlfn.XLOOKUP($B925,ML!$B$3:$B$2900,ML!C$3:C$2900,"",0,1)</f>
        <v/>
      </c>
      <c r="D925" s="22" t="str">
        <f t="array" ref="D925">_xlfn.XLOOKUP($B925,ML!$B$3:$B$2950,ML!D$3:D$2950,"",0,1)</f>
        <v/>
      </c>
      <c r="Y925" s="49"/>
    </row>
    <row r="926">
      <c r="A926" s="1"/>
      <c r="C926" s="22" t="str">
        <f t="array" ref="C926">_xlfn.XLOOKUP($B926,ML!$B$3:$B$2900,ML!C$3:C$2900,"",0,1)</f>
        <v/>
      </c>
      <c r="D926" s="22" t="str">
        <f t="array" ref="D926">_xlfn.XLOOKUP($B926,ML!$B$3:$B$2950,ML!D$3:D$2950,"",0,1)</f>
        <v/>
      </c>
      <c r="Y926" s="49"/>
    </row>
    <row r="927">
      <c r="A927" s="1"/>
      <c r="C927" s="22" t="str">
        <f t="array" ref="C927">_xlfn.XLOOKUP($B927,ML!$B$3:$B$2900,ML!C$3:C$2900,"",0,1)</f>
        <v/>
      </c>
      <c r="D927" s="22" t="str">
        <f t="array" ref="D927">_xlfn.XLOOKUP($B927,ML!$B$3:$B$2950,ML!D$3:D$2950,"",0,1)</f>
        <v/>
      </c>
      <c r="Y927" s="49"/>
    </row>
    <row r="928">
      <c r="A928" s="1"/>
      <c r="C928" s="22" t="str">
        <f t="array" ref="C928">_xlfn.XLOOKUP($B928,ML!$B$3:$B$2900,ML!C$3:C$2900,"",0,1)</f>
        <v/>
      </c>
      <c r="D928" s="22" t="str">
        <f t="array" ref="D928">_xlfn.XLOOKUP($B928,ML!$B$3:$B$2950,ML!D$3:D$2950,"",0,1)</f>
        <v/>
      </c>
      <c r="Y928" s="49"/>
    </row>
    <row r="929">
      <c r="A929" s="1"/>
      <c r="C929" s="22" t="str">
        <f t="array" ref="C929">_xlfn.XLOOKUP($B929,ML!$B$3:$B$2900,ML!C$3:C$2900,"",0,1)</f>
        <v/>
      </c>
      <c r="D929" s="22" t="str">
        <f t="array" ref="D929">_xlfn.XLOOKUP($B929,ML!$B$3:$B$2950,ML!D$3:D$2950,"",0,1)</f>
        <v/>
      </c>
      <c r="Y929" s="49"/>
    </row>
    <row r="930">
      <c r="A930" s="1"/>
      <c r="C930" s="22" t="str">
        <f t="array" ref="C930">_xlfn.XLOOKUP($B930,ML!$B$3:$B$2900,ML!C$3:C$2900,"",0,1)</f>
        <v/>
      </c>
      <c r="D930" s="22" t="str">
        <f t="array" ref="D930">_xlfn.XLOOKUP($B930,ML!$B$3:$B$2950,ML!D$3:D$2950,"",0,1)</f>
        <v/>
      </c>
      <c r="Y930" s="49"/>
    </row>
    <row r="931">
      <c r="A931" s="1"/>
      <c r="C931" s="22" t="str">
        <f t="array" ref="C931">_xlfn.XLOOKUP($B931,ML!$B$3:$B$2900,ML!C$3:C$2900,"",0,1)</f>
        <v/>
      </c>
      <c r="D931" s="22" t="str">
        <f t="array" ref="D931">_xlfn.XLOOKUP($B931,ML!$B$3:$B$2950,ML!D$3:D$2950,"",0,1)</f>
        <v/>
      </c>
      <c r="Y931" s="49"/>
    </row>
    <row r="932">
      <c r="A932" s="1"/>
      <c r="C932" s="22" t="str">
        <f t="array" ref="C932">_xlfn.XLOOKUP($B932,ML!$B$3:$B$2900,ML!C$3:C$2900,"",0,1)</f>
        <v/>
      </c>
      <c r="D932" s="22" t="str">
        <f t="array" ref="D932">_xlfn.XLOOKUP($B932,ML!$B$3:$B$2950,ML!D$3:D$2950,"",0,1)</f>
        <v/>
      </c>
      <c r="Y932" s="49"/>
    </row>
    <row r="933">
      <c r="A933" s="1"/>
      <c r="C933" s="22" t="str">
        <f t="array" ref="C933">_xlfn.XLOOKUP($B933,ML!$B$3:$B$2900,ML!C$3:C$2900,"",0,1)</f>
        <v/>
      </c>
      <c r="D933" s="22" t="str">
        <f t="array" ref="D933">_xlfn.XLOOKUP($B933,ML!$B$3:$B$2950,ML!D$3:D$2950,"",0,1)</f>
        <v/>
      </c>
      <c r="Y933" s="49"/>
    </row>
    <row r="934">
      <c r="A934" s="1"/>
      <c r="C934" s="22" t="str">
        <f t="array" ref="C934">_xlfn.XLOOKUP($B934,ML!$B$3:$B$2900,ML!C$3:C$2900,"",0,1)</f>
        <v/>
      </c>
      <c r="D934" s="22" t="str">
        <f t="array" ref="D934">_xlfn.XLOOKUP($B934,ML!$B$3:$B$2950,ML!D$3:D$2950,"",0,1)</f>
        <v/>
      </c>
      <c r="Y934" s="49"/>
    </row>
    <row r="935">
      <c r="A935" s="1"/>
      <c r="C935" s="22" t="str">
        <f t="array" ref="C935">_xlfn.XLOOKUP($B935,ML!$B$3:$B$2900,ML!C$3:C$2900,"",0,1)</f>
        <v/>
      </c>
      <c r="D935" s="22" t="str">
        <f t="array" ref="D935">_xlfn.XLOOKUP($B935,ML!$B$3:$B$2950,ML!D$3:D$2950,"",0,1)</f>
        <v/>
      </c>
      <c r="Y935" s="49"/>
    </row>
    <row r="936">
      <c r="A936" s="1"/>
      <c r="C936" s="22" t="str">
        <f t="array" ref="C936">_xlfn.XLOOKUP($B936,ML!$B$3:$B$2900,ML!C$3:C$2900,"",0,1)</f>
        <v/>
      </c>
      <c r="D936" s="22" t="str">
        <f t="array" ref="D936">_xlfn.XLOOKUP($B936,ML!$B$3:$B$2950,ML!D$3:D$2950,"",0,1)</f>
        <v/>
      </c>
      <c r="Y936" s="49"/>
    </row>
    <row r="937">
      <c r="A937" s="1"/>
      <c r="C937" s="22" t="str">
        <f t="array" ref="C937">_xlfn.XLOOKUP($B937,ML!$B$3:$B$2900,ML!C$3:C$2900,"",0,1)</f>
        <v/>
      </c>
      <c r="D937" s="22" t="str">
        <f t="array" ref="D937">_xlfn.XLOOKUP($B937,ML!$B$3:$B$2950,ML!D$3:D$2950,"",0,1)</f>
        <v/>
      </c>
      <c r="Y937" s="49"/>
    </row>
    <row r="938">
      <c r="A938" s="1"/>
      <c r="C938" s="22" t="str">
        <f t="array" ref="C938">_xlfn.XLOOKUP($B938,ML!$B$3:$B$2900,ML!C$3:C$2900,"",0,1)</f>
        <v/>
      </c>
      <c r="D938" s="22" t="str">
        <f t="array" ref="D938">_xlfn.XLOOKUP($B938,ML!$B$3:$B$2950,ML!D$3:D$2950,"",0,1)</f>
        <v/>
      </c>
      <c r="Y938" s="49"/>
    </row>
    <row r="939">
      <c r="A939" s="1"/>
      <c r="C939" s="22" t="str">
        <f t="array" ref="C939">_xlfn.XLOOKUP($B939,ML!$B$3:$B$2900,ML!C$3:C$2900,"",0,1)</f>
        <v/>
      </c>
      <c r="D939" s="22" t="str">
        <f t="array" ref="D939">_xlfn.XLOOKUP($B939,ML!$B$3:$B$2950,ML!D$3:D$2950,"",0,1)</f>
        <v/>
      </c>
      <c r="Y939" s="49"/>
    </row>
    <row r="940">
      <c r="A940" s="1"/>
      <c r="C940" s="22" t="str">
        <f t="array" ref="C940">_xlfn.XLOOKUP($B940,ML!$B$3:$B$2900,ML!C$3:C$2900,"",0,1)</f>
        <v/>
      </c>
      <c r="D940" s="22" t="str">
        <f t="array" ref="D940">_xlfn.XLOOKUP($B940,ML!$B$3:$B$2950,ML!D$3:D$2950,"",0,1)</f>
        <v/>
      </c>
      <c r="Y940" s="49"/>
    </row>
    <row r="941">
      <c r="A941" s="1"/>
      <c r="C941" s="22" t="str">
        <f t="array" ref="C941">_xlfn.XLOOKUP($B941,ML!$B$3:$B$2900,ML!C$3:C$2900,"",0,1)</f>
        <v/>
      </c>
      <c r="D941" s="22" t="str">
        <f t="array" ref="D941">_xlfn.XLOOKUP($B941,ML!$B$3:$B$2950,ML!D$3:D$2950,"",0,1)</f>
        <v/>
      </c>
      <c r="Y941" s="49"/>
    </row>
    <row r="942">
      <c r="A942" s="1"/>
      <c r="C942" s="22" t="str">
        <f t="array" ref="C942">_xlfn.XLOOKUP($B942,ML!$B$3:$B$2900,ML!C$3:C$2900,"",0,1)</f>
        <v/>
      </c>
      <c r="D942" s="22" t="str">
        <f t="array" ref="D942">_xlfn.XLOOKUP($B942,ML!$B$3:$B$2950,ML!D$3:D$2950,"",0,1)</f>
        <v/>
      </c>
      <c r="Y942" s="49"/>
    </row>
    <row r="943">
      <c r="A943" s="1"/>
      <c r="C943" s="22" t="str">
        <f t="array" ref="C943">_xlfn.XLOOKUP($B943,ML!$B$3:$B$2900,ML!C$3:C$2900,"",0,1)</f>
        <v/>
      </c>
      <c r="D943" s="22" t="str">
        <f t="array" ref="D943">_xlfn.XLOOKUP($B943,ML!$B$3:$B$2950,ML!D$3:D$2950,"",0,1)</f>
        <v/>
      </c>
      <c r="Y943" s="49"/>
    </row>
    <row r="944">
      <c r="A944" s="1"/>
      <c r="C944" s="22" t="str">
        <f t="array" ref="C944">_xlfn.XLOOKUP($B944,ML!$B$3:$B$2900,ML!C$3:C$2900,"",0,1)</f>
        <v/>
      </c>
      <c r="D944" s="22" t="str">
        <f t="array" ref="D944">_xlfn.XLOOKUP($B944,ML!$B$3:$B$2950,ML!D$3:D$2950,"",0,1)</f>
        <v/>
      </c>
      <c r="Y944" s="49"/>
    </row>
    <row r="945">
      <c r="A945" s="1"/>
      <c r="C945" s="22" t="str">
        <f t="array" ref="C945">_xlfn.XLOOKUP($B945,ML!$B$3:$B$2900,ML!C$3:C$2900,"",0,1)</f>
        <v/>
      </c>
      <c r="D945" s="22" t="str">
        <f t="array" ref="D945">_xlfn.XLOOKUP($B945,ML!$B$3:$B$2950,ML!D$3:D$2950,"",0,1)</f>
        <v/>
      </c>
      <c r="Y945" s="49"/>
    </row>
    <row r="946">
      <c r="A946" s="1"/>
      <c r="C946" s="22" t="str">
        <f t="array" ref="C946">_xlfn.XLOOKUP($B946,ML!$B$3:$B$2900,ML!C$3:C$2900,"",0,1)</f>
        <v/>
      </c>
      <c r="D946" s="22" t="str">
        <f t="array" ref="D946">_xlfn.XLOOKUP($B946,ML!$B$3:$B$2950,ML!D$3:D$2950,"",0,1)</f>
        <v/>
      </c>
      <c r="Y946" s="49"/>
    </row>
    <row r="947">
      <c r="A947" s="1"/>
      <c r="C947" s="22" t="str">
        <f t="array" ref="C947">_xlfn.XLOOKUP($B947,ML!$B$3:$B$2900,ML!C$3:C$2900,"",0,1)</f>
        <v/>
      </c>
      <c r="D947" s="22" t="str">
        <f t="array" ref="D947">_xlfn.XLOOKUP($B947,ML!$B$3:$B$2950,ML!D$3:D$2950,"",0,1)</f>
        <v/>
      </c>
      <c r="Y947" s="49"/>
    </row>
    <row r="948">
      <c r="A948" s="1"/>
      <c r="C948" s="22" t="str">
        <f t="array" ref="C948">_xlfn.XLOOKUP($B948,ML!$B$3:$B$2900,ML!C$3:C$2900,"",0,1)</f>
        <v/>
      </c>
      <c r="D948" s="22" t="str">
        <f t="array" ref="D948">_xlfn.XLOOKUP($B948,ML!$B$3:$B$2950,ML!D$3:D$2950,"",0,1)</f>
        <v/>
      </c>
      <c r="Y948" s="49"/>
    </row>
    <row r="949">
      <c r="A949" s="1"/>
      <c r="C949" s="22" t="str">
        <f t="array" ref="C949">_xlfn.XLOOKUP($B949,ML!$B$3:$B$2900,ML!C$3:C$2900,"",0,1)</f>
        <v/>
      </c>
      <c r="D949" s="22" t="str">
        <f t="array" ref="D949">_xlfn.XLOOKUP($B949,ML!$B$3:$B$2950,ML!D$3:D$2950,"",0,1)</f>
        <v/>
      </c>
      <c r="Y949" s="49"/>
    </row>
    <row r="950">
      <c r="A950" s="1"/>
      <c r="C950" s="22" t="str">
        <f t="array" ref="C950">_xlfn.XLOOKUP($B950,ML!$B$3:$B$2900,ML!C$3:C$2900,"",0,1)</f>
        <v/>
      </c>
      <c r="D950" s="22" t="str">
        <f t="array" ref="D950">_xlfn.XLOOKUP($B950,ML!$B$3:$B$2950,ML!D$3:D$2950,"",0,1)</f>
        <v/>
      </c>
      <c r="Y950" s="49"/>
    </row>
    <row r="951">
      <c r="A951" s="1"/>
      <c r="C951" s="22" t="str">
        <f t="array" ref="C951">_xlfn.XLOOKUP($B951,ML!$B$3:$B$2900,ML!C$3:C$2900,"",0,1)</f>
        <v/>
      </c>
      <c r="D951" s="22" t="str">
        <f t="array" ref="D951">_xlfn.XLOOKUP($B951,ML!$B$3:$B$2950,ML!D$3:D$2950,"",0,1)</f>
        <v/>
      </c>
      <c r="Y951" s="49"/>
    </row>
    <row r="952">
      <c r="A952" s="1"/>
      <c r="C952" s="22" t="str">
        <f t="array" ref="C952">_xlfn.XLOOKUP($B952,ML!$B$3:$B$2900,ML!C$3:C$2900,"",0,1)</f>
        <v/>
      </c>
      <c r="D952" s="22" t="str">
        <f t="array" ref="D952">_xlfn.XLOOKUP($B952,ML!$B$3:$B$2950,ML!D$3:D$2950,"",0,1)</f>
        <v/>
      </c>
      <c r="Y952" s="49"/>
    </row>
    <row r="953">
      <c r="A953" s="1"/>
      <c r="C953" s="22" t="str">
        <f t="array" ref="C953">_xlfn.XLOOKUP($B953,ML!$B$3:$B$2900,ML!C$3:C$2900,"",0,1)</f>
        <v/>
      </c>
      <c r="D953" s="22" t="str">
        <f t="array" ref="D953">_xlfn.XLOOKUP($B953,ML!$B$3:$B$2950,ML!D$3:D$2950,"",0,1)</f>
        <v/>
      </c>
      <c r="Y953" s="49"/>
    </row>
    <row r="954">
      <c r="A954" s="1"/>
      <c r="C954" s="22" t="str">
        <f t="array" ref="C954">_xlfn.XLOOKUP($B954,ML!$B$3:$B$2900,ML!C$3:C$2900,"",0,1)</f>
        <v/>
      </c>
      <c r="D954" s="22" t="str">
        <f t="array" ref="D954">_xlfn.XLOOKUP($B954,ML!$B$3:$B$2950,ML!D$3:D$2950,"",0,1)</f>
        <v/>
      </c>
      <c r="Y954" s="49"/>
    </row>
    <row r="955">
      <c r="A955" s="1"/>
      <c r="C955" s="22" t="str">
        <f t="array" ref="C955">_xlfn.XLOOKUP($B955,ML!$B$3:$B$2900,ML!C$3:C$2900,"",0,1)</f>
        <v/>
      </c>
      <c r="D955" s="22" t="str">
        <f t="array" ref="D955">_xlfn.XLOOKUP($B955,ML!$B$3:$B$2950,ML!D$3:D$2950,"",0,1)</f>
        <v/>
      </c>
      <c r="Y955" s="49"/>
    </row>
    <row r="956">
      <c r="A956" s="1"/>
      <c r="C956" s="22" t="str">
        <f t="array" ref="C956">_xlfn.XLOOKUP($B956,ML!$B$3:$B$2900,ML!C$3:C$2900,"",0,1)</f>
        <v/>
      </c>
      <c r="D956" s="22" t="str">
        <f t="array" ref="D956">_xlfn.XLOOKUP($B956,ML!$B$3:$B$2950,ML!D$3:D$2950,"",0,1)</f>
        <v/>
      </c>
      <c r="Y956" s="49"/>
    </row>
    <row r="957">
      <c r="A957" s="1"/>
      <c r="C957" s="22" t="str">
        <f t="array" ref="C957">_xlfn.XLOOKUP($B957,ML!$B$3:$B$2900,ML!C$3:C$2900,"",0,1)</f>
        <v/>
      </c>
      <c r="D957" s="22" t="str">
        <f t="array" ref="D957">_xlfn.XLOOKUP($B957,ML!$B$3:$B$2950,ML!D$3:D$2950,"",0,1)</f>
        <v/>
      </c>
      <c r="Y957" s="49"/>
    </row>
    <row r="958">
      <c r="A958" s="1"/>
      <c r="C958" s="22" t="str">
        <f t="array" ref="C958">_xlfn.XLOOKUP($B958,ML!$B$3:$B$2900,ML!C$3:C$2900,"",0,1)</f>
        <v/>
      </c>
      <c r="D958" s="22" t="str">
        <f t="array" ref="D958">_xlfn.XLOOKUP($B958,ML!$B$3:$B$2950,ML!D$3:D$2950,"",0,1)</f>
        <v/>
      </c>
      <c r="Y958" s="49"/>
    </row>
    <row r="959">
      <c r="A959" s="1"/>
      <c r="C959" s="22" t="str">
        <f t="array" ref="C959">_xlfn.XLOOKUP($B959,ML!$B$3:$B$2900,ML!C$3:C$2900,"",0,1)</f>
        <v/>
      </c>
      <c r="D959" s="22" t="str">
        <f t="array" ref="D959">_xlfn.XLOOKUP($B959,ML!$B$3:$B$2950,ML!D$3:D$2950,"",0,1)</f>
        <v/>
      </c>
      <c r="Y959" s="49"/>
    </row>
    <row r="960">
      <c r="A960" s="1"/>
      <c r="C960" s="22" t="str">
        <f t="array" ref="C960">_xlfn.XLOOKUP($B960,ML!$B$3:$B$2900,ML!C$3:C$2900,"",0,1)</f>
        <v/>
      </c>
      <c r="D960" s="22" t="str">
        <f t="array" ref="D960">_xlfn.XLOOKUP($B960,ML!$B$3:$B$2950,ML!D$3:D$2950,"",0,1)</f>
        <v/>
      </c>
      <c r="Y960" s="49"/>
    </row>
    <row r="961">
      <c r="A961" s="1"/>
      <c r="C961" s="22" t="str">
        <f t="array" ref="C961">_xlfn.XLOOKUP($B961,ML!$B$3:$B$2900,ML!C$3:C$2900,"",0,1)</f>
        <v/>
      </c>
      <c r="D961" s="22" t="str">
        <f t="array" ref="D961">_xlfn.XLOOKUP($B961,ML!$B$3:$B$2950,ML!D$3:D$2950,"",0,1)</f>
        <v/>
      </c>
      <c r="Y961" s="49"/>
    </row>
    <row r="962">
      <c r="A962" s="1"/>
      <c r="C962" s="22" t="str">
        <f t="array" ref="C962">_xlfn.XLOOKUP($B962,ML!$B$3:$B$2900,ML!C$3:C$2900,"",0,1)</f>
        <v/>
      </c>
      <c r="D962" s="22" t="str">
        <f t="array" ref="D962">_xlfn.XLOOKUP($B962,ML!$B$3:$B$2950,ML!D$3:D$2950,"",0,1)</f>
        <v/>
      </c>
      <c r="Y962" s="49"/>
    </row>
    <row r="963">
      <c r="A963" s="1"/>
      <c r="C963" s="22" t="str">
        <f t="array" ref="C963">_xlfn.XLOOKUP($B963,ML!$B$3:$B$2900,ML!C$3:C$2900,"",0,1)</f>
        <v/>
      </c>
      <c r="D963" s="22" t="str">
        <f t="array" ref="D963">_xlfn.XLOOKUP($B963,ML!$B$3:$B$2950,ML!D$3:D$2950,"",0,1)</f>
        <v/>
      </c>
      <c r="Y963" s="49"/>
    </row>
    <row r="964">
      <c r="A964" s="1"/>
      <c r="C964" s="22" t="str">
        <f t="array" ref="C964">_xlfn.XLOOKUP($B964,ML!$B$3:$B$2900,ML!C$3:C$2900,"",0,1)</f>
        <v/>
      </c>
      <c r="D964" s="22" t="str">
        <f t="array" ref="D964">_xlfn.XLOOKUP($B964,ML!$B$3:$B$2950,ML!D$3:D$2950,"",0,1)</f>
        <v/>
      </c>
      <c r="Y964" s="49"/>
    </row>
    <row r="965">
      <c r="A965" s="1"/>
      <c r="C965" s="22" t="str">
        <f t="array" ref="C965">_xlfn.XLOOKUP($B965,ML!$B$3:$B$2900,ML!C$3:C$2900,"",0,1)</f>
        <v/>
      </c>
      <c r="D965" s="22" t="str">
        <f t="array" ref="D965">_xlfn.XLOOKUP($B965,ML!$B$3:$B$2950,ML!D$3:D$2950,"",0,1)</f>
        <v/>
      </c>
      <c r="Y965" s="49"/>
    </row>
    <row r="966">
      <c r="A966" s="1"/>
      <c r="C966" s="22" t="str">
        <f t="array" ref="C966">_xlfn.XLOOKUP($B966,ML!$B$3:$B$2900,ML!C$3:C$2900,"",0,1)</f>
        <v/>
      </c>
      <c r="D966" s="22" t="str">
        <f t="array" ref="D966">_xlfn.XLOOKUP($B966,ML!$B$3:$B$2950,ML!D$3:D$2950,"",0,1)</f>
        <v/>
      </c>
      <c r="Y966" s="49"/>
    </row>
    <row r="967">
      <c r="A967" s="1"/>
      <c r="C967" s="22" t="str">
        <f t="array" ref="C967">_xlfn.XLOOKUP($B967,ML!$B$3:$B$2900,ML!C$3:C$2900,"",0,1)</f>
        <v/>
      </c>
      <c r="D967" s="22" t="str">
        <f t="array" ref="D967">_xlfn.XLOOKUP($B967,ML!$B$3:$B$2950,ML!D$3:D$2950,"",0,1)</f>
        <v/>
      </c>
      <c r="Y967" s="49"/>
    </row>
    <row r="968">
      <c r="A968" s="1"/>
      <c r="C968" s="22" t="str">
        <f t="array" ref="C968">_xlfn.XLOOKUP($B968,ML!$B$3:$B$2900,ML!C$3:C$2900,"",0,1)</f>
        <v/>
      </c>
      <c r="D968" s="22" t="str">
        <f t="array" ref="D968">_xlfn.XLOOKUP($B968,ML!$B$3:$B$2950,ML!D$3:D$2950,"",0,1)</f>
        <v/>
      </c>
      <c r="Y968" s="49"/>
    </row>
    <row r="969">
      <c r="A969" s="1"/>
      <c r="C969" s="22" t="str">
        <f t="array" ref="C969">_xlfn.XLOOKUP($B969,ML!$B$3:$B$2900,ML!C$3:C$2900,"",0,1)</f>
        <v/>
      </c>
      <c r="D969" s="22" t="str">
        <f t="array" ref="D969">_xlfn.XLOOKUP($B969,ML!$B$3:$B$2950,ML!D$3:D$2950,"",0,1)</f>
        <v/>
      </c>
      <c r="Y969" s="49"/>
    </row>
    <row r="970">
      <c r="A970" s="1"/>
      <c r="C970" s="22" t="str">
        <f t="array" ref="C970">_xlfn.XLOOKUP($B970,ML!$B$3:$B$2900,ML!C$3:C$2900,"",0,1)</f>
        <v/>
      </c>
      <c r="D970" s="22" t="str">
        <f t="array" ref="D970">_xlfn.XLOOKUP($B970,ML!$B$3:$B$2950,ML!D$3:D$2950,"",0,1)</f>
        <v/>
      </c>
      <c r="Y970" s="49"/>
    </row>
    <row r="971">
      <c r="A971" s="1"/>
      <c r="C971" s="22" t="str">
        <f t="array" ref="C971">_xlfn.XLOOKUP($B971,ML!$B$3:$B$2900,ML!C$3:C$2900,"",0,1)</f>
        <v/>
      </c>
      <c r="D971" s="22" t="str">
        <f t="array" ref="D971">_xlfn.XLOOKUP($B971,ML!$B$3:$B$2950,ML!D$3:D$2950,"",0,1)</f>
        <v/>
      </c>
      <c r="Y971" s="49"/>
    </row>
    <row r="972">
      <c r="A972" s="1"/>
      <c r="C972" s="22" t="str">
        <f t="array" ref="C972">_xlfn.XLOOKUP($B972,ML!$B$3:$B$2900,ML!C$3:C$2900,"",0,1)</f>
        <v/>
      </c>
      <c r="D972" s="22" t="str">
        <f t="array" ref="D972">_xlfn.XLOOKUP($B972,ML!$B$3:$B$2950,ML!D$3:D$2950,"",0,1)</f>
        <v/>
      </c>
      <c r="Y972" s="49"/>
    </row>
    <row r="973">
      <c r="A973" s="1"/>
      <c r="C973" s="22" t="str">
        <f t="array" ref="C973">_xlfn.XLOOKUP($B973,ML!$B$3:$B$2900,ML!C$3:C$2900,"",0,1)</f>
        <v/>
      </c>
      <c r="D973" s="22" t="str">
        <f t="array" ref="D973">_xlfn.XLOOKUP($B973,ML!$B$3:$B$2950,ML!D$3:D$2950,"",0,1)</f>
        <v/>
      </c>
      <c r="Y973" s="49"/>
    </row>
    <row r="974">
      <c r="A974" s="1"/>
      <c r="C974" s="22" t="str">
        <f t="array" ref="C974">_xlfn.XLOOKUP($B974,ML!$B$3:$B$2900,ML!C$3:C$2900,"",0,1)</f>
        <v/>
      </c>
      <c r="D974" s="22" t="str">
        <f t="array" ref="D974">_xlfn.XLOOKUP($B974,ML!$B$3:$B$2950,ML!D$3:D$2950,"",0,1)</f>
        <v/>
      </c>
      <c r="Y974" s="49"/>
    </row>
    <row r="975">
      <c r="A975" s="1"/>
      <c r="C975" s="22" t="str">
        <f t="array" ref="C975">_xlfn.XLOOKUP($B975,ML!$B$3:$B$2900,ML!C$3:C$2900,"",0,1)</f>
        <v/>
      </c>
      <c r="D975" s="22" t="str">
        <f t="array" ref="D975">_xlfn.XLOOKUP($B975,ML!$B$3:$B$2950,ML!D$3:D$2950,"",0,1)</f>
        <v/>
      </c>
      <c r="Y975" s="49"/>
    </row>
    <row r="976">
      <c r="A976" s="1"/>
      <c r="C976" s="22" t="str">
        <f t="array" ref="C976">_xlfn.XLOOKUP($B976,ML!$B$3:$B$2900,ML!C$3:C$2900,"",0,1)</f>
        <v/>
      </c>
      <c r="D976" s="22" t="str">
        <f t="array" ref="D976">_xlfn.XLOOKUP($B976,ML!$B$3:$B$2950,ML!D$3:D$2950,"",0,1)</f>
        <v/>
      </c>
      <c r="Y976" s="49"/>
    </row>
    <row r="977">
      <c r="A977" s="1"/>
      <c r="C977" s="22" t="str">
        <f t="array" ref="C977">_xlfn.XLOOKUP($B977,ML!$B$3:$B$2900,ML!C$3:C$2900,"",0,1)</f>
        <v/>
      </c>
      <c r="D977" s="22" t="str">
        <f t="array" ref="D977">_xlfn.XLOOKUP($B977,ML!$B$3:$B$2950,ML!D$3:D$2950,"",0,1)</f>
        <v/>
      </c>
      <c r="Y977" s="49"/>
    </row>
    <row r="978">
      <c r="A978" s="1"/>
      <c r="C978" s="22" t="str">
        <f t="array" ref="C978">_xlfn.XLOOKUP($B978,ML!$B$3:$B$2900,ML!C$3:C$2900,"",0,1)</f>
        <v/>
      </c>
      <c r="D978" s="22" t="str">
        <f t="array" ref="D978">_xlfn.XLOOKUP($B978,ML!$B$3:$B$2950,ML!D$3:D$2950,"",0,1)</f>
        <v/>
      </c>
      <c r="Y978" s="49"/>
    </row>
    <row r="979">
      <c r="A979" s="1"/>
      <c r="C979" s="22" t="str">
        <f t="array" ref="C979">_xlfn.XLOOKUP($B979,ML!$B$3:$B$2900,ML!C$3:C$2900,"",0,1)</f>
        <v/>
      </c>
      <c r="D979" s="22" t="str">
        <f t="array" ref="D979">_xlfn.XLOOKUP($B979,ML!$B$3:$B$2950,ML!D$3:D$2950,"",0,1)</f>
        <v/>
      </c>
      <c r="Y979" s="49"/>
    </row>
    <row r="980">
      <c r="A980" s="1"/>
      <c r="C980" s="22" t="str">
        <f t="array" ref="C980">_xlfn.XLOOKUP($B980,ML!$B$3:$B$2900,ML!C$3:C$2900,"",0,1)</f>
        <v/>
      </c>
      <c r="D980" s="22" t="str">
        <f t="array" ref="D980">_xlfn.XLOOKUP($B980,ML!$B$3:$B$2950,ML!D$3:D$2950,"",0,1)</f>
        <v/>
      </c>
      <c r="Y980" s="49"/>
    </row>
    <row r="981">
      <c r="A981" s="1"/>
      <c r="C981" s="22" t="str">
        <f t="array" ref="C981">_xlfn.XLOOKUP($B981,ML!$B$3:$B$2900,ML!C$3:C$2900,"",0,1)</f>
        <v/>
      </c>
      <c r="D981" s="22" t="str">
        <f t="array" ref="D981">_xlfn.XLOOKUP($B981,ML!$B$3:$B$2950,ML!D$3:D$2950,"",0,1)</f>
        <v/>
      </c>
      <c r="Y981" s="49"/>
    </row>
    <row r="982">
      <c r="A982" s="1"/>
      <c r="C982" s="22" t="str">
        <f t="array" ref="C982">_xlfn.XLOOKUP($B982,ML!$B$3:$B$2900,ML!C$3:C$2900,"",0,1)</f>
        <v/>
      </c>
      <c r="D982" s="22" t="str">
        <f t="array" ref="D982">_xlfn.XLOOKUP($B982,ML!$B$3:$B$2950,ML!D$3:D$2950,"",0,1)</f>
        <v/>
      </c>
      <c r="Y982" s="49"/>
    </row>
    <row r="983">
      <c r="A983" s="1"/>
      <c r="C983" s="22" t="str">
        <f t="array" ref="C983">_xlfn.XLOOKUP($B983,ML!$B$3:$B$2900,ML!C$3:C$2900,"",0,1)</f>
        <v/>
      </c>
      <c r="D983" s="22" t="str">
        <f t="array" ref="D983">_xlfn.XLOOKUP($B983,ML!$B$3:$B$2950,ML!D$3:D$2950,"",0,1)</f>
        <v/>
      </c>
      <c r="Y983" s="49"/>
    </row>
    <row r="984">
      <c r="A984" s="1"/>
      <c r="C984" s="22" t="str">
        <f t="array" ref="C984">_xlfn.XLOOKUP($B984,ML!$B$3:$B$2900,ML!C$3:C$2900,"",0,1)</f>
        <v/>
      </c>
      <c r="D984" s="22" t="str">
        <f t="array" ref="D984">_xlfn.XLOOKUP($B984,ML!$B$3:$B$2950,ML!D$3:D$2950,"",0,1)</f>
        <v/>
      </c>
      <c r="Y984" s="49"/>
    </row>
    <row r="985">
      <c r="A985" s="1"/>
      <c r="C985" s="22" t="str">
        <f t="array" ref="C985">_xlfn.XLOOKUP($B985,ML!$B$3:$B$2900,ML!C$3:C$2900,"",0,1)</f>
        <v/>
      </c>
      <c r="D985" s="22" t="str">
        <f t="array" ref="D985">_xlfn.XLOOKUP($B985,ML!$B$3:$B$2950,ML!D$3:D$2950,"",0,1)</f>
        <v/>
      </c>
      <c r="Y985" s="49"/>
    </row>
    <row r="986">
      <c r="A986" s="1"/>
      <c r="C986" s="22" t="str">
        <f t="array" ref="C986">_xlfn.XLOOKUP($B986,ML!$B$3:$B$2900,ML!C$3:C$2900,"",0,1)</f>
        <v/>
      </c>
      <c r="D986" s="22" t="str">
        <f t="array" ref="D986">_xlfn.XLOOKUP($B986,ML!$B$3:$B$2950,ML!D$3:D$2950,"",0,1)</f>
        <v/>
      </c>
      <c r="Y986" s="49"/>
    </row>
    <row r="987">
      <c r="A987" s="1"/>
      <c r="C987" s="22" t="str">
        <f t="array" ref="C987">_xlfn.XLOOKUP($B987,ML!$B$3:$B$2900,ML!C$3:C$2900,"",0,1)</f>
        <v/>
      </c>
      <c r="D987" s="22" t="str">
        <f t="array" ref="D987">_xlfn.XLOOKUP($B987,ML!$B$3:$B$2950,ML!D$3:D$2950,"",0,1)</f>
        <v/>
      </c>
      <c r="Y987" s="49"/>
    </row>
    <row r="988">
      <c r="A988" s="1"/>
      <c r="C988" s="22" t="str">
        <f t="array" ref="C988">_xlfn.XLOOKUP($B988,ML!$B$3:$B$2900,ML!C$3:C$2900,"",0,1)</f>
        <v/>
      </c>
      <c r="D988" s="22" t="str">
        <f t="array" ref="D988">_xlfn.XLOOKUP($B988,ML!$B$3:$B$2950,ML!D$3:D$2950,"",0,1)</f>
        <v/>
      </c>
      <c r="Y988" s="49"/>
    </row>
    <row r="989">
      <c r="A989" s="1"/>
      <c r="C989" s="22" t="str">
        <f t="array" ref="C989">_xlfn.XLOOKUP($B989,ML!$B$3:$B$2900,ML!C$3:C$2900,"",0,1)</f>
        <v/>
      </c>
      <c r="D989" s="22" t="str">
        <f t="array" ref="D989">_xlfn.XLOOKUP($B989,ML!$B$3:$B$2950,ML!D$3:D$2950,"",0,1)</f>
        <v/>
      </c>
      <c r="Y989" s="49"/>
    </row>
    <row r="990">
      <c r="A990" s="1"/>
      <c r="C990" s="22" t="str">
        <f t="array" ref="C990">_xlfn.XLOOKUP($B990,ML!$B$3:$B$2900,ML!C$3:C$2900,"",0,1)</f>
        <v/>
      </c>
      <c r="D990" s="22" t="str">
        <f t="array" ref="D990">_xlfn.XLOOKUP($B990,ML!$B$3:$B$2950,ML!D$3:D$2950,"",0,1)</f>
        <v/>
      </c>
      <c r="Y990" s="49"/>
    </row>
    <row r="991">
      <c r="A991" s="1"/>
      <c r="C991" s="22" t="str">
        <f t="array" ref="C991">_xlfn.XLOOKUP($B991,ML!$B$3:$B$2900,ML!C$3:C$2900,"",0,1)</f>
        <v/>
      </c>
      <c r="D991" s="22" t="str">
        <f t="array" ref="D991">_xlfn.XLOOKUP($B991,ML!$B$3:$B$2950,ML!D$3:D$2950,"",0,1)</f>
        <v/>
      </c>
      <c r="Y991" s="49"/>
    </row>
    <row r="992">
      <c r="A992" s="1"/>
      <c r="C992" s="22" t="str">
        <f t="array" ref="C992">_xlfn.XLOOKUP($B992,ML!$B$3:$B$2900,ML!C$3:C$2900,"",0,1)</f>
        <v/>
      </c>
      <c r="D992" s="22" t="str">
        <f t="array" ref="D992">_xlfn.XLOOKUP($B992,ML!$B$3:$B$2950,ML!D$3:D$2950,"",0,1)</f>
        <v/>
      </c>
      <c r="Y992" s="49"/>
    </row>
    <row r="993">
      <c r="A993" s="1"/>
      <c r="C993" s="22" t="str">
        <f t="array" ref="C993">_xlfn.XLOOKUP($B993,ML!$B$3:$B$2900,ML!C$3:C$2900,"",0,1)</f>
        <v/>
      </c>
      <c r="D993" s="22" t="str">
        <f t="array" ref="D993">_xlfn.XLOOKUP($B993,ML!$B$3:$B$2950,ML!D$3:D$2950,"",0,1)</f>
        <v/>
      </c>
      <c r="Y993" s="49"/>
    </row>
    <row r="994">
      <c r="A994" s="1"/>
      <c r="C994" s="22" t="str">
        <f t="array" ref="C994">_xlfn.XLOOKUP($B994,ML!$B$3:$B$2900,ML!C$3:C$2900,"",0,1)</f>
        <v/>
      </c>
      <c r="D994" s="22" t="str">
        <f t="array" ref="D994">_xlfn.XLOOKUP($B994,ML!$B$3:$B$2950,ML!D$3:D$2950,"",0,1)</f>
        <v/>
      </c>
      <c r="Y994" s="49"/>
    </row>
    <row r="995">
      <c r="A995" s="1"/>
      <c r="C995" s="22" t="str">
        <f t="array" ref="C995">_xlfn.XLOOKUP($B995,ML!$B$3:$B$2900,ML!C$3:C$2900,"",0,1)</f>
        <v/>
      </c>
      <c r="D995" s="22" t="str">
        <f t="array" ref="D995">_xlfn.XLOOKUP($B995,ML!$B$3:$B$2950,ML!D$3:D$2950,"",0,1)</f>
        <v/>
      </c>
      <c r="Y995" s="49"/>
    </row>
    <row r="996">
      <c r="A996" s="1"/>
      <c r="C996" s="22" t="str">
        <f t="array" ref="C996">_xlfn.XLOOKUP($B996,ML!$B$3:$B$2900,ML!C$3:C$2900,"",0,1)</f>
        <v/>
      </c>
      <c r="D996" s="22" t="str">
        <f t="array" ref="D996">_xlfn.XLOOKUP($B996,ML!$B$3:$B$2950,ML!D$3:D$2950,"",0,1)</f>
        <v/>
      </c>
      <c r="Y996" s="49"/>
    </row>
    <row r="997">
      <c r="A997" s="1"/>
      <c r="C997" s="22" t="str">
        <f t="array" ref="C997">_xlfn.XLOOKUP($B997,ML!$B$3:$B$2900,ML!C$3:C$2900,"",0,1)</f>
        <v/>
      </c>
      <c r="D997" s="22" t="str">
        <f t="array" ref="D997">_xlfn.XLOOKUP($B997,ML!$B$3:$B$2950,ML!D$3:D$2950,"",0,1)</f>
        <v/>
      </c>
      <c r="Y997" s="49"/>
    </row>
    <row r="998">
      <c r="A998" s="1"/>
      <c r="C998" s="22" t="str">
        <f t="array" ref="C998">_xlfn.XLOOKUP($B998,ML!$B$3:$B$2900,ML!C$3:C$2900,"",0,1)</f>
        <v/>
      </c>
      <c r="D998" s="22" t="str">
        <f t="array" ref="D998">_xlfn.XLOOKUP($B998,ML!$B$3:$B$2950,ML!D$3:D$2950,"",0,1)</f>
        <v/>
      </c>
      <c r="Y998" s="49"/>
    </row>
    <row r="999">
      <c r="A999" s="1"/>
      <c r="C999" s="22" t="str">
        <f t="array" ref="C999">_xlfn.XLOOKUP($B999,ML!$B$3:$B$2900,ML!C$3:C$2900,"",0,1)</f>
        <v/>
      </c>
      <c r="D999" s="22" t="str">
        <f t="array" ref="D999">_xlfn.XLOOKUP($B999,ML!$B$3:$B$2950,ML!D$3:D$2950,"",0,1)</f>
        <v/>
      </c>
      <c r="Y999" s="49"/>
    </row>
    <row r="1000">
      <c r="A1000" s="1"/>
      <c r="C1000" s="22" t="str">
        <f t="array" ref="C1000">_xlfn.XLOOKUP($B1000,ML!$B$3:$B$2900,ML!C$3:C$2900,"",0,1)</f>
        <v/>
      </c>
      <c r="D1000" s="22" t="str">
        <f t="array" ref="D1000">_xlfn.XLOOKUP($B1000,ML!$B$3:$B$2950,ML!D$3:D$2950,"",0,1)</f>
        <v/>
      </c>
      <c r="Y1000" s="49"/>
    </row>
  </sheetData>
  <dataValidations>
    <dataValidation type="list" allowBlank="1" showErrorMessage="1" sqref="B2:B103">
      <formula1>ML!$B$3:$B$2900</formula1>
    </dataValidation>
    <dataValidation type="list" allowBlank="1" showErrorMessage="1" sqref="P2:P20">
      <formula1>vallist!$D$1:$D$10</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2" max="2" width="26.5"/>
    <col customWidth="1" min="4" max="4" width="31.0"/>
    <col customWidth="1" min="5" max="10" width="2.63"/>
  </cols>
  <sheetData>
    <row r="1">
      <c r="A1" s="41">
        <v>14.0</v>
      </c>
      <c r="B1" s="42" t="s">
        <v>402</v>
      </c>
      <c r="D1" s="43" t="s">
        <v>404</v>
      </c>
      <c r="F1" s="7">
        <v>1.0</v>
      </c>
      <c r="J1" s="7">
        <v>1.0</v>
      </c>
    </row>
    <row r="2">
      <c r="A2" s="45">
        <v>16.0</v>
      </c>
      <c r="B2" s="46" t="s">
        <v>440</v>
      </c>
      <c r="C2" s="9"/>
      <c r="D2" s="43" t="s">
        <v>300</v>
      </c>
      <c r="E2" s="9"/>
      <c r="F2" s="9">
        <v>1.0</v>
      </c>
      <c r="G2" s="9"/>
      <c r="H2" s="9">
        <v>1.0</v>
      </c>
      <c r="I2" s="9"/>
      <c r="J2" s="9">
        <v>1.0</v>
      </c>
      <c r="K2" s="9"/>
      <c r="L2" s="9"/>
      <c r="M2" s="9"/>
      <c r="N2" s="9"/>
      <c r="O2" s="9"/>
      <c r="P2" s="9"/>
      <c r="Q2" s="9"/>
      <c r="R2" s="9"/>
      <c r="S2" s="9"/>
      <c r="T2" s="9"/>
      <c r="U2" s="9"/>
      <c r="V2" s="9"/>
      <c r="W2" s="9"/>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c r="BB2" s="9"/>
      <c r="BC2" s="9"/>
      <c r="BD2" s="9"/>
      <c r="BE2" s="9"/>
      <c r="BF2" s="9"/>
      <c r="BG2" s="9"/>
      <c r="BH2" s="9"/>
      <c r="BI2" s="9"/>
      <c r="BJ2" s="9"/>
      <c r="BK2" s="9"/>
      <c r="BL2" s="9"/>
      <c r="BM2" s="9"/>
      <c r="BN2" s="9"/>
      <c r="BO2" s="9"/>
      <c r="BP2" s="9"/>
      <c r="BQ2" s="9"/>
      <c r="BR2" s="9"/>
      <c r="BS2" s="9"/>
      <c r="BT2" s="9"/>
      <c r="BU2" s="9"/>
      <c r="BV2" s="9"/>
      <c r="BW2" s="9"/>
      <c r="BX2" s="9"/>
      <c r="BY2" s="9"/>
      <c r="BZ2" s="9"/>
      <c r="CA2" s="9"/>
      <c r="CB2" s="9"/>
      <c r="CC2" s="9"/>
      <c r="CD2" s="9"/>
      <c r="CE2" s="9"/>
      <c r="CF2" s="9"/>
      <c r="CG2" s="9"/>
      <c r="CH2" s="9"/>
      <c r="CI2" s="9"/>
      <c r="CJ2" s="9"/>
      <c r="CK2" s="9"/>
      <c r="CL2" s="9"/>
      <c r="CM2" s="9"/>
      <c r="CN2" s="9"/>
      <c r="CO2" s="9"/>
      <c r="CP2" s="9"/>
      <c r="CQ2" s="9"/>
      <c r="CR2" s="9"/>
      <c r="CS2" s="9"/>
      <c r="CT2" s="9"/>
      <c r="CU2" s="9"/>
      <c r="CV2" s="9"/>
      <c r="CW2" s="9"/>
      <c r="CX2" s="9"/>
      <c r="CY2" s="9"/>
      <c r="CZ2" s="9"/>
      <c r="DA2" s="9"/>
      <c r="DB2" s="9"/>
      <c r="DC2" s="9"/>
      <c r="DD2" s="9"/>
      <c r="DE2" s="9"/>
      <c r="DF2" s="9"/>
      <c r="DG2" s="9"/>
      <c r="DH2" s="9"/>
      <c r="DI2" s="9"/>
      <c r="DJ2" s="9"/>
      <c r="DK2" s="9"/>
      <c r="DL2" s="9"/>
      <c r="DM2" s="9"/>
      <c r="DN2" s="9"/>
      <c r="DO2" s="9"/>
      <c r="DP2" s="9"/>
      <c r="DQ2" s="9"/>
      <c r="DR2" s="9"/>
      <c r="DS2" s="9"/>
      <c r="DT2" s="9"/>
      <c r="DU2" s="9"/>
      <c r="DV2" s="9"/>
      <c r="DW2" s="9"/>
      <c r="DX2" s="9"/>
      <c r="DY2" s="9"/>
      <c r="DZ2" s="9"/>
      <c r="EA2" s="9"/>
      <c r="EB2" s="9"/>
      <c r="EC2" s="9"/>
      <c r="ED2" s="9"/>
      <c r="EE2" s="9"/>
      <c r="EF2" s="9"/>
      <c r="EG2" s="9"/>
      <c r="EH2" s="9"/>
      <c r="EI2" s="9"/>
      <c r="EJ2" s="9"/>
      <c r="EK2" s="9"/>
      <c r="EL2" s="9"/>
      <c r="EM2" s="9"/>
      <c r="EN2" s="9"/>
      <c r="EO2" s="9"/>
      <c r="EP2" s="9"/>
      <c r="EQ2" s="9"/>
      <c r="ER2" s="9"/>
      <c r="ES2" s="9"/>
      <c r="ET2" s="9"/>
      <c r="EU2" s="9"/>
      <c r="EV2" s="9"/>
      <c r="EW2" s="9"/>
      <c r="EX2" s="9"/>
      <c r="EY2" s="9"/>
      <c r="EZ2" s="9"/>
      <c r="FA2" s="9"/>
      <c r="FB2" s="9"/>
      <c r="FC2" s="9"/>
      <c r="FD2" s="9"/>
      <c r="FE2" s="9"/>
      <c r="FF2" s="9"/>
      <c r="FG2" s="9"/>
      <c r="FH2" s="9"/>
      <c r="FI2" s="9"/>
      <c r="FJ2" s="9"/>
      <c r="FK2" s="9"/>
      <c r="FL2" s="9"/>
      <c r="FM2" s="9"/>
      <c r="FN2" s="9"/>
      <c r="FO2" s="9"/>
      <c r="FP2" s="9"/>
      <c r="FQ2" s="9"/>
      <c r="FR2" s="9"/>
      <c r="FS2" s="9"/>
      <c r="FT2" s="9"/>
      <c r="FU2" s="9"/>
      <c r="FV2" s="9"/>
      <c r="FW2" s="9"/>
      <c r="FX2" s="9"/>
      <c r="FY2" s="9"/>
      <c r="FZ2" s="9"/>
      <c r="GA2" s="9"/>
      <c r="GB2" s="9"/>
      <c r="GC2" s="9"/>
      <c r="GD2" s="9"/>
      <c r="GE2" s="9"/>
      <c r="GF2" s="9"/>
      <c r="GG2" s="9"/>
      <c r="GH2" s="9"/>
      <c r="GI2" s="9"/>
      <c r="GJ2" s="9"/>
      <c r="GK2" s="9"/>
      <c r="GL2" s="9"/>
      <c r="GM2" s="9"/>
      <c r="GN2" s="9"/>
      <c r="GO2" s="9"/>
      <c r="GP2" s="9"/>
      <c r="GQ2" s="9"/>
      <c r="GR2" s="9"/>
      <c r="GS2" s="9"/>
      <c r="GT2" s="9"/>
      <c r="GU2" s="9"/>
      <c r="GV2" s="9"/>
      <c r="GW2" s="9"/>
      <c r="GX2" s="9"/>
      <c r="GY2" s="9"/>
      <c r="GZ2" s="9"/>
      <c r="HA2" s="9"/>
      <c r="HB2" s="9"/>
      <c r="HC2" s="9"/>
      <c r="HD2" s="9"/>
      <c r="HE2" s="9"/>
      <c r="HF2" s="9"/>
      <c r="HG2" s="9"/>
      <c r="HH2" s="9"/>
      <c r="HI2" s="9"/>
      <c r="HJ2" s="9"/>
      <c r="HK2" s="9"/>
      <c r="HL2" s="9"/>
      <c r="HM2" s="9"/>
      <c r="HN2" s="9"/>
      <c r="HO2" s="9"/>
      <c r="HP2" s="9"/>
      <c r="HQ2" s="9"/>
      <c r="HR2" s="9"/>
      <c r="HS2" s="9"/>
      <c r="HT2" s="9"/>
      <c r="HU2" s="9"/>
      <c r="HV2" s="9"/>
      <c r="HW2" s="9"/>
      <c r="HX2" s="9"/>
      <c r="HY2" s="9"/>
      <c r="HZ2" s="9"/>
      <c r="IA2" s="9"/>
      <c r="IB2" s="9"/>
      <c r="IC2" s="9"/>
      <c r="ID2" s="9"/>
      <c r="IE2" s="9"/>
      <c r="IF2" s="9"/>
      <c r="IG2" s="9"/>
      <c r="IH2" s="9"/>
      <c r="II2" s="9"/>
      <c r="IJ2" s="9"/>
      <c r="IK2" s="9"/>
      <c r="IL2" s="9"/>
      <c r="IM2" s="9"/>
      <c r="IN2" s="9"/>
      <c r="IO2" s="9"/>
      <c r="IP2" s="9"/>
      <c r="IQ2" s="9"/>
      <c r="IR2" s="9"/>
      <c r="IS2" s="9"/>
      <c r="IT2" s="9"/>
      <c r="IU2" s="9"/>
      <c r="IV2" s="9"/>
      <c r="IW2" s="9"/>
      <c r="IX2" s="9"/>
      <c r="IY2" s="9"/>
      <c r="IZ2" s="9"/>
      <c r="JA2" s="9"/>
      <c r="JB2" s="9"/>
      <c r="JC2" s="9"/>
      <c r="JD2" s="9"/>
      <c r="JE2" s="9"/>
      <c r="JF2" s="9"/>
      <c r="JG2" s="9"/>
      <c r="JH2" s="9"/>
      <c r="JI2" s="9"/>
      <c r="JJ2" s="9"/>
      <c r="JK2" s="9"/>
      <c r="JL2" s="9"/>
      <c r="JM2" s="9"/>
      <c r="JN2" s="9"/>
      <c r="JO2" s="9"/>
      <c r="JP2" s="9"/>
      <c r="JQ2" s="9"/>
      <c r="JR2" s="9"/>
      <c r="JS2" s="9"/>
      <c r="JT2" s="9"/>
      <c r="JU2" s="9"/>
      <c r="JV2" s="9"/>
      <c r="JW2" s="9"/>
      <c r="JX2" s="9"/>
      <c r="JY2" s="9"/>
      <c r="JZ2" s="9"/>
      <c r="KA2" s="9"/>
      <c r="KB2" s="9"/>
      <c r="KC2" s="9"/>
      <c r="KD2" s="9"/>
      <c r="KE2" s="9"/>
      <c r="KF2" s="9"/>
      <c r="KG2" s="9"/>
      <c r="KH2" s="9"/>
      <c r="KI2" s="9"/>
      <c r="KJ2" s="9"/>
      <c r="KK2" s="9"/>
      <c r="KL2" s="9"/>
      <c r="KM2" s="9"/>
      <c r="KN2" s="9"/>
      <c r="KO2" s="9"/>
      <c r="KP2" s="9"/>
      <c r="KQ2" s="9"/>
      <c r="KR2" s="9"/>
      <c r="KS2" s="9"/>
      <c r="KT2" s="9"/>
      <c r="KU2" s="9"/>
      <c r="KV2" s="9"/>
      <c r="KW2" s="9"/>
      <c r="KX2" s="9"/>
      <c r="KY2" s="9"/>
      <c r="KZ2" s="9"/>
      <c r="LA2" s="9"/>
      <c r="LB2" s="9"/>
      <c r="LC2" s="9"/>
      <c r="LD2" s="9"/>
      <c r="LE2" s="9"/>
      <c r="LF2" s="9"/>
      <c r="LG2" s="9"/>
      <c r="LH2" s="9"/>
      <c r="LI2" s="9"/>
      <c r="LJ2" s="9"/>
      <c r="LK2" s="9"/>
      <c r="LL2" s="9"/>
      <c r="LM2" s="9"/>
      <c r="LN2" s="9"/>
      <c r="LO2" s="9"/>
      <c r="LP2" s="9"/>
      <c r="LQ2" s="9"/>
      <c r="LR2" s="9"/>
      <c r="LS2" s="9"/>
      <c r="LT2" s="9"/>
      <c r="LU2" s="9"/>
      <c r="LV2" s="9"/>
      <c r="LW2" s="9"/>
      <c r="LX2" s="9"/>
      <c r="LY2" s="9"/>
      <c r="LZ2" s="9"/>
      <c r="MA2" s="9"/>
      <c r="MB2" s="9"/>
      <c r="MC2" s="9"/>
      <c r="MD2" s="9"/>
      <c r="ME2" s="9"/>
      <c r="MF2" s="9"/>
      <c r="MG2" s="9"/>
      <c r="MH2" s="9"/>
      <c r="MI2" s="9"/>
      <c r="MJ2" s="9"/>
      <c r="MK2" s="9"/>
      <c r="ML2" s="9"/>
      <c r="MM2" s="9"/>
      <c r="MN2" s="9"/>
      <c r="MO2" s="9"/>
      <c r="MP2" s="9"/>
      <c r="MQ2" s="9"/>
      <c r="MR2" s="9"/>
      <c r="MS2" s="9"/>
      <c r="MT2" s="9"/>
      <c r="MU2" s="9"/>
      <c r="MV2" s="9"/>
      <c r="MW2" s="9"/>
      <c r="MX2" s="9"/>
      <c r="MY2" s="9"/>
      <c r="MZ2" s="9"/>
      <c r="NA2" s="9"/>
      <c r="NB2" s="9"/>
      <c r="NC2" s="9"/>
      <c r="ND2" s="9"/>
      <c r="NE2" s="9"/>
      <c r="NF2" s="9"/>
      <c r="NG2" s="9"/>
      <c r="NH2" s="9"/>
      <c r="NI2" s="9"/>
      <c r="NJ2" s="9"/>
      <c r="NK2" s="9"/>
      <c r="NL2" s="9"/>
      <c r="NM2" s="9"/>
      <c r="NN2" s="9"/>
      <c r="NO2" s="9"/>
      <c r="NP2" s="9"/>
      <c r="NQ2" s="9"/>
      <c r="NR2" s="9"/>
      <c r="NS2" s="9"/>
      <c r="NT2" s="9"/>
      <c r="NU2" s="9"/>
      <c r="NV2" s="9"/>
      <c r="NW2" s="9"/>
      <c r="NX2" s="9"/>
      <c r="NY2" s="9"/>
      <c r="NZ2" s="9"/>
      <c r="OA2" s="9"/>
      <c r="OB2" s="9"/>
      <c r="OC2" s="9"/>
      <c r="OD2" s="9"/>
      <c r="OE2" s="9"/>
      <c r="OF2" s="9"/>
      <c r="OG2" s="9"/>
      <c r="OH2" s="9"/>
      <c r="OI2" s="9"/>
      <c r="OJ2" s="9"/>
      <c r="OK2" s="9"/>
      <c r="OL2" s="9"/>
      <c r="OM2" s="9"/>
      <c r="ON2" s="9"/>
      <c r="OO2" s="9"/>
      <c r="OP2" s="9"/>
      <c r="OQ2" s="9"/>
      <c r="OR2" s="9"/>
      <c r="OS2" s="9"/>
      <c r="OT2" s="9"/>
      <c r="OU2" s="9"/>
      <c r="OV2" s="9"/>
      <c r="OW2" s="9"/>
      <c r="OX2" s="9"/>
      <c r="OY2" s="9"/>
      <c r="OZ2" s="9"/>
      <c r="PA2" s="9"/>
      <c r="PB2" s="9"/>
      <c r="PC2" s="9"/>
      <c r="PD2" s="9"/>
      <c r="PE2" s="9"/>
      <c r="PF2" s="9"/>
      <c r="PG2" s="9"/>
      <c r="PH2" s="9"/>
      <c r="PI2" s="9"/>
      <c r="PJ2" s="9"/>
      <c r="PK2" s="9"/>
      <c r="PL2" s="9"/>
      <c r="PM2" s="9"/>
      <c r="PN2" s="9"/>
      <c r="PO2" s="9"/>
      <c r="PP2" s="9"/>
      <c r="PQ2" s="9"/>
      <c r="PR2" s="9"/>
      <c r="PS2" s="9"/>
      <c r="PT2" s="9"/>
      <c r="PU2" s="9"/>
      <c r="PV2" s="9"/>
      <c r="PW2" s="9"/>
      <c r="PX2" s="9"/>
      <c r="PY2" s="9"/>
      <c r="PZ2" s="9"/>
      <c r="QA2" s="9"/>
      <c r="QB2" s="9"/>
      <c r="QC2" s="9"/>
      <c r="QD2" s="9"/>
      <c r="QE2" s="9"/>
      <c r="QF2" s="9"/>
      <c r="QG2" s="9"/>
      <c r="QH2" s="9"/>
      <c r="QI2" s="9"/>
      <c r="QJ2" s="9"/>
      <c r="QK2" s="9"/>
      <c r="QL2" s="9"/>
      <c r="QM2" s="9"/>
      <c r="QN2" s="9"/>
      <c r="QO2" s="9"/>
      <c r="QP2" s="9"/>
      <c r="QQ2" s="9"/>
      <c r="QR2" s="9"/>
      <c r="QS2" s="9"/>
      <c r="QT2" s="9"/>
      <c r="QU2" s="9"/>
      <c r="QV2" s="9"/>
      <c r="QW2" s="9"/>
      <c r="QX2" s="9"/>
      <c r="QY2" s="9"/>
      <c r="QZ2" s="9"/>
      <c r="RA2" s="9"/>
      <c r="RB2" s="9"/>
      <c r="RC2" s="9"/>
      <c r="RD2" s="9"/>
      <c r="RE2" s="9"/>
      <c r="RF2" s="9"/>
      <c r="RG2" s="9"/>
      <c r="RH2" s="9"/>
      <c r="RI2" s="9"/>
      <c r="RJ2" s="9"/>
      <c r="RK2" s="9"/>
      <c r="RL2" s="9"/>
      <c r="RM2" s="9"/>
      <c r="RN2" s="9"/>
      <c r="RO2" s="9"/>
      <c r="RP2" s="9"/>
      <c r="RQ2" s="9"/>
      <c r="RR2" s="9"/>
      <c r="RS2" s="9"/>
      <c r="RT2" s="9"/>
      <c r="RU2" s="9"/>
      <c r="RV2" s="9"/>
      <c r="RW2" s="9"/>
      <c r="RX2" s="9"/>
      <c r="RY2" s="9"/>
      <c r="RZ2" s="9"/>
      <c r="SA2" s="9"/>
      <c r="SB2" s="9"/>
      <c r="SC2" s="9"/>
      <c r="SD2" s="9"/>
      <c r="SE2" s="9"/>
      <c r="SF2" s="9"/>
      <c r="SG2" s="9"/>
      <c r="SH2" s="9"/>
      <c r="SI2" s="9"/>
      <c r="SJ2" s="9"/>
      <c r="SK2" s="9"/>
      <c r="SL2" s="9"/>
      <c r="SM2" s="9"/>
      <c r="SN2" s="9"/>
      <c r="SO2" s="9"/>
      <c r="SP2" s="9"/>
      <c r="SQ2" s="9"/>
      <c r="SR2" s="9"/>
      <c r="SS2" s="9"/>
      <c r="ST2" s="9"/>
      <c r="SU2" s="9"/>
      <c r="SV2" s="9"/>
      <c r="SW2" s="9"/>
      <c r="SX2" s="9"/>
      <c r="SY2" s="9"/>
      <c r="SZ2" s="9"/>
      <c r="TA2" s="9"/>
      <c r="TB2" s="9"/>
      <c r="TC2" s="9"/>
      <c r="TD2" s="9"/>
      <c r="TE2" s="9"/>
      <c r="TF2" s="9"/>
      <c r="TG2" s="9"/>
      <c r="TH2" s="9"/>
      <c r="TI2" s="9"/>
      <c r="TJ2" s="9"/>
      <c r="TK2" s="9"/>
      <c r="TL2" s="9"/>
      <c r="TM2" s="9"/>
      <c r="TN2" s="9"/>
      <c r="TO2" s="9"/>
      <c r="TP2" s="9"/>
      <c r="TQ2" s="9"/>
      <c r="TR2" s="9"/>
      <c r="TS2" s="9"/>
      <c r="TT2" s="9"/>
      <c r="TU2" s="9"/>
      <c r="TV2" s="9"/>
      <c r="TW2" s="9"/>
      <c r="TX2" s="9"/>
      <c r="TY2" s="9"/>
      <c r="TZ2" s="9"/>
      <c r="UA2" s="9"/>
      <c r="UB2" s="9"/>
      <c r="UC2" s="9"/>
      <c r="UD2" s="9"/>
      <c r="UE2" s="9"/>
      <c r="UF2" s="9"/>
      <c r="UG2" s="9"/>
      <c r="UH2" s="9"/>
      <c r="UI2" s="9"/>
      <c r="UJ2" s="9"/>
      <c r="UK2" s="9"/>
      <c r="UL2" s="9"/>
      <c r="UM2" s="9"/>
      <c r="UN2" s="9"/>
      <c r="UO2" s="9"/>
      <c r="UP2" s="9"/>
      <c r="UQ2" s="9"/>
      <c r="UR2" s="9"/>
      <c r="US2" s="9"/>
      <c r="UT2" s="9"/>
      <c r="UU2" s="9"/>
      <c r="UV2" s="9"/>
      <c r="UW2" s="9"/>
      <c r="UX2" s="9"/>
      <c r="UY2" s="9"/>
      <c r="UZ2" s="9"/>
      <c r="VA2" s="9"/>
      <c r="VB2" s="9"/>
      <c r="VC2" s="9"/>
      <c r="VD2" s="9"/>
      <c r="VE2" s="9"/>
      <c r="VF2" s="9"/>
      <c r="VG2" s="9"/>
      <c r="VH2" s="9"/>
      <c r="VI2" s="9"/>
      <c r="VJ2" s="9"/>
      <c r="VK2" s="9"/>
      <c r="VL2" s="9"/>
      <c r="VM2" s="9"/>
      <c r="VN2" s="9"/>
      <c r="VO2" s="9"/>
      <c r="VP2" s="9"/>
      <c r="VQ2" s="9"/>
      <c r="VR2" s="9"/>
      <c r="VS2" s="9"/>
      <c r="VT2" s="9"/>
      <c r="VU2" s="9"/>
      <c r="VV2" s="9"/>
      <c r="VW2" s="9"/>
      <c r="VX2" s="9"/>
      <c r="VY2" s="9"/>
      <c r="VZ2" s="9"/>
      <c r="WA2" s="9"/>
      <c r="WB2" s="9"/>
      <c r="WC2" s="9"/>
      <c r="WD2" s="9"/>
      <c r="WE2" s="9"/>
      <c r="WF2" s="9"/>
      <c r="WG2" s="9"/>
      <c r="WH2" s="9"/>
      <c r="WI2" s="9"/>
      <c r="WJ2" s="9"/>
      <c r="WK2" s="9"/>
      <c r="WL2" s="9"/>
      <c r="WM2" s="9"/>
      <c r="WN2" s="9"/>
      <c r="WO2" s="9"/>
      <c r="WP2" s="9"/>
      <c r="WQ2" s="9"/>
      <c r="WR2" s="9"/>
      <c r="WS2" s="9"/>
      <c r="WT2" s="9"/>
      <c r="WU2" s="9"/>
      <c r="WV2" s="9"/>
      <c r="WW2" s="9"/>
      <c r="WX2" s="9"/>
      <c r="WY2" s="9"/>
      <c r="WZ2" s="9"/>
      <c r="XA2" s="9"/>
      <c r="XB2" s="9"/>
      <c r="XC2" s="9"/>
      <c r="XD2" s="9"/>
      <c r="XE2" s="9"/>
      <c r="XF2" s="9"/>
      <c r="XG2" s="9"/>
      <c r="XH2" s="9"/>
      <c r="XI2" s="9"/>
      <c r="XJ2" s="9"/>
      <c r="XK2" s="9"/>
      <c r="XL2" s="9"/>
      <c r="XM2" s="9"/>
      <c r="XN2" s="9"/>
      <c r="XO2" s="9"/>
      <c r="XP2" s="9"/>
      <c r="XQ2" s="9"/>
      <c r="XR2" s="9"/>
      <c r="XS2" s="9"/>
      <c r="XT2" s="9"/>
      <c r="XU2" s="9"/>
      <c r="XV2" s="9"/>
      <c r="XW2" s="9"/>
      <c r="XX2" s="9"/>
      <c r="XY2" s="9"/>
      <c r="XZ2" s="9"/>
      <c r="YA2" s="9"/>
      <c r="YB2" s="9"/>
      <c r="YC2" s="9"/>
      <c r="YD2" s="9"/>
      <c r="YE2" s="9"/>
      <c r="YF2" s="9"/>
      <c r="YG2" s="9"/>
      <c r="YH2" s="9"/>
      <c r="YI2" s="9"/>
      <c r="YJ2" s="9"/>
      <c r="YK2" s="9"/>
      <c r="YL2" s="9"/>
      <c r="YM2" s="9"/>
      <c r="YN2" s="9"/>
      <c r="YO2" s="9"/>
      <c r="YP2" s="9"/>
      <c r="YQ2" s="9"/>
      <c r="YR2" s="9"/>
      <c r="YS2" s="9"/>
      <c r="YT2" s="9"/>
      <c r="YU2" s="9"/>
      <c r="YV2" s="9"/>
      <c r="YW2" s="9"/>
      <c r="YX2" s="9"/>
      <c r="YY2" s="9"/>
      <c r="YZ2" s="9"/>
      <c r="ZA2" s="9"/>
      <c r="ZB2" s="9"/>
      <c r="ZC2" s="9"/>
      <c r="ZD2" s="9"/>
      <c r="ZE2" s="9"/>
      <c r="ZF2" s="9"/>
      <c r="ZG2" s="9"/>
      <c r="ZH2" s="9"/>
      <c r="ZI2" s="9"/>
      <c r="ZJ2" s="9"/>
      <c r="ZK2" s="9"/>
      <c r="ZL2" s="9"/>
      <c r="ZM2" s="9"/>
      <c r="ZN2" s="9"/>
      <c r="ZO2" s="9"/>
      <c r="ZP2" s="9"/>
      <c r="ZQ2" s="9"/>
      <c r="ZR2" s="9"/>
      <c r="ZS2" s="9"/>
      <c r="ZT2" s="9"/>
      <c r="ZU2" s="9"/>
      <c r="ZV2" s="9"/>
      <c r="ZW2" s="9"/>
      <c r="ZX2" s="9"/>
      <c r="ZY2" s="9"/>
      <c r="ZZ2" s="9"/>
      <c r="AAA2" s="9"/>
      <c r="AAB2" s="9"/>
      <c r="AAC2" s="9"/>
      <c r="AAD2" s="9"/>
      <c r="AAE2" s="9"/>
      <c r="AAF2" s="9"/>
      <c r="AAG2" s="9"/>
      <c r="AAH2" s="9"/>
      <c r="AAI2" s="9"/>
      <c r="AAJ2" s="9"/>
      <c r="AAK2" s="9"/>
      <c r="AAL2" s="9"/>
      <c r="AAM2" s="9"/>
      <c r="AAN2" s="9"/>
      <c r="AAO2" s="9"/>
      <c r="AAP2" s="9"/>
      <c r="AAQ2" s="9"/>
      <c r="AAR2" s="9"/>
      <c r="AAS2" s="9"/>
      <c r="AAT2" s="9"/>
      <c r="AAU2" s="9"/>
      <c r="AAV2" s="9"/>
      <c r="AAW2" s="9"/>
      <c r="AAX2" s="9"/>
      <c r="AAY2" s="9"/>
      <c r="AAZ2" s="9"/>
      <c r="ABA2" s="9"/>
      <c r="ABB2" s="9"/>
      <c r="ABC2" s="9"/>
      <c r="ABD2" s="9"/>
      <c r="ABE2" s="9"/>
      <c r="ABF2" s="9"/>
      <c r="ABG2" s="9"/>
      <c r="ABH2" s="9"/>
      <c r="ABI2" s="9"/>
      <c r="ABJ2" s="9"/>
      <c r="ABK2" s="9"/>
      <c r="ABL2" s="9"/>
      <c r="ABM2" s="9"/>
      <c r="ABN2" s="9"/>
      <c r="ABO2" s="9"/>
      <c r="ABP2" s="9"/>
      <c r="ABQ2" s="9"/>
      <c r="ABR2" s="9"/>
      <c r="ABS2" s="9"/>
      <c r="ABT2" s="9"/>
      <c r="ABU2" s="9"/>
      <c r="ABV2" s="9"/>
      <c r="ABW2" s="9"/>
      <c r="ABX2" s="9"/>
      <c r="ABY2" s="9"/>
      <c r="ABZ2" s="9"/>
      <c r="ACA2" s="9"/>
      <c r="ACB2" s="9"/>
      <c r="ACC2" s="9"/>
      <c r="ACD2" s="9"/>
      <c r="ACE2" s="9"/>
      <c r="ACF2" s="9"/>
      <c r="ACG2" s="9"/>
      <c r="ACH2" s="9"/>
      <c r="ACI2" s="9"/>
      <c r="ACJ2" s="9"/>
      <c r="ACK2" s="9"/>
      <c r="ACL2" s="9"/>
      <c r="ACM2" s="9"/>
      <c r="ACN2" s="9"/>
      <c r="ACO2" s="9"/>
      <c r="ACP2" s="9"/>
      <c r="ACQ2" s="9"/>
      <c r="ACR2" s="9"/>
      <c r="ACS2" s="9"/>
      <c r="ACT2" s="9"/>
      <c r="ACU2" s="9"/>
      <c r="ACV2" s="9"/>
      <c r="ACW2" s="9"/>
      <c r="ACX2" s="9"/>
      <c r="ACY2" s="9"/>
      <c r="ACZ2" s="9"/>
      <c r="ADA2" s="9"/>
      <c r="ADB2" s="9"/>
      <c r="ADC2" s="9"/>
      <c r="ADD2" s="9"/>
      <c r="ADE2" s="9"/>
      <c r="ADF2" s="9"/>
      <c r="ADG2" s="9"/>
      <c r="ADH2" s="9"/>
      <c r="ADI2" s="9"/>
      <c r="ADJ2" s="9"/>
      <c r="ADK2" s="9"/>
      <c r="ADL2" s="9"/>
      <c r="ADM2" s="9"/>
      <c r="ADN2" s="9"/>
      <c r="ADO2" s="9"/>
      <c r="ADP2" s="9"/>
      <c r="ADQ2" s="9"/>
      <c r="ADR2" s="9"/>
      <c r="ADS2" s="9"/>
      <c r="ADT2" s="9"/>
      <c r="ADU2" s="9"/>
      <c r="ADV2" s="9"/>
      <c r="ADW2" s="9"/>
      <c r="ADX2" s="9"/>
      <c r="ADY2" s="9"/>
      <c r="ADZ2" s="9"/>
      <c r="AEA2" s="9"/>
      <c r="AEB2" s="9"/>
      <c r="AEC2" s="9"/>
      <c r="AED2" s="9"/>
      <c r="AEE2" s="9"/>
      <c r="AEF2" s="9"/>
      <c r="AEG2" s="9"/>
      <c r="AEH2" s="9"/>
      <c r="AEI2" s="9"/>
      <c r="AEJ2" s="9"/>
      <c r="AEK2" s="9"/>
      <c r="AEL2" s="9"/>
      <c r="AEM2" s="9"/>
      <c r="AEN2" s="9"/>
      <c r="AEO2" s="9"/>
      <c r="AEP2" s="9"/>
      <c r="AEQ2" s="9"/>
      <c r="AER2" s="9"/>
      <c r="AES2" s="9"/>
      <c r="AET2" s="9"/>
      <c r="AEU2" s="9"/>
      <c r="AEV2" s="9"/>
      <c r="AEW2" s="9"/>
      <c r="AEX2" s="9"/>
      <c r="AEY2" s="9"/>
      <c r="AEZ2" s="9"/>
      <c r="AFA2" s="9"/>
      <c r="AFB2" s="9"/>
      <c r="AFC2" s="9"/>
      <c r="AFD2" s="9"/>
      <c r="AFE2" s="9"/>
      <c r="AFF2" s="9"/>
      <c r="AFG2" s="9"/>
      <c r="AFH2" s="9"/>
      <c r="AFI2" s="9"/>
      <c r="AFJ2" s="9"/>
      <c r="AFK2" s="9"/>
      <c r="AFL2" s="9"/>
      <c r="AFM2" s="9"/>
      <c r="AFN2" s="9"/>
      <c r="AFO2" s="9"/>
      <c r="AFP2" s="9"/>
      <c r="AFQ2" s="9"/>
      <c r="AFR2" s="9"/>
      <c r="AFS2" s="9"/>
      <c r="AFT2" s="9"/>
      <c r="AFU2" s="9"/>
      <c r="AFV2" s="9"/>
      <c r="AFW2" s="9"/>
      <c r="AFX2" s="9"/>
      <c r="AFY2" s="9"/>
      <c r="AFZ2" s="9"/>
      <c r="AGA2" s="9"/>
      <c r="AGB2" s="9"/>
      <c r="AGC2" s="9"/>
      <c r="AGD2" s="9"/>
      <c r="AGE2" s="9"/>
      <c r="AGF2" s="9"/>
      <c r="AGG2" s="9"/>
      <c r="AGH2" s="9"/>
      <c r="AGI2" s="9"/>
      <c r="AGJ2" s="9"/>
      <c r="AGK2" s="9"/>
      <c r="AGL2" s="9"/>
      <c r="AGM2" s="9"/>
      <c r="AGN2" s="9"/>
      <c r="AGO2" s="9"/>
      <c r="AGP2" s="9"/>
      <c r="AGQ2" s="9"/>
      <c r="AGR2" s="9"/>
      <c r="AGS2" s="9"/>
      <c r="AGT2" s="9"/>
      <c r="AGU2" s="9"/>
      <c r="AGV2" s="9"/>
      <c r="AGW2" s="9"/>
      <c r="AGX2" s="9"/>
      <c r="AGY2" s="9"/>
      <c r="AGZ2" s="9"/>
      <c r="AHA2" s="9"/>
      <c r="AHB2" s="9"/>
      <c r="AHC2" s="9"/>
      <c r="AHD2" s="9"/>
      <c r="AHE2" s="9"/>
      <c r="AHF2" s="9"/>
      <c r="AHG2" s="9"/>
      <c r="AHH2" s="9"/>
      <c r="AHI2" s="9"/>
      <c r="AHJ2" s="9"/>
      <c r="AHK2" s="9"/>
      <c r="AHL2" s="9"/>
      <c r="AHM2" s="9"/>
      <c r="AHN2" s="9"/>
      <c r="AHO2" s="9"/>
      <c r="AHP2" s="9"/>
      <c r="AHQ2" s="9"/>
      <c r="AHR2" s="9"/>
      <c r="AHS2" s="9"/>
      <c r="AHT2" s="9"/>
      <c r="AHU2" s="9"/>
      <c r="AHV2" s="9"/>
      <c r="AHW2" s="9"/>
      <c r="AHX2" s="9"/>
      <c r="AHY2" s="9"/>
      <c r="AHZ2" s="9"/>
      <c r="AIA2" s="9"/>
      <c r="AIB2" s="9"/>
      <c r="AIC2" s="9"/>
      <c r="AID2" s="9"/>
      <c r="AIE2" s="9"/>
      <c r="AIF2" s="9"/>
      <c r="AIG2" s="9"/>
      <c r="AIH2" s="9"/>
      <c r="AII2" s="9"/>
      <c r="AIJ2" s="9"/>
      <c r="AIK2" s="9"/>
      <c r="AIL2" s="9"/>
      <c r="AIM2" s="9"/>
      <c r="AIN2" s="9"/>
      <c r="AIO2" s="9"/>
      <c r="AIP2" s="9"/>
      <c r="AIQ2" s="9"/>
      <c r="AIR2" s="9"/>
      <c r="AIS2" s="9"/>
      <c r="AIT2" s="9"/>
      <c r="AIU2" s="9"/>
      <c r="AIV2" s="9"/>
      <c r="AIW2" s="9"/>
      <c r="AIX2" s="9"/>
      <c r="AIY2" s="9"/>
      <c r="AIZ2" s="9"/>
      <c r="AJA2" s="9"/>
      <c r="AJB2" s="9"/>
      <c r="AJC2" s="9"/>
      <c r="AJD2" s="9"/>
      <c r="AJE2" s="9"/>
      <c r="AJF2" s="9"/>
      <c r="AJG2" s="9"/>
      <c r="AJH2" s="9"/>
      <c r="AJI2" s="9"/>
      <c r="AJJ2" s="9"/>
      <c r="AJK2" s="9"/>
      <c r="AJL2" s="9"/>
      <c r="AJM2" s="9"/>
      <c r="AJN2" s="9"/>
      <c r="AJO2" s="9"/>
      <c r="AJP2" s="9"/>
      <c r="AJQ2" s="9"/>
      <c r="AJR2" s="9"/>
      <c r="AJS2" s="9"/>
      <c r="AJT2" s="9"/>
      <c r="AJU2" s="9"/>
      <c r="AJV2" s="9"/>
      <c r="AJW2" s="9"/>
      <c r="AJX2" s="9"/>
      <c r="AJY2" s="9"/>
      <c r="AJZ2" s="9"/>
      <c r="AKA2" s="9"/>
      <c r="AKB2" s="9"/>
      <c r="AKC2" s="9"/>
      <c r="AKD2" s="9"/>
      <c r="AKE2" s="9"/>
      <c r="AKF2" s="9"/>
      <c r="AKG2" s="9"/>
      <c r="AKH2" s="9"/>
      <c r="AKI2" s="9"/>
      <c r="AKJ2" s="9"/>
      <c r="AKK2" s="9"/>
      <c r="AKL2" s="9"/>
      <c r="AKM2" s="9"/>
      <c r="AKN2" s="9"/>
      <c r="AKO2" s="9"/>
      <c r="AKP2" s="9"/>
      <c r="AKQ2" s="9"/>
      <c r="AKR2" s="9"/>
      <c r="AKS2" s="9"/>
      <c r="AKT2" s="9"/>
      <c r="AKU2" s="9"/>
      <c r="AKV2" s="9"/>
      <c r="AKW2" s="9"/>
      <c r="AKX2" s="9"/>
      <c r="AKY2" s="9"/>
      <c r="AKZ2" s="9"/>
      <c r="ALA2" s="9"/>
      <c r="ALB2" s="9"/>
      <c r="ALC2" s="9"/>
      <c r="ALD2" s="9"/>
      <c r="ALE2" s="9"/>
      <c r="ALF2" s="9"/>
      <c r="ALG2" s="9"/>
      <c r="ALH2" s="9"/>
      <c r="ALI2" s="9"/>
      <c r="ALJ2" s="9"/>
      <c r="ALK2" s="9"/>
      <c r="ALL2" s="9"/>
      <c r="ALM2" s="9"/>
      <c r="ALN2" s="9"/>
      <c r="ALO2" s="9"/>
      <c r="ALP2" s="9"/>
      <c r="ALQ2" s="9"/>
      <c r="ALR2" s="9"/>
      <c r="ALS2" s="9"/>
      <c r="ALT2" s="9"/>
      <c r="ALU2" s="9"/>
      <c r="ALV2" s="9"/>
      <c r="ALW2" s="9"/>
      <c r="ALX2" s="9"/>
      <c r="ALY2" s="9"/>
      <c r="ALZ2" s="9"/>
      <c r="AMA2" s="9"/>
      <c r="AMB2" s="9"/>
      <c r="AMC2" s="9"/>
      <c r="AMD2" s="9"/>
      <c r="AME2" s="9"/>
      <c r="AMF2" s="9"/>
      <c r="AMG2" s="9"/>
      <c r="AMH2" s="9"/>
      <c r="AMI2" s="9"/>
      <c r="AMJ2" s="9"/>
      <c r="AMK2" s="9"/>
      <c r="AML2" s="9"/>
      <c r="AMM2" s="9"/>
      <c r="AMN2" s="9"/>
      <c r="AMO2" s="9"/>
      <c r="AMP2" s="9"/>
      <c r="AMQ2" s="9"/>
      <c r="AMR2" s="9"/>
      <c r="AMS2" s="9"/>
      <c r="AMT2" s="9"/>
      <c r="AMU2" s="9"/>
      <c r="AMV2" s="9"/>
      <c r="AMW2" s="9"/>
      <c r="AMX2" s="9"/>
      <c r="AMY2" s="9"/>
      <c r="AMZ2" s="9"/>
      <c r="ANA2" s="9"/>
      <c r="ANB2" s="9"/>
      <c r="ANC2" s="9"/>
      <c r="AND2" s="9"/>
      <c r="ANE2" s="9"/>
      <c r="ANF2" s="9"/>
      <c r="ANG2" s="9"/>
      <c r="ANH2" s="9"/>
      <c r="ANI2" s="9"/>
      <c r="ANJ2" s="9"/>
      <c r="ANK2" s="9"/>
      <c r="ANL2" s="9"/>
      <c r="ANM2" s="9"/>
      <c r="ANN2" s="9"/>
      <c r="ANO2" s="9"/>
      <c r="ANP2" s="9"/>
      <c r="ANQ2" s="9"/>
      <c r="ANR2" s="9"/>
      <c r="ANS2" s="9"/>
      <c r="ANT2" s="9"/>
      <c r="ANU2" s="9"/>
      <c r="ANV2" s="9"/>
      <c r="ANW2" s="9"/>
      <c r="ANX2" s="9"/>
      <c r="ANY2" s="9"/>
      <c r="ANZ2" s="9"/>
      <c r="AOA2" s="9"/>
      <c r="AOB2" s="9"/>
      <c r="AOC2" s="9"/>
      <c r="AOD2" s="9"/>
      <c r="AOE2" s="9"/>
      <c r="AOF2" s="9"/>
      <c r="AOG2" s="9"/>
      <c r="AOH2" s="9"/>
      <c r="AOI2" s="9"/>
      <c r="AOJ2" s="9"/>
      <c r="AOK2" s="9"/>
      <c r="AOL2" s="9"/>
      <c r="AOM2" s="9"/>
      <c r="AON2" s="9"/>
      <c r="AOO2" s="9"/>
      <c r="AOP2" s="9"/>
      <c r="AOQ2" s="9"/>
      <c r="AOR2" s="9"/>
      <c r="AOS2" s="9"/>
      <c r="AOT2" s="9"/>
      <c r="AOU2" s="9"/>
      <c r="AOV2" s="9"/>
      <c r="AOW2" s="9"/>
      <c r="AOX2" s="9"/>
      <c r="AOY2" s="9"/>
      <c r="AOZ2" s="9"/>
      <c r="APA2" s="9"/>
      <c r="APB2" s="9"/>
      <c r="APC2" s="9"/>
      <c r="APD2" s="9"/>
      <c r="APE2" s="9"/>
      <c r="APF2" s="9"/>
      <c r="APG2" s="9"/>
      <c r="APH2" s="9"/>
      <c r="API2" s="9"/>
      <c r="APJ2" s="9"/>
      <c r="APK2" s="9"/>
      <c r="APL2" s="9"/>
      <c r="APM2" s="9"/>
      <c r="APN2" s="9"/>
      <c r="APO2" s="9"/>
      <c r="APP2" s="9"/>
      <c r="APQ2" s="9"/>
      <c r="APR2" s="9"/>
      <c r="APS2" s="9"/>
      <c r="APT2" s="9"/>
      <c r="APU2" s="9"/>
      <c r="APV2" s="9"/>
      <c r="APW2" s="9"/>
      <c r="APX2" s="9"/>
      <c r="APY2" s="9"/>
      <c r="APZ2" s="9"/>
      <c r="AQA2" s="9"/>
      <c r="AQB2" s="9"/>
      <c r="AQC2" s="9"/>
      <c r="AQD2" s="9"/>
      <c r="AQE2" s="9"/>
      <c r="AQF2" s="9"/>
      <c r="AQG2" s="9"/>
      <c r="AQH2" s="9"/>
      <c r="AQI2" s="9"/>
      <c r="AQJ2" s="9"/>
      <c r="AQK2" s="9"/>
      <c r="AQL2" s="9"/>
      <c r="AQM2" s="9"/>
      <c r="AQN2" s="9"/>
      <c r="AQO2" s="9"/>
      <c r="AQP2" s="9"/>
      <c r="AQQ2" s="9"/>
      <c r="AQR2" s="9"/>
      <c r="AQS2" s="9"/>
      <c r="AQT2" s="9"/>
      <c r="AQU2" s="9"/>
      <c r="AQV2" s="9"/>
      <c r="AQW2" s="9"/>
      <c r="AQX2" s="9"/>
      <c r="AQY2" s="9"/>
      <c r="AQZ2" s="9"/>
      <c r="ARA2" s="9"/>
      <c r="ARB2" s="9"/>
      <c r="ARC2" s="9"/>
      <c r="ARD2" s="9"/>
      <c r="ARE2" s="9"/>
      <c r="ARF2" s="9"/>
      <c r="ARG2" s="9"/>
      <c r="ARH2" s="9"/>
      <c r="ARI2" s="9"/>
      <c r="ARJ2" s="9"/>
      <c r="ARK2" s="9"/>
      <c r="ARL2" s="9"/>
      <c r="ARM2" s="9"/>
      <c r="ARN2" s="9"/>
      <c r="ARO2" s="9"/>
      <c r="ARP2" s="9"/>
      <c r="ARQ2" s="9"/>
      <c r="ARR2" s="9"/>
      <c r="ARS2" s="9"/>
      <c r="ART2" s="9"/>
      <c r="ARU2" s="9"/>
      <c r="ARV2" s="9"/>
      <c r="ARW2" s="9"/>
      <c r="ARX2" s="9"/>
      <c r="ARY2" s="9"/>
      <c r="ARZ2" s="9"/>
      <c r="ASA2" s="9"/>
      <c r="ASB2" s="9"/>
      <c r="ASC2" s="9"/>
      <c r="ASD2" s="9"/>
      <c r="ASE2" s="9"/>
      <c r="ASF2" s="9"/>
      <c r="ASG2" s="9"/>
      <c r="ASH2" s="9"/>
      <c r="ASI2" s="9"/>
      <c r="ASJ2" s="9"/>
      <c r="ASK2" s="9"/>
      <c r="ASL2" s="9"/>
      <c r="ASM2" s="9"/>
      <c r="ASN2" s="9"/>
      <c r="ASO2" s="9"/>
      <c r="ASP2" s="9"/>
      <c r="ASQ2" s="9"/>
      <c r="ASR2" s="9"/>
      <c r="ASS2" s="9"/>
      <c r="AST2" s="9"/>
      <c r="ASU2" s="9"/>
      <c r="ASV2" s="9"/>
      <c r="ASW2" s="9"/>
      <c r="ASX2" s="9"/>
      <c r="ASY2" s="9"/>
      <c r="ASZ2" s="9"/>
      <c r="ATA2" s="9"/>
      <c r="ATB2" s="9"/>
      <c r="ATC2" s="9"/>
      <c r="ATD2" s="9"/>
      <c r="ATE2" s="9"/>
      <c r="ATF2" s="9"/>
      <c r="ATG2" s="9"/>
      <c r="ATH2" s="9"/>
      <c r="ATI2" s="9"/>
      <c r="ATJ2" s="9"/>
      <c r="ATK2" s="9"/>
      <c r="ATL2" s="9"/>
      <c r="ATM2" s="9"/>
      <c r="ATN2" s="9"/>
      <c r="ATO2" s="9"/>
      <c r="ATP2" s="9"/>
      <c r="ATQ2" s="9"/>
      <c r="ATR2" s="9"/>
      <c r="ATS2" s="9"/>
      <c r="ATT2" s="9"/>
      <c r="ATU2" s="9"/>
      <c r="ATV2" s="9"/>
      <c r="ATW2" s="9"/>
      <c r="ATX2" s="9"/>
      <c r="ATY2" s="9"/>
      <c r="ATZ2" s="9"/>
      <c r="AUA2" s="9"/>
      <c r="AUB2" s="9"/>
      <c r="AUC2" s="9"/>
      <c r="AUD2" s="9"/>
      <c r="AUE2" s="9"/>
      <c r="AUF2" s="9"/>
      <c r="AUG2" s="9"/>
      <c r="AUH2" s="9"/>
      <c r="AUI2" s="9"/>
      <c r="AUJ2" s="9"/>
      <c r="AUK2" s="9"/>
      <c r="AUL2" s="9"/>
      <c r="AUM2" s="9"/>
      <c r="AUN2" s="9"/>
      <c r="AUO2" s="9"/>
      <c r="AUP2" s="9"/>
      <c r="AUQ2" s="9"/>
      <c r="AUR2" s="9"/>
      <c r="AUS2" s="9"/>
      <c r="AUT2" s="9"/>
      <c r="AUU2" s="9"/>
      <c r="AUV2" s="9"/>
      <c r="AUW2" s="9"/>
      <c r="AUX2" s="9"/>
      <c r="AUY2" s="9"/>
      <c r="AUZ2" s="9"/>
      <c r="AVA2" s="9"/>
      <c r="AVB2" s="9"/>
      <c r="AVC2" s="9"/>
      <c r="AVD2" s="9"/>
      <c r="AVE2" s="9"/>
      <c r="AVF2" s="9"/>
      <c r="AVG2" s="9"/>
      <c r="AVH2" s="9"/>
      <c r="AVI2" s="9"/>
      <c r="AVJ2" s="9"/>
      <c r="AVK2" s="9"/>
      <c r="AVL2" s="9"/>
      <c r="AVM2" s="9"/>
      <c r="AVN2" s="9"/>
      <c r="AVO2" s="9"/>
      <c r="AVP2" s="9"/>
      <c r="AVQ2" s="9"/>
      <c r="AVR2" s="9"/>
      <c r="AVS2" s="9"/>
      <c r="AVT2" s="9"/>
      <c r="AVU2" s="9"/>
      <c r="AVV2" s="9"/>
      <c r="AVW2" s="9"/>
      <c r="AVX2" s="9"/>
      <c r="AVY2" s="9"/>
      <c r="AVZ2" s="9"/>
      <c r="AWA2" s="9"/>
      <c r="AWB2" s="9"/>
      <c r="AWC2" s="9"/>
      <c r="AWD2" s="9"/>
      <c r="AWE2" s="9"/>
      <c r="AWF2" s="9"/>
      <c r="AWG2" s="9"/>
      <c r="AWH2" s="9"/>
      <c r="AWI2" s="9"/>
      <c r="AWJ2" s="9"/>
      <c r="AWK2" s="9"/>
      <c r="AWL2" s="9"/>
      <c r="AWM2" s="9"/>
      <c r="AWN2" s="9"/>
      <c r="AWO2" s="9"/>
      <c r="AWP2" s="9"/>
      <c r="AWQ2" s="9"/>
      <c r="AWR2" s="9"/>
      <c r="AWS2" s="9"/>
      <c r="AWT2" s="9"/>
      <c r="AWU2" s="9"/>
      <c r="AWV2" s="9"/>
      <c r="AWW2" s="9"/>
      <c r="AWX2" s="9"/>
      <c r="AWY2" s="9"/>
      <c r="AWZ2" s="9"/>
      <c r="AXA2" s="9"/>
      <c r="AXB2" s="9"/>
      <c r="AXC2" s="9"/>
      <c r="AXD2" s="9"/>
      <c r="AXE2" s="9"/>
      <c r="AXF2" s="9"/>
      <c r="AXG2" s="9"/>
      <c r="AXH2" s="9"/>
      <c r="AXI2" s="9"/>
      <c r="AXJ2" s="9"/>
      <c r="AXK2" s="9"/>
      <c r="AXL2" s="9"/>
      <c r="AXM2" s="9"/>
      <c r="AXN2" s="9"/>
      <c r="AXO2" s="9"/>
      <c r="AXP2" s="9"/>
      <c r="AXQ2" s="9"/>
      <c r="AXR2" s="9"/>
      <c r="AXS2" s="9"/>
      <c r="AXT2" s="9"/>
      <c r="AXU2" s="9"/>
      <c r="AXV2" s="9"/>
      <c r="AXW2" s="9"/>
      <c r="AXX2" s="9"/>
      <c r="AXY2" s="9"/>
      <c r="AXZ2" s="9"/>
      <c r="AYA2" s="9"/>
      <c r="AYB2" s="9"/>
      <c r="AYC2" s="9"/>
      <c r="AYD2" s="9"/>
      <c r="AYE2" s="9"/>
      <c r="AYF2" s="9"/>
      <c r="AYG2" s="9"/>
      <c r="AYH2" s="9"/>
      <c r="AYI2" s="9"/>
      <c r="AYJ2" s="9"/>
      <c r="AYK2" s="9"/>
      <c r="AYL2" s="9"/>
      <c r="AYM2" s="9"/>
      <c r="AYN2" s="9"/>
      <c r="AYO2" s="9"/>
      <c r="AYP2" s="9"/>
      <c r="AYQ2" s="9"/>
      <c r="AYR2" s="9"/>
      <c r="AYS2" s="9"/>
      <c r="AYT2" s="9"/>
      <c r="AYU2" s="9"/>
      <c r="AYV2" s="9"/>
      <c r="AYW2" s="9"/>
      <c r="AYX2" s="9"/>
      <c r="AYY2" s="9"/>
      <c r="AYZ2" s="9"/>
      <c r="AZA2" s="9"/>
      <c r="AZB2" s="9"/>
      <c r="AZC2" s="9"/>
      <c r="AZD2" s="9"/>
      <c r="AZE2" s="9"/>
      <c r="AZF2" s="9"/>
      <c r="AZG2" s="9"/>
      <c r="AZH2" s="9"/>
      <c r="AZI2" s="9"/>
      <c r="AZJ2" s="9"/>
      <c r="AZK2" s="9"/>
      <c r="AZL2" s="9"/>
      <c r="AZM2" s="9"/>
      <c r="AZN2" s="9"/>
      <c r="AZO2" s="9"/>
      <c r="AZP2" s="9"/>
      <c r="AZQ2" s="9"/>
      <c r="AZR2" s="9"/>
      <c r="AZS2" s="9"/>
      <c r="AZT2" s="9"/>
      <c r="AZU2" s="9"/>
      <c r="AZV2" s="9"/>
      <c r="AZW2" s="9"/>
      <c r="AZX2" s="9"/>
      <c r="AZY2" s="9"/>
      <c r="AZZ2" s="9"/>
      <c r="BAA2" s="9"/>
      <c r="BAB2" s="9"/>
      <c r="BAC2" s="9"/>
      <c r="BAD2" s="9"/>
      <c r="BAE2" s="9"/>
      <c r="BAF2" s="9"/>
      <c r="BAG2" s="9"/>
      <c r="BAH2" s="9"/>
      <c r="BAI2" s="9"/>
      <c r="BAJ2" s="9"/>
      <c r="BAK2" s="9"/>
      <c r="BAL2" s="9"/>
      <c r="BAM2" s="9"/>
      <c r="BAN2" s="9"/>
      <c r="BAO2" s="9"/>
      <c r="BAP2" s="9"/>
      <c r="BAQ2" s="9"/>
      <c r="BAR2" s="9"/>
      <c r="BAS2" s="9"/>
      <c r="BAT2" s="9"/>
      <c r="BAU2" s="9"/>
      <c r="BAV2" s="9"/>
      <c r="BAW2" s="9"/>
      <c r="BAX2" s="9"/>
      <c r="BAY2" s="9"/>
      <c r="BAZ2" s="9"/>
      <c r="BBA2" s="9"/>
      <c r="BBB2" s="9"/>
      <c r="BBC2" s="9"/>
      <c r="BBD2" s="9"/>
      <c r="BBE2" s="9"/>
      <c r="BBF2" s="9"/>
      <c r="BBG2" s="9"/>
      <c r="BBH2" s="9"/>
      <c r="BBI2" s="9"/>
      <c r="BBJ2" s="9"/>
      <c r="BBK2" s="9"/>
      <c r="BBL2" s="9"/>
      <c r="BBM2" s="9"/>
      <c r="BBN2" s="9"/>
      <c r="BBO2" s="9"/>
      <c r="BBP2" s="9"/>
      <c r="BBQ2" s="9"/>
      <c r="BBR2" s="9"/>
      <c r="BBS2" s="9"/>
      <c r="BBT2" s="9"/>
      <c r="BBU2" s="9"/>
      <c r="BBV2" s="9"/>
      <c r="BBW2" s="9"/>
      <c r="BBX2" s="9"/>
      <c r="BBY2" s="9"/>
      <c r="BBZ2" s="9"/>
      <c r="BCA2" s="9"/>
      <c r="BCB2" s="9"/>
      <c r="BCC2" s="9"/>
      <c r="BCD2" s="9"/>
      <c r="BCE2" s="9"/>
      <c r="BCF2" s="9"/>
      <c r="BCG2" s="9"/>
      <c r="BCH2" s="9"/>
      <c r="BCI2" s="9"/>
      <c r="BCJ2" s="9"/>
      <c r="BCK2" s="9"/>
      <c r="BCL2" s="9"/>
      <c r="BCM2" s="9"/>
      <c r="BCN2" s="9"/>
      <c r="BCO2" s="9"/>
      <c r="BCP2" s="9"/>
      <c r="BCQ2" s="9"/>
      <c r="BCR2" s="9"/>
      <c r="BCS2" s="9"/>
      <c r="BCT2" s="9"/>
      <c r="BCU2" s="9"/>
      <c r="BCV2" s="9"/>
      <c r="BCW2" s="9"/>
      <c r="BCX2" s="9"/>
      <c r="BCY2" s="9"/>
      <c r="BCZ2" s="9"/>
      <c r="BDA2" s="9"/>
      <c r="BDB2" s="9"/>
      <c r="BDC2" s="9"/>
      <c r="BDD2" s="9"/>
      <c r="BDE2" s="9"/>
      <c r="BDF2" s="9"/>
      <c r="BDG2" s="9"/>
      <c r="BDH2" s="9"/>
      <c r="BDI2" s="9"/>
      <c r="BDJ2" s="9"/>
      <c r="BDK2" s="9"/>
      <c r="BDL2" s="9"/>
      <c r="BDM2" s="9"/>
      <c r="BDN2" s="9"/>
      <c r="BDO2" s="9"/>
      <c r="BDP2" s="9"/>
      <c r="BDQ2" s="9"/>
      <c r="BDR2" s="9"/>
      <c r="BDS2" s="9"/>
      <c r="BDT2" s="9"/>
      <c r="BDU2" s="9"/>
      <c r="BDV2" s="9"/>
      <c r="BDW2" s="9"/>
      <c r="BDX2" s="9"/>
      <c r="BDY2" s="9"/>
      <c r="BDZ2" s="9"/>
      <c r="BEA2" s="9"/>
      <c r="BEB2" s="9"/>
      <c r="BEC2" s="9"/>
      <c r="BED2" s="9"/>
      <c r="BEE2" s="9"/>
      <c r="BEF2" s="9"/>
      <c r="BEG2" s="9"/>
      <c r="BEH2" s="9"/>
      <c r="BEI2" s="9"/>
      <c r="BEJ2" s="9"/>
      <c r="BEK2" s="9"/>
      <c r="BEL2" s="9"/>
      <c r="BEM2" s="9"/>
      <c r="BEN2" s="9"/>
      <c r="BEO2" s="9"/>
      <c r="BEP2" s="9"/>
      <c r="BEQ2" s="9"/>
      <c r="BER2" s="9"/>
      <c r="BES2" s="9"/>
      <c r="BET2" s="9"/>
      <c r="BEU2" s="9"/>
      <c r="BEV2" s="9"/>
      <c r="BEW2" s="9"/>
      <c r="BEX2" s="9"/>
      <c r="BEY2" s="9"/>
      <c r="BEZ2" s="9"/>
      <c r="BFA2" s="9"/>
      <c r="BFB2" s="9"/>
      <c r="BFC2" s="9"/>
      <c r="BFD2" s="9"/>
      <c r="BFE2" s="9"/>
      <c r="BFF2" s="9"/>
      <c r="BFG2" s="9"/>
      <c r="BFH2" s="9"/>
      <c r="BFI2" s="9"/>
      <c r="BFJ2" s="9"/>
      <c r="BFK2" s="9"/>
      <c r="BFL2" s="9"/>
      <c r="BFM2" s="9"/>
      <c r="BFN2" s="9"/>
      <c r="BFO2" s="9"/>
      <c r="BFP2" s="9"/>
      <c r="BFQ2" s="9"/>
      <c r="BFR2" s="9"/>
      <c r="BFS2" s="9"/>
      <c r="BFT2" s="9"/>
      <c r="BFU2" s="9"/>
      <c r="BFV2" s="9"/>
      <c r="BFW2" s="9"/>
      <c r="BFX2" s="9"/>
      <c r="BFY2" s="9"/>
      <c r="BFZ2" s="9"/>
      <c r="BGA2" s="9"/>
      <c r="BGB2" s="9"/>
      <c r="BGC2" s="9"/>
      <c r="BGD2" s="9"/>
      <c r="BGE2" s="9"/>
      <c r="BGF2" s="9"/>
      <c r="BGG2" s="9"/>
      <c r="BGH2" s="9"/>
      <c r="BGI2" s="9"/>
      <c r="BGJ2" s="9"/>
      <c r="BGK2" s="9"/>
      <c r="BGL2" s="9"/>
      <c r="BGM2" s="9"/>
      <c r="BGN2" s="9"/>
      <c r="BGO2" s="9"/>
      <c r="BGP2" s="9"/>
      <c r="BGQ2" s="9"/>
      <c r="BGR2" s="9"/>
      <c r="BGS2" s="9"/>
      <c r="BGT2" s="9"/>
      <c r="BGU2" s="9"/>
      <c r="BGV2" s="9"/>
      <c r="BGW2" s="9"/>
      <c r="BGX2" s="9"/>
      <c r="BGY2" s="9"/>
      <c r="BGZ2" s="9"/>
      <c r="BHA2" s="9"/>
      <c r="BHB2" s="9"/>
      <c r="BHC2" s="9"/>
      <c r="BHD2" s="9"/>
      <c r="BHE2" s="9"/>
      <c r="BHF2" s="9"/>
      <c r="BHG2" s="9"/>
      <c r="BHH2" s="9"/>
      <c r="BHI2" s="9"/>
      <c r="BHJ2" s="9"/>
      <c r="BHK2" s="9"/>
      <c r="BHL2" s="9"/>
      <c r="BHM2" s="9"/>
      <c r="BHN2" s="9"/>
      <c r="BHO2" s="9"/>
      <c r="BHP2" s="9"/>
      <c r="BHQ2" s="9"/>
      <c r="BHR2" s="9"/>
      <c r="BHS2" s="9"/>
      <c r="BHT2" s="9"/>
      <c r="BHU2" s="9"/>
      <c r="BHV2" s="9"/>
      <c r="BHW2" s="9"/>
      <c r="BHX2" s="9"/>
      <c r="BHY2" s="9"/>
      <c r="BHZ2" s="9"/>
      <c r="BIA2" s="9"/>
      <c r="BIB2" s="9"/>
      <c r="BIC2" s="9"/>
      <c r="BID2" s="9"/>
      <c r="BIE2" s="9"/>
      <c r="BIF2" s="9"/>
      <c r="BIG2" s="9"/>
      <c r="BIH2" s="9"/>
      <c r="BII2" s="9"/>
      <c r="BIJ2" s="9"/>
      <c r="BIK2" s="9"/>
      <c r="BIL2" s="9"/>
      <c r="BIM2" s="9"/>
      <c r="BIN2" s="9"/>
      <c r="BIO2" s="9"/>
      <c r="BIP2" s="9"/>
      <c r="BIQ2" s="9"/>
      <c r="BIR2" s="9"/>
      <c r="BIS2" s="9"/>
      <c r="BIT2" s="9"/>
      <c r="BIU2" s="9"/>
      <c r="BIV2" s="9"/>
      <c r="BIW2" s="9"/>
      <c r="BIX2" s="9"/>
      <c r="BIY2" s="9"/>
      <c r="BIZ2" s="9"/>
      <c r="BJA2" s="9"/>
      <c r="BJB2" s="9"/>
      <c r="BJC2" s="9"/>
      <c r="BJD2" s="9"/>
      <c r="BJE2" s="9"/>
      <c r="BJF2" s="9"/>
      <c r="BJG2" s="9"/>
      <c r="BJH2" s="9"/>
      <c r="BJI2" s="9"/>
      <c r="BJJ2" s="9"/>
      <c r="BJK2" s="9"/>
      <c r="BJL2" s="9"/>
      <c r="BJM2" s="9"/>
      <c r="BJN2" s="9"/>
      <c r="BJO2" s="9"/>
      <c r="BJP2" s="9"/>
      <c r="BJQ2" s="9"/>
      <c r="BJR2" s="9"/>
      <c r="BJS2" s="9"/>
      <c r="BJT2" s="9"/>
      <c r="BJU2" s="9"/>
      <c r="BJV2" s="9"/>
      <c r="BJW2" s="9"/>
      <c r="BJX2" s="9"/>
      <c r="BJY2" s="9"/>
      <c r="BJZ2" s="9"/>
      <c r="BKA2" s="9"/>
      <c r="BKB2" s="9"/>
      <c r="BKC2" s="9"/>
      <c r="BKD2" s="9"/>
      <c r="BKE2" s="9"/>
      <c r="BKF2" s="9"/>
      <c r="BKG2" s="9"/>
      <c r="BKH2" s="9"/>
      <c r="BKI2" s="9"/>
      <c r="BKJ2" s="9"/>
      <c r="BKK2" s="9"/>
      <c r="BKL2" s="9"/>
      <c r="BKM2" s="9"/>
      <c r="BKN2" s="9"/>
      <c r="BKO2" s="9"/>
      <c r="BKP2" s="9"/>
      <c r="BKQ2" s="9"/>
      <c r="BKR2" s="9"/>
      <c r="BKS2" s="9"/>
      <c r="BKT2" s="9"/>
      <c r="BKU2" s="9"/>
      <c r="BKV2" s="9"/>
      <c r="BKW2" s="9"/>
      <c r="BKX2" s="9"/>
      <c r="BKY2" s="9"/>
      <c r="BKZ2" s="9"/>
      <c r="BLA2" s="9"/>
      <c r="BLB2" s="9"/>
      <c r="BLC2" s="9"/>
      <c r="BLD2" s="9"/>
      <c r="BLE2" s="9"/>
      <c r="BLF2" s="9"/>
      <c r="BLG2" s="9"/>
      <c r="BLH2" s="9"/>
      <c r="BLI2" s="9"/>
      <c r="BLJ2" s="9"/>
      <c r="BLK2" s="9"/>
      <c r="BLL2" s="9"/>
      <c r="BLM2" s="9"/>
      <c r="BLN2" s="9"/>
      <c r="BLO2" s="9"/>
      <c r="BLP2" s="9"/>
      <c r="BLQ2" s="9"/>
      <c r="BLR2" s="9"/>
      <c r="BLS2" s="9"/>
      <c r="BLT2" s="9"/>
      <c r="BLU2" s="9"/>
      <c r="BLV2" s="9"/>
      <c r="BLW2" s="9"/>
      <c r="BLX2" s="9"/>
      <c r="BLY2" s="9"/>
      <c r="BLZ2" s="9"/>
      <c r="BMA2" s="9"/>
      <c r="BMB2" s="9"/>
      <c r="BMC2" s="9"/>
      <c r="BMD2" s="9"/>
      <c r="BME2" s="9"/>
      <c r="BMF2" s="9"/>
      <c r="BMG2" s="9"/>
      <c r="BMH2" s="9"/>
      <c r="BMI2" s="9"/>
      <c r="BMJ2" s="9"/>
      <c r="BMK2" s="9"/>
      <c r="BML2" s="9"/>
      <c r="BMM2" s="9"/>
      <c r="BMN2" s="9"/>
      <c r="BMO2" s="9"/>
      <c r="BMP2" s="9"/>
      <c r="BMQ2" s="9"/>
      <c r="BMR2" s="9"/>
      <c r="BMS2" s="9"/>
      <c r="BMT2" s="9"/>
      <c r="BMU2" s="9"/>
      <c r="BMV2" s="9"/>
      <c r="BMW2" s="9"/>
      <c r="BMX2" s="9"/>
      <c r="BMY2" s="9"/>
      <c r="BMZ2" s="9"/>
      <c r="BNA2" s="9"/>
      <c r="BNB2" s="9"/>
      <c r="BNC2" s="9"/>
      <c r="BND2" s="9"/>
      <c r="BNE2" s="9"/>
      <c r="BNF2" s="9"/>
      <c r="BNG2" s="9"/>
      <c r="BNH2" s="9"/>
      <c r="BNI2" s="9"/>
      <c r="BNJ2" s="9"/>
      <c r="BNK2" s="9"/>
      <c r="BNL2" s="9"/>
      <c r="BNM2" s="9"/>
      <c r="BNN2" s="9"/>
      <c r="BNO2" s="9"/>
      <c r="BNP2" s="9"/>
      <c r="BNQ2" s="9"/>
      <c r="BNR2" s="9"/>
      <c r="BNS2" s="9"/>
      <c r="BNT2" s="9"/>
      <c r="BNU2" s="9"/>
      <c r="BNV2" s="9"/>
      <c r="BNW2" s="9"/>
      <c r="BNX2" s="9"/>
      <c r="BNY2" s="9"/>
      <c r="BNZ2" s="9"/>
      <c r="BOA2" s="9"/>
      <c r="BOB2" s="9"/>
      <c r="BOC2" s="9"/>
      <c r="BOD2" s="9"/>
      <c r="BOE2" s="9"/>
      <c r="BOF2" s="9"/>
      <c r="BOG2" s="9"/>
      <c r="BOH2" s="9"/>
      <c r="BOI2" s="9"/>
      <c r="BOJ2" s="9"/>
      <c r="BOK2" s="9"/>
      <c r="BOL2" s="9"/>
      <c r="BOM2" s="9"/>
      <c r="BON2" s="9"/>
      <c r="BOO2" s="9"/>
      <c r="BOP2" s="9"/>
      <c r="BOQ2" s="9"/>
      <c r="BOR2" s="9"/>
      <c r="BOS2" s="9"/>
      <c r="BOT2" s="9"/>
      <c r="BOU2" s="9"/>
      <c r="BOV2" s="9"/>
      <c r="BOW2" s="9"/>
      <c r="BOX2" s="9"/>
      <c r="BOY2" s="9"/>
      <c r="BOZ2" s="9"/>
      <c r="BPA2" s="9"/>
      <c r="BPB2" s="9"/>
      <c r="BPC2" s="9"/>
      <c r="BPD2" s="9"/>
      <c r="BPE2" s="9"/>
      <c r="BPF2" s="9"/>
      <c r="BPG2" s="9"/>
      <c r="BPH2" s="9"/>
      <c r="BPI2" s="9"/>
      <c r="BPJ2" s="9"/>
      <c r="BPK2" s="9"/>
      <c r="BPL2" s="9"/>
      <c r="BPM2" s="9"/>
      <c r="BPN2" s="9"/>
      <c r="BPO2" s="9"/>
      <c r="BPP2" s="9"/>
      <c r="BPQ2" s="9"/>
      <c r="BPR2" s="9"/>
      <c r="BPS2" s="9"/>
      <c r="BPT2" s="9"/>
      <c r="BPU2" s="9"/>
      <c r="BPV2" s="9"/>
      <c r="BPW2" s="9"/>
      <c r="BPX2" s="9"/>
      <c r="BPY2" s="9"/>
      <c r="BPZ2" s="9"/>
      <c r="BQA2" s="9"/>
      <c r="BQB2" s="9"/>
      <c r="BQC2" s="9"/>
      <c r="BQD2" s="9"/>
      <c r="BQE2" s="9"/>
      <c r="BQF2" s="9"/>
      <c r="BQG2" s="9"/>
      <c r="BQH2" s="9"/>
      <c r="BQI2" s="9"/>
      <c r="BQJ2" s="9"/>
      <c r="BQK2" s="9"/>
      <c r="BQL2" s="9"/>
      <c r="BQM2" s="9"/>
      <c r="BQN2" s="9"/>
      <c r="BQO2" s="9"/>
      <c r="BQP2" s="9"/>
      <c r="BQQ2" s="9"/>
      <c r="BQR2" s="9"/>
      <c r="BQS2" s="9"/>
      <c r="BQT2" s="9"/>
      <c r="BQU2" s="9"/>
      <c r="BQV2" s="9"/>
      <c r="BQW2" s="9"/>
      <c r="BQX2" s="9"/>
      <c r="BQY2" s="9"/>
      <c r="BQZ2" s="9"/>
      <c r="BRA2" s="9"/>
      <c r="BRB2" s="9"/>
      <c r="BRC2" s="9"/>
      <c r="BRD2" s="9"/>
      <c r="BRE2" s="9"/>
      <c r="BRF2" s="9"/>
      <c r="BRG2" s="9"/>
      <c r="BRH2" s="9"/>
      <c r="BRI2" s="9"/>
      <c r="BRJ2" s="9"/>
      <c r="BRK2" s="9"/>
      <c r="BRL2" s="9"/>
      <c r="BRM2" s="9"/>
      <c r="BRN2" s="9"/>
      <c r="BRO2" s="9"/>
      <c r="BRP2" s="9"/>
      <c r="BRQ2" s="9"/>
      <c r="BRR2" s="9"/>
      <c r="BRS2" s="9"/>
      <c r="BRT2" s="9"/>
      <c r="BRU2" s="9"/>
      <c r="BRV2" s="9"/>
      <c r="BRW2" s="9"/>
      <c r="BRX2" s="9"/>
      <c r="BRY2" s="9"/>
      <c r="BRZ2" s="9"/>
      <c r="BSA2" s="9"/>
      <c r="BSB2" s="9"/>
      <c r="BSC2" s="9"/>
      <c r="BSD2" s="9"/>
      <c r="BSE2" s="9"/>
      <c r="BSF2" s="9"/>
      <c r="BSG2" s="9"/>
      <c r="BSH2" s="9"/>
      <c r="BSI2" s="9"/>
      <c r="BSJ2" s="9"/>
      <c r="BSK2" s="9"/>
      <c r="BSL2" s="9"/>
      <c r="BSM2" s="9"/>
      <c r="BSN2" s="9"/>
      <c r="BSO2" s="9"/>
      <c r="BSP2" s="9"/>
      <c r="BSQ2" s="9"/>
      <c r="BSR2" s="9"/>
      <c r="BSS2" s="9"/>
      <c r="BST2" s="9"/>
      <c r="BSU2" s="9"/>
      <c r="BSV2" s="9"/>
      <c r="BSW2" s="9"/>
      <c r="BSX2" s="9"/>
      <c r="BSY2" s="9"/>
      <c r="BSZ2" s="9"/>
      <c r="BTA2" s="9"/>
      <c r="BTB2" s="9"/>
      <c r="BTC2" s="9"/>
      <c r="BTD2" s="9"/>
      <c r="BTE2" s="9"/>
      <c r="BTF2" s="9"/>
      <c r="BTG2" s="9"/>
      <c r="BTH2" s="9"/>
      <c r="BTI2" s="9"/>
      <c r="BTJ2" s="9"/>
      <c r="BTK2" s="9"/>
      <c r="BTL2" s="9"/>
      <c r="BTM2" s="9"/>
      <c r="BTN2" s="9"/>
      <c r="BTO2" s="9"/>
      <c r="BTP2" s="9"/>
      <c r="BTQ2" s="9"/>
      <c r="BTR2" s="9"/>
      <c r="BTS2" s="9"/>
      <c r="BTT2" s="9"/>
      <c r="BTU2" s="9"/>
      <c r="BTV2" s="9"/>
      <c r="BTW2" s="9"/>
      <c r="BTX2" s="9"/>
      <c r="BTY2" s="9"/>
      <c r="BTZ2" s="9"/>
      <c r="BUA2" s="9"/>
      <c r="BUB2" s="9"/>
      <c r="BUC2" s="9"/>
      <c r="BUD2" s="9"/>
      <c r="BUE2" s="9"/>
      <c r="BUF2" s="9"/>
      <c r="BUG2" s="9"/>
      <c r="BUH2" s="9"/>
      <c r="BUI2" s="9"/>
      <c r="BUJ2" s="9"/>
      <c r="BUK2" s="9"/>
      <c r="BUL2" s="9"/>
      <c r="BUM2" s="9"/>
      <c r="BUN2" s="9"/>
      <c r="BUO2" s="9"/>
      <c r="BUP2" s="9"/>
      <c r="BUQ2" s="9"/>
      <c r="BUR2" s="9"/>
      <c r="BUS2" s="9"/>
      <c r="BUT2" s="9"/>
      <c r="BUU2" s="9"/>
      <c r="BUV2" s="9"/>
      <c r="BUW2" s="9"/>
      <c r="BUX2" s="9"/>
      <c r="BUY2" s="9"/>
      <c r="BUZ2" s="9"/>
      <c r="BVA2" s="9"/>
      <c r="BVB2" s="9"/>
      <c r="BVC2" s="9"/>
      <c r="BVD2" s="9"/>
      <c r="BVE2" s="9"/>
      <c r="BVF2" s="9"/>
      <c r="BVG2" s="9"/>
      <c r="BVH2" s="9"/>
      <c r="BVI2" s="9"/>
      <c r="BVJ2" s="9"/>
      <c r="BVK2" s="9"/>
      <c r="BVL2" s="9"/>
      <c r="BVM2" s="9"/>
      <c r="BVN2" s="9"/>
      <c r="BVO2" s="9"/>
      <c r="BVP2" s="9"/>
      <c r="BVQ2" s="9"/>
      <c r="BVR2" s="9"/>
      <c r="BVS2" s="9"/>
      <c r="BVT2" s="9"/>
      <c r="BVU2" s="9"/>
      <c r="BVV2" s="9"/>
      <c r="BVW2" s="9"/>
      <c r="BVX2" s="9"/>
      <c r="BVY2" s="9"/>
      <c r="BVZ2" s="9"/>
      <c r="BWA2" s="9"/>
      <c r="BWB2" s="9"/>
      <c r="BWC2" s="9"/>
      <c r="BWD2" s="9"/>
      <c r="BWE2" s="9"/>
      <c r="BWF2" s="9"/>
      <c r="BWG2" s="9"/>
      <c r="BWH2" s="9"/>
      <c r="BWI2" s="9"/>
      <c r="BWJ2" s="9"/>
      <c r="BWK2" s="9"/>
      <c r="BWL2" s="9"/>
      <c r="BWM2" s="9"/>
      <c r="BWN2" s="9"/>
      <c r="BWO2" s="9"/>
      <c r="BWP2" s="9"/>
      <c r="BWQ2" s="9"/>
      <c r="BWR2" s="9"/>
      <c r="BWS2" s="9"/>
      <c r="BWT2" s="9"/>
      <c r="BWU2" s="9"/>
      <c r="BWV2" s="9"/>
      <c r="BWW2" s="9"/>
      <c r="BWX2" s="9"/>
      <c r="BWY2" s="9"/>
      <c r="BWZ2" s="9"/>
      <c r="BXA2" s="9"/>
      <c r="BXB2" s="9"/>
      <c r="BXC2" s="9"/>
      <c r="BXD2" s="9"/>
      <c r="BXE2" s="9"/>
      <c r="BXF2" s="9"/>
      <c r="BXG2" s="9"/>
      <c r="BXH2" s="9"/>
      <c r="BXI2" s="9"/>
      <c r="BXJ2" s="9"/>
      <c r="BXK2" s="9"/>
      <c r="BXL2" s="9"/>
      <c r="BXM2" s="9"/>
      <c r="BXN2" s="9"/>
      <c r="BXO2" s="9"/>
      <c r="BXP2" s="9"/>
      <c r="BXQ2" s="9"/>
      <c r="BXR2" s="9"/>
      <c r="BXS2" s="9"/>
      <c r="BXT2" s="9"/>
      <c r="BXU2" s="9"/>
      <c r="BXV2" s="9"/>
      <c r="BXW2" s="9"/>
      <c r="BXX2" s="9"/>
      <c r="BXY2" s="9"/>
      <c r="BXZ2" s="9"/>
      <c r="BYA2" s="9"/>
      <c r="BYB2" s="9"/>
      <c r="BYC2" s="9"/>
      <c r="BYD2" s="9"/>
      <c r="BYE2" s="9"/>
      <c r="BYF2" s="9"/>
      <c r="BYG2" s="9"/>
      <c r="BYH2" s="9"/>
      <c r="BYI2" s="9"/>
      <c r="BYJ2" s="9"/>
      <c r="BYK2" s="9"/>
      <c r="BYL2" s="9"/>
      <c r="BYM2" s="9"/>
      <c r="BYN2" s="9"/>
      <c r="BYO2" s="9"/>
      <c r="BYP2" s="9"/>
      <c r="BYQ2" s="9"/>
      <c r="BYR2" s="9"/>
      <c r="BYS2" s="9"/>
      <c r="BYT2" s="9"/>
      <c r="BYU2" s="9"/>
      <c r="BYV2" s="9"/>
      <c r="BYW2" s="9"/>
      <c r="BYX2" s="9"/>
      <c r="BYY2" s="9"/>
      <c r="BYZ2" s="9"/>
      <c r="BZA2" s="9"/>
      <c r="BZB2" s="9"/>
      <c r="BZC2" s="9"/>
      <c r="BZD2" s="9"/>
      <c r="BZE2" s="9"/>
      <c r="BZF2" s="9"/>
      <c r="BZG2" s="9"/>
      <c r="BZH2" s="9"/>
      <c r="BZI2" s="9"/>
      <c r="BZJ2" s="9"/>
      <c r="BZK2" s="9"/>
      <c r="BZL2" s="9"/>
      <c r="BZM2" s="9"/>
      <c r="BZN2" s="9"/>
      <c r="BZO2" s="9"/>
      <c r="BZP2" s="9"/>
      <c r="BZQ2" s="9"/>
      <c r="BZR2" s="9"/>
      <c r="BZS2" s="9"/>
      <c r="BZT2" s="9"/>
      <c r="BZU2" s="9"/>
      <c r="BZV2" s="9"/>
      <c r="BZW2" s="9"/>
      <c r="BZX2" s="9"/>
      <c r="BZY2" s="9"/>
      <c r="BZZ2" s="9"/>
      <c r="CAA2" s="9"/>
      <c r="CAB2" s="9"/>
      <c r="CAC2" s="9"/>
      <c r="CAD2" s="9"/>
      <c r="CAE2" s="9"/>
      <c r="CAF2" s="9"/>
      <c r="CAG2" s="9"/>
      <c r="CAH2" s="9"/>
      <c r="CAI2" s="9"/>
      <c r="CAJ2" s="9"/>
      <c r="CAK2" s="9"/>
      <c r="CAL2" s="9"/>
      <c r="CAM2" s="9"/>
      <c r="CAN2" s="9"/>
      <c r="CAO2" s="9"/>
      <c r="CAP2" s="9"/>
      <c r="CAQ2" s="9"/>
      <c r="CAR2" s="9"/>
      <c r="CAS2" s="9"/>
      <c r="CAT2" s="9"/>
      <c r="CAU2" s="9"/>
      <c r="CAV2" s="9"/>
      <c r="CAW2" s="9"/>
      <c r="CAX2" s="9"/>
      <c r="CAY2" s="9"/>
      <c r="CAZ2" s="9"/>
      <c r="CBA2" s="9"/>
      <c r="CBB2" s="9"/>
      <c r="CBC2" s="9"/>
      <c r="CBD2" s="9"/>
      <c r="CBE2" s="9"/>
      <c r="CBF2" s="9"/>
      <c r="CBG2" s="9"/>
      <c r="CBH2" s="9"/>
      <c r="CBI2" s="9"/>
      <c r="CBJ2" s="9"/>
      <c r="CBK2" s="9"/>
      <c r="CBL2" s="9"/>
      <c r="CBM2" s="9"/>
      <c r="CBN2" s="9"/>
      <c r="CBO2" s="9"/>
      <c r="CBP2" s="9"/>
      <c r="CBQ2" s="9"/>
      <c r="CBR2" s="9"/>
      <c r="CBS2" s="9"/>
      <c r="CBT2" s="9"/>
      <c r="CBU2" s="9"/>
      <c r="CBV2" s="9"/>
      <c r="CBW2" s="9"/>
      <c r="CBX2" s="9"/>
      <c r="CBY2" s="9"/>
      <c r="CBZ2" s="9"/>
      <c r="CCA2" s="9"/>
      <c r="CCB2" s="9"/>
      <c r="CCC2" s="9"/>
      <c r="CCD2" s="9"/>
      <c r="CCE2" s="9"/>
      <c r="CCF2" s="9"/>
      <c r="CCG2" s="9"/>
      <c r="CCH2" s="9"/>
      <c r="CCI2" s="9"/>
      <c r="CCJ2" s="9"/>
      <c r="CCK2" s="9"/>
      <c r="CCL2" s="9"/>
      <c r="CCM2" s="9"/>
      <c r="CCN2" s="9"/>
      <c r="CCO2" s="9"/>
      <c r="CCP2" s="9"/>
      <c r="CCQ2" s="9"/>
      <c r="CCR2" s="9"/>
      <c r="CCS2" s="9"/>
      <c r="CCT2" s="9"/>
      <c r="CCU2" s="9"/>
      <c r="CCV2" s="9"/>
      <c r="CCW2" s="9"/>
      <c r="CCX2" s="9"/>
      <c r="CCY2" s="9"/>
      <c r="CCZ2" s="9"/>
      <c r="CDA2" s="9"/>
      <c r="CDB2" s="9"/>
      <c r="CDC2" s="9"/>
      <c r="CDD2" s="9"/>
      <c r="CDE2" s="9"/>
      <c r="CDF2" s="9"/>
      <c r="CDG2" s="9"/>
      <c r="CDH2" s="9"/>
      <c r="CDI2" s="9"/>
      <c r="CDJ2" s="9"/>
      <c r="CDK2" s="9"/>
      <c r="CDL2" s="9"/>
      <c r="CDM2" s="9"/>
      <c r="CDN2" s="9"/>
      <c r="CDO2" s="9"/>
      <c r="CDP2" s="9"/>
      <c r="CDQ2" s="9"/>
      <c r="CDR2" s="9"/>
      <c r="CDS2" s="9"/>
      <c r="CDT2" s="9"/>
      <c r="CDU2" s="9"/>
      <c r="CDV2" s="9"/>
      <c r="CDW2" s="9"/>
      <c r="CDX2" s="9"/>
      <c r="CDY2" s="9"/>
      <c r="CDZ2" s="9"/>
      <c r="CEA2" s="9"/>
      <c r="CEB2" s="9"/>
      <c r="CEC2" s="9"/>
      <c r="CED2" s="9"/>
      <c r="CEE2" s="9"/>
      <c r="CEF2" s="9"/>
      <c r="CEG2" s="9"/>
      <c r="CEH2" s="9"/>
      <c r="CEI2" s="9"/>
      <c r="CEJ2" s="9"/>
      <c r="CEK2" s="9"/>
      <c r="CEL2" s="9"/>
      <c r="CEM2" s="9"/>
      <c r="CEN2" s="9"/>
      <c r="CEO2" s="9"/>
      <c r="CEP2" s="9"/>
      <c r="CEQ2" s="9"/>
      <c r="CER2" s="9"/>
      <c r="CES2" s="9"/>
      <c r="CET2" s="9"/>
      <c r="CEU2" s="9"/>
      <c r="CEV2" s="9"/>
      <c r="CEW2" s="9"/>
      <c r="CEX2" s="9"/>
      <c r="CEY2" s="9"/>
      <c r="CEZ2" s="9"/>
      <c r="CFA2" s="9"/>
      <c r="CFB2" s="9"/>
      <c r="CFC2" s="9"/>
      <c r="CFD2" s="9"/>
      <c r="CFE2" s="9"/>
      <c r="CFF2" s="9"/>
      <c r="CFG2" s="9"/>
      <c r="CFH2" s="9"/>
      <c r="CFI2" s="9"/>
      <c r="CFJ2" s="9"/>
      <c r="CFK2" s="9"/>
      <c r="CFL2" s="9"/>
      <c r="CFM2" s="9"/>
      <c r="CFN2" s="9"/>
      <c r="CFO2" s="9"/>
      <c r="CFP2" s="9"/>
      <c r="CFQ2" s="9"/>
      <c r="CFR2" s="9"/>
      <c r="CFS2" s="9"/>
      <c r="CFT2" s="9"/>
      <c r="CFU2" s="9"/>
      <c r="CFV2" s="9"/>
      <c r="CFW2" s="9"/>
      <c r="CFX2" s="9"/>
      <c r="CFY2" s="9"/>
      <c r="CFZ2" s="9"/>
      <c r="CGA2" s="9"/>
      <c r="CGB2" s="9"/>
      <c r="CGC2" s="9"/>
      <c r="CGD2" s="9"/>
      <c r="CGE2" s="9"/>
      <c r="CGF2" s="9"/>
      <c r="CGG2" s="9"/>
      <c r="CGH2" s="9"/>
      <c r="CGI2" s="9"/>
      <c r="CGJ2" s="9"/>
      <c r="CGK2" s="9"/>
      <c r="CGL2" s="9"/>
      <c r="CGM2" s="9"/>
      <c r="CGN2" s="9"/>
      <c r="CGO2" s="9"/>
      <c r="CGP2" s="9"/>
      <c r="CGQ2" s="9"/>
      <c r="CGR2" s="9"/>
      <c r="CGS2" s="9"/>
      <c r="CGT2" s="9"/>
      <c r="CGU2" s="9"/>
      <c r="CGV2" s="9"/>
      <c r="CGW2" s="9"/>
      <c r="CGX2" s="9"/>
      <c r="CGY2" s="9"/>
      <c r="CGZ2" s="9"/>
      <c r="CHA2" s="9"/>
      <c r="CHB2" s="9"/>
      <c r="CHC2" s="9"/>
      <c r="CHD2" s="9"/>
      <c r="CHE2" s="9"/>
      <c r="CHF2" s="9"/>
      <c r="CHG2" s="9"/>
      <c r="CHH2" s="9"/>
      <c r="CHI2" s="9"/>
      <c r="CHJ2" s="9"/>
      <c r="CHK2" s="9"/>
      <c r="CHL2" s="9"/>
      <c r="CHM2" s="9"/>
      <c r="CHN2" s="9"/>
      <c r="CHO2" s="9"/>
      <c r="CHP2" s="9"/>
      <c r="CHQ2" s="9"/>
      <c r="CHR2" s="9"/>
      <c r="CHS2" s="9"/>
      <c r="CHT2" s="9"/>
      <c r="CHU2" s="9"/>
      <c r="CHV2" s="9"/>
      <c r="CHW2" s="9"/>
      <c r="CHX2" s="9"/>
      <c r="CHY2" s="9"/>
      <c r="CHZ2" s="9"/>
      <c r="CIA2" s="9"/>
      <c r="CIB2" s="9"/>
      <c r="CIC2" s="9"/>
      <c r="CID2" s="9"/>
      <c r="CIE2" s="9"/>
      <c r="CIF2" s="9"/>
      <c r="CIG2" s="9"/>
      <c r="CIH2" s="9"/>
      <c r="CII2" s="9"/>
      <c r="CIJ2" s="9"/>
      <c r="CIK2" s="9"/>
      <c r="CIL2" s="9"/>
      <c r="CIM2" s="9"/>
      <c r="CIN2" s="9"/>
      <c r="CIO2" s="9"/>
      <c r="CIP2" s="9"/>
      <c r="CIQ2" s="9"/>
      <c r="CIR2" s="9"/>
      <c r="CIS2" s="9"/>
      <c r="CIT2" s="9"/>
      <c r="CIU2" s="9"/>
      <c r="CIV2" s="9"/>
      <c r="CIW2" s="9"/>
      <c r="CIX2" s="9"/>
      <c r="CIY2" s="9"/>
      <c r="CIZ2" s="9"/>
      <c r="CJA2" s="9"/>
      <c r="CJB2" s="9"/>
      <c r="CJC2" s="9"/>
      <c r="CJD2" s="9"/>
      <c r="CJE2" s="9"/>
      <c r="CJF2" s="9"/>
      <c r="CJG2" s="9"/>
      <c r="CJH2" s="9"/>
      <c r="CJI2" s="9"/>
      <c r="CJJ2" s="9"/>
      <c r="CJK2" s="9"/>
      <c r="CJL2" s="9"/>
      <c r="CJM2" s="9"/>
      <c r="CJN2" s="9"/>
      <c r="CJO2" s="9"/>
      <c r="CJP2" s="9"/>
      <c r="CJQ2" s="9"/>
      <c r="CJR2" s="9"/>
      <c r="CJS2" s="9"/>
      <c r="CJT2" s="9"/>
      <c r="CJU2" s="9"/>
      <c r="CJV2" s="9"/>
      <c r="CJW2" s="9"/>
      <c r="CJX2" s="9"/>
      <c r="CJY2" s="9"/>
      <c r="CJZ2" s="9"/>
      <c r="CKA2" s="9"/>
      <c r="CKB2" s="9"/>
      <c r="CKC2" s="9"/>
      <c r="CKD2" s="9"/>
      <c r="CKE2" s="9"/>
      <c r="CKF2" s="9"/>
      <c r="CKG2" s="9"/>
      <c r="CKH2" s="9"/>
      <c r="CKI2" s="9"/>
      <c r="CKJ2" s="9"/>
      <c r="CKK2" s="9"/>
      <c r="CKL2" s="9"/>
      <c r="CKM2" s="9"/>
      <c r="CKN2" s="9"/>
      <c r="CKO2" s="9"/>
      <c r="CKP2" s="9"/>
      <c r="CKQ2" s="9"/>
      <c r="CKR2" s="9"/>
      <c r="CKS2" s="9"/>
      <c r="CKT2" s="9"/>
      <c r="CKU2" s="9"/>
      <c r="CKV2" s="9"/>
      <c r="CKW2" s="9"/>
      <c r="CKX2" s="9"/>
      <c r="CKY2" s="9"/>
      <c r="CKZ2" s="9"/>
      <c r="CLA2" s="9"/>
      <c r="CLB2" s="9"/>
      <c r="CLC2" s="9"/>
      <c r="CLD2" s="9"/>
      <c r="CLE2" s="9"/>
      <c r="CLF2" s="9"/>
      <c r="CLG2" s="9"/>
      <c r="CLH2" s="9"/>
      <c r="CLI2" s="9"/>
      <c r="CLJ2" s="9"/>
      <c r="CLK2" s="9"/>
      <c r="CLL2" s="9"/>
      <c r="CLM2" s="9"/>
      <c r="CLN2" s="9"/>
      <c r="CLO2" s="9"/>
      <c r="CLP2" s="9"/>
      <c r="CLQ2" s="9"/>
      <c r="CLR2" s="9"/>
      <c r="CLS2" s="9"/>
      <c r="CLT2" s="9"/>
      <c r="CLU2" s="9"/>
      <c r="CLV2" s="9"/>
      <c r="CLW2" s="9"/>
      <c r="CLX2" s="9"/>
      <c r="CLY2" s="9"/>
      <c r="CLZ2" s="9"/>
      <c r="CMA2" s="9"/>
      <c r="CMB2" s="9"/>
      <c r="CMC2" s="9"/>
      <c r="CMD2" s="9"/>
      <c r="CME2" s="9"/>
      <c r="CMF2" s="9"/>
      <c r="CMG2" s="9"/>
      <c r="CMH2" s="9"/>
      <c r="CMI2" s="9"/>
      <c r="CMJ2" s="9"/>
      <c r="CMK2" s="9"/>
      <c r="CML2" s="9"/>
      <c r="CMM2" s="9"/>
      <c r="CMN2" s="9"/>
      <c r="CMO2" s="9"/>
      <c r="CMP2" s="9"/>
      <c r="CMQ2" s="9"/>
      <c r="CMR2" s="9"/>
      <c r="CMS2" s="9"/>
      <c r="CMT2" s="9"/>
      <c r="CMU2" s="9"/>
      <c r="CMV2" s="9"/>
      <c r="CMW2" s="9"/>
      <c r="CMX2" s="9"/>
      <c r="CMY2" s="9"/>
      <c r="CMZ2" s="9"/>
      <c r="CNA2" s="9"/>
      <c r="CNB2" s="9"/>
      <c r="CNC2" s="9"/>
      <c r="CND2" s="9"/>
      <c r="CNE2" s="9"/>
      <c r="CNF2" s="9"/>
      <c r="CNG2" s="9"/>
      <c r="CNH2" s="9"/>
      <c r="CNI2" s="9"/>
      <c r="CNJ2" s="9"/>
      <c r="CNK2" s="9"/>
      <c r="CNL2" s="9"/>
      <c r="CNM2" s="9"/>
      <c r="CNN2" s="9"/>
      <c r="CNO2" s="9"/>
      <c r="CNP2" s="9"/>
      <c r="CNQ2" s="9"/>
      <c r="CNR2" s="9"/>
      <c r="CNS2" s="9"/>
      <c r="CNT2" s="9"/>
      <c r="CNU2" s="9"/>
      <c r="CNV2" s="9"/>
      <c r="CNW2" s="9"/>
      <c r="CNX2" s="9"/>
      <c r="CNY2" s="9"/>
      <c r="CNZ2" s="9"/>
      <c r="COA2" s="9"/>
      <c r="COB2" s="9"/>
      <c r="COC2" s="9"/>
      <c r="COD2" s="9"/>
      <c r="COE2" s="9"/>
      <c r="COF2" s="9"/>
      <c r="COG2" s="9"/>
      <c r="COH2" s="9"/>
      <c r="COI2" s="9"/>
      <c r="COJ2" s="9"/>
      <c r="COK2" s="9"/>
      <c r="COL2" s="9"/>
      <c r="COM2" s="9"/>
      <c r="CON2" s="9"/>
      <c r="COO2" s="9"/>
      <c r="COP2" s="9"/>
      <c r="COQ2" s="9"/>
      <c r="COR2" s="9"/>
      <c r="COS2" s="9"/>
      <c r="COT2" s="9"/>
      <c r="COU2" s="9"/>
      <c r="COV2" s="9"/>
      <c r="COW2" s="9"/>
      <c r="COX2" s="9"/>
      <c r="COY2" s="9"/>
      <c r="COZ2" s="9"/>
      <c r="CPA2" s="9"/>
      <c r="CPB2" s="9"/>
      <c r="CPC2" s="9"/>
      <c r="CPD2" s="9"/>
      <c r="CPE2" s="9"/>
      <c r="CPF2" s="9"/>
      <c r="CPG2" s="9"/>
      <c r="CPH2" s="9"/>
      <c r="CPI2" s="9"/>
      <c r="CPJ2" s="9"/>
      <c r="CPK2" s="9"/>
      <c r="CPL2" s="9"/>
      <c r="CPM2" s="9"/>
      <c r="CPN2" s="9"/>
      <c r="CPO2" s="9"/>
      <c r="CPP2" s="9"/>
      <c r="CPQ2" s="9"/>
      <c r="CPR2" s="9"/>
      <c r="CPS2" s="9"/>
      <c r="CPT2" s="9"/>
      <c r="CPU2" s="9"/>
      <c r="CPV2" s="9"/>
      <c r="CPW2" s="9"/>
      <c r="CPX2" s="9"/>
      <c r="CPY2" s="9"/>
      <c r="CPZ2" s="9"/>
      <c r="CQA2" s="9"/>
      <c r="CQB2" s="9"/>
      <c r="CQC2" s="9"/>
      <c r="CQD2" s="9"/>
      <c r="CQE2" s="9"/>
      <c r="CQF2" s="9"/>
      <c r="CQG2" s="9"/>
      <c r="CQH2" s="9"/>
      <c r="CQI2" s="9"/>
      <c r="CQJ2" s="9"/>
      <c r="CQK2" s="9"/>
      <c r="CQL2" s="9"/>
      <c r="CQM2" s="9"/>
      <c r="CQN2" s="9"/>
      <c r="CQO2" s="9"/>
      <c r="CQP2" s="9"/>
      <c r="CQQ2" s="9"/>
      <c r="CQR2" s="9"/>
      <c r="CQS2" s="9"/>
      <c r="CQT2" s="9"/>
      <c r="CQU2" s="9"/>
      <c r="CQV2" s="9"/>
      <c r="CQW2" s="9"/>
      <c r="CQX2" s="9"/>
      <c r="CQY2" s="9"/>
      <c r="CQZ2" s="9"/>
      <c r="CRA2" s="9"/>
      <c r="CRB2" s="9"/>
      <c r="CRC2" s="9"/>
      <c r="CRD2" s="9"/>
      <c r="CRE2" s="9"/>
      <c r="CRF2" s="9"/>
      <c r="CRG2" s="9"/>
      <c r="CRH2" s="9"/>
      <c r="CRI2" s="9"/>
      <c r="CRJ2" s="9"/>
      <c r="CRK2" s="9"/>
      <c r="CRL2" s="9"/>
      <c r="CRM2" s="9"/>
      <c r="CRN2" s="9"/>
      <c r="CRO2" s="9"/>
      <c r="CRP2" s="9"/>
      <c r="CRQ2" s="9"/>
      <c r="CRR2" s="9"/>
      <c r="CRS2" s="9"/>
      <c r="CRT2" s="9"/>
      <c r="CRU2" s="9"/>
      <c r="CRV2" s="9"/>
      <c r="CRW2" s="9"/>
      <c r="CRX2" s="9"/>
      <c r="CRY2" s="9"/>
      <c r="CRZ2" s="9"/>
      <c r="CSA2" s="9"/>
      <c r="CSB2" s="9"/>
      <c r="CSC2" s="9"/>
      <c r="CSD2" s="9"/>
      <c r="CSE2" s="9"/>
      <c r="CSF2" s="9"/>
      <c r="CSG2" s="9"/>
      <c r="CSH2" s="9"/>
      <c r="CSI2" s="9"/>
      <c r="CSJ2" s="9"/>
      <c r="CSK2" s="9"/>
      <c r="CSL2" s="9"/>
      <c r="CSM2" s="9"/>
      <c r="CSN2" s="9"/>
      <c r="CSO2" s="9"/>
      <c r="CSP2" s="9"/>
      <c r="CSQ2" s="9"/>
      <c r="CSR2" s="9"/>
      <c r="CSS2" s="9"/>
      <c r="CST2" s="9"/>
      <c r="CSU2" s="9"/>
      <c r="CSV2" s="9"/>
      <c r="CSW2" s="9"/>
      <c r="CSX2" s="9"/>
      <c r="CSY2" s="9"/>
      <c r="CSZ2" s="9"/>
      <c r="CTA2" s="9"/>
      <c r="CTB2" s="9"/>
      <c r="CTC2" s="9"/>
      <c r="CTD2" s="9"/>
      <c r="CTE2" s="9"/>
      <c r="CTF2" s="9"/>
      <c r="CTG2" s="9"/>
      <c r="CTH2" s="9"/>
      <c r="CTI2" s="9"/>
      <c r="CTJ2" s="9"/>
      <c r="CTK2" s="9"/>
      <c r="CTL2" s="9"/>
      <c r="CTM2" s="9"/>
      <c r="CTN2" s="9"/>
      <c r="CTO2" s="9"/>
      <c r="CTP2" s="9"/>
      <c r="CTQ2" s="9"/>
      <c r="CTR2" s="9"/>
      <c r="CTS2" s="9"/>
      <c r="CTT2" s="9"/>
      <c r="CTU2" s="9"/>
      <c r="CTV2" s="9"/>
      <c r="CTW2" s="9"/>
      <c r="CTX2" s="9"/>
      <c r="CTY2" s="9"/>
      <c r="CTZ2" s="9"/>
      <c r="CUA2" s="9"/>
      <c r="CUB2" s="9"/>
      <c r="CUC2" s="9"/>
      <c r="CUD2" s="9"/>
      <c r="CUE2" s="9"/>
      <c r="CUF2" s="9"/>
      <c r="CUG2" s="9"/>
      <c r="CUH2" s="9"/>
      <c r="CUI2" s="9"/>
      <c r="CUJ2" s="9"/>
      <c r="CUK2" s="9"/>
      <c r="CUL2" s="9"/>
      <c r="CUM2" s="9"/>
      <c r="CUN2" s="9"/>
      <c r="CUO2" s="9"/>
      <c r="CUP2" s="9"/>
      <c r="CUQ2" s="9"/>
      <c r="CUR2" s="9"/>
      <c r="CUS2" s="9"/>
      <c r="CUT2" s="9"/>
      <c r="CUU2" s="9"/>
      <c r="CUV2" s="9"/>
      <c r="CUW2" s="9"/>
      <c r="CUX2" s="9"/>
      <c r="CUY2" s="9"/>
      <c r="CUZ2" s="9"/>
      <c r="CVA2" s="9"/>
      <c r="CVB2" s="9"/>
      <c r="CVC2" s="9"/>
      <c r="CVD2" s="9"/>
      <c r="CVE2" s="9"/>
      <c r="CVF2" s="9"/>
      <c r="CVG2" s="9"/>
      <c r="CVH2" s="9"/>
      <c r="CVI2" s="9"/>
      <c r="CVJ2" s="9"/>
      <c r="CVK2" s="9"/>
      <c r="CVL2" s="9"/>
      <c r="CVM2" s="9"/>
      <c r="CVN2" s="9"/>
      <c r="CVO2" s="9"/>
      <c r="CVP2" s="9"/>
      <c r="CVQ2" s="9"/>
      <c r="CVR2" s="9"/>
      <c r="CVS2" s="9"/>
      <c r="CVT2" s="9"/>
      <c r="CVU2" s="9"/>
      <c r="CVV2" s="9"/>
      <c r="CVW2" s="9"/>
      <c r="CVX2" s="9"/>
      <c r="CVY2" s="9"/>
      <c r="CVZ2" s="9"/>
      <c r="CWA2" s="9"/>
      <c r="CWB2" s="9"/>
      <c r="CWC2" s="9"/>
      <c r="CWD2" s="9"/>
      <c r="CWE2" s="9"/>
      <c r="CWF2" s="9"/>
      <c r="CWG2" s="9"/>
      <c r="CWH2" s="9"/>
      <c r="CWI2" s="9"/>
      <c r="CWJ2" s="9"/>
      <c r="CWK2" s="9"/>
      <c r="CWL2" s="9"/>
      <c r="CWM2" s="9"/>
      <c r="CWN2" s="9"/>
      <c r="CWO2" s="9"/>
      <c r="CWP2" s="9"/>
      <c r="CWQ2" s="9"/>
      <c r="CWR2" s="9"/>
      <c r="CWS2" s="9"/>
      <c r="CWT2" s="9"/>
      <c r="CWU2" s="9"/>
      <c r="CWV2" s="9"/>
      <c r="CWW2" s="9"/>
      <c r="CWX2" s="9"/>
    </row>
    <row r="3">
      <c r="A3" s="41">
        <v>18.5</v>
      </c>
      <c r="B3" s="42" t="s">
        <v>1219</v>
      </c>
      <c r="D3" s="43" t="s">
        <v>1220</v>
      </c>
      <c r="E3" s="7">
        <v>1.0</v>
      </c>
      <c r="G3" s="7">
        <v>1.0</v>
      </c>
      <c r="H3" s="7">
        <v>1.0</v>
      </c>
      <c r="J3" s="7">
        <v>1.0</v>
      </c>
    </row>
    <row r="4">
      <c r="A4" s="41">
        <v>25.0</v>
      </c>
      <c r="B4" s="42" t="s">
        <v>1276</v>
      </c>
      <c r="D4" s="43" t="s">
        <v>1102</v>
      </c>
      <c r="E4" s="7">
        <v>1.0</v>
      </c>
    </row>
    <row r="5">
      <c r="A5" s="41">
        <v>26.0</v>
      </c>
      <c r="B5" s="42" t="s">
        <v>1335</v>
      </c>
      <c r="D5" s="43" t="s">
        <v>1336</v>
      </c>
      <c r="F5" s="7">
        <v>1.0</v>
      </c>
      <c r="J5" s="7">
        <v>1.0</v>
      </c>
    </row>
    <row r="6">
      <c r="A6" s="41">
        <v>30.0</v>
      </c>
      <c r="B6" s="42" t="s">
        <v>1379</v>
      </c>
      <c r="D6" s="43" t="s">
        <v>1380</v>
      </c>
      <c r="E6" s="7">
        <v>1.0</v>
      </c>
      <c r="F6" s="7">
        <v>1.0</v>
      </c>
      <c r="H6" s="7">
        <v>1.0</v>
      </c>
      <c r="J6" s="7">
        <v>1.0</v>
      </c>
    </row>
    <row r="7">
      <c r="A7" s="41">
        <v>33.0</v>
      </c>
      <c r="B7" s="42" t="s">
        <v>1440</v>
      </c>
      <c r="D7" s="43" t="s">
        <v>1441</v>
      </c>
      <c r="E7" s="7" t="s">
        <v>1442</v>
      </c>
    </row>
    <row r="8">
      <c r="A8" s="41">
        <v>36.0</v>
      </c>
      <c r="B8" s="42" t="s">
        <v>1517</v>
      </c>
      <c r="D8" s="43" t="s">
        <v>648</v>
      </c>
      <c r="J8" s="7">
        <v>1.0</v>
      </c>
    </row>
    <row r="9">
      <c r="D9" s="43" t="s">
        <v>1184</v>
      </c>
      <c r="E9" s="7" t="s">
        <v>1560</v>
      </c>
    </row>
    <row r="10">
      <c r="D10" s="43" t="s">
        <v>1613</v>
      </c>
    </row>
    <row r="11">
      <c r="D11" s="43" t="s">
        <v>1688</v>
      </c>
    </row>
    <row r="12">
      <c r="D12" s="50"/>
    </row>
    <row r="13">
      <c r="D13" s="50"/>
    </row>
    <row r="14">
      <c r="D14" s="50"/>
    </row>
    <row r="15">
      <c r="D15" s="50"/>
    </row>
    <row r="16">
      <c r="D16" s="50"/>
    </row>
    <row r="17">
      <c r="D17" s="50"/>
    </row>
    <row r="18">
      <c r="D18" s="50"/>
    </row>
    <row r="19">
      <c r="D19" s="50"/>
    </row>
    <row r="20">
      <c r="D20" s="50"/>
    </row>
    <row r="21">
      <c r="D21" s="50"/>
    </row>
    <row r="22">
      <c r="D22" s="50"/>
    </row>
    <row r="23">
      <c r="D23" s="50"/>
    </row>
    <row r="24">
      <c r="D24" s="50"/>
    </row>
    <row r="25">
      <c r="D25" s="50"/>
    </row>
    <row r="26">
      <c r="D26" s="50"/>
    </row>
    <row r="27">
      <c r="D27" s="50"/>
    </row>
    <row r="28">
      <c r="D28" s="50"/>
    </row>
    <row r="29">
      <c r="D29" s="50"/>
    </row>
    <row r="30">
      <c r="D30" s="50"/>
    </row>
    <row r="31">
      <c r="D31" s="50"/>
    </row>
    <row r="32">
      <c r="D32" s="50"/>
    </row>
    <row r="33">
      <c r="D33" s="50"/>
    </row>
    <row r="34">
      <c r="D34" s="50"/>
    </row>
    <row r="35">
      <c r="D35" s="50"/>
    </row>
    <row r="36">
      <c r="D36" s="50"/>
    </row>
    <row r="37">
      <c r="D37" s="50"/>
    </row>
    <row r="38">
      <c r="D38" s="50"/>
    </row>
    <row r="39">
      <c r="D39" s="50"/>
    </row>
    <row r="40">
      <c r="D40" s="50"/>
    </row>
    <row r="41">
      <c r="D41" s="50"/>
    </row>
    <row r="42">
      <c r="D42" s="50"/>
    </row>
    <row r="43">
      <c r="D43" s="50"/>
    </row>
    <row r="44">
      <c r="D44" s="50"/>
    </row>
    <row r="45">
      <c r="D45" s="50"/>
    </row>
    <row r="46">
      <c r="D46" s="50"/>
    </row>
    <row r="47">
      <c r="D47" s="50"/>
    </row>
    <row r="48">
      <c r="D48" s="50"/>
    </row>
    <row r="49">
      <c r="D49" s="50"/>
    </row>
    <row r="50">
      <c r="D50" s="50"/>
    </row>
    <row r="51">
      <c r="D51" s="50"/>
    </row>
    <row r="52">
      <c r="D52" s="50"/>
    </row>
    <row r="53">
      <c r="D53" s="50"/>
    </row>
    <row r="54">
      <c r="D54" s="50"/>
    </row>
    <row r="55">
      <c r="D55" s="50"/>
    </row>
    <row r="56">
      <c r="D56" s="50"/>
    </row>
    <row r="57">
      <c r="D57" s="50"/>
    </row>
    <row r="58">
      <c r="D58" s="50"/>
    </row>
    <row r="59">
      <c r="D59" s="50"/>
    </row>
    <row r="60">
      <c r="D60" s="50"/>
    </row>
    <row r="61">
      <c r="D61" s="50"/>
    </row>
    <row r="62">
      <c r="D62" s="50"/>
    </row>
    <row r="63">
      <c r="D63" s="50"/>
    </row>
    <row r="64">
      <c r="D64" s="50"/>
    </row>
    <row r="65">
      <c r="D65" s="50"/>
    </row>
    <row r="66">
      <c r="D66" s="50"/>
    </row>
    <row r="67">
      <c r="D67" s="50"/>
    </row>
    <row r="68">
      <c r="D68" s="50"/>
    </row>
    <row r="69">
      <c r="D69" s="50"/>
    </row>
    <row r="70">
      <c r="D70" s="50"/>
    </row>
    <row r="71">
      <c r="D71" s="50"/>
    </row>
    <row r="72">
      <c r="D72" s="50"/>
    </row>
    <row r="73">
      <c r="D73" s="50"/>
    </row>
    <row r="74">
      <c r="D74" s="50"/>
    </row>
    <row r="75">
      <c r="D75" s="50"/>
    </row>
    <row r="76">
      <c r="D76" s="50"/>
    </row>
    <row r="77">
      <c r="D77" s="50"/>
    </row>
    <row r="78">
      <c r="D78" s="50"/>
    </row>
    <row r="79">
      <c r="D79" s="50"/>
    </row>
    <row r="80">
      <c r="D80" s="50"/>
    </row>
    <row r="81">
      <c r="D81" s="50"/>
    </row>
    <row r="82">
      <c r="D82" s="50"/>
    </row>
    <row r="83">
      <c r="D83" s="50"/>
    </row>
    <row r="84">
      <c r="D84" s="50"/>
    </row>
    <row r="85">
      <c r="D85" s="50"/>
    </row>
    <row r="86">
      <c r="D86" s="50"/>
    </row>
    <row r="87">
      <c r="D87" s="50"/>
    </row>
    <row r="88">
      <c r="D88" s="50"/>
    </row>
    <row r="89">
      <c r="D89" s="50"/>
    </row>
    <row r="90">
      <c r="D90" s="50"/>
    </row>
    <row r="91">
      <c r="D91" s="50"/>
    </row>
    <row r="92">
      <c r="D92" s="50"/>
    </row>
    <row r="93">
      <c r="D93" s="50"/>
    </row>
    <row r="94">
      <c r="D94" s="50"/>
    </row>
    <row r="95">
      <c r="D95" s="50"/>
    </row>
    <row r="96">
      <c r="D96" s="50"/>
    </row>
    <row r="97">
      <c r="D97" s="50"/>
    </row>
    <row r="98">
      <c r="D98" s="50"/>
    </row>
    <row r="99">
      <c r="D99" s="50"/>
    </row>
    <row r="100">
      <c r="D100" s="50"/>
    </row>
    <row r="101">
      <c r="D101" s="50"/>
    </row>
    <row r="102">
      <c r="D102" s="50"/>
    </row>
    <row r="103">
      <c r="D103" s="50"/>
    </row>
    <row r="104">
      <c r="D104" s="50"/>
    </row>
    <row r="105">
      <c r="D105" s="50"/>
    </row>
    <row r="106">
      <c r="D106" s="50"/>
    </row>
    <row r="107">
      <c r="D107" s="50"/>
    </row>
    <row r="108">
      <c r="D108" s="50"/>
    </row>
    <row r="109">
      <c r="D109" s="50"/>
    </row>
    <row r="110">
      <c r="D110" s="50"/>
    </row>
    <row r="111">
      <c r="D111" s="50"/>
    </row>
    <row r="112">
      <c r="D112" s="50"/>
    </row>
    <row r="113">
      <c r="D113" s="50"/>
    </row>
    <row r="114">
      <c r="D114" s="50"/>
    </row>
    <row r="115">
      <c r="D115" s="50"/>
    </row>
    <row r="116">
      <c r="D116" s="50"/>
    </row>
    <row r="117">
      <c r="D117" s="50"/>
    </row>
    <row r="118">
      <c r="D118" s="50"/>
    </row>
    <row r="119">
      <c r="D119" s="50"/>
    </row>
    <row r="120">
      <c r="D120" s="50"/>
    </row>
    <row r="121">
      <c r="D121" s="50"/>
    </row>
    <row r="122">
      <c r="D122" s="50"/>
    </row>
    <row r="123">
      <c r="D123" s="50"/>
    </row>
    <row r="124">
      <c r="D124" s="50"/>
    </row>
    <row r="125">
      <c r="D125" s="50"/>
    </row>
    <row r="126">
      <c r="D126" s="50"/>
    </row>
    <row r="127">
      <c r="D127" s="50"/>
    </row>
    <row r="128">
      <c r="D128" s="50"/>
    </row>
    <row r="129">
      <c r="D129" s="50"/>
    </row>
    <row r="130">
      <c r="D130" s="50"/>
    </row>
    <row r="131">
      <c r="D131" s="50"/>
    </row>
    <row r="132">
      <c r="D132" s="50"/>
    </row>
    <row r="133">
      <c r="D133" s="50"/>
    </row>
    <row r="134">
      <c r="D134" s="50"/>
    </row>
    <row r="135">
      <c r="D135" s="50"/>
    </row>
    <row r="136">
      <c r="D136" s="50"/>
    </row>
    <row r="137">
      <c r="D137" s="50"/>
    </row>
    <row r="138">
      <c r="D138" s="50"/>
    </row>
    <row r="139">
      <c r="D139" s="50"/>
    </row>
    <row r="140">
      <c r="D140" s="50"/>
    </row>
    <row r="141">
      <c r="D141" s="50"/>
    </row>
    <row r="142">
      <c r="D142" s="50"/>
    </row>
    <row r="143">
      <c r="D143" s="50"/>
    </row>
    <row r="144">
      <c r="D144" s="50"/>
    </row>
    <row r="145">
      <c r="D145" s="50"/>
    </row>
    <row r="146">
      <c r="D146" s="50"/>
    </row>
    <row r="147">
      <c r="D147" s="50"/>
    </row>
    <row r="148">
      <c r="D148" s="50"/>
    </row>
    <row r="149">
      <c r="D149" s="50"/>
    </row>
    <row r="150">
      <c r="D150" s="50"/>
    </row>
    <row r="151">
      <c r="D151" s="50"/>
    </row>
    <row r="152">
      <c r="D152" s="50"/>
    </row>
    <row r="153">
      <c r="D153" s="50"/>
    </row>
    <row r="154">
      <c r="D154" s="50"/>
    </row>
    <row r="155">
      <c r="D155" s="50"/>
    </row>
    <row r="156">
      <c r="D156" s="50"/>
    </row>
    <row r="157">
      <c r="D157" s="50"/>
    </row>
    <row r="158">
      <c r="D158" s="50"/>
    </row>
    <row r="159">
      <c r="D159" s="50"/>
    </row>
    <row r="160">
      <c r="D160" s="50"/>
    </row>
    <row r="161">
      <c r="D161" s="50"/>
    </row>
    <row r="162">
      <c r="D162" s="50"/>
    </row>
    <row r="163">
      <c r="D163" s="50"/>
    </row>
    <row r="164">
      <c r="D164" s="50"/>
    </row>
    <row r="165">
      <c r="D165" s="50"/>
    </row>
    <row r="166">
      <c r="D166" s="50"/>
    </row>
    <row r="167">
      <c r="D167" s="50"/>
    </row>
    <row r="168">
      <c r="D168" s="50"/>
    </row>
    <row r="169">
      <c r="D169" s="50"/>
    </row>
    <row r="170">
      <c r="D170" s="50"/>
    </row>
    <row r="171">
      <c r="D171" s="50"/>
    </row>
    <row r="172">
      <c r="D172" s="50"/>
    </row>
    <row r="173">
      <c r="D173" s="50"/>
    </row>
    <row r="174">
      <c r="D174" s="50"/>
    </row>
    <row r="175">
      <c r="D175" s="50"/>
    </row>
    <row r="176">
      <c r="D176" s="50"/>
    </row>
    <row r="177">
      <c r="D177" s="50"/>
    </row>
    <row r="178">
      <c r="D178" s="50"/>
    </row>
    <row r="179">
      <c r="D179" s="50"/>
    </row>
    <row r="180">
      <c r="D180" s="50"/>
    </row>
    <row r="181">
      <c r="D181" s="50"/>
    </row>
    <row r="182">
      <c r="D182" s="50"/>
    </row>
    <row r="183">
      <c r="D183" s="50"/>
    </row>
    <row r="184">
      <c r="D184" s="50"/>
    </row>
    <row r="185">
      <c r="D185" s="50"/>
    </row>
    <row r="186">
      <c r="D186" s="50"/>
    </row>
    <row r="187">
      <c r="D187" s="50"/>
    </row>
    <row r="188">
      <c r="D188" s="50"/>
    </row>
    <row r="189">
      <c r="D189" s="50"/>
    </row>
    <row r="190">
      <c r="D190" s="50"/>
    </row>
    <row r="191">
      <c r="D191" s="50"/>
    </row>
    <row r="192">
      <c r="D192" s="50"/>
    </row>
    <row r="193">
      <c r="D193" s="50"/>
    </row>
    <row r="194">
      <c r="D194" s="50"/>
    </row>
    <row r="195">
      <c r="D195" s="50"/>
    </row>
    <row r="196">
      <c r="D196" s="50"/>
    </row>
    <row r="197">
      <c r="D197" s="50"/>
    </row>
    <row r="198">
      <c r="D198" s="50"/>
    </row>
    <row r="199">
      <c r="D199" s="50"/>
    </row>
    <row r="200">
      <c r="D200" s="50"/>
    </row>
    <row r="201">
      <c r="D201" s="50"/>
    </row>
    <row r="202">
      <c r="D202" s="50"/>
    </row>
    <row r="203">
      <c r="D203" s="50"/>
    </row>
    <row r="204">
      <c r="D204" s="50"/>
    </row>
    <row r="205">
      <c r="D205" s="50"/>
    </row>
    <row r="206">
      <c r="D206" s="50"/>
    </row>
    <row r="207">
      <c r="D207" s="50"/>
    </row>
    <row r="208">
      <c r="D208" s="50"/>
    </row>
    <row r="209">
      <c r="D209" s="50"/>
    </row>
    <row r="210">
      <c r="D210" s="50"/>
    </row>
    <row r="211">
      <c r="D211" s="50"/>
    </row>
    <row r="212">
      <c r="D212" s="50"/>
    </row>
    <row r="213">
      <c r="D213" s="50"/>
    </row>
    <row r="214">
      <c r="D214" s="50"/>
    </row>
    <row r="215">
      <c r="D215" s="50"/>
    </row>
    <row r="216">
      <c r="D216" s="50"/>
    </row>
    <row r="217">
      <c r="D217" s="50"/>
    </row>
    <row r="218">
      <c r="D218" s="50"/>
    </row>
    <row r="219">
      <c r="D219" s="50"/>
    </row>
    <row r="220">
      <c r="D220" s="50"/>
    </row>
    <row r="221">
      <c r="D221" s="50"/>
    </row>
    <row r="222">
      <c r="D222" s="50"/>
    </row>
    <row r="223">
      <c r="D223" s="50"/>
    </row>
    <row r="224">
      <c r="D224" s="50"/>
    </row>
    <row r="225">
      <c r="D225" s="50"/>
    </row>
    <row r="226">
      <c r="D226" s="50"/>
    </row>
    <row r="227">
      <c r="D227" s="50"/>
    </row>
    <row r="228">
      <c r="D228" s="50"/>
    </row>
    <row r="229">
      <c r="D229" s="50"/>
    </row>
    <row r="230">
      <c r="D230" s="50"/>
    </row>
    <row r="231">
      <c r="D231" s="50"/>
    </row>
    <row r="232">
      <c r="D232" s="50"/>
    </row>
    <row r="233">
      <c r="D233" s="50"/>
    </row>
    <row r="234">
      <c r="D234" s="50"/>
    </row>
    <row r="235">
      <c r="D235" s="50"/>
    </row>
    <row r="236">
      <c r="D236" s="50"/>
    </row>
    <row r="237">
      <c r="D237" s="50"/>
    </row>
    <row r="238">
      <c r="D238" s="50"/>
    </row>
    <row r="239">
      <c r="D239" s="50"/>
    </row>
    <row r="240">
      <c r="D240" s="50"/>
    </row>
    <row r="241">
      <c r="D241" s="50"/>
    </row>
    <row r="242">
      <c r="D242" s="50"/>
    </row>
    <row r="243">
      <c r="D243" s="50"/>
    </row>
    <row r="244">
      <c r="D244" s="50"/>
    </row>
    <row r="245">
      <c r="D245" s="50"/>
    </row>
    <row r="246">
      <c r="D246" s="50"/>
    </row>
    <row r="247">
      <c r="D247" s="50"/>
    </row>
    <row r="248">
      <c r="D248" s="50"/>
    </row>
    <row r="249">
      <c r="D249" s="50"/>
    </row>
    <row r="250">
      <c r="D250" s="50"/>
    </row>
    <row r="251">
      <c r="D251" s="50"/>
    </row>
    <row r="252">
      <c r="D252" s="50"/>
    </row>
    <row r="253">
      <c r="D253" s="50"/>
    </row>
    <row r="254">
      <c r="D254" s="50"/>
    </row>
    <row r="255">
      <c r="D255" s="50"/>
    </row>
    <row r="256">
      <c r="D256" s="50"/>
    </row>
    <row r="257">
      <c r="D257" s="50"/>
    </row>
    <row r="258">
      <c r="D258" s="50"/>
    </row>
    <row r="259">
      <c r="D259" s="50"/>
    </row>
    <row r="260">
      <c r="D260" s="50"/>
    </row>
    <row r="261">
      <c r="D261" s="50"/>
    </row>
    <row r="262">
      <c r="D262" s="50"/>
    </row>
    <row r="263">
      <c r="D263" s="50"/>
    </row>
    <row r="264">
      <c r="D264" s="50"/>
    </row>
    <row r="265">
      <c r="D265" s="50"/>
    </row>
    <row r="266">
      <c r="D266" s="50"/>
    </row>
    <row r="267">
      <c r="D267" s="50"/>
    </row>
    <row r="268">
      <c r="D268" s="50"/>
    </row>
    <row r="269">
      <c r="D269" s="50"/>
    </row>
    <row r="270">
      <c r="D270" s="50"/>
    </row>
    <row r="271">
      <c r="D271" s="50"/>
    </row>
    <row r="272">
      <c r="D272" s="50"/>
    </row>
    <row r="273">
      <c r="D273" s="50"/>
    </row>
    <row r="274">
      <c r="D274" s="50"/>
    </row>
    <row r="275">
      <c r="D275" s="50"/>
    </row>
    <row r="276">
      <c r="D276" s="50"/>
    </row>
    <row r="277">
      <c r="D277" s="50"/>
    </row>
    <row r="278">
      <c r="D278" s="50"/>
    </row>
    <row r="279">
      <c r="D279" s="50"/>
    </row>
    <row r="280">
      <c r="D280" s="50"/>
    </row>
    <row r="281">
      <c r="D281" s="50"/>
    </row>
    <row r="282">
      <c r="D282" s="50"/>
    </row>
    <row r="283">
      <c r="D283" s="50"/>
    </row>
    <row r="284">
      <c r="D284" s="50"/>
    </row>
    <row r="285">
      <c r="D285" s="50"/>
    </row>
    <row r="286">
      <c r="D286" s="50"/>
    </row>
    <row r="287">
      <c r="D287" s="50"/>
    </row>
    <row r="288">
      <c r="D288" s="50"/>
    </row>
    <row r="289">
      <c r="D289" s="50"/>
    </row>
    <row r="290">
      <c r="D290" s="50"/>
    </row>
    <row r="291">
      <c r="D291" s="50"/>
    </row>
    <row r="292">
      <c r="D292" s="50"/>
    </row>
    <row r="293">
      <c r="D293" s="50"/>
    </row>
    <row r="294">
      <c r="D294" s="50"/>
    </row>
    <row r="295">
      <c r="D295" s="50"/>
    </row>
    <row r="296">
      <c r="D296" s="50"/>
    </row>
    <row r="297">
      <c r="D297" s="50"/>
    </row>
    <row r="298">
      <c r="D298" s="50"/>
    </row>
    <row r="299">
      <c r="D299" s="50"/>
    </row>
    <row r="300">
      <c r="D300" s="50"/>
    </row>
    <row r="301">
      <c r="D301" s="50"/>
    </row>
    <row r="302">
      <c r="D302" s="50"/>
    </row>
    <row r="303">
      <c r="D303" s="50"/>
    </row>
    <row r="304">
      <c r="D304" s="50"/>
    </row>
    <row r="305">
      <c r="D305" s="50"/>
    </row>
    <row r="306">
      <c r="D306" s="50"/>
    </row>
    <row r="307">
      <c r="D307" s="50"/>
    </row>
    <row r="308">
      <c r="D308" s="50"/>
    </row>
    <row r="309">
      <c r="D309" s="50"/>
    </row>
    <row r="310">
      <c r="D310" s="50"/>
    </row>
    <row r="311">
      <c r="D311" s="50"/>
    </row>
    <row r="312">
      <c r="D312" s="50"/>
    </row>
    <row r="313">
      <c r="D313" s="50"/>
    </row>
    <row r="314">
      <c r="D314" s="50"/>
    </row>
    <row r="315">
      <c r="D315" s="50"/>
    </row>
    <row r="316">
      <c r="D316" s="50"/>
    </row>
    <row r="317">
      <c r="D317" s="50"/>
    </row>
    <row r="318">
      <c r="D318" s="50"/>
    </row>
    <row r="319">
      <c r="D319" s="50"/>
    </row>
    <row r="320">
      <c r="D320" s="50"/>
    </row>
    <row r="321">
      <c r="D321" s="50"/>
    </row>
    <row r="322">
      <c r="D322" s="50"/>
    </row>
    <row r="323">
      <c r="D323" s="50"/>
    </row>
    <row r="324">
      <c r="D324" s="50"/>
    </row>
    <row r="325">
      <c r="D325" s="50"/>
    </row>
    <row r="326">
      <c r="D326" s="50"/>
    </row>
    <row r="327">
      <c r="D327" s="50"/>
    </row>
    <row r="328">
      <c r="D328" s="50"/>
    </row>
    <row r="329">
      <c r="D329" s="50"/>
    </row>
    <row r="330">
      <c r="D330" s="50"/>
    </row>
    <row r="331">
      <c r="D331" s="50"/>
    </row>
    <row r="332">
      <c r="D332" s="50"/>
    </row>
    <row r="333">
      <c r="D333" s="50"/>
    </row>
    <row r="334">
      <c r="D334" s="50"/>
    </row>
    <row r="335">
      <c r="D335" s="50"/>
    </row>
    <row r="336">
      <c r="D336" s="50"/>
    </row>
    <row r="337">
      <c r="D337" s="50"/>
    </row>
    <row r="338">
      <c r="D338" s="50"/>
    </row>
    <row r="339">
      <c r="D339" s="50"/>
    </row>
    <row r="340">
      <c r="D340" s="50"/>
    </row>
    <row r="341">
      <c r="D341" s="50"/>
    </row>
    <row r="342">
      <c r="D342" s="50"/>
    </row>
    <row r="343">
      <c r="D343" s="50"/>
    </row>
    <row r="344">
      <c r="D344" s="50"/>
    </row>
    <row r="345">
      <c r="D345" s="50"/>
    </row>
    <row r="346">
      <c r="D346" s="50"/>
    </row>
    <row r="347">
      <c r="D347" s="50"/>
    </row>
    <row r="348">
      <c r="D348" s="50"/>
    </row>
    <row r="349">
      <c r="D349" s="50"/>
    </row>
    <row r="350">
      <c r="D350" s="50"/>
    </row>
    <row r="351">
      <c r="D351" s="50"/>
    </row>
    <row r="352">
      <c r="D352" s="50"/>
    </row>
    <row r="353">
      <c r="D353" s="50"/>
    </row>
    <row r="354">
      <c r="D354" s="50"/>
    </row>
    <row r="355">
      <c r="D355" s="50"/>
    </row>
    <row r="356">
      <c r="D356" s="50"/>
    </row>
    <row r="357">
      <c r="D357" s="50"/>
    </row>
    <row r="358">
      <c r="D358" s="50"/>
    </row>
    <row r="359">
      <c r="D359" s="50"/>
    </row>
    <row r="360">
      <c r="D360" s="50"/>
    </row>
    <row r="361">
      <c r="D361" s="50"/>
    </row>
    <row r="362">
      <c r="D362" s="50"/>
    </row>
    <row r="363">
      <c r="D363" s="50"/>
    </row>
    <row r="364">
      <c r="D364" s="50"/>
    </row>
    <row r="365">
      <c r="D365" s="50"/>
    </row>
    <row r="366">
      <c r="D366" s="50"/>
    </row>
    <row r="367">
      <c r="D367" s="50"/>
    </row>
    <row r="368">
      <c r="D368" s="50"/>
    </row>
    <row r="369">
      <c r="D369" s="50"/>
    </row>
    <row r="370">
      <c r="D370" s="50"/>
    </row>
    <row r="371">
      <c r="D371" s="50"/>
    </row>
    <row r="372">
      <c r="D372" s="50"/>
    </row>
    <row r="373">
      <c r="D373" s="50"/>
    </row>
    <row r="374">
      <c r="D374" s="50"/>
    </row>
    <row r="375">
      <c r="D375" s="50"/>
    </row>
    <row r="376">
      <c r="D376" s="50"/>
    </row>
    <row r="377">
      <c r="D377" s="50"/>
    </row>
    <row r="378">
      <c r="D378" s="50"/>
    </row>
    <row r="379">
      <c r="D379" s="50"/>
    </row>
    <row r="380">
      <c r="D380" s="50"/>
    </row>
    <row r="381">
      <c r="D381" s="50"/>
    </row>
    <row r="382">
      <c r="D382" s="50"/>
    </row>
    <row r="383">
      <c r="D383" s="50"/>
    </row>
    <row r="384">
      <c r="D384" s="50"/>
    </row>
    <row r="385">
      <c r="D385" s="50"/>
    </row>
    <row r="386">
      <c r="D386" s="50"/>
    </row>
    <row r="387">
      <c r="D387" s="50"/>
    </row>
    <row r="388">
      <c r="D388" s="50"/>
    </row>
    <row r="389">
      <c r="D389" s="50"/>
    </row>
    <row r="390">
      <c r="D390" s="50"/>
    </row>
    <row r="391">
      <c r="D391" s="50"/>
    </row>
    <row r="392">
      <c r="D392" s="50"/>
    </row>
    <row r="393">
      <c r="D393" s="50"/>
    </row>
    <row r="394">
      <c r="D394" s="50"/>
    </row>
    <row r="395">
      <c r="D395" s="50"/>
    </row>
    <row r="396">
      <c r="D396" s="50"/>
    </row>
    <row r="397">
      <c r="D397" s="50"/>
    </row>
    <row r="398">
      <c r="D398" s="50"/>
    </row>
    <row r="399">
      <c r="D399" s="50"/>
    </row>
    <row r="400">
      <c r="D400" s="50"/>
    </row>
    <row r="401">
      <c r="D401" s="50"/>
    </row>
    <row r="402">
      <c r="D402" s="50"/>
    </row>
    <row r="403">
      <c r="D403" s="50"/>
    </row>
    <row r="404">
      <c r="D404" s="50"/>
    </row>
    <row r="405">
      <c r="D405" s="50"/>
    </row>
    <row r="406">
      <c r="D406" s="50"/>
    </row>
    <row r="407">
      <c r="D407" s="50"/>
    </row>
    <row r="408">
      <c r="D408" s="50"/>
    </row>
    <row r="409">
      <c r="D409" s="50"/>
    </row>
    <row r="410">
      <c r="D410" s="50"/>
    </row>
    <row r="411">
      <c r="D411" s="50"/>
    </row>
    <row r="412">
      <c r="D412" s="50"/>
    </row>
    <row r="413">
      <c r="D413" s="50"/>
    </row>
    <row r="414">
      <c r="D414" s="50"/>
    </row>
    <row r="415">
      <c r="D415" s="50"/>
    </row>
    <row r="416">
      <c r="D416" s="50"/>
    </row>
    <row r="417">
      <c r="D417" s="50"/>
    </row>
    <row r="418">
      <c r="D418" s="50"/>
    </row>
    <row r="419">
      <c r="D419" s="50"/>
    </row>
    <row r="420">
      <c r="D420" s="50"/>
    </row>
    <row r="421">
      <c r="D421" s="50"/>
    </row>
    <row r="422">
      <c r="D422" s="50"/>
    </row>
    <row r="423">
      <c r="D423" s="50"/>
    </row>
    <row r="424">
      <c r="D424" s="50"/>
    </row>
    <row r="425">
      <c r="D425" s="50"/>
    </row>
    <row r="426">
      <c r="D426" s="50"/>
    </row>
    <row r="427">
      <c r="D427" s="50"/>
    </row>
    <row r="428">
      <c r="D428" s="50"/>
    </row>
    <row r="429">
      <c r="D429" s="50"/>
    </row>
    <row r="430">
      <c r="D430" s="50"/>
    </row>
    <row r="431">
      <c r="D431" s="50"/>
    </row>
    <row r="432">
      <c r="D432" s="50"/>
    </row>
    <row r="433">
      <c r="D433" s="50"/>
    </row>
    <row r="434">
      <c r="D434" s="50"/>
    </row>
    <row r="435">
      <c r="D435" s="50"/>
    </row>
    <row r="436">
      <c r="D436" s="50"/>
    </row>
    <row r="437">
      <c r="D437" s="50"/>
    </row>
    <row r="438">
      <c r="D438" s="50"/>
    </row>
    <row r="439">
      <c r="D439" s="50"/>
    </row>
    <row r="440">
      <c r="D440" s="50"/>
    </row>
    <row r="441">
      <c r="D441" s="50"/>
    </row>
    <row r="442">
      <c r="D442" s="50"/>
    </row>
    <row r="443">
      <c r="D443" s="50"/>
    </row>
    <row r="444">
      <c r="D444" s="50"/>
    </row>
    <row r="445">
      <c r="D445" s="50"/>
    </row>
    <row r="446">
      <c r="D446" s="50"/>
    </row>
    <row r="447">
      <c r="D447" s="50"/>
    </row>
    <row r="448">
      <c r="D448" s="50"/>
    </row>
    <row r="449">
      <c r="D449" s="50"/>
    </row>
    <row r="450">
      <c r="D450" s="50"/>
    </row>
    <row r="451">
      <c r="D451" s="50"/>
    </row>
    <row r="452">
      <c r="D452" s="50"/>
    </row>
    <row r="453">
      <c r="D453" s="50"/>
    </row>
    <row r="454">
      <c r="D454" s="50"/>
    </row>
    <row r="455">
      <c r="D455" s="50"/>
    </row>
    <row r="456">
      <c r="D456" s="50"/>
    </row>
    <row r="457">
      <c r="D457" s="50"/>
    </row>
    <row r="458">
      <c r="D458" s="50"/>
    </row>
    <row r="459">
      <c r="D459" s="50"/>
    </row>
    <row r="460">
      <c r="D460" s="50"/>
    </row>
    <row r="461">
      <c r="D461" s="50"/>
    </row>
    <row r="462">
      <c r="D462" s="50"/>
    </row>
    <row r="463">
      <c r="D463" s="50"/>
    </row>
    <row r="464">
      <c r="D464" s="50"/>
    </row>
    <row r="465">
      <c r="D465" s="50"/>
    </row>
    <row r="466">
      <c r="D466" s="50"/>
    </row>
    <row r="467">
      <c r="D467" s="50"/>
    </row>
    <row r="468">
      <c r="D468" s="50"/>
    </row>
    <row r="469">
      <c r="D469" s="50"/>
    </row>
    <row r="470">
      <c r="D470" s="50"/>
    </row>
    <row r="471">
      <c r="D471" s="50"/>
    </row>
    <row r="472">
      <c r="D472" s="50"/>
    </row>
    <row r="473">
      <c r="D473" s="50"/>
    </row>
    <row r="474">
      <c r="D474" s="50"/>
    </row>
    <row r="475">
      <c r="D475" s="50"/>
    </row>
    <row r="476">
      <c r="D476" s="50"/>
    </row>
    <row r="477">
      <c r="D477" s="50"/>
    </row>
    <row r="478">
      <c r="D478" s="50"/>
    </row>
    <row r="479">
      <c r="D479" s="50"/>
    </row>
    <row r="480">
      <c r="D480" s="50"/>
    </row>
    <row r="481">
      <c r="D481" s="50"/>
    </row>
    <row r="482">
      <c r="D482" s="50"/>
    </row>
    <row r="483">
      <c r="D483" s="50"/>
    </row>
    <row r="484">
      <c r="D484" s="50"/>
    </row>
    <row r="485">
      <c r="D485" s="50"/>
    </row>
    <row r="486">
      <c r="D486" s="50"/>
    </row>
    <row r="487">
      <c r="D487" s="50"/>
    </row>
    <row r="488">
      <c r="D488" s="50"/>
    </row>
    <row r="489">
      <c r="D489" s="50"/>
    </row>
    <row r="490">
      <c r="D490" s="50"/>
    </row>
    <row r="491">
      <c r="D491" s="50"/>
    </row>
    <row r="492">
      <c r="D492" s="50"/>
    </row>
    <row r="493">
      <c r="D493" s="50"/>
    </row>
    <row r="494">
      <c r="D494" s="50"/>
    </row>
    <row r="495">
      <c r="D495" s="50"/>
    </row>
    <row r="496">
      <c r="D496" s="50"/>
    </row>
    <row r="497">
      <c r="D497" s="50"/>
    </row>
    <row r="498">
      <c r="D498" s="50"/>
    </row>
    <row r="499">
      <c r="D499" s="50"/>
    </row>
    <row r="500">
      <c r="D500" s="50"/>
    </row>
    <row r="501">
      <c r="D501" s="50"/>
    </row>
    <row r="502">
      <c r="D502" s="50"/>
    </row>
    <row r="503">
      <c r="D503" s="50"/>
    </row>
    <row r="504">
      <c r="D504" s="50"/>
    </row>
    <row r="505">
      <c r="D505" s="50"/>
    </row>
    <row r="506">
      <c r="D506" s="50"/>
    </row>
    <row r="507">
      <c r="D507" s="50"/>
    </row>
    <row r="508">
      <c r="D508" s="50"/>
    </row>
    <row r="509">
      <c r="D509" s="50"/>
    </row>
    <row r="510">
      <c r="D510" s="50"/>
    </row>
    <row r="511">
      <c r="D511" s="50"/>
    </row>
    <row r="512">
      <c r="D512" s="50"/>
    </row>
    <row r="513">
      <c r="D513" s="50"/>
    </row>
    <row r="514">
      <c r="D514" s="50"/>
    </row>
    <row r="515">
      <c r="D515" s="50"/>
    </row>
    <row r="516">
      <c r="D516" s="50"/>
    </row>
    <row r="517">
      <c r="D517" s="50"/>
    </row>
    <row r="518">
      <c r="D518" s="50"/>
    </row>
    <row r="519">
      <c r="D519" s="50"/>
    </row>
    <row r="520">
      <c r="D520" s="50"/>
    </row>
    <row r="521">
      <c r="D521" s="50"/>
    </row>
    <row r="522">
      <c r="D522" s="50"/>
    </row>
    <row r="523">
      <c r="D523" s="50"/>
    </row>
    <row r="524">
      <c r="D524" s="50"/>
    </row>
    <row r="525">
      <c r="D525" s="50"/>
    </row>
    <row r="526">
      <c r="D526" s="50"/>
    </row>
    <row r="527">
      <c r="D527" s="50"/>
    </row>
    <row r="528">
      <c r="D528" s="50"/>
    </row>
    <row r="529">
      <c r="D529" s="50"/>
    </row>
    <row r="530">
      <c r="D530" s="50"/>
    </row>
    <row r="531">
      <c r="D531" s="50"/>
    </row>
    <row r="532">
      <c r="D532" s="50"/>
    </row>
    <row r="533">
      <c r="D533" s="50"/>
    </row>
    <row r="534">
      <c r="D534" s="50"/>
    </row>
    <row r="535">
      <c r="D535" s="50"/>
    </row>
    <row r="536">
      <c r="D536" s="50"/>
    </row>
    <row r="537">
      <c r="D537" s="50"/>
    </row>
    <row r="538">
      <c r="D538" s="50"/>
    </row>
    <row r="539">
      <c r="D539" s="50"/>
    </row>
    <row r="540">
      <c r="D540" s="50"/>
    </row>
    <row r="541">
      <c r="D541" s="50"/>
    </row>
    <row r="542">
      <c r="D542" s="50"/>
    </row>
    <row r="543">
      <c r="D543" s="50"/>
    </row>
    <row r="544">
      <c r="D544" s="50"/>
    </row>
    <row r="545">
      <c r="D545" s="50"/>
    </row>
    <row r="546">
      <c r="D546" s="50"/>
    </row>
    <row r="547">
      <c r="D547" s="50"/>
    </row>
    <row r="548">
      <c r="D548" s="50"/>
    </row>
    <row r="549">
      <c r="D549" s="50"/>
    </row>
    <row r="550">
      <c r="D550" s="50"/>
    </row>
    <row r="551">
      <c r="D551" s="50"/>
    </row>
    <row r="552">
      <c r="D552" s="50"/>
    </row>
    <row r="553">
      <c r="D553" s="50"/>
    </row>
    <row r="554">
      <c r="D554" s="50"/>
    </row>
    <row r="555">
      <c r="D555" s="50"/>
    </row>
    <row r="556">
      <c r="D556" s="50"/>
    </row>
    <row r="557">
      <c r="D557" s="50"/>
    </row>
    <row r="558">
      <c r="D558" s="50"/>
    </row>
    <row r="559">
      <c r="D559" s="50"/>
    </row>
    <row r="560">
      <c r="D560" s="50"/>
    </row>
    <row r="561">
      <c r="D561" s="50"/>
    </row>
    <row r="562">
      <c r="D562" s="50"/>
    </row>
    <row r="563">
      <c r="D563" s="50"/>
    </row>
    <row r="564">
      <c r="D564" s="50"/>
    </row>
    <row r="565">
      <c r="D565" s="50"/>
    </row>
    <row r="566">
      <c r="D566" s="50"/>
    </row>
    <row r="567">
      <c r="D567" s="50"/>
    </row>
    <row r="568">
      <c r="D568" s="50"/>
    </row>
    <row r="569">
      <c r="D569" s="50"/>
    </row>
    <row r="570">
      <c r="D570" s="50"/>
    </row>
    <row r="571">
      <c r="D571" s="50"/>
    </row>
    <row r="572">
      <c r="D572" s="50"/>
    </row>
    <row r="573">
      <c r="D573" s="50"/>
    </row>
    <row r="574">
      <c r="D574" s="50"/>
    </row>
    <row r="575">
      <c r="D575" s="50"/>
    </row>
    <row r="576">
      <c r="D576" s="50"/>
    </row>
    <row r="577">
      <c r="D577" s="50"/>
    </row>
    <row r="578">
      <c r="D578" s="50"/>
    </row>
    <row r="579">
      <c r="D579" s="50"/>
    </row>
    <row r="580">
      <c r="D580" s="50"/>
    </row>
    <row r="581">
      <c r="D581" s="50"/>
    </row>
    <row r="582">
      <c r="D582" s="50"/>
    </row>
    <row r="583">
      <c r="D583" s="50"/>
    </row>
    <row r="584">
      <c r="D584" s="50"/>
    </row>
    <row r="585">
      <c r="D585" s="50"/>
    </row>
    <row r="586">
      <c r="D586" s="50"/>
    </row>
    <row r="587">
      <c r="D587" s="50"/>
    </row>
    <row r="588">
      <c r="D588" s="50"/>
    </row>
    <row r="589">
      <c r="D589" s="50"/>
    </row>
    <row r="590">
      <c r="D590" s="50"/>
    </row>
    <row r="591">
      <c r="D591" s="50"/>
    </row>
    <row r="592">
      <c r="D592" s="50"/>
    </row>
    <row r="593">
      <c r="D593" s="50"/>
    </row>
    <row r="594">
      <c r="D594" s="50"/>
    </row>
    <row r="595">
      <c r="D595" s="50"/>
    </row>
    <row r="596">
      <c r="D596" s="50"/>
    </row>
    <row r="597">
      <c r="D597" s="50"/>
    </row>
    <row r="598">
      <c r="D598" s="50"/>
    </row>
    <row r="599">
      <c r="D599" s="50"/>
    </row>
    <row r="600">
      <c r="D600" s="50"/>
    </row>
    <row r="601">
      <c r="D601" s="50"/>
    </row>
    <row r="602">
      <c r="D602" s="50"/>
    </row>
    <row r="603">
      <c r="D603" s="50"/>
    </row>
    <row r="604">
      <c r="D604" s="50"/>
    </row>
    <row r="605">
      <c r="D605" s="50"/>
    </row>
    <row r="606">
      <c r="D606" s="50"/>
    </row>
    <row r="607">
      <c r="D607" s="50"/>
    </row>
    <row r="608">
      <c r="D608" s="50"/>
    </row>
    <row r="609">
      <c r="D609" s="50"/>
    </row>
    <row r="610">
      <c r="D610" s="50"/>
    </row>
    <row r="611">
      <c r="D611" s="50"/>
    </row>
    <row r="612">
      <c r="D612" s="50"/>
    </row>
    <row r="613">
      <c r="D613" s="50"/>
    </row>
    <row r="614">
      <c r="D614" s="50"/>
    </row>
    <row r="615">
      <c r="D615" s="50"/>
    </row>
    <row r="616">
      <c r="D616" s="50"/>
    </row>
    <row r="617">
      <c r="D617" s="50"/>
    </row>
    <row r="618">
      <c r="D618" s="50"/>
    </row>
    <row r="619">
      <c r="D619" s="50"/>
    </row>
    <row r="620">
      <c r="D620" s="50"/>
    </row>
    <row r="621">
      <c r="D621" s="50"/>
    </row>
    <row r="622">
      <c r="D622" s="50"/>
    </row>
    <row r="623">
      <c r="D623" s="50"/>
    </row>
    <row r="624">
      <c r="D624" s="50"/>
    </row>
    <row r="625">
      <c r="D625" s="50"/>
    </row>
    <row r="626">
      <c r="D626" s="50"/>
    </row>
    <row r="627">
      <c r="D627" s="50"/>
    </row>
    <row r="628">
      <c r="D628" s="50"/>
    </row>
    <row r="629">
      <c r="D629" s="50"/>
    </row>
    <row r="630">
      <c r="D630" s="50"/>
    </row>
    <row r="631">
      <c r="D631" s="50"/>
    </row>
    <row r="632">
      <c r="D632" s="50"/>
    </row>
    <row r="633">
      <c r="D633" s="50"/>
    </row>
    <row r="634">
      <c r="D634" s="50"/>
    </row>
    <row r="635">
      <c r="D635" s="50"/>
    </row>
    <row r="636">
      <c r="D636" s="50"/>
    </row>
    <row r="637">
      <c r="D637" s="50"/>
    </row>
    <row r="638">
      <c r="D638" s="50"/>
    </row>
    <row r="639">
      <c r="D639" s="50"/>
    </row>
    <row r="640">
      <c r="D640" s="50"/>
    </row>
    <row r="641">
      <c r="D641" s="50"/>
    </row>
    <row r="642">
      <c r="D642" s="50"/>
    </row>
    <row r="643">
      <c r="D643" s="50"/>
    </row>
    <row r="644">
      <c r="D644" s="50"/>
    </row>
    <row r="645">
      <c r="D645" s="50"/>
    </row>
    <row r="646">
      <c r="D646" s="50"/>
    </row>
    <row r="647">
      <c r="D647" s="50"/>
    </row>
    <row r="648">
      <c r="D648" s="50"/>
    </row>
    <row r="649">
      <c r="D649" s="50"/>
    </row>
    <row r="650">
      <c r="D650" s="50"/>
    </row>
    <row r="651">
      <c r="D651" s="50"/>
    </row>
    <row r="652">
      <c r="D652" s="50"/>
    </row>
    <row r="653">
      <c r="D653" s="50"/>
    </row>
    <row r="654">
      <c r="D654" s="50"/>
    </row>
    <row r="655">
      <c r="D655" s="50"/>
    </row>
    <row r="656">
      <c r="D656" s="50"/>
    </row>
    <row r="657">
      <c r="D657" s="50"/>
    </row>
    <row r="658">
      <c r="D658" s="50"/>
    </row>
    <row r="659">
      <c r="D659" s="50"/>
    </row>
    <row r="660">
      <c r="D660" s="50"/>
    </row>
    <row r="661">
      <c r="D661" s="50"/>
    </row>
    <row r="662">
      <c r="D662" s="50"/>
    </row>
    <row r="663">
      <c r="D663" s="50"/>
    </row>
    <row r="664">
      <c r="D664" s="50"/>
    </row>
    <row r="665">
      <c r="D665" s="50"/>
    </row>
    <row r="666">
      <c r="D666" s="50"/>
    </row>
    <row r="667">
      <c r="D667" s="50"/>
    </row>
    <row r="668">
      <c r="D668" s="50"/>
    </row>
    <row r="669">
      <c r="D669" s="50"/>
    </row>
    <row r="670">
      <c r="D670" s="50"/>
    </row>
    <row r="671">
      <c r="D671" s="50"/>
    </row>
    <row r="672">
      <c r="D672" s="50"/>
    </row>
    <row r="673">
      <c r="D673" s="50"/>
    </row>
    <row r="674">
      <c r="D674" s="50"/>
    </row>
    <row r="675">
      <c r="D675" s="50"/>
    </row>
    <row r="676">
      <c r="D676" s="50"/>
    </row>
    <row r="677">
      <c r="D677" s="50"/>
    </row>
    <row r="678">
      <c r="D678" s="50"/>
    </row>
    <row r="679">
      <c r="D679" s="50"/>
    </row>
    <row r="680">
      <c r="D680" s="50"/>
    </row>
    <row r="681">
      <c r="D681" s="50"/>
    </row>
    <row r="682">
      <c r="D682" s="50"/>
    </row>
    <row r="683">
      <c r="D683" s="50"/>
    </row>
    <row r="684">
      <c r="D684" s="50"/>
    </row>
    <row r="685">
      <c r="D685" s="50"/>
    </row>
    <row r="686">
      <c r="D686" s="50"/>
    </row>
    <row r="687">
      <c r="D687" s="50"/>
    </row>
    <row r="688">
      <c r="D688" s="50"/>
    </row>
    <row r="689">
      <c r="D689" s="50"/>
    </row>
    <row r="690">
      <c r="D690" s="50"/>
    </row>
    <row r="691">
      <c r="D691" s="50"/>
    </row>
    <row r="692">
      <c r="D692" s="50"/>
    </row>
    <row r="693">
      <c r="D693" s="50"/>
    </row>
    <row r="694">
      <c r="D694" s="50"/>
    </row>
    <row r="695">
      <c r="D695" s="50"/>
    </row>
    <row r="696">
      <c r="D696" s="50"/>
    </row>
    <row r="697">
      <c r="D697" s="50"/>
    </row>
    <row r="698">
      <c r="D698" s="50"/>
    </row>
    <row r="699">
      <c r="D699" s="50"/>
    </row>
    <row r="700">
      <c r="D700" s="50"/>
    </row>
    <row r="701">
      <c r="D701" s="50"/>
    </row>
    <row r="702">
      <c r="D702" s="50"/>
    </row>
    <row r="703">
      <c r="D703" s="50"/>
    </row>
    <row r="704">
      <c r="D704" s="50"/>
    </row>
    <row r="705">
      <c r="D705" s="50"/>
    </row>
    <row r="706">
      <c r="D706" s="50"/>
    </row>
    <row r="707">
      <c r="D707" s="50"/>
    </row>
    <row r="708">
      <c r="D708" s="50"/>
    </row>
    <row r="709">
      <c r="D709" s="50"/>
    </row>
    <row r="710">
      <c r="D710" s="50"/>
    </row>
    <row r="711">
      <c r="D711" s="50"/>
    </row>
    <row r="712">
      <c r="D712" s="50"/>
    </row>
    <row r="713">
      <c r="D713" s="50"/>
    </row>
    <row r="714">
      <c r="D714" s="50"/>
    </row>
    <row r="715">
      <c r="D715" s="50"/>
    </row>
    <row r="716">
      <c r="D716" s="50"/>
    </row>
    <row r="717">
      <c r="D717" s="50"/>
    </row>
    <row r="718">
      <c r="D718" s="50"/>
    </row>
    <row r="719">
      <c r="D719" s="50"/>
    </row>
    <row r="720">
      <c r="D720" s="50"/>
    </row>
    <row r="721">
      <c r="D721" s="50"/>
    </row>
    <row r="722">
      <c r="D722" s="50"/>
    </row>
    <row r="723">
      <c r="D723" s="50"/>
    </row>
    <row r="724">
      <c r="D724" s="50"/>
    </row>
    <row r="725">
      <c r="D725" s="50"/>
    </row>
    <row r="726">
      <c r="D726" s="50"/>
    </row>
    <row r="727">
      <c r="D727" s="50"/>
    </row>
    <row r="728">
      <c r="D728" s="50"/>
    </row>
    <row r="729">
      <c r="D729" s="50"/>
    </row>
    <row r="730">
      <c r="D730" s="50"/>
    </row>
    <row r="731">
      <c r="D731" s="50"/>
    </row>
    <row r="732">
      <c r="D732" s="50"/>
    </row>
    <row r="733">
      <c r="D733" s="50"/>
    </row>
    <row r="734">
      <c r="D734" s="50"/>
    </row>
    <row r="735">
      <c r="D735" s="50"/>
    </row>
    <row r="736">
      <c r="D736" s="50"/>
    </row>
    <row r="737">
      <c r="D737" s="50"/>
    </row>
    <row r="738">
      <c r="D738" s="50"/>
    </row>
    <row r="739">
      <c r="D739" s="50"/>
    </row>
    <row r="740">
      <c r="D740" s="50"/>
    </row>
    <row r="741">
      <c r="D741" s="50"/>
    </row>
    <row r="742">
      <c r="D742" s="50"/>
    </row>
    <row r="743">
      <c r="D743" s="50"/>
    </row>
    <row r="744">
      <c r="D744" s="50"/>
    </row>
    <row r="745">
      <c r="D745" s="50"/>
    </row>
    <row r="746">
      <c r="D746" s="50"/>
    </row>
    <row r="747">
      <c r="D747" s="50"/>
    </row>
    <row r="748">
      <c r="D748" s="50"/>
    </row>
    <row r="749">
      <c r="D749" s="50"/>
    </row>
    <row r="750">
      <c r="D750" s="50"/>
    </row>
    <row r="751">
      <c r="D751" s="50"/>
    </row>
    <row r="752">
      <c r="D752" s="50"/>
    </row>
    <row r="753">
      <c r="D753" s="50"/>
    </row>
    <row r="754">
      <c r="D754" s="50"/>
    </row>
    <row r="755">
      <c r="D755" s="50"/>
    </row>
    <row r="756">
      <c r="D756" s="50"/>
    </row>
    <row r="757">
      <c r="D757" s="50"/>
    </row>
    <row r="758">
      <c r="D758" s="50"/>
    </row>
    <row r="759">
      <c r="D759" s="50"/>
    </row>
    <row r="760">
      <c r="D760" s="50"/>
    </row>
    <row r="761">
      <c r="D761" s="50"/>
    </row>
    <row r="762">
      <c r="D762" s="50"/>
    </row>
    <row r="763">
      <c r="D763" s="50"/>
    </row>
    <row r="764">
      <c r="D764" s="50"/>
    </row>
    <row r="765">
      <c r="D765" s="50"/>
    </row>
    <row r="766">
      <c r="D766" s="50"/>
    </row>
    <row r="767">
      <c r="D767" s="50"/>
    </row>
    <row r="768">
      <c r="D768" s="50"/>
    </row>
    <row r="769">
      <c r="D769" s="50"/>
    </row>
    <row r="770">
      <c r="D770" s="50"/>
    </row>
    <row r="771">
      <c r="D771" s="50"/>
    </row>
    <row r="772">
      <c r="D772" s="50"/>
    </row>
    <row r="773">
      <c r="D773" s="50"/>
    </row>
    <row r="774">
      <c r="D774" s="50"/>
    </row>
    <row r="775">
      <c r="D775" s="50"/>
    </row>
    <row r="776">
      <c r="D776" s="50"/>
    </row>
    <row r="777">
      <c r="D777" s="50"/>
    </row>
    <row r="778">
      <c r="D778" s="50"/>
    </row>
    <row r="779">
      <c r="D779" s="50"/>
    </row>
    <row r="780">
      <c r="D780" s="50"/>
    </row>
    <row r="781">
      <c r="D781" s="50"/>
    </row>
    <row r="782">
      <c r="D782" s="50"/>
    </row>
    <row r="783">
      <c r="D783" s="50"/>
    </row>
    <row r="784">
      <c r="D784" s="50"/>
    </row>
    <row r="785">
      <c r="D785" s="50"/>
    </row>
    <row r="786">
      <c r="D786" s="50"/>
    </row>
    <row r="787">
      <c r="D787" s="50"/>
    </row>
    <row r="788">
      <c r="D788" s="50"/>
    </row>
    <row r="789">
      <c r="D789" s="50"/>
    </row>
    <row r="790">
      <c r="D790" s="50"/>
    </row>
    <row r="791">
      <c r="D791" s="50"/>
    </row>
    <row r="792">
      <c r="D792" s="50"/>
    </row>
    <row r="793">
      <c r="D793" s="50"/>
    </row>
    <row r="794">
      <c r="D794" s="50"/>
    </row>
    <row r="795">
      <c r="D795" s="50"/>
    </row>
    <row r="796">
      <c r="D796" s="50"/>
    </row>
    <row r="797">
      <c r="D797" s="50"/>
    </row>
    <row r="798">
      <c r="D798" s="50"/>
    </row>
    <row r="799">
      <c r="D799" s="50"/>
    </row>
    <row r="800">
      <c r="D800" s="50"/>
    </row>
    <row r="801">
      <c r="D801" s="50"/>
    </row>
    <row r="802">
      <c r="D802" s="50"/>
    </row>
    <row r="803">
      <c r="D803" s="50"/>
    </row>
    <row r="804">
      <c r="D804" s="50"/>
    </row>
    <row r="805">
      <c r="D805" s="50"/>
    </row>
    <row r="806">
      <c r="D806" s="50"/>
    </row>
    <row r="807">
      <c r="D807" s="50"/>
    </row>
    <row r="808">
      <c r="D808" s="50"/>
    </row>
    <row r="809">
      <c r="D809" s="50"/>
    </row>
    <row r="810">
      <c r="D810" s="50"/>
    </row>
    <row r="811">
      <c r="D811" s="50"/>
    </row>
    <row r="812">
      <c r="D812" s="50"/>
    </row>
    <row r="813">
      <c r="D813" s="50"/>
    </row>
    <row r="814">
      <c r="D814" s="50"/>
    </row>
    <row r="815">
      <c r="D815" s="50"/>
    </row>
    <row r="816">
      <c r="D816" s="50"/>
    </row>
    <row r="817">
      <c r="D817" s="50"/>
    </row>
    <row r="818">
      <c r="D818" s="50"/>
    </row>
    <row r="819">
      <c r="D819" s="50"/>
    </row>
    <row r="820">
      <c r="D820" s="50"/>
    </row>
    <row r="821">
      <c r="D821" s="50"/>
    </row>
    <row r="822">
      <c r="D822" s="50"/>
    </row>
    <row r="823">
      <c r="D823" s="50"/>
    </row>
    <row r="824">
      <c r="D824" s="50"/>
    </row>
    <row r="825">
      <c r="D825" s="50"/>
    </row>
    <row r="826">
      <c r="D826" s="50"/>
    </row>
    <row r="827">
      <c r="D827" s="50"/>
    </row>
    <row r="828">
      <c r="D828" s="50"/>
    </row>
    <row r="829">
      <c r="D829" s="50"/>
    </row>
    <row r="830">
      <c r="D830" s="50"/>
    </row>
    <row r="831">
      <c r="D831" s="50"/>
    </row>
    <row r="832">
      <c r="D832" s="50"/>
    </row>
    <row r="833">
      <c r="D833" s="50"/>
    </row>
    <row r="834">
      <c r="D834" s="50"/>
    </row>
    <row r="835">
      <c r="D835" s="50"/>
    </row>
    <row r="836">
      <c r="D836" s="50"/>
    </row>
    <row r="837">
      <c r="D837" s="50"/>
    </row>
    <row r="838">
      <c r="D838" s="50"/>
    </row>
    <row r="839">
      <c r="D839" s="50"/>
    </row>
    <row r="840">
      <c r="D840" s="50"/>
    </row>
    <row r="841">
      <c r="D841" s="50"/>
    </row>
    <row r="842">
      <c r="D842" s="50"/>
    </row>
    <row r="843">
      <c r="D843" s="50"/>
    </row>
    <row r="844">
      <c r="D844" s="50"/>
    </row>
    <row r="845">
      <c r="D845" s="50"/>
    </row>
    <row r="846">
      <c r="D846" s="50"/>
    </row>
    <row r="847">
      <c r="D847" s="50"/>
    </row>
    <row r="848">
      <c r="D848" s="50"/>
    </row>
    <row r="849">
      <c r="D849" s="50"/>
    </row>
    <row r="850">
      <c r="D850" s="50"/>
    </row>
    <row r="851">
      <c r="D851" s="50"/>
    </row>
    <row r="852">
      <c r="D852" s="50"/>
    </row>
    <row r="853">
      <c r="D853" s="50"/>
    </row>
    <row r="854">
      <c r="D854" s="50"/>
    </row>
    <row r="855">
      <c r="D855" s="50"/>
    </row>
    <row r="856">
      <c r="D856" s="50"/>
    </row>
    <row r="857">
      <c r="D857" s="50"/>
    </row>
    <row r="858">
      <c r="D858" s="50"/>
    </row>
    <row r="859">
      <c r="D859" s="50"/>
    </row>
    <row r="860">
      <c r="D860" s="50"/>
    </row>
    <row r="861">
      <c r="D861" s="50"/>
    </row>
    <row r="862">
      <c r="D862" s="50"/>
    </row>
    <row r="863">
      <c r="D863" s="50"/>
    </row>
    <row r="864">
      <c r="D864" s="50"/>
    </row>
    <row r="865">
      <c r="D865" s="50"/>
    </row>
    <row r="866">
      <c r="D866" s="50"/>
    </row>
    <row r="867">
      <c r="D867" s="50"/>
    </row>
    <row r="868">
      <c r="D868" s="50"/>
    </row>
    <row r="869">
      <c r="D869" s="50"/>
    </row>
    <row r="870">
      <c r="D870" s="50"/>
    </row>
    <row r="871">
      <c r="D871" s="50"/>
    </row>
    <row r="872">
      <c r="D872" s="50"/>
    </row>
    <row r="873">
      <c r="D873" s="50"/>
    </row>
    <row r="874">
      <c r="D874" s="50"/>
    </row>
    <row r="875">
      <c r="D875" s="50"/>
    </row>
    <row r="876">
      <c r="D876" s="50"/>
    </row>
    <row r="877">
      <c r="D877" s="50"/>
    </row>
    <row r="878">
      <c r="D878" s="50"/>
    </row>
    <row r="879">
      <c r="D879" s="50"/>
    </row>
    <row r="880">
      <c r="D880" s="50"/>
    </row>
    <row r="881">
      <c r="D881" s="50"/>
    </row>
    <row r="882">
      <c r="D882" s="50"/>
    </row>
    <row r="883">
      <c r="D883" s="50"/>
    </row>
    <row r="884">
      <c r="D884" s="50"/>
    </row>
    <row r="885">
      <c r="D885" s="50"/>
    </row>
    <row r="886">
      <c r="D886" s="50"/>
    </row>
    <row r="887">
      <c r="D887" s="50"/>
    </row>
    <row r="888">
      <c r="D888" s="50"/>
    </row>
    <row r="889">
      <c r="D889" s="50"/>
    </row>
    <row r="890">
      <c r="D890" s="50"/>
    </row>
    <row r="891">
      <c r="D891" s="50"/>
    </row>
    <row r="892">
      <c r="D892" s="50"/>
    </row>
    <row r="893">
      <c r="D893" s="50"/>
    </row>
    <row r="894">
      <c r="D894" s="50"/>
    </row>
    <row r="895">
      <c r="D895" s="50"/>
    </row>
    <row r="896">
      <c r="D896" s="50"/>
    </row>
    <row r="897">
      <c r="D897" s="50"/>
    </row>
    <row r="898">
      <c r="D898" s="50"/>
    </row>
    <row r="899">
      <c r="D899" s="50"/>
    </row>
    <row r="900">
      <c r="D900" s="50"/>
    </row>
    <row r="901">
      <c r="D901" s="50"/>
    </row>
    <row r="902">
      <c r="D902" s="50"/>
    </row>
    <row r="903">
      <c r="D903" s="50"/>
    </row>
    <row r="904">
      <c r="D904" s="50"/>
    </row>
    <row r="905">
      <c r="D905" s="50"/>
    </row>
    <row r="906">
      <c r="D906" s="50"/>
    </row>
    <row r="907">
      <c r="D907" s="50"/>
    </row>
    <row r="908">
      <c r="D908" s="50"/>
    </row>
    <row r="909">
      <c r="D909" s="50"/>
    </row>
    <row r="910">
      <c r="D910" s="50"/>
    </row>
    <row r="911">
      <c r="D911" s="50"/>
    </row>
    <row r="912">
      <c r="D912" s="50"/>
    </row>
    <row r="913">
      <c r="D913" s="50"/>
    </row>
    <row r="914">
      <c r="D914" s="50"/>
    </row>
    <row r="915">
      <c r="D915" s="50"/>
    </row>
    <row r="916">
      <c r="D916" s="50"/>
    </row>
    <row r="917">
      <c r="D917" s="50"/>
    </row>
    <row r="918">
      <c r="D918" s="50"/>
    </row>
    <row r="919">
      <c r="D919" s="50"/>
    </row>
    <row r="920">
      <c r="D920" s="50"/>
    </row>
    <row r="921">
      <c r="D921" s="50"/>
    </row>
    <row r="922">
      <c r="D922" s="50"/>
    </row>
    <row r="923">
      <c r="D923" s="50"/>
    </row>
    <row r="924">
      <c r="D924" s="50"/>
    </row>
    <row r="925">
      <c r="D925" s="50"/>
    </row>
    <row r="926">
      <c r="D926" s="50"/>
    </row>
    <row r="927">
      <c r="D927" s="50"/>
    </row>
    <row r="928">
      <c r="D928" s="50"/>
    </row>
    <row r="929">
      <c r="D929" s="50"/>
    </row>
    <row r="930">
      <c r="D930" s="50"/>
    </row>
    <row r="931">
      <c r="D931" s="50"/>
    </row>
    <row r="932">
      <c r="D932" s="50"/>
    </row>
    <row r="933">
      <c r="D933" s="50"/>
    </row>
    <row r="934">
      <c r="D934" s="50"/>
    </row>
    <row r="935">
      <c r="D935" s="50"/>
    </row>
    <row r="936">
      <c r="D936" s="50"/>
    </row>
    <row r="937">
      <c r="D937" s="50"/>
    </row>
    <row r="938">
      <c r="D938" s="50"/>
    </row>
    <row r="939">
      <c r="D939" s="50"/>
    </row>
    <row r="940">
      <c r="D940" s="50"/>
    </row>
    <row r="941">
      <c r="D941" s="50"/>
    </row>
    <row r="942">
      <c r="D942" s="50"/>
    </row>
    <row r="943">
      <c r="D943" s="50"/>
    </row>
    <row r="944">
      <c r="D944" s="50"/>
    </row>
    <row r="945">
      <c r="D945" s="50"/>
    </row>
    <row r="946">
      <c r="D946" s="50"/>
    </row>
    <row r="947">
      <c r="D947" s="50"/>
    </row>
    <row r="948">
      <c r="D948" s="50"/>
    </row>
    <row r="949">
      <c r="D949" s="50"/>
    </row>
    <row r="950">
      <c r="D950" s="50"/>
    </row>
    <row r="951">
      <c r="D951" s="50"/>
    </row>
    <row r="952">
      <c r="D952" s="50"/>
    </row>
    <row r="953">
      <c r="D953" s="50"/>
    </row>
    <row r="954">
      <c r="D954" s="50"/>
    </row>
    <row r="955">
      <c r="D955" s="50"/>
    </row>
    <row r="956">
      <c r="D956" s="50"/>
    </row>
    <row r="957">
      <c r="D957" s="50"/>
    </row>
    <row r="958">
      <c r="D958" s="50"/>
    </row>
    <row r="959">
      <c r="D959" s="50"/>
    </row>
    <row r="960">
      <c r="D960" s="50"/>
    </row>
    <row r="961">
      <c r="D961" s="50"/>
    </row>
    <row r="962">
      <c r="D962" s="50"/>
    </row>
    <row r="963">
      <c r="D963" s="50"/>
    </row>
    <row r="964">
      <c r="D964" s="50"/>
    </row>
    <row r="965">
      <c r="D965" s="50"/>
    </row>
    <row r="966">
      <c r="D966" s="50"/>
    </row>
    <row r="967">
      <c r="D967" s="50"/>
    </row>
    <row r="968">
      <c r="D968" s="50"/>
    </row>
    <row r="969">
      <c r="D969" s="50"/>
    </row>
    <row r="970">
      <c r="D970" s="50"/>
    </row>
    <row r="971">
      <c r="D971" s="50"/>
    </row>
    <row r="972">
      <c r="D972" s="50"/>
    </row>
    <row r="973">
      <c r="D973" s="50"/>
    </row>
    <row r="974">
      <c r="D974" s="50"/>
    </row>
    <row r="975">
      <c r="D975" s="50"/>
    </row>
    <row r="976">
      <c r="D976" s="50"/>
    </row>
    <row r="977">
      <c r="D977" s="50"/>
    </row>
    <row r="978">
      <c r="D978" s="50"/>
    </row>
    <row r="979">
      <c r="D979" s="50"/>
    </row>
    <row r="980">
      <c r="D980" s="50"/>
    </row>
    <row r="981">
      <c r="D981" s="50"/>
    </row>
    <row r="982">
      <c r="D982" s="50"/>
    </row>
    <row r="983">
      <c r="D983" s="50"/>
    </row>
    <row r="984">
      <c r="D984" s="50"/>
    </row>
    <row r="985">
      <c r="D985" s="50"/>
    </row>
    <row r="986">
      <c r="D986" s="50"/>
    </row>
    <row r="987">
      <c r="D987" s="50"/>
    </row>
    <row r="988">
      <c r="D988" s="50"/>
    </row>
    <row r="989">
      <c r="D989" s="50"/>
    </row>
    <row r="990">
      <c r="D990" s="50"/>
    </row>
    <row r="991">
      <c r="D991" s="50"/>
    </row>
    <row r="992">
      <c r="D992" s="50"/>
    </row>
    <row r="993">
      <c r="D993" s="50"/>
    </row>
    <row r="994">
      <c r="D994" s="50"/>
    </row>
    <row r="995">
      <c r="D995" s="50"/>
    </row>
    <row r="996">
      <c r="D996" s="50"/>
    </row>
    <row r="997">
      <c r="D997" s="50"/>
    </row>
    <row r="998">
      <c r="D998" s="50"/>
    </row>
    <row r="999">
      <c r="D999" s="50"/>
    </row>
    <row r="1000">
      <c r="D1000" s="50"/>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5.75"/>
    <col customWidth="1" min="2" max="2" width="8.88"/>
    <col customWidth="1" min="3" max="3" width="13.0"/>
    <col customWidth="1" min="4" max="4" width="7.25"/>
    <col customWidth="1" min="5" max="5" width="8.75"/>
    <col customWidth="1" min="6" max="6" width="10.38"/>
    <col customWidth="1" min="7" max="7" width="16.25"/>
    <col customWidth="1" min="9" max="9" width="24.25"/>
    <col collapsed="1" customWidth="1" min="10" max="10" width="10.38"/>
    <col customWidth="1" hidden="1" min="11" max="11" width="5.88" outlineLevel="1"/>
    <col customWidth="1" hidden="1" min="12" max="13" width="6.5" outlineLevel="1"/>
    <col customWidth="1" hidden="1" min="14" max="14" width="22.13" outlineLevel="1"/>
    <col customWidth="1" min="15" max="15" width="20.38"/>
    <col customWidth="1" min="25" max="25" width="16.25"/>
    <col customWidth="1" min="43" max="43" width="14.13"/>
    <col customWidth="1" min="45" max="45" width="13.63"/>
  </cols>
  <sheetData>
    <row r="1">
      <c r="C1" s="23"/>
      <c r="D1" s="24"/>
      <c r="E1" s="25"/>
      <c r="J1" s="26"/>
      <c r="K1" s="1"/>
      <c r="L1" s="1"/>
      <c r="P1" s="1"/>
      <c r="Q1" s="1"/>
      <c r="R1" s="1"/>
      <c r="S1" s="1"/>
      <c r="T1" s="1"/>
      <c r="U1" s="1"/>
      <c r="V1" s="1"/>
      <c r="W1" s="1"/>
      <c r="X1" s="1"/>
      <c r="Y1" s="1"/>
    </row>
    <row r="2" ht="79.5" customHeight="1">
      <c r="A2" s="27" t="s">
        <v>280</v>
      </c>
      <c r="B2" s="28" t="s">
        <v>288</v>
      </c>
      <c r="C2" s="29" t="s">
        <v>289</v>
      </c>
      <c r="D2" s="30" t="s">
        <v>291</v>
      </c>
      <c r="E2" s="31" t="s">
        <v>292</v>
      </c>
      <c r="F2" s="32" t="s">
        <v>299</v>
      </c>
      <c r="G2" s="32" t="s">
        <v>303</v>
      </c>
      <c r="H2" s="32" t="s">
        <v>304</v>
      </c>
      <c r="I2" s="32" t="s">
        <v>306</v>
      </c>
      <c r="J2" s="33" t="s">
        <v>307</v>
      </c>
      <c r="K2" s="30" t="s">
        <v>308</v>
      </c>
      <c r="L2" s="30" t="s">
        <v>309</v>
      </c>
      <c r="M2" s="30" t="s">
        <v>311</v>
      </c>
      <c r="N2" s="32" t="s">
        <v>312</v>
      </c>
      <c r="O2" s="32" t="s">
        <v>313</v>
      </c>
      <c r="P2" s="32" t="s">
        <v>315</v>
      </c>
      <c r="Q2" s="32" t="s">
        <v>316</v>
      </c>
      <c r="R2" s="28" t="s">
        <v>318</v>
      </c>
      <c r="S2" s="28" t="s">
        <v>320</v>
      </c>
      <c r="T2" s="32" t="s">
        <v>322</v>
      </c>
      <c r="U2" s="28" t="s">
        <v>325</v>
      </c>
      <c r="V2" s="28" t="s">
        <v>327</v>
      </c>
      <c r="W2" s="28" t="s">
        <v>328</v>
      </c>
      <c r="X2" s="32" t="s">
        <v>329</v>
      </c>
      <c r="Y2" s="32" t="s">
        <v>330</v>
      </c>
      <c r="Z2" s="27" t="s">
        <v>332</v>
      </c>
      <c r="AA2" s="27" t="s">
        <v>333</v>
      </c>
      <c r="AB2" s="27" t="s">
        <v>334</v>
      </c>
      <c r="AC2" s="27" t="s">
        <v>335</v>
      </c>
      <c r="AD2" s="27" t="s">
        <v>336</v>
      </c>
      <c r="AE2" s="27" t="s">
        <v>337</v>
      </c>
      <c r="AF2" s="27" t="s">
        <v>338</v>
      </c>
      <c r="AG2" s="27" t="s">
        <v>339</v>
      </c>
      <c r="AH2" s="30" t="s">
        <v>341</v>
      </c>
      <c r="AI2" s="30" t="s">
        <v>342</v>
      </c>
      <c r="AJ2" s="30" t="s">
        <v>343</v>
      </c>
      <c r="AK2" s="30" t="s">
        <v>344</v>
      </c>
      <c r="AL2" s="30" t="s">
        <v>345</v>
      </c>
      <c r="AM2" s="30" t="s">
        <v>346</v>
      </c>
      <c r="AN2" s="30" t="s">
        <v>347</v>
      </c>
      <c r="AO2" s="30" t="s">
        <v>348</v>
      </c>
      <c r="AP2" s="30" t="s">
        <v>349</v>
      </c>
      <c r="AQ2" s="30" t="s">
        <v>350</v>
      </c>
      <c r="AR2" s="30" t="s">
        <v>351</v>
      </c>
      <c r="AS2" s="30" t="s">
        <v>352</v>
      </c>
      <c r="AT2" s="30" t="s">
        <v>353</v>
      </c>
      <c r="AU2" s="32" t="s">
        <v>355</v>
      </c>
      <c r="AV2" s="34" t="s">
        <v>357</v>
      </c>
      <c r="AW2" s="34" t="s">
        <v>363</v>
      </c>
      <c r="AX2" s="34" t="s">
        <v>364</v>
      </c>
      <c r="AY2" s="34" t="s">
        <v>365</v>
      </c>
    </row>
    <row r="3">
      <c r="A3" s="36">
        <f t="shared" ref="A3:A1000" si="1">IF(B3&gt;0,ROW()-2,"")</f>
        <v>1</v>
      </c>
      <c r="B3" s="37">
        <v>45967.0</v>
      </c>
      <c r="C3" s="38">
        <f t="shared" ref="C3:C6" si="2">IFERROR(IF(B3=0,0/0,B3),0)</f>
        <v>45967</v>
      </c>
      <c r="D3" s="39">
        <v>0.8728479745332152</v>
      </c>
      <c r="E3" s="40" t="str">
        <f t="shared" ref="E3:E1000" si="3">IF(D3=0,"",COUNTIFS(A$3:A3,A3)&amp;"/"&amp;TEXT(C3,"MM")&amp;"/"&amp;TEXT(C3,"YY")&amp;"/"&amp;A3)</f>
        <v>1/11/25/1</v>
      </c>
      <c r="F3" s="7" t="s">
        <v>400</v>
      </c>
      <c r="G3" s="7" t="s">
        <v>401</v>
      </c>
      <c r="H3" s="7" t="s">
        <v>409</v>
      </c>
      <c r="I3" s="7" t="s">
        <v>413</v>
      </c>
      <c r="J3" s="44">
        <v>27311.0</v>
      </c>
      <c r="K3" s="1">
        <f t="shared" ref="K3:K1000" si="4">datedif(J3,C3,"Y")</f>
        <v>51</v>
      </c>
      <c r="L3" s="1">
        <f t="shared" ref="L3:L1000" si="5">IF(DAY(J3)-DAY(C3)&gt;=0,DATEDIF(J3,C3,"YM"),DATEDIF(J3,C3,"YM"))</f>
        <v>0</v>
      </c>
      <c r="M3" s="22">
        <f t="shared" ref="M3:M1000" si="6">if(or(L3=0,L3=1),datedif(J3,C3,"md"),if(day(J3)&lt;=day(C3),abs(day(J3)-day(C3)),day(C3)-day(J3)+31))</f>
        <v>28</v>
      </c>
      <c r="N3" s="22" t="str">
        <f t="shared" ref="N3:N1000" si="7">IF(DATEDIF(J3,C3,"Y")=0,"",IF(DATEDIF(J3,C3,"Y")=1,DATEDIF(J3,C3,"Y")&amp;" YEAR",DATEDIF(J3,C3,"Y")&amp;" YEARS")&amp;" "&amp;IF(DATEDIF(J3,C3,"YM")=0,"",IF(DATEDIF(J3,C3,"YM")=1,DATEDIF(J3,C3,"YM")&amp;" MONTH",DATEDIF(J3,C3,"YM")&amp;" MONTHS"))&amp;" "&amp;IF(DATEDIF(J3,C3,"MD")=0,"",IF(DATEDIF(J3,C3,"MD")=1,DATEDIF(J3,C3,"MD")&amp;" DAY",DATEDIF(J3,C3,"MD")&amp;" DAYS")))</f>
        <v>51 YEARS  28 DAYS</v>
      </c>
      <c r="O3" s="22" t="str">
        <f t="shared" ref="O3:O1000" si="8">if(K3=0,"",if(K3=1,K3&amp;" year",K3&amp;" years"))&amp;" "&amp;if(L3=0,"",if(L3=1,L3&amp;" month",L3&amp;" months"))&amp;" "&amp;if(M3=0,"",if(M3=1,M3&amp;" day",M3&amp;" days"))</f>
        <v>51 years  28 days</v>
      </c>
      <c r="P3" s="9">
        <v>87.0</v>
      </c>
      <c r="Q3" s="9">
        <v>168.0</v>
      </c>
      <c r="R3" s="9" t="s">
        <v>465</v>
      </c>
      <c r="S3" s="9">
        <v>74.0</v>
      </c>
      <c r="T3" s="9">
        <v>98.0</v>
      </c>
      <c r="U3" s="9" t="s">
        <v>466</v>
      </c>
      <c r="V3" s="9">
        <v>16.0</v>
      </c>
      <c r="W3" s="1">
        <f t="shared" ref="W3:W1000" si="9">ROUND((P3*Q3/3600)^0.5,2)</f>
        <v>2.01</v>
      </c>
      <c r="X3" s="1">
        <f t="shared" ref="X3:X1000" si="10">ROUND(P3/(Q3/100)^2,2)</f>
        <v>30.82</v>
      </c>
      <c r="Y3" s="1" t="str">
        <f>LOOKUP(X3,vallist!$A$1:$A$8,vallist!$B$1:$B$8)</f>
        <v>mild obesity (Class I)</v>
      </c>
      <c r="Z3" s="7">
        <v>9.346308759E9</v>
      </c>
      <c r="AF3" s="7" t="s">
        <v>501</v>
      </c>
      <c r="AH3" s="7" t="s">
        <v>505</v>
      </c>
      <c r="AI3" s="7" t="s">
        <v>508</v>
      </c>
      <c r="AJ3" s="7" t="s">
        <v>510</v>
      </c>
      <c r="AK3" s="7" t="s">
        <v>513</v>
      </c>
      <c r="AN3" s="7" t="s">
        <v>514</v>
      </c>
      <c r="AO3" s="7" t="s">
        <v>516</v>
      </c>
      <c r="AP3" s="7" t="s">
        <v>518</v>
      </c>
      <c r="AQ3" s="7" t="s">
        <v>522</v>
      </c>
      <c r="AT3" s="7" t="s">
        <v>524</v>
      </c>
      <c r="AV3" s="7" t="s">
        <v>525</v>
      </c>
    </row>
    <row r="4">
      <c r="A4" s="36">
        <f t="shared" si="1"/>
        <v>2</v>
      </c>
      <c r="B4" s="37">
        <v>45968.0</v>
      </c>
      <c r="C4" s="38">
        <f t="shared" si="2"/>
        <v>45968</v>
      </c>
      <c r="D4" s="39">
        <v>0.7816087962962963</v>
      </c>
      <c r="E4" s="40" t="str">
        <f t="shared" si="3"/>
        <v>1/11/25/2</v>
      </c>
      <c r="F4" s="7" t="s">
        <v>535</v>
      </c>
      <c r="G4" s="7" t="s">
        <v>538</v>
      </c>
      <c r="H4" s="7" t="s">
        <v>541</v>
      </c>
      <c r="I4" s="7" t="s">
        <v>543</v>
      </c>
      <c r="J4" s="47">
        <v>35200.0</v>
      </c>
      <c r="K4" s="1">
        <f t="shared" si="4"/>
        <v>29</v>
      </c>
      <c r="L4" s="1">
        <f t="shared" si="5"/>
        <v>5</v>
      </c>
      <c r="M4" s="22">
        <f t="shared" si="6"/>
        <v>23</v>
      </c>
      <c r="N4" s="22" t="str">
        <f t="shared" si="7"/>
        <v>29 YEARS 5 MONTHS 23 DAYS</v>
      </c>
      <c r="O4" s="22" t="str">
        <f t="shared" si="8"/>
        <v>29 years 5 months 23 days</v>
      </c>
      <c r="P4" s="9">
        <v>96.0</v>
      </c>
      <c r="Q4" s="9">
        <v>173.0</v>
      </c>
      <c r="R4" s="9" t="s">
        <v>563</v>
      </c>
      <c r="S4" s="9">
        <v>76.0</v>
      </c>
      <c r="T4" s="9">
        <v>99.0</v>
      </c>
      <c r="U4" s="9">
        <v>98.4</v>
      </c>
      <c r="V4" s="9">
        <v>17.0</v>
      </c>
      <c r="W4" s="1">
        <f t="shared" si="9"/>
        <v>2.15</v>
      </c>
      <c r="X4" s="1">
        <f t="shared" si="10"/>
        <v>32.08</v>
      </c>
      <c r="Y4" s="1" t="str">
        <f>LOOKUP(X4,vallist!$A$1:$A$8,vallist!$B$1:$B$8)</f>
        <v>mild obesity (Class I)</v>
      </c>
      <c r="Z4" s="7">
        <v>8.591048653E9</v>
      </c>
      <c r="AF4" s="7" t="s">
        <v>574</v>
      </c>
      <c r="AH4" s="7" t="s">
        <v>575</v>
      </c>
      <c r="AI4" s="7" t="s">
        <v>576</v>
      </c>
      <c r="AJ4" s="7" t="s">
        <v>510</v>
      </c>
      <c r="AK4" s="7" t="s">
        <v>513</v>
      </c>
      <c r="AL4" s="7" t="s">
        <v>577</v>
      </c>
      <c r="AN4" s="7" t="s">
        <v>579</v>
      </c>
      <c r="AQ4" s="7" t="s">
        <v>522</v>
      </c>
      <c r="AV4" s="7" t="s">
        <v>584</v>
      </c>
      <c r="AW4" s="7" t="s">
        <v>587</v>
      </c>
      <c r="AX4" s="7" t="s">
        <v>588</v>
      </c>
      <c r="AY4" s="7" t="s">
        <v>589</v>
      </c>
    </row>
    <row r="5">
      <c r="A5" s="36">
        <f t="shared" si="1"/>
        <v>3</v>
      </c>
      <c r="B5" s="37">
        <v>45968.0</v>
      </c>
      <c r="C5" s="38">
        <f t="shared" si="2"/>
        <v>45968</v>
      </c>
      <c r="D5" s="39">
        <v>0.8966666666666666</v>
      </c>
      <c r="E5" s="40" t="str">
        <f t="shared" si="3"/>
        <v>1/11/25/3</v>
      </c>
      <c r="F5" s="7" t="s">
        <v>400</v>
      </c>
      <c r="G5" s="7" t="s">
        <v>594</v>
      </c>
      <c r="H5" s="7" t="s">
        <v>409</v>
      </c>
      <c r="I5" s="7" t="s">
        <v>596</v>
      </c>
      <c r="J5" s="47">
        <v>36526.0</v>
      </c>
      <c r="K5" s="1">
        <f t="shared" si="4"/>
        <v>25</v>
      </c>
      <c r="L5" s="1">
        <f t="shared" si="5"/>
        <v>10</v>
      </c>
      <c r="M5" s="22">
        <f t="shared" si="6"/>
        <v>6</v>
      </c>
      <c r="N5" s="22" t="str">
        <f t="shared" si="7"/>
        <v>25 YEARS 10 MONTHS 6 DAYS</v>
      </c>
      <c r="O5" s="22" t="str">
        <f t="shared" si="8"/>
        <v>25 years 10 months 6 days</v>
      </c>
      <c r="P5" s="9">
        <v>92.0</v>
      </c>
      <c r="Q5" s="9">
        <v>165.0</v>
      </c>
      <c r="R5" s="9" t="s">
        <v>465</v>
      </c>
      <c r="S5" s="9">
        <v>80.0</v>
      </c>
      <c r="T5" s="9">
        <v>98.0</v>
      </c>
      <c r="U5" s="9">
        <v>98.6</v>
      </c>
      <c r="V5" s="9">
        <v>17.0</v>
      </c>
      <c r="W5" s="1">
        <f t="shared" si="9"/>
        <v>2.05</v>
      </c>
      <c r="X5" s="1">
        <f t="shared" si="10"/>
        <v>33.79</v>
      </c>
      <c r="Y5" s="1" t="str">
        <f>LOOKUP(X5,vallist!$A$1:$A$8,vallist!$B$1:$B$8)</f>
        <v>moderately obese (Class II)</v>
      </c>
      <c r="Z5" s="7">
        <v>6.006609808E9</v>
      </c>
      <c r="AF5" s="7" t="s">
        <v>611</v>
      </c>
      <c r="AH5" s="7" t="s">
        <v>612</v>
      </c>
      <c r="AI5" s="7" t="s">
        <v>613</v>
      </c>
      <c r="AJ5" s="7" t="s">
        <v>510</v>
      </c>
      <c r="AK5" s="7" t="s">
        <v>513</v>
      </c>
      <c r="AL5" s="7" t="s">
        <v>577</v>
      </c>
      <c r="AN5" s="7" t="s">
        <v>615</v>
      </c>
      <c r="AQ5" s="7" t="s">
        <v>616</v>
      </c>
      <c r="AV5" s="7" t="s">
        <v>525</v>
      </c>
    </row>
    <row r="6">
      <c r="A6" s="36">
        <f t="shared" si="1"/>
        <v>4</v>
      </c>
      <c r="B6" s="37">
        <v>45971.0</v>
      </c>
      <c r="C6" s="38">
        <f t="shared" si="2"/>
        <v>45971</v>
      </c>
      <c r="D6" s="39">
        <v>0.8842939814814815</v>
      </c>
      <c r="E6" s="40" t="str">
        <f t="shared" si="3"/>
        <v>1/11/25/4</v>
      </c>
      <c r="F6" s="7" t="s">
        <v>535</v>
      </c>
      <c r="G6" s="7" t="s">
        <v>619</v>
      </c>
      <c r="H6" s="7" t="s">
        <v>541</v>
      </c>
      <c r="I6" s="7" t="s">
        <v>621</v>
      </c>
      <c r="J6" s="48">
        <v>36571.0</v>
      </c>
      <c r="K6" s="1">
        <f t="shared" si="4"/>
        <v>25</v>
      </c>
      <c r="L6" s="1">
        <f t="shared" si="5"/>
        <v>8</v>
      </c>
      <c r="M6" s="22">
        <f t="shared" si="6"/>
        <v>26</v>
      </c>
      <c r="N6" s="22" t="str">
        <f t="shared" si="7"/>
        <v>25 YEARS 8 MONTHS 26 DAYS</v>
      </c>
      <c r="O6" s="22" t="str">
        <f t="shared" si="8"/>
        <v>25 years 8 months 26 days</v>
      </c>
      <c r="P6" s="9">
        <v>59.0</v>
      </c>
      <c r="Q6" s="9">
        <v>151.0</v>
      </c>
      <c r="R6" s="9" t="s">
        <v>634</v>
      </c>
      <c r="S6" s="9">
        <v>74.0</v>
      </c>
      <c r="T6" s="9">
        <v>98.0</v>
      </c>
      <c r="U6" s="9" t="s">
        <v>466</v>
      </c>
      <c r="V6" s="9">
        <v>16.0</v>
      </c>
      <c r="W6" s="1">
        <f t="shared" si="9"/>
        <v>1.57</v>
      </c>
      <c r="X6" s="1">
        <f t="shared" si="10"/>
        <v>25.88</v>
      </c>
      <c r="Y6" s="1" t="str">
        <f>LOOKUP(X6,vallist!$A$1:$A$8,vallist!$B$1:$B$8)</f>
        <v>normal (healthy weight for height)</v>
      </c>
      <c r="Z6" s="7">
        <v>9.13624718E9</v>
      </c>
      <c r="AH6" s="7" t="s">
        <v>640</v>
      </c>
      <c r="AI6" s="7" t="s">
        <v>641</v>
      </c>
      <c r="AJ6" s="7" t="s">
        <v>642</v>
      </c>
      <c r="AK6" s="7" t="s">
        <v>643</v>
      </c>
      <c r="AN6" s="7" t="s">
        <v>644</v>
      </c>
      <c r="AO6" s="7" t="s">
        <v>645</v>
      </c>
      <c r="AP6" s="7" t="s">
        <v>646</v>
      </c>
      <c r="AV6" s="7" t="s">
        <v>525</v>
      </c>
    </row>
    <row r="7">
      <c r="A7" s="36">
        <f t="shared" si="1"/>
        <v>5</v>
      </c>
      <c r="B7" s="37">
        <v>45968.0</v>
      </c>
      <c r="C7" s="38">
        <f t="shared" ref="C7:C1000" si="11">IFERROR(IF(B7=0,0/0,B7+1),0)</f>
        <v>45969</v>
      </c>
      <c r="D7" s="39">
        <v>0.7442245370370371</v>
      </c>
      <c r="E7" s="40" t="str">
        <f t="shared" si="3"/>
        <v>1/11/25/5</v>
      </c>
      <c r="F7" s="7" t="s">
        <v>400</v>
      </c>
      <c r="G7" s="7" t="s">
        <v>664</v>
      </c>
      <c r="H7" s="7" t="s">
        <v>409</v>
      </c>
      <c r="I7" s="7" t="s">
        <v>621</v>
      </c>
      <c r="J7" s="47">
        <v>26828.0</v>
      </c>
      <c r="K7" s="1">
        <f t="shared" si="4"/>
        <v>52</v>
      </c>
      <c r="L7" s="1">
        <f t="shared" si="5"/>
        <v>4</v>
      </c>
      <c r="M7" s="22">
        <f t="shared" si="6"/>
        <v>26</v>
      </c>
      <c r="N7" s="22" t="str">
        <f t="shared" si="7"/>
        <v>52 YEARS 4 MONTHS 26 DAYS</v>
      </c>
      <c r="O7" s="22" t="str">
        <f t="shared" si="8"/>
        <v>52 years 4 months 26 days</v>
      </c>
      <c r="P7" s="9">
        <v>54.0</v>
      </c>
      <c r="Q7" s="9">
        <v>160.0</v>
      </c>
      <c r="R7" s="9" t="s">
        <v>694</v>
      </c>
      <c r="S7" s="9">
        <v>74.0</v>
      </c>
      <c r="T7" s="9">
        <v>98.0</v>
      </c>
      <c r="U7" s="9" t="s">
        <v>466</v>
      </c>
      <c r="V7" s="9">
        <v>16.0</v>
      </c>
      <c r="W7" s="1">
        <f t="shared" si="9"/>
        <v>1.55</v>
      </c>
      <c r="X7" s="1">
        <f t="shared" si="10"/>
        <v>21.09</v>
      </c>
      <c r="Y7" s="1" t="str">
        <f>LOOKUP(X7,vallist!$A$1:$A$8,vallist!$B$1:$B$8)</f>
        <v>normal</v>
      </c>
      <c r="Z7" s="7">
        <v>9.820738814E9</v>
      </c>
      <c r="AH7" s="7" t="s">
        <v>700</v>
      </c>
      <c r="AI7" s="7" t="s">
        <v>701</v>
      </c>
      <c r="AJ7" s="7" t="s">
        <v>703</v>
      </c>
      <c r="AK7" s="7" t="s">
        <v>704</v>
      </c>
      <c r="AN7" s="7" t="s">
        <v>705</v>
      </c>
      <c r="AP7" s="7" t="s">
        <v>706</v>
      </c>
      <c r="AV7" s="7" t="s">
        <v>525</v>
      </c>
    </row>
    <row r="8">
      <c r="A8" s="36" t="str">
        <f t="shared" si="1"/>
        <v/>
      </c>
      <c r="B8" s="37"/>
      <c r="C8" s="38">
        <f t="shared" si="11"/>
        <v>0</v>
      </c>
      <c r="D8" s="24"/>
      <c r="E8" s="40" t="str">
        <f t="shared" si="3"/>
        <v/>
      </c>
      <c r="F8" s="22"/>
      <c r="H8" s="22"/>
      <c r="J8" s="26"/>
      <c r="K8" s="1">
        <f t="shared" si="4"/>
        <v>0</v>
      </c>
      <c r="L8" s="1">
        <f t="shared" si="5"/>
        <v>0</v>
      </c>
      <c r="M8" s="22">
        <f t="shared" si="6"/>
        <v>0</v>
      </c>
      <c r="N8" s="22" t="str">
        <f t="shared" si="7"/>
        <v/>
      </c>
      <c r="O8" s="22" t="str">
        <f t="shared" si="8"/>
        <v>  </v>
      </c>
      <c r="P8" s="1"/>
      <c r="Q8" s="1"/>
      <c r="R8" s="1"/>
      <c r="S8" s="1"/>
      <c r="T8" s="1"/>
      <c r="U8" s="1"/>
      <c r="V8" s="1"/>
      <c r="W8" s="1">
        <f t="shared" si="9"/>
        <v>0</v>
      </c>
      <c r="X8" s="1" t="str">
        <f t="shared" si="10"/>
        <v>#DIV/0!</v>
      </c>
      <c r="Y8" s="1" t="str">
        <f t="shared" ref="Y8:Y1000" si="12">LOOKUP(X8,'ROUTE&amp;TIME'!S6:S13,'ROUTE&amp;TIME'!T6:T13)</f>
        <v>#DIV/0!</v>
      </c>
      <c r="AI8" s="7" t="s">
        <v>703</v>
      </c>
      <c r="AJ8" s="7" t="s">
        <v>701</v>
      </c>
    </row>
    <row r="9">
      <c r="A9" s="36" t="str">
        <f t="shared" si="1"/>
        <v/>
      </c>
      <c r="B9" s="37"/>
      <c r="C9" s="38">
        <f t="shared" si="11"/>
        <v>0</v>
      </c>
      <c r="D9" s="24"/>
      <c r="E9" s="40" t="str">
        <f t="shared" si="3"/>
        <v/>
      </c>
      <c r="F9" s="22"/>
      <c r="H9" s="22"/>
      <c r="J9" s="26"/>
      <c r="K9" s="1">
        <f t="shared" si="4"/>
        <v>0</v>
      </c>
      <c r="L9" s="1">
        <f t="shared" si="5"/>
        <v>0</v>
      </c>
      <c r="M9" s="22">
        <f t="shared" si="6"/>
        <v>0</v>
      </c>
      <c r="N9" s="22" t="str">
        <f t="shared" si="7"/>
        <v/>
      </c>
      <c r="O9" s="22" t="str">
        <f t="shared" si="8"/>
        <v>  </v>
      </c>
      <c r="P9" s="1"/>
      <c r="Q9" s="1"/>
      <c r="R9" s="1"/>
      <c r="S9" s="1"/>
      <c r="T9" s="1"/>
      <c r="U9" s="1"/>
      <c r="V9" s="1"/>
      <c r="W9" s="1">
        <f t="shared" si="9"/>
        <v>0</v>
      </c>
      <c r="X9" s="1" t="str">
        <f t="shared" si="10"/>
        <v>#DIV/0!</v>
      </c>
      <c r="Y9" s="1" t="str">
        <f t="shared" si="12"/>
        <v>#DIV/0!</v>
      </c>
    </row>
    <row r="10">
      <c r="A10" s="36" t="str">
        <f t="shared" si="1"/>
        <v/>
      </c>
      <c r="B10" s="37"/>
      <c r="C10" s="38">
        <f t="shared" si="11"/>
        <v>0</v>
      </c>
      <c r="D10" s="24"/>
      <c r="E10" s="40" t="str">
        <f t="shared" si="3"/>
        <v/>
      </c>
      <c r="F10" s="22"/>
      <c r="H10" s="22"/>
      <c r="J10" s="26"/>
      <c r="K10" s="1">
        <f t="shared" si="4"/>
        <v>0</v>
      </c>
      <c r="L10" s="1">
        <f t="shared" si="5"/>
        <v>0</v>
      </c>
      <c r="M10" s="22">
        <f t="shared" si="6"/>
        <v>0</v>
      </c>
      <c r="N10" s="22" t="str">
        <f t="shared" si="7"/>
        <v/>
      </c>
      <c r="O10" s="22" t="str">
        <f t="shared" si="8"/>
        <v>  </v>
      </c>
      <c r="P10" s="1"/>
      <c r="Q10" s="1"/>
      <c r="R10" s="1"/>
      <c r="S10" s="1"/>
      <c r="T10" s="1"/>
      <c r="U10" s="1"/>
      <c r="V10" s="1"/>
      <c r="W10" s="1">
        <f t="shared" si="9"/>
        <v>0</v>
      </c>
      <c r="X10" s="1" t="str">
        <f t="shared" si="10"/>
        <v>#DIV/0!</v>
      </c>
      <c r="Y10" s="1" t="str">
        <f t="shared" si="12"/>
        <v>#DIV/0!</v>
      </c>
    </row>
    <row r="11">
      <c r="A11" s="36" t="str">
        <f t="shared" si="1"/>
        <v/>
      </c>
      <c r="C11" s="38">
        <f t="shared" si="11"/>
        <v>0</v>
      </c>
      <c r="D11" s="24"/>
      <c r="E11" s="40" t="str">
        <f t="shared" si="3"/>
        <v/>
      </c>
      <c r="F11" s="22"/>
      <c r="H11" s="22"/>
      <c r="J11" s="26"/>
      <c r="K11" s="1">
        <f t="shared" si="4"/>
        <v>0</v>
      </c>
      <c r="L11" s="1">
        <f t="shared" si="5"/>
        <v>0</v>
      </c>
      <c r="M11" s="22">
        <f t="shared" si="6"/>
        <v>0</v>
      </c>
      <c r="N11" s="22" t="str">
        <f t="shared" si="7"/>
        <v/>
      </c>
      <c r="O11" s="22" t="str">
        <f t="shared" si="8"/>
        <v>  </v>
      </c>
      <c r="P11" s="1"/>
      <c r="Q11" s="1"/>
      <c r="R11" s="1"/>
      <c r="S11" s="1"/>
      <c r="T11" s="1"/>
      <c r="U11" s="1"/>
      <c r="V11" s="1"/>
      <c r="W11" s="1">
        <f t="shared" si="9"/>
        <v>0</v>
      </c>
      <c r="X11" s="1" t="str">
        <f t="shared" si="10"/>
        <v>#DIV/0!</v>
      </c>
      <c r="Y11" s="1" t="str">
        <f t="shared" si="12"/>
        <v>#DIV/0!</v>
      </c>
    </row>
    <row r="12">
      <c r="A12" s="36" t="str">
        <f t="shared" si="1"/>
        <v/>
      </c>
      <c r="C12" s="38">
        <f t="shared" si="11"/>
        <v>0</v>
      </c>
      <c r="D12" s="24"/>
      <c r="E12" s="40" t="str">
        <f t="shared" si="3"/>
        <v/>
      </c>
      <c r="F12" s="22"/>
      <c r="H12" s="22"/>
      <c r="J12" s="26"/>
      <c r="K12" s="1">
        <f t="shared" si="4"/>
        <v>0</v>
      </c>
      <c r="L12" s="1">
        <f t="shared" si="5"/>
        <v>0</v>
      </c>
      <c r="M12" s="22">
        <f t="shared" si="6"/>
        <v>0</v>
      </c>
      <c r="N12" s="22" t="str">
        <f t="shared" si="7"/>
        <v/>
      </c>
      <c r="O12" s="22" t="str">
        <f t="shared" si="8"/>
        <v>  </v>
      </c>
      <c r="P12" s="1"/>
      <c r="Q12" s="1"/>
      <c r="R12" s="1"/>
      <c r="S12" s="1"/>
      <c r="T12" s="1"/>
      <c r="U12" s="1"/>
      <c r="V12" s="1"/>
      <c r="W12" s="1">
        <f t="shared" si="9"/>
        <v>0</v>
      </c>
      <c r="X12" s="1" t="str">
        <f t="shared" si="10"/>
        <v>#DIV/0!</v>
      </c>
      <c r="Y12" s="1" t="str">
        <f t="shared" si="12"/>
        <v>#DIV/0!</v>
      </c>
    </row>
    <row r="13">
      <c r="A13" s="36" t="str">
        <f t="shared" si="1"/>
        <v/>
      </c>
      <c r="C13" s="38">
        <f t="shared" si="11"/>
        <v>0</v>
      </c>
      <c r="D13" s="24"/>
      <c r="E13" s="40" t="str">
        <f t="shared" si="3"/>
        <v/>
      </c>
      <c r="F13" s="22"/>
      <c r="H13" s="22"/>
      <c r="J13" s="26"/>
      <c r="K13" s="1">
        <f t="shared" si="4"/>
        <v>0</v>
      </c>
      <c r="L13" s="1">
        <f t="shared" si="5"/>
        <v>0</v>
      </c>
      <c r="M13" s="22">
        <f t="shared" si="6"/>
        <v>0</v>
      </c>
      <c r="N13" s="22" t="str">
        <f t="shared" si="7"/>
        <v/>
      </c>
      <c r="O13" s="22" t="str">
        <f t="shared" si="8"/>
        <v>  </v>
      </c>
      <c r="P13" s="1"/>
      <c r="Q13" s="1"/>
      <c r="R13" s="1"/>
      <c r="S13" s="1"/>
      <c r="T13" s="1"/>
      <c r="U13" s="1"/>
      <c r="V13" s="1"/>
      <c r="W13" s="1">
        <f t="shared" si="9"/>
        <v>0</v>
      </c>
      <c r="X13" s="1" t="str">
        <f t="shared" si="10"/>
        <v>#DIV/0!</v>
      </c>
      <c r="Y13" s="1" t="str">
        <f t="shared" si="12"/>
        <v>#DIV/0!</v>
      </c>
    </row>
    <row r="14">
      <c r="A14" s="36" t="str">
        <f t="shared" si="1"/>
        <v/>
      </c>
      <c r="C14" s="38">
        <f t="shared" si="11"/>
        <v>0</v>
      </c>
      <c r="D14" s="24"/>
      <c r="E14" s="40" t="str">
        <f t="shared" si="3"/>
        <v/>
      </c>
      <c r="F14" s="22"/>
      <c r="H14" s="22"/>
      <c r="J14" s="26"/>
      <c r="K14" s="1">
        <f t="shared" si="4"/>
        <v>0</v>
      </c>
      <c r="L14" s="1">
        <f t="shared" si="5"/>
        <v>0</v>
      </c>
      <c r="M14" s="22">
        <f t="shared" si="6"/>
        <v>0</v>
      </c>
      <c r="N14" s="22" t="str">
        <f t="shared" si="7"/>
        <v/>
      </c>
      <c r="O14" s="22" t="str">
        <f t="shared" si="8"/>
        <v>  </v>
      </c>
      <c r="P14" s="1"/>
      <c r="Q14" s="1"/>
      <c r="R14" s="1"/>
      <c r="S14" s="1"/>
      <c r="T14" s="1"/>
      <c r="U14" s="1"/>
      <c r="V14" s="1"/>
      <c r="W14" s="1">
        <f t="shared" si="9"/>
        <v>0</v>
      </c>
      <c r="X14" s="1" t="str">
        <f t="shared" si="10"/>
        <v>#DIV/0!</v>
      </c>
      <c r="Y14" s="1" t="str">
        <f t="shared" si="12"/>
        <v>#DIV/0!</v>
      </c>
    </row>
    <row r="15">
      <c r="A15" s="36" t="str">
        <f t="shared" si="1"/>
        <v/>
      </c>
      <c r="C15" s="38">
        <f t="shared" si="11"/>
        <v>0</v>
      </c>
      <c r="D15" s="24"/>
      <c r="E15" s="40" t="str">
        <f t="shared" si="3"/>
        <v/>
      </c>
      <c r="F15" s="22"/>
      <c r="H15" s="22"/>
      <c r="J15" s="26"/>
      <c r="K15" s="1">
        <f t="shared" si="4"/>
        <v>0</v>
      </c>
      <c r="L15" s="1">
        <f t="shared" si="5"/>
        <v>0</v>
      </c>
      <c r="M15" s="22">
        <f t="shared" si="6"/>
        <v>0</v>
      </c>
      <c r="N15" s="22" t="str">
        <f t="shared" si="7"/>
        <v/>
      </c>
      <c r="O15" s="22" t="str">
        <f t="shared" si="8"/>
        <v>  </v>
      </c>
      <c r="P15" s="1"/>
      <c r="Q15" s="1"/>
      <c r="R15" s="1"/>
      <c r="S15" s="1"/>
      <c r="T15" s="1"/>
      <c r="U15" s="1"/>
      <c r="V15" s="1"/>
      <c r="W15" s="1">
        <f t="shared" si="9"/>
        <v>0</v>
      </c>
      <c r="X15" s="1" t="str">
        <f t="shared" si="10"/>
        <v>#DIV/0!</v>
      </c>
      <c r="Y15" s="1" t="str">
        <f t="shared" si="12"/>
        <v>#DIV/0!</v>
      </c>
    </row>
    <row r="16">
      <c r="A16" s="36" t="str">
        <f t="shared" si="1"/>
        <v/>
      </c>
      <c r="C16" s="38">
        <f t="shared" si="11"/>
        <v>0</v>
      </c>
      <c r="D16" s="24"/>
      <c r="E16" s="40" t="str">
        <f t="shared" si="3"/>
        <v/>
      </c>
      <c r="F16" s="22"/>
      <c r="H16" s="22"/>
      <c r="J16" s="26"/>
      <c r="K16" s="1">
        <f t="shared" si="4"/>
        <v>0</v>
      </c>
      <c r="L16" s="1">
        <f t="shared" si="5"/>
        <v>0</v>
      </c>
      <c r="M16" s="22">
        <f t="shared" si="6"/>
        <v>0</v>
      </c>
      <c r="N16" s="22" t="str">
        <f t="shared" si="7"/>
        <v/>
      </c>
      <c r="O16" s="22" t="str">
        <f t="shared" si="8"/>
        <v>  </v>
      </c>
      <c r="P16" s="1"/>
      <c r="Q16" s="1"/>
      <c r="R16" s="1"/>
      <c r="S16" s="1"/>
      <c r="T16" s="1"/>
      <c r="U16" s="1"/>
      <c r="V16" s="1"/>
      <c r="W16" s="1">
        <f t="shared" si="9"/>
        <v>0</v>
      </c>
      <c r="X16" s="1" t="str">
        <f t="shared" si="10"/>
        <v>#DIV/0!</v>
      </c>
      <c r="Y16" s="1" t="str">
        <f t="shared" si="12"/>
        <v>#DIV/0!</v>
      </c>
    </row>
    <row r="17">
      <c r="A17" s="36" t="str">
        <f t="shared" si="1"/>
        <v/>
      </c>
      <c r="C17" s="38">
        <f t="shared" si="11"/>
        <v>0</v>
      </c>
      <c r="D17" s="24"/>
      <c r="E17" s="40" t="str">
        <f t="shared" si="3"/>
        <v/>
      </c>
      <c r="F17" s="22"/>
      <c r="H17" s="22"/>
      <c r="J17" s="26"/>
      <c r="K17" s="1">
        <f t="shared" si="4"/>
        <v>0</v>
      </c>
      <c r="L17" s="1">
        <f t="shared" si="5"/>
        <v>0</v>
      </c>
      <c r="M17" s="22">
        <f t="shared" si="6"/>
        <v>0</v>
      </c>
      <c r="N17" s="22" t="str">
        <f t="shared" si="7"/>
        <v/>
      </c>
      <c r="O17" s="22" t="str">
        <f t="shared" si="8"/>
        <v>  </v>
      </c>
      <c r="P17" s="1"/>
      <c r="Q17" s="1"/>
      <c r="R17" s="1"/>
      <c r="S17" s="1"/>
      <c r="T17" s="1"/>
      <c r="U17" s="1"/>
      <c r="V17" s="1"/>
      <c r="W17" s="1">
        <f t="shared" si="9"/>
        <v>0</v>
      </c>
      <c r="X17" s="1" t="str">
        <f t="shared" si="10"/>
        <v>#DIV/0!</v>
      </c>
      <c r="Y17" s="1" t="str">
        <f t="shared" si="12"/>
        <v>#DIV/0!</v>
      </c>
    </row>
    <row r="18">
      <c r="A18" s="36" t="str">
        <f t="shared" si="1"/>
        <v/>
      </c>
      <c r="C18" s="38">
        <f t="shared" si="11"/>
        <v>0</v>
      </c>
      <c r="D18" s="24"/>
      <c r="E18" s="40" t="str">
        <f t="shared" si="3"/>
        <v/>
      </c>
      <c r="F18" s="22"/>
      <c r="H18" s="22"/>
      <c r="J18" s="26"/>
      <c r="K18" s="1">
        <f t="shared" si="4"/>
        <v>0</v>
      </c>
      <c r="L18" s="1">
        <f t="shared" si="5"/>
        <v>0</v>
      </c>
      <c r="M18" s="22">
        <f t="shared" si="6"/>
        <v>0</v>
      </c>
      <c r="N18" s="22" t="str">
        <f t="shared" si="7"/>
        <v/>
      </c>
      <c r="O18" s="22" t="str">
        <f t="shared" si="8"/>
        <v>  </v>
      </c>
      <c r="P18" s="1"/>
      <c r="Q18" s="1"/>
      <c r="R18" s="1"/>
      <c r="S18" s="1"/>
      <c r="T18" s="1"/>
      <c r="U18" s="1"/>
      <c r="V18" s="1"/>
      <c r="W18" s="1">
        <f t="shared" si="9"/>
        <v>0</v>
      </c>
      <c r="X18" s="1" t="str">
        <f t="shared" si="10"/>
        <v>#DIV/0!</v>
      </c>
      <c r="Y18" s="1" t="str">
        <f t="shared" si="12"/>
        <v>#DIV/0!</v>
      </c>
    </row>
    <row r="19">
      <c r="A19" s="36" t="str">
        <f t="shared" si="1"/>
        <v/>
      </c>
      <c r="C19" s="38">
        <f t="shared" si="11"/>
        <v>0</v>
      </c>
      <c r="D19" s="24"/>
      <c r="E19" s="40" t="str">
        <f t="shared" si="3"/>
        <v/>
      </c>
      <c r="F19" s="22"/>
      <c r="H19" s="22"/>
      <c r="J19" s="26"/>
      <c r="K19" s="1">
        <f t="shared" si="4"/>
        <v>0</v>
      </c>
      <c r="L19" s="1">
        <f t="shared" si="5"/>
        <v>0</v>
      </c>
      <c r="M19" s="22">
        <f t="shared" si="6"/>
        <v>0</v>
      </c>
      <c r="N19" s="22" t="str">
        <f t="shared" si="7"/>
        <v/>
      </c>
      <c r="O19" s="22" t="str">
        <f t="shared" si="8"/>
        <v>  </v>
      </c>
      <c r="P19" s="1"/>
      <c r="Q19" s="1"/>
      <c r="R19" s="1"/>
      <c r="S19" s="1"/>
      <c r="T19" s="1"/>
      <c r="U19" s="1"/>
      <c r="V19" s="1"/>
      <c r="W19" s="1">
        <f t="shared" si="9"/>
        <v>0</v>
      </c>
      <c r="X19" s="1" t="str">
        <f t="shared" si="10"/>
        <v>#DIV/0!</v>
      </c>
      <c r="Y19" s="1" t="str">
        <f t="shared" si="12"/>
        <v>#DIV/0!</v>
      </c>
    </row>
    <row r="20">
      <c r="A20" s="36" t="str">
        <f t="shared" si="1"/>
        <v/>
      </c>
      <c r="C20" s="38">
        <f t="shared" si="11"/>
        <v>0</v>
      </c>
      <c r="D20" s="24"/>
      <c r="E20" s="40" t="str">
        <f t="shared" si="3"/>
        <v/>
      </c>
      <c r="F20" s="22"/>
      <c r="H20" s="22"/>
      <c r="J20" s="26"/>
      <c r="K20" s="1">
        <f t="shared" si="4"/>
        <v>0</v>
      </c>
      <c r="L20" s="1">
        <f t="shared" si="5"/>
        <v>0</v>
      </c>
      <c r="M20" s="22">
        <f t="shared" si="6"/>
        <v>0</v>
      </c>
      <c r="N20" s="22" t="str">
        <f t="shared" si="7"/>
        <v/>
      </c>
      <c r="O20" s="22" t="str">
        <f t="shared" si="8"/>
        <v>  </v>
      </c>
      <c r="P20" s="1"/>
      <c r="Q20" s="1"/>
      <c r="R20" s="1"/>
      <c r="S20" s="1"/>
      <c r="T20" s="1"/>
      <c r="U20" s="1"/>
      <c r="V20" s="1"/>
      <c r="W20" s="1">
        <f t="shared" si="9"/>
        <v>0</v>
      </c>
      <c r="X20" s="1" t="str">
        <f t="shared" si="10"/>
        <v>#DIV/0!</v>
      </c>
      <c r="Y20" s="1" t="str">
        <f t="shared" si="12"/>
        <v>#DIV/0!</v>
      </c>
    </row>
    <row r="21">
      <c r="A21" s="36" t="str">
        <f t="shared" si="1"/>
        <v/>
      </c>
      <c r="C21" s="38">
        <f t="shared" si="11"/>
        <v>0</v>
      </c>
      <c r="D21" s="24"/>
      <c r="E21" s="40" t="str">
        <f t="shared" si="3"/>
        <v/>
      </c>
      <c r="F21" s="22"/>
      <c r="H21" s="22"/>
      <c r="J21" s="26"/>
      <c r="K21" s="1">
        <f t="shared" si="4"/>
        <v>0</v>
      </c>
      <c r="L21" s="1">
        <f t="shared" si="5"/>
        <v>0</v>
      </c>
      <c r="M21" s="22">
        <f t="shared" si="6"/>
        <v>0</v>
      </c>
      <c r="N21" s="22" t="str">
        <f t="shared" si="7"/>
        <v/>
      </c>
      <c r="O21" s="22" t="str">
        <f t="shared" si="8"/>
        <v>  </v>
      </c>
      <c r="P21" s="1"/>
      <c r="Q21" s="1"/>
      <c r="R21" s="1"/>
      <c r="S21" s="1"/>
      <c r="T21" s="1"/>
      <c r="U21" s="1"/>
      <c r="V21" s="1"/>
      <c r="W21" s="1">
        <f t="shared" si="9"/>
        <v>0</v>
      </c>
      <c r="X21" s="1" t="str">
        <f t="shared" si="10"/>
        <v>#DIV/0!</v>
      </c>
      <c r="Y21" s="1" t="str">
        <f t="shared" si="12"/>
        <v>#DIV/0!</v>
      </c>
    </row>
    <row r="22">
      <c r="A22" s="36" t="str">
        <f t="shared" si="1"/>
        <v/>
      </c>
      <c r="C22" s="38">
        <f t="shared" si="11"/>
        <v>0</v>
      </c>
      <c r="D22" s="24"/>
      <c r="E22" s="40" t="str">
        <f t="shared" si="3"/>
        <v/>
      </c>
      <c r="F22" s="22"/>
      <c r="H22" s="22"/>
      <c r="J22" s="26"/>
      <c r="K22" s="1">
        <f t="shared" si="4"/>
        <v>0</v>
      </c>
      <c r="L22" s="1">
        <f t="shared" si="5"/>
        <v>0</v>
      </c>
      <c r="M22" s="22">
        <f t="shared" si="6"/>
        <v>0</v>
      </c>
      <c r="N22" s="22" t="str">
        <f t="shared" si="7"/>
        <v/>
      </c>
      <c r="O22" s="22" t="str">
        <f t="shared" si="8"/>
        <v>  </v>
      </c>
      <c r="P22" s="1"/>
      <c r="Q22" s="1"/>
      <c r="R22" s="1"/>
      <c r="S22" s="1"/>
      <c r="T22" s="1"/>
      <c r="U22" s="1"/>
      <c r="V22" s="1"/>
      <c r="W22" s="1">
        <f t="shared" si="9"/>
        <v>0</v>
      </c>
      <c r="X22" s="1" t="str">
        <f t="shared" si="10"/>
        <v>#DIV/0!</v>
      </c>
      <c r="Y22" s="1" t="str">
        <f t="shared" si="12"/>
        <v>#DIV/0!</v>
      </c>
    </row>
    <row r="23">
      <c r="A23" s="36" t="str">
        <f t="shared" si="1"/>
        <v/>
      </c>
      <c r="C23" s="38">
        <f t="shared" si="11"/>
        <v>0</v>
      </c>
      <c r="D23" s="24"/>
      <c r="E23" s="40" t="str">
        <f t="shared" si="3"/>
        <v/>
      </c>
      <c r="F23" s="22"/>
      <c r="H23" s="22"/>
      <c r="J23" s="26"/>
      <c r="K23" s="1">
        <f t="shared" si="4"/>
        <v>0</v>
      </c>
      <c r="L23" s="1">
        <f t="shared" si="5"/>
        <v>0</v>
      </c>
      <c r="M23" s="22">
        <f t="shared" si="6"/>
        <v>0</v>
      </c>
      <c r="N23" s="22" t="str">
        <f t="shared" si="7"/>
        <v/>
      </c>
      <c r="O23" s="22" t="str">
        <f t="shared" si="8"/>
        <v>  </v>
      </c>
      <c r="P23" s="1"/>
      <c r="Q23" s="1"/>
      <c r="R23" s="1"/>
      <c r="S23" s="1"/>
      <c r="T23" s="1"/>
      <c r="U23" s="1"/>
      <c r="V23" s="1"/>
      <c r="W23" s="1">
        <f t="shared" si="9"/>
        <v>0</v>
      </c>
      <c r="X23" s="1" t="str">
        <f t="shared" si="10"/>
        <v>#DIV/0!</v>
      </c>
      <c r="Y23" s="1" t="str">
        <f t="shared" si="12"/>
        <v>#DIV/0!</v>
      </c>
    </row>
    <row r="24">
      <c r="A24" s="36" t="str">
        <f t="shared" si="1"/>
        <v/>
      </c>
      <c r="C24" s="38">
        <f t="shared" si="11"/>
        <v>0</v>
      </c>
      <c r="D24" s="24"/>
      <c r="E24" s="40" t="str">
        <f t="shared" si="3"/>
        <v/>
      </c>
      <c r="F24" s="22"/>
      <c r="H24" s="22"/>
      <c r="J24" s="26"/>
      <c r="K24" s="1">
        <f t="shared" si="4"/>
        <v>0</v>
      </c>
      <c r="L24" s="1">
        <f t="shared" si="5"/>
        <v>0</v>
      </c>
      <c r="M24" s="22">
        <f t="shared" si="6"/>
        <v>0</v>
      </c>
      <c r="N24" s="22" t="str">
        <f t="shared" si="7"/>
        <v/>
      </c>
      <c r="O24" s="22" t="str">
        <f t="shared" si="8"/>
        <v>  </v>
      </c>
      <c r="P24" s="1"/>
      <c r="Q24" s="1"/>
      <c r="R24" s="1"/>
      <c r="S24" s="1"/>
      <c r="T24" s="1"/>
      <c r="U24" s="1"/>
      <c r="V24" s="1"/>
      <c r="W24" s="1">
        <f t="shared" si="9"/>
        <v>0</v>
      </c>
      <c r="X24" s="1" t="str">
        <f t="shared" si="10"/>
        <v>#DIV/0!</v>
      </c>
      <c r="Y24" s="1" t="str">
        <f t="shared" si="12"/>
        <v>#DIV/0!</v>
      </c>
    </row>
    <row r="25">
      <c r="A25" s="36" t="str">
        <f t="shared" si="1"/>
        <v/>
      </c>
      <c r="C25" s="38">
        <f t="shared" si="11"/>
        <v>0</v>
      </c>
      <c r="D25" s="24"/>
      <c r="E25" s="40" t="str">
        <f t="shared" si="3"/>
        <v/>
      </c>
      <c r="F25" s="22"/>
      <c r="H25" s="22"/>
      <c r="J25" s="26"/>
      <c r="K25" s="1">
        <f t="shared" si="4"/>
        <v>0</v>
      </c>
      <c r="L25" s="1">
        <f t="shared" si="5"/>
        <v>0</v>
      </c>
      <c r="M25" s="22">
        <f t="shared" si="6"/>
        <v>0</v>
      </c>
      <c r="N25" s="22" t="str">
        <f t="shared" si="7"/>
        <v/>
      </c>
      <c r="O25" s="22" t="str">
        <f t="shared" si="8"/>
        <v>  </v>
      </c>
      <c r="P25" s="1"/>
      <c r="Q25" s="1"/>
      <c r="R25" s="1"/>
      <c r="S25" s="1"/>
      <c r="T25" s="1"/>
      <c r="U25" s="1"/>
      <c r="V25" s="1"/>
      <c r="W25" s="1">
        <f t="shared" si="9"/>
        <v>0</v>
      </c>
      <c r="X25" s="1" t="str">
        <f t="shared" si="10"/>
        <v>#DIV/0!</v>
      </c>
      <c r="Y25" s="1" t="str">
        <f t="shared" si="12"/>
        <v>#DIV/0!</v>
      </c>
    </row>
    <row r="26">
      <c r="A26" s="36" t="str">
        <f t="shared" si="1"/>
        <v/>
      </c>
      <c r="C26" s="38">
        <f t="shared" si="11"/>
        <v>0</v>
      </c>
      <c r="D26" s="24"/>
      <c r="E26" s="40" t="str">
        <f t="shared" si="3"/>
        <v/>
      </c>
      <c r="F26" s="22"/>
      <c r="H26" s="22"/>
      <c r="J26" s="26"/>
      <c r="K26" s="1">
        <f t="shared" si="4"/>
        <v>0</v>
      </c>
      <c r="L26" s="1">
        <f t="shared" si="5"/>
        <v>0</v>
      </c>
      <c r="M26" s="22">
        <f t="shared" si="6"/>
        <v>0</v>
      </c>
      <c r="N26" s="22" t="str">
        <f t="shared" si="7"/>
        <v/>
      </c>
      <c r="O26" s="22" t="str">
        <f t="shared" si="8"/>
        <v>  </v>
      </c>
      <c r="P26" s="1"/>
      <c r="Q26" s="1"/>
      <c r="R26" s="1"/>
      <c r="S26" s="1"/>
      <c r="T26" s="1"/>
      <c r="U26" s="1"/>
      <c r="V26" s="1"/>
      <c r="W26" s="1">
        <f t="shared" si="9"/>
        <v>0</v>
      </c>
      <c r="X26" s="1" t="str">
        <f t="shared" si="10"/>
        <v>#DIV/0!</v>
      </c>
      <c r="Y26" s="1" t="str">
        <f t="shared" si="12"/>
        <v>#DIV/0!</v>
      </c>
    </row>
    <row r="27">
      <c r="A27" s="36" t="str">
        <f t="shared" si="1"/>
        <v/>
      </c>
      <c r="C27" s="38">
        <f t="shared" si="11"/>
        <v>0</v>
      </c>
      <c r="D27" s="24"/>
      <c r="E27" s="40" t="str">
        <f t="shared" si="3"/>
        <v/>
      </c>
      <c r="F27" s="22"/>
      <c r="H27" s="22"/>
      <c r="J27" s="26"/>
      <c r="K27" s="1">
        <f t="shared" si="4"/>
        <v>0</v>
      </c>
      <c r="L27" s="1">
        <f t="shared" si="5"/>
        <v>0</v>
      </c>
      <c r="M27" s="22">
        <f t="shared" si="6"/>
        <v>0</v>
      </c>
      <c r="N27" s="22" t="str">
        <f t="shared" si="7"/>
        <v/>
      </c>
      <c r="O27" s="22" t="str">
        <f t="shared" si="8"/>
        <v>  </v>
      </c>
      <c r="P27" s="1"/>
      <c r="Q27" s="1"/>
      <c r="R27" s="1"/>
      <c r="S27" s="1"/>
      <c r="T27" s="1"/>
      <c r="U27" s="1"/>
      <c r="V27" s="1"/>
      <c r="W27" s="1">
        <f t="shared" si="9"/>
        <v>0</v>
      </c>
      <c r="X27" s="1" t="str">
        <f t="shared" si="10"/>
        <v>#DIV/0!</v>
      </c>
      <c r="Y27" s="1" t="str">
        <f t="shared" si="12"/>
        <v>#DIV/0!</v>
      </c>
    </row>
    <row r="28">
      <c r="A28" s="36" t="str">
        <f t="shared" si="1"/>
        <v/>
      </c>
      <c r="C28" s="38">
        <f t="shared" si="11"/>
        <v>0</v>
      </c>
      <c r="D28" s="24"/>
      <c r="E28" s="40" t="str">
        <f t="shared" si="3"/>
        <v/>
      </c>
      <c r="F28" s="22"/>
      <c r="H28" s="22"/>
      <c r="J28" s="26"/>
      <c r="K28" s="1">
        <f t="shared" si="4"/>
        <v>0</v>
      </c>
      <c r="L28" s="1">
        <f t="shared" si="5"/>
        <v>0</v>
      </c>
      <c r="M28" s="22">
        <f t="shared" si="6"/>
        <v>0</v>
      </c>
      <c r="N28" s="22" t="str">
        <f t="shared" si="7"/>
        <v/>
      </c>
      <c r="O28" s="22" t="str">
        <f t="shared" si="8"/>
        <v>  </v>
      </c>
      <c r="P28" s="1"/>
      <c r="Q28" s="1"/>
      <c r="R28" s="1"/>
      <c r="S28" s="1"/>
      <c r="T28" s="1"/>
      <c r="U28" s="1"/>
      <c r="V28" s="1"/>
      <c r="W28" s="1">
        <f t="shared" si="9"/>
        <v>0</v>
      </c>
      <c r="X28" s="1" t="str">
        <f t="shared" si="10"/>
        <v>#DIV/0!</v>
      </c>
      <c r="Y28" s="1" t="str">
        <f t="shared" si="12"/>
        <v>#DIV/0!</v>
      </c>
    </row>
    <row r="29">
      <c r="A29" s="36" t="str">
        <f t="shared" si="1"/>
        <v/>
      </c>
      <c r="C29" s="38">
        <f t="shared" si="11"/>
        <v>0</v>
      </c>
      <c r="D29" s="24"/>
      <c r="E29" s="40" t="str">
        <f t="shared" si="3"/>
        <v/>
      </c>
      <c r="F29" s="22"/>
      <c r="H29" s="22"/>
      <c r="J29" s="26"/>
      <c r="K29" s="1">
        <f t="shared" si="4"/>
        <v>0</v>
      </c>
      <c r="L29" s="1">
        <f t="shared" si="5"/>
        <v>0</v>
      </c>
      <c r="M29" s="22">
        <f t="shared" si="6"/>
        <v>0</v>
      </c>
      <c r="N29" s="22" t="str">
        <f t="shared" si="7"/>
        <v/>
      </c>
      <c r="O29" s="22" t="str">
        <f t="shared" si="8"/>
        <v>  </v>
      </c>
      <c r="P29" s="1"/>
      <c r="Q29" s="1"/>
      <c r="R29" s="1"/>
      <c r="S29" s="1"/>
      <c r="T29" s="1"/>
      <c r="U29" s="1"/>
      <c r="V29" s="1"/>
      <c r="W29" s="1">
        <f t="shared" si="9"/>
        <v>0</v>
      </c>
      <c r="X29" s="1" t="str">
        <f t="shared" si="10"/>
        <v>#DIV/0!</v>
      </c>
      <c r="Y29" s="1" t="str">
        <f t="shared" si="12"/>
        <v>#DIV/0!</v>
      </c>
    </row>
    <row r="30">
      <c r="A30" s="36" t="str">
        <f t="shared" si="1"/>
        <v/>
      </c>
      <c r="C30" s="38">
        <f t="shared" si="11"/>
        <v>0</v>
      </c>
      <c r="D30" s="24"/>
      <c r="E30" s="40" t="str">
        <f t="shared" si="3"/>
        <v/>
      </c>
      <c r="F30" s="22"/>
      <c r="H30" s="22"/>
      <c r="J30" s="26"/>
      <c r="K30" s="1">
        <f t="shared" si="4"/>
        <v>0</v>
      </c>
      <c r="L30" s="1">
        <f t="shared" si="5"/>
        <v>0</v>
      </c>
      <c r="M30" s="22">
        <f t="shared" si="6"/>
        <v>0</v>
      </c>
      <c r="N30" s="22" t="str">
        <f t="shared" si="7"/>
        <v/>
      </c>
      <c r="O30" s="22" t="str">
        <f t="shared" si="8"/>
        <v>  </v>
      </c>
      <c r="P30" s="1"/>
      <c r="Q30" s="1"/>
      <c r="R30" s="1"/>
      <c r="S30" s="1"/>
      <c r="T30" s="1"/>
      <c r="U30" s="1"/>
      <c r="V30" s="1"/>
      <c r="W30" s="1">
        <f t="shared" si="9"/>
        <v>0</v>
      </c>
      <c r="X30" s="1" t="str">
        <f t="shared" si="10"/>
        <v>#DIV/0!</v>
      </c>
      <c r="Y30" s="1" t="str">
        <f t="shared" si="12"/>
        <v>#DIV/0!</v>
      </c>
    </row>
    <row r="31">
      <c r="A31" s="36" t="str">
        <f t="shared" si="1"/>
        <v/>
      </c>
      <c r="C31" s="38">
        <f t="shared" si="11"/>
        <v>0</v>
      </c>
      <c r="D31" s="24"/>
      <c r="E31" s="40" t="str">
        <f t="shared" si="3"/>
        <v/>
      </c>
      <c r="F31" s="22"/>
      <c r="H31" s="22"/>
      <c r="J31" s="26"/>
      <c r="K31" s="1">
        <f t="shared" si="4"/>
        <v>0</v>
      </c>
      <c r="L31" s="1">
        <f t="shared" si="5"/>
        <v>0</v>
      </c>
      <c r="M31" s="22">
        <f t="shared" si="6"/>
        <v>0</v>
      </c>
      <c r="N31" s="22" t="str">
        <f t="shared" si="7"/>
        <v/>
      </c>
      <c r="O31" s="22" t="str">
        <f t="shared" si="8"/>
        <v>  </v>
      </c>
      <c r="P31" s="1"/>
      <c r="Q31" s="1"/>
      <c r="R31" s="1"/>
      <c r="S31" s="1"/>
      <c r="T31" s="1"/>
      <c r="U31" s="1"/>
      <c r="V31" s="1"/>
      <c r="W31" s="1">
        <f t="shared" si="9"/>
        <v>0</v>
      </c>
      <c r="X31" s="1" t="str">
        <f t="shared" si="10"/>
        <v>#DIV/0!</v>
      </c>
      <c r="Y31" s="1" t="str">
        <f t="shared" si="12"/>
        <v>#DIV/0!</v>
      </c>
    </row>
    <row r="32">
      <c r="A32" s="36" t="str">
        <f t="shared" si="1"/>
        <v/>
      </c>
      <c r="C32" s="38">
        <f t="shared" si="11"/>
        <v>0</v>
      </c>
      <c r="D32" s="24"/>
      <c r="E32" s="40" t="str">
        <f t="shared" si="3"/>
        <v/>
      </c>
      <c r="F32" s="22"/>
      <c r="H32" s="22"/>
      <c r="J32" s="26"/>
      <c r="K32" s="1">
        <f t="shared" si="4"/>
        <v>0</v>
      </c>
      <c r="L32" s="1">
        <f t="shared" si="5"/>
        <v>0</v>
      </c>
      <c r="M32" s="22">
        <f t="shared" si="6"/>
        <v>0</v>
      </c>
      <c r="N32" s="22" t="str">
        <f t="shared" si="7"/>
        <v/>
      </c>
      <c r="O32" s="22" t="str">
        <f t="shared" si="8"/>
        <v>  </v>
      </c>
      <c r="P32" s="1"/>
      <c r="Q32" s="1"/>
      <c r="R32" s="1"/>
      <c r="S32" s="1"/>
      <c r="T32" s="1"/>
      <c r="U32" s="1"/>
      <c r="V32" s="1"/>
      <c r="W32" s="1">
        <f t="shared" si="9"/>
        <v>0</v>
      </c>
      <c r="X32" s="1" t="str">
        <f t="shared" si="10"/>
        <v>#DIV/0!</v>
      </c>
      <c r="Y32" s="1" t="str">
        <f t="shared" si="12"/>
        <v>#DIV/0!</v>
      </c>
    </row>
    <row r="33">
      <c r="A33" s="36" t="str">
        <f t="shared" si="1"/>
        <v/>
      </c>
      <c r="C33" s="38">
        <f t="shared" si="11"/>
        <v>0</v>
      </c>
      <c r="D33" s="24"/>
      <c r="E33" s="40" t="str">
        <f t="shared" si="3"/>
        <v/>
      </c>
      <c r="F33" s="22"/>
      <c r="H33" s="22"/>
      <c r="J33" s="26"/>
      <c r="K33" s="1">
        <f t="shared" si="4"/>
        <v>0</v>
      </c>
      <c r="L33" s="1">
        <f t="shared" si="5"/>
        <v>0</v>
      </c>
      <c r="M33" s="22">
        <f t="shared" si="6"/>
        <v>0</v>
      </c>
      <c r="N33" s="22" t="str">
        <f t="shared" si="7"/>
        <v/>
      </c>
      <c r="O33" s="22" t="str">
        <f t="shared" si="8"/>
        <v>  </v>
      </c>
      <c r="P33" s="1"/>
      <c r="Q33" s="1"/>
      <c r="R33" s="1"/>
      <c r="S33" s="1"/>
      <c r="T33" s="1"/>
      <c r="U33" s="1"/>
      <c r="V33" s="1"/>
      <c r="W33" s="1">
        <f t="shared" si="9"/>
        <v>0</v>
      </c>
      <c r="X33" s="1" t="str">
        <f t="shared" si="10"/>
        <v>#DIV/0!</v>
      </c>
      <c r="Y33" s="1" t="str">
        <f t="shared" si="12"/>
        <v>#DIV/0!</v>
      </c>
    </row>
    <row r="34">
      <c r="A34" s="36" t="str">
        <f t="shared" si="1"/>
        <v/>
      </c>
      <c r="C34" s="38">
        <f t="shared" si="11"/>
        <v>0</v>
      </c>
      <c r="D34" s="24"/>
      <c r="E34" s="40" t="str">
        <f t="shared" si="3"/>
        <v/>
      </c>
      <c r="F34" s="22"/>
      <c r="H34" s="22"/>
      <c r="J34" s="26"/>
      <c r="K34" s="1">
        <f t="shared" si="4"/>
        <v>0</v>
      </c>
      <c r="L34" s="1">
        <f t="shared" si="5"/>
        <v>0</v>
      </c>
      <c r="M34" s="22">
        <f t="shared" si="6"/>
        <v>0</v>
      </c>
      <c r="N34" s="22" t="str">
        <f t="shared" si="7"/>
        <v/>
      </c>
      <c r="O34" s="22" t="str">
        <f t="shared" si="8"/>
        <v>  </v>
      </c>
      <c r="P34" s="1"/>
      <c r="Q34" s="1"/>
      <c r="R34" s="1"/>
      <c r="S34" s="1"/>
      <c r="T34" s="1"/>
      <c r="U34" s="1"/>
      <c r="V34" s="1"/>
      <c r="W34" s="1">
        <f t="shared" si="9"/>
        <v>0</v>
      </c>
      <c r="X34" s="1" t="str">
        <f t="shared" si="10"/>
        <v>#DIV/0!</v>
      </c>
      <c r="Y34" s="1" t="str">
        <f t="shared" si="12"/>
        <v>#DIV/0!</v>
      </c>
    </row>
    <row r="35">
      <c r="A35" s="36" t="str">
        <f t="shared" si="1"/>
        <v/>
      </c>
      <c r="C35" s="38">
        <f t="shared" si="11"/>
        <v>0</v>
      </c>
      <c r="D35" s="24"/>
      <c r="E35" s="40" t="str">
        <f t="shared" si="3"/>
        <v/>
      </c>
      <c r="F35" s="22"/>
      <c r="H35" s="22"/>
      <c r="J35" s="26"/>
      <c r="K35" s="1">
        <f t="shared" si="4"/>
        <v>0</v>
      </c>
      <c r="L35" s="1">
        <f t="shared" si="5"/>
        <v>0</v>
      </c>
      <c r="M35" s="22">
        <f t="shared" si="6"/>
        <v>0</v>
      </c>
      <c r="N35" s="22" t="str">
        <f t="shared" si="7"/>
        <v/>
      </c>
      <c r="O35" s="22" t="str">
        <f t="shared" si="8"/>
        <v>  </v>
      </c>
      <c r="P35" s="1"/>
      <c r="Q35" s="1"/>
      <c r="R35" s="1"/>
      <c r="S35" s="1"/>
      <c r="T35" s="1"/>
      <c r="U35" s="1"/>
      <c r="V35" s="1"/>
      <c r="W35" s="1">
        <f t="shared" si="9"/>
        <v>0</v>
      </c>
      <c r="X35" s="1" t="str">
        <f t="shared" si="10"/>
        <v>#DIV/0!</v>
      </c>
      <c r="Y35" s="1" t="str">
        <f t="shared" si="12"/>
        <v>#DIV/0!</v>
      </c>
    </row>
    <row r="36">
      <c r="A36" s="36" t="str">
        <f t="shared" si="1"/>
        <v/>
      </c>
      <c r="C36" s="38">
        <f t="shared" si="11"/>
        <v>0</v>
      </c>
      <c r="D36" s="24"/>
      <c r="E36" s="40" t="str">
        <f t="shared" si="3"/>
        <v/>
      </c>
      <c r="F36" s="22"/>
      <c r="H36" s="22"/>
      <c r="J36" s="26"/>
      <c r="K36" s="1">
        <f t="shared" si="4"/>
        <v>0</v>
      </c>
      <c r="L36" s="1">
        <f t="shared" si="5"/>
        <v>0</v>
      </c>
      <c r="M36" s="22">
        <f t="shared" si="6"/>
        <v>0</v>
      </c>
      <c r="N36" s="22" t="str">
        <f t="shared" si="7"/>
        <v/>
      </c>
      <c r="O36" s="22" t="str">
        <f t="shared" si="8"/>
        <v>  </v>
      </c>
      <c r="P36" s="1"/>
      <c r="Q36" s="1"/>
      <c r="R36" s="1"/>
      <c r="S36" s="1"/>
      <c r="T36" s="1"/>
      <c r="U36" s="1"/>
      <c r="V36" s="1"/>
      <c r="W36" s="1">
        <f t="shared" si="9"/>
        <v>0</v>
      </c>
      <c r="X36" s="1" t="str">
        <f t="shared" si="10"/>
        <v>#DIV/0!</v>
      </c>
      <c r="Y36" s="1" t="str">
        <f t="shared" si="12"/>
        <v>#DIV/0!</v>
      </c>
    </row>
    <row r="37">
      <c r="A37" s="36" t="str">
        <f t="shared" si="1"/>
        <v/>
      </c>
      <c r="C37" s="38">
        <f t="shared" si="11"/>
        <v>0</v>
      </c>
      <c r="D37" s="24"/>
      <c r="E37" s="40" t="str">
        <f t="shared" si="3"/>
        <v/>
      </c>
      <c r="F37" s="22"/>
      <c r="H37" s="22"/>
      <c r="J37" s="26"/>
      <c r="K37" s="1">
        <f t="shared" si="4"/>
        <v>0</v>
      </c>
      <c r="L37" s="1">
        <f t="shared" si="5"/>
        <v>0</v>
      </c>
      <c r="M37" s="22">
        <f t="shared" si="6"/>
        <v>0</v>
      </c>
      <c r="N37" s="22" t="str">
        <f t="shared" si="7"/>
        <v/>
      </c>
      <c r="O37" s="22" t="str">
        <f t="shared" si="8"/>
        <v>  </v>
      </c>
      <c r="P37" s="1"/>
      <c r="Q37" s="1"/>
      <c r="R37" s="1"/>
      <c r="S37" s="1"/>
      <c r="T37" s="1"/>
      <c r="U37" s="1"/>
      <c r="V37" s="1"/>
      <c r="W37" s="1">
        <f t="shared" si="9"/>
        <v>0</v>
      </c>
      <c r="X37" s="1" t="str">
        <f t="shared" si="10"/>
        <v>#DIV/0!</v>
      </c>
      <c r="Y37" s="1" t="str">
        <f t="shared" si="12"/>
        <v>#DIV/0!</v>
      </c>
    </row>
    <row r="38">
      <c r="A38" s="36" t="str">
        <f t="shared" si="1"/>
        <v/>
      </c>
      <c r="C38" s="38">
        <f t="shared" si="11"/>
        <v>0</v>
      </c>
      <c r="D38" s="24"/>
      <c r="E38" s="40" t="str">
        <f t="shared" si="3"/>
        <v/>
      </c>
      <c r="F38" s="22"/>
      <c r="H38" s="22"/>
      <c r="J38" s="26"/>
      <c r="K38" s="1">
        <f t="shared" si="4"/>
        <v>0</v>
      </c>
      <c r="L38" s="1">
        <f t="shared" si="5"/>
        <v>0</v>
      </c>
      <c r="M38" s="22">
        <f t="shared" si="6"/>
        <v>0</v>
      </c>
      <c r="N38" s="22" t="str">
        <f t="shared" si="7"/>
        <v/>
      </c>
      <c r="O38" s="22" t="str">
        <f t="shared" si="8"/>
        <v>  </v>
      </c>
      <c r="P38" s="1"/>
      <c r="Q38" s="1"/>
      <c r="R38" s="1"/>
      <c r="S38" s="1"/>
      <c r="T38" s="1"/>
      <c r="U38" s="1"/>
      <c r="V38" s="1"/>
      <c r="W38" s="1">
        <f t="shared" si="9"/>
        <v>0</v>
      </c>
      <c r="X38" s="1" t="str">
        <f t="shared" si="10"/>
        <v>#DIV/0!</v>
      </c>
      <c r="Y38" s="1" t="str">
        <f t="shared" si="12"/>
        <v>#DIV/0!</v>
      </c>
    </row>
    <row r="39">
      <c r="A39" s="36" t="str">
        <f t="shared" si="1"/>
        <v/>
      </c>
      <c r="C39" s="38">
        <f t="shared" si="11"/>
        <v>0</v>
      </c>
      <c r="D39" s="24"/>
      <c r="E39" s="40" t="str">
        <f t="shared" si="3"/>
        <v/>
      </c>
      <c r="F39" s="22"/>
      <c r="H39" s="22"/>
      <c r="J39" s="26"/>
      <c r="K39" s="1">
        <f t="shared" si="4"/>
        <v>0</v>
      </c>
      <c r="L39" s="1">
        <f t="shared" si="5"/>
        <v>0</v>
      </c>
      <c r="M39" s="22">
        <f t="shared" si="6"/>
        <v>0</v>
      </c>
      <c r="N39" s="22" t="str">
        <f t="shared" si="7"/>
        <v/>
      </c>
      <c r="O39" s="22" t="str">
        <f t="shared" si="8"/>
        <v>  </v>
      </c>
      <c r="P39" s="1"/>
      <c r="Q39" s="1"/>
      <c r="R39" s="1"/>
      <c r="S39" s="1"/>
      <c r="T39" s="1"/>
      <c r="U39" s="1"/>
      <c r="V39" s="1"/>
      <c r="W39" s="1">
        <f t="shared" si="9"/>
        <v>0</v>
      </c>
      <c r="X39" s="1" t="str">
        <f t="shared" si="10"/>
        <v>#DIV/0!</v>
      </c>
      <c r="Y39" s="1" t="str">
        <f t="shared" si="12"/>
        <v>#DIV/0!</v>
      </c>
    </row>
    <row r="40">
      <c r="A40" s="36" t="str">
        <f t="shared" si="1"/>
        <v/>
      </c>
      <c r="C40" s="38">
        <f t="shared" si="11"/>
        <v>0</v>
      </c>
      <c r="D40" s="24"/>
      <c r="E40" s="40" t="str">
        <f t="shared" si="3"/>
        <v/>
      </c>
      <c r="F40" s="22"/>
      <c r="H40" s="22"/>
      <c r="J40" s="26"/>
      <c r="K40" s="1">
        <f t="shared" si="4"/>
        <v>0</v>
      </c>
      <c r="L40" s="1">
        <f t="shared" si="5"/>
        <v>0</v>
      </c>
      <c r="M40" s="22">
        <f t="shared" si="6"/>
        <v>0</v>
      </c>
      <c r="N40" s="22" t="str">
        <f t="shared" si="7"/>
        <v/>
      </c>
      <c r="O40" s="22" t="str">
        <f t="shared" si="8"/>
        <v>  </v>
      </c>
      <c r="P40" s="1"/>
      <c r="Q40" s="1"/>
      <c r="R40" s="1"/>
      <c r="S40" s="1"/>
      <c r="T40" s="1"/>
      <c r="U40" s="1"/>
      <c r="V40" s="1"/>
      <c r="W40" s="1">
        <f t="shared" si="9"/>
        <v>0</v>
      </c>
      <c r="X40" s="1" t="str">
        <f t="shared" si="10"/>
        <v>#DIV/0!</v>
      </c>
      <c r="Y40" s="1" t="str">
        <f t="shared" si="12"/>
        <v>#DIV/0!</v>
      </c>
    </row>
    <row r="41">
      <c r="A41" s="36" t="str">
        <f t="shared" si="1"/>
        <v/>
      </c>
      <c r="C41" s="38">
        <f t="shared" si="11"/>
        <v>0</v>
      </c>
      <c r="D41" s="24"/>
      <c r="E41" s="40" t="str">
        <f t="shared" si="3"/>
        <v/>
      </c>
      <c r="F41" s="22"/>
      <c r="H41" s="22"/>
      <c r="J41" s="26"/>
      <c r="K41" s="1">
        <f t="shared" si="4"/>
        <v>0</v>
      </c>
      <c r="L41" s="1">
        <f t="shared" si="5"/>
        <v>0</v>
      </c>
      <c r="M41" s="22">
        <f t="shared" si="6"/>
        <v>0</v>
      </c>
      <c r="N41" s="22" t="str">
        <f t="shared" si="7"/>
        <v/>
      </c>
      <c r="O41" s="22" t="str">
        <f t="shared" si="8"/>
        <v>  </v>
      </c>
      <c r="P41" s="1"/>
      <c r="Q41" s="1"/>
      <c r="R41" s="1"/>
      <c r="S41" s="1"/>
      <c r="T41" s="1"/>
      <c r="U41" s="1"/>
      <c r="V41" s="1"/>
      <c r="W41" s="1">
        <f t="shared" si="9"/>
        <v>0</v>
      </c>
      <c r="X41" s="1" t="str">
        <f t="shared" si="10"/>
        <v>#DIV/0!</v>
      </c>
      <c r="Y41" s="1" t="str">
        <f t="shared" si="12"/>
        <v>#DIV/0!</v>
      </c>
    </row>
    <row r="42">
      <c r="A42" s="36" t="str">
        <f t="shared" si="1"/>
        <v/>
      </c>
      <c r="C42" s="38">
        <f t="shared" si="11"/>
        <v>0</v>
      </c>
      <c r="D42" s="24"/>
      <c r="E42" s="40" t="str">
        <f t="shared" si="3"/>
        <v/>
      </c>
      <c r="F42" s="22"/>
      <c r="H42" s="22"/>
      <c r="J42" s="26"/>
      <c r="K42" s="1">
        <f t="shared" si="4"/>
        <v>0</v>
      </c>
      <c r="L42" s="1">
        <f t="shared" si="5"/>
        <v>0</v>
      </c>
      <c r="M42" s="22">
        <f t="shared" si="6"/>
        <v>0</v>
      </c>
      <c r="N42" s="22" t="str">
        <f t="shared" si="7"/>
        <v/>
      </c>
      <c r="O42" s="22" t="str">
        <f t="shared" si="8"/>
        <v>  </v>
      </c>
      <c r="P42" s="1"/>
      <c r="Q42" s="1"/>
      <c r="R42" s="1"/>
      <c r="S42" s="1"/>
      <c r="T42" s="1"/>
      <c r="U42" s="1"/>
      <c r="V42" s="1"/>
      <c r="W42" s="1">
        <f t="shared" si="9"/>
        <v>0</v>
      </c>
      <c r="X42" s="1" t="str">
        <f t="shared" si="10"/>
        <v>#DIV/0!</v>
      </c>
      <c r="Y42" s="1" t="str">
        <f t="shared" si="12"/>
        <v>#DIV/0!</v>
      </c>
    </row>
    <row r="43">
      <c r="A43" s="36" t="str">
        <f t="shared" si="1"/>
        <v/>
      </c>
      <c r="C43" s="38">
        <f t="shared" si="11"/>
        <v>0</v>
      </c>
      <c r="D43" s="24"/>
      <c r="E43" s="40" t="str">
        <f t="shared" si="3"/>
        <v/>
      </c>
      <c r="F43" s="22"/>
      <c r="H43" s="22"/>
      <c r="J43" s="26"/>
      <c r="K43" s="1">
        <f t="shared" si="4"/>
        <v>0</v>
      </c>
      <c r="L43" s="1">
        <f t="shared" si="5"/>
        <v>0</v>
      </c>
      <c r="M43" s="22">
        <f t="shared" si="6"/>
        <v>0</v>
      </c>
      <c r="N43" s="22" t="str">
        <f t="shared" si="7"/>
        <v/>
      </c>
      <c r="O43" s="22" t="str">
        <f t="shared" si="8"/>
        <v>  </v>
      </c>
      <c r="P43" s="1"/>
      <c r="Q43" s="1"/>
      <c r="R43" s="1"/>
      <c r="S43" s="1"/>
      <c r="T43" s="1"/>
      <c r="U43" s="1"/>
      <c r="V43" s="1"/>
      <c r="W43" s="1">
        <f t="shared" si="9"/>
        <v>0</v>
      </c>
      <c r="X43" s="1" t="str">
        <f t="shared" si="10"/>
        <v>#DIV/0!</v>
      </c>
      <c r="Y43" s="1" t="str">
        <f t="shared" si="12"/>
        <v>#DIV/0!</v>
      </c>
    </row>
    <row r="44">
      <c r="A44" s="36" t="str">
        <f t="shared" si="1"/>
        <v/>
      </c>
      <c r="C44" s="38">
        <f t="shared" si="11"/>
        <v>0</v>
      </c>
      <c r="D44" s="24"/>
      <c r="E44" s="40" t="str">
        <f t="shared" si="3"/>
        <v/>
      </c>
      <c r="F44" s="22"/>
      <c r="H44" s="22"/>
      <c r="J44" s="26"/>
      <c r="K44" s="1">
        <f t="shared" si="4"/>
        <v>0</v>
      </c>
      <c r="L44" s="1">
        <f t="shared" si="5"/>
        <v>0</v>
      </c>
      <c r="M44" s="22">
        <f t="shared" si="6"/>
        <v>0</v>
      </c>
      <c r="N44" s="22" t="str">
        <f t="shared" si="7"/>
        <v/>
      </c>
      <c r="O44" s="22" t="str">
        <f t="shared" si="8"/>
        <v>  </v>
      </c>
      <c r="P44" s="1"/>
      <c r="Q44" s="1"/>
      <c r="R44" s="1"/>
      <c r="S44" s="1"/>
      <c r="T44" s="1"/>
      <c r="U44" s="1"/>
      <c r="V44" s="1"/>
      <c r="W44" s="1">
        <f t="shared" si="9"/>
        <v>0</v>
      </c>
      <c r="X44" s="1" t="str">
        <f t="shared" si="10"/>
        <v>#DIV/0!</v>
      </c>
      <c r="Y44" s="1" t="str">
        <f t="shared" si="12"/>
        <v>#DIV/0!</v>
      </c>
    </row>
    <row r="45">
      <c r="A45" s="36" t="str">
        <f t="shared" si="1"/>
        <v/>
      </c>
      <c r="C45" s="38">
        <f t="shared" si="11"/>
        <v>0</v>
      </c>
      <c r="D45" s="24"/>
      <c r="E45" s="40" t="str">
        <f t="shared" si="3"/>
        <v/>
      </c>
      <c r="F45" s="22"/>
      <c r="H45" s="22"/>
      <c r="J45" s="26"/>
      <c r="K45" s="1">
        <f t="shared" si="4"/>
        <v>0</v>
      </c>
      <c r="L45" s="1">
        <f t="shared" si="5"/>
        <v>0</v>
      </c>
      <c r="M45" s="22">
        <f t="shared" si="6"/>
        <v>0</v>
      </c>
      <c r="N45" s="22" t="str">
        <f t="shared" si="7"/>
        <v/>
      </c>
      <c r="O45" s="22" t="str">
        <f t="shared" si="8"/>
        <v>  </v>
      </c>
      <c r="P45" s="1"/>
      <c r="Q45" s="1"/>
      <c r="R45" s="1"/>
      <c r="S45" s="1"/>
      <c r="T45" s="1"/>
      <c r="U45" s="1"/>
      <c r="V45" s="1"/>
      <c r="W45" s="1">
        <f t="shared" si="9"/>
        <v>0</v>
      </c>
      <c r="X45" s="1" t="str">
        <f t="shared" si="10"/>
        <v>#DIV/0!</v>
      </c>
      <c r="Y45" s="1" t="str">
        <f t="shared" si="12"/>
        <v>#DIV/0!</v>
      </c>
    </row>
    <row r="46">
      <c r="A46" s="36" t="str">
        <f t="shared" si="1"/>
        <v/>
      </c>
      <c r="C46" s="38">
        <f t="shared" si="11"/>
        <v>0</v>
      </c>
      <c r="D46" s="24"/>
      <c r="E46" s="40" t="str">
        <f t="shared" si="3"/>
        <v/>
      </c>
      <c r="F46" s="22"/>
      <c r="H46" s="22"/>
      <c r="J46" s="26"/>
      <c r="K46" s="1">
        <f t="shared" si="4"/>
        <v>0</v>
      </c>
      <c r="L46" s="1">
        <f t="shared" si="5"/>
        <v>0</v>
      </c>
      <c r="M46" s="22">
        <f t="shared" si="6"/>
        <v>0</v>
      </c>
      <c r="N46" s="22" t="str">
        <f t="shared" si="7"/>
        <v/>
      </c>
      <c r="O46" s="22" t="str">
        <f t="shared" si="8"/>
        <v>  </v>
      </c>
      <c r="P46" s="1"/>
      <c r="Q46" s="1"/>
      <c r="R46" s="1"/>
      <c r="S46" s="1"/>
      <c r="T46" s="1"/>
      <c r="U46" s="1"/>
      <c r="V46" s="1"/>
      <c r="W46" s="1">
        <f t="shared" si="9"/>
        <v>0</v>
      </c>
      <c r="X46" s="1" t="str">
        <f t="shared" si="10"/>
        <v>#DIV/0!</v>
      </c>
      <c r="Y46" s="1" t="str">
        <f t="shared" si="12"/>
        <v>#DIV/0!</v>
      </c>
    </row>
    <row r="47">
      <c r="A47" s="36" t="str">
        <f t="shared" si="1"/>
        <v/>
      </c>
      <c r="C47" s="38">
        <f t="shared" si="11"/>
        <v>0</v>
      </c>
      <c r="D47" s="24"/>
      <c r="E47" s="40" t="str">
        <f t="shared" si="3"/>
        <v/>
      </c>
      <c r="F47" s="22"/>
      <c r="H47" s="22"/>
      <c r="J47" s="26"/>
      <c r="K47" s="1">
        <f t="shared" si="4"/>
        <v>0</v>
      </c>
      <c r="L47" s="1">
        <f t="shared" si="5"/>
        <v>0</v>
      </c>
      <c r="M47" s="22">
        <f t="shared" si="6"/>
        <v>0</v>
      </c>
      <c r="N47" s="22" t="str">
        <f t="shared" si="7"/>
        <v/>
      </c>
      <c r="O47" s="22" t="str">
        <f t="shared" si="8"/>
        <v>  </v>
      </c>
      <c r="P47" s="1"/>
      <c r="Q47" s="1"/>
      <c r="R47" s="1"/>
      <c r="S47" s="1"/>
      <c r="T47" s="1"/>
      <c r="U47" s="1"/>
      <c r="V47" s="1"/>
      <c r="W47" s="1">
        <f t="shared" si="9"/>
        <v>0</v>
      </c>
      <c r="X47" s="1" t="str">
        <f t="shared" si="10"/>
        <v>#DIV/0!</v>
      </c>
      <c r="Y47" s="1" t="str">
        <f t="shared" si="12"/>
        <v>#DIV/0!</v>
      </c>
    </row>
    <row r="48">
      <c r="A48" s="36" t="str">
        <f t="shared" si="1"/>
        <v/>
      </c>
      <c r="C48" s="38">
        <f t="shared" si="11"/>
        <v>0</v>
      </c>
      <c r="D48" s="24"/>
      <c r="E48" s="40" t="str">
        <f t="shared" si="3"/>
        <v/>
      </c>
      <c r="F48" s="22"/>
      <c r="H48" s="22"/>
      <c r="J48" s="26"/>
      <c r="K48" s="1">
        <f t="shared" si="4"/>
        <v>0</v>
      </c>
      <c r="L48" s="1">
        <f t="shared" si="5"/>
        <v>0</v>
      </c>
      <c r="M48" s="22">
        <f t="shared" si="6"/>
        <v>0</v>
      </c>
      <c r="N48" s="22" t="str">
        <f t="shared" si="7"/>
        <v/>
      </c>
      <c r="O48" s="22" t="str">
        <f t="shared" si="8"/>
        <v>  </v>
      </c>
      <c r="P48" s="1"/>
      <c r="Q48" s="1"/>
      <c r="R48" s="1"/>
      <c r="S48" s="1"/>
      <c r="T48" s="1"/>
      <c r="U48" s="1"/>
      <c r="V48" s="1"/>
      <c r="W48" s="1">
        <f t="shared" si="9"/>
        <v>0</v>
      </c>
      <c r="X48" s="1" t="str">
        <f t="shared" si="10"/>
        <v>#DIV/0!</v>
      </c>
      <c r="Y48" s="1" t="str">
        <f t="shared" si="12"/>
        <v>#DIV/0!</v>
      </c>
    </row>
    <row r="49">
      <c r="A49" s="36" t="str">
        <f t="shared" si="1"/>
        <v/>
      </c>
      <c r="C49" s="38">
        <f t="shared" si="11"/>
        <v>0</v>
      </c>
      <c r="D49" s="24"/>
      <c r="E49" s="40" t="str">
        <f t="shared" si="3"/>
        <v/>
      </c>
      <c r="F49" s="22"/>
      <c r="H49" s="22"/>
      <c r="J49" s="26"/>
      <c r="K49" s="1">
        <f t="shared" si="4"/>
        <v>0</v>
      </c>
      <c r="L49" s="1">
        <f t="shared" si="5"/>
        <v>0</v>
      </c>
      <c r="M49" s="22">
        <f t="shared" si="6"/>
        <v>0</v>
      </c>
      <c r="N49" s="22" t="str">
        <f t="shared" si="7"/>
        <v/>
      </c>
      <c r="O49" s="22" t="str">
        <f t="shared" si="8"/>
        <v>  </v>
      </c>
      <c r="P49" s="1"/>
      <c r="Q49" s="1"/>
      <c r="R49" s="1"/>
      <c r="S49" s="1"/>
      <c r="T49" s="1"/>
      <c r="U49" s="1"/>
      <c r="V49" s="1"/>
      <c r="W49" s="1">
        <f t="shared" si="9"/>
        <v>0</v>
      </c>
      <c r="X49" s="1" t="str">
        <f t="shared" si="10"/>
        <v>#DIV/0!</v>
      </c>
      <c r="Y49" s="1" t="str">
        <f t="shared" si="12"/>
        <v>#DIV/0!</v>
      </c>
    </row>
    <row r="50">
      <c r="A50" s="36" t="str">
        <f t="shared" si="1"/>
        <v/>
      </c>
      <c r="C50" s="38">
        <f t="shared" si="11"/>
        <v>0</v>
      </c>
      <c r="D50" s="24"/>
      <c r="E50" s="40" t="str">
        <f t="shared" si="3"/>
        <v/>
      </c>
      <c r="F50" s="22"/>
      <c r="H50" s="22"/>
      <c r="J50" s="26"/>
      <c r="K50" s="1">
        <f t="shared" si="4"/>
        <v>0</v>
      </c>
      <c r="L50" s="1">
        <f t="shared" si="5"/>
        <v>0</v>
      </c>
      <c r="M50" s="22">
        <f t="shared" si="6"/>
        <v>0</v>
      </c>
      <c r="N50" s="22" t="str">
        <f t="shared" si="7"/>
        <v/>
      </c>
      <c r="O50" s="22" t="str">
        <f t="shared" si="8"/>
        <v>  </v>
      </c>
      <c r="P50" s="1"/>
      <c r="Q50" s="1"/>
      <c r="R50" s="1"/>
      <c r="S50" s="1"/>
      <c r="T50" s="1"/>
      <c r="U50" s="1"/>
      <c r="V50" s="1"/>
      <c r="W50" s="1">
        <f t="shared" si="9"/>
        <v>0</v>
      </c>
      <c r="X50" s="1" t="str">
        <f t="shared" si="10"/>
        <v>#DIV/0!</v>
      </c>
      <c r="Y50" s="1" t="str">
        <f t="shared" si="12"/>
        <v>#DIV/0!</v>
      </c>
    </row>
    <row r="51">
      <c r="A51" s="36" t="str">
        <f t="shared" si="1"/>
        <v/>
      </c>
      <c r="C51" s="38">
        <f t="shared" si="11"/>
        <v>0</v>
      </c>
      <c r="D51" s="24"/>
      <c r="E51" s="40" t="str">
        <f t="shared" si="3"/>
        <v/>
      </c>
      <c r="F51" s="22"/>
      <c r="H51" s="22"/>
      <c r="J51" s="26"/>
      <c r="K51" s="1">
        <f t="shared" si="4"/>
        <v>0</v>
      </c>
      <c r="L51" s="1">
        <f t="shared" si="5"/>
        <v>0</v>
      </c>
      <c r="M51" s="22">
        <f t="shared" si="6"/>
        <v>0</v>
      </c>
      <c r="N51" s="22" t="str">
        <f t="shared" si="7"/>
        <v/>
      </c>
      <c r="O51" s="22" t="str">
        <f t="shared" si="8"/>
        <v>  </v>
      </c>
      <c r="P51" s="1"/>
      <c r="Q51" s="1"/>
      <c r="R51" s="1"/>
      <c r="S51" s="1"/>
      <c r="T51" s="1"/>
      <c r="U51" s="1"/>
      <c r="V51" s="1"/>
      <c r="W51" s="1">
        <f t="shared" si="9"/>
        <v>0</v>
      </c>
      <c r="X51" s="1" t="str">
        <f t="shared" si="10"/>
        <v>#DIV/0!</v>
      </c>
      <c r="Y51" s="1" t="str">
        <f t="shared" si="12"/>
        <v>#DIV/0!</v>
      </c>
    </row>
    <row r="52">
      <c r="A52" s="36" t="str">
        <f t="shared" si="1"/>
        <v/>
      </c>
      <c r="C52" s="38">
        <f t="shared" si="11"/>
        <v>0</v>
      </c>
      <c r="D52" s="24"/>
      <c r="E52" s="40" t="str">
        <f t="shared" si="3"/>
        <v/>
      </c>
      <c r="F52" s="22"/>
      <c r="H52" s="22"/>
      <c r="J52" s="26"/>
      <c r="K52" s="1">
        <f t="shared" si="4"/>
        <v>0</v>
      </c>
      <c r="L52" s="1">
        <f t="shared" si="5"/>
        <v>0</v>
      </c>
      <c r="M52" s="22">
        <f t="shared" si="6"/>
        <v>0</v>
      </c>
      <c r="N52" s="22" t="str">
        <f t="shared" si="7"/>
        <v/>
      </c>
      <c r="O52" s="22" t="str">
        <f t="shared" si="8"/>
        <v>  </v>
      </c>
      <c r="P52" s="1"/>
      <c r="Q52" s="1"/>
      <c r="R52" s="1"/>
      <c r="S52" s="1"/>
      <c r="T52" s="1"/>
      <c r="U52" s="1"/>
      <c r="V52" s="1"/>
      <c r="W52" s="1">
        <f t="shared" si="9"/>
        <v>0</v>
      </c>
      <c r="X52" s="1" t="str">
        <f t="shared" si="10"/>
        <v>#DIV/0!</v>
      </c>
      <c r="Y52" s="1" t="str">
        <f t="shared" si="12"/>
        <v>#DIV/0!</v>
      </c>
    </row>
    <row r="53">
      <c r="A53" s="36" t="str">
        <f t="shared" si="1"/>
        <v/>
      </c>
      <c r="C53" s="38">
        <f t="shared" si="11"/>
        <v>0</v>
      </c>
      <c r="D53" s="24"/>
      <c r="E53" s="40" t="str">
        <f t="shared" si="3"/>
        <v/>
      </c>
      <c r="F53" s="22"/>
      <c r="H53" s="22"/>
      <c r="J53" s="26"/>
      <c r="K53" s="1">
        <f t="shared" si="4"/>
        <v>0</v>
      </c>
      <c r="L53" s="1">
        <f t="shared" si="5"/>
        <v>0</v>
      </c>
      <c r="M53" s="22">
        <f t="shared" si="6"/>
        <v>0</v>
      </c>
      <c r="N53" s="22" t="str">
        <f t="shared" si="7"/>
        <v/>
      </c>
      <c r="O53" s="22" t="str">
        <f t="shared" si="8"/>
        <v>  </v>
      </c>
      <c r="P53" s="1"/>
      <c r="Q53" s="1"/>
      <c r="R53" s="1"/>
      <c r="S53" s="1"/>
      <c r="T53" s="1"/>
      <c r="U53" s="1"/>
      <c r="V53" s="1"/>
      <c r="W53" s="1">
        <f t="shared" si="9"/>
        <v>0</v>
      </c>
      <c r="X53" s="1" t="str">
        <f t="shared" si="10"/>
        <v>#DIV/0!</v>
      </c>
      <c r="Y53" s="1" t="str">
        <f t="shared" si="12"/>
        <v>#DIV/0!</v>
      </c>
    </row>
    <row r="54">
      <c r="A54" s="36" t="str">
        <f t="shared" si="1"/>
        <v/>
      </c>
      <c r="C54" s="38">
        <f t="shared" si="11"/>
        <v>0</v>
      </c>
      <c r="D54" s="24"/>
      <c r="E54" s="40" t="str">
        <f t="shared" si="3"/>
        <v/>
      </c>
      <c r="F54" s="22"/>
      <c r="H54" s="22"/>
      <c r="J54" s="26"/>
      <c r="K54" s="1">
        <f t="shared" si="4"/>
        <v>0</v>
      </c>
      <c r="L54" s="1">
        <f t="shared" si="5"/>
        <v>0</v>
      </c>
      <c r="M54" s="22">
        <f t="shared" si="6"/>
        <v>0</v>
      </c>
      <c r="N54" s="22" t="str">
        <f t="shared" si="7"/>
        <v/>
      </c>
      <c r="O54" s="22" t="str">
        <f t="shared" si="8"/>
        <v>  </v>
      </c>
      <c r="P54" s="1"/>
      <c r="Q54" s="1"/>
      <c r="R54" s="1"/>
      <c r="S54" s="1"/>
      <c r="T54" s="1"/>
      <c r="U54" s="1"/>
      <c r="V54" s="1"/>
      <c r="W54" s="1">
        <f t="shared" si="9"/>
        <v>0</v>
      </c>
      <c r="X54" s="1" t="str">
        <f t="shared" si="10"/>
        <v>#DIV/0!</v>
      </c>
      <c r="Y54" s="1" t="str">
        <f t="shared" si="12"/>
        <v>#DIV/0!</v>
      </c>
    </row>
    <row r="55">
      <c r="A55" s="36" t="str">
        <f t="shared" si="1"/>
        <v/>
      </c>
      <c r="C55" s="38">
        <f t="shared" si="11"/>
        <v>0</v>
      </c>
      <c r="D55" s="24"/>
      <c r="E55" s="40" t="str">
        <f t="shared" si="3"/>
        <v/>
      </c>
      <c r="F55" s="22"/>
      <c r="H55" s="22"/>
      <c r="J55" s="26"/>
      <c r="K55" s="1">
        <f t="shared" si="4"/>
        <v>0</v>
      </c>
      <c r="L55" s="1">
        <f t="shared" si="5"/>
        <v>0</v>
      </c>
      <c r="M55" s="22">
        <f t="shared" si="6"/>
        <v>0</v>
      </c>
      <c r="N55" s="22" t="str">
        <f t="shared" si="7"/>
        <v/>
      </c>
      <c r="O55" s="22" t="str">
        <f t="shared" si="8"/>
        <v>  </v>
      </c>
      <c r="P55" s="1"/>
      <c r="Q55" s="1"/>
      <c r="R55" s="1"/>
      <c r="S55" s="1"/>
      <c r="T55" s="1"/>
      <c r="U55" s="1"/>
      <c r="V55" s="1"/>
      <c r="W55" s="1">
        <f t="shared" si="9"/>
        <v>0</v>
      </c>
      <c r="X55" s="1" t="str">
        <f t="shared" si="10"/>
        <v>#DIV/0!</v>
      </c>
      <c r="Y55" s="1" t="str">
        <f t="shared" si="12"/>
        <v>#DIV/0!</v>
      </c>
    </row>
    <row r="56">
      <c r="A56" s="36" t="str">
        <f t="shared" si="1"/>
        <v/>
      </c>
      <c r="C56" s="38">
        <f t="shared" si="11"/>
        <v>0</v>
      </c>
      <c r="D56" s="24"/>
      <c r="E56" s="40" t="str">
        <f t="shared" si="3"/>
        <v/>
      </c>
      <c r="F56" s="22"/>
      <c r="H56" s="22"/>
      <c r="J56" s="26"/>
      <c r="K56" s="1">
        <f t="shared" si="4"/>
        <v>0</v>
      </c>
      <c r="L56" s="1">
        <f t="shared" si="5"/>
        <v>0</v>
      </c>
      <c r="M56" s="22">
        <f t="shared" si="6"/>
        <v>0</v>
      </c>
      <c r="N56" s="22" t="str">
        <f t="shared" si="7"/>
        <v/>
      </c>
      <c r="O56" s="22" t="str">
        <f t="shared" si="8"/>
        <v>  </v>
      </c>
      <c r="P56" s="1"/>
      <c r="Q56" s="1"/>
      <c r="R56" s="1"/>
      <c r="S56" s="1"/>
      <c r="T56" s="1"/>
      <c r="U56" s="1"/>
      <c r="V56" s="1"/>
      <c r="W56" s="1">
        <f t="shared" si="9"/>
        <v>0</v>
      </c>
      <c r="X56" s="1" t="str">
        <f t="shared" si="10"/>
        <v>#DIV/0!</v>
      </c>
      <c r="Y56" s="1" t="str">
        <f t="shared" si="12"/>
        <v>#DIV/0!</v>
      </c>
    </row>
    <row r="57">
      <c r="A57" s="36" t="str">
        <f t="shared" si="1"/>
        <v/>
      </c>
      <c r="C57" s="38">
        <f t="shared" si="11"/>
        <v>0</v>
      </c>
      <c r="D57" s="24"/>
      <c r="E57" s="40" t="str">
        <f t="shared" si="3"/>
        <v/>
      </c>
      <c r="F57" s="22"/>
      <c r="H57" s="22"/>
      <c r="J57" s="26"/>
      <c r="K57" s="1">
        <f t="shared" si="4"/>
        <v>0</v>
      </c>
      <c r="L57" s="1">
        <f t="shared" si="5"/>
        <v>0</v>
      </c>
      <c r="M57" s="22">
        <f t="shared" si="6"/>
        <v>0</v>
      </c>
      <c r="N57" s="22" t="str">
        <f t="shared" si="7"/>
        <v/>
      </c>
      <c r="O57" s="22" t="str">
        <f t="shared" si="8"/>
        <v>  </v>
      </c>
      <c r="P57" s="1"/>
      <c r="Q57" s="1"/>
      <c r="R57" s="1"/>
      <c r="S57" s="1"/>
      <c r="T57" s="1"/>
      <c r="U57" s="1"/>
      <c r="V57" s="1"/>
      <c r="W57" s="1">
        <f t="shared" si="9"/>
        <v>0</v>
      </c>
      <c r="X57" s="1" t="str">
        <f t="shared" si="10"/>
        <v>#DIV/0!</v>
      </c>
      <c r="Y57" s="1" t="str">
        <f t="shared" si="12"/>
        <v>#DIV/0!</v>
      </c>
    </row>
    <row r="58">
      <c r="A58" s="36" t="str">
        <f t="shared" si="1"/>
        <v/>
      </c>
      <c r="C58" s="38">
        <f t="shared" si="11"/>
        <v>0</v>
      </c>
      <c r="D58" s="24"/>
      <c r="E58" s="40" t="str">
        <f t="shared" si="3"/>
        <v/>
      </c>
      <c r="F58" s="22"/>
      <c r="H58" s="22"/>
      <c r="J58" s="26"/>
      <c r="K58" s="1">
        <f t="shared" si="4"/>
        <v>0</v>
      </c>
      <c r="L58" s="1">
        <f t="shared" si="5"/>
        <v>0</v>
      </c>
      <c r="M58" s="22">
        <f t="shared" si="6"/>
        <v>0</v>
      </c>
      <c r="N58" s="22" t="str">
        <f t="shared" si="7"/>
        <v/>
      </c>
      <c r="O58" s="22" t="str">
        <f t="shared" si="8"/>
        <v>  </v>
      </c>
      <c r="P58" s="1"/>
      <c r="Q58" s="1"/>
      <c r="R58" s="1"/>
      <c r="S58" s="1"/>
      <c r="T58" s="1"/>
      <c r="U58" s="1"/>
      <c r="V58" s="1"/>
      <c r="W58" s="1">
        <f t="shared" si="9"/>
        <v>0</v>
      </c>
      <c r="X58" s="1" t="str">
        <f t="shared" si="10"/>
        <v>#DIV/0!</v>
      </c>
      <c r="Y58" s="1" t="str">
        <f t="shared" si="12"/>
        <v>#DIV/0!</v>
      </c>
    </row>
    <row r="59">
      <c r="A59" s="36" t="str">
        <f t="shared" si="1"/>
        <v/>
      </c>
      <c r="C59" s="38">
        <f t="shared" si="11"/>
        <v>0</v>
      </c>
      <c r="D59" s="24"/>
      <c r="E59" s="40" t="str">
        <f t="shared" si="3"/>
        <v/>
      </c>
      <c r="F59" s="22"/>
      <c r="H59" s="22"/>
      <c r="J59" s="26"/>
      <c r="K59" s="1">
        <f t="shared" si="4"/>
        <v>0</v>
      </c>
      <c r="L59" s="1">
        <f t="shared" si="5"/>
        <v>0</v>
      </c>
      <c r="M59" s="22">
        <f t="shared" si="6"/>
        <v>0</v>
      </c>
      <c r="N59" s="22" t="str">
        <f t="shared" si="7"/>
        <v/>
      </c>
      <c r="O59" s="22" t="str">
        <f t="shared" si="8"/>
        <v>  </v>
      </c>
      <c r="P59" s="1"/>
      <c r="Q59" s="1"/>
      <c r="R59" s="1"/>
      <c r="S59" s="1"/>
      <c r="T59" s="1"/>
      <c r="U59" s="1"/>
      <c r="V59" s="1"/>
      <c r="W59" s="1">
        <f t="shared" si="9"/>
        <v>0</v>
      </c>
      <c r="X59" s="1" t="str">
        <f t="shared" si="10"/>
        <v>#DIV/0!</v>
      </c>
      <c r="Y59" s="1" t="str">
        <f t="shared" si="12"/>
        <v>#DIV/0!</v>
      </c>
    </row>
    <row r="60">
      <c r="A60" s="36" t="str">
        <f t="shared" si="1"/>
        <v/>
      </c>
      <c r="C60" s="38">
        <f t="shared" si="11"/>
        <v>0</v>
      </c>
      <c r="D60" s="24"/>
      <c r="E60" s="40" t="str">
        <f t="shared" si="3"/>
        <v/>
      </c>
      <c r="F60" s="22"/>
      <c r="H60" s="22"/>
      <c r="J60" s="26"/>
      <c r="K60" s="1">
        <f t="shared" si="4"/>
        <v>0</v>
      </c>
      <c r="L60" s="1">
        <f t="shared" si="5"/>
        <v>0</v>
      </c>
      <c r="M60" s="22">
        <f t="shared" si="6"/>
        <v>0</v>
      </c>
      <c r="N60" s="22" t="str">
        <f t="shared" si="7"/>
        <v/>
      </c>
      <c r="O60" s="22" t="str">
        <f t="shared" si="8"/>
        <v>  </v>
      </c>
      <c r="P60" s="1"/>
      <c r="Q60" s="1"/>
      <c r="R60" s="1"/>
      <c r="S60" s="1"/>
      <c r="T60" s="1"/>
      <c r="U60" s="1"/>
      <c r="V60" s="1"/>
      <c r="W60" s="1">
        <f t="shared" si="9"/>
        <v>0</v>
      </c>
      <c r="X60" s="1" t="str">
        <f t="shared" si="10"/>
        <v>#DIV/0!</v>
      </c>
      <c r="Y60" s="1" t="str">
        <f t="shared" si="12"/>
        <v>#DIV/0!</v>
      </c>
    </row>
    <row r="61">
      <c r="A61" s="36" t="str">
        <f t="shared" si="1"/>
        <v/>
      </c>
      <c r="C61" s="38">
        <f t="shared" si="11"/>
        <v>0</v>
      </c>
      <c r="D61" s="24"/>
      <c r="E61" s="40" t="str">
        <f t="shared" si="3"/>
        <v/>
      </c>
      <c r="F61" s="22"/>
      <c r="H61" s="22"/>
      <c r="J61" s="26"/>
      <c r="K61" s="1">
        <f t="shared" si="4"/>
        <v>0</v>
      </c>
      <c r="L61" s="1">
        <f t="shared" si="5"/>
        <v>0</v>
      </c>
      <c r="M61" s="22">
        <f t="shared" si="6"/>
        <v>0</v>
      </c>
      <c r="N61" s="22" t="str">
        <f t="shared" si="7"/>
        <v/>
      </c>
      <c r="O61" s="22" t="str">
        <f t="shared" si="8"/>
        <v>  </v>
      </c>
      <c r="P61" s="1"/>
      <c r="Q61" s="1"/>
      <c r="R61" s="1"/>
      <c r="S61" s="1"/>
      <c r="T61" s="1"/>
      <c r="U61" s="1"/>
      <c r="V61" s="1"/>
      <c r="W61" s="1">
        <f t="shared" si="9"/>
        <v>0</v>
      </c>
      <c r="X61" s="1" t="str">
        <f t="shared" si="10"/>
        <v>#DIV/0!</v>
      </c>
      <c r="Y61" s="1" t="str">
        <f t="shared" si="12"/>
        <v>#DIV/0!</v>
      </c>
    </row>
    <row r="62">
      <c r="A62" s="36" t="str">
        <f t="shared" si="1"/>
        <v/>
      </c>
      <c r="C62" s="38">
        <f t="shared" si="11"/>
        <v>0</v>
      </c>
      <c r="D62" s="24"/>
      <c r="E62" s="40" t="str">
        <f t="shared" si="3"/>
        <v/>
      </c>
      <c r="F62" s="22"/>
      <c r="H62" s="22"/>
      <c r="J62" s="26"/>
      <c r="K62" s="1">
        <f t="shared" si="4"/>
        <v>0</v>
      </c>
      <c r="L62" s="1">
        <f t="shared" si="5"/>
        <v>0</v>
      </c>
      <c r="M62" s="22">
        <f t="shared" si="6"/>
        <v>0</v>
      </c>
      <c r="N62" s="22" t="str">
        <f t="shared" si="7"/>
        <v/>
      </c>
      <c r="O62" s="22" t="str">
        <f t="shared" si="8"/>
        <v>  </v>
      </c>
      <c r="P62" s="1"/>
      <c r="Q62" s="1"/>
      <c r="R62" s="1"/>
      <c r="S62" s="1"/>
      <c r="T62" s="1"/>
      <c r="U62" s="1"/>
      <c r="V62" s="1"/>
      <c r="W62" s="1">
        <f t="shared" si="9"/>
        <v>0</v>
      </c>
      <c r="X62" s="1" t="str">
        <f t="shared" si="10"/>
        <v>#DIV/0!</v>
      </c>
      <c r="Y62" s="1" t="str">
        <f t="shared" si="12"/>
        <v>#DIV/0!</v>
      </c>
    </row>
    <row r="63">
      <c r="A63" s="36" t="str">
        <f t="shared" si="1"/>
        <v/>
      </c>
      <c r="C63" s="38">
        <f t="shared" si="11"/>
        <v>0</v>
      </c>
      <c r="D63" s="24"/>
      <c r="E63" s="40" t="str">
        <f t="shared" si="3"/>
        <v/>
      </c>
      <c r="F63" s="22"/>
      <c r="H63" s="22"/>
      <c r="J63" s="26"/>
      <c r="K63" s="1">
        <f t="shared" si="4"/>
        <v>0</v>
      </c>
      <c r="L63" s="1">
        <f t="shared" si="5"/>
        <v>0</v>
      </c>
      <c r="M63" s="22">
        <f t="shared" si="6"/>
        <v>0</v>
      </c>
      <c r="N63" s="22" t="str">
        <f t="shared" si="7"/>
        <v/>
      </c>
      <c r="O63" s="22" t="str">
        <f t="shared" si="8"/>
        <v>  </v>
      </c>
      <c r="P63" s="1"/>
      <c r="Q63" s="1"/>
      <c r="R63" s="1"/>
      <c r="S63" s="1"/>
      <c r="T63" s="1"/>
      <c r="U63" s="1"/>
      <c r="V63" s="1"/>
      <c r="W63" s="1">
        <f t="shared" si="9"/>
        <v>0</v>
      </c>
      <c r="X63" s="1" t="str">
        <f t="shared" si="10"/>
        <v>#DIV/0!</v>
      </c>
      <c r="Y63" s="1" t="str">
        <f t="shared" si="12"/>
        <v>#DIV/0!</v>
      </c>
    </row>
    <row r="64">
      <c r="A64" s="36" t="str">
        <f t="shared" si="1"/>
        <v/>
      </c>
      <c r="C64" s="38">
        <f t="shared" si="11"/>
        <v>0</v>
      </c>
      <c r="D64" s="24"/>
      <c r="E64" s="40" t="str">
        <f t="shared" si="3"/>
        <v/>
      </c>
      <c r="F64" s="22"/>
      <c r="H64" s="22"/>
      <c r="J64" s="26"/>
      <c r="K64" s="1">
        <f t="shared" si="4"/>
        <v>0</v>
      </c>
      <c r="L64" s="1">
        <f t="shared" si="5"/>
        <v>0</v>
      </c>
      <c r="M64" s="22">
        <f t="shared" si="6"/>
        <v>0</v>
      </c>
      <c r="N64" s="22" t="str">
        <f t="shared" si="7"/>
        <v/>
      </c>
      <c r="O64" s="22" t="str">
        <f t="shared" si="8"/>
        <v>  </v>
      </c>
      <c r="P64" s="1"/>
      <c r="Q64" s="1"/>
      <c r="R64" s="1"/>
      <c r="S64" s="1"/>
      <c r="T64" s="1"/>
      <c r="U64" s="1"/>
      <c r="V64" s="1"/>
      <c r="W64" s="1">
        <f t="shared" si="9"/>
        <v>0</v>
      </c>
      <c r="X64" s="1" t="str">
        <f t="shared" si="10"/>
        <v>#DIV/0!</v>
      </c>
      <c r="Y64" s="1" t="str">
        <f t="shared" si="12"/>
        <v>#DIV/0!</v>
      </c>
    </row>
    <row r="65">
      <c r="A65" s="36" t="str">
        <f t="shared" si="1"/>
        <v/>
      </c>
      <c r="C65" s="38">
        <f t="shared" si="11"/>
        <v>0</v>
      </c>
      <c r="D65" s="24"/>
      <c r="E65" s="40" t="str">
        <f t="shared" si="3"/>
        <v/>
      </c>
      <c r="F65" s="22"/>
      <c r="H65" s="22"/>
      <c r="J65" s="26"/>
      <c r="K65" s="1">
        <f t="shared" si="4"/>
        <v>0</v>
      </c>
      <c r="L65" s="1">
        <f t="shared" si="5"/>
        <v>0</v>
      </c>
      <c r="M65" s="22">
        <f t="shared" si="6"/>
        <v>0</v>
      </c>
      <c r="N65" s="22" t="str">
        <f t="shared" si="7"/>
        <v/>
      </c>
      <c r="O65" s="22" t="str">
        <f t="shared" si="8"/>
        <v>  </v>
      </c>
      <c r="P65" s="1"/>
      <c r="Q65" s="1"/>
      <c r="R65" s="1"/>
      <c r="S65" s="1"/>
      <c r="T65" s="1"/>
      <c r="U65" s="1"/>
      <c r="V65" s="1"/>
      <c r="W65" s="1">
        <f t="shared" si="9"/>
        <v>0</v>
      </c>
      <c r="X65" s="1" t="str">
        <f t="shared" si="10"/>
        <v>#DIV/0!</v>
      </c>
      <c r="Y65" s="1" t="str">
        <f t="shared" si="12"/>
        <v>#DIV/0!</v>
      </c>
    </row>
    <row r="66">
      <c r="A66" s="36" t="str">
        <f t="shared" si="1"/>
        <v/>
      </c>
      <c r="C66" s="38">
        <f t="shared" si="11"/>
        <v>0</v>
      </c>
      <c r="D66" s="24"/>
      <c r="E66" s="40" t="str">
        <f t="shared" si="3"/>
        <v/>
      </c>
      <c r="F66" s="22"/>
      <c r="H66" s="22"/>
      <c r="J66" s="26"/>
      <c r="K66" s="1">
        <f t="shared" si="4"/>
        <v>0</v>
      </c>
      <c r="L66" s="1">
        <f t="shared" si="5"/>
        <v>0</v>
      </c>
      <c r="M66" s="22">
        <f t="shared" si="6"/>
        <v>0</v>
      </c>
      <c r="N66" s="22" t="str">
        <f t="shared" si="7"/>
        <v/>
      </c>
      <c r="O66" s="22" t="str">
        <f t="shared" si="8"/>
        <v>  </v>
      </c>
      <c r="P66" s="1"/>
      <c r="Q66" s="1"/>
      <c r="R66" s="1"/>
      <c r="S66" s="1"/>
      <c r="T66" s="1"/>
      <c r="U66" s="1"/>
      <c r="V66" s="1"/>
      <c r="W66" s="1">
        <f t="shared" si="9"/>
        <v>0</v>
      </c>
      <c r="X66" s="1" t="str">
        <f t="shared" si="10"/>
        <v>#DIV/0!</v>
      </c>
      <c r="Y66" s="1" t="str">
        <f t="shared" si="12"/>
        <v>#DIV/0!</v>
      </c>
    </row>
    <row r="67">
      <c r="A67" s="36" t="str">
        <f t="shared" si="1"/>
        <v/>
      </c>
      <c r="C67" s="38">
        <f t="shared" si="11"/>
        <v>0</v>
      </c>
      <c r="D67" s="24"/>
      <c r="E67" s="40" t="str">
        <f t="shared" si="3"/>
        <v/>
      </c>
      <c r="F67" s="22"/>
      <c r="H67" s="22"/>
      <c r="J67" s="26"/>
      <c r="K67" s="1">
        <f t="shared" si="4"/>
        <v>0</v>
      </c>
      <c r="L67" s="1">
        <f t="shared" si="5"/>
        <v>0</v>
      </c>
      <c r="M67" s="22">
        <f t="shared" si="6"/>
        <v>0</v>
      </c>
      <c r="N67" s="22" t="str">
        <f t="shared" si="7"/>
        <v/>
      </c>
      <c r="O67" s="22" t="str">
        <f t="shared" si="8"/>
        <v>  </v>
      </c>
      <c r="P67" s="1"/>
      <c r="Q67" s="1"/>
      <c r="R67" s="1"/>
      <c r="S67" s="1"/>
      <c r="T67" s="1"/>
      <c r="U67" s="1"/>
      <c r="V67" s="1"/>
      <c r="W67" s="1">
        <f t="shared" si="9"/>
        <v>0</v>
      </c>
      <c r="X67" s="1" t="str">
        <f t="shared" si="10"/>
        <v>#DIV/0!</v>
      </c>
      <c r="Y67" s="1" t="str">
        <f t="shared" si="12"/>
        <v>#DIV/0!</v>
      </c>
    </row>
    <row r="68">
      <c r="A68" s="36" t="str">
        <f t="shared" si="1"/>
        <v/>
      </c>
      <c r="C68" s="38">
        <f t="shared" si="11"/>
        <v>0</v>
      </c>
      <c r="D68" s="24"/>
      <c r="E68" s="40" t="str">
        <f t="shared" si="3"/>
        <v/>
      </c>
      <c r="F68" s="22"/>
      <c r="H68" s="22"/>
      <c r="J68" s="26"/>
      <c r="K68" s="1">
        <f t="shared" si="4"/>
        <v>0</v>
      </c>
      <c r="L68" s="1">
        <f t="shared" si="5"/>
        <v>0</v>
      </c>
      <c r="M68" s="22">
        <f t="shared" si="6"/>
        <v>0</v>
      </c>
      <c r="N68" s="22" t="str">
        <f t="shared" si="7"/>
        <v/>
      </c>
      <c r="O68" s="22" t="str">
        <f t="shared" si="8"/>
        <v>  </v>
      </c>
      <c r="P68" s="1"/>
      <c r="Q68" s="1"/>
      <c r="R68" s="1"/>
      <c r="S68" s="1"/>
      <c r="T68" s="1"/>
      <c r="U68" s="1"/>
      <c r="V68" s="1"/>
      <c r="W68" s="1">
        <f t="shared" si="9"/>
        <v>0</v>
      </c>
      <c r="X68" s="1" t="str">
        <f t="shared" si="10"/>
        <v>#DIV/0!</v>
      </c>
      <c r="Y68" s="1" t="str">
        <f t="shared" si="12"/>
        <v>#DIV/0!</v>
      </c>
    </row>
    <row r="69">
      <c r="A69" s="36" t="str">
        <f t="shared" si="1"/>
        <v/>
      </c>
      <c r="C69" s="38">
        <f t="shared" si="11"/>
        <v>0</v>
      </c>
      <c r="D69" s="24"/>
      <c r="E69" s="40" t="str">
        <f t="shared" si="3"/>
        <v/>
      </c>
      <c r="F69" s="22"/>
      <c r="H69" s="22"/>
      <c r="J69" s="26"/>
      <c r="K69" s="1">
        <f t="shared" si="4"/>
        <v>0</v>
      </c>
      <c r="L69" s="1">
        <f t="shared" si="5"/>
        <v>0</v>
      </c>
      <c r="M69" s="22">
        <f t="shared" si="6"/>
        <v>0</v>
      </c>
      <c r="N69" s="22" t="str">
        <f t="shared" si="7"/>
        <v/>
      </c>
      <c r="O69" s="22" t="str">
        <f t="shared" si="8"/>
        <v>  </v>
      </c>
      <c r="P69" s="1"/>
      <c r="Q69" s="1"/>
      <c r="R69" s="1"/>
      <c r="S69" s="1"/>
      <c r="T69" s="1"/>
      <c r="U69" s="1"/>
      <c r="V69" s="1"/>
      <c r="W69" s="1">
        <f t="shared" si="9"/>
        <v>0</v>
      </c>
      <c r="X69" s="1" t="str">
        <f t="shared" si="10"/>
        <v>#DIV/0!</v>
      </c>
      <c r="Y69" s="1" t="str">
        <f t="shared" si="12"/>
        <v>#DIV/0!</v>
      </c>
    </row>
    <row r="70">
      <c r="A70" s="36" t="str">
        <f t="shared" si="1"/>
        <v/>
      </c>
      <c r="C70" s="38">
        <f t="shared" si="11"/>
        <v>0</v>
      </c>
      <c r="D70" s="24"/>
      <c r="E70" s="40" t="str">
        <f t="shared" si="3"/>
        <v/>
      </c>
      <c r="F70" s="22"/>
      <c r="H70" s="22"/>
      <c r="J70" s="26"/>
      <c r="K70" s="1">
        <f t="shared" si="4"/>
        <v>0</v>
      </c>
      <c r="L70" s="1">
        <f t="shared" si="5"/>
        <v>0</v>
      </c>
      <c r="M70" s="22">
        <f t="shared" si="6"/>
        <v>0</v>
      </c>
      <c r="N70" s="22" t="str">
        <f t="shared" si="7"/>
        <v/>
      </c>
      <c r="O70" s="22" t="str">
        <f t="shared" si="8"/>
        <v>  </v>
      </c>
      <c r="P70" s="1"/>
      <c r="Q70" s="1"/>
      <c r="R70" s="1"/>
      <c r="S70" s="1"/>
      <c r="T70" s="1"/>
      <c r="U70" s="1"/>
      <c r="V70" s="1"/>
      <c r="W70" s="1">
        <f t="shared" si="9"/>
        <v>0</v>
      </c>
      <c r="X70" s="1" t="str">
        <f t="shared" si="10"/>
        <v>#DIV/0!</v>
      </c>
      <c r="Y70" s="1" t="str">
        <f t="shared" si="12"/>
        <v>#DIV/0!</v>
      </c>
    </row>
    <row r="71">
      <c r="A71" s="36" t="str">
        <f t="shared" si="1"/>
        <v/>
      </c>
      <c r="C71" s="38">
        <f t="shared" si="11"/>
        <v>0</v>
      </c>
      <c r="D71" s="24"/>
      <c r="E71" s="40" t="str">
        <f t="shared" si="3"/>
        <v/>
      </c>
      <c r="F71" s="22"/>
      <c r="H71" s="22"/>
      <c r="J71" s="26"/>
      <c r="K71" s="1">
        <f t="shared" si="4"/>
        <v>0</v>
      </c>
      <c r="L71" s="1">
        <f t="shared" si="5"/>
        <v>0</v>
      </c>
      <c r="M71" s="22">
        <f t="shared" si="6"/>
        <v>0</v>
      </c>
      <c r="N71" s="22" t="str">
        <f t="shared" si="7"/>
        <v/>
      </c>
      <c r="O71" s="22" t="str">
        <f t="shared" si="8"/>
        <v>  </v>
      </c>
      <c r="P71" s="1"/>
      <c r="Q71" s="1"/>
      <c r="R71" s="1"/>
      <c r="S71" s="1"/>
      <c r="T71" s="1"/>
      <c r="U71" s="1"/>
      <c r="V71" s="1"/>
      <c r="W71" s="1">
        <f t="shared" si="9"/>
        <v>0</v>
      </c>
      <c r="X71" s="1" t="str">
        <f t="shared" si="10"/>
        <v>#DIV/0!</v>
      </c>
      <c r="Y71" s="1" t="str">
        <f t="shared" si="12"/>
        <v>#DIV/0!</v>
      </c>
    </row>
    <row r="72">
      <c r="A72" s="36" t="str">
        <f t="shared" si="1"/>
        <v/>
      </c>
      <c r="C72" s="38">
        <f t="shared" si="11"/>
        <v>0</v>
      </c>
      <c r="D72" s="24"/>
      <c r="E72" s="40" t="str">
        <f t="shared" si="3"/>
        <v/>
      </c>
      <c r="F72" s="22"/>
      <c r="H72" s="22"/>
      <c r="J72" s="26"/>
      <c r="K72" s="1">
        <f t="shared" si="4"/>
        <v>0</v>
      </c>
      <c r="L72" s="1">
        <f t="shared" si="5"/>
        <v>0</v>
      </c>
      <c r="M72" s="22">
        <f t="shared" si="6"/>
        <v>0</v>
      </c>
      <c r="N72" s="22" t="str">
        <f t="shared" si="7"/>
        <v/>
      </c>
      <c r="O72" s="22" t="str">
        <f t="shared" si="8"/>
        <v>  </v>
      </c>
      <c r="P72" s="1"/>
      <c r="Q72" s="1"/>
      <c r="R72" s="1"/>
      <c r="S72" s="1"/>
      <c r="T72" s="1"/>
      <c r="U72" s="1"/>
      <c r="V72" s="1"/>
      <c r="W72" s="1">
        <f t="shared" si="9"/>
        <v>0</v>
      </c>
      <c r="X72" s="1" t="str">
        <f t="shared" si="10"/>
        <v>#DIV/0!</v>
      </c>
      <c r="Y72" s="1" t="str">
        <f t="shared" si="12"/>
        <v>#DIV/0!</v>
      </c>
    </row>
    <row r="73">
      <c r="A73" s="36" t="str">
        <f t="shared" si="1"/>
        <v/>
      </c>
      <c r="C73" s="38">
        <f t="shared" si="11"/>
        <v>0</v>
      </c>
      <c r="D73" s="24"/>
      <c r="E73" s="40" t="str">
        <f t="shared" si="3"/>
        <v/>
      </c>
      <c r="F73" s="22"/>
      <c r="H73" s="22"/>
      <c r="J73" s="26"/>
      <c r="K73" s="1">
        <f t="shared" si="4"/>
        <v>0</v>
      </c>
      <c r="L73" s="1">
        <f t="shared" si="5"/>
        <v>0</v>
      </c>
      <c r="M73" s="22">
        <f t="shared" si="6"/>
        <v>0</v>
      </c>
      <c r="N73" s="22" t="str">
        <f t="shared" si="7"/>
        <v/>
      </c>
      <c r="O73" s="22" t="str">
        <f t="shared" si="8"/>
        <v>  </v>
      </c>
      <c r="P73" s="1"/>
      <c r="Q73" s="1"/>
      <c r="R73" s="1"/>
      <c r="S73" s="1"/>
      <c r="T73" s="1"/>
      <c r="U73" s="1"/>
      <c r="V73" s="1"/>
      <c r="W73" s="1">
        <f t="shared" si="9"/>
        <v>0</v>
      </c>
      <c r="X73" s="1" t="str">
        <f t="shared" si="10"/>
        <v>#DIV/0!</v>
      </c>
      <c r="Y73" s="1" t="str">
        <f t="shared" si="12"/>
        <v>#DIV/0!</v>
      </c>
    </row>
    <row r="74">
      <c r="A74" s="36" t="str">
        <f t="shared" si="1"/>
        <v/>
      </c>
      <c r="C74" s="38">
        <f t="shared" si="11"/>
        <v>0</v>
      </c>
      <c r="D74" s="24"/>
      <c r="E74" s="40" t="str">
        <f t="shared" si="3"/>
        <v/>
      </c>
      <c r="F74" s="22"/>
      <c r="H74" s="22"/>
      <c r="J74" s="26"/>
      <c r="K74" s="1">
        <f t="shared" si="4"/>
        <v>0</v>
      </c>
      <c r="L74" s="1">
        <f t="shared" si="5"/>
        <v>0</v>
      </c>
      <c r="M74" s="22">
        <f t="shared" si="6"/>
        <v>0</v>
      </c>
      <c r="N74" s="22" t="str">
        <f t="shared" si="7"/>
        <v/>
      </c>
      <c r="O74" s="22" t="str">
        <f t="shared" si="8"/>
        <v>  </v>
      </c>
      <c r="P74" s="1"/>
      <c r="Q74" s="1"/>
      <c r="R74" s="1"/>
      <c r="S74" s="1"/>
      <c r="T74" s="1"/>
      <c r="U74" s="1"/>
      <c r="V74" s="1"/>
      <c r="W74" s="1">
        <f t="shared" si="9"/>
        <v>0</v>
      </c>
      <c r="X74" s="1" t="str">
        <f t="shared" si="10"/>
        <v>#DIV/0!</v>
      </c>
      <c r="Y74" s="1" t="str">
        <f t="shared" si="12"/>
        <v>#DIV/0!</v>
      </c>
    </row>
    <row r="75">
      <c r="A75" s="36" t="str">
        <f t="shared" si="1"/>
        <v/>
      </c>
      <c r="C75" s="38">
        <f t="shared" si="11"/>
        <v>0</v>
      </c>
      <c r="D75" s="24"/>
      <c r="E75" s="40" t="str">
        <f t="shared" si="3"/>
        <v/>
      </c>
      <c r="F75" s="22"/>
      <c r="H75" s="22"/>
      <c r="J75" s="26"/>
      <c r="K75" s="1">
        <f t="shared" si="4"/>
        <v>0</v>
      </c>
      <c r="L75" s="1">
        <f t="shared" si="5"/>
        <v>0</v>
      </c>
      <c r="M75" s="22">
        <f t="shared" si="6"/>
        <v>0</v>
      </c>
      <c r="N75" s="22" t="str">
        <f t="shared" si="7"/>
        <v/>
      </c>
      <c r="O75" s="22" t="str">
        <f t="shared" si="8"/>
        <v>  </v>
      </c>
      <c r="P75" s="1"/>
      <c r="Q75" s="1"/>
      <c r="R75" s="1"/>
      <c r="S75" s="1"/>
      <c r="T75" s="1"/>
      <c r="U75" s="1"/>
      <c r="V75" s="1"/>
      <c r="W75" s="1">
        <f t="shared" si="9"/>
        <v>0</v>
      </c>
      <c r="X75" s="1" t="str">
        <f t="shared" si="10"/>
        <v>#DIV/0!</v>
      </c>
      <c r="Y75" s="1" t="str">
        <f t="shared" si="12"/>
        <v>#DIV/0!</v>
      </c>
    </row>
    <row r="76">
      <c r="A76" s="36" t="str">
        <f t="shared" si="1"/>
        <v/>
      </c>
      <c r="C76" s="38">
        <f t="shared" si="11"/>
        <v>0</v>
      </c>
      <c r="D76" s="24"/>
      <c r="E76" s="40" t="str">
        <f t="shared" si="3"/>
        <v/>
      </c>
      <c r="F76" s="22"/>
      <c r="H76" s="22"/>
      <c r="J76" s="26"/>
      <c r="K76" s="1">
        <f t="shared" si="4"/>
        <v>0</v>
      </c>
      <c r="L76" s="1">
        <f t="shared" si="5"/>
        <v>0</v>
      </c>
      <c r="M76" s="22">
        <f t="shared" si="6"/>
        <v>0</v>
      </c>
      <c r="N76" s="22" t="str">
        <f t="shared" si="7"/>
        <v/>
      </c>
      <c r="O76" s="22" t="str">
        <f t="shared" si="8"/>
        <v>  </v>
      </c>
      <c r="P76" s="1"/>
      <c r="Q76" s="1"/>
      <c r="R76" s="1"/>
      <c r="S76" s="1"/>
      <c r="T76" s="1"/>
      <c r="U76" s="1"/>
      <c r="V76" s="1"/>
      <c r="W76" s="1">
        <f t="shared" si="9"/>
        <v>0</v>
      </c>
      <c r="X76" s="1" t="str">
        <f t="shared" si="10"/>
        <v>#DIV/0!</v>
      </c>
      <c r="Y76" s="1" t="str">
        <f t="shared" si="12"/>
        <v>#DIV/0!</v>
      </c>
    </row>
    <row r="77">
      <c r="A77" s="36" t="str">
        <f t="shared" si="1"/>
        <v/>
      </c>
      <c r="C77" s="38">
        <f t="shared" si="11"/>
        <v>0</v>
      </c>
      <c r="D77" s="24"/>
      <c r="E77" s="40" t="str">
        <f t="shared" si="3"/>
        <v/>
      </c>
      <c r="F77" s="22"/>
      <c r="H77" s="22"/>
      <c r="J77" s="26"/>
      <c r="K77" s="1">
        <f t="shared" si="4"/>
        <v>0</v>
      </c>
      <c r="L77" s="1">
        <f t="shared" si="5"/>
        <v>0</v>
      </c>
      <c r="M77" s="22">
        <f t="shared" si="6"/>
        <v>0</v>
      </c>
      <c r="N77" s="22" t="str">
        <f t="shared" si="7"/>
        <v/>
      </c>
      <c r="O77" s="22" t="str">
        <f t="shared" si="8"/>
        <v>  </v>
      </c>
      <c r="P77" s="1"/>
      <c r="Q77" s="1"/>
      <c r="R77" s="1"/>
      <c r="S77" s="1"/>
      <c r="T77" s="1"/>
      <c r="U77" s="1"/>
      <c r="V77" s="1"/>
      <c r="W77" s="1">
        <f t="shared" si="9"/>
        <v>0</v>
      </c>
      <c r="X77" s="1" t="str">
        <f t="shared" si="10"/>
        <v>#DIV/0!</v>
      </c>
      <c r="Y77" s="1" t="str">
        <f t="shared" si="12"/>
        <v>#DIV/0!</v>
      </c>
    </row>
    <row r="78">
      <c r="A78" s="36" t="str">
        <f t="shared" si="1"/>
        <v/>
      </c>
      <c r="C78" s="38">
        <f t="shared" si="11"/>
        <v>0</v>
      </c>
      <c r="D78" s="24"/>
      <c r="E78" s="40" t="str">
        <f t="shared" si="3"/>
        <v/>
      </c>
      <c r="F78" s="22"/>
      <c r="H78" s="22"/>
      <c r="J78" s="26"/>
      <c r="K78" s="1">
        <f t="shared" si="4"/>
        <v>0</v>
      </c>
      <c r="L78" s="1">
        <f t="shared" si="5"/>
        <v>0</v>
      </c>
      <c r="M78" s="22">
        <f t="shared" si="6"/>
        <v>0</v>
      </c>
      <c r="N78" s="22" t="str">
        <f t="shared" si="7"/>
        <v/>
      </c>
      <c r="O78" s="22" t="str">
        <f t="shared" si="8"/>
        <v>  </v>
      </c>
      <c r="P78" s="1"/>
      <c r="Q78" s="1"/>
      <c r="R78" s="1"/>
      <c r="S78" s="1"/>
      <c r="T78" s="1"/>
      <c r="U78" s="1"/>
      <c r="V78" s="1"/>
      <c r="W78" s="1">
        <f t="shared" si="9"/>
        <v>0</v>
      </c>
      <c r="X78" s="1" t="str">
        <f t="shared" si="10"/>
        <v>#DIV/0!</v>
      </c>
      <c r="Y78" s="1" t="str">
        <f t="shared" si="12"/>
        <v>#DIV/0!</v>
      </c>
    </row>
    <row r="79">
      <c r="A79" s="36" t="str">
        <f t="shared" si="1"/>
        <v/>
      </c>
      <c r="C79" s="38">
        <f t="shared" si="11"/>
        <v>0</v>
      </c>
      <c r="D79" s="24"/>
      <c r="E79" s="40" t="str">
        <f t="shared" si="3"/>
        <v/>
      </c>
      <c r="F79" s="22"/>
      <c r="H79" s="22"/>
      <c r="J79" s="26"/>
      <c r="K79" s="1">
        <f t="shared" si="4"/>
        <v>0</v>
      </c>
      <c r="L79" s="1">
        <f t="shared" si="5"/>
        <v>0</v>
      </c>
      <c r="M79" s="22">
        <f t="shared" si="6"/>
        <v>0</v>
      </c>
      <c r="N79" s="22" t="str">
        <f t="shared" si="7"/>
        <v/>
      </c>
      <c r="O79" s="22" t="str">
        <f t="shared" si="8"/>
        <v>  </v>
      </c>
      <c r="P79" s="1"/>
      <c r="Q79" s="1"/>
      <c r="R79" s="1"/>
      <c r="S79" s="1"/>
      <c r="T79" s="1"/>
      <c r="U79" s="1"/>
      <c r="V79" s="1"/>
      <c r="W79" s="1">
        <f t="shared" si="9"/>
        <v>0</v>
      </c>
      <c r="X79" s="1" t="str">
        <f t="shared" si="10"/>
        <v>#DIV/0!</v>
      </c>
      <c r="Y79" s="1" t="str">
        <f t="shared" si="12"/>
        <v>#DIV/0!</v>
      </c>
    </row>
    <row r="80">
      <c r="A80" s="36" t="str">
        <f t="shared" si="1"/>
        <v/>
      </c>
      <c r="C80" s="38">
        <f t="shared" si="11"/>
        <v>0</v>
      </c>
      <c r="D80" s="24"/>
      <c r="E80" s="40" t="str">
        <f t="shared" si="3"/>
        <v/>
      </c>
      <c r="F80" s="22"/>
      <c r="H80" s="22"/>
      <c r="J80" s="26"/>
      <c r="K80" s="1">
        <f t="shared" si="4"/>
        <v>0</v>
      </c>
      <c r="L80" s="1">
        <f t="shared" si="5"/>
        <v>0</v>
      </c>
      <c r="M80" s="22">
        <f t="shared" si="6"/>
        <v>0</v>
      </c>
      <c r="N80" s="22" t="str">
        <f t="shared" si="7"/>
        <v/>
      </c>
      <c r="O80" s="22" t="str">
        <f t="shared" si="8"/>
        <v>  </v>
      </c>
      <c r="P80" s="1"/>
      <c r="Q80" s="1"/>
      <c r="R80" s="1"/>
      <c r="S80" s="1"/>
      <c r="T80" s="1"/>
      <c r="U80" s="1"/>
      <c r="V80" s="1"/>
      <c r="W80" s="1">
        <f t="shared" si="9"/>
        <v>0</v>
      </c>
      <c r="X80" s="1" t="str">
        <f t="shared" si="10"/>
        <v>#DIV/0!</v>
      </c>
      <c r="Y80" s="1" t="str">
        <f t="shared" si="12"/>
        <v>#DIV/0!</v>
      </c>
    </row>
    <row r="81">
      <c r="A81" s="36" t="str">
        <f t="shared" si="1"/>
        <v/>
      </c>
      <c r="C81" s="38">
        <f t="shared" si="11"/>
        <v>0</v>
      </c>
      <c r="D81" s="24"/>
      <c r="E81" s="40" t="str">
        <f t="shared" si="3"/>
        <v/>
      </c>
      <c r="F81" s="22"/>
      <c r="H81" s="22"/>
      <c r="J81" s="26"/>
      <c r="K81" s="1">
        <f t="shared" si="4"/>
        <v>0</v>
      </c>
      <c r="L81" s="1">
        <f t="shared" si="5"/>
        <v>0</v>
      </c>
      <c r="M81" s="22">
        <f t="shared" si="6"/>
        <v>0</v>
      </c>
      <c r="N81" s="22" t="str">
        <f t="shared" si="7"/>
        <v/>
      </c>
      <c r="O81" s="22" t="str">
        <f t="shared" si="8"/>
        <v>  </v>
      </c>
      <c r="P81" s="1"/>
      <c r="Q81" s="1"/>
      <c r="R81" s="1"/>
      <c r="S81" s="1"/>
      <c r="T81" s="1"/>
      <c r="U81" s="1"/>
      <c r="V81" s="1"/>
      <c r="W81" s="1">
        <f t="shared" si="9"/>
        <v>0</v>
      </c>
      <c r="X81" s="1" t="str">
        <f t="shared" si="10"/>
        <v>#DIV/0!</v>
      </c>
      <c r="Y81" s="1" t="str">
        <f t="shared" si="12"/>
        <v>#DIV/0!</v>
      </c>
    </row>
    <row r="82">
      <c r="A82" s="36" t="str">
        <f t="shared" si="1"/>
        <v/>
      </c>
      <c r="C82" s="38">
        <f t="shared" si="11"/>
        <v>0</v>
      </c>
      <c r="D82" s="24"/>
      <c r="E82" s="40" t="str">
        <f t="shared" si="3"/>
        <v/>
      </c>
      <c r="F82" s="22"/>
      <c r="H82" s="22"/>
      <c r="J82" s="26"/>
      <c r="K82" s="1">
        <f t="shared" si="4"/>
        <v>0</v>
      </c>
      <c r="L82" s="1">
        <f t="shared" si="5"/>
        <v>0</v>
      </c>
      <c r="M82" s="22">
        <f t="shared" si="6"/>
        <v>0</v>
      </c>
      <c r="N82" s="22" t="str">
        <f t="shared" si="7"/>
        <v/>
      </c>
      <c r="O82" s="22" t="str">
        <f t="shared" si="8"/>
        <v>  </v>
      </c>
      <c r="P82" s="1"/>
      <c r="Q82" s="1"/>
      <c r="R82" s="1"/>
      <c r="S82" s="1"/>
      <c r="T82" s="1"/>
      <c r="U82" s="1"/>
      <c r="V82" s="1"/>
      <c r="W82" s="1">
        <f t="shared" si="9"/>
        <v>0</v>
      </c>
      <c r="X82" s="1" t="str">
        <f t="shared" si="10"/>
        <v>#DIV/0!</v>
      </c>
      <c r="Y82" s="1" t="str">
        <f t="shared" si="12"/>
        <v>#DIV/0!</v>
      </c>
    </row>
    <row r="83">
      <c r="A83" s="36" t="str">
        <f t="shared" si="1"/>
        <v/>
      </c>
      <c r="C83" s="38">
        <f t="shared" si="11"/>
        <v>0</v>
      </c>
      <c r="D83" s="24"/>
      <c r="E83" s="40" t="str">
        <f t="shared" si="3"/>
        <v/>
      </c>
      <c r="F83" s="22"/>
      <c r="H83" s="22"/>
      <c r="J83" s="26"/>
      <c r="K83" s="1">
        <f t="shared" si="4"/>
        <v>0</v>
      </c>
      <c r="L83" s="1">
        <f t="shared" si="5"/>
        <v>0</v>
      </c>
      <c r="M83" s="22">
        <f t="shared" si="6"/>
        <v>0</v>
      </c>
      <c r="N83" s="22" t="str">
        <f t="shared" si="7"/>
        <v/>
      </c>
      <c r="O83" s="22" t="str">
        <f t="shared" si="8"/>
        <v>  </v>
      </c>
      <c r="P83" s="1"/>
      <c r="Q83" s="1"/>
      <c r="R83" s="1"/>
      <c r="S83" s="1"/>
      <c r="T83" s="1"/>
      <c r="U83" s="1"/>
      <c r="V83" s="1"/>
      <c r="W83" s="1">
        <f t="shared" si="9"/>
        <v>0</v>
      </c>
      <c r="X83" s="1" t="str">
        <f t="shared" si="10"/>
        <v>#DIV/0!</v>
      </c>
      <c r="Y83" s="1" t="str">
        <f t="shared" si="12"/>
        <v>#DIV/0!</v>
      </c>
    </row>
    <row r="84">
      <c r="A84" s="36" t="str">
        <f t="shared" si="1"/>
        <v/>
      </c>
      <c r="C84" s="38">
        <f t="shared" si="11"/>
        <v>0</v>
      </c>
      <c r="D84" s="24"/>
      <c r="E84" s="40" t="str">
        <f t="shared" si="3"/>
        <v/>
      </c>
      <c r="F84" s="22"/>
      <c r="H84" s="22"/>
      <c r="J84" s="26"/>
      <c r="K84" s="1">
        <f t="shared" si="4"/>
        <v>0</v>
      </c>
      <c r="L84" s="1">
        <f t="shared" si="5"/>
        <v>0</v>
      </c>
      <c r="M84" s="22">
        <f t="shared" si="6"/>
        <v>0</v>
      </c>
      <c r="N84" s="22" t="str">
        <f t="shared" si="7"/>
        <v/>
      </c>
      <c r="O84" s="22" t="str">
        <f t="shared" si="8"/>
        <v>  </v>
      </c>
      <c r="P84" s="1"/>
      <c r="Q84" s="1"/>
      <c r="R84" s="1"/>
      <c r="S84" s="1"/>
      <c r="T84" s="1"/>
      <c r="U84" s="1"/>
      <c r="V84" s="1"/>
      <c r="W84" s="1">
        <f t="shared" si="9"/>
        <v>0</v>
      </c>
      <c r="X84" s="1" t="str">
        <f t="shared" si="10"/>
        <v>#DIV/0!</v>
      </c>
      <c r="Y84" s="1" t="str">
        <f t="shared" si="12"/>
        <v>#DIV/0!</v>
      </c>
    </row>
    <row r="85">
      <c r="A85" s="36" t="str">
        <f t="shared" si="1"/>
        <v/>
      </c>
      <c r="C85" s="38">
        <f t="shared" si="11"/>
        <v>0</v>
      </c>
      <c r="D85" s="24"/>
      <c r="E85" s="40" t="str">
        <f t="shared" si="3"/>
        <v/>
      </c>
      <c r="F85" s="22"/>
      <c r="H85" s="22"/>
      <c r="J85" s="26"/>
      <c r="K85" s="1">
        <f t="shared" si="4"/>
        <v>0</v>
      </c>
      <c r="L85" s="1">
        <f t="shared" si="5"/>
        <v>0</v>
      </c>
      <c r="M85" s="22">
        <f t="shared" si="6"/>
        <v>0</v>
      </c>
      <c r="N85" s="22" t="str">
        <f t="shared" si="7"/>
        <v/>
      </c>
      <c r="O85" s="22" t="str">
        <f t="shared" si="8"/>
        <v>  </v>
      </c>
      <c r="P85" s="1"/>
      <c r="Q85" s="1"/>
      <c r="R85" s="1"/>
      <c r="S85" s="1"/>
      <c r="T85" s="1"/>
      <c r="U85" s="1"/>
      <c r="V85" s="1"/>
      <c r="W85" s="1">
        <f t="shared" si="9"/>
        <v>0</v>
      </c>
      <c r="X85" s="1" t="str">
        <f t="shared" si="10"/>
        <v>#DIV/0!</v>
      </c>
      <c r="Y85" s="1" t="str">
        <f t="shared" si="12"/>
        <v>#DIV/0!</v>
      </c>
    </row>
    <row r="86">
      <c r="A86" s="36" t="str">
        <f t="shared" si="1"/>
        <v/>
      </c>
      <c r="C86" s="38">
        <f t="shared" si="11"/>
        <v>0</v>
      </c>
      <c r="D86" s="24"/>
      <c r="E86" s="40" t="str">
        <f t="shared" si="3"/>
        <v/>
      </c>
      <c r="F86" s="22"/>
      <c r="H86" s="22"/>
      <c r="J86" s="26"/>
      <c r="K86" s="1">
        <f t="shared" si="4"/>
        <v>0</v>
      </c>
      <c r="L86" s="1">
        <f t="shared" si="5"/>
        <v>0</v>
      </c>
      <c r="M86" s="22">
        <f t="shared" si="6"/>
        <v>0</v>
      </c>
      <c r="N86" s="22" t="str">
        <f t="shared" si="7"/>
        <v/>
      </c>
      <c r="O86" s="22" t="str">
        <f t="shared" si="8"/>
        <v>  </v>
      </c>
      <c r="P86" s="1"/>
      <c r="Q86" s="1"/>
      <c r="R86" s="1"/>
      <c r="S86" s="1"/>
      <c r="T86" s="1"/>
      <c r="U86" s="1"/>
      <c r="V86" s="1"/>
      <c r="W86" s="1">
        <f t="shared" si="9"/>
        <v>0</v>
      </c>
      <c r="X86" s="1" t="str">
        <f t="shared" si="10"/>
        <v>#DIV/0!</v>
      </c>
      <c r="Y86" s="1" t="str">
        <f t="shared" si="12"/>
        <v>#DIV/0!</v>
      </c>
    </row>
    <row r="87">
      <c r="A87" s="36" t="str">
        <f t="shared" si="1"/>
        <v/>
      </c>
      <c r="C87" s="38">
        <f t="shared" si="11"/>
        <v>0</v>
      </c>
      <c r="D87" s="24"/>
      <c r="E87" s="40" t="str">
        <f t="shared" si="3"/>
        <v/>
      </c>
      <c r="F87" s="22"/>
      <c r="H87" s="22"/>
      <c r="J87" s="26"/>
      <c r="K87" s="1">
        <f t="shared" si="4"/>
        <v>0</v>
      </c>
      <c r="L87" s="1">
        <f t="shared" si="5"/>
        <v>0</v>
      </c>
      <c r="M87" s="22">
        <f t="shared" si="6"/>
        <v>0</v>
      </c>
      <c r="N87" s="22" t="str">
        <f t="shared" si="7"/>
        <v/>
      </c>
      <c r="O87" s="22" t="str">
        <f t="shared" si="8"/>
        <v>  </v>
      </c>
      <c r="P87" s="1"/>
      <c r="Q87" s="1"/>
      <c r="R87" s="1"/>
      <c r="S87" s="1"/>
      <c r="T87" s="1"/>
      <c r="U87" s="1"/>
      <c r="V87" s="1"/>
      <c r="W87" s="1">
        <f t="shared" si="9"/>
        <v>0</v>
      </c>
      <c r="X87" s="1" t="str">
        <f t="shared" si="10"/>
        <v>#DIV/0!</v>
      </c>
      <c r="Y87" s="1" t="str">
        <f t="shared" si="12"/>
        <v>#DIV/0!</v>
      </c>
    </row>
    <row r="88">
      <c r="A88" s="36" t="str">
        <f t="shared" si="1"/>
        <v/>
      </c>
      <c r="C88" s="38">
        <f t="shared" si="11"/>
        <v>0</v>
      </c>
      <c r="D88" s="24"/>
      <c r="E88" s="40" t="str">
        <f t="shared" si="3"/>
        <v/>
      </c>
      <c r="F88" s="22"/>
      <c r="H88" s="22"/>
      <c r="J88" s="26"/>
      <c r="K88" s="1">
        <f t="shared" si="4"/>
        <v>0</v>
      </c>
      <c r="L88" s="1">
        <f t="shared" si="5"/>
        <v>0</v>
      </c>
      <c r="M88" s="22">
        <f t="shared" si="6"/>
        <v>0</v>
      </c>
      <c r="N88" s="22" t="str">
        <f t="shared" si="7"/>
        <v/>
      </c>
      <c r="O88" s="22" t="str">
        <f t="shared" si="8"/>
        <v>  </v>
      </c>
      <c r="P88" s="1"/>
      <c r="Q88" s="1"/>
      <c r="R88" s="1"/>
      <c r="S88" s="1"/>
      <c r="T88" s="1"/>
      <c r="U88" s="1"/>
      <c r="V88" s="1"/>
      <c r="W88" s="1">
        <f t="shared" si="9"/>
        <v>0</v>
      </c>
      <c r="X88" s="1" t="str">
        <f t="shared" si="10"/>
        <v>#DIV/0!</v>
      </c>
      <c r="Y88" s="1" t="str">
        <f t="shared" si="12"/>
        <v>#DIV/0!</v>
      </c>
    </row>
    <row r="89">
      <c r="A89" s="36" t="str">
        <f t="shared" si="1"/>
        <v/>
      </c>
      <c r="C89" s="38">
        <f t="shared" si="11"/>
        <v>0</v>
      </c>
      <c r="D89" s="24"/>
      <c r="E89" s="40" t="str">
        <f t="shared" si="3"/>
        <v/>
      </c>
      <c r="F89" s="22"/>
      <c r="H89" s="22"/>
      <c r="J89" s="26"/>
      <c r="K89" s="1">
        <f t="shared" si="4"/>
        <v>0</v>
      </c>
      <c r="L89" s="1">
        <f t="shared" si="5"/>
        <v>0</v>
      </c>
      <c r="M89" s="22">
        <f t="shared" si="6"/>
        <v>0</v>
      </c>
      <c r="N89" s="22" t="str">
        <f t="shared" si="7"/>
        <v/>
      </c>
      <c r="O89" s="22" t="str">
        <f t="shared" si="8"/>
        <v>  </v>
      </c>
      <c r="P89" s="1"/>
      <c r="Q89" s="1"/>
      <c r="R89" s="1"/>
      <c r="S89" s="1"/>
      <c r="T89" s="1"/>
      <c r="U89" s="1"/>
      <c r="V89" s="1"/>
      <c r="W89" s="1">
        <f t="shared" si="9"/>
        <v>0</v>
      </c>
      <c r="X89" s="1" t="str">
        <f t="shared" si="10"/>
        <v>#DIV/0!</v>
      </c>
      <c r="Y89" s="1" t="str">
        <f t="shared" si="12"/>
        <v>#DIV/0!</v>
      </c>
    </row>
    <row r="90">
      <c r="A90" s="36" t="str">
        <f t="shared" si="1"/>
        <v/>
      </c>
      <c r="C90" s="38">
        <f t="shared" si="11"/>
        <v>0</v>
      </c>
      <c r="D90" s="24"/>
      <c r="E90" s="40" t="str">
        <f t="shared" si="3"/>
        <v/>
      </c>
      <c r="F90" s="22"/>
      <c r="H90" s="22"/>
      <c r="J90" s="26"/>
      <c r="K90" s="1">
        <f t="shared" si="4"/>
        <v>0</v>
      </c>
      <c r="L90" s="1">
        <f t="shared" si="5"/>
        <v>0</v>
      </c>
      <c r="M90" s="22">
        <f t="shared" si="6"/>
        <v>0</v>
      </c>
      <c r="N90" s="22" t="str">
        <f t="shared" si="7"/>
        <v/>
      </c>
      <c r="O90" s="22" t="str">
        <f t="shared" si="8"/>
        <v>  </v>
      </c>
      <c r="P90" s="1"/>
      <c r="Q90" s="1"/>
      <c r="R90" s="1"/>
      <c r="S90" s="1"/>
      <c r="T90" s="1"/>
      <c r="U90" s="1"/>
      <c r="V90" s="1"/>
      <c r="W90" s="1">
        <f t="shared" si="9"/>
        <v>0</v>
      </c>
      <c r="X90" s="1" t="str">
        <f t="shared" si="10"/>
        <v>#DIV/0!</v>
      </c>
      <c r="Y90" s="1" t="str">
        <f t="shared" si="12"/>
        <v>#DIV/0!</v>
      </c>
    </row>
    <row r="91">
      <c r="A91" s="36" t="str">
        <f t="shared" si="1"/>
        <v/>
      </c>
      <c r="C91" s="38">
        <f t="shared" si="11"/>
        <v>0</v>
      </c>
      <c r="D91" s="24"/>
      <c r="E91" s="40" t="str">
        <f t="shared" si="3"/>
        <v/>
      </c>
      <c r="F91" s="22"/>
      <c r="H91" s="22"/>
      <c r="J91" s="26"/>
      <c r="K91" s="1">
        <f t="shared" si="4"/>
        <v>0</v>
      </c>
      <c r="L91" s="1">
        <f t="shared" si="5"/>
        <v>0</v>
      </c>
      <c r="M91" s="22">
        <f t="shared" si="6"/>
        <v>0</v>
      </c>
      <c r="N91" s="22" t="str">
        <f t="shared" si="7"/>
        <v/>
      </c>
      <c r="O91" s="22" t="str">
        <f t="shared" si="8"/>
        <v>  </v>
      </c>
      <c r="P91" s="1"/>
      <c r="Q91" s="1"/>
      <c r="R91" s="1"/>
      <c r="S91" s="1"/>
      <c r="T91" s="1"/>
      <c r="U91" s="1"/>
      <c r="V91" s="1"/>
      <c r="W91" s="1">
        <f t="shared" si="9"/>
        <v>0</v>
      </c>
      <c r="X91" s="1" t="str">
        <f t="shared" si="10"/>
        <v>#DIV/0!</v>
      </c>
      <c r="Y91" s="1" t="str">
        <f t="shared" si="12"/>
        <v>#DIV/0!</v>
      </c>
    </row>
    <row r="92">
      <c r="A92" s="36" t="str">
        <f t="shared" si="1"/>
        <v/>
      </c>
      <c r="C92" s="38">
        <f t="shared" si="11"/>
        <v>0</v>
      </c>
      <c r="D92" s="24"/>
      <c r="E92" s="40" t="str">
        <f t="shared" si="3"/>
        <v/>
      </c>
      <c r="F92" s="22"/>
      <c r="H92" s="22"/>
      <c r="J92" s="26"/>
      <c r="K92" s="1">
        <f t="shared" si="4"/>
        <v>0</v>
      </c>
      <c r="L92" s="1">
        <f t="shared" si="5"/>
        <v>0</v>
      </c>
      <c r="M92" s="22">
        <f t="shared" si="6"/>
        <v>0</v>
      </c>
      <c r="N92" s="22" t="str">
        <f t="shared" si="7"/>
        <v/>
      </c>
      <c r="O92" s="22" t="str">
        <f t="shared" si="8"/>
        <v>  </v>
      </c>
      <c r="P92" s="1"/>
      <c r="Q92" s="1"/>
      <c r="R92" s="1"/>
      <c r="S92" s="1"/>
      <c r="T92" s="1"/>
      <c r="U92" s="1"/>
      <c r="V92" s="1"/>
      <c r="W92" s="1">
        <f t="shared" si="9"/>
        <v>0</v>
      </c>
      <c r="X92" s="1" t="str">
        <f t="shared" si="10"/>
        <v>#DIV/0!</v>
      </c>
      <c r="Y92" s="1" t="str">
        <f t="shared" si="12"/>
        <v>#DIV/0!</v>
      </c>
    </row>
    <row r="93">
      <c r="A93" s="36" t="str">
        <f t="shared" si="1"/>
        <v/>
      </c>
      <c r="C93" s="38">
        <f t="shared" si="11"/>
        <v>0</v>
      </c>
      <c r="D93" s="24"/>
      <c r="E93" s="40" t="str">
        <f t="shared" si="3"/>
        <v/>
      </c>
      <c r="F93" s="22"/>
      <c r="H93" s="22"/>
      <c r="J93" s="26"/>
      <c r="K93" s="1">
        <f t="shared" si="4"/>
        <v>0</v>
      </c>
      <c r="L93" s="1">
        <f t="shared" si="5"/>
        <v>0</v>
      </c>
      <c r="M93" s="22">
        <f t="shared" si="6"/>
        <v>0</v>
      </c>
      <c r="N93" s="22" t="str">
        <f t="shared" si="7"/>
        <v/>
      </c>
      <c r="O93" s="22" t="str">
        <f t="shared" si="8"/>
        <v>  </v>
      </c>
      <c r="P93" s="1"/>
      <c r="Q93" s="1"/>
      <c r="R93" s="1"/>
      <c r="S93" s="1"/>
      <c r="T93" s="1"/>
      <c r="U93" s="1"/>
      <c r="V93" s="1"/>
      <c r="W93" s="1">
        <f t="shared" si="9"/>
        <v>0</v>
      </c>
      <c r="X93" s="1" t="str">
        <f t="shared" si="10"/>
        <v>#DIV/0!</v>
      </c>
      <c r="Y93" s="1" t="str">
        <f t="shared" si="12"/>
        <v>#DIV/0!</v>
      </c>
    </row>
    <row r="94">
      <c r="A94" s="36" t="str">
        <f t="shared" si="1"/>
        <v/>
      </c>
      <c r="C94" s="38">
        <f t="shared" si="11"/>
        <v>0</v>
      </c>
      <c r="D94" s="24"/>
      <c r="E94" s="40" t="str">
        <f t="shared" si="3"/>
        <v/>
      </c>
      <c r="F94" s="22"/>
      <c r="H94" s="22"/>
      <c r="J94" s="26"/>
      <c r="K94" s="1">
        <f t="shared" si="4"/>
        <v>0</v>
      </c>
      <c r="L94" s="1">
        <f t="shared" si="5"/>
        <v>0</v>
      </c>
      <c r="M94" s="22">
        <f t="shared" si="6"/>
        <v>0</v>
      </c>
      <c r="N94" s="22" t="str">
        <f t="shared" si="7"/>
        <v/>
      </c>
      <c r="O94" s="22" t="str">
        <f t="shared" si="8"/>
        <v>  </v>
      </c>
      <c r="P94" s="1"/>
      <c r="Q94" s="1"/>
      <c r="R94" s="1"/>
      <c r="S94" s="1"/>
      <c r="T94" s="1"/>
      <c r="U94" s="1"/>
      <c r="V94" s="1"/>
      <c r="W94" s="1">
        <f t="shared" si="9"/>
        <v>0</v>
      </c>
      <c r="X94" s="1" t="str">
        <f t="shared" si="10"/>
        <v>#DIV/0!</v>
      </c>
      <c r="Y94" s="1" t="str">
        <f t="shared" si="12"/>
        <v>#DIV/0!</v>
      </c>
    </row>
    <row r="95">
      <c r="A95" s="36" t="str">
        <f t="shared" si="1"/>
        <v/>
      </c>
      <c r="C95" s="38">
        <f t="shared" si="11"/>
        <v>0</v>
      </c>
      <c r="D95" s="24"/>
      <c r="E95" s="40" t="str">
        <f t="shared" si="3"/>
        <v/>
      </c>
      <c r="F95" s="22"/>
      <c r="H95" s="22"/>
      <c r="J95" s="26"/>
      <c r="K95" s="1">
        <f t="shared" si="4"/>
        <v>0</v>
      </c>
      <c r="L95" s="1">
        <f t="shared" si="5"/>
        <v>0</v>
      </c>
      <c r="M95" s="22">
        <f t="shared" si="6"/>
        <v>0</v>
      </c>
      <c r="N95" s="22" t="str">
        <f t="shared" si="7"/>
        <v/>
      </c>
      <c r="O95" s="22" t="str">
        <f t="shared" si="8"/>
        <v>  </v>
      </c>
      <c r="P95" s="1"/>
      <c r="Q95" s="1"/>
      <c r="R95" s="1"/>
      <c r="S95" s="1"/>
      <c r="T95" s="1"/>
      <c r="U95" s="1"/>
      <c r="V95" s="1"/>
      <c r="W95" s="1">
        <f t="shared" si="9"/>
        <v>0</v>
      </c>
      <c r="X95" s="1" t="str">
        <f t="shared" si="10"/>
        <v>#DIV/0!</v>
      </c>
      <c r="Y95" s="1" t="str">
        <f t="shared" si="12"/>
        <v>#DIV/0!</v>
      </c>
    </row>
    <row r="96">
      <c r="A96" s="36" t="str">
        <f t="shared" si="1"/>
        <v/>
      </c>
      <c r="C96" s="38">
        <f t="shared" si="11"/>
        <v>0</v>
      </c>
      <c r="D96" s="24"/>
      <c r="E96" s="40" t="str">
        <f t="shared" si="3"/>
        <v/>
      </c>
      <c r="F96" s="22"/>
      <c r="H96" s="22"/>
      <c r="J96" s="26"/>
      <c r="K96" s="1">
        <f t="shared" si="4"/>
        <v>0</v>
      </c>
      <c r="L96" s="1">
        <f t="shared" si="5"/>
        <v>0</v>
      </c>
      <c r="M96" s="22">
        <f t="shared" si="6"/>
        <v>0</v>
      </c>
      <c r="N96" s="22" t="str">
        <f t="shared" si="7"/>
        <v/>
      </c>
      <c r="O96" s="22" t="str">
        <f t="shared" si="8"/>
        <v>  </v>
      </c>
      <c r="P96" s="1"/>
      <c r="Q96" s="1"/>
      <c r="R96" s="1"/>
      <c r="S96" s="1"/>
      <c r="T96" s="1"/>
      <c r="U96" s="1"/>
      <c r="V96" s="1"/>
      <c r="W96" s="1">
        <f t="shared" si="9"/>
        <v>0</v>
      </c>
      <c r="X96" s="1" t="str">
        <f t="shared" si="10"/>
        <v>#DIV/0!</v>
      </c>
      <c r="Y96" s="1" t="str">
        <f t="shared" si="12"/>
        <v>#DIV/0!</v>
      </c>
    </row>
    <row r="97">
      <c r="A97" s="36" t="str">
        <f t="shared" si="1"/>
        <v/>
      </c>
      <c r="C97" s="38">
        <f t="shared" si="11"/>
        <v>0</v>
      </c>
      <c r="D97" s="24"/>
      <c r="E97" s="40" t="str">
        <f t="shared" si="3"/>
        <v/>
      </c>
      <c r="F97" s="22"/>
      <c r="H97" s="22"/>
      <c r="J97" s="26"/>
      <c r="K97" s="1">
        <f t="shared" si="4"/>
        <v>0</v>
      </c>
      <c r="L97" s="1">
        <f t="shared" si="5"/>
        <v>0</v>
      </c>
      <c r="M97" s="22">
        <f t="shared" si="6"/>
        <v>0</v>
      </c>
      <c r="N97" s="22" t="str">
        <f t="shared" si="7"/>
        <v/>
      </c>
      <c r="O97" s="22" t="str">
        <f t="shared" si="8"/>
        <v>  </v>
      </c>
      <c r="P97" s="1"/>
      <c r="Q97" s="1"/>
      <c r="R97" s="1"/>
      <c r="S97" s="1"/>
      <c r="T97" s="1"/>
      <c r="U97" s="1"/>
      <c r="V97" s="1"/>
      <c r="W97" s="1">
        <f t="shared" si="9"/>
        <v>0</v>
      </c>
      <c r="X97" s="1" t="str">
        <f t="shared" si="10"/>
        <v>#DIV/0!</v>
      </c>
      <c r="Y97" s="1" t="str">
        <f t="shared" si="12"/>
        <v>#DIV/0!</v>
      </c>
    </row>
    <row r="98">
      <c r="A98" s="36" t="str">
        <f t="shared" si="1"/>
        <v/>
      </c>
      <c r="C98" s="38">
        <f t="shared" si="11"/>
        <v>0</v>
      </c>
      <c r="D98" s="24"/>
      <c r="E98" s="40" t="str">
        <f t="shared" si="3"/>
        <v/>
      </c>
      <c r="F98" s="22"/>
      <c r="H98" s="22"/>
      <c r="J98" s="26"/>
      <c r="K98" s="1">
        <f t="shared" si="4"/>
        <v>0</v>
      </c>
      <c r="L98" s="1">
        <f t="shared" si="5"/>
        <v>0</v>
      </c>
      <c r="M98" s="22">
        <f t="shared" si="6"/>
        <v>0</v>
      </c>
      <c r="N98" s="22" t="str">
        <f t="shared" si="7"/>
        <v/>
      </c>
      <c r="O98" s="22" t="str">
        <f t="shared" si="8"/>
        <v>  </v>
      </c>
      <c r="P98" s="1"/>
      <c r="Q98" s="1"/>
      <c r="R98" s="1"/>
      <c r="S98" s="1"/>
      <c r="T98" s="1"/>
      <c r="U98" s="1"/>
      <c r="V98" s="1"/>
      <c r="W98" s="1">
        <f t="shared" si="9"/>
        <v>0</v>
      </c>
      <c r="X98" s="1" t="str">
        <f t="shared" si="10"/>
        <v>#DIV/0!</v>
      </c>
      <c r="Y98" s="1" t="str">
        <f t="shared" si="12"/>
        <v>#DIV/0!</v>
      </c>
    </row>
    <row r="99">
      <c r="A99" s="36" t="str">
        <f t="shared" si="1"/>
        <v/>
      </c>
      <c r="C99" s="38">
        <f t="shared" si="11"/>
        <v>0</v>
      </c>
      <c r="D99" s="24"/>
      <c r="E99" s="40" t="str">
        <f t="shared" si="3"/>
        <v/>
      </c>
      <c r="F99" s="22"/>
      <c r="H99" s="22"/>
      <c r="J99" s="26"/>
      <c r="K99" s="1">
        <f t="shared" si="4"/>
        <v>0</v>
      </c>
      <c r="L99" s="1">
        <f t="shared" si="5"/>
        <v>0</v>
      </c>
      <c r="M99" s="22">
        <f t="shared" si="6"/>
        <v>0</v>
      </c>
      <c r="N99" s="22" t="str">
        <f t="shared" si="7"/>
        <v/>
      </c>
      <c r="O99" s="22" t="str">
        <f t="shared" si="8"/>
        <v>  </v>
      </c>
      <c r="P99" s="1"/>
      <c r="Q99" s="1"/>
      <c r="R99" s="1"/>
      <c r="S99" s="1"/>
      <c r="T99" s="1"/>
      <c r="U99" s="1"/>
      <c r="V99" s="1"/>
      <c r="W99" s="1">
        <f t="shared" si="9"/>
        <v>0</v>
      </c>
      <c r="X99" s="1" t="str">
        <f t="shared" si="10"/>
        <v>#DIV/0!</v>
      </c>
      <c r="Y99" s="1" t="str">
        <f t="shared" si="12"/>
        <v>#DIV/0!</v>
      </c>
    </row>
    <row r="100">
      <c r="A100" s="36" t="str">
        <f t="shared" si="1"/>
        <v/>
      </c>
      <c r="C100" s="38">
        <f t="shared" si="11"/>
        <v>0</v>
      </c>
      <c r="D100" s="24"/>
      <c r="E100" s="40" t="str">
        <f t="shared" si="3"/>
        <v/>
      </c>
      <c r="F100" s="22"/>
      <c r="H100" s="22"/>
      <c r="J100" s="26"/>
      <c r="K100" s="1">
        <f t="shared" si="4"/>
        <v>0</v>
      </c>
      <c r="L100" s="1">
        <f t="shared" si="5"/>
        <v>0</v>
      </c>
      <c r="M100" s="22">
        <f t="shared" si="6"/>
        <v>0</v>
      </c>
      <c r="N100" s="22" t="str">
        <f t="shared" si="7"/>
        <v/>
      </c>
      <c r="O100" s="22" t="str">
        <f t="shared" si="8"/>
        <v>  </v>
      </c>
      <c r="P100" s="1"/>
      <c r="Q100" s="1"/>
      <c r="R100" s="1"/>
      <c r="S100" s="1"/>
      <c r="T100" s="1"/>
      <c r="U100" s="1"/>
      <c r="V100" s="1"/>
      <c r="W100" s="1">
        <f t="shared" si="9"/>
        <v>0</v>
      </c>
      <c r="X100" s="1" t="str">
        <f t="shared" si="10"/>
        <v>#DIV/0!</v>
      </c>
      <c r="Y100" s="1" t="str">
        <f t="shared" si="12"/>
        <v>#DIV/0!</v>
      </c>
    </row>
    <row r="101">
      <c r="A101" s="36" t="str">
        <f t="shared" si="1"/>
        <v/>
      </c>
      <c r="C101" s="38">
        <f t="shared" si="11"/>
        <v>0</v>
      </c>
      <c r="D101" s="24"/>
      <c r="E101" s="40" t="str">
        <f t="shared" si="3"/>
        <v/>
      </c>
      <c r="F101" s="22"/>
      <c r="H101" s="22"/>
      <c r="J101" s="26"/>
      <c r="K101" s="1">
        <f t="shared" si="4"/>
        <v>0</v>
      </c>
      <c r="L101" s="1">
        <f t="shared" si="5"/>
        <v>0</v>
      </c>
      <c r="M101" s="22">
        <f t="shared" si="6"/>
        <v>0</v>
      </c>
      <c r="N101" s="22" t="str">
        <f t="shared" si="7"/>
        <v/>
      </c>
      <c r="O101" s="22" t="str">
        <f t="shared" si="8"/>
        <v>  </v>
      </c>
      <c r="P101" s="1"/>
      <c r="Q101" s="1"/>
      <c r="R101" s="1"/>
      <c r="S101" s="1"/>
      <c r="T101" s="1"/>
      <c r="U101" s="1"/>
      <c r="V101" s="1"/>
      <c r="W101" s="1">
        <f t="shared" si="9"/>
        <v>0</v>
      </c>
      <c r="X101" s="1" t="str">
        <f t="shared" si="10"/>
        <v>#DIV/0!</v>
      </c>
      <c r="Y101" s="1" t="str">
        <f t="shared" si="12"/>
        <v>#DIV/0!</v>
      </c>
    </row>
    <row r="102">
      <c r="A102" s="36" t="str">
        <f t="shared" si="1"/>
        <v/>
      </c>
      <c r="C102" s="38">
        <f t="shared" si="11"/>
        <v>0</v>
      </c>
      <c r="D102" s="24"/>
      <c r="E102" s="40" t="str">
        <f t="shared" si="3"/>
        <v/>
      </c>
      <c r="F102" s="22"/>
      <c r="H102" s="22"/>
      <c r="J102" s="26"/>
      <c r="K102" s="1">
        <f t="shared" si="4"/>
        <v>0</v>
      </c>
      <c r="L102" s="1">
        <f t="shared" si="5"/>
        <v>0</v>
      </c>
      <c r="M102" s="22">
        <f t="shared" si="6"/>
        <v>0</v>
      </c>
      <c r="N102" s="22" t="str">
        <f t="shared" si="7"/>
        <v/>
      </c>
      <c r="O102" s="22" t="str">
        <f t="shared" si="8"/>
        <v>  </v>
      </c>
      <c r="P102" s="1"/>
      <c r="Q102" s="1"/>
      <c r="R102" s="1"/>
      <c r="S102" s="1"/>
      <c r="T102" s="1"/>
      <c r="U102" s="1"/>
      <c r="V102" s="1"/>
      <c r="W102" s="1">
        <f t="shared" si="9"/>
        <v>0</v>
      </c>
      <c r="X102" s="1" t="str">
        <f t="shared" si="10"/>
        <v>#DIV/0!</v>
      </c>
      <c r="Y102" s="1" t="str">
        <f t="shared" si="12"/>
        <v>#DIV/0!</v>
      </c>
    </row>
    <row r="103">
      <c r="A103" s="36" t="str">
        <f t="shared" si="1"/>
        <v/>
      </c>
      <c r="C103" s="38">
        <f t="shared" si="11"/>
        <v>0</v>
      </c>
      <c r="D103" s="24"/>
      <c r="E103" s="40" t="str">
        <f t="shared" si="3"/>
        <v/>
      </c>
      <c r="F103" s="22"/>
      <c r="H103" s="22"/>
      <c r="J103" s="26"/>
      <c r="K103" s="1">
        <f t="shared" si="4"/>
        <v>0</v>
      </c>
      <c r="L103" s="1">
        <f t="shared" si="5"/>
        <v>0</v>
      </c>
      <c r="M103" s="22">
        <f t="shared" si="6"/>
        <v>0</v>
      </c>
      <c r="N103" s="22" t="str">
        <f t="shared" si="7"/>
        <v/>
      </c>
      <c r="O103" s="22" t="str">
        <f t="shared" si="8"/>
        <v>  </v>
      </c>
      <c r="P103" s="1"/>
      <c r="Q103" s="1"/>
      <c r="R103" s="1"/>
      <c r="S103" s="1"/>
      <c r="T103" s="1"/>
      <c r="U103" s="1"/>
      <c r="V103" s="1"/>
      <c r="W103" s="1">
        <f t="shared" si="9"/>
        <v>0</v>
      </c>
      <c r="X103" s="1" t="str">
        <f t="shared" si="10"/>
        <v>#DIV/0!</v>
      </c>
      <c r="Y103" s="1" t="str">
        <f t="shared" si="12"/>
        <v>#DIV/0!</v>
      </c>
    </row>
    <row r="104">
      <c r="A104" s="36" t="str">
        <f t="shared" si="1"/>
        <v/>
      </c>
      <c r="C104" s="38">
        <f t="shared" si="11"/>
        <v>0</v>
      </c>
      <c r="D104" s="24"/>
      <c r="E104" s="40" t="str">
        <f t="shared" si="3"/>
        <v/>
      </c>
      <c r="F104" s="22"/>
      <c r="H104" s="22"/>
      <c r="J104" s="26"/>
      <c r="K104" s="1">
        <f t="shared" si="4"/>
        <v>0</v>
      </c>
      <c r="L104" s="1">
        <f t="shared" si="5"/>
        <v>0</v>
      </c>
      <c r="M104" s="22">
        <f t="shared" si="6"/>
        <v>0</v>
      </c>
      <c r="N104" s="22" t="str">
        <f t="shared" si="7"/>
        <v/>
      </c>
      <c r="O104" s="22" t="str">
        <f t="shared" si="8"/>
        <v>  </v>
      </c>
      <c r="P104" s="1"/>
      <c r="Q104" s="1"/>
      <c r="R104" s="1"/>
      <c r="S104" s="1"/>
      <c r="T104" s="1"/>
      <c r="U104" s="1"/>
      <c r="V104" s="1"/>
      <c r="W104" s="1">
        <f t="shared" si="9"/>
        <v>0</v>
      </c>
      <c r="X104" s="1" t="str">
        <f t="shared" si="10"/>
        <v>#DIV/0!</v>
      </c>
      <c r="Y104" s="1" t="str">
        <f t="shared" si="12"/>
        <v>#DIV/0!</v>
      </c>
    </row>
    <row r="105">
      <c r="A105" s="36" t="str">
        <f t="shared" si="1"/>
        <v/>
      </c>
      <c r="C105" s="38">
        <f t="shared" si="11"/>
        <v>0</v>
      </c>
      <c r="D105" s="24"/>
      <c r="E105" s="40" t="str">
        <f t="shared" si="3"/>
        <v/>
      </c>
      <c r="F105" s="22"/>
      <c r="H105" s="22"/>
      <c r="J105" s="26"/>
      <c r="K105" s="1">
        <f t="shared" si="4"/>
        <v>0</v>
      </c>
      <c r="L105" s="1">
        <f t="shared" si="5"/>
        <v>0</v>
      </c>
      <c r="M105" s="22">
        <f t="shared" si="6"/>
        <v>0</v>
      </c>
      <c r="N105" s="22" t="str">
        <f t="shared" si="7"/>
        <v/>
      </c>
      <c r="O105" s="22" t="str">
        <f t="shared" si="8"/>
        <v>  </v>
      </c>
      <c r="P105" s="1"/>
      <c r="Q105" s="1"/>
      <c r="R105" s="1"/>
      <c r="S105" s="1"/>
      <c r="T105" s="1"/>
      <c r="U105" s="1"/>
      <c r="V105" s="1"/>
      <c r="W105" s="1">
        <f t="shared" si="9"/>
        <v>0</v>
      </c>
      <c r="X105" s="1" t="str">
        <f t="shared" si="10"/>
        <v>#DIV/0!</v>
      </c>
      <c r="Y105" s="1" t="str">
        <f t="shared" si="12"/>
        <v>#DIV/0!</v>
      </c>
    </row>
    <row r="106">
      <c r="A106" s="36" t="str">
        <f t="shared" si="1"/>
        <v/>
      </c>
      <c r="C106" s="38">
        <f t="shared" si="11"/>
        <v>0</v>
      </c>
      <c r="D106" s="24"/>
      <c r="E106" s="40" t="str">
        <f t="shared" si="3"/>
        <v/>
      </c>
      <c r="F106" s="22"/>
      <c r="H106" s="22"/>
      <c r="J106" s="26"/>
      <c r="K106" s="1">
        <f t="shared" si="4"/>
        <v>0</v>
      </c>
      <c r="L106" s="1">
        <f t="shared" si="5"/>
        <v>0</v>
      </c>
      <c r="M106" s="22">
        <f t="shared" si="6"/>
        <v>0</v>
      </c>
      <c r="N106" s="22" t="str">
        <f t="shared" si="7"/>
        <v/>
      </c>
      <c r="O106" s="22" t="str">
        <f t="shared" si="8"/>
        <v>  </v>
      </c>
      <c r="P106" s="1"/>
      <c r="Q106" s="1"/>
      <c r="R106" s="1"/>
      <c r="S106" s="1"/>
      <c r="T106" s="1"/>
      <c r="U106" s="1"/>
      <c r="V106" s="1"/>
      <c r="W106" s="1">
        <f t="shared" si="9"/>
        <v>0</v>
      </c>
      <c r="X106" s="1" t="str">
        <f t="shared" si="10"/>
        <v>#DIV/0!</v>
      </c>
      <c r="Y106" s="1" t="str">
        <f t="shared" si="12"/>
        <v>#DIV/0!</v>
      </c>
    </row>
    <row r="107">
      <c r="A107" s="36" t="str">
        <f t="shared" si="1"/>
        <v/>
      </c>
      <c r="C107" s="38">
        <f t="shared" si="11"/>
        <v>0</v>
      </c>
      <c r="D107" s="24"/>
      <c r="E107" s="40" t="str">
        <f t="shared" si="3"/>
        <v/>
      </c>
      <c r="F107" s="22"/>
      <c r="H107" s="22"/>
      <c r="J107" s="26"/>
      <c r="K107" s="1">
        <f t="shared" si="4"/>
        <v>0</v>
      </c>
      <c r="L107" s="1">
        <f t="shared" si="5"/>
        <v>0</v>
      </c>
      <c r="M107" s="22">
        <f t="shared" si="6"/>
        <v>0</v>
      </c>
      <c r="N107" s="22" t="str">
        <f t="shared" si="7"/>
        <v/>
      </c>
      <c r="O107" s="22" t="str">
        <f t="shared" si="8"/>
        <v>  </v>
      </c>
      <c r="P107" s="1"/>
      <c r="Q107" s="1"/>
      <c r="R107" s="1"/>
      <c r="S107" s="1"/>
      <c r="T107" s="1"/>
      <c r="U107" s="1"/>
      <c r="V107" s="1"/>
      <c r="W107" s="1">
        <f t="shared" si="9"/>
        <v>0</v>
      </c>
      <c r="X107" s="1" t="str">
        <f t="shared" si="10"/>
        <v>#DIV/0!</v>
      </c>
      <c r="Y107" s="1" t="str">
        <f t="shared" si="12"/>
        <v>#DIV/0!</v>
      </c>
    </row>
    <row r="108">
      <c r="A108" s="36" t="str">
        <f t="shared" si="1"/>
        <v/>
      </c>
      <c r="C108" s="38">
        <f t="shared" si="11"/>
        <v>0</v>
      </c>
      <c r="D108" s="24"/>
      <c r="E108" s="40" t="str">
        <f t="shared" si="3"/>
        <v/>
      </c>
      <c r="F108" s="22"/>
      <c r="H108" s="22"/>
      <c r="J108" s="26"/>
      <c r="K108" s="1">
        <f t="shared" si="4"/>
        <v>0</v>
      </c>
      <c r="L108" s="1">
        <f t="shared" si="5"/>
        <v>0</v>
      </c>
      <c r="M108" s="22">
        <f t="shared" si="6"/>
        <v>0</v>
      </c>
      <c r="N108" s="22" t="str">
        <f t="shared" si="7"/>
        <v/>
      </c>
      <c r="O108" s="22" t="str">
        <f t="shared" si="8"/>
        <v>  </v>
      </c>
      <c r="P108" s="1"/>
      <c r="Q108" s="1"/>
      <c r="R108" s="1"/>
      <c r="S108" s="1"/>
      <c r="T108" s="1"/>
      <c r="U108" s="1"/>
      <c r="V108" s="1"/>
      <c r="W108" s="1">
        <f t="shared" si="9"/>
        <v>0</v>
      </c>
      <c r="X108" s="1" t="str">
        <f t="shared" si="10"/>
        <v>#DIV/0!</v>
      </c>
      <c r="Y108" s="1" t="str">
        <f t="shared" si="12"/>
        <v>#DIV/0!</v>
      </c>
    </row>
    <row r="109">
      <c r="A109" s="36" t="str">
        <f t="shared" si="1"/>
        <v/>
      </c>
      <c r="C109" s="38">
        <f t="shared" si="11"/>
        <v>0</v>
      </c>
      <c r="D109" s="24"/>
      <c r="E109" s="40" t="str">
        <f t="shared" si="3"/>
        <v/>
      </c>
      <c r="F109" s="22"/>
      <c r="H109" s="22"/>
      <c r="J109" s="26"/>
      <c r="K109" s="1">
        <f t="shared" si="4"/>
        <v>0</v>
      </c>
      <c r="L109" s="1">
        <f t="shared" si="5"/>
        <v>0</v>
      </c>
      <c r="M109" s="22">
        <f t="shared" si="6"/>
        <v>0</v>
      </c>
      <c r="N109" s="22" t="str">
        <f t="shared" si="7"/>
        <v/>
      </c>
      <c r="O109" s="22" t="str">
        <f t="shared" si="8"/>
        <v>  </v>
      </c>
      <c r="P109" s="1"/>
      <c r="Q109" s="1"/>
      <c r="R109" s="1"/>
      <c r="S109" s="1"/>
      <c r="T109" s="1"/>
      <c r="U109" s="1"/>
      <c r="V109" s="1"/>
      <c r="W109" s="1">
        <f t="shared" si="9"/>
        <v>0</v>
      </c>
      <c r="X109" s="1" t="str">
        <f t="shared" si="10"/>
        <v>#DIV/0!</v>
      </c>
      <c r="Y109" s="1" t="str">
        <f t="shared" si="12"/>
        <v>#DIV/0!</v>
      </c>
    </row>
    <row r="110">
      <c r="A110" s="36" t="str">
        <f t="shared" si="1"/>
        <v/>
      </c>
      <c r="C110" s="38">
        <f t="shared" si="11"/>
        <v>0</v>
      </c>
      <c r="D110" s="24"/>
      <c r="E110" s="40" t="str">
        <f t="shared" si="3"/>
        <v/>
      </c>
      <c r="F110" s="22"/>
      <c r="H110" s="22"/>
      <c r="J110" s="26"/>
      <c r="K110" s="1">
        <f t="shared" si="4"/>
        <v>0</v>
      </c>
      <c r="L110" s="1">
        <f t="shared" si="5"/>
        <v>0</v>
      </c>
      <c r="M110" s="22">
        <f t="shared" si="6"/>
        <v>0</v>
      </c>
      <c r="N110" s="22" t="str">
        <f t="shared" si="7"/>
        <v/>
      </c>
      <c r="O110" s="22" t="str">
        <f t="shared" si="8"/>
        <v>  </v>
      </c>
      <c r="P110" s="1"/>
      <c r="Q110" s="1"/>
      <c r="R110" s="1"/>
      <c r="S110" s="1"/>
      <c r="T110" s="1"/>
      <c r="U110" s="1"/>
      <c r="V110" s="1"/>
      <c r="W110" s="1">
        <f t="shared" si="9"/>
        <v>0</v>
      </c>
      <c r="X110" s="1" t="str">
        <f t="shared" si="10"/>
        <v>#DIV/0!</v>
      </c>
      <c r="Y110" s="1" t="str">
        <f t="shared" si="12"/>
        <v>#DIV/0!</v>
      </c>
    </row>
    <row r="111">
      <c r="A111" s="36" t="str">
        <f t="shared" si="1"/>
        <v/>
      </c>
      <c r="C111" s="38">
        <f t="shared" si="11"/>
        <v>0</v>
      </c>
      <c r="D111" s="24"/>
      <c r="E111" s="40" t="str">
        <f t="shared" si="3"/>
        <v/>
      </c>
      <c r="F111" s="22"/>
      <c r="H111" s="22"/>
      <c r="J111" s="26"/>
      <c r="K111" s="1">
        <f t="shared" si="4"/>
        <v>0</v>
      </c>
      <c r="L111" s="1">
        <f t="shared" si="5"/>
        <v>0</v>
      </c>
      <c r="M111" s="22">
        <f t="shared" si="6"/>
        <v>0</v>
      </c>
      <c r="N111" s="22" t="str">
        <f t="shared" si="7"/>
        <v/>
      </c>
      <c r="O111" s="22" t="str">
        <f t="shared" si="8"/>
        <v>  </v>
      </c>
      <c r="P111" s="1"/>
      <c r="Q111" s="1"/>
      <c r="R111" s="1"/>
      <c r="S111" s="1"/>
      <c r="T111" s="1"/>
      <c r="U111" s="1"/>
      <c r="V111" s="1"/>
      <c r="W111" s="1">
        <f t="shared" si="9"/>
        <v>0</v>
      </c>
      <c r="X111" s="1" t="str">
        <f t="shared" si="10"/>
        <v>#DIV/0!</v>
      </c>
      <c r="Y111" s="1" t="str">
        <f t="shared" si="12"/>
        <v>#DIV/0!</v>
      </c>
    </row>
    <row r="112">
      <c r="A112" s="36" t="str">
        <f t="shared" si="1"/>
        <v/>
      </c>
      <c r="C112" s="38">
        <f t="shared" si="11"/>
        <v>0</v>
      </c>
      <c r="D112" s="24"/>
      <c r="E112" s="40" t="str">
        <f t="shared" si="3"/>
        <v/>
      </c>
      <c r="F112" s="22"/>
      <c r="H112" s="22"/>
      <c r="J112" s="26"/>
      <c r="K112" s="1">
        <f t="shared" si="4"/>
        <v>0</v>
      </c>
      <c r="L112" s="1">
        <f t="shared" si="5"/>
        <v>0</v>
      </c>
      <c r="M112" s="22">
        <f t="shared" si="6"/>
        <v>0</v>
      </c>
      <c r="N112" s="22" t="str">
        <f t="shared" si="7"/>
        <v/>
      </c>
      <c r="O112" s="22" t="str">
        <f t="shared" si="8"/>
        <v>  </v>
      </c>
      <c r="P112" s="1"/>
      <c r="Q112" s="1"/>
      <c r="R112" s="1"/>
      <c r="S112" s="1"/>
      <c r="T112" s="1"/>
      <c r="U112" s="1"/>
      <c r="V112" s="1"/>
      <c r="W112" s="1">
        <f t="shared" si="9"/>
        <v>0</v>
      </c>
      <c r="X112" s="1" t="str">
        <f t="shared" si="10"/>
        <v>#DIV/0!</v>
      </c>
      <c r="Y112" s="1" t="str">
        <f t="shared" si="12"/>
        <v>#DIV/0!</v>
      </c>
    </row>
    <row r="113">
      <c r="A113" s="36" t="str">
        <f t="shared" si="1"/>
        <v/>
      </c>
      <c r="C113" s="38">
        <f t="shared" si="11"/>
        <v>0</v>
      </c>
      <c r="D113" s="24"/>
      <c r="E113" s="40" t="str">
        <f t="shared" si="3"/>
        <v/>
      </c>
      <c r="F113" s="22"/>
      <c r="H113" s="22"/>
      <c r="J113" s="26"/>
      <c r="K113" s="1">
        <f t="shared" si="4"/>
        <v>0</v>
      </c>
      <c r="L113" s="1">
        <f t="shared" si="5"/>
        <v>0</v>
      </c>
      <c r="M113" s="22">
        <f t="shared" si="6"/>
        <v>0</v>
      </c>
      <c r="N113" s="22" t="str">
        <f t="shared" si="7"/>
        <v/>
      </c>
      <c r="O113" s="22" t="str">
        <f t="shared" si="8"/>
        <v>  </v>
      </c>
      <c r="P113" s="1"/>
      <c r="Q113" s="1"/>
      <c r="R113" s="1"/>
      <c r="S113" s="1"/>
      <c r="T113" s="1"/>
      <c r="U113" s="1"/>
      <c r="V113" s="1"/>
      <c r="W113" s="1">
        <f t="shared" si="9"/>
        <v>0</v>
      </c>
      <c r="X113" s="1" t="str">
        <f t="shared" si="10"/>
        <v>#DIV/0!</v>
      </c>
      <c r="Y113" s="1" t="str">
        <f t="shared" si="12"/>
        <v>#DIV/0!</v>
      </c>
    </row>
    <row r="114">
      <c r="A114" s="36" t="str">
        <f t="shared" si="1"/>
        <v/>
      </c>
      <c r="C114" s="38">
        <f t="shared" si="11"/>
        <v>0</v>
      </c>
      <c r="D114" s="24"/>
      <c r="E114" s="40" t="str">
        <f t="shared" si="3"/>
        <v/>
      </c>
      <c r="F114" s="22"/>
      <c r="H114" s="22"/>
      <c r="J114" s="26"/>
      <c r="K114" s="1">
        <f t="shared" si="4"/>
        <v>0</v>
      </c>
      <c r="L114" s="1">
        <f t="shared" si="5"/>
        <v>0</v>
      </c>
      <c r="M114" s="22">
        <f t="shared" si="6"/>
        <v>0</v>
      </c>
      <c r="N114" s="22" t="str">
        <f t="shared" si="7"/>
        <v/>
      </c>
      <c r="O114" s="22" t="str">
        <f t="shared" si="8"/>
        <v>  </v>
      </c>
      <c r="P114" s="1"/>
      <c r="Q114" s="1"/>
      <c r="R114" s="1"/>
      <c r="S114" s="1"/>
      <c r="T114" s="1"/>
      <c r="U114" s="1"/>
      <c r="V114" s="1"/>
      <c r="W114" s="1">
        <f t="shared" si="9"/>
        <v>0</v>
      </c>
      <c r="X114" s="1" t="str">
        <f t="shared" si="10"/>
        <v>#DIV/0!</v>
      </c>
      <c r="Y114" s="1" t="str">
        <f t="shared" si="12"/>
        <v>#DIV/0!</v>
      </c>
    </row>
    <row r="115">
      <c r="A115" s="36" t="str">
        <f t="shared" si="1"/>
        <v/>
      </c>
      <c r="C115" s="38">
        <f t="shared" si="11"/>
        <v>0</v>
      </c>
      <c r="D115" s="24"/>
      <c r="E115" s="40" t="str">
        <f t="shared" si="3"/>
        <v/>
      </c>
      <c r="F115" s="22"/>
      <c r="H115" s="22"/>
      <c r="J115" s="26"/>
      <c r="K115" s="1">
        <f t="shared" si="4"/>
        <v>0</v>
      </c>
      <c r="L115" s="1">
        <f t="shared" si="5"/>
        <v>0</v>
      </c>
      <c r="M115" s="22">
        <f t="shared" si="6"/>
        <v>0</v>
      </c>
      <c r="N115" s="22" t="str">
        <f t="shared" si="7"/>
        <v/>
      </c>
      <c r="O115" s="22" t="str">
        <f t="shared" si="8"/>
        <v>  </v>
      </c>
      <c r="P115" s="1"/>
      <c r="Q115" s="1"/>
      <c r="R115" s="1"/>
      <c r="S115" s="1"/>
      <c r="T115" s="1"/>
      <c r="U115" s="1"/>
      <c r="V115" s="1"/>
      <c r="W115" s="1">
        <f t="shared" si="9"/>
        <v>0</v>
      </c>
      <c r="X115" s="1" t="str">
        <f t="shared" si="10"/>
        <v>#DIV/0!</v>
      </c>
      <c r="Y115" s="1" t="str">
        <f t="shared" si="12"/>
        <v>#DIV/0!</v>
      </c>
    </row>
    <row r="116">
      <c r="A116" s="36" t="str">
        <f t="shared" si="1"/>
        <v/>
      </c>
      <c r="C116" s="38">
        <f t="shared" si="11"/>
        <v>0</v>
      </c>
      <c r="D116" s="24"/>
      <c r="E116" s="40" t="str">
        <f t="shared" si="3"/>
        <v/>
      </c>
      <c r="F116" s="22"/>
      <c r="H116" s="22"/>
      <c r="J116" s="26"/>
      <c r="K116" s="1">
        <f t="shared" si="4"/>
        <v>0</v>
      </c>
      <c r="L116" s="1">
        <f t="shared" si="5"/>
        <v>0</v>
      </c>
      <c r="M116" s="22">
        <f t="shared" si="6"/>
        <v>0</v>
      </c>
      <c r="N116" s="22" t="str">
        <f t="shared" si="7"/>
        <v/>
      </c>
      <c r="O116" s="22" t="str">
        <f t="shared" si="8"/>
        <v>  </v>
      </c>
      <c r="P116" s="1"/>
      <c r="Q116" s="1"/>
      <c r="R116" s="1"/>
      <c r="S116" s="1"/>
      <c r="T116" s="1"/>
      <c r="U116" s="1"/>
      <c r="V116" s="1"/>
      <c r="W116" s="1">
        <f t="shared" si="9"/>
        <v>0</v>
      </c>
      <c r="X116" s="1" t="str">
        <f t="shared" si="10"/>
        <v>#DIV/0!</v>
      </c>
      <c r="Y116" s="1" t="str">
        <f t="shared" si="12"/>
        <v>#DIV/0!</v>
      </c>
    </row>
    <row r="117">
      <c r="A117" s="36" t="str">
        <f t="shared" si="1"/>
        <v/>
      </c>
      <c r="C117" s="38">
        <f t="shared" si="11"/>
        <v>0</v>
      </c>
      <c r="D117" s="24"/>
      <c r="E117" s="40" t="str">
        <f t="shared" si="3"/>
        <v/>
      </c>
      <c r="F117" s="22"/>
      <c r="H117" s="22"/>
      <c r="J117" s="26"/>
      <c r="K117" s="1">
        <f t="shared" si="4"/>
        <v>0</v>
      </c>
      <c r="L117" s="1">
        <f t="shared" si="5"/>
        <v>0</v>
      </c>
      <c r="M117" s="22">
        <f t="shared" si="6"/>
        <v>0</v>
      </c>
      <c r="N117" s="22" t="str">
        <f t="shared" si="7"/>
        <v/>
      </c>
      <c r="O117" s="22" t="str">
        <f t="shared" si="8"/>
        <v>  </v>
      </c>
      <c r="P117" s="1"/>
      <c r="Q117" s="1"/>
      <c r="R117" s="1"/>
      <c r="S117" s="1"/>
      <c r="T117" s="1"/>
      <c r="U117" s="1"/>
      <c r="V117" s="1"/>
      <c r="W117" s="1">
        <f t="shared" si="9"/>
        <v>0</v>
      </c>
      <c r="X117" s="1" t="str">
        <f t="shared" si="10"/>
        <v>#DIV/0!</v>
      </c>
      <c r="Y117" s="1" t="str">
        <f t="shared" si="12"/>
        <v>#DIV/0!</v>
      </c>
    </row>
    <row r="118">
      <c r="A118" s="36" t="str">
        <f t="shared" si="1"/>
        <v/>
      </c>
      <c r="C118" s="38">
        <f t="shared" si="11"/>
        <v>0</v>
      </c>
      <c r="D118" s="24"/>
      <c r="E118" s="40" t="str">
        <f t="shared" si="3"/>
        <v/>
      </c>
      <c r="F118" s="22"/>
      <c r="H118" s="22"/>
      <c r="J118" s="26"/>
      <c r="K118" s="1">
        <f t="shared" si="4"/>
        <v>0</v>
      </c>
      <c r="L118" s="1">
        <f t="shared" si="5"/>
        <v>0</v>
      </c>
      <c r="M118" s="22">
        <f t="shared" si="6"/>
        <v>0</v>
      </c>
      <c r="N118" s="22" t="str">
        <f t="shared" si="7"/>
        <v/>
      </c>
      <c r="O118" s="22" t="str">
        <f t="shared" si="8"/>
        <v>  </v>
      </c>
      <c r="P118" s="1"/>
      <c r="Q118" s="1"/>
      <c r="R118" s="1"/>
      <c r="S118" s="1"/>
      <c r="T118" s="1"/>
      <c r="U118" s="1"/>
      <c r="V118" s="1"/>
      <c r="W118" s="1">
        <f t="shared" si="9"/>
        <v>0</v>
      </c>
      <c r="X118" s="1" t="str">
        <f t="shared" si="10"/>
        <v>#DIV/0!</v>
      </c>
      <c r="Y118" s="1" t="str">
        <f t="shared" si="12"/>
        <v>#DIV/0!</v>
      </c>
    </row>
    <row r="119">
      <c r="A119" s="36" t="str">
        <f t="shared" si="1"/>
        <v/>
      </c>
      <c r="C119" s="38">
        <f t="shared" si="11"/>
        <v>0</v>
      </c>
      <c r="D119" s="24"/>
      <c r="E119" s="40" t="str">
        <f t="shared" si="3"/>
        <v/>
      </c>
      <c r="F119" s="22"/>
      <c r="H119" s="22"/>
      <c r="J119" s="26"/>
      <c r="K119" s="1">
        <f t="shared" si="4"/>
        <v>0</v>
      </c>
      <c r="L119" s="1">
        <f t="shared" si="5"/>
        <v>0</v>
      </c>
      <c r="M119" s="22">
        <f t="shared" si="6"/>
        <v>0</v>
      </c>
      <c r="N119" s="22" t="str">
        <f t="shared" si="7"/>
        <v/>
      </c>
      <c r="O119" s="22" t="str">
        <f t="shared" si="8"/>
        <v>  </v>
      </c>
      <c r="P119" s="1"/>
      <c r="Q119" s="1"/>
      <c r="R119" s="1"/>
      <c r="S119" s="1"/>
      <c r="T119" s="1"/>
      <c r="U119" s="1"/>
      <c r="V119" s="1"/>
      <c r="W119" s="1">
        <f t="shared" si="9"/>
        <v>0</v>
      </c>
      <c r="X119" s="1" t="str">
        <f t="shared" si="10"/>
        <v>#DIV/0!</v>
      </c>
      <c r="Y119" s="1" t="str">
        <f t="shared" si="12"/>
        <v>#DIV/0!</v>
      </c>
    </row>
    <row r="120">
      <c r="A120" s="36" t="str">
        <f t="shared" si="1"/>
        <v/>
      </c>
      <c r="C120" s="38">
        <f t="shared" si="11"/>
        <v>0</v>
      </c>
      <c r="D120" s="24"/>
      <c r="E120" s="40" t="str">
        <f t="shared" si="3"/>
        <v/>
      </c>
      <c r="F120" s="22"/>
      <c r="H120" s="22"/>
      <c r="J120" s="26"/>
      <c r="K120" s="1">
        <f t="shared" si="4"/>
        <v>0</v>
      </c>
      <c r="L120" s="1">
        <f t="shared" si="5"/>
        <v>0</v>
      </c>
      <c r="M120" s="22">
        <f t="shared" si="6"/>
        <v>0</v>
      </c>
      <c r="N120" s="22" t="str">
        <f t="shared" si="7"/>
        <v/>
      </c>
      <c r="O120" s="22" t="str">
        <f t="shared" si="8"/>
        <v>  </v>
      </c>
      <c r="P120" s="1"/>
      <c r="Q120" s="1"/>
      <c r="R120" s="1"/>
      <c r="S120" s="1"/>
      <c r="T120" s="1"/>
      <c r="U120" s="1"/>
      <c r="V120" s="1"/>
      <c r="W120" s="1">
        <f t="shared" si="9"/>
        <v>0</v>
      </c>
      <c r="X120" s="1" t="str">
        <f t="shared" si="10"/>
        <v>#DIV/0!</v>
      </c>
      <c r="Y120" s="1" t="str">
        <f t="shared" si="12"/>
        <v>#DIV/0!</v>
      </c>
    </row>
    <row r="121">
      <c r="A121" s="36" t="str">
        <f t="shared" si="1"/>
        <v/>
      </c>
      <c r="C121" s="38">
        <f t="shared" si="11"/>
        <v>0</v>
      </c>
      <c r="D121" s="24"/>
      <c r="E121" s="40" t="str">
        <f t="shared" si="3"/>
        <v/>
      </c>
      <c r="F121" s="22"/>
      <c r="H121" s="22"/>
      <c r="J121" s="26"/>
      <c r="K121" s="1">
        <f t="shared" si="4"/>
        <v>0</v>
      </c>
      <c r="L121" s="1">
        <f t="shared" si="5"/>
        <v>0</v>
      </c>
      <c r="M121" s="22">
        <f t="shared" si="6"/>
        <v>0</v>
      </c>
      <c r="N121" s="22" t="str">
        <f t="shared" si="7"/>
        <v/>
      </c>
      <c r="O121" s="22" t="str">
        <f t="shared" si="8"/>
        <v>  </v>
      </c>
      <c r="P121" s="1"/>
      <c r="Q121" s="1"/>
      <c r="R121" s="1"/>
      <c r="S121" s="1"/>
      <c r="T121" s="1"/>
      <c r="U121" s="1"/>
      <c r="V121" s="1"/>
      <c r="W121" s="1">
        <f t="shared" si="9"/>
        <v>0</v>
      </c>
      <c r="X121" s="1" t="str">
        <f t="shared" si="10"/>
        <v>#DIV/0!</v>
      </c>
      <c r="Y121" s="1" t="str">
        <f t="shared" si="12"/>
        <v>#DIV/0!</v>
      </c>
    </row>
    <row r="122">
      <c r="A122" s="36" t="str">
        <f t="shared" si="1"/>
        <v/>
      </c>
      <c r="C122" s="38">
        <f t="shared" si="11"/>
        <v>0</v>
      </c>
      <c r="D122" s="24"/>
      <c r="E122" s="40" t="str">
        <f t="shared" si="3"/>
        <v/>
      </c>
      <c r="F122" s="22"/>
      <c r="H122" s="22"/>
      <c r="J122" s="26"/>
      <c r="K122" s="1">
        <f t="shared" si="4"/>
        <v>0</v>
      </c>
      <c r="L122" s="1">
        <f t="shared" si="5"/>
        <v>0</v>
      </c>
      <c r="M122" s="22">
        <f t="shared" si="6"/>
        <v>0</v>
      </c>
      <c r="N122" s="22" t="str">
        <f t="shared" si="7"/>
        <v/>
      </c>
      <c r="O122" s="22" t="str">
        <f t="shared" si="8"/>
        <v>  </v>
      </c>
      <c r="P122" s="1"/>
      <c r="Q122" s="1"/>
      <c r="R122" s="1"/>
      <c r="S122" s="1"/>
      <c r="T122" s="1"/>
      <c r="U122" s="1"/>
      <c r="V122" s="1"/>
      <c r="W122" s="1">
        <f t="shared" si="9"/>
        <v>0</v>
      </c>
      <c r="X122" s="1" t="str">
        <f t="shared" si="10"/>
        <v>#DIV/0!</v>
      </c>
      <c r="Y122" s="1" t="str">
        <f t="shared" si="12"/>
        <v>#DIV/0!</v>
      </c>
    </row>
    <row r="123">
      <c r="A123" s="36" t="str">
        <f t="shared" si="1"/>
        <v/>
      </c>
      <c r="C123" s="38">
        <f t="shared" si="11"/>
        <v>0</v>
      </c>
      <c r="D123" s="24"/>
      <c r="E123" s="40" t="str">
        <f t="shared" si="3"/>
        <v/>
      </c>
      <c r="F123" s="22"/>
      <c r="H123" s="22"/>
      <c r="J123" s="26"/>
      <c r="K123" s="1">
        <f t="shared" si="4"/>
        <v>0</v>
      </c>
      <c r="L123" s="1">
        <f t="shared" si="5"/>
        <v>0</v>
      </c>
      <c r="M123" s="22">
        <f t="shared" si="6"/>
        <v>0</v>
      </c>
      <c r="N123" s="22" t="str">
        <f t="shared" si="7"/>
        <v/>
      </c>
      <c r="O123" s="22" t="str">
        <f t="shared" si="8"/>
        <v>  </v>
      </c>
      <c r="P123" s="1"/>
      <c r="Q123" s="1"/>
      <c r="R123" s="1"/>
      <c r="S123" s="1"/>
      <c r="T123" s="1"/>
      <c r="U123" s="1"/>
      <c r="V123" s="1"/>
      <c r="W123" s="1">
        <f t="shared" si="9"/>
        <v>0</v>
      </c>
      <c r="X123" s="1" t="str">
        <f t="shared" si="10"/>
        <v>#DIV/0!</v>
      </c>
      <c r="Y123" s="1" t="str">
        <f t="shared" si="12"/>
        <v>#DIV/0!</v>
      </c>
    </row>
    <row r="124">
      <c r="A124" s="36" t="str">
        <f t="shared" si="1"/>
        <v/>
      </c>
      <c r="C124" s="38">
        <f t="shared" si="11"/>
        <v>0</v>
      </c>
      <c r="D124" s="24"/>
      <c r="E124" s="40" t="str">
        <f t="shared" si="3"/>
        <v/>
      </c>
      <c r="F124" s="22"/>
      <c r="H124" s="22"/>
      <c r="J124" s="26"/>
      <c r="K124" s="1">
        <f t="shared" si="4"/>
        <v>0</v>
      </c>
      <c r="L124" s="1">
        <f t="shared" si="5"/>
        <v>0</v>
      </c>
      <c r="M124" s="22">
        <f t="shared" si="6"/>
        <v>0</v>
      </c>
      <c r="N124" s="22" t="str">
        <f t="shared" si="7"/>
        <v/>
      </c>
      <c r="O124" s="22" t="str">
        <f t="shared" si="8"/>
        <v>  </v>
      </c>
      <c r="P124" s="1"/>
      <c r="Q124" s="1"/>
      <c r="R124" s="1"/>
      <c r="S124" s="1"/>
      <c r="T124" s="1"/>
      <c r="U124" s="1"/>
      <c r="V124" s="1"/>
      <c r="W124" s="1">
        <f t="shared" si="9"/>
        <v>0</v>
      </c>
      <c r="X124" s="1" t="str">
        <f t="shared" si="10"/>
        <v>#DIV/0!</v>
      </c>
      <c r="Y124" s="1" t="str">
        <f t="shared" si="12"/>
        <v>#DIV/0!</v>
      </c>
    </row>
    <row r="125">
      <c r="A125" s="36" t="str">
        <f t="shared" si="1"/>
        <v/>
      </c>
      <c r="C125" s="38">
        <f t="shared" si="11"/>
        <v>0</v>
      </c>
      <c r="D125" s="24"/>
      <c r="E125" s="40" t="str">
        <f t="shared" si="3"/>
        <v/>
      </c>
      <c r="F125" s="22"/>
      <c r="H125" s="22"/>
      <c r="J125" s="26"/>
      <c r="K125" s="1">
        <f t="shared" si="4"/>
        <v>0</v>
      </c>
      <c r="L125" s="1">
        <f t="shared" si="5"/>
        <v>0</v>
      </c>
      <c r="M125" s="22">
        <f t="shared" si="6"/>
        <v>0</v>
      </c>
      <c r="N125" s="22" t="str">
        <f t="shared" si="7"/>
        <v/>
      </c>
      <c r="O125" s="22" t="str">
        <f t="shared" si="8"/>
        <v>  </v>
      </c>
      <c r="P125" s="1"/>
      <c r="Q125" s="1"/>
      <c r="R125" s="1"/>
      <c r="S125" s="1"/>
      <c r="T125" s="1"/>
      <c r="U125" s="1"/>
      <c r="V125" s="1"/>
      <c r="W125" s="1">
        <f t="shared" si="9"/>
        <v>0</v>
      </c>
      <c r="X125" s="1" t="str">
        <f t="shared" si="10"/>
        <v>#DIV/0!</v>
      </c>
      <c r="Y125" s="1" t="str">
        <f t="shared" si="12"/>
        <v>#DIV/0!</v>
      </c>
    </row>
    <row r="126">
      <c r="A126" s="36" t="str">
        <f t="shared" si="1"/>
        <v/>
      </c>
      <c r="C126" s="38">
        <f t="shared" si="11"/>
        <v>0</v>
      </c>
      <c r="D126" s="24"/>
      <c r="E126" s="40" t="str">
        <f t="shared" si="3"/>
        <v/>
      </c>
      <c r="F126" s="22"/>
      <c r="H126" s="22"/>
      <c r="J126" s="26"/>
      <c r="K126" s="1">
        <f t="shared" si="4"/>
        <v>0</v>
      </c>
      <c r="L126" s="1">
        <f t="shared" si="5"/>
        <v>0</v>
      </c>
      <c r="M126" s="22">
        <f t="shared" si="6"/>
        <v>0</v>
      </c>
      <c r="N126" s="22" t="str">
        <f t="shared" si="7"/>
        <v/>
      </c>
      <c r="O126" s="22" t="str">
        <f t="shared" si="8"/>
        <v>  </v>
      </c>
      <c r="P126" s="1"/>
      <c r="Q126" s="1"/>
      <c r="R126" s="1"/>
      <c r="S126" s="1"/>
      <c r="T126" s="1"/>
      <c r="U126" s="1"/>
      <c r="V126" s="1"/>
      <c r="W126" s="1">
        <f t="shared" si="9"/>
        <v>0</v>
      </c>
      <c r="X126" s="1" t="str">
        <f t="shared" si="10"/>
        <v>#DIV/0!</v>
      </c>
      <c r="Y126" s="1" t="str">
        <f t="shared" si="12"/>
        <v>#DIV/0!</v>
      </c>
    </row>
    <row r="127">
      <c r="A127" s="36" t="str">
        <f t="shared" si="1"/>
        <v/>
      </c>
      <c r="C127" s="38">
        <f t="shared" si="11"/>
        <v>0</v>
      </c>
      <c r="D127" s="24"/>
      <c r="E127" s="40" t="str">
        <f t="shared" si="3"/>
        <v/>
      </c>
      <c r="F127" s="22"/>
      <c r="H127" s="22"/>
      <c r="J127" s="26"/>
      <c r="K127" s="1">
        <f t="shared" si="4"/>
        <v>0</v>
      </c>
      <c r="L127" s="1">
        <f t="shared" si="5"/>
        <v>0</v>
      </c>
      <c r="M127" s="22">
        <f t="shared" si="6"/>
        <v>0</v>
      </c>
      <c r="N127" s="22" t="str">
        <f t="shared" si="7"/>
        <v/>
      </c>
      <c r="O127" s="22" t="str">
        <f t="shared" si="8"/>
        <v>  </v>
      </c>
      <c r="P127" s="1"/>
      <c r="Q127" s="1"/>
      <c r="R127" s="1"/>
      <c r="S127" s="1"/>
      <c r="T127" s="1"/>
      <c r="U127" s="1"/>
      <c r="V127" s="1"/>
      <c r="W127" s="1">
        <f t="shared" si="9"/>
        <v>0</v>
      </c>
      <c r="X127" s="1" t="str">
        <f t="shared" si="10"/>
        <v>#DIV/0!</v>
      </c>
      <c r="Y127" s="1" t="str">
        <f t="shared" si="12"/>
        <v>#DIV/0!</v>
      </c>
    </row>
    <row r="128">
      <c r="A128" s="36" t="str">
        <f t="shared" si="1"/>
        <v/>
      </c>
      <c r="C128" s="38">
        <f t="shared" si="11"/>
        <v>0</v>
      </c>
      <c r="D128" s="24"/>
      <c r="E128" s="40" t="str">
        <f t="shared" si="3"/>
        <v/>
      </c>
      <c r="F128" s="22"/>
      <c r="H128" s="22"/>
      <c r="J128" s="26"/>
      <c r="K128" s="1">
        <f t="shared" si="4"/>
        <v>0</v>
      </c>
      <c r="L128" s="1">
        <f t="shared" si="5"/>
        <v>0</v>
      </c>
      <c r="M128" s="22">
        <f t="shared" si="6"/>
        <v>0</v>
      </c>
      <c r="N128" s="22" t="str">
        <f t="shared" si="7"/>
        <v/>
      </c>
      <c r="O128" s="22" t="str">
        <f t="shared" si="8"/>
        <v>  </v>
      </c>
      <c r="P128" s="1"/>
      <c r="Q128" s="1"/>
      <c r="R128" s="1"/>
      <c r="S128" s="1"/>
      <c r="T128" s="1"/>
      <c r="U128" s="1"/>
      <c r="V128" s="1"/>
      <c r="W128" s="1">
        <f t="shared" si="9"/>
        <v>0</v>
      </c>
      <c r="X128" s="1" t="str">
        <f t="shared" si="10"/>
        <v>#DIV/0!</v>
      </c>
      <c r="Y128" s="1" t="str">
        <f t="shared" si="12"/>
        <v>#DIV/0!</v>
      </c>
    </row>
    <row r="129">
      <c r="A129" s="36" t="str">
        <f t="shared" si="1"/>
        <v/>
      </c>
      <c r="C129" s="38">
        <f t="shared" si="11"/>
        <v>0</v>
      </c>
      <c r="D129" s="24"/>
      <c r="E129" s="40" t="str">
        <f t="shared" si="3"/>
        <v/>
      </c>
      <c r="F129" s="22"/>
      <c r="H129" s="22"/>
      <c r="J129" s="26"/>
      <c r="K129" s="1">
        <f t="shared" si="4"/>
        <v>0</v>
      </c>
      <c r="L129" s="1">
        <f t="shared" si="5"/>
        <v>0</v>
      </c>
      <c r="M129" s="22">
        <f t="shared" si="6"/>
        <v>0</v>
      </c>
      <c r="N129" s="22" t="str">
        <f t="shared" si="7"/>
        <v/>
      </c>
      <c r="O129" s="22" t="str">
        <f t="shared" si="8"/>
        <v>  </v>
      </c>
      <c r="P129" s="1"/>
      <c r="Q129" s="1"/>
      <c r="R129" s="1"/>
      <c r="S129" s="1"/>
      <c r="T129" s="1"/>
      <c r="U129" s="1"/>
      <c r="V129" s="1"/>
      <c r="W129" s="1">
        <f t="shared" si="9"/>
        <v>0</v>
      </c>
      <c r="X129" s="1" t="str">
        <f t="shared" si="10"/>
        <v>#DIV/0!</v>
      </c>
      <c r="Y129" s="1" t="str">
        <f t="shared" si="12"/>
        <v>#DIV/0!</v>
      </c>
    </row>
    <row r="130">
      <c r="A130" s="36" t="str">
        <f t="shared" si="1"/>
        <v/>
      </c>
      <c r="C130" s="38">
        <f t="shared" si="11"/>
        <v>0</v>
      </c>
      <c r="D130" s="24"/>
      <c r="E130" s="40" t="str">
        <f t="shared" si="3"/>
        <v/>
      </c>
      <c r="F130" s="22"/>
      <c r="H130" s="22"/>
      <c r="J130" s="26"/>
      <c r="K130" s="1">
        <f t="shared" si="4"/>
        <v>0</v>
      </c>
      <c r="L130" s="1">
        <f t="shared" si="5"/>
        <v>0</v>
      </c>
      <c r="M130" s="22">
        <f t="shared" si="6"/>
        <v>0</v>
      </c>
      <c r="N130" s="22" t="str">
        <f t="shared" si="7"/>
        <v/>
      </c>
      <c r="O130" s="22" t="str">
        <f t="shared" si="8"/>
        <v>  </v>
      </c>
      <c r="P130" s="1"/>
      <c r="Q130" s="1"/>
      <c r="R130" s="1"/>
      <c r="S130" s="1"/>
      <c r="T130" s="1"/>
      <c r="U130" s="1"/>
      <c r="V130" s="1"/>
      <c r="W130" s="1">
        <f t="shared" si="9"/>
        <v>0</v>
      </c>
      <c r="X130" s="1" t="str">
        <f t="shared" si="10"/>
        <v>#DIV/0!</v>
      </c>
      <c r="Y130" s="1" t="str">
        <f t="shared" si="12"/>
        <v>#DIV/0!</v>
      </c>
    </row>
    <row r="131">
      <c r="A131" s="36" t="str">
        <f t="shared" si="1"/>
        <v/>
      </c>
      <c r="C131" s="38">
        <f t="shared" si="11"/>
        <v>0</v>
      </c>
      <c r="D131" s="24"/>
      <c r="E131" s="40" t="str">
        <f t="shared" si="3"/>
        <v/>
      </c>
      <c r="F131" s="22"/>
      <c r="H131" s="22"/>
      <c r="J131" s="26"/>
      <c r="K131" s="1">
        <f t="shared" si="4"/>
        <v>0</v>
      </c>
      <c r="L131" s="1">
        <f t="shared" si="5"/>
        <v>0</v>
      </c>
      <c r="M131" s="22">
        <f t="shared" si="6"/>
        <v>0</v>
      </c>
      <c r="N131" s="22" t="str">
        <f t="shared" si="7"/>
        <v/>
      </c>
      <c r="O131" s="22" t="str">
        <f t="shared" si="8"/>
        <v>  </v>
      </c>
      <c r="P131" s="1"/>
      <c r="Q131" s="1"/>
      <c r="R131" s="1"/>
      <c r="S131" s="1"/>
      <c r="T131" s="1"/>
      <c r="U131" s="1"/>
      <c r="V131" s="1"/>
      <c r="W131" s="1">
        <f t="shared" si="9"/>
        <v>0</v>
      </c>
      <c r="X131" s="1" t="str">
        <f t="shared" si="10"/>
        <v>#DIV/0!</v>
      </c>
      <c r="Y131" s="1" t="str">
        <f t="shared" si="12"/>
        <v>#DIV/0!</v>
      </c>
    </row>
    <row r="132">
      <c r="A132" s="36" t="str">
        <f t="shared" si="1"/>
        <v/>
      </c>
      <c r="C132" s="38">
        <f t="shared" si="11"/>
        <v>0</v>
      </c>
      <c r="D132" s="24"/>
      <c r="E132" s="40" t="str">
        <f t="shared" si="3"/>
        <v/>
      </c>
      <c r="F132" s="22"/>
      <c r="H132" s="22"/>
      <c r="J132" s="26"/>
      <c r="K132" s="1">
        <f t="shared" si="4"/>
        <v>0</v>
      </c>
      <c r="L132" s="1">
        <f t="shared" si="5"/>
        <v>0</v>
      </c>
      <c r="M132" s="22">
        <f t="shared" si="6"/>
        <v>0</v>
      </c>
      <c r="N132" s="22" t="str">
        <f t="shared" si="7"/>
        <v/>
      </c>
      <c r="O132" s="22" t="str">
        <f t="shared" si="8"/>
        <v>  </v>
      </c>
      <c r="P132" s="1"/>
      <c r="Q132" s="1"/>
      <c r="R132" s="1"/>
      <c r="S132" s="1"/>
      <c r="T132" s="1"/>
      <c r="U132" s="1"/>
      <c r="V132" s="1"/>
      <c r="W132" s="1">
        <f t="shared" si="9"/>
        <v>0</v>
      </c>
      <c r="X132" s="1" t="str">
        <f t="shared" si="10"/>
        <v>#DIV/0!</v>
      </c>
      <c r="Y132" s="1" t="str">
        <f t="shared" si="12"/>
        <v>#DIV/0!</v>
      </c>
    </row>
    <row r="133">
      <c r="A133" s="36" t="str">
        <f t="shared" si="1"/>
        <v/>
      </c>
      <c r="C133" s="38">
        <f t="shared" si="11"/>
        <v>0</v>
      </c>
      <c r="D133" s="24"/>
      <c r="E133" s="40" t="str">
        <f t="shared" si="3"/>
        <v/>
      </c>
      <c r="F133" s="22"/>
      <c r="H133" s="22"/>
      <c r="J133" s="26"/>
      <c r="K133" s="1">
        <f t="shared" si="4"/>
        <v>0</v>
      </c>
      <c r="L133" s="1">
        <f t="shared" si="5"/>
        <v>0</v>
      </c>
      <c r="M133" s="22">
        <f t="shared" si="6"/>
        <v>0</v>
      </c>
      <c r="N133" s="22" t="str">
        <f t="shared" si="7"/>
        <v/>
      </c>
      <c r="O133" s="22" t="str">
        <f t="shared" si="8"/>
        <v>  </v>
      </c>
      <c r="P133" s="1"/>
      <c r="Q133" s="1"/>
      <c r="R133" s="1"/>
      <c r="S133" s="1"/>
      <c r="T133" s="1"/>
      <c r="U133" s="1"/>
      <c r="V133" s="1"/>
      <c r="W133" s="1">
        <f t="shared" si="9"/>
        <v>0</v>
      </c>
      <c r="X133" s="1" t="str">
        <f t="shared" si="10"/>
        <v>#DIV/0!</v>
      </c>
      <c r="Y133" s="1" t="str">
        <f t="shared" si="12"/>
        <v>#DIV/0!</v>
      </c>
    </row>
    <row r="134">
      <c r="A134" s="36" t="str">
        <f t="shared" si="1"/>
        <v/>
      </c>
      <c r="C134" s="38">
        <f t="shared" si="11"/>
        <v>0</v>
      </c>
      <c r="D134" s="24"/>
      <c r="E134" s="40" t="str">
        <f t="shared" si="3"/>
        <v/>
      </c>
      <c r="F134" s="22"/>
      <c r="H134" s="22"/>
      <c r="J134" s="26"/>
      <c r="K134" s="1">
        <f t="shared" si="4"/>
        <v>0</v>
      </c>
      <c r="L134" s="1">
        <f t="shared" si="5"/>
        <v>0</v>
      </c>
      <c r="M134" s="22">
        <f t="shared" si="6"/>
        <v>0</v>
      </c>
      <c r="N134" s="22" t="str">
        <f t="shared" si="7"/>
        <v/>
      </c>
      <c r="O134" s="22" t="str">
        <f t="shared" si="8"/>
        <v>  </v>
      </c>
      <c r="P134" s="1"/>
      <c r="Q134" s="1"/>
      <c r="R134" s="1"/>
      <c r="S134" s="1"/>
      <c r="T134" s="1"/>
      <c r="U134" s="1"/>
      <c r="V134" s="1"/>
      <c r="W134" s="1">
        <f t="shared" si="9"/>
        <v>0</v>
      </c>
      <c r="X134" s="1" t="str">
        <f t="shared" si="10"/>
        <v>#DIV/0!</v>
      </c>
      <c r="Y134" s="1" t="str">
        <f t="shared" si="12"/>
        <v>#DIV/0!</v>
      </c>
    </row>
    <row r="135">
      <c r="A135" s="36" t="str">
        <f t="shared" si="1"/>
        <v/>
      </c>
      <c r="C135" s="38">
        <f t="shared" si="11"/>
        <v>0</v>
      </c>
      <c r="D135" s="24"/>
      <c r="E135" s="40" t="str">
        <f t="shared" si="3"/>
        <v/>
      </c>
      <c r="F135" s="22"/>
      <c r="H135" s="22"/>
      <c r="J135" s="26"/>
      <c r="K135" s="1">
        <f t="shared" si="4"/>
        <v>0</v>
      </c>
      <c r="L135" s="1">
        <f t="shared" si="5"/>
        <v>0</v>
      </c>
      <c r="M135" s="22">
        <f t="shared" si="6"/>
        <v>0</v>
      </c>
      <c r="N135" s="22" t="str">
        <f t="shared" si="7"/>
        <v/>
      </c>
      <c r="O135" s="22" t="str">
        <f t="shared" si="8"/>
        <v>  </v>
      </c>
      <c r="P135" s="1"/>
      <c r="Q135" s="1"/>
      <c r="R135" s="1"/>
      <c r="S135" s="1"/>
      <c r="T135" s="1"/>
      <c r="U135" s="1"/>
      <c r="V135" s="1"/>
      <c r="W135" s="1">
        <f t="shared" si="9"/>
        <v>0</v>
      </c>
      <c r="X135" s="1" t="str">
        <f t="shared" si="10"/>
        <v>#DIV/0!</v>
      </c>
      <c r="Y135" s="1" t="str">
        <f t="shared" si="12"/>
        <v>#DIV/0!</v>
      </c>
    </row>
    <row r="136">
      <c r="A136" s="36" t="str">
        <f t="shared" si="1"/>
        <v/>
      </c>
      <c r="C136" s="38">
        <f t="shared" si="11"/>
        <v>0</v>
      </c>
      <c r="D136" s="24"/>
      <c r="E136" s="40" t="str">
        <f t="shared" si="3"/>
        <v/>
      </c>
      <c r="F136" s="22"/>
      <c r="H136" s="22"/>
      <c r="J136" s="26"/>
      <c r="K136" s="1">
        <f t="shared" si="4"/>
        <v>0</v>
      </c>
      <c r="L136" s="1">
        <f t="shared" si="5"/>
        <v>0</v>
      </c>
      <c r="M136" s="22">
        <f t="shared" si="6"/>
        <v>0</v>
      </c>
      <c r="N136" s="22" t="str">
        <f t="shared" si="7"/>
        <v/>
      </c>
      <c r="O136" s="22" t="str">
        <f t="shared" si="8"/>
        <v>  </v>
      </c>
      <c r="P136" s="1"/>
      <c r="Q136" s="1"/>
      <c r="R136" s="1"/>
      <c r="S136" s="1"/>
      <c r="T136" s="1"/>
      <c r="U136" s="1"/>
      <c r="V136" s="1"/>
      <c r="W136" s="1">
        <f t="shared" si="9"/>
        <v>0</v>
      </c>
      <c r="X136" s="1" t="str">
        <f t="shared" si="10"/>
        <v>#DIV/0!</v>
      </c>
      <c r="Y136" s="1" t="str">
        <f t="shared" si="12"/>
        <v>#DIV/0!</v>
      </c>
    </row>
    <row r="137">
      <c r="A137" s="36" t="str">
        <f t="shared" si="1"/>
        <v/>
      </c>
      <c r="C137" s="38">
        <f t="shared" si="11"/>
        <v>0</v>
      </c>
      <c r="D137" s="24"/>
      <c r="E137" s="40" t="str">
        <f t="shared" si="3"/>
        <v/>
      </c>
      <c r="F137" s="22"/>
      <c r="H137" s="22"/>
      <c r="J137" s="26"/>
      <c r="K137" s="1">
        <f t="shared" si="4"/>
        <v>0</v>
      </c>
      <c r="L137" s="1">
        <f t="shared" si="5"/>
        <v>0</v>
      </c>
      <c r="M137" s="22">
        <f t="shared" si="6"/>
        <v>0</v>
      </c>
      <c r="N137" s="22" t="str">
        <f t="shared" si="7"/>
        <v/>
      </c>
      <c r="O137" s="22" t="str">
        <f t="shared" si="8"/>
        <v>  </v>
      </c>
      <c r="P137" s="1"/>
      <c r="Q137" s="1"/>
      <c r="R137" s="1"/>
      <c r="S137" s="1"/>
      <c r="T137" s="1"/>
      <c r="U137" s="1"/>
      <c r="V137" s="1"/>
      <c r="W137" s="1">
        <f t="shared" si="9"/>
        <v>0</v>
      </c>
      <c r="X137" s="1" t="str">
        <f t="shared" si="10"/>
        <v>#DIV/0!</v>
      </c>
      <c r="Y137" s="1" t="str">
        <f t="shared" si="12"/>
        <v>#DIV/0!</v>
      </c>
    </row>
    <row r="138">
      <c r="A138" s="36" t="str">
        <f t="shared" si="1"/>
        <v/>
      </c>
      <c r="C138" s="38">
        <f t="shared" si="11"/>
        <v>0</v>
      </c>
      <c r="D138" s="24"/>
      <c r="E138" s="40" t="str">
        <f t="shared" si="3"/>
        <v/>
      </c>
      <c r="F138" s="22"/>
      <c r="H138" s="22"/>
      <c r="J138" s="26"/>
      <c r="K138" s="1">
        <f t="shared" si="4"/>
        <v>0</v>
      </c>
      <c r="L138" s="1">
        <f t="shared" si="5"/>
        <v>0</v>
      </c>
      <c r="M138" s="22">
        <f t="shared" si="6"/>
        <v>0</v>
      </c>
      <c r="N138" s="22" t="str">
        <f t="shared" si="7"/>
        <v/>
      </c>
      <c r="O138" s="22" t="str">
        <f t="shared" si="8"/>
        <v>  </v>
      </c>
      <c r="P138" s="1"/>
      <c r="Q138" s="1"/>
      <c r="R138" s="1"/>
      <c r="S138" s="1"/>
      <c r="T138" s="1"/>
      <c r="U138" s="1"/>
      <c r="V138" s="1"/>
      <c r="W138" s="1">
        <f t="shared" si="9"/>
        <v>0</v>
      </c>
      <c r="X138" s="1" t="str">
        <f t="shared" si="10"/>
        <v>#DIV/0!</v>
      </c>
      <c r="Y138" s="1" t="str">
        <f t="shared" si="12"/>
        <v>#DIV/0!</v>
      </c>
    </row>
    <row r="139">
      <c r="A139" s="36" t="str">
        <f t="shared" si="1"/>
        <v/>
      </c>
      <c r="C139" s="38">
        <f t="shared" si="11"/>
        <v>0</v>
      </c>
      <c r="D139" s="24"/>
      <c r="E139" s="40" t="str">
        <f t="shared" si="3"/>
        <v/>
      </c>
      <c r="F139" s="22"/>
      <c r="H139" s="22"/>
      <c r="J139" s="26"/>
      <c r="K139" s="1">
        <f t="shared" si="4"/>
        <v>0</v>
      </c>
      <c r="L139" s="1">
        <f t="shared" si="5"/>
        <v>0</v>
      </c>
      <c r="M139" s="22">
        <f t="shared" si="6"/>
        <v>0</v>
      </c>
      <c r="N139" s="22" t="str">
        <f t="shared" si="7"/>
        <v/>
      </c>
      <c r="O139" s="22" t="str">
        <f t="shared" si="8"/>
        <v>  </v>
      </c>
      <c r="P139" s="1"/>
      <c r="Q139" s="1"/>
      <c r="R139" s="1"/>
      <c r="S139" s="1"/>
      <c r="T139" s="1"/>
      <c r="U139" s="1"/>
      <c r="V139" s="1"/>
      <c r="W139" s="1">
        <f t="shared" si="9"/>
        <v>0</v>
      </c>
      <c r="X139" s="1" t="str">
        <f t="shared" si="10"/>
        <v>#DIV/0!</v>
      </c>
      <c r="Y139" s="1" t="str">
        <f t="shared" si="12"/>
        <v>#DIV/0!</v>
      </c>
    </row>
    <row r="140">
      <c r="A140" s="36" t="str">
        <f t="shared" si="1"/>
        <v/>
      </c>
      <c r="C140" s="38">
        <f t="shared" si="11"/>
        <v>0</v>
      </c>
      <c r="D140" s="24"/>
      <c r="E140" s="40" t="str">
        <f t="shared" si="3"/>
        <v/>
      </c>
      <c r="F140" s="22"/>
      <c r="H140" s="22"/>
      <c r="J140" s="26"/>
      <c r="K140" s="1">
        <f t="shared" si="4"/>
        <v>0</v>
      </c>
      <c r="L140" s="1">
        <f t="shared" si="5"/>
        <v>0</v>
      </c>
      <c r="M140" s="22">
        <f t="shared" si="6"/>
        <v>0</v>
      </c>
      <c r="N140" s="22" t="str">
        <f t="shared" si="7"/>
        <v/>
      </c>
      <c r="O140" s="22" t="str">
        <f t="shared" si="8"/>
        <v>  </v>
      </c>
      <c r="P140" s="1"/>
      <c r="Q140" s="1"/>
      <c r="R140" s="1"/>
      <c r="S140" s="1"/>
      <c r="T140" s="1"/>
      <c r="U140" s="1"/>
      <c r="V140" s="1"/>
      <c r="W140" s="1">
        <f t="shared" si="9"/>
        <v>0</v>
      </c>
      <c r="X140" s="1" t="str">
        <f t="shared" si="10"/>
        <v>#DIV/0!</v>
      </c>
      <c r="Y140" s="1" t="str">
        <f t="shared" si="12"/>
        <v>#DIV/0!</v>
      </c>
    </row>
    <row r="141">
      <c r="A141" s="36" t="str">
        <f t="shared" si="1"/>
        <v/>
      </c>
      <c r="C141" s="38">
        <f t="shared" si="11"/>
        <v>0</v>
      </c>
      <c r="D141" s="24"/>
      <c r="E141" s="40" t="str">
        <f t="shared" si="3"/>
        <v/>
      </c>
      <c r="F141" s="22"/>
      <c r="H141" s="22"/>
      <c r="J141" s="26"/>
      <c r="K141" s="1">
        <f t="shared" si="4"/>
        <v>0</v>
      </c>
      <c r="L141" s="1">
        <f t="shared" si="5"/>
        <v>0</v>
      </c>
      <c r="M141" s="22">
        <f t="shared" si="6"/>
        <v>0</v>
      </c>
      <c r="N141" s="22" t="str">
        <f t="shared" si="7"/>
        <v/>
      </c>
      <c r="O141" s="22" t="str">
        <f t="shared" si="8"/>
        <v>  </v>
      </c>
      <c r="P141" s="1"/>
      <c r="Q141" s="1"/>
      <c r="R141" s="1"/>
      <c r="S141" s="1"/>
      <c r="T141" s="1"/>
      <c r="U141" s="1"/>
      <c r="V141" s="1"/>
      <c r="W141" s="1">
        <f t="shared" si="9"/>
        <v>0</v>
      </c>
      <c r="X141" s="1" t="str">
        <f t="shared" si="10"/>
        <v>#DIV/0!</v>
      </c>
      <c r="Y141" s="1" t="str">
        <f t="shared" si="12"/>
        <v>#DIV/0!</v>
      </c>
    </row>
    <row r="142">
      <c r="A142" s="36" t="str">
        <f t="shared" si="1"/>
        <v/>
      </c>
      <c r="C142" s="38">
        <f t="shared" si="11"/>
        <v>0</v>
      </c>
      <c r="D142" s="24"/>
      <c r="E142" s="40" t="str">
        <f t="shared" si="3"/>
        <v/>
      </c>
      <c r="F142" s="22"/>
      <c r="H142" s="22"/>
      <c r="J142" s="26"/>
      <c r="K142" s="1">
        <f t="shared" si="4"/>
        <v>0</v>
      </c>
      <c r="L142" s="1">
        <f t="shared" si="5"/>
        <v>0</v>
      </c>
      <c r="M142" s="22">
        <f t="shared" si="6"/>
        <v>0</v>
      </c>
      <c r="N142" s="22" t="str">
        <f t="shared" si="7"/>
        <v/>
      </c>
      <c r="O142" s="22" t="str">
        <f t="shared" si="8"/>
        <v>  </v>
      </c>
      <c r="P142" s="1"/>
      <c r="Q142" s="1"/>
      <c r="R142" s="1"/>
      <c r="S142" s="1"/>
      <c r="T142" s="1"/>
      <c r="U142" s="1"/>
      <c r="V142" s="1"/>
      <c r="W142" s="1">
        <f t="shared" si="9"/>
        <v>0</v>
      </c>
      <c r="X142" s="1" t="str">
        <f t="shared" si="10"/>
        <v>#DIV/0!</v>
      </c>
      <c r="Y142" s="1" t="str">
        <f t="shared" si="12"/>
        <v>#DIV/0!</v>
      </c>
    </row>
    <row r="143">
      <c r="A143" s="36" t="str">
        <f t="shared" si="1"/>
        <v/>
      </c>
      <c r="C143" s="38">
        <f t="shared" si="11"/>
        <v>0</v>
      </c>
      <c r="D143" s="24"/>
      <c r="E143" s="40" t="str">
        <f t="shared" si="3"/>
        <v/>
      </c>
      <c r="F143" s="22"/>
      <c r="H143" s="22"/>
      <c r="J143" s="26"/>
      <c r="K143" s="1">
        <f t="shared" si="4"/>
        <v>0</v>
      </c>
      <c r="L143" s="1">
        <f t="shared" si="5"/>
        <v>0</v>
      </c>
      <c r="M143" s="22">
        <f t="shared" si="6"/>
        <v>0</v>
      </c>
      <c r="N143" s="22" t="str">
        <f t="shared" si="7"/>
        <v/>
      </c>
      <c r="O143" s="22" t="str">
        <f t="shared" si="8"/>
        <v>  </v>
      </c>
      <c r="P143" s="1"/>
      <c r="Q143" s="1"/>
      <c r="R143" s="1"/>
      <c r="S143" s="1"/>
      <c r="T143" s="1"/>
      <c r="U143" s="1"/>
      <c r="V143" s="1"/>
      <c r="W143" s="1">
        <f t="shared" si="9"/>
        <v>0</v>
      </c>
      <c r="X143" s="1" t="str">
        <f t="shared" si="10"/>
        <v>#DIV/0!</v>
      </c>
      <c r="Y143" s="1" t="str">
        <f t="shared" si="12"/>
        <v>#DIV/0!</v>
      </c>
    </row>
    <row r="144">
      <c r="A144" s="36" t="str">
        <f t="shared" si="1"/>
        <v/>
      </c>
      <c r="C144" s="38">
        <f t="shared" si="11"/>
        <v>0</v>
      </c>
      <c r="D144" s="24"/>
      <c r="E144" s="40" t="str">
        <f t="shared" si="3"/>
        <v/>
      </c>
      <c r="F144" s="22"/>
      <c r="H144" s="22"/>
      <c r="J144" s="26"/>
      <c r="K144" s="1">
        <f t="shared" si="4"/>
        <v>0</v>
      </c>
      <c r="L144" s="1">
        <f t="shared" si="5"/>
        <v>0</v>
      </c>
      <c r="M144" s="22">
        <f t="shared" si="6"/>
        <v>0</v>
      </c>
      <c r="N144" s="22" t="str">
        <f t="shared" si="7"/>
        <v/>
      </c>
      <c r="O144" s="22" t="str">
        <f t="shared" si="8"/>
        <v>  </v>
      </c>
      <c r="P144" s="1"/>
      <c r="Q144" s="1"/>
      <c r="R144" s="1"/>
      <c r="S144" s="1"/>
      <c r="T144" s="1"/>
      <c r="U144" s="1"/>
      <c r="V144" s="1"/>
      <c r="W144" s="1">
        <f t="shared" si="9"/>
        <v>0</v>
      </c>
      <c r="X144" s="1" t="str">
        <f t="shared" si="10"/>
        <v>#DIV/0!</v>
      </c>
      <c r="Y144" s="1" t="str">
        <f t="shared" si="12"/>
        <v>#DIV/0!</v>
      </c>
    </row>
    <row r="145">
      <c r="A145" s="36" t="str">
        <f t="shared" si="1"/>
        <v/>
      </c>
      <c r="C145" s="38">
        <f t="shared" si="11"/>
        <v>0</v>
      </c>
      <c r="D145" s="24"/>
      <c r="E145" s="40" t="str">
        <f t="shared" si="3"/>
        <v/>
      </c>
      <c r="F145" s="22"/>
      <c r="H145" s="22"/>
      <c r="J145" s="26"/>
      <c r="K145" s="1">
        <f t="shared" si="4"/>
        <v>0</v>
      </c>
      <c r="L145" s="1">
        <f t="shared" si="5"/>
        <v>0</v>
      </c>
      <c r="M145" s="22">
        <f t="shared" si="6"/>
        <v>0</v>
      </c>
      <c r="N145" s="22" t="str">
        <f t="shared" si="7"/>
        <v/>
      </c>
      <c r="O145" s="22" t="str">
        <f t="shared" si="8"/>
        <v>  </v>
      </c>
      <c r="P145" s="1"/>
      <c r="Q145" s="1"/>
      <c r="R145" s="1"/>
      <c r="S145" s="1"/>
      <c r="T145" s="1"/>
      <c r="U145" s="1"/>
      <c r="V145" s="1"/>
      <c r="W145" s="1">
        <f t="shared" si="9"/>
        <v>0</v>
      </c>
      <c r="X145" s="1" t="str">
        <f t="shared" si="10"/>
        <v>#DIV/0!</v>
      </c>
      <c r="Y145" s="1" t="str">
        <f t="shared" si="12"/>
        <v>#DIV/0!</v>
      </c>
    </row>
    <row r="146">
      <c r="A146" s="36" t="str">
        <f t="shared" si="1"/>
        <v/>
      </c>
      <c r="C146" s="38">
        <f t="shared" si="11"/>
        <v>0</v>
      </c>
      <c r="D146" s="24"/>
      <c r="E146" s="40" t="str">
        <f t="shared" si="3"/>
        <v/>
      </c>
      <c r="F146" s="22"/>
      <c r="H146" s="22"/>
      <c r="J146" s="26"/>
      <c r="K146" s="1">
        <f t="shared" si="4"/>
        <v>0</v>
      </c>
      <c r="L146" s="1">
        <f t="shared" si="5"/>
        <v>0</v>
      </c>
      <c r="M146" s="22">
        <f t="shared" si="6"/>
        <v>0</v>
      </c>
      <c r="N146" s="22" t="str">
        <f t="shared" si="7"/>
        <v/>
      </c>
      <c r="O146" s="22" t="str">
        <f t="shared" si="8"/>
        <v>  </v>
      </c>
      <c r="P146" s="1"/>
      <c r="Q146" s="1"/>
      <c r="R146" s="1"/>
      <c r="S146" s="1"/>
      <c r="T146" s="1"/>
      <c r="U146" s="1"/>
      <c r="V146" s="1"/>
      <c r="W146" s="1">
        <f t="shared" si="9"/>
        <v>0</v>
      </c>
      <c r="X146" s="1" t="str">
        <f t="shared" si="10"/>
        <v>#DIV/0!</v>
      </c>
      <c r="Y146" s="1" t="str">
        <f t="shared" si="12"/>
        <v>#DIV/0!</v>
      </c>
    </row>
    <row r="147">
      <c r="A147" s="36" t="str">
        <f t="shared" si="1"/>
        <v/>
      </c>
      <c r="C147" s="38">
        <f t="shared" si="11"/>
        <v>0</v>
      </c>
      <c r="D147" s="24"/>
      <c r="E147" s="40" t="str">
        <f t="shared" si="3"/>
        <v/>
      </c>
      <c r="F147" s="22"/>
      <c r="H147" s="22"/>
      <c r="J147" s="26"/>
      <c r="K147" s="1">
        <f t="shared" si="4"/>
        <v>0</v>
      </c>
      <c r="L147" s="1">
        <f t="shared" si="5"/>
        <v>0</v>
      </c>
      <c r="M147" s="22">
        <f t="shared" si="6"/>
        <v>0</v>
      </c>
      <c r="N147" s="22" t="str">
        <f t="shared" si="7"/>
        <v/>
      </c>
      <c r="O147" s="22" t="str">
        <f t="shared" si="8"/>
        <v>  </v>
      </c>
      <c r="P147" s="1"/>
      <c r="Q147" s="1"/>
      <c r="R147" s="1"/>
      <c r="S147" s="1"/>
      <c r="T147" s="1"/>
      <c r="U147" s="1"/>
      <c r="V147" s="1"/>
      <c r="W147" s="1">
        <f t="shared" si="9"/>
        <v>0</v>
      </c>
      <c r="X147" s="1" t="str">
        <f t="shared" si="10"/>
        <v>#DIV/0!</v>
      </c>
      <c r="Y147" s="1" t="str">
        <f t="shared" si="12"/>
        <v>#DIV/0!</v>
      </c>
    </row>
    <row r="148">
      <c r="A148" s="36" t="str">
        <f t="shared" si="1"/>
        <v/>
      </c>
      <c r="C148" s="38">
        <f t="shared" si="11"/>
        <v>0</v>
      </c>
      <c r="D148" s="24"/>
      <c r="E148" s="40" t="str">
        <f t="shared" si="3"/>
        <v/>
      </c>
      <c r="F148" s="22"/>
      <c r="H148" s="22"/>
      <c r="J148" s="26"/>
      <c r="K148" s="1">
        <f t="shared" si="4"/>
        <v>0</v>
      </c>
      <c r="L148" s="1">
        <f t="shared" si="5"/>
        <v>0</v>
      </c>
      <c r="M148" s="22">
        <f t="shared" si="6"/>
        <v>0</v>
      </c>
      <c r="N148" s="22" t="str">
        <f t="shared" si="7"/>
        <v/>
      </c>
      <c r="O148" s="22" t="str">
        <f t="shared" si="8"/>
        <v>  </v>
      </c>
      <c r="P148" s="1"/>
      <c r="Q148" s="1"/>
      <c r="R148" s="1"/>
      <c r="S148" s="1"/>
      <c r="T148" s="1"/>
      <c r="U148" s="1"/>
      <c r="V148" s="1"/>
      <c r="W148" s="1">
        <f t="shared" si="9"/>
        <v>0</v>
      </c>
      <c r="X148" s="1" t="str">
        <f t="shared" si="10"/>
        <v>#DIV/0!</v>
      </c>
      <c r="Y148" s="1" t="str">
        <f t="shared" si="12"/>
        <v>#DIV/0!</v>
      </c>
    </row>
    <row r="149">
      <c r="A149" s="36" t="str">
        <f t="shared" si="1"/>
        <v/>
      </c>
      <c r="C149" s="38">
        <f t="shared" si="11"/>
        <v>0</v>
      </c>
      <c r="D149" s="24"/>
      <c r="E149" s="40" t="str">
        <f t="shared" si="3"/>
        <v/>
      </c>
      <c r="F149" s="22"/>
      <c r="H149" s="22"/>
      <c r="J149" s="26"/>
      <c r="K149" s="1">
        <f t="shared" si="4"/>
        <v>0</v>
      </c>
      <c r="L149" s="1">
        <f t="shared" si="5"/>
        <v>0</v>
      </c>
      <c r="M149" s="22">
        <f t="shared" si="6"/>
        <v>0</v>
      </c>
      <c r="N149" s="22" t="str">
        <f t="shared" si="7"/>
        <v/>
      </c>
      <c r="O149" s="22" t="str">
        <f t="shared" si="8"/>
        <v>  </v>
      </c>
      <c r="P149" s="1"/>
      <c r="Q149" s="1"/>
      <c r="R149" s="1"/>
      <c r="S149" s="1"/>
      <c r="T149" s="1"/>
      <c r="U149" s="1"/>
      <c r="V149" s="1"/>
      <c r="W149" s="1">
        <f t="shared" si="9"/>
        <v>0</v>
      </c>
      <c r="X149" s="1" t="str">
        <f t="shared" si="10"/>
        <v>#DIV/0!</v>
      </c>
      <c r="Y149" s="1" t="str">
        <f t="shared" si="12"/>
        <v>#DIV/0!</v>
      </c>
    </row>
    <row r="150">
      <c r="A150" s="36" t="str">
        <f t="shared" si="1"/>
        <v/>
      </c>
      <c r="C150" s="38">
        <f t="shared" si="11"/>
        <v>0</v>
      </c>
      <c r="D150" s="24"/>
      <c r="E150" s="40" t="str">
        <f t="shared" si="3"/>
        <v/>
      </c>
      <c r="F150" s="22"/>
      <c r="H150" s="22"/>
      <c r="J150" s="26"/>
      <c r="K150" s="1">
        <f t="shared" si="4"/>
        <v>0</v>
      </c>
      <c r="L150" s="1">
        <f t="shared" si="5"/>
        <v>0</v>
      </c>
      <c r="M150" s="22">
        <f t="shared" si="6"/>
        <v>0</v>
      </c>
      <c r="N150" s="22" t="str">
        <f t="shared" si="7"/>
        <v/>
      </c>
      <c r="O150" s="22" t="str">
        <f t="shared" si="8"/>
        <v>  </v>
      </c>
      <c r="P150" s="1"/>
      <c r="Q150" s="1"/>
      <c r="R150" s="1"/>
      <c r="S150" s="1"/>
      <c r="T150" s="1"/>
      <c r="U150" s="1"/>
      <c r="V150" s="1"/>
      <c r="W150" s="1">
        <f t="shared" si="9"/>
        <v>0</v>
      </c>
      <c r="X150" s="1" t="str">
        <f t="shared" si="10"/>
        <v>#DIV/0!</v>
      </c>
      <c r="Y150" s="1" t="str">
        <f t="shared" si="12"/>
        <v>#DIV/0!</v>
      </c>
    </row>
    <row r="151">
      <c r="A151" s="36" t="str">
        <f t="shared" si="1"/>
        <v/>
      </c>
      <c r="C151" s="38">
        <f t="shared" si="11"/>
        <v>0</v>
      </c>
      <c r="D151" s="24"/>
      <c r="E151" s="40" t="str">
        <f t="shared" si="3"/>
        <v/>
      </c>
      <c r="F151" s="22"/>
      <c r="H151" s="22"/>
      <c r="J151" s="26"/>
      <c r="K151" s="1">
        <f t="shared" si="4"/>
        <v>0</v>
      </c>
      <c r="L151" s="1">
        <f t="shared" si="5"/>
        <v>0</v>
      </c>
      <c r="M151" s="22">
        <f t="shared" si="6"/>
        <v>0</v>
      </c>
      <c r="N151" s="22" t="str">
        <f t="shared" si="7"/>
        <v/>
      </c>
      <c r="O151" s="22" t="str">
        <f t="shared" si="8"/>
        <v>  </v>
      </c>
      <c r="P151" s="1"/>
      <c r="Q151" s="1"/>
      <c r="R151" s="1"/>
      <c r="S151" s="1"/>
      <c r="T151" s="1"/>
      <c r="U151" s="1"/>
      <c r="V151" s="1"/>
      <c r="W151" s="1">
        <f t="shared" si="9"/>
        <v>0</v>
      </c>
      <c r="X151" s="1" t="str">
        <f t="shared" si="10"/>
        <v>#DIV/0!</v>
      </c>
      <c r="Y151" s="1" t="str">
        <f t="shared" si="12"/>
        <v>#DIV/0!</v>
      </c>
    </row>
    <row r="152">
      <c r="A152" s="36" t="str">
        <f t="shared" si="1"/>
        <v/>
      </c>
      <c r="C152" s="38">
        <f t="shared" si="11"/>
        <v>0</v>
      </c>
      <c r="D152" s="24"/>
      <c r="E152" s="40" t="str">
        <f t="shared" si="3"/>
        <v/>
      </c>
      <c r="F152" s="22"/>
      <c r="H152" s="22"/>
      <c r="J152" s="26"/>
      <c r="K152" s="1">
        <f t="shared" si="4"/>
        <v>0</v>
      </c>
      <c r="L152" s="1">
        <f t="shared" si="5"/>
        <v>0</v>
      </c>
      <c r="M152" s="22">
        <f t="shared" si="6"/>
        <v>0</v>
      </c>
      <c r="N152" s="22" t="str">
        <f t="shared" si="7"/>
        <v/>
      </c>
      <c r="O152" s="22" t="str">
        <f t="shared" si="8"/>
        <v>  </v>
      </c>
      <c r="P152" s="1"/>
      <c r="Q152" s="1"/>
      <c r="R152" s="1"/>
      <c r="S152" s="1"/>
      <c r="T152" s="1"/>
      <c r="U152" s="1"/>
      <c r="V152" s="1"/>
      <c r="W152" s="1">
        <f t="shared" si="9"/>
        <v>0</v>
      </c>
      <c r="X152" s="1" t="str">
        <f t="shared" si="10"/>
        <v>#DIV/0!</v>
      </c>
      <c r="Y152" s="1" t="str">
        <f t="shared" si="12"/>
        <v>#DIV/0!</v>
      </c>
    </row>
    <row r="153">
      <c r="A153" s="36" t="str">
        <f t="shared" si="1"/>
        <v/>
      </c>
      <c r="C153" s="38">
        <f t="shared" si="11"/>
        <v>0</v>
      </c>
      <c r="D153" s="24"/>
      <c r="E153" s="40" t="str">
        <f t="shared" si="3"/>
        <v/>
      </c>
      <c r="F153" s="22"/>
      <c r="H153" s="22"/>
      <c r="J153" s="26"/>
      <c r="K153" s="1">
        <f t="shared" si="4"/>
        <v>0</v>
      </c>
      <c r="L153" s="1">
        <f t="shared" si="5"/>
        <v>0</v>
      </c>
      <c r="M153" s="22">
        <f t="shared" si="6"/>
        <v>0</v>
      </c>
      <c r="N153" s="22" t="str">
        <f t="shared" si="7"/>
        <v/>
      </c>
      <c r="O153" s="22" t="str">
        <f t="shared" si="8"/>
        <v>  </v>
      </c>
      <c r="P153" s="1"/>
      <c r="Q153" s="1"/>
      <c r="R153" s="1"/>
      <c r="S153" s="1"/>
      <c r="T153" s="1"/>
      <c r="U153" s="1"/>
      <c r="V153" s="1"/>
      <c r="W153" s="1">
        <f t="shared" si="9"/>
        <v>0</v>
      </c>
      <c r="X153" s="1" t="str">
        <f t="shared" si="10"/>
        <v>#DIV/0!</v>
      </c>
      <c r="Y153" s="1" t="str">
        <f t="shared" si="12"/>
        <v>#DIV/0!</v>
      </c>
    </row>
    <row r="154">
      <c r="A154" s="36" t="str">
        <f t="shared" si="1"/>
        <v/>
      </c>
      <c r="C154" s="38">
        <f t="shared" si="11"/>
        <v>0</v>
      </c>
      <c r="D154" s="24"/>
      <c r="E154" s="40" t="str">
        <f t="shared" si="3"/>
        <v/>
      </c>
      <c r="F154" s="22"/>
      <c r="H154" s="22"/>
      <c r="J154" s="26"/>
      <c r="K154" s="1">
        <f t="shared" si="4"/>
        <v>0</v>
      </c>
      <c r="L154" s="1">
        <f t="shared" si="5"/>
        <v>0</v>
      </c>
      <c r="M154" s="22">
        <f t="shared" si="6"/>
        <v>0</v>
      </c>
      <c r="N154" s="22" t="str">
        <f t="shared" si="7"/>
        <v/>
      </c>
      <c r="O154" s="22" t="str">
        <f t="shared" si="8"/>
        <v>  </v>
      </c>
      <c r="P154" s="1"/>
      <c r="Q154" s="1"/>
      <c r="R154" s="1"/>
      <c r="S154" s="1"/>
      <c r="T154" s="1"/>
      <c r="U154" s="1"/>
      <c r="V154" s="1"/>
      <c r="W154" s="1">
        <f t="shared" si="9"/>
        <v>0</v>
      </c>
      <c r="X154" s="1" t="str">
        <f t="shared" si="10"/>
        <v>#DIV/0!</v>
      </c>
      <c r="Y154" s="1" t="str">
        <f t="shared" si="12"/>
        <v>#DIV/0!</v>
      </c>
    </row>
    <row r="155">
      <c r="A155" s="36" t="str">
        <f t="shared" si="1"/>
        <v/>
      </c>
      <c r="C155" s="38">
        <f t="shared" si="11"/>
        <v>0</v>
      </c>
      <c r="D155" s="24"/>
      <c r="E155" s="40" t="str">
        <f t="shared" si="3"/>
        <v/>
      </c>
      <c r="F155" s="22"/>
      <c r="H155" s="22"/>
      <c r="J155" s="26"/>
      <c r="K155" s="1">
        <f t="shared" si="4"/>
        <v>0</v>
      </c>
      <c r="L155" s="1">
        <f t="shared" si="5"/>
        <v>0</v>
      </c>
      <c r="M155" s="22">
        <f t="shared" si="6"/>
        <v>0</v>
      </c>
      <c r="N155" s="22" t="str">
        <f t="shared" si="7"/>
        <v/>
      </c>
      <c r="O155" s="22" t="str">
        <f t="shared" si="8"/>
        <v>  </v>
      </c>
      <c r="P155" s="1"/>
      <c r="Q155" s="1"/>
      <c r="R155" s="1"/>
      <c r="S155" s="1"/>
      <c r="T155" s="1"/>
      <c r="U155" s="1"/>
      <c r="V155" s="1"/>
      <c r="W155" s="1">
        <f t="shared" si="9"/>
        <v>0</v>
      </c>
      <c r="X155" s="1" t="str">
        <f t="shared" si="10"/>
        <v>#DIV/0!</v>
      </c>
      <c r="Y155" s="1" t="str">
        <f t="shared" si="12"/>
        <v>#DIV/0!</v>
      </c>
    </row>
    <row r="156">
      <c r="A156" s="36" t="str">
        <f t="shared" si="1"/>
        <v/>
      </c>
      <c r="C156" s="38">
        <f t="shared" si="11"/>
        <v>0</v>
      </c>
      <c r="D156" s="24"/>
      <c r="E156" s="40" t="str">
        <f t="shared" si="3"/>
        <v/>
      </c>
      <c r="F156" s="22"/>
      <c r="H156" s="22"/>
      <c r="J156" s="26"/>
      <c r="K156" s="1">
        <f t="shared" si="4"/>
        <v>0</v>
      </c>
      <c r="L156" s="1">
        <f t="shared" si="5"/>
        <v>0</v>
      </c>
      <c r="M156" s="22">
        <f t="shared" si="6"/>
        <v>0</v>
      </c>
      <c r="N156" s="22" t="str">
        <f t="shared" si="7"/>
        <v/>
      </c>
      <c r="O156" s="22" t="str">
        <f t="shared" si="8"/>
        <v>  </v>
      </c>
      <c r="P156" s="1"/>
      <c r="Q156" s="1"/>
      <c r="R156" s="1"/>
      <c r="S156" s="1"/>
      <c r="T156" s="1"/>
      <c r="U156" s="1"/>
      <c r="V156" s="1"/>
      <c r="W156" s="1">
        <f t="shared" si="9"/>
        <v>0</v>
      </c>
      <c r="X156" s="1" t="str">
        <f t="shared" si="10"/>
        <v>#DIV/0!</v>
      </c>
      <c r="Y156" s="1" t="str">
        <f t="shared" si="12"/>
        <v>#DIV/0!</v>
      </c>
    </row>
    <row r="157">
      <c r="A157" s="36" t="str">
        <f t="shared" si="1"/>
        <v/>
      </c>
      <c r="C157" s="38">
        <f t="shared" si="11"/>
        <v>0</v>
      </c>
      <c r="D157" s="24"/>
      <c r="E157" s="40" t="str">
        <f t="shared" si="3"/>
        <v/>
      </c>
      <c r="F157" s="22"/>
      <c r="H157" s="22"/>
      <c r="J157" s="26"/>
      <c r="K157" s="1">
        <f t="shared" si="4"/>
        <v>0</v>
      </c>
      <c r="L157" s="1">
        <f t="shared" si="5"/>
        <v>0</v>
      </c>
      <c r="M157" s="22">
        <f t="shared" si="6"/>
        <v>0</v>
      </c>
      <c r="N157" s="22" t="str">
        <f t="shared" si="7"/>
        <v/>
      </c>
      <c r="O157" s="22" t="str">
        <f t="shared" si="8"/>
        <v>  </v>
      </c>
      <c r="P157" s="1"/>
      <c r="Q157" s="1"/>
      <c r="R157" s="1"/>
      <c r="S157" s="1"/>
      <c r="T157" s="1"/>
      <c r="U157" s="1"/>
      <c r="V157" s="1"/>
      <c r="W157" s="1">
        <f t="shared" si="9"/>
        <v>0</v>
      </c>
      <c r="X157" s="1" t="str">
        <f t="shared" si="10"/>
        <v>#DIV/0!</v>
      </c>
      <c r="Y157" s="1" t="str">
        <f t="shared" si="12"/>
        <v>#DIV/0!</v>
      </c>
    </row>
    <row r="158">
      <c r="A158" s="36" t="str">
        <f t="shared" si="1"/>
        <v/>
      </c>
      <c r="C158" s="38">
        <f t="shared" si="11"/>
        <v>0</v>
      </c>
      <c r="D158" s="24"/>
      <c r="E158" s="40" t="str">
        <f t="shared" si="3"/>
        <v/>
      </c>
      <c r="F158" s="22"/>
      <c r="H158" s="22"/>
      <c r="J158" s="26"/>
      <c r="K158" s="1">
        <f t="shared" si="4"/>
        <v>0</v>
      </c>
      <c r="L158" s="1">
        <f t="shared" si="5"/>
        <v>0</v>
      </c>
      <c r="M158" s="22">
        <f t="shared" si="6"/>
        <v>0</v>
      </c>
      <c r="N158" s="22" t="str">
        <f t="shared" si="7"/>
        <v/>
      </c>
      <c r="O158" s="22" t="str">
        <f t="shared" si="8"/>
        <v>  </v>
      </c>
      <c r="P158" s="1"/>
      <c r="Q158" s="1"/>
      <c r="R158" s="1"/>
      <c r="S158" s="1"/>
      <c r="T158" s="1"/>
      <c r="U158" s="1"/>
      <c r="V158" s="1"/>
      <c r="W158" s="1">
        <f t="shared" si="9"/>
        <v>0</v>
      </c>
      <c r="X158" s="1" t="str">
        <f t="shared" si="10"/>
        <v>#DIV/0!</v>
      </c>
      <c r="Y158" s="1" t="str">
        <f t="shared" si="12"/>
        <v>#DIV/0!</v>
      </c>
    </row>
    <row r="159">
      <c r="A159" s="36" t="str">
        <f t="shared" si="1"/>
        <v/>
      </c>
      <c r="C159" s="38">
        <f t="shared" si="11"/>
        <v>0</v>
      </c>
      <c r="D159" s="24"/>
      <c r="E159" s="40" t="str">
        <f t="shared" si="3"/>
        <v/>
      </c>
      <c r="F159" s="22"/>
      <c r="H159" s="22"/>
      <c r="J159" s="26"/>
      <c r="K159" s="1">
        <f t="shared" si="4"/>
        <v>0</v>
      </c>
      <c r="L159" s="1">
        <f t="shared" si="5"/>
        <v>0</v>
      </c>
      <c r="M159" s="22">
        <f t="shared" si="6"/>
        <v>0</v>
      </c>
      <c r="N159" s="22" t="str">
        <f t="shared" si="7"/>
        <v/>
      </c>
      <c r="O159" s="22" t="str">
        <f t="shared" si="8"/>
        <v>  </v>
      </c>
      <c r="P159" s="1"/>
      <c r="Q159" s="1"/>
      <c r="R159" s="1"/>
      <c r="S159" s="1"/>
      <c r="T159" s="1"/>
      <c r="U159" s="1"/>
      <c r="V159" s="1"/>
      <c r="W159" s="1">
        <f t="shared" si="9"/>
        <v>0</v>
      </c>
      <c r="X159" s="1" t="str">
        <f t="shared" si="10"/>
        <v>#DIV/0!</v>
      </c>
      <c r="Y159" s="1" t="str">
        <f t="shared" si="12"/>
        <v>#DIV/0!</v>
      </c>
    </row>
    <row r="160">
      <c r="A160" s="36" t="str">
        <f t="shared" si="1"/>
        <v/>
      </c>
      <c r="C160" s="38">
        <f t="shared" si="11"/>
        <v>0</v>
      </c>
      <c r="D160" s="24"/>
      <c r="E160" s="40" t="str">
        <f t="shared" si="3"/>
        <v/>
      </c>
      <c r="F160" s="22"/>
      <c r="H160" s="22"/>
      <c r="J160" s="26"/>
      <c r="K160" s="1">
        <f t="shared" si="4"/>
        <v>0</v>
      </c>
      <c r="L160" s="1">
        <f t="shared" si="5"/>
        <v>0</v>
      </c>
      <c r="M160" s="22">
        <f t="shared" si="6"/>
        <v>0</v>
      </c>
      <c r="N160" s="22" t="str">
        <f t="shared" si="7"/>
        <v/>
      </c>
      <c r="O160" s="22" t="str">
        <f t="shared" si="8"/>
        <v>  </v>
      </c>
      <c r="P160" s="1"/>
      <c r="Q160" s="1"/>
      <c r="R160" s="1"/>
      <c r="S160" s="1"/>
      <c r="T160" s="1"/>
      <c r="U160" s="1"/>
      <c r="V160" s="1"/>
      <c r="W160" s="1">
        <f t="shared" si="9"/>
        <v>0</v>
      </c>
      <c r="X160" s="1" t="str">
        <f t="shared" si="10"/>
        <v>#DIV/0!</v>
      </c>
      <c r="Y160" s="1" t="str">
        <f t="shared" si="12"/>
        <v>#DIV/0!</v>
      </c>
    </row>
    <row r="161">
      <c r="A161" s="36" t="str">
        <f t="shared" si="1"/>
        <v/>
      </c>
      <c r="C161" s="38">
        <f t="shared" si="11"/>
        <v>0</v>
      </c>
      <c r="D161" s="24"/>
      <c r="E161" s="40" t="str">
        <f t="shared" si="3"/>
        <v/>
      </c>
      <c r="F161" s="22"/>
      <c r="H161" s="22"/>
      <c r="J161" s="26"/>
      <c r="K161" s="1">
        <f t="shared" si="4"/>
        <v>0</v>
      </c>
      <c r="L161" s="1">
        <f t="shared" si="5"/>
        <v>0</v>
      </c>
      <c r="M161" s="22">
        <f t="shared" si="6"/>
        <v>0</v>
      </c>
      <c r="N161" s="22" t="str">
        <f t="shared" si="7"/>
        <v/>
      </c>
      <c r="O161" s="22" t="str">
        <f t="shared" si="8"/>
        <v>  </v>
      </c>
      <c r="P161" s="1"/>
      <c r="Q161" s="1"/>
      <c r="R161" s="1"/>
      <c r="S161" s="1"/>
      <c r="T161" s="1"/>
      <c r="U161" s="1"/>
      <c r="V161" s="1"/>
      <c r="W161" s="1">
        <f t="shared" si="9"/>
        <v>0</v>
      </c>
      <c r="X161" s="1" t="str">
        <f t="shared" si="10"/>
        <v>#DIV/0!</v>
      </c>
      <c r="Y161" s="1" t="str">
        <f t="shared" si="12"/>
        <v>#DIV/0!</v>
      </c>
    </row>
    <row r="162">
      <c r="A162" s="36" t="str">
        <f t="shared" si="1"/>
        <v/>
      </c>
      <c r="C162" s="38">
        <f t="shared" si="11"/>
        <v>0</v>
      </c>
      <c r="D162" s="24"/>
      <c r="E162" s="40" t="str">
        <f t="shared" si="3"/>
        <v/>
      </c>
      <c r="F162" s="22"/>
      <c r="H162" s="22"/>
      <c r="J162" s="26"/>
      <c r="K162" s="1">
        <f t="shared" si="4"/>
        <v>0</v>
      </c>
      <c r="L162" s="1">
        <f t="shared" si="5"/>
        <v>0</v>
      </c>
      <c r="M162" s="22">
        <f t="shared" si="6"/>
        <v>0</v>
      </c>
      <c r="N162" s="22" t="str">
        <f t="shared" si="7"/>
        <v/>
      </c>
      <c r="O162" s="22" t="str">
        <f t="shared" si="8"/>
        <v>  </v>
      </c>
      <c r="P162" s="1"/>
      <c r="Q162" s="1"/>
      <c r="R162" s="1"/>
      <c r="S162" s="1"/>
      <c r="T162" s="1"/>
      <c r="U162" s="1"/>
      <c r="V162" s="1"/>
      <c r="W162" s="1">
        <f t="shared" si="9"/>
        <v>0</v>
      </c>
      <c r="X162" s="1" t="str">
        <f t="shared" si="10"/>
        <v>#DIV/0!</v>
      </c>
      <c r="Y162" s="1" t="str">
        <f t="shared" si="12"/>
        <v>#DIV/0!</v>
      </c>
    </row>
    <row r="163">
      <c r="A163" s="36" t="str">
        <f t="shared" si="1"/>
        <v/>
      </c>
      <c r="C163" s="38">
        <f t="shared" si="11"/>
        <v>0</v>
      </c>
      <c r="D163" s="24"/>
      <c r="E163" s="40" t="str">
        <f t="shared" si="3"/>
        <v/>
      </c>
      <c r="F163" s="22"/>
      <c r="H163" s="22"/>
      <c r="J163" s="26"/>
      <c r="K163" s="1">
        <f t="shared" si="4"/>
        <v>0</v>
      </c>
      <c r="L163" s="1">
        <f t="shared" si="5"/>
        <v>0</v>
      </c>
      <c r="M163" s="22">
        <f t="shared" si="6"/>
        <v>0</v>
      </c>
      <c r="N163" s="22" t="str">
        <f t="shared" si="7"/>
        <v/>
      </c>
      <c r="O163" s="22" t="str">
        <f t="shared" si="8"/>
        <v>  </v>
      </c>
      <c r="P163" s="1"/>
      <c r="Q163" s="1"/>
      <c r="R163" s="1"/>
      <c r="S163" s="1"/>
      <c r="T163" s="1"/>
      <c r="U163" s="1"/>
      <c r="V163" s="1"/>
      <c r="W163" s="1">
        <f t="shared" si="9"/>
        <v>0</v>
      </c>
      <c r="X163" s="1" t="str">
        <f t="shared" si="10"/>
        <v>#DIV/0!</v>
      </c>
      <c r="Y163" s="1" t="str">
        <f t="shared" si="12"/>
        <v>#DIV/0!</v>
      </c>
    </row>
    <row r="164">
      <c r="A164" s="36" t="str">
        <f t="shared" si="1"/>
        <v/>
      </c>
      <c r="C164" s="38">
        <f t="shared" si="11"/>
        <v>0</v>
      </c>
      <c r="D164" s="24"/>
      <c r="E164" s="40" t="str">
        <f t="shared" si="3"/>
        <v/>
      </c>
      <c r="F164" s="22"/>
      <c r="H164" s="22"/>
      <c r="J164" s="26"/>
      <c r="K164" s="1">
        <f t="shared" si="4"/>
        <v>0</v>
      </c>
      <c r="L164" s="1">
        <f t="shared" si="5"/>
        <v>0</v>
      </c>
      <c r="M164" s="22">
        <f t="shared" si="6"/>
        <v>0</v>
      </c>
      <c r="N164" s="22" t="str">
        <f t="shared" si="7"/>
        <v/>
      </c>
      <c r="O164" s="22" t="str">
        <f t="shared" si="8"/>
        <v>  </v>
      </c>
      <c r="P164" s="1"/>
      <c r="Q164" s="1"/>
      <c r="R164" s="1"/>
      <c r="S164" s="1"/>
      <c r="T164" s="1"/>
      <c r="U164" s="1"/>
      <c r="V164" s="1"/>
      <c r="W164" s="1">
        <f t="shared" si="9"/>
        <v>0</v>
      </c>
      <c r="X164" s="1" t="str">
        <f t="shared" si="10"/>
        <v>#DIV/0!</v>
      </c>
      <c r="Y164" s="1" t="str">
        <f t="shared" si="12"/>
        <v>#DIV/0!</v>
      </c>
    </row>
    <row r="165">
      <c r="A165" s="36" t="str">
        <f t="shared" si="1"/>
        <v/>
      </c>
      <c r="C165" s="38">
        <f t="shared" si="11"/>
        <v>0</v>
      </c>
      <c r="D165" s="24"/>
      <c r="E165" s="40" t="str">
        <f t="shared" si="3"/>
        <v/>
      </c>
      <c r="F165" s="22"/>
      <c r="H165" s="22"/>
      <c r="J165" s="26"/>
      <c r="K165" s="1">
        <f t="shared" si="4"/>
        <v>0</v>
      </c>
      <c r="L165" s="1">
        <f t="shared" si="5"/>
        <v>0</v>
      </c>
      <c r="M165" s="22">
        <f t="shared" si="6"/>
        <v>0</v>
      </c>
      <c r="N165" s="22" t="str">
        <f t="shared" si="7"/>
        <v/>
      </c>
      <c r="O165" s="22" t="str">
        <f t="shared" si="8"/>
        <v>  </v>
      </c>
      <c r="P165" s="1"/>
      <c r="Q165" s="1"/>
      <c r="R165" s="1"/>
      <c r="S165" s="1"/>
      <c r="T165" s="1"/>
      <c r="U165" s="1"/>
      <c r="V165" s="1"/>
      <c r="W165" s="1">
        <f t="shared" si="9"/>
        <v>0</v>
      </c>
      <c r="X165" s="1" t="str">
        <f t="shared" si="10"/>
        <v>#DIV/0!</v>
      </c>
      <c r="Y165" s="1" t="str">
        <f t="shared" si="12"/>
        <v>#DIV/0!</v>
      </c>
    </row>
    <row r="166">
      <c r="A166" s="36" t="str">
        <f t="shared" si="1"/>
        <v/>
      </c>
      <c r="C166" s="38">
        <f t="shared" si="11"/>
        <v>0</v>
      </c>
      <c r="D166" s="24"/>
      <c r="E166" s="40" t="str">
        <f t="shared" si="3"/>
        <v/>
      </c>
      <c r="F166" s="22"/>
      <c r="H166" s="22"/>
      <c r="J166" s="26"/>
      <c r="K166" s="1">
        <f t="shared" si="4"/>
        <v>0</v>
      </c>
      <c r="L166" s="1">
        <f t="shared" si="5"/>
        <v>0</v>
      </c>
      <c r="M166" s="22">
        <f t="shared" si="6"/>
        <v>0</v>
      </c>
      <c r="N166" s="22" t="str">
        <f t="shared" si="7"/>
        <v/>
      </c>
      <c r="O166" s="22" t="str">
        <f t="shared" si="8"/>
        <v>  </v>
      </c>
      <c r="P166" s="1"/>
      <c r="Q166" s="1"/>
      <c r="R166" s="1"/>
      <c r="S166" s="1"/>
      <c r="T166" s="1"/>
      <c r="U166" s="1"/>
      <c r="V166" s="1"/>
      <c r="W166" s="1">
        <f t="shared" si="9"/>
        <v>0</v>
      </c>
      <c r="X166" s="1" t="str">
        <f t="shared" si="10"/>
        <v>#DIV/0!</v>
      </c>
      <c r="Y166" s="1" t="str">
        <f t="shared" si="12"/>
        <v>#DIV/0!</v>
      </c>
    </row>
    <row r="167">
      <c r="A167" s="36" t="str">
        <f t="shared" si="1"/>
        <v/>
      </c>
      <c r="C167" s="38">
        <f t="shared" si="11"/>
        <v>0</v>
      </c>
      <c r="D167" s="24"/>
      <c r="E167" s="40" t="str">
        <f t="shared" si="3"/>
        <v/>
      </c>
      <c r="F167" s="22"/>
      <c r="H167" s="22"/>
      <c r="J167" s="26"/>
      <c r="K167" s="1">
        <f t="shared" si="4"/>
        <v>0</v>
      </c>
      <c r="L167" s="1">
        <f t="shared" si="5"/>
        <v>0</v>
      </c>
      <c r="M167" s="22">
        <f t="shared" si="6"/>
        <v>0</v>
      </c>
      <c r="N167" s="22" t="str">
        <f t="shared" si="7"/>
        <v/>
      </c>
      <c r="O167" s="22" t="str">
        <f t="shared" si="8"/>
        <v>  </v>
      </c>
      <c r="P167" s="1"/>
      <c r="Q167" s="1"/>
      <c r="R167" s="1"/>
      <c r="S167" s="1"/>
      <c r="T167" s="1"/>
      <c r="U167" s="1"/>
      <c r="V167" s="1"/>
      <c r="W167" s="1">
        <f t="shared" si="9"/>
        <v>0</v>
      </c>
      <c r="X167" s="1" t="str">
        <f t="shared" si="10"/>
        <v>#DIV/0!</v>
      </c>
      <c r="Y167" s="1" t="str">
        <f t="shared" si="12"/>
        <v>#DIV/0!</v>
      </c>
    </row>
    <row r="168">
      <c r="A168" s="36" t="str">
        <f t="shared" si="1"/>
        <v/>
      </c>
      <c r="C168" s="38">
        <f t="shared" si="11"/>
        <v>0</v>
      </c>
      <c r="D168" s="24"/>
      <c r="E168" s="40" t="str">
        <f t="shared" si="3"/>
        <v/>
      </c>
      <c r="F168" s="22"/>
      <c r="H168" s="22"/>
      <c r="J168" s="26"/>
      <c r="K168" s="1">
        <f t="shared" si="4"/>
        <v>0</v>
      </c>
      <c r="L168" s="1">
        <f t="shared" si="5"/>
        <v>0</v>
      </c>
      <c r="M168" s="22">
        <f t="shared" si="6"/>
        <v>0</v>
      </c>
      <c r="N168" s="22" t="str">
        <f t="shared" si="7"/>
        <v/>
      </c>
      <c r="O168" s="22" t="str">
        <f t="shared" si="8"/>
        <v>  </v>
      </c>
      <c r="P168" s="1"/>
      <c r="Q168" s="1"/>
      <c r="R168" s="1"/>
      <c r="S168" s="1"/>
      <c r="T168" s="1"/>
      <c r="U168" s="1"/>
      <c r="V168" s="1"/>
      <c r="W168" s="1">
        <f t="shared" si="9"/>
        <v>0</v>
      </c>
      <c r="X168" s="1" t="str">
        <f t="shared" si="10"/>
        <v>#DIV/0!</v>
      </c>
      <c r="Y168" s="1" t="str">
        <f t="shared" si="12"/>
        <v>#DIV/0!</v>
      </c>
    </row>
    <row r="169">
      <c r="A169" s="36" t="str">
        <f t="shared" si="1"/>
        <v/>
      </c>
      <c r="C169" s="38">
        <f t="shared" si="11"/>
        <v>0</v>
      </c>
      <c r="D169" s="24"/>
      <c r="E169" s="40" t="str">
        <f t="shared" si="3"/>
        <v/>
      </c>
      <c r="F169" s="22"/>
      <c r="H169" s="22"/>
      <c r="J169" s="26"/>
      <c r="K169" s="1">
        <f t="shared" si="4"/>
        <v>0</v>
      </c>
      <c r="L169" s="1">
        <f t="shared" si="5"/>
        <v>0</v>
      </c>
      <c r="M169" s="22">
        <f t="shared" si="6"/>
        <v>0</v>
      </c>
      <c r="N169" s="22" t="str">
        <f t="shared" si="7"/>
        <v/>
      </c>
      <c r="O169" s="22" t="str">
        <f t="shared" si="8"/>
        <v>  </v>
      </c>
      <c r="P169" s="1"/>
      <c r="Q169" s="1"/>
      <c r="R169" s="1"/>
      <c r="S169" s="1"/>
      <c r="T169" s="1"/>
      <c r="U169" s="1"/>
      <c r="V169" s="1"/>
      <c r="W169" s="1">
        <f t="shared" si="9"/>
        <v>0</v>
      </c>
      <c r="X169" s="1" t="str">
        <f t="shared" si="10"/>
        <v>#DIV/0!</v>
      </c>
      <c r="Y169" s="1" t="str">
        <f t="shared" si="12"/>
        <v>#DIV/0!</v>
      </c>
    </row>
    <row r="170">
      <c r="A170" s="36" t="str">
        <f t="shared" si="1"/>
        <v/>
      </c>
      <c r="C170" s="38">
        <f t="shared" si="11"/>
        <v>0</v>
      </c>
      <c r="D170" s="24"/>
      <c r="E170" s="40" t="str">
        <f t="shared" si="3"/>
        <v/>
      </c>
      <c r="F170" s="22"/>
      <c r="H170" s="22"/>
      <c r="J170" s="26"/>
      <c r="K170" s="1">
        <f t="shared" si="4"/>
        <v>0</v>
      </c>
      <c r="L170" s="1">
        <f t="shared" si="5"/>
        <v>0</v>
      </c>
      <c r="M170" s="22">
        <f t="shared" si="6"/>
        <v>0</v>
      </c>
      <c r="N170" s="22" t="str">
        <f t="shared" si="7"/>
        <v/>
      </c>
      <c r="O170" s="22" t="str">
        <f t="shared" si="8"/>
        <v>  </v>
      </c>
      <c r="P170" s="1"/>
      <c r="Q170" s="1"/>
      <c r="R170" s="1"/>
      <c r="S170" s="1"/>
      <c r="T170" s="1"/>
      <c r="U170" s="1"/>
      <c r="V170" s="1"/>
      <c r="W170" s="1">
        <f t="shared" si="9"/>
        <v>0</v>
      </c>
      <c r="X170" s="1" t="str">
        <f t="shared" si="10"/>
        <v>#DIV/0!</v>
      </c>
      <c r="Y170" s="1" t="str">
        <f t="shared" si="12"/>
        <v>#DIV/0!</v>
      </c>
    </row>
    <row r="171">
      <c r="A171" s="36" t="str">
        <f t="shared" si="1"/>
        <v/>
      </c>
      <c r="C171" s="38">
        <f t="shared" si="11"/>
        <v>0</v>
      </c>
      <c r="D171" s="24"/>
      <c r="E171" s="40" t="str">
        <f t="shared" si="3"/>
        <v/>
      </c>
      <c r="F171" s="22"/>
      <c r="H171" s="22"/>
      <c r="J171" s="26"/>
      <c r="K171" s="1">
        <f t="shared" si="4"/>
        <v>0</v>
      </c>
      <c r="L171" s="1">
        <f t="shared" si="5"/>
        <v>0</v>
      </c>
      <c r="M171" s="22">
        <f t="shared" si="6"/>
        <v>0</v>
      </c>
      <c r="N171" s="22" t="str">
        <f t="shared" si="7"/>
        <v/>
      </c>
      <c r="O171" s="22" t="str">
        <f t="shared" si="8"/>
        <v>  </v>
      </c>
      <c r="P171" s="1"/>
      <c r="Q171" s="1"/>
      <c r="R171" s="1"/>
      <c r="S171" s="1"/>
      <c r="T171" s="1"/>
      <c r="U171" s="1"/>
      <c r="V171" s="1"/>
      <c r="W171" s="1">
        <f t="shared" si="9"/>
        <v>0</v>
      </c>
      <c r="X171" s="1" t="str">
        <f t="shared" si="10"/>
        <v>#DIV/0!</v>
      </c>
      <c r="Y171" s="1" t="str">
        <f t="shared" si="12"/>
        <v>#DIV/0!</v>
      </c>
    </row>
    <row r="172">
      <c r="A172" s="36" t="str">
        <f t="shared" si="1"/>
        <v/>
      </c>
      <c r="C172" s="38">
        <f t="shared" si="11"/>
        <v>0</v>
      </c>
      <c r="D172" s="24"/>
      <c r="E172" s="40" t="str">
        <f t="shared" si="3"/>
        <v/>
      </c>
      <c r="F172" s="22"/>
      <c r="H172" s="22"/>
      <c r="J172" s="26"/>
      <c r="K172" s="1">
        <f t="shared" si="4"/>
        <v>0</v>
      </c>
      <c r="L172" s="1">
        <f t="shared" si="5"/>
        <v>0</v>
      </c>
      <c r="M172" s="22">
        <f t="shared" si="6"/>
        <v>0</v>
      </c>
      <c r="N172" s="22" t="str">
        <f t="shared" si="7"/>
        <v/>
      </c>
      <c r="O172" s="22" t="str">
        <f t="shared" si="8"/>
        <v>  </v>
      </c>
      <c r="P172" s="1"/>
      <c r="Q172" s="1"/>
      <c r="R172" s="1"/>
      <c r="S172" s="1"/>
      <c r="T172" s="1"/>
      <c r="U172" s="1"/>
      <c r="V172" s="1"/>
      <c r="W172" s="1">
        <f t="shared" si="9"/>
        <v>0</v>
      </c>
      <c r="X172" s="1" t="str">
        <f t="shared" si="10"/>
        <v>#DIV/0!</v>
      </c>
      <c r="Y172" s="1" t="str">
        <f t="shared" si="12"/>
        <v>#DIV/0!</v>
      </c>
    </row>
    <row r="173">
      <c r="A173" s="36" t="str">
        <f t="shared" si="1"/>
        <v/>
      </c>
      <c r="C173" s="38">
        <f t="shared" si="11"/>
        <v>0</v>
      </c>
      <c r="D173" s="24"/>
      <c r="E173" s="40" t="str">
        <f t="shared" si="3"/>
        <v/>
      </c>
      <c r="F173" s="22"/>
      <c r="H173" s="22"/>
      <c r="J173" s="26"/>
      <c r="K173" s="1">
        <f t="shared" si="4"/>
        <v>0</v>
      </c>
      <c r="L173" s="1">
        <f t="shared" si="5"/>
        <v>0</v>
      </c>
      <c r="M173" s="22">
        <f t="shared" si="6"/>
        <v>0</v>
      </c>
      <c r="N173" s="22" t="str">
        <f t="shared" si="7"/>
        <v/>
      </c>
      <c r="O173" s="22" t="str">
        <f t="shared" si="8"/>
        <v>  </v>
      </c>
      <c r="P173" s="1"/>
      <c r="Q173" s="1"/>
      <c r="R173" s="1"/>
      <c r="S173" s="1"/>
      <c r="T173" s="1"/>
      <c r="U173" s="1"/>
      <c r="V173" s="1"/>
      <c r="W173" s="1">
        <f t="shared" si="9"/>
        <v>0</v>
      </c>
      <c r="X173" s="1" t="str">
        <f t="shared" si="10"/>
        <v>#DIV/0!</v>
      </c>
      <c r="Y173" s="1" t="str">
        <f t="shared" si="12"/>
        <v>#DIV/0!</v>
      </c>
    </row>
    <row r="174">
      <c r="A174" s="36" t="str">
        <f t="shared" si="1"/>
        <v/>
      </c>
      <c r="C174" s="38">
        <f t="shared" si="11"/>
        <v>0</v>
      </c>
      <c r="D174" s="24"/>
      <c r="E174" s="40" t="str">
        <f t="shared" si="3"/>
        <v/>
      </c>
      <c r="F174" s="22"/>
      <c r="H174" s="22"/>
      <c r="J174" s="26"/>
      <c r="K174" s="1">
        <f t="shared" si="4"/>
        <v>0</v>
      </c>
      <c r="L174" s="1">
        <f t="shared" si="5"/>
        <v>0</v>
      </c>
      <c r="M174" s="22">
        <f t="shared" si="6"/>
        <v>0</v>
      </c>
      <c r="N174" s="22" t="str">
        <f t="shared" si="7"/>
        <v/>
      </c>
      <c r="O174" s="22" t="str">
        <f t="shared" si="8"/>
        <v>  </v>
      </c>
      <c r="P174" s="1"/>
      <c r="Q174" s="1"/>
      <c r="R174" s="1"/>
      <c r="S174" s="1"/>
      <c r="T174" s="1"/>
      <c r="U174" s="1"/>
      <c r="V174" s="1"/>
      <c r="W174" s="1">
        <f t="shared" si="9"/>
        <v>0</v>
      </c>
      <c r="X174" s="1" t="str">
        <f t="shared" si="10"/>
        <v>#DIV/0!</v>
      </c>
      <c r="Y174" s="1" t="str">
        <f t="shared" si="12"/>
        <v>#DIV/0!</v>
      </c>
    </row>
    <row r="175">
      <c r="A175" s="36" t="str">
        <f t="shared" si="1"/>
        <v/>
      </c>
      <c r="C175" s="38">
        <f t="shared" si="11"/>
        <v>0</v>
      </c>
      <c r="D175" s="24"/>
      <c r="E175" s="40" t="str">
        <f t="shared" si="3"/>
        <v/>
      </c>
      <c r="F175" s="22"/>
      <c r="H175" s="22"/>
      <c r="J175" s="26"/>
      <c r="K175" s="1">
        <f t="shared" si="4"/>
        <v>0</v>
      </c>
      <c r="L175" s="1">
        <f t="shared" si="5"/>
        <v>0</v>
      </c>
      <c r="M175" s="22">
        <f t="shared" si="6"/>
        <v>0</v>
      </c>
      <c r="N175" s="22" t="str">
        <f t="shared" si="7"/>
        <v/>
      </c>
      <c r="O175" s="22" t="str">
        <f t="shared" si="8"/>
        <v>  </v>
      </c>
      <c r="P175" s="1"/>
      <c r="Q175" s="1"/>
      <c r="R175" s="1"/>
      <c r="S175" s="1"/>
      <c r="T175" s="1"/>
      <c r="U175" s="1"/>
      <c r="V175" s="1"/>
      <c r="W175" s="1">
        <f t="shared" si="9"/>
        <v>0</v>
      </c>
      <c r="X175" s="1" t="str">
        <f t="shared" si="10"/>
        <v>#DIV/0!</v>
      </c>
      <c r="Y175" s="1" t="str">
        <f t="shared" si="12"/>
        <v>#DIV/0!</v>
      </c>
    </row>
    <row r="176">
      <c r="A176" s="36" t="str">
        <f t="shared" si="1"/>
        <v/>
      </c>
      <c r="C176" s="38">
        <f t="shared" si="11"/>
        <v>0</v>
      </c>
      <c r="D176" s="24"/>
      <c r="E176" s="40" t="str">
        <f t="shared" si="3"/>
        <v/>
      </c>
      <c r="F176" s="22"/>
      <c r="H176" s="22"/>
      <c r="J176" s="26"/>
      <c r="K176" s="1">
        <f t="shared" si="4"/>
        <v>0</v>
      </c>
      <c r="L176" s="1">
        <f t="shared" si="5"/>
        <v>0</v>
      </c>
      <c r="M176" s="22">
        <f t="shared" si="6"/>
        <v>0</v>
      </c>
      <c r="N176" s="22" t="str">
        <f t="shared" si="7"/>
        <v/>
      </c>
      <c r="O176" s="22" t="str">
        <f t="shared" si="8"/>
        <v>  </v>
      </c>
      <c r="P176" s="1"/>
      <c r="Q176" s="1"/>
      <c r="R176" s="1"/>
      <c r="S176" s="1"/>
      <c r="T176" s="1"/>
      <c r="U176" s="1"/>
      <c r="V176" s="1"/>
      <c r="W176" s="1">
        <f t="shared" si="9"/>
        <v>0</v>
      </c>
      <c r="X176" s="1" t="str">
        <f t="shared" si="10"/>
        <v>#DIV/0!</v>
      </c>
      <c r="Y176" s="1" t="str">
        <f t="shared" si="12"/>
        <v>#DIV/0!</v>
      </c>
    </row>
    <row r="177">
      <c r="A177" s="36" t="str">
        <f t="shared" si="1"/>
        <v/>
      </c>
      <c r="C177" s="38">
        <f t="shared" si="11"/>
        <v>0</v>
      </c>
      <c r="D177" s="24"/>
      <c r="E177" s="40" t="str">
        <f t="shared" si="3"/>
        <v/>
      </c>
      <c r="F177" s="22"/>
      <c r="H177" s="22"/>
      <c r="J177" s="26"/>
      <c r="K177" s="1">
        <f t="shared" si="4"/>
        <v>0</v>
      </c>
      <c r="L177" s="1">
        <f t="shared" si="5"/>
        <v>0</v>
      </c>
      <c r="M177" s="22">
        <f t="shared" si="6"/>
        <v>0</v>
      </c>
      <c r="N177" s="22" t="str">
        <f t="shared" si="7"/>
        <v/>
      </c>
      <c r="O177" s="22" t="str">
        <f t="shared" si="8"/>
        <v>  </v>
      </c>
      <c r="P177" s="1"/>
      <c r="Q177" s="1"/>
      <c r="R177" s="1"/>
      <c r="S177" s="1"/>
      <c r="T177" s="1"/>
      <c r="U177" s="1"/>
      <c r="V177" s="1"/>
      <c r="W177" s="1">
        <f t="shared" si="9"/>
        <v>0</v>
      </c>
      <c r="X177" s="1" t="str">
        <f t="shared" si="10"/>
        <v>#DIV/0!</v>
      </c>
      <c r="Y177" s="1" t="str">
        <f t="shared" si="12"/>
        <v>#DIV/0!</v>
      </c>
    </row>
    <row r="178">
      <c r="A178" s="36" t="str">
        <f t="shared" si="1"/>
        <v/>
      </c>
      <c r="C178" s="38">
        <f t="shared" si="11"/>
        <v>0</v>
      </c>
      <c r="D178" s="24"/>
      <c r="E178" s="40" t="str">
        <f t="shared" si="3"/>
        <v/>
      </c>
      <c r="F178" s="22"/>
      <c r="H178" s="22"/>
      <c r="J178" s="26"/>
      <c r="K178" s="1">
        <f t="shared" si="4"/>
        <v>0</v>
      </c>
      <c r="L178" s="1">
        <f t="shared" si="5"/>
        <v>0</v>
      </c>
      <c r="M178" s="22">
        <f t="shared" si="6"/>
        <v>0</v>
      </c>
      <c r="N178" s="22" t="str">
        <f t="shared" si="7"/>
        <v/>
      </c>
      <c r="O178" s="22" t="str">
        <f t="shared" si="8"/>
        <v>  </v>
      </c>
      <c r="P178" s="1"/>
      <c r="Q178" s="1"/>
      <c r="R178" s="1"/>
      <c r="S178" s="1"/>
      <c r="T178" s="1"/>
      <c r="U178" s="1"/>
      <c r="V178" s="1"/>
      <c r="W178" s="1">
        <f t="shared" si="9"/>
        <v>0</v>
      </c>
      <c r="X178" s="1" t="str">
        <f t="shared" si="10"/>
        <v>#DIV/0!</v>
      </c>
      <c r="Y178" s="1" t="str">
        <f t="shared" si="12"/>
        <v>#DIV/0!</v>
      </c>
    </row>
    <row r="179">
      <c r="A179" s="36" t="str">
        <f t="shared" si="1"/>
        <v/>
      </c>
      <c r="C179" s="38">
        <f t="shared" si="11"/>
        <v>0</v>
      </c>
      <c r="D179" s="24"/>
      <c r="E179" s="40" t="str">
        <f t="shared" si="3"/>
        <v/>
      </c>
      <c r="F179" s="22"/>
      <c r="H179" s="22"/>
      <c r="J179" s="26"/>
      <c r="K179" s="1">
        <f t="shared" si="4"/>
        <v>0</v>
      </c>
      <c r="L179" s="1">
        <f t="shared" si="5"/>
        <v>0</v>
      </c>
      <c r="M179" s="22">
        <f t="shared" si="6"/>
        <v>0</v>
      </c>
      <c r="N179" s="22" t="str">
        <f t="shared" si="7"/>
        <v/>
      </c>
      <c r="O179" s="22" t="str">
        <f t="shared" si="8"/>
        <v>  </v>
      </c>
      <c r="P179" s="1"/>
      <c r="Q179" s="1"/>
      <c r="R179" s="1"/>
      <c r="S179" s="1"/>
      <c r="T179" s="1"/>
      <c r="U179" s="1"/>
      <c r="V179" s="1"/>
      <c r="W179" s="1">
        <f t="shared" si="9"/>
        <v>0</v>
      </c>
      <c r="X179" s="1" t="str">
        <f t="shared" si="10"/>
        <v>#DIV/0!</v>
      </c>
      <c r="Y179" s="1" t="str">
        <f t="shared" si="12"/>
        <v>#DIV/0!</v>
      </c>
    </row>
    <row r="180">
      <c r="A180" s="36" t="str">
        <f t="shared" si="1"/>
        <v/>
      </c>
      <c r="C180" s="38">
        <f t="shared" si="11"/>
        <v>0</v>
      </c>
      <c r="D180" s="24"/>
      <c r="E180" s="40" t="str">
        <f t="shared" si="3"/>
        <v/>
      </c>
      <c r="F180" s="22"/>
      <c r="H180" s="22"/>
      <c r="J180" s="26"/>
      <c r="K180" s="1">
        <f t="shared" si="4"/>
        <v>0</v>
      </c>
      <c r="L180" s="1">
        <f t="shared" si="5"/>
        <v>0</v>
      </c>
      <c r="M180" s="22">
        <f t="shared" si="6"/>
        <v>0</v>
      </c>
      <c r="N180" s="22" t="str">
        <f t="shared" si="7"/>
        <v/>
      </c>
      <c r="O180" s="22" t="str">
        <f t="shared" si="8"/>
        <v>  </v>
      </c>
      <c r="P180" s="1"/>
      <c r="Q180" s="1"/>
      <c r="R180" s="1"/>
      <c r="S180" s="1"/>
      <c r="T180" s="1"/>
      <c r="U180" s="1"/>
      <c r="V180" s="1"/>
      <c r="W180" s="1">
        <f t="shared" si="9"/>
        <v>0</v>
      </c>
      <c r="X180" s="1" t="str">
        <f t="shared" si="10"/>
        <v>#DIV/0!</v>
      </c>
      <c r="Y180" s="1" t="str">
        <f t="shared" si="12"/>
        <v>#DIV/0!</v>
      </c>
    </row>
    <row r="181">
      <c r="A181" s="36" t="str">
        <f t="shared" si="1"/>
        <v/>
      </c>
      <c r="C181" s="38">
        <f t="shared" si="11"/>
        <v>0</v>
      </c>
      <c r="D181" s="24"/>
      <c r="E181" s="40" t="str">
        <f t="shared" si="3"/>
        <v/>
      </c>
      <c r="F181" s="22"/>
      <c r="H181" s="22"/>
      <c r="J181" s="26"/>
      <c r="K181" s="1">
        <f t="shared" si="4"/>
        <v>0</v>
      </c>
      <c r="L181" s="1">
        <f t="shared" si="5"/>
        <v>0</v>
      </c>
      <c r="M181" s="22">
        <f t="shared" si="6"/>
        <v>0</v>
      </c>
      <c r="N181" s="22" t="str">
        <f t="shared" si="7"/>
        <v/>
      </c>
      <c r="O181" s="22" t="str">
        <f t="shared" si="8"/>
        <v>  </v>
      </c>
      <c r="P181" s="1"/>
      <c r="Q181" s="1"/>
      <c r="R181" s="1"/>
      <c r="S181" s="1"/>
      <c r="T181" s="1"/>
      <c r="U181" s="1"/>
      <c r="V181" s="1"/>
      <c r="W181" s="1">
        <f t="shared" si="9"/>
        <v>0</v>
      </c>
      <c r="X181" s="1" t="str">
        <f t="shared" si="10"/>
        <v>#DIV/0!</v>
      </c>
      <c r="Y181" s="1" t="str">
        <f t="shared" si="12"/>
        <v>#DIV/0!</v>
      </c>
    </row>
    <row r="182">
      <c r="A182" s="36" t="str">
        <f t="shared" si="1"/>
        <v/>
      </c>
      <c r="C182" s="38">
        <f t="shared" si="11"/>
        <v>0</v>
      </c>
      <c r="D182" s="24"/>
      <c r="E182" s="40" t="str">
        <f t="shared" si="3"/>
        <v/>
      </c>
      <c r="F182" s="22"/>
      <c r="H182" s="22"/>
      <c r="J182" s="26"/>
      <c r="K182" s="1">
        <f t="shared" si="4"/>
        <v>0</v>
      </c>
      <c r="L182" s="1">
        <f t="shared" si="5"/>
        <v>0</v>
      </c>
      <c r="M182" s="22">
        <f t="shared" si="6"/>
        <v>0</v>
      </c>
      <c r="N182" s="22" t="str">
        <f t="shared" si="7"/>
        <v/>
      </c>
      <c r="O182" s="22" t="str">
        <f t="shared" si="8"/>
        <v>  </v>
      </c>
      <c r="P182" s="1"/>
      <c r="Q182" s="1"/>
      <c r="R182" s="1"/>
      <c r="S182" s="1"/>
      <c r="T182" s="1"/>
      <c r="U182" s="1"/>
      <c r="V182" s="1"/>
      <c r="W182" s="1">
        <f t="shared" si="9"/>
        <v>0</v>
      </c>
      <c r="X182" s="1" t="str">
        <f t="shared" si="10"/>
        <v>#DIV/0!</v>
      </c>
      <c r="Y182" s="1" t="str">
        <f t="shared" si="12"/>
        <v>#DIV/0!</v>
      </c>
    </row>
    <row r="183">
      <c r="A183" s="36" t="str">
        <f t="shared" si="1"/>
        <v/>
      </c>
      <c r="C183" s="38">
        <f t="shared" si="11"/>
        <v>0</v>
      </c>
      <c r="D183" s="24"/>
      <c r="E183" s="40" t="str">
        <f t="shared" si="3"/>
        <v/>
      </c>
      <c r="F183" s="22"/>
      <c r="H183" s="22"/>
      <c r="J183" s="26"/>
      <c r="K183" s="1">
        <f t="shared" si="4"/>
        <v>0</v>
      </c>
      <c r="L183" s="1">
        <f t="shared" si="5"/>
        <v>0</v>
      </c>
      <c r="M183" s="22">
        <f t="shared" si="6"/>
        <v>0</v>
      </c>
      <c r="N183" s="22" t="str">
        <f t="shared" si="7"/>
        <v/>
      </c>
      <c r="O183" s="22" t="str">
        <f t="shared" si="8"/>
        <v>  </v>
      </c>
      <c r="P183" s="1"/>
      <c r="Q183" s="1"/>
      <c r="R183" s="1"/>
      <c r="S183" s="1"/>
      <c r="T183" s="1"/>
      <c r="U183" s="1"/>
      <c r="V183" s="1"/>
      <c r="W183" s="1">
        <f t="shared" si="9"/>
        <v>0</v>
      </c>
      <c r="X183" s="1" t="str">
        <f t="shared" si="10"/>
        <v>#DIV/0!</v>
      </c>
      <c r="Y183" s="1" t="str">
        <f t="shared" si="12"/>
        <v>#DIV/0!</v>
      </c>
    </row>
    <row r="184">
      <c r="A184" s="36" t="str">
        <f t="shared" si="1"/>
        <v/>
      </c>
      <c r="C184" s="38">
        <f t="shared" si="11"/>
        <v>0</v>
      </c>
      <c r="D184" s="24"/>
      <c r="E184" s="40" t="str">
        <f t="shared" si="3"/>
        <v/>
      </c>
      <c r="F184" s="22"/>
      <c r="H184" s="22"/>
      <c r="J184" s="26"/>
      <c r="K184" s="1">
        <f t="shared" si="4"/>
        <v>0</v>
      </c>
      <c r="L184" s="1">
        <f t="shared" si="5"/>
        <v>0</v>
      </c>
      <c r="M184" s="22">
        <f t="shared" si="6"/>
        <v>0</v>
      </c>
      <c r="N184" s="22" t="str">
        <f t="shared" si="7"/>
        <v/>
      </c>
      <c r="O184" s="22" t="str">
        <f t="shared" si="8"/>
        <v>  </v>
      </c>
      <c r="P184" s="1"/>
      <c r="Q184" s="1"/>
      <c r="R184" s="1"/>
      <c r="S184" s="1"/>
      <c r="T184" s="1"/>
      <c r="U184" s="1"/>
      <c r="V184" s="1"/>
      <c r="W184" s="1">
        <f t="shared" si="9"/>
        <v>0</v>
      </c>
      <c r="X184" s="1" t="str">
        <f t="shared" si="10"/>
        <v>#DIV/0!</v>
      </c>
      <c r="Y184" s="1" t="str">
        <f t="shared" si="12"/>
        <v>#DIV/0!</v>
      </c>
    </row>
    <row r="185">
      <c r="A185" s="36" t="str">
        <f t="shared" si="1"/>
        <v/>
      </c>
      <c r="C185" s="38">
        <f t="shared" si="11"/>
        <v>0</v>
      </c>
      <c r="D185" s="24"/>
      <c r="E185" s="40" t="str">
        <f t="shared" si="3"/>
        <v/>
      </c>
      <c r="F185" s="22"/>
      <c r="H185" s="22"/>
      <c r="J185" s="26"/>
      <c r="K185" s="1">
        <f t="shared" si="4"/>
        <v>0</v>
      </c>
      <c r="L185" s="1">
        <f t="shared" si="5"/>
        <v>0</v>
      </c>
      <c r="M185" s="22">
        <f t="shared" si="6"/>
        <v>0</v>
      </c>
      <c r="N185" s="22" t="str">
        <f t="shared" si="7"/>
        <v/>
      </c>
      <c r="O185" s="22" t="str">
        <f t="shared" si="8"/>
        <v>  </v>
      </c>
      <c r="P185" s="1"/>
      <c r="Q185" s="1"/>
      <c r="R185" s="1"/>
      <c r="S185" s="1"/>
      <c r="T185" s="1"/>
      <c r="U185" s="1"/>
      <c r="V185" s="1"/>
      <c r="W185" s="1">
        <f t="shared" si="9"/>
        <v>0</v>
      </c>
      <c r="X185" s="1" t="str">
        <f t="shared" si="10"/>
        <v>#DIV/0!</v>
      </c>
      <c r="Y185" s="1" t="str">
        <f t="shared" si="12"/>
        <v>#DIV/0!</v>
      </c>
    </row>
    <row r="186">
      <c r="A186" s="36" t="str">
        <f t="shared" si="1"/>
        <v/>
      </c>
      <c r="C186" s="38">
        <f t="shared" si="11"/>
        <v>0</v>
      </c>
      <c r="D186" s="24"/>
      <c r="E186" s="40" t="str">
        <f t="shared" si="3"/>
        <v/>
      </c>
      <c r="F186" s="22"/>
      <c r="H186" s="22"/>
      <c r="J186" s="26"/>
      <c r="K186" s="1">
        <f t="shared" si="4"/>
        <v>0</v>
      </c>
      <c r="L186" s="1">
        <f t="shared" si="5"/>
        <v>0</v>
      </c>
      <c r="M186" s="22">
        <f t="shared" si="6"/>
        <v>0</v>
      </c>
      <c r="N186" s="22" t="str">
        <f t="shared" si="7"/>
        <v/>
      </c>
      <c r="O186" s="22" t="str">
        <f t="shared" si="8"/>
        <v>  </v>
      </c>
      <c r="P186" s="1"/>
      <c r="Q186" s="1"/>
      <c r="R186" s="1"/>
      <c r="S186" s="1"/>
      <c r="T186" s="1"/>
      <c r="U186" s="1"/>
      <c r="V186" s="1"/>
      <c r="W186" s="1">
        <f t="shared" si="9"/>
        <v>0</v>
      </c>
      <c r="X186" s="1" t="str">
        <f t="shared" si="10"/>
        <v>#DIV/0!</v>
      </c>
      <c r="Y186" s="1" t="str">
        <f t="shared" si="12"/>
        <v>#DIV/0!</v>
      </c>
    </row>
    <row r="187">
      <c r="A187" s="36" t="str">
        <f t="shared" si="1"/>
        <v/>
      </c>
      <c r="C187" s="38">
        <f t="shared" si="11"/>
        <v>0</v>
      </c>
      <c r="D187" s="24"/>
      <c r="E187" s="40" t="str">
        <f t="shared" si="3"/>
        <v/>
      </c>
      <c r="F187" s="22"/>
      <c r="H187" s="22"/>
      <c r="J187" s="26"/>
      <c r="K187" s="1">
        <f t="shared" si="4"/>
        <v>0</v>
      </c>
      <c r="L187" s="1">
        <f t="shared" si="5"/>
        <v>0</v>
      </c>
      <c r="M187" s="22">
        <f t="shared" si="6"/>
        <v>0</v>
      </c>
      <c r="N187" s="22" t="str">
        <f t="shared" si="7"/>
        <v/>
      </c>
      <c r="O187" s="22" t="str">
        <f t="shared" si="8"/>
        <v>  </v>
      </c>
      <c r="P187" s="1"/>
      <c r="Q187" s="1"/>
      <c r="R187" s="1"/>
      <c r="S187" s="1"/>
      <c r="T187" s="1"/>
      <c r="U187" s="1"/>
      <c r="V187" s="1"/>
      <c r="W187" s="1">
        <f t="shared" si="9"/>
        <v>0</v>
      </c>
      <c r="X187" s="1" t="str">
        <f t="shared" si="10"/>
        <v>#DIV/0!</v>
      </c>
      <c r="Y187" s="1" t="str">
        <f t="shared" si="12"/>
        <v>#DIV/0!</v>
      </c>
    </row>
    <row r="188">
      <c r="A188" s="36" t="str">
        <f t="shared" si="1"/>
        <v/>
      </c>
      <c r="C188" s="38">
        <f t="shared" si="11"/>
        <v>0</v>
      </c>
      <c r="D188" s="24"/>
      <c r="E188" s="40" t="str">
        <f t="shared" si="3"/>
        <v/>
      </c>
      <c r="F188" s="22"/>
      <c r="H188" s="22"/>
      <c r="J188" s="26"/>
      <c r="K188" s="1">
        <f t="shared" si="4"/>
        <v>0</v>
      </c>
      <c r="L188" s="1">
        <f t="shared" si="5"/>
        <v>0</v>
      </c>
      <c r="M188" s="22">
        <f t="shared" si="6"/>
        <v>0</v>
      </c>
      <c r="N188" s="22" t="str">
        <f t="shared" si="7"/>
        <v/>
      </c>
      <c r="O188" s="22" t="str">
        <f t="shared" si="8"/>
        <v>  </v>
      </c>
      <c r="P188" s="1"/>
      <c r="Q188" s="1"/>
      <c r="R188" s="1"/>
      <c r="S188" s="1"/>
      <c r="T188" s="1"/>
      <c r="U188" s="1"/>
      <c r="V188" s="1"/>
      <c r="W188" s="1">
        <f t="shared" si="9"/>
        <v>0</v>
      </c>
      <c r="X188" s="1" t="str">
        <f t="shared" si="10"/>
        <v>#DIV/0!</v>
      </c>
      <c r="Y188" s="1" t="str">
        <f t="shared" si="12"/>
        <v>#DIV/0!</v>
      </c>
    </row>
    <row r="189">
      <c r="A189" s="36" t="str">
        <f t="shared" si="1"/>
        <v/>
      </c>
      <c r="C189" s="38">
        <f t="shared" si="11"/>
        <v>0</v>
      </c>
      <c r="D189" s="24"/>
      <c r="E189" s="40" t="str">
        <f t="shared" si="3"/>
        <v/>
      </c>
      <c r="F189" s="22"/>
      <c r="H189" s="22"/>
      <c r="J189" s="26"/>
      <c r="K189" s="1">
        <f t="shared" si="4"/>
        <v>0</v>
      </c>
      <c r="L189" s="1">
        <f t="shared" si="5"/>
        <v>0</v>
      </c>
      <c r="M189" s="22">
        <f t="shared" si="6"/>
        <v>0</v>
      </c>
      <c r="N189" s="22" t="str">
        <f t="shared" si="7"/>
        <v/>
      </c>
      <c r="O189" s="22" t="str">
        <f t="shared" si="8"/>
        <v>  </v>
      </c>
      <c r="P189" s="1"/>
      <c r="Q189" s="1"/>
      <c r="R189" s="1"/>
      <c r="S189" s="1"/>
      <c r="T189" s="1"/>
      <c r="U189" s="1"/>
      <c r="V189" s="1"/>
      <c r="W189" s="1">
        <f t="shared" si="9"/>
        <v>0</v>
      </c>
      <c r="X189" s="1" t="str">
        <f t="shared" si="10"/>
        <v>#DIV/0!</v>
      </c>
      <c r="Y189" s="1" t="str">
        <f t="shared" si="12"/>
        <v>#DIV/0!</v>
      </c>
    </row>
    <row r="190">
      <c r="A190" s="36" t="str">
        <f t="shared" si="1"/>
        <v/>
      </c>
      <c r="C190" s="38">
        <f t="shared" si="11"/>
        <v>0</v>
      </c>
      <c r="D190" s="24"/>
      <c r="E190" s="40" t="str">
        <f t="shared" si="3"/>
        <v/>
      </c>
      <c r="F190" s="22"/>
      <c r="H190" s="22"/>
      <c r="J190" s="26"/>
      <c r="K190" s="1">
        <f t="shared" si="4"/>
        <v>0</v>
      </c>
      <c r="L190" s="1">
        <f t="shared" si="5"/>
        <v>0</v>
      </c>
      <c r="M190" s="22">
        <f t="shared" si="6"/>
        <v>0</v>
      </c>
      <c r="N190" s="22" t="str">
        <f t="shared" si="7"/>
        <v/>
      </c>
      <c r="O190" s="22" t="str">
        <f t="shared" si="8"/>
        <v>  </v>
      </c>
      <c r="P190" s="1"/>
      <c r="Q190" s="1"/>
      <c r="R190" s="1"/>
      <c r="S190" s="1"/>
      <c r="T190" s="1"/>
      <c r="U190" s="1"/>
      <c r="V190" s="1"/>
      <c r="W190" s="1">
        <f t="shared" si="9"/>
        <v>0</v>
      </c>
      <c r="X190" s="1" t="str">
        <f t="shared" si="10"/>
        <v>#DIV/0!</v>
      </c>
      <c r="Y190" s="1" t="str">
        <f t="shared" si="12"/>
        <v>#DIV/0!</v>
      </c>
    </row>
    <row r="191">
      <c r="A191" s="36" t="str">
        <f t="shared" si="1"/>
        <v/>
      </c>
      <c r="C191" s="38">
        <f t="shared" si="11"/>
        <v>0</v>
      </c>
      <c r="D191" s="24"/>
      <c r="E191" s="40" t="str">
        <f t="shared" si="3"/>
        <v/>
      </c>
      <c r="F191" s="22"/>
      <c r="H191" s="22"/>
      <c r="J191" s="26"/>
      <c r="K191" s="1">
        <f t="shared" si="4"/>
        <v>0</v>
      </c>
      <c r="L191" s="1">
        <f t="shared" si="5"/>
        <v>0</v>
      </c>
      <c r="M191" s="22">
        <f t="shared" si="6"/>
        <v>0</v>
      </c>
      <c r="N191" s="22" t="str">
        <f t="shared" si="7"/>
        <v/>
      </c>
      <c r="O191" s="22" t="str">
        <f t="shared" si="8"/>
        <v>  </v>
      </c>
      <c r="P191" s="1"/>
      <c r="Q191" s="1"/>
      <c r="R191" s="1"/>
      <c r="S191" s="1"/>
      <c r="T191" s="1"/>
      <c r="U191" s="1"/>
      <c r="V191" s="1"/>
      <c r="W191" s="1">
        <f t="shared" si="9"/>
        <v>0</v>
      </c>
      <c r="X191" s="1" t="str">
        <f t="shared" si="10"/>
        <v>#DIV/0!</v>
      </c>
      <c r="Y191" s="1" t="str">
        <f t="shared" si="12"/>
        <v>#DIV/0!</v>
      </c>
    </row>
    <row r="192">
      <c r="A192" s="36" t="str">
        <f t="shared" si="1"/>
        <v/>
      </c>
      <c r="C192" s="38">
        <f t="shared" si="11"/>
        <v>0</v>
      </c>
      <c r="D192" s="24"/>
      <c r="E192" s="40" t="str">
        <f t="shared" si="3"/>
        <v/>
      </c>
      <c r="F192" s="22"/>
      <c r="H192" s="22"/>
      <c r="J192" s="26"/>
      <c r="K192" s="1">
        <f t="shared" si="4"/>
        <v>0</v>
      </c>
      <c r="L192" s="1">
        <f t="shared" si="5"/>
        <v>0</v>
      </c>
      <c r="M192" s="22">
        <f t="shared" si="6"/>
        <v>0</v>
      </c>
      <c r="N192" s="22" t="str">
        <f t="shared" si="7"/>
        <v/>
      </c>
      <c r="O192" s="22" t="str">
        <f t="shared" si="8"/>
        <v>  </v>
      </c>
      <c r="P192" s="1"/>
      <c r="Q192" s="1"/>
      <c r="R192" s="1"/>
      <c r="S192" s="1"/>
      <c r="T192" s="1"/>
      <c r="U192" s="1"/>
      <c r="V192" s="1"/>
      <c r="W192" s="1">
        <f t="shared" si="9"/>
        <v>0</v>
      </c>
      <c r="X192" s="1" t="str">
        <f t="shared" si="10"/>
        <v>#DIV/0!</v>
      </c>
      <c r="Y192" s="1" t="str">
        <f t="shared" si="12"/>
        <v>#DIV/0!</v>
      </c>
    </row>
    <row r="193">
      <c r="A193" s="36" t="str">
        <f t="shared" si="1"/>
        <v/>
      </c>
      <c r="C193" s="38">
        <f t="shared" si="11"/>
        <v>0</v>
      </c>
      <c r="D193" s="24"/>
      <c r="E193" s="40" t="str">
        <f t="shared" si="3"/>
        <v/>
      </c>
      <c r="F193" s="22"/>
      <c r="H193" s="22"/>
      <c r="J193" s="26"/>
      <c r="K193" s="1">
        <f t="shared" si="4"/>
        <v>0</v>
      </c>
      <c r="L193" s="1">
        <f t="shared" si="5"/>
        <v>0</v>
      </c>
      <c r="M193" s="22">
        <f t="shared" si="6"/>
        <v>0</v>
      </c>
      <c r="N193" s="22" t="str">
        <f t="shared" si="7"/>
        <v/>
      </c>
      <c r="O193" s="22" t="str">
        <f t="shared" si="8"/>
        <v>  </v>
      </c>
      <c r="P193" s="1"/>
      <c r="Q193" s="1"/>
      <c r="R193" s="1"/>
      <c r="S193" s="1"/>
      <c r="T193" s="1"/>
      <c r="U193" s="1"/>
      <c r="V193" s="1"/>
      <c r="W193" s="1">
        <f t="shared" si="9"/>
        <v>0</v>
      </c>
      <c r="X193" s="1" t="str">
        <f t="shared" si="10"/>
        <v>#DIV/0!</v>
      </c>
      <c r="Y193" s="1" t="str">
        <f t="shared" si="12"/>
        <v>#DIV/0!</v>
      </c>
    </row>
    <row r="194">
      <c r="A194" s="36" t="str">
        <f t="shared" si="1"/>
        <v/>
      </c>
      <c r="C194" s="38">
        <f t="shared" si="11"/>
        <v>0</v>
      </c>
      <c r="D194" s="24"/>
      <c r="E194" s="40" t="str">
        <f t="shared" si="3"/>
        <v/>
      </c>
      <c r="F194" s="22"/>
      <c r="H194" s="22"/>
      <c r="J194" s="26"/>
      <c r="K194" s="1">
        <f t="shared" si="4"/>
        <v>0</v>
      </c>
      <c r="L194" s="1">
        <f t="shared" si="5"/>
        <v>0</v>
      </c>
      <c r="M194" s="22">
        <f t="shared" si="6"/>
        <v>0</v>
      </c>
      <c r="N194" s="22" t="str">
        <f t="shared" si="7"/>
        <v/>
      </c>
      <c r="O194" s="22" t="str">
        <f t="shared" si="8"/>
        <v>  </v>
      </c>
      <c r="P194" s="1"/>
      <c r="Q194" s="1"/>
      <c r="R194" s="1"/>
      <c r="S194" s="1"/>
      <c r="T194" s="1"/>
      <c r="U194" s="1"/>
      <c r="V194" s="1"/>
      <c r="W194" s="1">
        <f t="shared" si="9"/>
        <v>0</v>
      </c>
      <c r="X194" s="1" t="str">
        <f t="shared" si="10"/>
        <v>#DIV/0!</v>
      </c>
      <c r="Y194" s="1" t="str">
        <f t="shared" si="12"/>
        <v>#DIV/0!</v>
      </c>
    </row>
    <row r="195">
      <c r="A195" s="36" t="str">
        <f t="shared" si="1"/>
        <v/>
      </c>
      <c r="C195" s="38">
        <f t="shared" si="11"/>
        <v>0</v>
      </c>
      <c r="D195" s="24"/>
      <c r="E195" s="40" t="str">
        <f t="shared" si="3"/>
        <v/>
      </c>
      <c r="F195" s="22"/>
      <c r="H195" s="22"/>
      <c r="J195" s="26"/>
      <c r="K195" s="1">
        <f t="shared" si="4"/>
        <v>0</v>
      </c>
      <c r="L195" s="1">
        <f t="shared" si="5"/>
        <v>0</v>
      </c>
      <c r="M195" s="22">
        <f t="shared" si="6"/>
        <v>0</v>
      </c>
      <c r="N195" s="22" t="str">
        <f t="shared" si="7"/>
        <v/>
      </c>
      <c r="O195" s="22" t="str">
        <f t="shared" si="8"/>
        <v>  </v>
      </c>
      <c r="P195" s="1"/>
      <c r="Q195" s="1"/>
      <c r="R195" s="1"/>
      <c r="S195" s="1"/>
      <c r="T195" s="1"/>
      <c r="U195" s="1"/>
      <c r="V195" s="1"/>
      <c r="W195" s="1">
        <f t="shared" si="9"/>
        <v>0</v>
      </c>
      <c r="X195" s="1" t="str">
        <f t="shared" si="10"/>
        <v>#DIV/0!</v>
      </c>
      <c r="Y195" s="1" t="str">
        <f t="shared" si="12"/>
        <v>#DIV/0!</v>
      </c>
    </row>
    <row r="196">
      <c r="A196" s="36" t="str">
        <f t="shared" si="1"/>
        <v/>
      </c>
      <c r="C196" s="38">
        <f t="shared" si="11"/>
        <v>0</v>
      </c>
      <c r="D196" s="24"/>
      <c r="E196" s="40" t="str">
        <f t="shared" si="3"/>
        <v/>
      </c>
      <c r="F196" s="22"/>
      <c r="H196" s="22"/>
      <c r="J196" s="26"/>
      <c r="K196" s="1">
        <f t="shared" si="4"/>
        <v>0</v>
      </c>
      <c r="L196" s="1">
        <f t="shared" si="5"/>
        <v>0</v>
      </c>
      <c r="M196" s="22">
        <f t="shared" si="6"/>
        <v>0</v>
      </c>
      <c r="N196" s="22" t="str">
        <f t="shared" si="7"/>
        <v/>
      </c>
      <c r="O196" s="22" t="str">
        <f t="shared" si="8"/>
        <v>  </v>
      </c>
      <c r="P196" s="1"/>
      <c r="Q196" s="1"/>
      <c r="R196" s="1"/>
      <c r="S196" s="1"/>
      <c r="T196" s="1"/>
      <c r="U196" s="1"/>
      <c r="V196" s="1"/>
      <c r="W196" s="1">
        <f t="shared" si="9"/>
        <v>0</v>
      </c>
      <c r="X196" s="1" t="str">
        <f t="shared" si="10"/>
        <v>#DIV/0!</v>
      </c>
      <c r="Y196" s="1" t="str">
        <f t="shared" si="12"/>
        <v>#DIV/0!</v>
      </c>
    </row>
    <row r="197">
      <c r="A197" s="36" t="str">
        <f t="shared" si="1"/>
        <v/>
      </c>
      <c r="C197" s="38">
        <f t="shared" si="11"/>
        <v>0</v>
      </c>
      <c r="D197" s="24"/>
      <c r="E197" s="40" t="str">
        <f t="shared" si="3"/>
        <v/>
      </c>
      <c r="F197" s="22"/>
      <c r="H197" s="22"/>
      <c r="J197" s="26"/>
      <c r="K197" s="1">
        <f t="shared" si="4"/>
        <v>0</v>
      </c>
      <c r="L197" s="1">
        <f t="shared" si="5"/>
        <v>0</v>
      </c>
      <c r="M197" s="22">
        <f t="shared" si="6"/>
        <v>0</v>
      </c>
      <c r="N197" s="22" t="str">
        <f t="shared" si="7"/>
        <v/>
      </c>
      <c r="O197" s="22" t="str">
        <f t="shared" si="8"/>
        <v>  </v>
      </c>
      <c r="P197" s="1"/>
      <c r="Q197" s="1"/>
      <c r="R197" s="1"/>
      <c r="S197" s="1"/>
      <c r="T197" s="1"/>
      <c r="U197" s="1"/>
      <c r="V197" s="1"/>
      <c r="W197" s="1">
        <f t="shared" si="9"/>
        <v>0</v>
      </c>
      <c r="X197" s="1" t="str">
        <f t="shared" si="10"/>
        <v>#DIV/0!</v>
      </c>
      <c r="Y197" s="1" t="str">
        <f t="shared" si="12"/>
        <v>#DIV/0!</v>
      </c>
    </row>
    <row r="198">
      <c r="A198" s="36" t="str">
        <f t="shared" si="1"/>
        <v/>
      </c>
      <c r="C198" s="38">
        <f t="shared" si="11"/>
        <v>0</v>
      </c>
      <c r="D198" s="24"/>
      <c r="E198" s="40" t="str">
        <f t="shared" si="3"/>
        <v/>
      </c>
      <c r="F198" s="22"/>
      <c r="H198" s="22"/>
      <c r="J198" s="26"/>
      <c r="K198" s="1">
        <f t="shared" si="4"/>
        <v>0</v>
      </c>
      <c r="L198" s="1">
        <f t="shared" si="5"/>
        <v>0</v>
      </c>
      <c r="M198" s="22">
        <f t="shared" si="6"/>
        <v>0</v>
      </c>
      <c r="N198" s="22" t="str">
        <f t="shared" si="7"/>
        <v/>
      </c>
      <c r="O198" s="22" t="str">
        <f t="shared" si="8"/>
        <v>  </v>
      </c>
      <c r="P198" s="1"/>
      <c r="Q198" s="1"/>
      <c r="R198" s="1"/>
      <c r="S198" s="1"/>
      <c r="T198" s="1"/>
      <c r="U198" s="1"/>
      <c r="V198" s="1"/>
      <c r="W198" s="1">
        <f t="shared" si="9"/>
        <v>0</v>
      </c>
      <c r="X198" s="1" t="str">
        <f t="shared" si="10"/>
        <v>#DIV/0!</v>
      </c>
      <c r="Y198" s="1" t="str">
        <f t="shared" si="12"/>
        <v>#DIV/0!</v>
      </c>
    </row>
    <row r="199">
      <c r="A199" s="36" t="str">
        <f t="shared" si="1"/>
        <v/>
      </c>
      <c r="C199" s="38">
        <f t="shared" si="11"/>
        <v>0</v>
      </c>
      <c r="D199" s="24"/>
      <c r="E199" s="40" t="str">
        <f t="shared" si="3"/>
        <v/>
      </c>
      <c r="F199" s="22"/>
      <c r="H199" s="22"/>
      <c r="J199" s="26"/>
      <c r="K199" s="1">
        <f t="shared" si="4"/>
        <v>0</v>
      </c>
      <c r="L199" s="1">
        <f t="shared" si="5"/>
        <v>0</v>
      </c>
      <c r="M199" s="22">
        <f t="shared" si="6"/>
        <v>0</v>
      </c>
      <c r="N199" s="22" t="str">
        <f t="shared" si="7"/>
        <v/>
      </c>
      <c r="O199" s="22" t="str">
        <f t="shared" si="8"/>
        <v>  </v>
      </c>
      <c r="P199" s="1"/>
      <c r="Q199" s="1"/>
      <c r="R199" s="1"/>
      <c r="S199" s="1"/>
      <c r="T199" s="1"/>
      <c r="U199" s="1"/>
      <c r="V199" s="1"/>
      <c r="W199" s="1">
        <f t="shared" si="9"/>
        <v>0</v>
      </c>
      <c r="X199" s="1" t="str">
        <f t="shared" si="10"/>
        <v>#DIV/0!</v>
      </c>
      <c r="Y199" s="1" t="str">
        <f t="shared" si="12"/>
        <v>#DIV/0!</v>
      </c>
    </row>
    <row r="200">
      <c r="A200" s="36" t="str">
        <f t="shared" si="1"/>
        <v/>
      </c>
      <c r="C200" s="38">
        <f t="shared" si="11"/>
        <v>0</v>
      </c>
      <c r="D200" s="24"/>
      <c r="E200" s="40" t="str">
        <f t="shared" si="3"/>
        <v/>
      </c>
      <c r="F200" s="22"/>
      <c r="H200" s="22"/>
      <c r="J200" s="26"/>
      <c r="K200" s="1">
        <f t="shared" si="4"/>
        <v>0</v>
      </c>
      <c r="L200" s="1">
        <f t="shared" si="5"/>
        <v>0</v>
      </c>
      <c r="M200" s="22">
        <f t="shared" si="6"/>
        <v>0</v>
      </c>
      <c r="N200" s="22" t="str">
        <f t="shared" si="7"/>
        <v/>
      </c>
      <c r="O200" s="22" t="str">
        <f t="shared" si="8"/>
        <v>  </v>
      </c>
      <c r="P200" s="1"/>
      <c r="Q200" s="1"/>
      <c r="R200" s="1"/>
      <c r="S200" s="1"/>
      <c r="T200" s="1"/>
      <c r="U200" s="1"/>
      <c r="V200" s="1"/>
      <c r="W200" s="1">
        <f t="shared" si="9"/>
        <v>0</v>
      </c>
      <c r="X200" s="1" t="str">
        <f t="shared" si="10"/>
        <v>#DIV/0!</v>
      </c>
      <c r="Y200" s="1" t="str">
        <f t="shared" si="12"/>
        <v>#DIV/0!</v>
      </c>
    </row>
    <row r="201">
      <c r="A201" s="36" t="str">
        <f t="shared" si="1"/>
        <v/>
      </c>
      <c r="C201" s="38">
        <f t="shared" si="11"/>
        <v>0</v>
      </c>
      <c r="D201" s="24"/>
      <c r="E201" s="40" t="str">
        <f t="shared" si="3"/>
        <v/>
      </c>
      <c r="F201" s="22"/>
      <c r="H201" s="22"/>
      <c r="J201" s="26"/>
      <c r="K201" s="1">
        <f t="shared" si="4"/>
        <v>0</v>
      </c>
      <c r="L201" s="1">
        <f t="shared" si="5"/>
        <v>0</v>
      </c>
      <c r="M201" s="22">
        <f t="shared" si="6"/>
        <v>0</v>
      </c>
      <c r="N201" s="22" t="str">
        <f t="shared" si="7"/>
        <v/>
      </c>
      <c r="O201" s="22" t="str">
        <f t="shared" si="8"/>
        <v>  </v>
      </c>
      <c r="P201" s="1"/>
      <c r="Q201" s="1"/>
      <c r="R201" s="1"/>
      <c r="S201" s="1"/>
      <c r="T201" s="1"/>
      <c r="U201" s="1"/>
      <c r="V201" s="1"/>
      <c r="W201" s="1">
        <f t="shared" si="9"/>
        <v>0</v>
      </c>
      <c r="X201" s="1" t="str">
        <f t="shared" si="10"/>
        <v>#DIV/0!</v>
      </c>
      <c r="Y201" s="1" t="str">
        <f t="shared" si="12"/>
        <v>#DIV/0!</v>
      </c>
    </row>
    <row r="202">
      <c r="A202" s="36" t="str">
        <f t="shared" si="1"/>
        <v/>
      </c>
      <c r="C202" s="38">
        <f t="shared" si="11"/>
        <v>0</v>
      </c>
      <c r="D202" s="24"/>
      <c r="E202" s="40" t="str">
        <f t="shared" si="3"/>
        <v/>
      </c>
      <c r="F202" s="22"/>
      <c r="H202" s="22"/>
      <c r="J202" s="26"/>
      <c r="K202" s="1">
        <f t="shared" si="4"/>
        <v>0</v>
      </c>
      <c r="L202" s="1">
        <f t="shared" si="5"/>
        <v>0</v>
      </c>
      <c r="M202" s="22">
        <f t="shared" si="6"/>
        <v>0</v>
      </c>
      <c r="N202" s="22" t="str">
        <f t="shared" si="7"/>
        <v/>
      </c>
      <c r="O202" s="22" t="str">
        <f t="shared" si="8"/>
        <v>  </v>
      </c>
      <c r="P202" s="1"/>
      <c r="Q202" s="1"/>
      <c r="R202" s="1"/>
      <c r="S202" s="1"/>
      <c r="T202" s="1"/>
      <c r="U202" s="1"/>
      <c r="V202" s="1"/>
      <c r="W202" s="1">
        <f t="shared" si="9"/>
        <v>0</v>
      </c>
      <c r="X202" s="1" t="str">
        <f t="shared" si="10"/>
        <v>#DIV/0!</v>
      </c>
      <c r="Y202" s="1" t="str">
        <f t="shared" si="12"/>
        <v>#DIV/0!</v>
      </c>
    </row>
    <row r="203">
      <c r="A203" s="36" t="str">
        <f t="shared" si="1"/>
        <v/>
      </c>
      <c r="C203" s="38">
        <f t="shared" si="11"/>
        <v>0</v>
      </c>
      <c r="D203" s="24"/>
      <c r="E203" s="40" t="str">
        <f t="shared" si="3"/>
        <v/>
      </c>
      <c r="F203" s="22"/>
      <c r="H203" s="22"/>
      <c r="J203" s="26"/>
      <c r="K203" s="1">
        <f t="shared" si="4"/>
        <v>0</v>
      </c>
      <c r="L203" s="1">
        <f t="shared" si="5"/>
        <v>0</v>
      </c>
      <c r="M203" s="22">
        <f t="shared" si="6"/>
        <v>0</v>
      </c>
      <c r="N203" s="22" t="str">
        <f t="shared" si="7"/>
        <v/>
      </c>
      <c r="O203" s="22" t="str">
        <f t="shared" si="8"/>
        <v>  </v>
      </c>
      <c r="P203" s="1"/>
      <c r="Q203" s="1"/>
      <c r="R203" s="1"/>
      <c r="S203" s="1"/>
      <c r="T203" s="1"/>
      <c r="U203" s="1"/>
      <c r="V203" s="1"/>
      <c r="W203" s="1">
        <f t="shared" si="9"/>
        <v>0</v>
      </c>
      <c r="X203" s="1" t="str">
        <f t="shared" si="10"/>
        <v>#DIV/0!</v>
      </c>
      <c r="Y203" s="1" t="str">
        <f t="shared" si="12"/>
        <v>#DIV/0!</v>
      </c>
    </row>
    <row r="204">
      <c r="A204" s="36" t="str">
        <f t="shared" si="1"/>
        <v/>
      </c>
      <c r="C204" s="38">
        <f t="shared" si="11"/>
        <v>0</v>
      </c>
      <c r="D204" s="24"/>
      <c r="E204" s="40" t="str">
        <f t="shared" si="3"/>
        <v/>
      </c>
      <c r="F204" s="22"/>
      <c r="H204" s="22"/>
      <c r="J204" s="26"/>
      <c r="K204" s="1">
        <f t="shared" si="4"/>
        <v>0</v>
      </c>
      <c r="L204" s="1">
        <f t="shared" si="5"/>
        <v>0</v>
      </c>
      <c r="M204" s="22">
        <f t="shared" si="6"/>
        <v>0</v>
      </c>
      <c r="N204" s="22" t="str">
        <f t="shared" si="7"/>
        <v/>
      </c>
      <c r="O204" s="22" t="str">
        <f t="shared" si="8"/>
        <v>  </v>
      </c>
      <c r="P204" s="1"/>
      <c r="Q204" s="1"/>
      <c r="R204" s="1"/>
      <c r="S204" s="1"/>
      <c r="T204" s="1"/>
      <c r="U204" s="1"/>
      <c r="V204" s="1"/>
      <c r="W204" s="1">
        <f t="shared" si="9"/>
        <v>0</v>
      </c>
      <c r="X204" s="1" t="str">
        <f t="shared" si="10"/>
        <v>#DIV/0!</v>
      </c>
      <c r="Y204" s="1" t="str">
        <f t="shared" si="12"/>
        <v>#DIV/0!</v>
      </c>
    </row>
    <row r="205">
      <c r="A205" s="36" t="str">
        <f t="shared" si="1"/>
        <v/>
      </c>
      <c r="C205" s="38">
        <f t="shared" si="11"/>
        <v>0</v>
      </c>
      <c r="D205" s="24"/>
      <c r="E205" s="40" t="str">
        <f t="shared" si="3"/>
        <v/>
      </c>
      <c r="F205" s="22"/>
      <c r="H205" s="22"/>
      <c r="J205" s="26"/>
      <c r="K205" s="1">
        <f t="shared" si="4"/>
        <v>0</v>
      </c>
      <c r="L205" s="1">
        <f t="shared" si="5"/>
        <v>0</v>
      </c>
      <c r="M205" s="22">
        <f t="shared" si="6"/>
        <v>0</v>
      </c>
      <c r="N205" s="22" t="str">
        <f t="shared" si="7"/>
        <v/>
      </c>
      <c r="O205" s="22" t="str">
        <f t="shared" si="8"/>
        <v>  </v>
      </c>
      <c r="P205" s="1"/>
      <c r="Q205" s="1"/>
      <c r="R205" s="1"/>
      <c r="S205" s="1"/>
      <c r="T205" s="1"/>
      <c r="U205" s="1"/>
      <c r="V205" s="1"/>
      <c r="W205" s="1">
        <f t="shared" si="9"/>
        <v>0</v>
      </c>
      <c r="X205" s="1" t="str">
        <f t="shared" si="10"/>
        <v>#DIV/0!</v>
      </c>
      <c r="Y205" s="1" t="str">
        <f t="shared" si="12"/>
        <v>#DIV/0!</v>
      </c>
    </row>
    <row r="206">
      <c r="A206" s="36" t="str">
        <f t="shared" si="1"/>
        <v/>
      </c>
      <c r="C206" s="38">
        <f t="shared" si="11"/>
        <v>0</v>
      </c>
      <c r="D206" s="24"/>
      <c r="E206" s="40" t="str">
        <f t="shared" si="3"/>
        <v/>
      </c>
      <c r="F206" s="22"/>
      <c r="H206" s="22"/>
      <c r="J206" s="26"/>
      <c r="K206" s="1">
        <f t="shared" si="4"/>
        <v>0</v>
      </c>
      <c r="L206" s="1">
        <f t="shared" si="5"/>
        <v>0</v>
      </c>
      <c r="M206" s="22">
        <f t="shared" si="6"/>
        <v>0</v>
      </c>
      <c r="N206" s="22" t="str">
        <f t="shared" si="7"/>
        <v/>
      </c>
      <c r="O206" s="22" t="str">
        <f t="shared" si="8"/>
        <v>  </v>
      </c>
      <c r="P206" s="1"/>
      <c r="Q206" s="1"/>
      <c r="R206" s="1"/>
      <c r="S206" s="1"/>
      <c r="T206" s="1"/>
      <c r="U206" s="1"/>
      <c r="V206" s="1"/>
      <c r="W206" s="1">
        <f t="shared" si="9"/>
        <v>0</v>
      </c>
      <c r="X206" s="1" t="str">
        <f t="shared" si="10"/>
        <v>#DIV/0!</v>
      </c>
      <c r="Y206" s="1" t="str">
        <f t="shared" si="12"/>
        <v>#DIV/0!</v>
      </c>
    </row>
    <row r="207">
      <c r="A207" s="36" t="str">
        <f t="shared" si="1"/>
        <v/>
      </c>
      <c r="C207" s="38">
        <f t="shared" si="11"/>
        <v>0</v>
      </c>
      <c r="D207" s="24"/>
      <c r="E207" s="40" t="str">
        <f t="shared" si="3"/>
        <v/>
      </c>
      <c r="F207" s="22"/>
      <c r="H207" s="22"/>
      <c r="J207" s="26"/>
      <c r="K207" s="1">
        <f t="shared" si="4"/>
        <v>0</v>
      </c>
      <c r="L207" s="1">
        <f t="shared" si="5"/>
        <v>0</v>
      </c>
      <c r="M207" s="22">
        <f t="shared" si="6"/>
        <v>0</v>
      </c>
      <c r="N207" s="22" t="str">
        <f t="shared" si="7"/>
        <v/>
      </c>
      <c r="O207" s="22" t="str">
        <f t="shared" si="8"/>
        <v>  </v>
      </c>
      <c r="P207" s="1"/>
      <c r="Q207" s="1"/>
      <c r="R207" s="1"/>
      <c r="S207" s="1"/>
      <c r="T207" s="1"/>
      <c r="U207" s="1"/>
      <c r="V207" s="1"/>
      <c r="W207" s="1">
        <f t="shared" si="9"/>
        <v>0</v>
      </c>
      <c r="X207" s="1" t="str">
        <f t="shared" si="10"/>
        <v>#DIV/0!</v>
      </c>
      <c r="Y207" s="1" t="str">
        <f t="shared" si="12"/>
        <v>#DIV/0!</v>
      </c>
    </row>
    <row r="208">
      <c r="A208" s="36" t="str">
        <f t="shared" si="1"/>
        <v/>
      </c>
      <c r="C208" s="38">
        <f t="shared" si="11"/>
        <v>0</v>
      </c>
      <c r="D208" s="24"/>
      <c r="E208" s="40" t="str">
        <f t="shared" si="3"/>
        <v/>
      </c>
      <c r="F208" s="22"/>
      <c r="H208" s="22"/>
      <c r="J208" s="26"/>
      <c r="K208" s="1">
        <f t="shared" si="4"/>
        <v>0</v>
      </c>
      <c r="L208" s="1">
        <f t="shared" si="5"/>
        <v>0</v>
      </c>
      <c r="M208" s="22">
        <f t="shared" si="6"/>
        <v>0</v>
      </c>
      <c r="N208" s="22" t="str">
        <f t="shared" si="7"/>
        <v/>
      </c>
      <c r="O208" s="22" t="str">
        <f t="shared" si="8"/>
        <v>  </v>
      </c>
      <c r="P208" s="1"/>
      <c r="Q208" s="1"/>
      <c r="R208" s="1"/>
      <c r="S208" s="1"/>
      <c r="T208" s="1"/>
      <c r="U208" s="1"/>
      <c r="V208" s="1"/>
      <c r="W208" s="1">
        <f t="shared" si="9"/>
        <v>0</v>
      </c>
      <c r="X208" s="1" t="str">
        <f t="shared" si="10"/>
        <v>#DIV/0!</v>
      </c>
      <c r="Y208" s="1" t="str">
        <f t="shared" si="12"/>
        <v>#DIV/0!</v>
      </c>
    </row>
    <row r="209">
      <c r="A209" s="36" t="str">
        <f t="shared" si="1"/>
        <v/>
      </c>
      <c r="C209" s="38">
        <f t="shared" si="11"/>
        <v>0</v>
      </c>
      <c r="D209" s="24"/>
      <c r="E209" s="40" t="str">
        <f t="shared" si="3"/>
        <v/>
      </c>
      <c r="F209" s="22"/>
      <c r="H209" s="22"/>
      <c r="J209" s="26"/>
      <c r="K209" s="1">
        <f t="shared" si="4"/>
        <v>0</v>
      </c>
      <c r="L209" s="1">
        <f t="shared" si="5"/>
        <v>0</v>
      </c>
      <c r="M209" s="22">
        <f t="shared" si="6"/>
        <v>0</v>
      </c>
      <c r="N209" s="22" t="str">
        <f t="shared" si="7"/>
        <v/>
      </c>
      <c r="O209" s="22" t="str">
        <f t="shared" si="8"/>
        <v>  </v>
      </c>
      <c r="P209" s="1"/>
      <c r="Q209" s="1"/>
      <c r="R209" s="1"/>
      <c r="S209" s="1"/>
      <c r="T209" s="1"/>
      <c r="U209" s="1"/>
      <c r="V209" s="1"/>
      <c r="W209" s="1">
        <f t="shared" si="9"/>
        <v>0</v>
      </c>
      <c r="X209" s="1" t="str">
        <f t="shared" si="10"/>
        <v>#DIV/0!</v>
      </c>
      <c r="Y209" s="1" t="str">
        <f t="shared" si="12"/>
        <v>#DIV/0!</v>
      </c>
    </row>
    <row r="210">
      <c r="A210" s="36" t="str">
        <f t="shared" si="1"/>
        <v/>
      </c>
      <c r="C210" s="38">
        <f t="shared" si="11"/>
        <v>0</v>
      </c>
      <c r="D210" s="24"/>
      <c r="E210" s="40" t="str">
        <f t="shared" si="3"/>
        <v/>
      </c>
      <c r="F210" s="22"/>
      <c r="H210" s="22"/>
      <c r="J210" s="26"/>
      <c r="K210" s="1">
        <f t="shared" si="4"/>
        <v>0</v>
      </c>
      <c r="L210" s="1">
        <f t="shared" si="5"/>
        <v>0</v>
      </c>
      <c r="M210" s="22">
        <f t="shared" si="6"/>
        <v>0</v>
      </c>
      <c r="N210" s="22" t="str">
        <f t="shared" si="7"/>
        <v/>
      </c>
      <c r="O210" s="22" t="str">
        <f t="shared" si="8"/>
        <v>  </v>
      </c>
      <c r="P210" s="1"/>
      <c r="Q210" s="1"/>
      <c r="R210" s="1"/>
      <c r="S210" s="1"/>
      <c r="T210" s="1"/>
      <c r="U210" s="1"/>
      <c r="V210" s="1"/>
      <c r="W210" s="1">
        <f t="shared" si="9"/>
        <v>0</v>
      </c>
      <c r="X210" s="1" t="str">
        <f t="shared" si="10"/>
        <v>#DIV/0!</v>
      </c>
      <c r="Y210" s="1" t="str">
        <f t="shared" si="12"/>
        <v>#DIV/0!</v>
      </c>
    </row>
    <row r="211">
      <c r="A211" s="36" t="str">
        <f t="shared" si="1"/>
        <v/>
      </c>
      <c r="C211" s="38">
        <f t="shared" si="11"/>
        <v>0</v>
      </c>
      <c r="D211" s="24"/>
      <c r="E211" s="40" t="str">
        <f t="shared" si="3"/>
        <v/>
      </c>
      <c r="F211" s="22"/>
      <c r="H211" s="22"/>
      <c r="J211" s="26"/>
      <c r="K211" s="1">
        <f t="shared" si="4"/>
        <v>0</v>
      </c>
      <c r="L211" s="1">
        <f t="shared" si="5"/>
        <v>0</v>
      </c>
      <c r="M211" s="22">
        <f t="shared" si="6"/>
        <v>0</v>
      </c>
      <c r="N211" s="22" t="str">
        <f t="shared" si="7"/>
        <v/>
      </c>
      <c r="O211" s="22" t="str">
        <f t="shared" si="8"/>
        <v>  </v>
      </c>
      <c r="P211" s="1"/>
      <c r="Q211" s="1"/>
      <c r="R211" s="1"/>
      <c r="S211" s="1"/>
      <c r="T211" s="1"/>
      <c r="U211" s="1"/>
      <c r="V211" s="1"/>
      <c r="W211" s="1">
        <f t="shared" si="9"/>
        <v>0</v>
      </c>
      <c r="X211" s="1" t="str">
        <f t="shared" si="10"/>
        <v>#DIV/0!</v>
      </c>
      <c r="Y211" s="1" t="str">
        <f t="shared" si="12"/>
        <v>#DIV/0!</v>
      </c>
    </row>
    <row r="212">
      <c r="A212" s="36" t="str">
        <f t="shared" si="1"/>
        <v/>
      </c>
      <c r="C212" s="38">
        <f t="shared" si="11"/>
        <v>0</v>
      </c>
      <c r="D212" s="24"/>
      <c r="E212" s="40" t="str">
        <f t="shared" si="3"/>
        <v/>
      </c>
      <c r="F212" s="22"/>
      <c r="H212" s="22"/>
      <c r="J212" s="26"/>
      <c r="K212" s="1">
        <f t="shared" si="4"/>
        <v>0</v>
      </c>
      <c r="L212" s="1">
        <f t="shared" si="5"/>
        <v>0</v>
      </c>
      <c r="M212" s="22">
        <f t="shared" si="6"/>
        <v>0</v>
      </c>
      <c r="N212" s="22" t="str">
        <f t="shared" si="7"/>
        <v/>
      </c>
      <c r="O212" s="22" t="str">
        <f t="shared" si="8"/>
        <v>  </v>
      </c>
      <c r="P212" s="1"/>
      <c r="Q212" s="1"/>
      <c r="R212" s="1"/>
      <c r="S212" s="1"/>
      <c r="T212" s="1"/>
      <c r="U212" s="1"/>
      <c r="V212" s="1"/>
      <c r="W212" s="1">
        <f t="shared" si="9"/>
        <v>0</v>
      </c>
      <c r="X212" s="1" t="str">
        <f t="shared" si="10"/>
        <v>#DIV/0!</v>
      </c>
      <c r="Y212" s="1" t="str">
        <f t="shared" si="12"/>
        <v>#DIV/0!</v>
      </c>
    </row>
    <row r="213">
      <c r="A213" s="36" t="str">
        <f t="shared" si="1"/>
        <v/>
      </c>
      <c r="C213" s="38">
        <f t="shared" si="11"/>
        <v>0</v>
      </c>
      <c r="D213" s="24"/>
      <c r="E213" s="40" t="str">
        <f t="shared" si="3"/>
        <v/>
      </c>
      <c r="F213" s="22"/>
      <c r="H213" s="22"/>
      <c r="J213" s="26"/>
      <c r="K213" s="1">
        <f t="shared" si="4"/>
        <v>0</v>
      </c>
      <c r="L213" s="1">
        <f t="shared" si="5"/>
        <v>0</v>
      </c>
      <c r="M213" s="22">
        <f t="shared" si="6"/>
        <v>0</v>
      </c>
      <c r="N213" s="22" t="str">
        <f t="shared" si="7"/>
        <v/>
      </c>
      <c r="O213" s="22" t="str">
        <f t="shared" si="8"/>
        <v>  </v>
      </c>
      <c r="P213" s="1"/>
      <c r="Q213" s="1"/>
      <c r="R213" s="1"/>
      <c r="S213" s="1"/>
      <c r="T213" s="1"/>
      <c r="U213" s="1"/>
      <c r="V213" s="1"/>
      <c r="W213" s="1">
        <f t="shared" si="9"/>
        <v>0</v>
      </c>
      <c r="X213" s="1" t="str">
        <f t="shared" si="10"/>
        <v>#DIV/0!</v>
      </c>
      <c r="Y213" s="1" t="str">
        <f t="shared" si="12"/>
        <v>#DIV/0!</v>
      </c>
    </row>
    <row r="214">
      <c r="A214" s="36" t="str">
        <f t="shared" si="1"/>
        <v/>
      </c>
      <c r="C214" s="38">
        <f t="shared" si="11"/>
        <v>0</v>
      </c>
      <c r="D214" s="24"/>
      <c r="E214" s="40" t="str">
        <f t="shared" si="3"/>
        <v/>
      </c>
      <c r="F214" s="22"/>
      <c r="H214" s="22"/>
      <c r="J214" s="26"/>
      <c r="K214" s="1">
        <f t="shared" si="4"/>
        <v>0</v>
      </c>
      <c r="L214" s="1">
        <f t="shared" si="5"/>
        <v>0</v>
      </c>
      <c r="M214" s="22">
        <f t="shared" si="6"/>
        <v>0</v>
      </c>
      <c r="N214" s="22" t="str">
        <f t="shared" si="7"/>
        <v/>
      </c>
      <c r="O214" s="22" t="str">
        <f t="shared" si="8"/>
        <v>  </v>
      </c>
      <c r="P214" s="1"/>
      <c r="Q214" s="1"/>
      <c r="R214" s="1"/>
      <c r="S214" s="1"/>
      <c r="T214" s="1"/>
      <c r="U214" s="1"/>
      <c r="V214" s="1"/>
      <c r="W214" s="1">
        <f t="shared" si="9"/>
        <v>0</v>
      </c>
      <c r="X214" s="1" t="str">
        <f t="shared" si="10"/>
        <v>#DIV/0!</v>
      </c>
      <c r="Y214" s="1" t="str">
        <f t="shared" si="12"/>
        <v>#DIV/0!</v>
      </c>
    </row>
    <row r="215">
      <c r="A215" s="36" t="str">
        <f t="shared" si="1"/>
        <v/>
      </c>
      <c r="C215" s="38">
        <f t="shared" si="11"/>
        <v>0</v>
      </c>
      <c r="D215" s="24"/>
      <c r="E215" s="40" t="str">
        <f t="shared" si="3"/>
        <v/>
      </c>
      <c r="F215" s="22"/>
      <c r="H215" s="22"/>
      <c r="J215" s="26"/>
      <c r="K215" s="1">
        <f t="shared" si="4"/>
        <v>0</v>
      </c>
      <c r="L215" s="1">
        <f t="shared" si="5"/>
        <v>0</v>
      </c>
      <c r="M215" s="22">
        <f t="shared" si="6"/>
        <v>0</v>
      </c>
      <c r="N215" s="22" t="str">
        <f t="shared" si="7"/>
        <v/>
      </c>
      <c r="O215" s="22" t="str">
        <f t="shared" si="8"/>
        <v>  </v>
      </c>
      <c r="P215" s="1"/>
      <c r="Q215" s="1"/>
      <c r="R215" s="1"/>
      <c r="S215" s="1"/>
      <c r="T215" s="1"/>
      <c r="U215" s="1"/>
      <c r="V215" s="1"/>
      <c r="W215" s="1">
        <f t="shared" si="9"/>
        <v>0</v>
      </c>
      <c r="X215" s="1" t="str">
        <f t="shared" si="10"/>
        <v>#DIV/0!</v>
      </c>
      <c r="Y215" s="1" t="str">
        <f t="shared" si="12"/>
        <v>#DIV/0!</v>
      </c>
    </row>
    <row r="216">
      <c r="A216" s="36" t="str">
        <f t="shared" si="1"/>
        <v/>
      </c>
      <c r="C216" s="38">
        <f t="shared" si="11"/>
        <v>0</v>
      </c>
      <c r="D216" s="24"/>
      <c r="E216" s="40" t="str">
        <f t="shared" si="3"/>
        <v/>
      </c>
      <c r="F216" s="22"/>
      <c r="H216" s="22"/>
      <c r="J216" s="26"/>
      <c r="K216" s="1">
        <f t="shared" si="4"/>
        <v>0</v>
      </c>
      <c r="L216" s="1">
        <f t="shared" si="5"/>
        <v>0</v>
      </c>
      <c r="M216" s="22">
        <f t="shared" si="6"/>
        <v>0</v>
      </c>
      <c r="N216" s="22" t="str">
        <f t="shared" si="7"/>
        <v/>
      </c>
      <c r="O216" s="22" t="str">
        <f t="shared" si="8"/>
        <v>  </v>
      </c>
      <c r="P216" s="1"/>
      <c r="Q216" s="1"/>
      <c r="R216" s="1"/>
      <c r="S216" s="1"/>
      <c r="T216" s="1"/>
      <c r="U216" s="1"/>
      <c r="V216" s="1"/>
      <c r="W216" s="1">
        <f t="shared" si="9"/>
        <v>0</v>
      </c>
      <c r="X216" s="1" t="str">
        <f t="shared" si="10"/>
        <v>#DIV/0!</v>
      </c>
      <c r="Y216" s="1" t="str">
        <f t="shared" si="12"/>
        <v>#DIV/0!</v>
      </c>
    </row>
    <row r="217">
      <c r="A217" s="36" t="str">
        <f t="shared" si="1"/>
        <v/>
      </c>
      <c r="C217" s="38">
        <f t="shared" si="11"/>
        <v>0</v>
      </c>
      <c r="D217" s="24"/>
      <c r="E217" s="40" t="str">
        <f t="shared" si="3"/>
        <v/>
      </c>
      <c r="F217" s="22"/>
      <c r="H217" s="22"/>
      <c r="J217" s="26"/>
      <c r="K217" s="1">
        <f t="shared" si="4"/>
        <v>0</v>
      </c>
      <c r="L217" s="1">
        <f t="shared" si="5"/>
        <v>0</v>
      </c>
      <c r="M217" s="22">
        <f t="shared" si="6"/>
        <v>0</v>
      </c>
      <c r="N217" s="22" t="str">
        <f t="shared" si="7"/>
        <v/>
      </c>
      <c r="O217" s="22" t="str">
        <f t="shared" si="8"/>
        <v>  </v>
      </c>
      <c r="P217" s="1"/>
      <c r="Q217" s="1"/>
      <c r="R217" s="1"/>
      <c r="S217" s="1"/>
      <c r="T217" s="1"/>
      <c r="U217" s="1"/>
      <c r="V217" s="1"/>
      <c r="W217" s="1">
        <f t="shared" si="9"/>
        <v>0</v>
      </c>
      <c r="X217" s="1" t="str">
        <f t="shared" si="10"/>
        <v>#DIV/0!</v>
      </c>
      <c r="Y217" s="1" t="str">
        <f t="shared" si="12"/>
        <v>#DIV/0!</v>
      </c>
    </row>
    <row r="218">
      <c r="A218" s="36" t="str">
        <f t="shared" si="1"/>
        <v/>
      </c>
      <c r="C218" s="38">
        <f t="shared" si="11"/>
        <v>0</v>
      </c>
      <c r="D218" s="24"/>
      <c r="E218" s="40" t="str">
        <f t="shared" si="3"/>
        <v/>
      </c>
      <c r="F218" s="22"/>
      <c r="H218" s="22"/>
      <c r="J218" s="26"/>
      <c r="K218" s="1">
        <f t="shared" si="4"/>
        <v>0</v>
      </c>
      <c r="L218" s="1">
        <f t="shared" si="5"/>
        <v>0</v>
      </c>
      <c r="M218" s="22">
        <f t="shared" si="6"/>
        <v>0</v>
      </c>
      <c r="N218" s="22" t="str">
        <f t="shared" si="7"/>
        <v/>
      </c>
      <c r="O218" s="22" t="str">
        <f t="shared" si="8"/>
        <v>  </v>
      </c>
      <c r="P218" s="1"/>
      <c r="Q218" s="1"/>
      <c r="R218" s="1"/>
      <c r="S218" s="1"/>
      <c r="T218" s="1"/>
      <c r="U218" s="1"/>
      <c r="V218" s="1"/>
      <c r="W218" s="1">
        <f t="shared" si="9"/>
        <v>0</v>
      </c>
      <c r="X218" s="1" t="str">
        <f t="shared" si="10"/>
        <v>#DIV/0!</v>
      </c>
      <c r="Y218" s="1" t="str">
        <f t="shared" si="12"/>
        <v>#DIV/0!</v>
      </c>
    </row>
    <row r="219">
      <c r="A219" s="36" t="str">
        <f t="shared" si="1"/>
        <v/>
      </c>
      <c r="C219" s="38">
        <f t="shared" si="11"/>
        <v>0</v>
      </c>
      <c r="D219" s="24"/>
      <c r="E219" s="40" t="str">
        <f t="shared" si="3"/>
        <v/>
      </c>
      <c r="F219" s="22"/>
      <c r="H219" s="22"/>
      <c r="J219" s="26"/>
      <c r="K219" s="1">
        <f t="shared" si="4"/>
        <v>0</v>
      </c>
      <c r="L219" s="1">
        <f t="shared" si="5"/>
        <v>0</v>
      </c>
      <c r="M219" s="22">
        <f t="shared" si="6"/>
        <v>0</v>
      </c>
      <c r="N219" s="22" t="str">
        <f t="shared" si="7"/>
        <v/>
      </c>
      <c r="O219" s="22" t="str">
        <f t="shared" si="8"/>
        <v>  </v>
      </c>
      <c r="P219" s="1"/>
      <c r="Q219" s="1"/>
      <c r="R219" s="1"/>
      <c r="S219" s="1"/>
      <c r="T219" s="1"/>
      <c r="U219" s="1"/>
      <c r="V219" s="1"/>
      <c r="W219" s="1">
        <f t="shared" si="9"/>
        <v>0</v>
      </c>
      <c r="X219" s="1" t="str">
        <f t="shared" si="10"/>
        <v>#DIV/0!</v>
      </c>
      <c r="Y219" s="1" t="str">
        <f t="shared" si="12"/>
        <v>#DIV/0!</v>
      </c>
    </row>
    <row r="220">
      <c r="A220" s="36" t="str">
        <f t="shared" si="1"/>
        <v/>
      </c>
      <c r="C220" s="38">
        <f t="shared" si="11"/>
        <v>0</v>
      </c>
      <c r="D220" s="24"/>
      <c r="E220" s="40" t="str">
        <f t="shared" si="3"/>
        <v/>
      </c>
      <c r="F220" s="22"/>
      <c r="H220" s="22"/>
      <c r="J220" s="26"/>
      <c r="K220" s="1">
        <f t="shared" si="4"/>
        <v>0</v>
      </c>
      <c r="L220" s="1">
        <f t="shared" si="5"/>
        <v>0</v>
      </c>
      <c r="M220" s="22">
        <f t="shared" si="6"/>
        <v>0</v>
      </c>
      <c r="N220" s="22" t="str">
        <f t="shared" si="7"/>
        <v/>
      </c>
      <c r="O220" s="22" t="str">
        <f t="shared" si="8"/>
        <v>  </v>
      </c>
      <c r="P220" s="1"/>
      <c r="Q220" s="1"/>
      <c r="R220" s="1"/>
      <c r="S220" s="1"/>
      <c r="T220" s="1"/>
      <c r="U220" s="1"/>
      <c r="V220" s="1"/>
      <c r="W220" s="1">
        <f t="shared" si="9"/>
        <v>0</v>
      </c>
      <c r="X220" s="1" t="str">
        <f t="shared" si="10"/>
        <v>#DIV/0!</v>
      </c>
      <c r="Y220" s="1" t="str">
        <f t="shared" si="12"/>
        <v>#DIV/0!</v>
      </c>
    </row>
    <row r="221">
      <c r="A221" s="36" t="str">
        <f t="shared" si="1"/>
        <v/>
      </c>
      <c r="C221" s="38">
        <f t="shared" si="11"/>
        <v>0</v>
      </c>
      <c r="D221" s="24"/>
      <c r="E221" s="40" t="str">
        <f t="shared" si="3"/>
        <v/>
      </c>
      <c r="F221" s="22"/>
      <c r="H221" s="22"/>
      <c r="J221" s="26"/>
      <c r="K221" s="1">
        <f t="shared" si="4"/>
        <v>0</v>
      </c>
      <c r="L221" s="1">
        <f t="shared" si="5"/>
        <v>0</v>
      </c>
      <c r="M221" s="22">
        <f t="shared" si="6"/>
        <v>0</v>
      </c>
      <c r="N221" s="22" t="str">
        <f t="shared" si="7"/>
        <v/>
      </c>
      <c r="O221" s="22" t="str">
        <f t="shared" si="8"/>
        <v>  </v>
      </c>
      <c r="P221" s="1"/>
      <c r="Q221" s="1"/>
      <c r="R221" s="1"/>
      <c r="S221" s="1"/>
      <c r="T221" s="1"/>
      <c r="U221" s="1"/>
      <c r="V221" s="1"/>
      <c r="W221" s="1">
        <f t="shared" si="9"/>
        <v>0</v>
      </c>
      <c r="X221" s="1" t="str">
        <f t="shared" si="10"/>
        <v>#DIV/0!</v>
      </c>
      <c r="Y221" s="1" t="str">
        <f t="shared" si="12"/>
        <v>#DIV/0!</v>
      </c>
    </row>
    <row r="222">
      <c r="A222" s="36" t="str">
        <f t="shared" si="1"/>
        <v/>
      </c>
      <c r="C222" s="38">
        <f t="shared" si="11"/>
        <v>0</v>
      </c>
      <c r="D222" s="24"/>
      <c r="E222" s="40" t="str">
        <f t="shared" si="3"/>
        <v/>
      </c>
      <c r="F222" s="22"/>
      <c r="H222" s="22"/>
      <c r="J222" s="26"/>
      <c r="K222" s="1">
        <f t="shared" si="4"/>
        <v>0</v>
      </c>
      <c r="L222" s="1">
        <f t="shared" si="5"/>
        <v>0</v>
      </c>
      <c r="M222" s="22">
        <f t="shared" si="6"/>
        <v>0</v>
      </c>
      <c r="N222" s="22" t="str">
        <f t="shared" si="7"/>
        <v/>
      </c>
      <c r="O222" s="22" t="str">
        <f t="shared" si="8"/>
        <v>  </v>
      </c>
      <c r="P222" s="1"/>
      <c r="Q222" s="1"/>
      <c r="R222" s="1"/>
      <c r="S222" s="1"/>
      <c r="T222" s="1"/>
      <c r="U222" s="1"/>
      <c r="V222" s="1"/>
      <c r="W222" s="1">
        <f t="shared" si="9"/>
        <v>0</v>
      </c>
      <c r="X222" s="1" t="str">
        <f t="shared" si="10"/>
        <v>#DIV/0!</v>
      </c>
      <c r="Y222" s="1" t="str">
        <f t="shared" si="12"/>
        <v>#DIV/0!</v>
      </c>
    </row>
    <row r="223">
      <c r="A223" s="36" t="str">
        <f t="shared" si="1"/>
        <v/>
      </c>
      <c r="C223" s="38">
        <f t="shared" si="11"/>
        <v>0</v>
      </c>
      <c r="D223" s="24"/>
      <c r="E223" s="40" t="str">
        <f t="shared" si="3"/>
        <v/>
      </c>
      <c r="F223" s="22"/>
      <c r="H223" s="22"/>
      <c r="J223" s="26"/>
      <c r="K223" s="1">
        <f t="shared" si="4"/>
        <v>0</v>
      </c>
      <c r="L223" s="1">
        <f t="shared" si="5"/>
        <v>0</v>
      </c>
      <c r="M223" s="22">
        <f t="shared" si="6"/>
        <v>0</v>
      </c>
      <c r="N223" s="22" t="str">
        <f t="shared" si="7"/>
        <v/>
      </c>
      <c r="O223" s="22" t="str">
        <f t="shared" si="8"/>
        <v>  </v>
      </c>
      <c r="P223" s="1"/>
      <c r="Q223" s="1"/>
      <c r="R223" s="1"/>
      <c r="S223" s="1"/>
      <c r="T223" s="1"/>
      <c r="U223" s="1"/>
      <c r="V223" s="1"/>
      <c r="W223" s="1">
        <f t="shared" si="9"/>
        <v>0</v>
      </c>
      <c r="X223" s="1" t="str">
        <f t="shared" si="10"/>
        <v>#DIV/0!</v>
      </c>
      <c r="Y223" s="1" t="str">
        <f t="shared" si="12"/>
        <v>#DIV/0!</v>
      </c>
    </row>
    <row r="224">
      <c r="A224" s="36" t="str">
        <f t="shared" si="1"/>
        <v/>
      </c>
      <c r="C224" s="38">
        <f t="shared" si="11"/>
        <v>0</v>
      </c>
      <c r="D224" s="24"/>
      <c r="E224" s="40" t="str">
        <f t="shared" si="3"/>
        <v/>
      </c>
      <c r="F224" s="22"/>
      <c r="H224" s="22"/>
      <c r="J224" s="26"/>
      <c r="K224" s="1">
        <f t="shared" si="4"/>
        <v>0</v>
      </c>
      <c r="L224" s="1">
        <f t="shared" si="5"/>
        <v>0</v>
      </c>
      <c r="M224" s="22">
        <f t="shared" si="6"/>
        <v>0</v>
      </c>
      <c r="N224" s="22" t="str">
        <f t="shared" si="7"/>
        <v/>
      </c>
      <c r="O224" s="22" t="str">
        <f t="shared" si="8"/>
        <v>  </v>
      </c>
      <c r="P224" s="1"/>
      <c r="Q224" s="1"/>
      <c r="R224" s="1"/>
      <c r="S224" s="1"/>
      <c r="T224" s="1"/>
      <c r="U224" s="1"/>
      <c r="V224" s="1"/>
      <c r="W224" s="1">
        <f t="shared" si="9"/>
        <v>0</v>
      </c>
      <c r="X224" s="1" t="str">
        <f t="shared" si="10"/>
        <v>#DIV/0!</v>
      </c>
      <c r="Y224" s="1" t="str">
        <f t="shared" si="12"/>
        <v>#DIV/0!</v>
      </c>
    </row>
    <row r="225">
      <c r="A225" s="36" t="str">
        <f t="shared" si="1"/>
        <v/>
      </c>
      <c r="C225" s="38">
        <f t="shared" si="11"/>
        <v>0</v>
      </c>
      <c r="D225" s="24"/>
      <c r="E225" s="40" t="str">
        <f t="shared" si="3"/>
        <v/>
      </c>
      <c r="F225" s="22"/>
      <c r="H225" s="22"/>
      <c r="J225" s="26"/>
      <c r="K225" s="1">
        <f t="shared" si="4"/>
        <v>0</v>
      </c>
      <c r="L225" s="1">
        <f t="shared" si="5"/>
        <v>0</v>
      </c>
      <c r="M225" s="22">
        <f t="shared" si="6"/>
        <v>0</v>
      </c>
      <c r="N225" s="22" t="str">
        <f t="shared" si="7"/>
        <v/>
      </c>
      <c r="O225" s="22" t="str">
        <f t="shared" si="8"/>
        <v>  </v>
      </c>
      <c r="P225" s="1"/>
      <c r="Q225" s="1"/>
      <c r="R225" s="1"/>
      <c r="S225" s="1"/>
      <c r="T225" s="1"/>
      <c r="U225" s="1"/>
      <c r="V225" s="1"/>
      <c r="W225" s="1">
        <f t="shared" si="9"/>
        <v>0</v>
      </c>
      <c r="X225" s="1" t="str">
        <f t="shared" si="10"/>
        <v>#DIV/0!</v>
      </c>
      <c r="Y225" s="1" t="str">
        <f t="shared" si="12"/>
        <v>#DIV/0!</v>
      </c>
    </row>
    <row r="226">
      <c r="A226" s="36" t="str">
        <f t="shared" si="1"/>
        <v/>
      </c>
      <c r="C226" s="38">
        <f t="shared" si="11"/>
        <v>0</v>
      </c>
      <c r="D226" s="24"/>
      <c r="E226" s="40" t="str">
        <f t="shared" si="3"/>
        <v/>
      </c>
      <c r="F226" s="22"/>
      <c r="H226" s="22"/>
      <c r="J226" s="26"/>
      <c r="K226" s="1">
        <f t="shared" si="4"/>
        <v>0</v>
      </c>
      <c r="L226" s="1">
        <f t="shared" si="5"/>
        <v>0</v>
      </c>
      <c r="M226" s="22">
        <f t="shared" si="6"/>
        <v>0</v>
      </c>
      <c r="N226" s="22" t="str">
        <f t="shared" si="7"/>
        <v/>
      </c>
      <c r="O226" s="22" t="str">
        <f t="shared" si="8"/>
        <v>  </v>
      </c>
      <c r="P226" s="1"/>
      <c r="Q226" s="1"/>
      <c r="R226" s="1"/>
      <c r="S226" s="1"/>
      <c r="T226" s="1"/>
      <c r="U226" s="1"/>
      <c r="V226" s="1"/>
      <c r="W226" s="1">
        <f t="shared" si="9"/>
        <v>0</v>
      </c>
      <c r="X226" s="1" t="str">
        <f t="shared" si="10"/>
        <v>#DIV/0!</v>
      </c>
      <c r="Y226" s="1" t="str">
        <f t="shared" si="12"/>
        <v>#DIV/0!</v>
      </c>
    </row>
    <row r="227">
      <c r="A227" s="36" t="str">
        <f t="shared" si="1"/>
        <v/>
      </c>
      <c r="C227" s="38">
        <f t="shared" si="11"/>
        <v>0</v>
      </c>
      <c r="D227" s="24"/>
      <c r="E227" s="40" t="str">
        <f t="shared" si="3"/>
        <v/>
      </c>
      <c r="F227" s="22"/>
      <c r="H227" s="22"/>
      <c r="J227" s="26"/>
      <c r="K227" s="1">
        <f t="shared" si="4"/>
        <v>0</v>
      </c>
      <c r="L227" s="1">
        <f t="shared" si="5"/>
        <v>0</v>
      </c>
      <c r="M227" s="22">
        <f t="shared" si="6"/>
        <v>0</v>
      </c>
      <c r="N227" s="22" t="str">
        <f t="shared" si="7"/>
        <v/>
      </c>
      <c r="O227" s="22" t="str">
        <f t="shared" si="8"/>
        <v>  </v>
      </c>
      <c r="P227" s="1"/>
      <c r="Q227" s="1"/>
      <c r="R227" s="1"/>
      <c r="S227" s="1"/>
      <c r="T227" s="1"/>
      <c r="U227" s="1"/>
      <c r="V227" s="1"/>
      <c r="W227" s="1">
        <f t="shared" si="9"/>
        <v>0</v>
      </c>
      <c r="X227" s="1" t="str">
        <f t="shared" si="10"/>
        <v>#DIV/0!</v>
      </c>
      <c r="Y227" s="1" t="str">
        <f t="shared" si="12"/>
        <v>#DIV/0!</v>
      </c>
    </row>
    <row r="228">
      <c r="A228" s="36" t="str">
        <f t="shared" si="1"/>
        <v/>
      </c>
      <c r="C228" s="38">
        <f t="shared" si="11"/>
        <v>0</v>
      </c>
      <c r="D228" s="24"/>
      <c r="E228" s="40" t="str">
        <f t="shared" si="3"/>
        <v/>
      </c>
      <c r="F228" s="22"/>
      <c r="H228" s="22"/>
      <c r="J228" s="26"/>
      <c r="K228" s="1">
        <f t="shared" si="4"/>
        <v>0</v>
      </c>
      <c r="L228" s="1">
        <f t="shared" si="5"/>
        <v>0</v>
      </c>
      <c r="M228" s="22">
        <f t="shared" si="6"/>
        <v>0</v>
      </c>
      <c r="N228" s="22" t="str">
        <f t="shared" si="7"/>
        <v/>
      </c>
      <c r="O228" s="22" t="str">
        <f t="shared" si="8"/>
        <v>  </v>
      </c>
      <c r="P228" s="1"/>
      <c r="Q228" s="1"/>
      <c r="R228" s="1"/>
      <c r="S228" s="1"/>
      <c r="T228" s="1"/>
      <c r="U228" s="1"/>
      <c r="V228" s="1"/>
      <c r="W228" s="1">
        <f t="shared" si="9"/>
        <v>0</v>
      </c>
      <c r="X228" s="1" t="str">
        <f t="shared" si="10"/>
        <v>#DIV/0!</v>
      </c>
      <c r="Y228" s="1" t="str">
        <f t="shared" si="12"/>
        <v>#DIV/0!</v>
      </c>
    </row>
    <row r="229">
      <c r="A229" s="36" t="str">
        <f t="shared" si="1"/>
        <v/>
      </c>
      <c r="C229" s="38">
        <f t="shared" si="11"/>
        <v>0</v>
      </c>
      <c r="D229" s="24"/>
      <c r="E229" s="40" t="str">
        <f t="shared" si="3"/>
        <v/>
      </c>
      <c r="F229" s="22"/>
      <c r="H229" s="22"/>
      <c r="J229" s="26"/>
      <c r="K229" s="1">
        <f t="shared" si="4"/>
        <v>0</v>
      </c>
      <c r="L229" s="1">
        <f t="shared" si="5"/>
        <v>0</v>
      </c>
      <c r="M229" s="22">
        <f t="shared" si="6"/>
        <v>0</v>
      </c>
      <c r="N229" s="22" t="str">
        <f t="shared" si="7"/>
        <v/>
      </c>
      <c r="O229" s="22" t="str">
        <f t="shared" si="8"/>
        <v>  </v>
      </c>
      <c r="P229" s="1"/>
      <c r="Q229" s="1"/>
      <c r="R229" s="1"/>
      <c r="S229" s="1"/>
      <c r="T229" s="1"/>
      <c r="U229" s="1"/>
      <c r="V229" s="1"/>
      <c r="W229" s="1">
        <f t="shared" si="9"/>
        <v>0</v>
      </c>
      <c r="X229" s="1" t="str">
        <f t="shared" si="10"/>
        <v>#DIV/0!</v>
      </c>
      <c r="Y229" s="1" t="str">
        <f t="shared" si="12"/>
        <v>#DIV/0!</v>
      </c>
    </row>
    <row r="230">
      <c r="A230" s="36" t="str">
        <f t="shared" si="1"/>
        <v/>
      </c>
      <c r="C230" s="38">
        <f t="shared" si="11"/>
        <v>0</v>
      </c>
      <c r="D230" s="24"/>
      <c r="E230" s="40" t="str">
        <f t="shared" si="3"/>
        <v/>
      </c>
      <c r="F230" s="22"/>
      <c r="H230" s="22"/>
      <c r="J230" s="26"/>
      <c r="K230" s="1">
        <f t="shared" si="4"/>
        <v>0</v>
      </c>
      <c r="L230" s="1">
        <f t="shared" si="5"/>
        <v>0</v>
      </c>
      <c r="M230" s="22">
        <f t="shared" si="6"/>
        <v>0</v>
      </c>
      <c r="N230" s="22" t="str">
        <f t="shared" si="7"/>
        <v/>
      </c>
      <c r="O230" s="22" t="str">
        <f t="shared" si="8"/>
        <v>  </v>
      </c>
      <c r="P230" s="1"/>
      <c r="Q230" s="1"/>
      <c r="R230" s="1"/>
      <c r="S230" s="1"/>
      <c r="T230" s="1"/>
      <c r="U230" s="1"/>
      <c r="V230" s="1"/>
      <c r="W230" s="1">
        <f t="shared" si="9"/>
        <v>0</v>
      </c>
      <c r="X230" s="1" t="str">
        <f t="shared" si="10"/>
        <v>#DIV/0!</v>
      </c>
      <c r="Y230" s="1" t="str">
        <f t="shared" si="12"/>
        <v>#DIV/0!</v>
      </c>
    </row>
    <row r="231">
      <c r="A231" s="36" t="str">
        <f t="shared" si="1"/>
        <v/>
      </c>
      <c r="C231" s="38">
        <f t="shared" si="11"/>
        <v>0</v>
      </c>
      <c r="D231" s="24"/>
      <c r="E231" s="40" t="str">
        <f t="shared" si="3"/>
        <v/>
      </c>
      <c r="F231" s="22"/>
      <c r="H231" s="22"/>
      <c r="J231" s="26"/>
      <c r="K231" s="1">
        <f t="shared" si="4"/>
        <v>0</v>
      </c>
      <c r="L231" s="1">
        <f t="shared" si="5"/>
        <v>0</v>
      </c>
      <c r="M231" s="22">
        <f t="shared" si="6"/>
        <v>0</v>
      </c>
      <c r="N231" s="22" t="str">
        <f t="shared" si="7"/>
        <v/>
      </c>
      <c r="O231" s="22" t="str">
        <f t="shared" si="8"/>
        <v>  </v>
      </c>
      <c r="P231" s="1"/>
      <c r="Q231" s="1"/>
      <c r="R231" s="1"/>
      <c r="S231" s="1"/>
      <c r="T231" s="1"/>
      <c r="U231" s="1"/>
      <c r="V231" s="1"/>
      <c r="W231" s="1">
        <f t="shared" si="9"/>
        <v>0</v>
      </c>
      <c r="X231" s="1" t="str">
        <f t="shared" si="10"/>
        <v>#DIV/0!</v>
      </c>
      <c r="Y231" s="1" t="str">
        <f t="shared" si="12"/>
        <v>#DIV/0!</v>
      </c>
    </row>
    <row r="232">
      <c r="A232" s="36" t="str">
        <f t="shared" si="1"/>
        <v/>
      </c>
      <c r="C232" s="38">
        <f t="shared" si="11"/>
        <v>0</v>
      </c>
      <c r="D232" s="24"/>
      <c r="E232" s="40" t="str">
        <f t="shared" si="3"/>
        <v/>
      </c>
      <c r="F232" s="22"/>
      <c r="H232" s="22"/>
      <c r="J232" s="26"/>
      <c r="K232" s="1">
        <f t="shared" si="4"/>
        <v>0</v>
      </c>
      <c r="L232" s="1">
        <f t="shared" si="5"/>
        <v>0</v>
      </c>
      <c r="M232" s="22">
        <f t="shared" si="6"/>
        <v>0</v>
      </c>
      <c r="N232" s="22" t="str">
        <f t="shared" si="7"/>
        <v/>
      </c>
      <c r="O232" s="22" t="str">
        <f t="shared" si="8"/>
        <v>  </v>
      </c>
      <c r="P232" s="1"/>
      <c r="Q232" s="1"/>
      <c r="R232" s="1"/>
      <c r="S232" s="1"/>
      <c r="T232" s="1"/>
      <c r="U232" s="1"/>
      <c r="V232" s="1"/>
      <c r="W232" s="1">
        <f t="shared" si="9"/>
        <v>0</v>
      </c>
      <c r="X232" s="1" t="str">
        <f t="shared" si="10"/>
        <v>#DIV/0!</v>
      </c>
      <c r="Y232" s="1" t="str">
        <f t="shared" si="12"/>
        <v>#DIV/0!</v>
      </c>
    </row>
    <row r="233">
      <c r="A233" s="36" t="str">
        <f t="shared" si="1"/>
        <v/>
      </c>
      <c r="C233" s="38">
        <f t="shared" si="11"/>
        <v>0</v>
      </c>
      <c r="D233" s="24"/>
      <c r="E233" s="40" t="str">
        <f t="shared" si="3"/>
        <v/>
      </c>
      <c r="F233" s="22"/>
      <c r="H233" s="22"/>
      <c r="J233" s="26"/>
      <c r="K233" s="1">
        <f t="shared" si="4"/>
        <v>0</v>
      </c>
      <c r="L233" s="1">
        <f t="shared" si="5"/>
        <v>0</v>
      </c>
      <c r="M233" s="22">
        <f t="shared" si="6"/>
        <v>0</v>
      </c>
      <c r="N233" s="22" t="str">
        <f t="shared" si="7"/>
        <v/>
      </c>
      <c r="O233" s="22" t="str">
        <f t="shared" si="8"/>
        <v>  </v>
      </c>
      <c r="P233" s="1"/>
      <c r="Q233" s="1"/>
      <c r="R233" s="1"/>
      <c r="S233" s="1"/>
      <c r="T233" s="1"/>
      <c r="U233" s="1"/>
      <c r="V233" s="1"/>
      <c r="W233" s="1">
        <f t="shared" si="9"/>
        <v>0</v>
      </c>
      <c r="X233" s="1" t="str">
        <f t="shared" si="10"/>
        <v>#DIV/0!</v>
      </c>
      <c r="Y233" s="1" t="str">
        <f t="shared" si="12"/>
        <v>#DIV/0!</v>
      </c>
    </row>
    <row r="234">
      <c r="A234" s="36" t="str">
        <f t="shared" si="1"/>
        <v/>
      </c>
      <c r="C234" s="38">
        <f t="shared" si="11"/>
        <v>0</v>
      </c>
      <c r="D234" s="24"/>
      <c r="E234" s="40" t="str">
        <f t="shared" si="3"/>
        <v/>
      </c>
      <c r="F234" s="22"/>
      <c r="H234" s="22"/>
      <c r="J234" s="26"/>
      <c r="K234" s="1">
        <f t="shared" si="4"/>
        <v>0</v>
      </c>
      <c r="L234" s="1">
        <f t="shared" si="5"/>
        <v>0</v>
      </c>
      <c r="M234" s="22">
        <f t="shared" si="6"/>
        <v>0</v>
      </c>
      <c r="N234" s="22" t="str">
        <f t="shared" si="7"/>
        <v/>
      </c>
      <c r="O234" s="22" t="str">
        <f t="shared" si="8"/>
        <v>  </v>
      </c>
      <c r="P234" s="1"/>
      <c r="Q234" s="1"/>
      <c r="R234" s="1"/>
      <c r="S234" s="1"/>
      <c r="T234" s="1"/>
      <c r="U234" s="1"/>
      <c r="V234" s="1"/>
      <c r="W234" s="1">
        <f t="shared" si="9"/>
        <v>0</v>
      </c>
      <c r="X234" s="1" t="str">
        <f t="shared" si="10"/>
        <v>#DIV/0!</v>
      </c>
      <c r="Y234" s="1" t="str">
        <f t="shared" si="12"/>
        <v>#DIV/0!</v>
      </c>
    </row>
    <row r="235">
      <c r="A235" s="36" t="str">
        <f t="shared" si="1"/>
        <v/>
      </c>
      <c r="C235" s="38">
        <f t="shared" si="11"/>
        <v>0</v>
      </c>
      <c r="D235" s="24"/>
      <c r="E235" s="40" t="str">
        <f t="shared" si="3"/>
        <v/>
      </c>
      <c r="F235" s="22"/>
      <c r="H235" s="22"/>
      <c r="J235" s="26"/>
      <c r="K235" s="1">
        <f t="shared" si="4"/>
        <v>0</v>
      </c>
      <c r="L235" s="1">
        <f t="shared" si="5"/>
        <v>0</v>
      </c>
      <c r="M235" s="22">
        <f t="shared" si="6"/>
        <v>0</v>
      </c>
      <c r="N235" s="22" t="str">
        <f t="shared" si="7"/>
        <v/>
      </c>
      <c r="O235" s="22" t="str">
        <f t="shared" si="8"/>
        <v>  </v>
      </c>
      <c r="P235" s="1"/>
      <c r="Q235" s="1"/>
      <c r="R235" s="1"/>
      <c r="S235" s="1"/>
      <c r="T235" s="1"/>
      <c r="U235" s="1"/>
      <c r="V235" s="1"/>
      <c r="W235" s="1">
        <f t="shared" si="9"/>
        <v>0</v>
      </c>
      <c r="X235" s="1" t="str">
        <f t="shared" si="10"/>
        <v>#DIV/0!</v>
      </c>
      <c r="Y235" s="1" t="str">
        <f t="shared" si="12"/>
        <v>#DIV/0!</v>
      </c>
    </row>
    <row r="236">
      <c r="A236" s="36" t="str">
        <f t="shared" si="1"/>
        <v/>
      </c>
      <c r="C236" s="38">
        <f t="shared" si="11"/>
        <v>0</v>
      </c>
      <c r="D236" s="24"/>
      <c r="E236" s="40" t="str">
        <f t="shared" si="3"/>
        <v/>
      </c>
      <c r="F236" s="22"/>
      <c r="H236" s="22"/>
      <c r="J236" s="26"/>
      <c r="K236" s="1">
        <f t="shared" si="4"/>
        <v>0</v>
      </c>
      <c r="L236" s="1">
        <f t="shared" si="5"/>
        <v>0</v>
      </c>
      <c r="M236" s="22">
        <f t="shared" si="6"/>
        <v>0</v>
      </c>
      <c r="N236" s="22" t="str">
        <f t="shared" si="7"/>
        <v/>
      </c>
      <c r="O236" s="22" t="str">
        <f t="shared" si="8"/>
        <v>  </v>
      </c>
      <c r="P236" s="1"/>
      <c r="Q236" s="1"/>
      <c r="R236" s="1"/>
      <c r="S236" s="1"/>
      <c r="T236" s="1"/>
      <c r="U236" s="1"/>
      <c r="V236" s="1"/>
      <c r="W236" s="1">
        <f t="shared" si="9"/>
        <v>0</v>
      </c>
      <c r="X236" s="1" t="str">
        <f t="shared" si="10"/>
        <v>#DIV/0!</v>
      </c>
      <c r="Y236" s="1" t="str">
        <f t="shared" si="12"/>
        <v>#DIV/0!</v>
      </c>
    </row>
    <row r="237">
      <c r="A237" s="36" t="str">
        <f t="shared" si="1"/>
        <v/>
      </c>
      <c r="C237" s="38">
        <f t="shared" si="11"/>
        <v>0</v>
      </c>
      <c r="D237" s="24"/>
      <c r="E237" s="40" t="str">
        <f t="shared" si="3"/>
        <v/>
      </c>
      <c r="F237" s="22"/>
      <c r="H237" s="22"/>
      <c r="J237" s="26"/>
      <c r="K237" s="1">
        <f t="shared" si="4"/>
        <v>0</v>
      </c>
      <c r="L237" s="1">
        <f t="shared" si="5"/>
        <v>0</v>
      </c>
      <c r="M237" s="22">
        <f t="shared" si="6"/>
        <v>0</v>
      </c>
      <c r="N237" s="22" t="str">
        <f t="shared" si="7"/>
        <v/>
      </c>
      <c r="O237" s="22" t="str">
        <f t="shared" si="8"/>
        <v>  </v>
      </c>
      <c r="P237" s="1"/>
      <c r="Q237" s="1"/>
      <c r="R237" s="1"/>
      <c r="S237" s="1"/>
      <c r="T237" s="1"/>
      <c r="U237" s="1"/>
      <c r="V237" s="1"/>
      <c r="W237" s="1">
        <f t="shared" si="9"/>
        <v>0</v>
      </c>
      <c r="X237" s="1" t="str">
        <f t="shared" si="10"/>
        <v>#DIV/0!</v>
      </c>
      <c r="Y237" s="1" t="str">
        <f t="shared" si="12"/>
        <v>#DIV/0!</v>
      </c>
    </row>
    <row r="238">
      <c r="A238" s="36" t="str">
        <f t="shared" si="1"/>
        <v/>
      </c>
      <c r="C238" s="38">
        <f t="shared" si="11"/>
        <v>0</v>
      </c>
      <c r="D238" s="24"/>
      <c r="E238" s="40" t="str">
        <f t="shared" si="3"/>
        <v/>
      </c>
      <c r="F238" s="22"/>
      <c r="H238" s="22"/>
      <c r="J238" s="26"/>
      <c r="K238" s="1">
        <f t="shared" si="4"/>
        <v>0</v>
      </c>
      <c r="L238" s="1">
        <f t="shared" si="5"/>
        <v>0</v>
      </c>
      <c r="M238" s="22">
        <f t="shared" si="6"/>
        <v>0</v>
      </c>
      <c r="N238" s="22" t="str">
        <f t="shared" si="7"/>
        <v/>
      </c>
      <c r="O238" s="22" t="str">
        <f t="shared" si="8"/>
        <v>  </v>
      </c>
      <c r="P238" s="1"/>
      <c r="Q238" s="1"/>
      <c r="R238" s="1"/>
      <c r="S238" s="1"/>
      <c r="T238" s="1"/>
      <c r="U238" s="1"/>
      <c r="V238" s="1"/>
      <c r="W238" s="1">
        <f t="shared" si="9"/>
        <v>0</v>
      </c>
      <c r="X238" s="1" t="str">
        <f t="shared" si="10"/>
        <v>#DIV/0!</v>
      </c>
      <c r="Y238" s="1" t="str">
        <f t="shared" si="12"/>
        <v>#DIV/0!</v>
      </c>
    </row>
    <row r="239">
      <c r="A239" s="36" t="str">
        <f t="shared" si="1"/>
        <v/>
      </c>
      <c r="C239" s="38">
        <f t="shared" si="11"/>
        <v>0</v>
      </c>
      <c r="D239" s="24"/>
      <c r="E239" s="40" t="str">
        <f t="shared" si="3"/>
        <v/>
      </c>
      <c r="F239" s="22"/>
      <c r="H239" s="22"/>
      <c r="J239" s="26"/>
      <c r="K239" s="1">
        <f t="shared" si="4"/>
        <v>0</v>
      </c>
      <c r="L239" s="1">
        <f t="shared" si="5"/>
        <v>0</v>
      </c>
      <c r="M239" s="22">
        <f t="shared" si="6"/>
        <v>0</v>
      </c>
      <c r="N239" s="22" t="str">
        <f t="shared" si="7"/>
        <v/>
      </c>
      <c r="O239" s="22" t="str">
        <f t="shared" si="8"/>
        <v>  </v>
      </c>
      <c r="P239" s="1"/>
      <c r="Q239" s="1"/>
      <c r="R239" s="1"/>
      <c r="S239" s="1"/>
      <c r="T239" s="1"/>
      <c r="U239" s="1"/>
      <c r="V239" s="1"/>
      <c r="W239" s="1">
        <f t="shared" si="9"/>
        <v>0</v>
      </c>
      <c r="X239" s="1" t="str">
        <f t="shared" si="10"/>
        <v>#DIV/0!</v>
      </c>
      <c r="Y239" s="1" t="str">
        <f t="shared" si="12"/>
        <v>#DIV/0!</v>
      </c>
    </row>
    <row r="240">
      <c r="A240" s="36" t="str">
        <f t="shared" si="1"/>
        <v/>
      </c>
      <c r="C240" s="38">
        <f t="shared" si="11"/>
        <v>0</v>
      </c>
      <c r="D240" s="24"/>
      <c r="E240" s="40" t="str">
        <f t="shared" si="3"/>
        <v/>
      </c>
      <c r="F240" s="22"/>
      <c r="H240" s="22"/>
      <c r="J240" s="26"/>
      <c r="K240" s="1">
        <f t="shared" si="4"/>
        <v>0</v>
      </c>
      <c r="L240" s="1">
        <f t="shared" si="5"/>
        <v>0</v>
      </c>
      <c r="M240" s="22">
        <f t="shared" si="6"/>
        <v>0</v>
      </c>
      <c r="N240" s="22" t="str">
        <f t="shared" si="7"/>
        <v/>
      </c>
      <c r="O240" s="22" t="str">
        <f t="shared" si="8"/>
        <v>  </v>
      </c>
      <c r="P240" s="1"/>
      <c r="Q240" s="1"/>
      <c r="R240" s="1"/>
      <c r="S240" s="1"/>
      <c r="T240" s="1"/>
      <c r="U240" s="1"/>
      <c r="V240" s="1"/>
      <c r="W240" s="1">
        <f t="shared" si="9"/>
        <v>0</v>
      </c>
      <c r="X240" s="1" t="str">
        <f t="shared" si="10"/>
        <v>#DIV/0!</v>
      </c>
      <c r="Y240" s="1" t="str">
        <f t="shared" si="12"/>
        <v>#DIV/0!</v>
      </c>
    </row>
    <row r="241">
      <c r="A241" s="36" t="str">
        <f t="shared" si="1"/>
        <v/>
      </c>
      <c r="C241" s="38">
        <f t="shared" si="11"/>
        <v>0</v>
      </c>
      <c r="D241" s="24"/>
      <c r="E241" s="40" t="str">
        <f t="shared" si="3"/>
        <v/>
      </c>
      <c r="F241" s="22"/>
      <c r="H241" s="22"/>
      <c r="J241" s="26"/>
      <c r="K241" s="1">
        <f t="shared" si="4"/>
        <v>0</v>
      </c>
      <c r="L241" s="1">
        <f t="shared" si="5"/>
        <v>0</v>
      </c>
      <c r="M241" s="22">
        <f t="shared" si="6"/>
        <v>0</v>
      </c>
      <c r="N241" s="22" t="str">
        <f t="shared" si="7"/>
        <v/>
      </c>
      <c r="O241" s="22" t="str">
        <f t="shared" si="8"/>
        <v>  </v>
      </c>
      <c r="P241" s="1"/>
      <c r="Q241" s="1"/>
      <c r="R241" s="1"/>
      <c r="S241" s="1"/>
      <c r="T241" s="1"/>
      <c r="U241" s="1"/>
      <c r="V241" s="1"/>
      <c r="W241" s="1">
        <f t="shared" si="9"/>
        <v>0</v>
      </c>
      <c r="X241" s="1" t="str">
        <f t="shared" si="10"/>
        <v>#DIV/0!</v>
      </c>
      <c r="Y241" s="1" t="str">
        <f t="shared" si="12"/>
        <v>#DIV/0!</v>
      </c>
    </row>
    <row r="242">
      <c r="A242" s="36" t="str">
        <f t="shared" si="1"/>
        <v/>
      </c>
      <c r="C242" s="38">
        <f t="shared" si="11"/>
        <v>0</v>
      </c>
      <c r="D242" s="24"/>
      <c r="E242" s="40" t="str">
        <f t="shared" si="3"/>
        <v/>
      </c>
      <c r="F242" s="22"/>
      <c r="H242" s="22"/>
      <c r="J242" s="26"/>
      <c r="K242" s="1">
        <f t="shared" si="4"/>
        <v>0</v>
      </c>
      <c r="L242" s="1">
        <f t="shared" si="5"/>
        <v>0</v>
      </c>
      <c r="M242" s="22">
        <f t="shared" si="6"/>
        <v>0</v>
      </c>
      <c r="N242" s="22" t="str">
        <f t="shared" si="7"/>
        <v/>
      </c>
      <c r="O242" s="22" t="str">
        <f t="shared" si="8"/>
        <v>  </v>
      </c>
      <c r="P242" s="1"/>
      <c r="Q242" s="1"/>
      <c r="R242" s="1"/>
      <c r="S242" s="1"/>
      <c r="T242" s="1"/>
      <c r="U242" s="1"/>
      <c r="V242" s="1"/>
      <c r="W242" s="1">
        <f t="shared" si="9"/>
        <v>0</v>
      </c>
      <c r="X242" s="1" t="str">
        <f t="shared" si="10"/>
        <v>#DIV/0!</v>
      </c>
      <c r="Y242" s="1" t="str">
        <f t="shared" si="12"/>
        <v>#DIV/0!</v>
      </c>
    </row>
    <row r="243">
      <c r="A243" s="36" t="str">
        <f t="shared" si="1"/>
        <v/>
      </c>
      <c r="C243" s="38">
        <f t="shared" si="11"/>
        <v>0</v>
      </c>
      <c r="D243" s="24"/>
      <c r="E243" s="40" t="str">
        <f t="shared" si="3"/>
        <v/>
      </c>
      <c r="F243" s="22"/>
      <c r="H243" s="22"/>
      <c r="J243" s="26"/>
      <c r="K243" s="1">
        <f t="shared" si="4"/>
        <v>0</v>
      </c>
      <c r="L243" s="1">
        <f t="shared" si="5"/>
        <v>0</v>
      </c>
      <c r="M243" s="22">
        <f t="shared" si="6"/>
        <v>0</v>
      </c>
      <c r="N243" s="22" t="str">
        <f t="shared" si="7"/>
        <v/>
      </c>
      <c r="O243" s="22" t="str">
        <f t="shared" si="8"/>
        <v>  </v>
      </c>
      <c r="P243" s="1"/>
      <c r="Q243" s="1"/>
      <c r="R243" s="1"/>
      <c r="S243" s="1"/>
      <c r="T243" s="1"/>
      <c r="U243" s="1"/>
      <c r="V243" s="1"/>
      <c r="W243" s="1">
        <f t="shared" si="9"/>
        <v>0</v>
      </c>
      <c r="X243" s="1" t="str">
        <f t="shared" si="10"/>
        <v>#DIV/0!</v>
      </c>
      <c r="Y243" s="1" t="str">
        <f t="shared" si="12"/>
        <v>#DIV/0!</v>
      </c>
    </row>
    <row r="244">
      <c r="A244" s="36" t="str">
        <f t="shared" si="1"/>
        <v/>
      </c>
      <c r="C244" s="38">
        <f t="shared" si="11"/>
        <v>0</v>
      </c>
      <c r="D244" s="24"/>
      <c r="E244" s="40" t="str">
        <f t="shared" si="3"/>
        <v/>
      </c>
      <c r="F244" s="22"/>
      <c r="H244" s="22"/>
      <c r="J244" s="26"/>
      <c r="K244" s="1">
        <f t="shared" si="4"/>
        <v>0</v>
      </c>
      <c r="L244" s="1">
        <f t="shared" si="5"/>
        <v>0</v>
      </c>
      <c r="M244" s="22">
        <f t="shared" si="6"/>
        <v>0</v>
      </c>
      <c r="N244" s="22" t="str">
        <f t="shared" si="7"/>
        <v/>
      </c>
      <c r="O244" s="22" t="str">
        <f t="shared" si="8"/>
        <v>  </v>
      </c>
      <c r="P244" s="1"/>
      <c r="Q244" s="1"/>
      <c r="R244" s="1"/>
      <c r="S244" s="1"/>
      <c r="T244" s="1"/>
      <c r="U244" s="1"/>
      <c r="V244" s="1"/>
      <c r="W244" s="1">
        <f t="shared" si="9"/>
        <v>0</v>
      </c>
      <c r="X244" s="1" t="str">
        <f t="shared" si="10"/>
        <v>#DIV/0!</v>
      </c>
      <c r="Y244" s="1" t="str">
        <f t="shared" si="12"/>
        <v>#DIV/0!</v>
      </c>
    </row>
    <row r="245">
      <c r="A245" s="36" t="str">
        <f t="shared" si="1"/>
        <v/>
      </c>
      <c r="C245" s="38">
        <f t="shared" si="11"/>
        <v>0</v>
      </c>
      <c r="D245" s="24"/>
      <c r="E245" s="40" t="str">
        <f t="shared" si="3"/>
        <v/>
      </c>
      <c r="F245" s="22"/>
      <c r="H245" s="22"/>
      <c r="J245" s="26"/>
      <c r="K245" s="1">
        <f t="shared" si="4"/>
        <v>0</v>
      </c>
      <c r="L245" s="1">
        <f t="shared" si="5"/>
        <v>0</v>
      </c>
      <c r="M245" s="22">
        <f t="shared" si="6"/>
        <v>0</v>
      </c>
      <c r="N245" s="22" t="str">
        <f t="shared" si="7"/>
        <v/>
      </c>
      <c r="O245" s="22" t="str">
        <f t="shared" si="8"/>
        <v>  </v>
      </c>
      <c r="P245" s="1"/>
      <c r="Q245" s="1"/>
      <c r="R245" s="1"/>
      <c r="S245" s="1"/>
      <c r="T245" s="1"/>
      <c r="U245" s="1"/>
      <c r="V245" s="1"/>
      <c r="W245" s="1">
        <f t="shared" si="9"/>
        <v>0</v>
      </c>
      <c r="X245" s="1" t="str">
        <f t="shared" si="10"/>
        <v>#DIV/0!</v>
      </c>
      <c r="Y245" s="1" t="str">
        <f t="shared" si="12"/>
        <v>#DIV/0!</v>
      </c>
    </row>
    <row r="246">
      <c r="A246" s="36" t="str">
        <f t="shared" si="1"/>
        <v/>
      </c>
      <c r="C246" s="38">
        <f t="shared" si="11"/>
        <v>0</v>
      </c>
      <c r="D246" s="24"/>
      <c r="E246" s="40" t="str">
        <f t="shared" si="3"/>
        <v/>
      </c>
      <c r="F246" s="22"/>
      <c r="H246" s="22"/>
      <c r="J246" s="26"/>
      <c r="K246" s="1">
        <f t="shared" si="4"/>
        <v>0</v>
      </c>
      <c r="L246" s="1">
        <f t="shared" si="5"/>
        <v>0</v>
      </c>
      <c r="M246" s="22">
        <f t="shared" si="6"/>
        <v>0</v>
      </c>
      <c r="N246" s="22" t="str">
        <f t="shared" si="7"/>
        <v/>
      </c>
      <c r="O246" s="22" t="str">
        <f t="shared" si="8"/>
        <v>  </v>
      </c>
      <c r="P246" s="1"/>
      <c r="Q246" s="1"/>
      <c r="R246" s="1"/>
      <c r="S246" s="1"/>
      <c r="T246" s="1"/>
      <c r="U246" s="1"/>
      <c r="V246" s="1"/>
      <c r="W246" s="1">
        <f t="shared" si="9"/>
        <v>0</v>
      </c>
      <c r="X246" s="1" t="str">
        <f t="shared" si="10"/>
        <v>#DIV/0!</v>
      </c>
      <c r="Y246" s="1" t="str">
        <f t="shared" si="12"/>
        <v>#DIV/0!</v>
      </c>
    </row>
    <row r="247">
      <c r="A247" s="36" t="str">
        <f t="shared" si="1"/>
        <v/>
      </c>
      <c r="C247" s="38">
        <f t="shared" si="11"/>
        <v>0</v>
      </c>
      <c r="D247" s="24"/>
      <c r="E247" s="40" t="str">
        <f t="shared" si="3"/>
        <v/>
      </c>
      <c r="F247" s="22"/>
      <c r="H247" s="22"/>
      <c r="J247" s="26"/>
      <c r="K247" s="1">
        <f t="shared" si="4"/>
        <v>0</v>
      </c>
      <c r="L247" s="1">
        <f t="shared" si="5"/>
        <v>0</v>
      </c>
      <c r="M247" s="22">
        <f t="shared" si="6"/>
        <v>0</v>
      </c>
      <c r="N247" s="22" t="str">
        <f t="shared" si="7"/>
        <v/>
      </c>
      <c r="O247" s="22" t="str">
        <f t="shared" si="8"/>
        <v>  </v>
      </c>
      <c r="P247" s="1"/>
      <c r="Q247" s="1"/>
      <c r="R247" s="1"/>
      <c r="S247" s="1"/>
      <c r="T247" s="1"/>
      <c r="U247" s="1"/>
      <c r="V247" s="1"/>
      <c r="W247" s="1">
        <f t="shared" si="9"/>
        <v>0</v>
      </c>
      <c r="X247" s="1" t="str">
        <f t="shared" si="10"/>
        <v>#DIV/0!</v>
      </c>
      <c r="Y247" s="1" t="str">
        <f t="shared" si="12"/>
        <v>#DIV/0!</v>
      </c>
    </row>
    <row r="248">
      <c r="A248" s="36" t="str">
        <f t="shared" si="1"/>
        <v/>
      </c>
      <c r="C248" s="38">
        <f t="shared" si="11"/>
        <v>0</v>
      </c>
      <c r="D248" s="24"/>
      <c r="E248" s="40" t="str">
        <f t="shared" si="3"/>
        <v/>
      </c>
      <c r="F248" s="22"/>
      <c r="H248" s="22"/>
      <c r="J248" s="26"/>
      <c r="K248" s="1">
        <f t="shared" si="4"/>
        <v>0</v>
      </c>
      <c r="L248" s="1">
        <f t="shared" si="5"/>
        <v>0</v>
      </c>
      <c r="M248" s="22">
        <f t="shared" si="6"/>
        <v>0</v>
      </c>
      <c r="N248" s="22" t="str">
        <f t="shared" si="7"/>
        <v/>
      </c>
      <c r="O248" s="22" t="str">
        <f t="shared" si="8"/>
        <v>  </v>
      </c>
      <c r="P248" s="1"/>
      <c r="Q248" s="1"/>
      <c r="R248" s="1"/>
      <c r="S248" s="1"/>
      <c r="T248" s="1"/>
      <c r="U248" s="1"/>
      <c r="V248" s="1"/>
      <c r="W248" s="1">
        <f t="shared" si="9"/>
        <v>0</v>
      </c>
      <c r="X248" s="1" t="str">
        <f t="shared" si="10"/>
        <v>#DIV/0!</v>
      </c>
      <c r="Y248" s="1" t="str">
        <f t="shared" si="12"/>
        <v>#DIV/0!</v>
      </c>
    </row>
    <row r="249">
      <c r="A249" s="36" t="str">
        <f t="shared" si="1"/>
        <v/>
      </c>
      <c r="C249" s="38">
        <f t="shared" si="11"/>
        <v>0</v>
      </c>
      <c r="D249" s="24"/>
      <c r="E249" s="40" t="str">
        <f t="shared" si="3"/>
        <v/>
      </c>
      <c r="F249" s="22"/>
      <c r="H249" s="22"/>
      <c r="J249" s="26"/>
      <c r="K249" s="1">
        <f t="shared" si="4"/>
        <v>0</v>
      </c>
      <c r="L249" s="1">
        <f t="shared" si="5"/>
        <v>0</v>
      </c>
      <c r="M249" s="22">
        <f t="shared" si="6"/>
        <v>0</v>
      </c>
      <c r="N249" s="22" t="str">
        <f t="shared" si="7"/>
        <v/>
      </c>
      <c r="O249" s="22" t="str">
        <f t="shared" si="8"/>
        <v>  </v>
      </c>
      <c r="P249" s="1"/>
      <c r="Q249" s="1"/>
      <c r="R249" s="1"/>
      <c r="S249" s="1"/>
      <c r="T249" s="1"/>
      <c r="U249" s="1"/>
      <c r="V249" s="1"/>
      <c r="W249" s="1">
        <f t="shared" si="9"/>
        <v>0</v>
      </c>
      <c r="X249" s="1" t="str">
        <f t="shared" si="10"/>
        <v>#DIV/0!</v>
      </c>
      <c r="Y249" s="1" t="str">
        <f t="shared" si="12"/>
        <v>#DIV/0!</v>
      </c>
    </row>
    <row r="250">
      <c r="A250" s="36" t="str">
        <f t="shared" si="1"/>
        <v/>
      </c>
      <c r="C250" s="38">
        <f t="shared" si="11"/>
        <v>0</v>
      </c>
      <c r="D250" s="24"/>
      <c r="E250" s="40" t="str">
        <f t="shared" si="3"/>
        <v/>
      </c>
      <c r="F250" s="22"/>
      <c r="H250" s="22"/>
      <c r="J250" s="26"/>
      <c r="K250" s="1">
        <f t="shared" si="4"/>
        <v>0</v>
      </c>
      <c r="L250" s="1">
        <f t="shared" si="5"/>
        <v>0</v>
      </c>
      <c r="M250" s="22">
        <f t="shared" si="6"/>
        <v>0</v>
      </c>
      <c r="N250" s="22" t="str">
        <f t="shared" si="7"/>
        <v/>
      </c>
      <c r="O250" s="22" t="str">
        <f t="shared" si="8"/>
        <v>  </v>
      </c>
      <c r="P250" s="1"/>
      <c r="Q250" s="1"/>
      <c r="R250" s="1"/>
      <c r="S250" s="1"/>
      <c r="T250" s="1"/>
      <c r="U250" s="1"/>
      <c r="V250" s="1"/>
      <c r="W250" s="1">
        <f t="shared" si="9"/>
        <v>0</v>
      </c>
      <c r="X250" s="1" t="str">
        <f t="shared" si="10"/>
        <v>#DIV/0!</v>
      </c>
      <c r="Y250" s="1" t="str">
        <f t="shared" si="12"/>
        <v>#DIV/0!</v>
      </c>
    </row>
    <row r="251">
      <c r="A251" s="36" t="str">
        <f t="shared" si="1"/>
        <v/>
      </c>
      <c r="C251" s="38">
        <f t="shared" si="11"/>
        <v>0</v>
      </c>
      <c r="D251" s="24"/>
      <c r="E251" s="40" t="str">
        <f t="shared" si="3"/>
        <v/>
      </c>
      <c r="F251" s="22"/>
      <c r="H251" s="22"/>
      <c r="J251" s="26"/>
      <c r="K251" s="1">
        <f t="shared" si="4"/>
        <v>0</v>
      </c>
      <c r="L251" s="1">
        <f t="shared" si="5"/>
        <v>0</v>
      </c>
      <c r="M251" s="22">
        <f t="shared" si="6"/>
        <v>0</v>
      </c>
      <c r="N251" s="22" t="str">
        <f t="shared" si="7"/>
        <v/>
      </c>
      <c r="O251" s="22" t="str">
        <f t="shared" si="8"/>
        <v>  </v>
      </c>
      <c r="P251" s="1"/>
      <c r="Q251" s="1"/>
      <c r="R251" s="1"/>
      <c r="S251" s="1"/>
      <c r="T251" s="1"/>
      <c r="U251" s="1"/>
      <c r="V251" s="1"/>
      <c r="W251" s="1">
        <f t="shared" si="9"/>
        <v>0</v>
      </c>
      <c r="X251" s="1" t="str">
        <f t="shared" si="10"/>
        <v>#DIV/0!</v>
      </c>
      <c r="Y251" s="1" t="str">
        <f t="shared" si="12"/>
        <v>#DIV/0!</v>
      </c>
    </row>
    <row r="252">
      <c r="A252" s="36" t="str">
        <f t="shared" si="1"/>
        <v/>
      </c>
      <c r="C252" s="38">
        <f t="shared" si="11"/>
        <v>0</v>
      </c>
      <c r="D252" s="24"/>
      <c r="E252" s="40" t="str">
        <f t="shared" si="3"/>
        <v/>
      </c>
      <c r="F252" s="22"/>
      <c r="H252" s="22"/>
      <c r="J252" s="26"/>
      <c r="K252" s="1">
        <f t="shared" si="4"/>
        <v>0</v>
      </c>
      <c r="L252" s="1">
        <f t="shared" si="5"/>
        <v>0</v>
      </c>
      <c r="M252" s="22">
        <f t="shared" si="6"/>
        <v>0</v>
      </c>
      <c r="N252" s="22" t="str">
        <f t="shared" si="7"/>
        <v/>
      </c>
      <c r="O252" s="22" t="str">
        <f t="shared" si="8"/>
        <v>  </v>
      </c>
      <c r="P252" s="1"/>
      <c r="Q252" s="1"/>
      <c r="R252" s="1"/>
      <c r="S252" s="1"/>
      <c r="T252" s="1"/>
      <c r="U252" s="1"/>
      <c r="V252" s="1"/>
      <c r="W252" s="1">
        <f t="shared" si="9"/>
        <v>0</v>
      </c>
      <c r="X252" s="1" t="str">
        <f t="shared" si="10"/>
        <v>#DIV/0!</v>
      </c>
      <c r="Y252" s="1" t="str">
        <f t="shared" si="12"/>
        <v>#DIV/0!</v>
      </c>
    </row>
    <row r="253">
      <c r="A253" s="36" t="str">
        <f t="shared" si="1"/>
        <v/>
      </c>
      <c r="C253" s="38">
        <f t="shared" si="11"/>
        <v>0</v>
      </c>
      <c r="D253" s="24"/>
      <c r="E253" s="40" t="str">
        <f t="shared" si="3"/>
        <v/>
      </c>
      <c r="F253" s="22"/>
      <c r="H253" s="22"/>
      <c r="J253" s="26"/>
      <c r="K253" s="1">
        <f t="shared" si="4"/>
        <v>0</v>
      </c>
      <c r="L253" s="1">
        <f t="shared" si="5"/>
        <v>0</v>
      </c>
      <c r="M253" s="22">
        <f t="shared" si="6"/>
        <v>0</v>
      </c>
      <c r="N253" s="22" t="str">
        <f t="shared" si="7"/>
        <v/>
      </c>
      <c r="O253" s="22" t="str">
        <f t="shared" si="8"/>
        <v>  </v>
      </c>
      <c r="P253" s="1"/>
      <c r="Q253" s="1"/>
      <c r="R253" s="1"/>
      <c r="S253" s="1"/>
      <c r="T253" s="1"/>
      <c r="U253" s="1"/>
      <c r="V253" s="1"/>
      <c r="W253" s="1">
        <f t="shared" si="9"/>
        <v>0</v>
      </c>
      <c r="X253" s="1" t="str">
        <f t="shared" si="10"/>
        <v>#DIV/0!</v>
      </c>
      <c r="Y253" s="1" t="str">
        <f t="shared" si="12"/>
        <v>#DIV/0!</v>
      </c>
    </row>
    <row r="254">
      <c r="A254" s="36" t="str">
        <f t="shared" si="1"/>
        <v/>
      </c>
      <c r="C254" s="38">
        <f t="shared" si="11"/>
        <v>0</v>
      </c>
      <c r="D254" s="24"/>
      <c r="E254" s="40" t="str">
        <f t="shared" si="3"/>
        <v/>
      </c>
      <c r="F254" s="22"/>
      <c r="H254" s="22"/>
      <c r="J254" s="26"/>
      <c r="K254" s="1">
        <f t="shared" si="4"/>
        <v>0</v>
      </c>
      <c r="L254" s="1">
        <f t="shared" si="5"/>
        <v>0</v>
      </c>
      <c r="M254" s="22">
        <f t="shared" si="6"/>
        <v>0</v>
      </c>
      <c r="N254" s="22" t="str">
        <f t="shared" si="7"/>
        <v/>
      </c>
      <c r="O254" s="22" t="str">
        <f t="shared" si="8"/>
        <v>  </v>
      </c>
      <c r="P254" s="1"/>
      <c r="Q254" s="1"/>
      <c r="R254" s="1"/>
      <c r="S254" s="1"/>
      <c r="T254" s="1"/>
      <c r="U254" s="1"/>
      <c r="V254" s="1"/>
      <c r="W254" s="1">
        <f t="shared" si="9"/>
        <v>0</v>
      </c>
      <c r="X254" s="1" t="str">
        <f t="shared" si="10"/>
        <v>#DIV/0!</v>
      </c>
      <c r="Y254" s="1" t="str">
        <f t="shared" si="12"/>
        <v>#DIV/0!</v>
      </c>
    </row>
    <row r="255">
      <c r="A255" s="36" t="str">
        <f t="shared" si="1"/>
        <v/>
      </c>
      <c r="C255" s="38">
        <f t="shared" si="11"/>
        <v>0</v>
      </c>
      <c r="D255" s="24"/>
      <c r="E255" s="40" t="str">
        <f t="shared" si="3"/>
        <v/>
      </c>
      <c r="F255" s="22"/>
      <c r="H255" s="22"/>
      <c r="J255" s="26"/>
      <c r="K255" s="1">
        <f t="shared" si="4"/>
        <v>0</v>
      </c>
      <c r="L255" s="1">
        <f t="shared" si="5"/>
        <v>0</v>
      </c>
      <c r="M255" s="22">
        <f t="shared" si="6"/>
        <v>0</v>
      </c>
      <c r="N255" s="22" t="str">
        <f t="shared" si="7"/>
        <v/>
      </c>
      <c r="O255" s="22" t="str">
        <f t="shared" si="8"/>
        <v>  </v>
      </c>
      <c r="P255" s="1"/>
      <c r="Q255" s="1"/>
      <c r="R255" s="1"/>
      <c r="S255" s="1"/>
      <c r="T255" s="1"/>
      <c r="U255" s="1"/>
      <c r="V255" s="1"/>
      <c r="W255" s="1">
        <f t="shared" si="9"/>
        <v>0</v>
      </c>
      <c r="X255" s="1" t="str">
        <f t="shared" si="10"/>
        <v>#DIV/0!</v>
      </c>
      <c r="Y255" s="1" t="str">
        <f t="shared" si="12"/>
        <v>#DIV/0!</v>
      </c>
    </row>
    <row r="256">
      <c r="A256" s="36" t="str">
        <f t="shared" si="1"/>
        <v/>
      </c>
      <c r="C256" s="38">
        <f t="shared" si="11"/>
        <v>0</v>
      </c>
      <c r="D256" s="24"/>
      <c r="E256" s="40" t="str">
        <f t="shared" si="3"/>
        <v/>
      </c>
      <c r="F256" s="22"/>
      <c r="H256" s="22"/>
      <c r="J256" s="26"/>
      <c r="K256" s="1">
        <f t="shared" si="4"/>
        <v>0</v>
      </c>
      <c r="L256" s="1">
        <f t="shared" si="5"/>
        <v>0</v>
      </c>
      <c r="M256" s="22">
        <f t="shared" si="6"/>
        <v>0</v>
      </c>
      <c r="N256" s="22" t="str">
        <f t="shared" si="7"/>
        <v/>
      </c>
      <c r="O256" s="22" t="str">
        <f t="shared" si="8"/>
        <v>  </v>
      </c>
      <c r="P256" s="1"/>
      <c r="Q256" s="1"/>
      <c r="R256" s="1"/>
      <c r="S256" s="1"/>
      <c r="T256" s="1"/>
      <c r="U256" s="1"/>
      <c r="V256" s="1"/>
      <c r="W256" s="1">
        <f t="shared" si="9"/>
        <v>0</v>
      </c>
      <c r="X256" s="1" t="str">
        <f t="shared" si="10"/>
        <v>#DIV/0!</v>
      </c>
      <c r="Y256" s="1" t="str">
        <f t="shared" si="12"/>
        <v>#DIV/0!</v>
      </c>
    </row>
    <row r="257">
      <c r="A257" s="36" t="str">
        <f t="shared" si="1"/>
        <v/>
      </c>
      <c r="C257" s="38">
        <f t="shared" si="11"/>
        <v>0</v>
      </c>
      <c r="D257" s="24"/>
      <c r="E257" s="40" t="str">
        <f t="shared" si="3"/>
        <v/>
      </c>
      <c r="F257" s="22"/>
      <c r="H257" s="22"/>
      <c r="J257" s="26"/>
      <c r="K257" s="1">
        <f t="shared" si="4"/>
        <v>0</v>
      </c>
      <c r="L257" s="1">
        <f t="shared" si="5"/>
        <v>0</v>
      </c>
      <c r="M257" s="22">
        <f t="shared" si="6"/>
        <v>0</v>
      </c>
      <c r="N257" s="22" t="str">
        <f t="shared" si="7"/>
        <v/>
      </c>
      <c r="O257" s="22" t="str">
        <f t="shared" si="8"/>
        <v>  </v>
      </c>
      <c r="P257" s="1"/>
      <c r="Q257" s="1"/>
      <c r="R257" s="1"/>
      <c r="S257" s="1"/>
      <c r="T257" s="1"/>
      <c r="U257" s="1"/>
      <c r="V257" s="1"/>
      <c r="W257" s="1">
        <f t="shared" si="9"/>
        <v>0</v>
      </c>
      <c r="X257" s="1" t="str">
        <f t="shared" si="10"/>
        <v>#DIV/0!</v>
      </c>
      <c r="Y257" s="1" t="str">
        <f t="shared" si="12"/>
        <v>#DIV/0!</v>
      </c>
    </row>
    <row r="258">
      <c r="A258" s="36" t="str">
        <f t="shared" si="1"/>
        <v/>
      </c>
      <c r="C258" s="38">
        <f t="shared" si="11"/>
        <v>0</v>
      </c>
      <c r="D258" s="24"/>
      <c r="E258" s="40" t="str">
        <f t="shared" si="3"/>
        <v/>
      </c>
      <c r="F258" s="22"/>
      <c r="H258" s="22"/>
      <c r="J258" s="26"/>
      <c r="K258" s="1">
        <f t="shared" si="4"/>
        <v>0</v>
      </c>
      <c r="L258" s="1">
        <f t="shared" si="5"/>
        <v>0</v>
      </c>
      <c r="M258" s="22">
        <f t="shared" si="6"/>
        <v>0</v>
      </c>
      <c r="N258" s="22" t="str">
        <f t="shared" si="7"/>
        <v/>
      </c>
      <c r="O258" s="22" t="str">
        <f t="shared" si="8"/>
        <v>  </v>
      </c>
      <c r="P258" s="1"/>
      <c r="Q258" s="1"/>
      <c r="R258" s="1"/>
      <c r="S258" s="1"/>
      <c r="T258" s="1"/>
      <c r="U258" s="1"/>
      <c r="V258" s="1"/>
      <c r="W258" s="1">
        <f t="shared" si="9"/>
        <v>0</v>
      </c>
      <c r="X258" s="1" t="str">
        <f t="shared" si="10"/>
        <v>#DIV/0!</v>
      </c>
      <c r="Y258" s="1" t="str">
        <f t="shared" si="12"/>
        <v>#DIV/0!</v>
      </c>
    </row>
    <row r="259">
      <c r="A259" s="36" t="str">
        <f t="shared" si="1"/>
        <v/>
      </c>
      <c r="C259" s="38">
        <f t="shared" si="11"/>
        <v>0</v>
      </c>
      <c r="D259" s="24"/>
      <c r="E259" s="40" t="str">
        <f t="shared" si="3"/>
        <v/>
      </c>
      <c r="F259" s="22"/>
      <c r="H259" s="22"/>
      <c r="J259" s="26"/>
      <c r="K259" s="1">
        <f t="shared" si="4"/>
        <v>0</v>
      </c>
      <c r="L259" s="1">
        <f t="shared" si="5"/>
        <v>0</v>
      </c>
      <c r="M259" s="22">
        <f t="shared" si="6"/>
        <v>0</v>
      </c>
      <c r="N259" s="22" t="str">
        <f t="shared" si="7"/>
        <v/>
      </c>
      <c r="O259" s="22" t="str">
        <f t="shared" si="8"/>
        <v>  </v>
      </c>
      <c r="P259" s="1"/>
      <c r="Q259" s="1"/>
      <c r="R259" s="1"/>
      <c r="S259" s="1"/>
      <c r="T259" s="1"/>
      <c r="U259" s="1"/>
      <c r="V259" s="1"/>
      <c r="W259" s="1">
        <f t="shared" si="9"/>
        <v>0</v>
      </c>
      <c r="X259" s="1" t="str">
        <f t="shared" si="10"/>
        <v>#DIV/0!</v>
      </c>
      <c r="Y259" s="1" t="str">
        <f t="shared" si="12"/>
        <v>#DIV/0!</v>
      </c>
    </row>
    <row r="260">
      <c r="A260" s="36" t="str">
        <f t="shared" si="1"/>
        <v/>
      </c>
      <c r="C260" s="38">
        <f t="shared" si="11"/>
        <v>0</v>
      </c>
      <c r="D260" s="24"/>
      <c r="E260" s="40" t="str">
        <f t="shared" si="3"/>
        <v/>
      </c>
      <c r="F260" s="22"/>
      <c r="H260" s="22"/>
      <c r="J260" s="26"/>
      <c r="K260" s="1">
        <f t="shared" si="4"/>
        <v>0</v>
      </c>
      <c r="L260" s="1">
        <f t="shared" si="5"/>
        <v>0</v>
      </c>
      <c r="M260" s="22">
        <f t="shared" si="6"/>
        <v>0</v>
      </c>
      <c r="N260" s="22" t="str">
        <f t="shared" si="7"/>
        <v/>
      </c>
      <c r="O260" s="22" t="str">
        <f t="shared" si="8"/>
        <v>  </v>
      </c>
      <c r="P260" s="1"/>
      <c r="Q260" s="1"/>
      <c r="R260" s="1"/>
      <c r="S260" s="1"/>
      <c r="T260" s="1"/>
      <c r="U260" s="1"/>
      <c r="V260" s="1"/>
      <c r="W260" s="1">
        <f t="shared" si="9"/>
        <v>0</v>
      </c>
      <c r="X260" s="1" t="str">
        <f t="shared" si="10"/>
        <v>#DIV/0!</v>
      </c>
      <c r="Y260" s="1" t="str">
        <f t="shared" si="12"/>
        <v>#DIV/0!</v>
      </c>
    </row>
    <row r="261">
      <c r="A261" s="36" t="str">
        <f t="shared" si="1"/>
        <v/>
      </c>
      <c r="C261" s="38">
        <f t="shared" si="11"/>
        <v>0</v>
      </c>
      <c r="D261" s="24"/>
      <c r="E261" s="40" t="str">
        <f t="shared" si="3"/>
        <v/>
      </c>
      <c r="F261" s="22"/>
      <c r="H261" s="22"/>
      <c r="J261" s="26"/>
      <c r="K261" s="1">
        <f t="shared" si="4"/>
        <v>0</v>
      </c>
      <c r="L261" s="1">
        <f t="shared" si="5"/>
        <v>0</v>
      </c>
      <c r="M261" s="22">
        <f t="shared" si="6"/>
        <v>0</v>
      </c>
      <c r="N261" s="22" t="str">
        <f t="shared" si="7"/>
        <v/>
      </c>
      <c r="O261" s="22" t="str">
        <f t="shared" si="8"/>
        <v>  </v>
      </c>
      <c r="P261" s="1"/>
      <c r="Q261" s="1"/>
      <c r="R261" s="1"/>
      <c r="S261" s="1"/>
      <c r="T261" s="1"/>
      <c r="U261" s="1"/>
      <c r="V261" s="1"/>
      <c r="W261" s="1">
        <f t="shared" si="9"/>
        <v>0</v>
      </c>
      <c r="X261" s="1" t="str">
        <f t="shared" si="10"/>
        <v>#DIV/0!</v>
      </c>
      <c r="Y261" s="1" t="str">
        <f t="shared" si="12"/>
        <v>#DIV/0!</v>
      </c>
    </row>
    <row r="262">
      <c r="A262" s="36" t="str">
        <f t="shared" si="1"/>
        <v/>
      </c>
      <c r="C262" s="38">
        <f t="shared" si="11"/>
        <v>0</v>
      </c>
      <c r="D262" s="24"/>
      <c r="E262" s="40" t="str">
        <f t="shared" si="3"/>
        <v/>
      </c>
      <c r="F262" s="22"/>
      <c r="H262" s="22"/>
      <c r="J262" s="26"/>
      <c r="K262" s="1">
        <f t="shared" si="4"/>
        <v>0</v>
      </c>
      <c r="L262" s="1">
        <f t="shared" si="5"/>
        <v>0</v>
      </c>
      <c r="M262" s="22">
        <f t="shared" si="6"/>
        <v>0</v>
      </c>
      <c r="N262" s="22" t="str">
        <f t="shared" si="7"/>
        <v/>
      </c>
      <c r="O262" s="22" t="str">
        <f t="shared" si="8"/>
        <v>  </v>
      </c>
      <c r="P262" s="1"/>
      <c r="Q262" s="1"/>
      <c r="R262" s="1"/>
      <c r="S262" s="1"/>
      <c r="T262" s="1"/>
      <c r="U262" s="1"/>
      <c r="V262" s="1"/>
      <c r="W262" s="1">
        <f t="shared" si="9"/>
        <v>0</v>
      </c>
      <c r="X262" s="1" t="str">
        <f t="shared" si="10"/>
        <v>#DIV/0!</v>
      </c>
      <c r="Y262" s="1" t="str">
        <f t="shared" si="12"/>
        <v>#DIV/0!</v>
      </c>
    </row>
    <row r="263">
      <c r="A263" s="36" t="str">
        <f t="shared" si="1"/>
        <v/>
      </c>
      <c r="C263" s="38">
        <f t="shared" si="11"/>
        <v>0</v>
      </c>
      <c r="D263" s="24"/>
      <c r="E263" s="40" t="str">
        <f t="shared" si="3"/>
        <v/>
      </c>
      <c r="F263" s="22"/>
      <c r="H263" s="22"/>
      <c r="J263" s="26"/>
      <c r="K263" s="1">
        <f t="shared" si="4"/>
        <v>0</v>
      </c>
      <c r="L263" s="1">
        <f t="shared" si="5"/>
        <v>0</v>
      </c>
      <c r="M263" s="22">
        <f t="shared" si="6"/>
        <v>0</v>
      </c>
      <c r="N263" s="22" t="str">
        <f t="shared" si="7"/>
        <v/>
      </c>
      <c r="O263" s="22" t="str">
        <f t="shared" si="8"/>
        <v>  </v>
      </c>
      <c r="P263" s="1"/>
      <c r="Q263" s="1"/>
      <c r="R263" s="1"/>
      <c r="S263" s="1"/>
      <c r="T263" s="1"/>
      <c r="U263" s="1"/>
      <c r="V263" s="1"/>
      <c r="W263" s="1">
        <f t="shared" si="9"/>
        <v>0</v>
      </c>
      <c r="X263" s="1" t="str">
        <f t="shared" si="10"/>
        <v>#DIV/0!</v>
      </c>
      <c r="Y263" s="1" t="str">
        <f t="shared" si="12"/>
        <v>#DIV/0!</v>
      </c>
    </row>
    <row r="264">
      <c r="A264" s="36" t="str">
        <f t="shared" si="1"/>
        <v/>
      </c>
      <c r="C264" s="38">
        <f t="shared" si="11"/>
        <v>0</v>
      </c>
      <c r="D264" s="24"/>
      <c r="E264" s="40" t="str">
        <f t="shared" si="3"/>
        <v/>
      </c>
      <c r="F264" s="22"/>
      <c r="H264" s="22"/>
      <c r="J264" s="26"/>
      <c r="K264" s="1">
        <f t="shared" si="4"/>
        <v>0</v>
      </c>
      <c r="L264" s="1">
        <f t="shared" si="5"/>
        <v>0</v>
      </c>
      <c r="M264" s="22">
        <f t="shared" si="6"/>
        <v>0</v>
      </c>
      <c r="N264" s="22" t="str">
        <f t="shared" si="7"/>
        <v/>
      </c>
      <c r="O264" s="22" t="str">
        <f t="shared" si="8"/>
        <v>  </v>
      </c>
      <c r="P264" s="1"/>
      <c r="Q264" s="1"/>
      <c r="R264" s="1"/>
      <c r="S264" s="1"/>
      <c r="T264" s="1"/>
      <c r="U264" s="1"/>
      <c r="V264" s="1"/>
      <c r="W264" s="1">
        <f t="shared" si="9"/>
        <v>0</v>
      </c>
      <c r="X264" s="1" t="str">
        <f t="shared" si="10"/>
        <v>#DIV/0!</v>
      </c>
      <c r="Y264" s="1" t="str">
        <f t="shared" si="12"/>
        <v>#DIV/0!</v>
      </c>
    </row>
    <row r="265">
      <c r="A265" s="36" t="str">
        <f t="shared" si="1"/>
        <v/>
      </c>
      <c r="C265" s="38">
        <f t="shared" si="11"/>
        <v>0</v>
      </c>
      <c r="D265" s="24"/>
      <c r="E265" s="40" t="str">
        <f t="shared" si="3"/>
        <v/>
      </c>
      <c r="F265" s="22"/>
      <c r="H265" s="22"/>
      <c r="J265" s="26"/>
      <c r="K265" s="1">
        <f t="shared" si="4"/>
        <v>0</v>
      </c>
      <c r="L265" s="1">
        <f t="shared" si="5"/>
        <v>0</v>
      </c>
      <c r="M265" s="22">
        <f t="shared" si="6"/>
        <v>0</v>
      </c>
      <c r="N265" s="22" t="str">
        <f t="shared" si="7"/>
        <v/>
      </c>
      <c r="O265" s="22" t="str">
        <f t="shared" si="8"/>
        <v>  </v>
      </c>
      <c r="P265" s="1"/>
      <c r="Q265" s="1"/>
      <c r="R265" s="1"/>
      <c r="S265" s="1"/>
      <c r="T265" s="1"/>
      <c r="U265" s="1"/>
      <c r="V265" s="1"/>
      <c r="W265" s="1">
        <f t="shared" si="9"/>
        <v>0</v>
      </c>
      <c r="X265" s="1" t="str">
        <f t="shared" si="10"/>
        <v>#DIV/0!</v>
      </c>
      <c r="Y265" s="1" t="str">
        <f t="shared" si="12"/>
        <v>#DIV/0!</v>
      </c>
    </row>
    <row r="266">
      <c r="A266" s="36" t="str">
        <f t="shared" si="1"/>
        <v/>
      </c>
      <c r="C266" s="38">
        <f t="shared" si="11"/>
        <v>0</v>
      </c>
      <c r="D266" s="24"/>
      <c r="E266" s="40" t="str">
        <f t="shared" si="3"/>
        <v/>
      </c>
      <c r="F266" s="22"/>
      <c r="H266" s="22"/>
      <c r="J266" s="26"/>
      <c r="K266" s="1">
        <f t="shared" si="4"/>
        <v>0</v>
      </c>
      <c r="L266" s="1">
        <f t="shared" si="5"/>
        <v>0</v>
      </c>
      <c r="M266" s="22">
        <f t="shared" si="6"/>
        <v>0</v>
      </c>
      <c r="N266" s="22" t="str">
        <f t="shared" si="7"/>
        <v/>
      </c>
      <c r="O266" s="22" t="str">
        <f t="shared" si="8"/>
        <v>  </v>
      </c>
      <c r="P266" s="1"/>
      <c r="Q266" s="1"/>
      <c r="R266" s="1"/>
      <c r="S266" s="1"/>
      <c r="T266" s="1"/>
      <c r="U266" s="1"/>
      <c r="V266" s="1"/>
      <c r="W266" s="1">
        <f t="shared" si="9"/>
        <v>0</v>
      </c>
      <c r="X266" s="1" t="str">
        <f t="shared" si="10"/>
        <v>#DIV/0!</v>
      </c>
      <c r="Y266" s="1" t="str">
        <f t="shared" si="12"/>
        <v>#DIV/0!</v>
      </c>
    </row>
    <row r="267">
      <c r="A267" s="36" t="str">
        <f t="shared" si="1"/>
        <v/>
      </c>
      <c r="C267" s="38">
        <f t="shared" si="11"/>
        <v>0</v>
      </c>
      <c r="D267" s="24"/>
      <c r="E267" s="40" t="str">
        <f t="shared" si="3"/>
        <v/>
      </c>
      <c r="F267" s="22"/>
      <c r="H267" s="22"/>
      <c r="J267" s="26"/>
      <c r="K267" s="1">
        <f t="shared" si="4"/>
        <v>0</v>
      </c>
      <c r="L267" s="1">
        <f t="shared" si="5"/>
        <v>0</v>
      </c>
      <c r="M267" s="22">
        <f t="shared" si="6"/>
        <v>0</v>
      </c>
      <c r="N267" s="22" t="str">
        <f t="shared" si="7"/>
        <v/>
      </c>
      <c r="O267" s="22" t="str">
        <f t="shared" si="8"/>
        <v>  </v>
      </c>
      <c r="P267" s="1"/>
      <c r="Q267" s="1"/>
      <c r="R267" s="1"/>
      <c r="S267" s="1"/>
      <c r="T267" s="1"/>
      <c r="U267" s="1"/>
      <c r="V267" s="1"/>
      <c r="W267" s="1">
        <f t="shared" si="9"/>
        <v>0</v>
      </c>
      <c r="X267" s="1" t="str">
        <f t="shared" si="10"/>
        <v>#DIV/0!</v>
      </c>
      <c r="Y267" s="1" t="str">
        <f t="shared" si="12"/>
        <v>#DIV/0!</v>
      </c>
    </row>
    <row r="268">
      <c r="A268" s="36" t="str">
        <f t="shared" si="1"/>
        <v/>
      </c>
      <c r="C268" s="38">
        <f t="shared" si="11"/>
        <v>0</v>
      </c>
      <c r="D268" s="24"/>
      <c r="E268" s="40" t="str">
        <f t="shared" si="3"/>
        <v/>
      </c>
      <c r="F268" s="22"/>
      <c r="H268" s="22"/>
      <c r="J268" s="26"/>
      <c r="K268" s="1">
        <f t="shared" si="4"/>
        <v>0</v>
      </c>
      <c r="L268" s="1">
        <f t="shared" si="5"/>
        <v>0</v>
      </c>
      <c r="M268" s="22">
        <f t="shared" si="6"/>
        <v>0</v>
      </c>
      <c r="N268" s="22" t="str">
        <f t="shared" si="7"/>
        <v/>
      </c>
      <c r="O268" s="22" t="str">
        <f t="shared" si="8"/>
        <v>  </v>
      </c>
      <c r="P268" s="1"/>
      <c r="Q268" s="1"/>
      <c r="R268" s="1"/>
      <c r="S268" s="1"/>
      <c r="T268" s="1"/>
      <c r="U268" s="1"/>
      <c r="V268" s="1"/>
      <c r="W268" s="1">
        <f t="shared" si="9"/>
        <v>0</v>
      </c>
      <c r="X268" s="1" t="str">
        <f t="shared" si="10"/>
        <v>#DIV/0!</v>
      </c>
      <c r="Y268" s="1" t="str">
        <f t="shared" si="12"/>
        <v>#DIV/0!</v>
      </c>
    </row>
    <row r="269">
      <c r="A269" s="36" t="str">
        <f t="shared" si="1"/>
        <v/>
      </c>
      <c r="C269" s="38">
        <f t="shared" si="11"/>
        <v>0</v>
      </c>
      <c r="D269" s="24"/>
      <c r="E269" s="40" t="str">
        <f t="shared" si="3"/>
        <v/>
      </c>
      <c r="F269" s="22"/>
      <c r="H269" s="22"/>
      <c r="J269" s="26"/>
      <c r="K269" s="1">
        <f t="shared" si="4"/>
        <v>0</v>
      </c>
      <c r="L269" s="1">
        <f t="shared" si="5"/>
        <v>0</v>
      </c>
      <c r="M269" s="22">
        <f t="shared" si="6"/>
        <v>0</v>
      </c>
      <c r="N269" s="22" t="str">
        <f t="shared" si="7"/>
        <v/>
      </c>
      <c r="O269" s="22" t="str">
        <f t="shared" si="8"/>
        <v>  </v>
      </c>
      <c r="P269" s="1"/>
      <c r="Q269" s="1"/>
      <c r="R269" s="1"/>
      <c r="S269" s="1"/>
      <c r="T269" s="1"/>
      <c r="U269" s="1"/>
      <c r="V269" s="1"/>
      <c r="W269" s="1">
        <f t="shared" si="9"/>
        <v>0</v>
      </c>
      <c r="X269" s="1" t="str">
        <f t="shared" si="10"/>
        <v>#DIV/0!</v>
      </c>
      <c r="Y269" s="1" t="str">
        <f t="shared" si="12"/>
        <v>#DIV/0!</v>
      </c>
    </row>
    <row r="270">
      <c r="A270" s="36" t="str">
        <f t="shared" si="1"/>
        <v/>
      </c>
      <c r="C270" s="38">
        <f t="shared" si="11"/>
        <v>0</v>
      </c>
      <c r="D270" s="24"/>
      <c r="E270" s="40" t="str">
        <f t="shared" si="3"/>
        <v/>
      </c>
      <c r="F270" s="22"/>
      <c r="H270" s="22"/>
      <c r="J270" s="26"/>
      <c r="K270" s="1">
        <f t="shared" si="4"/>
        <v>0</v>
      </c>
      <c r="L270" s="1">
        <f t="shared" si="5"/>
        <v>0</v>
      </c>
      <c r="M270" s="22">
        <f t="shared" si="6"/>
        <v>0</v>
      </c>
      <c r="N270" s="22" t="str">
        <f t="shared" si="7"/>
        <v/>
      </c>
      <c r="O270" s="22" t="str">
        <f t="shared" si="8"/>
        <v>  </v>
      </c>
      <c r="P270" s="1"/>
      <c r="Q270" s="1"/>
      <c r="R270" s="1"/>
      <c r="S270" s="1"/>
      <c r="T270" s="1"/>
      <c r="U270" s="1"/>
      <c r="V270" s="1"/>
      <c r="W270" s="1">
        <f t="shared" si="9"/>
        <v>0</v>
      </c>
      <c r="X270" s="1" t="str">
        <f t="shared" si="10"/>
        <v>#DIV/0!</v>
      </c>
      <c r="Y270" s="1" t="str">
        <f t="shared" si="12"/>
        <v>#DIV/0!</v>
      </c>
    </row>
    <row r="271">
      <c r="A271" s="36" t="str">
        <f t="shared" si="1"/>
        <v/>
      </c>
      <c r="C271" s="38">
        <f t="shared" si="11"/>
        <v>0</v>
      </c>
      <c r="D271" s="24"/>
      <c r="E271" s="40" t="str">
        <f t="shared" si="3"/>
        <v/>
      </c>
      <c r="F271" s="22"/>
      <c r="H271" s="22"/>
      <c r="J271" s="26"/>
      <c r="K271" s="1">
        <f t="shared" si="4"/>
        <v>0</v>
      </c>
      <c r="L271" s="1">
        <f t="shared" si="5"/>
        <v>0</v>
      </c>
      <c r="M271" s="22">
        <f t="shared" si="6"/>
        <v>0</v>
      </c>
      <c r="N271" s="22" t="str">
        <f t="shared" si="7"/>
        <v/>
      </c>
      <c r="O271" s="22" t="str">
        <f t="shared" si="8"/>
        <v>  </v>
      </c>
      <c r="P271" s="1"/>
      <c r="Q271" s="1"/>
      <c r="R271" s="1"/>
      <c r="S271" s="1"/>
      <c r="T271" s="1"/>
      <c r="U271" s="1"/>
      <c r="V271" s="1"/>
      <c r="W271" s="1">
        <f t="shared" si="9"/>
        <v>0</v>
      </c>
      <c r="X271" s="1" t="str">
        <f t="shared" si="10"/>
        <v>#DIV/0!</v>
      </c>
      <c r="Y271" s="1" t="str">
        <f t="shared" si="12"/>
        <v>#DIV/0!</v>
      </c>
    </row>
    <row r="272">
      <c r="A272" s="36" t="str">
        <f t="shared" si="1"/>
        <v/>
      </c>
      <c r="C272" s="38">
        <f t="shared" si="11"/>
        <v>0</v>
      </c>
      <c r="D272" s="24"/>
      <c r="E272" s="40" t="str">
        <f t="shared" si="3"/>
        <v/>
      </c>
      <c r="F272" s="22"/>
      <c r="H272" s="22"/>
      <c r="J272" s="26"/>
      <c r="K272" s="1">
        <f t="shared" si="4"/>
        <v>0</v>
      </c>
      <c r="L272" s="1">
        <f t="shared" si="5"/>
        <v>0</v>
      </c>
      <c r="M272" s="22">
        <f t="shared" si="6"/>
        <v>0</v>
      </c>
      <c r="N272" s="22" t="str">
        <f t="shared" si="7"/>
        <v/>
      </c>
      <c r="O272" s="22" t="str">
        <f t="shared" si="8"/>
        <v>  </v>
      </c>
      <c r="P272" s="1"/>
      <c r="Q272" s="1"/>
      <c r="R272" s="1"/>
      <c r="S272" s="1"/>
      <c r="T272" s="1"/>
      <c r="U272" s="1"/>
      <c r="V272" s="1"/>
      <c r="W272" s="1">
        <f t="shared" si="9"/>
        <v>0</v>
      </c>
      <c r="X272" s="1" t="str">
        <f t="shared" si="10"/>
        <v>#DIV/0!</v>
      </c>
      <c r="Y272" s="1" t="str">
        <f t="shared" si="12"/>
        <v>#DIV/0!</v>
      </c>
    </row>
    <row r="273">
      <c r="A273" s="36" t="str">
        <f t="shared" si="1"/>
        <v/>
      </c>
      <c r="C273" s="38">
        <f t="shared" si="11"/>
        <v>0</v>
      </c>
      <c r="D273" s="24"/>
      <c r="E273" s="40" t="str">
        <f t="shared" si="3"/>
        <v/>
      </c>
      <c r="F273" s="22"/>
      <c r="H273" s="22"/>
      <c r="J273" s="26"/>
      <c r="K273" s="1">
        <f t="shared" si="4"/>
        <v>0</v>
      </c>
      <c r="L273" s="1">
        <f t="shared" si="5"/>
        <v>0</v>
      </c>
      <c r="M273" s="22">
        <f t="shared" si="6"/>
        <v>0</v>
      </c>
      <c r="N273" s="22" t="str">
        <f t="shared" si="7"/>
        <v/>
      </c>
      <c r="O273" s="22" t="str">
        <f t="shared" si="8"/>
        <v>  </v>
      </c>
      <c r="P273" s="1"/>
      <c r="Q273" s="1"/>
      <c r="R273" s="1"/>
      <c r="S273" s="1"/>
      <c r="T273" s="1"/>
      <c r="U273" s="1"/>
      <c r="V273" s="1"/>
      <c r="W273" s="1">
        <f t="shared" si="9"/>
        <v>0</v>
      </c>
      <c r="X273" s="1" t="str">
        <f t="shared" si="10"/>
        <v>#DIV/0!</v>
      </c>
      <c r="Y273" s="1" t="str">
        <f t="shared" si="12"/>
        <v>#DIV/0!</v>
      </c>
    </row>
    <row r="274">
      <c r="A274" s="36" t="str">
        <f t="shared" si="1"/>
        <v/>
      </c>
      <c r="C274" s="38">
        <f t="shared" si="11"/>
        <v>0</v>
      </c>
      <c r="D274" s="24"/>
      <c r="E274" s="40" t="str">
        <f t="shared" si="3"/>
        <v/>
      </c>
      <c r="F274" s="22"/>
      <c r="H274" s="22"/>
      <c r="J274" s="26"/>
      <c r="K274" s="1">
        <f t="shared" si="4"/>
        <v>0</v>
      </c>
      <c r="L274" s="1">
        <f t="shared" si="5"/>
        <v>0</v>
      </c>
      <c r="M274" s="22">
        <f t="shared" si="6"/>
        <v>0</v>
      </c>
      <c r="N274" s="22" t="str">
        <f t="shared" si="7"/>
        <v/>
      </c>
      <c r="O274" s="22" t="str">
        <f t="shared" si="8"/>
        <v>  </v>
      </c>
      <c r="P274" s="1"/>
      <c r="Q274" s="1"/>
      <c r="R274" s="1"/>
      <c r="S274" s="1"/>
      <c r="T274" s="1"/>
      <c r="U274" s="1"/>
      <c r="V274" s="1"/>
      <c r="W274" s="1">
        <f t="shared" si="9"/>
        <v>0</v>
      </c>
      <c r="X274" s="1" t="str">
        <f t="shared" si="10"/>
        <v>#DIV/0!</v>
      </c>
      <c r="Y274" s="1" t="str">
        <f t="shared" si="12"/>
        <v>#DIV/0!</v>
      </c>
    </row>
    <row r="275">
      <c r="A275" s="36" t="str">
        <f t="shared" si="1"/>
        <v/>
      </c>
      <c r="C275" s="38">
        <f t="shared" si="11"/>
        <v>0</v>
      </c>
      <c r="D275" s="24"/>
      <c r="E275" s="40" t="str">
        <f t="shared" si="3"/>
        <v/>
      </c>
      <c r="F275" s="22"/>
      <c r="H275" s="22"/>
      <c r="J275" s="26"/>
      <c r="K275" s="1">
        <f t="shared" si="4"/>
        <v>0</v>
      </c>
      <c r="L275" s="1">
        <f t="shared" si="5"/>
        <v>0</v>
      </c>
      <c r="M275" s="22">
        <f t="shared" si="6"/>
        <v>0</v>
      </c>
      <c r="N275" s="22" t="str">
        <f t="shared" si="7"/>
        <v/>
      </c>
      <c r="O275" s="22" t="str">
        <f t="shared" si="8"/>
        <v>  </v>
      </c>
      <c r="P275" s="1"/>
      <c r="Q275" s="1"/>
      <c r="R275" s="1"/>
      <c r="S275" s="1"/>
      <c r="T275" s="1"/>
      <c r="U275" s="1"/>
      <c r="V275" s="1"/>
      <c r="W275" s="1">
        <f t="shared" si="9"/>
        <v>0</v>
      </c>
      <c r="X275" s="1" t="str">
        <f t="shared" si="10"/>
        <v>#DIV/0!</v>
      </c>
      <c r="Y275" s="1" t="str">
        <f t="shared" si="12"/>
        <v>#DIV/0!</v>
      </c>
    </row>
    <row r="276">
      <c r="A276" s="36" t="str">
        <f t="shared" si="1"/>
        <v/>
      </c>
      <c r="C276" s="38">
        <f t="shared" si="11"/>
        <v>0</v>
      </c>
      <c r="D276" s="24"/>
      <c r="E276" s="40" t="str">
        <f t="shared" si="3"/>
        <v/>
      </c>
      <c r="F276" s="22"/>
      <c r="H276" s="22"/>
      <c r="J276" s="26"/>
      <c r="K276" s="1">
        <f t="shared" si="4"/>
        <v>0</v>
      </c>
      <c r="L276" s="1">
        <f t="shared" si="5"/>
        <v>0</v>
      </c>
      <c r="M276" s="22">
        <f t="shared" si="6"/>
        <v>0</v>
      </c>
      <c r="N276" s="22" t="str">
        <f t="shared" si="7"/>
        <v/>
      </c>
      <c r="O276" s="22" t="str">
        <f t="shared" si="8"/>
        <v>  </v>
      </c>
      <c r="P276" s="1"/>
      <c r="Q276" s="1"/>
      <c r="R276" s="1"/>
      <c r="S276" s="1"/>
      <c r="T276" s="1"/>
      <c r="U276" s="1"/>
      <c r="V276" s="1"/>
      <c r="W276" s="1">
        <f t="shared" si="9"/>
        <v>0</v>
      </c>
      <c r="X276" s="1" t="str">
        <f t="shared" si="10"/>
        <v>#DIV/0!</v>
      </c>
      <c r="Y276" s="1" t="str">
        <f t="shared" si="12"/>
        <v>#DIV/0!</v>
      </c>
    </row>
    <row r="277">
      <c r="A277" s="36" t="str">
        <f t="shared" si="1"/>
        <v/>
      </c>
      <c r="C277" s="38">
        <f t="shared" si="11"/>
        <v>0</v>
      </c>
      <c r="D277" s="24"/>
      <c r="E277" s="40" t="str">
        <f t="shared" si="3"/>
        <v/>
      </c>
      <c r="F277" s="22"/>
      <c r="H277" s="22"/>
      <c r="J277" s="26"/>
      <c r="K277" s="1">
        <f t="shared" si="4"/>
        <v>0</v>
      </c>
      <c r="L277" s="1">
        <f t="shared" si="5"/>
        <v>0</v>
      </c>
      <c r="M277" s="22">
        <f t="shared" si="6"/>
        <v>0</v>
      </c>
      <c r="N277" s="22" t="str">
        <f t="shared" si="7"/>
        <v/>
      </c>
      <c r="O277" s="22" t="str">
        <f t="shared" si="8"/>
        <v>  </v>
      </c>
      <c r="P277" s="1"/>
      <c r="Q277" s="1"/>
      <c r="R277" s="1"/>
      <c r="S277" s="1"/>
      <c r="T277" s="1"/>
      <c r="U277" s="1"/>
      <c r="V277" s="1"/>
      <c r="W277" s="1">
        <f t="shared" si="9"/>
        <v>0</v>
      </c>
      <c r="X277" s="1" t="str">
        <f t="shared" si="10"/>
        <v>#DIV/0!</v>
      </c>
      <c r="Y277" s="1" t="str">
        <f t="shared" si="12"/>
        <v>#DIV/0!</v>
      </c>
    </row>
    <row r="278">
      <c r="A278" s="36" t="str">
        <f t="shared" si="1"/>
        <v/>
      </c>
      <c r="C278" s="38">
        <f t="shared" si="11"/>
        <v>0</v>
      </c>
      <c r="D278" s="24"/>
      <c r="E278" s="40" t="str">
        <f t="shared" si="3"/>
        <v/>
      </c>
      <c r="F278" s="22"/>
      <c r="H278" s="22"/>
      <c r="J278" s="26"/>
      <c r="K278" s="1">
        <f t="shared" si="4"/>
        <v>0</v>
      </c>
      <c r="L278" s="1">
        <f t="shared" si="5"/>
        <v>0</v>
      </c>
      <c r="M278" s="22">
        <f t="shared" si="6"/>
        <v>0</v>
      </c>
      <c r="N278" s="22" t="str">
        <f t="shared" si="7"/>
        <v/>
      </c>
      <c r="O278" s="22" t="str">
        <f t="shared" si="8"/>
        <v>  </v>
      </c>
      <c r="P278" s="1"/>
      <c r="Q278" s="1"/>
      <c r="R278" s="1"/>
      <c r="S278" s="1"/>
      <c r="T278" s="1"/>
      <c r="U278" s="1"/>
      <c r="V278" s="1"/>
      <c r="W278" s="1">
        <f t="shared" si="9"/>
        <v>0</v>
      </c>
      <c r="X278" s="1" t="str">
        <f t="shared" si="10"/>
        <v>#DIV/0!</v>
      </c>
      <c r="Y278" s="1" t="str">
        <f t="shared" si="12"/>
        <v>#DIV/0!</v>
      </c>
    </row>
    <row r="279">
      <c r="A279" s="36" t="str">
        <f t="shared" si="1"/>
        <v/>
      </c>
      <c r="C279" s="38">
        <f t="shared" si="11"/>
        <v>0</v>
      </c>
      <c r="D279" s="24"/>
      <c r="E279" s="40" t="str">
        <f t="shared" si="3"/>
        <v/>
      </c>
      <c r="F279" s="22"/>
      <c r="H279" s="22"/>
      <c r="J279" s="26"/>
      <c r="K279" s="1">
        <f t="shared" si="4"/>
        <v>0</v>
      </c>
      <c r="L279" s="1">
        <f t="shared" si="5"/>
        <v>0</v>
      </c>
      <c r="M279" s="22">
        <f t="shared" si="6"/>
        <v>0</v>
      </c>
      <c r="N279" s="22" t="str">
        <f t="shared" si="7"/>
        <v/>
      </c>
      <c r="O279" s="22" t="str">
        <f t="shared" si="8"/>
        <v>  </v>
      </c>
      <c r="P279" s="1"/>
      <c r="Q279" s="1"/>
      <c r="R279" s="1"/>
      <c r="S279" s="1"/>
      <c r="T279" s="1"/>
      <c r="U279" s="1"/>
      <c r="V279" s="1"/>
      <c r="W279" s="1">
        <f t="shared" si="9"/>
        <v>0</v>
      </c>
      <c r="X279" s="1" t="str">
        <f t="shared" si="10"/>
        <v>#DIV/0!</v>
      </c>
      <c r="Y279" s="1" t="str">
        <f t="shared" si="12"/>
        <v>#DIV/0!</v>
      </c>
    </row>
    <row r="280">
      <c r="A280" s="36" t="str">
        <f t="shared" si="1"/>
        <v/>
      </c>
      <c r="C280" s="38">
        <f t="shared" si="11"/>
        <v>0</v>
      </c>
      <c r="D280" s="24"/>
      <c r="E280" s="40" t="str">
        <f t="shared" si="3"/>
        <v/>
      </c>
      <c r="F280" s="22"/>
      <c r="H280" s="22"/>
      <c r="J280" s="26"/>
      <c r="K280" s="1">
        <f t="shared" si="4"/>
        <v>0</v>
      </c>
      <c r="L280" s="1">
        <f t="shared" si="5"/>
        <v>0</v>
      </c>
      <c r="M280" s="22">
        <f t="shared" si="6"/>
        <v>0</v>
      </c>
      <c r="N280" s="22" t="str">
        <f t="shared" si="7"/>
        <v/>
      </c>
      <c r="O280" s="22" t="str">
        <f t="shared" si="8"/>
        <v>  </v>
      </c>
      <c r="P280" s="1"/>
      <c r="Q280" s="1"/>
      <c r="R280" s="1"/>
      <c r="S280" s="1"/>
      <c r="T280" s="1"/>
      <c r="U280" s="1"/>
      <c r="V280" s="1"/>
      <c r="W280" s="1">
        <f t="shared" si="9"/>
        <v>0</v>
      </c>
      <c r="X280" s="1" t="str">
        <f t="shared" si="10"/>
        <v>#DIV/0!</v>
      </c>
      <c r="Y280" s="1" t="str">
        <f t="shared" si="12"/>
        <v>#DIV/0!</v>
      </c>
    </row>
    <row r="281">
      <c r="A281" s="36" t="str">
        <f t="shared" si="1"/>
        <v/>
      </c>
      <c r="C281" s="38">
        <f t="shared" si="11"/>
        <v>0</v>
      </c>
      <c r="D281" s="24"/>
      <c r="E281" s="40" t="str">
        <f t="shared" si="3"/>
        <v/>
      </c>
      <c r="F281" s="22"/>
      <c r="H281" s="22"/>
      <c r="J281" s="26"/>
      <c r="K281" s="1">
        <f t="shared" si="4"/>
        <v>0</v>
      </c>
      <c r="L281" s="1">
        <f t="shared" si="5"/>
        <v>0</v>
      </c>
      <c r="M281" s="22">
        <f t="shared" si="6"/>
        <v>0</v>
      </c>
      <c r="N281" s="22" t="str">
        <f t="shared" si="7"/>
        <v/>
      </c>
      <c r="O281" s="22" t="str">
        <f t="shared" si="8"/>
        <v>  </v>
      </c>
      <c r="P281" s="1"/>
      <c r="Q281" s="1"/>
      <c r="R281" s="1"/>
      <c r="S281" s="1"/>
      <c r="T281" s="1"/>
      <c r="U281" s="1"/>
      <c r="V281" s="1"/>
      <c r="W281" s="1">
        <f t="shared" si="9"/>
        <v>0</v>
      </c>
      <c r="X281" s="1" t="str">
        <f t="shared" si="10"/>
        <v>#DIV/0!</v>
      </c>
      <c r="Y281" s="1" t="str">
        <f t="shared" si="12"/>
        <v>#DIV/0!</v>
      </c>
    </row>
    <row r="282">
      <c r="A282" s="36" t="str">
        <f t="shared" si="1"/>
        <v/>
      </c>
      <c r="C282" s="38">
        <f t="shared" si="11"/>
        <v>0</v>
      </c>
      <c r="D282" s="24"/>
      <c r="E282" s="40" t="str">
        <f t="shared" si="3"/>
        <v/>
      </c>
      <c r="F282" s="22"/>
      <c r="H282" s="22"/>
      <c r="J282" s="26"/>
      <c r="K282" s="1">
        <f t="shared" si="4"/>
        <v>0</v>
      </c>
      <c r="L282" s="1">
        <f t="shared" si="5"/>
        <v>0</v>
      </c>
      <c r="M282" s="22">
        <f t="shared" si="6"/>
        <v>0</v>
      </c>
      <c r="N282" s="22" t="str">
        <f t="shared" si="7"/>
        <v/>
      </c>
      <c r="O282" s="22" t="str">
        <f t="shared" si="8"/>
        <v>  </v>
      </c>
      <c r="P282" s="1"/>
      <c r="Q282" s="1"/>
      <c r="R282" s="1"/>
      <c r="S282" s="1"/>
      <c r="T282" s="1"/>
      <c r="U282" s="1"/>
      <c r="V282" s="1"/>
      <c r="W282" s="1">
        <f t="shared" si="9"/>
        <v>0</v>
      </c>
      <c r="X282" s="1" t="str">
        <f t="shared" si="10"/>
        <v>#DIV/0!</v>
      </c>
      <c r="Y282" s="1" t="str">
        <f t="shared" si="12"/>
        <v>#DIV/0!</v>
      </c>
    </row>
    <row r="283">
      <c r="A283" s="36" t="str">
        <f t="shared" si="1"/>
        <v/>
      </c>
      <c r="C283" s="38">
        <f t="shared" si="11"/>
        <v>0</v>
      </c>
      <c r="D283" s="24"/>
      <c r="E283" s="40" t="str">
        <f t="shared" si="3"/>
        <v/>
      </c>
      <c r="F283" s="22"/>
      <c r="H283" s="22"/>
      <c r="J283" s="26"/>
      <c r="K283" s="1">
        <f t="shared" si="4"/>
        <v>0</v>
      </c>
      <c r="L283" s="1">
        <f t="shared" si="5"/>
        <v>0</v>
      </c>
      <c r="M283" s="22">
        <f t="shared" si="6"/>
        <v>0</v>
      </c>
      <c r="N283" s="22" t="str">
        <f t="shared" si="7"/>
        <v/>
      </c>
      <c r="O283" s="22" t="str">
        <f t="shared" si="8"/>
        <v>  </v>
      </c>
      <c r="P283" s="1"/>
      <c r="Q283" s="1"/>
      <c r="R283" s="1"/>
      <c r="S283" s="1"/>
      <c r="T283" s="1"/>
      <c r="U283" s="1"/>
      <c r="V283" s="1"/>
      <c r="W283" s="1">
        <f t="shared" si="9"/>
        <v>0</v>
      </c>
      <c r="X283" s="1" t="str">
        <f t="shared" si="10"/>
        <v>#DIV/0!</v>
      </c>
      <c r="Y283" s="1" t="str">
        <f t="shared" si="12"/>
        <v>#DIV/0!</v>
      </c>
    </row>
    <row r="284">
      <c r="A284" s="36" t="str">
        <f t="shared" si="1"/>
        <v/>
      </c>
      <c r="C284" s="38">
        <f t="shared" si="11"/>
        <v>0</v>
      </c>
      <c r="D284" s="24"/>
      <c r="E284" s="40" t="str">
        <f t="shared" si="3"/>
        <v/>
      </c>
      <c r="F284" s="22"/>
      <c r="H284" s="22"/>
      <c r="J284" s="26"/>
      <c r="K284" s="1">
        <f t="shared" si="4"/>
        <v>0</v>
      </c>
      <c r="L284" s="1">
        <f t="shared" si="5"/>
        <v>0</v>
      </c>
      <c r="M284" s="22">
        <f t="shared" si="6"/>
        <v>0</v>
      </c>
      <c r="N284" s="22" t="str">
        <f t="shared" si="7"/>
        <v/>
      </c>
      <c r="O284" s="22" t="str">
        <f t="shared" si="8"/>
        <v>  </v>
      </c>
      <c r="P284" s="1"/>
      <c r="Q284" s="1"/>
      <c r="R284" s="1"/>
      <c r="S284" s="1"/>
      <c r="T284" s="1"/>
      <c r="U284" s="1"/>
      <c r="V284" s="1"/>
      <c r="W284" s="1">
        <f t="shared" si="9"/>
        <v>0</v>
      </c>
      <c r="X284" s="1" t="str">
        <f t="shared" si="10"/>
        <v>#DIV/0!</v>
      </c>
      <c r="Y284" s="1" t="str">
        <f t="shared" si="12"/>
        <v>#DIV/0!</v>
      </c>
    </row>
    <row r="285">
      <c r="A285" s="36" t="str">
        <f t="shared" si="1"/>
        <v/>
      </c>
      <c r="C285" s="38">
        <f t="shared" si="11"/>
        <v>0</v>
      </c>
      <c r="D285" s="24"/>
      <c r="E285" s="40" t="str">
        <f t="shared" si="3"/>
        <v/>
      </c>
      <c r="F285" s="22"/>
      <c r="H285" s="22"/>
      <c r="J285" s="26"/>
      <c r="K285" s="1">
        <f t="shared" si="4"/>
        <v>0</v>
      </c>
      <c r="L285" s="1">
        <f t="shared" si="5"/>
        <v>0</v>
      </c>
      <c r="M285" s="22">
        <f t="shared" si="6"/>
        <v>0</v>
      </c>
      <c r="N285" s="22" t="str">
        <f t="shared" si="7"/>
        <v/>
      </c>
      <c r="O285" s="22" t="str">
        <f t="shared" si="8"/>
        <v>  </v>
      </c>
      <c r="P285" s="1"/>
      <c r="Q285" s="1"/>
      <c r="R285" s="1"/>
      <c r="S285" s="1"/>
      <c r="T285" s="1"/>
      <c r="U285" s="1"/>
      <c r="V285" s="1"/>
      <c r="W285" s="1">
        <f t="shared" si="9"/>
        <v>0</v>
      </c>
      <c r="X285" s="1" t="str">
        <f t="shared" si="10"/>
        <v>#DIV/0!</v>
      </c>
      <c r="Y285" s="1" t="str">
        <f t="shared" si="12"/>
        <v>#DIV/0!</v>
      </c>
    </row>
    <row r="286">
      <c r="A286" s="36" t="str">
        <f t="shared" si="1"/>
        <v/>
      </c>
      <c r="C286" s="38">
        <f t="shared" si="11"/>
        <v>0</v>
      </c>
      <c r="D286" s="24"/>
      <c r="E286" s="40" t="str">
        <f t="shared" si="3"/>
        <v/>
      </c>
      <c r="F286" s="22"/>
      <c r="H286" s="22"/>
      <c r="J286" s="26"/>
      <c r="K286" s="1">
        <f t="shared" si="4"/>
        <v>0</v>
      </c>
      <c r="L286" s="1">
        <f t="shared" si="5"/>
        <v>0</v>
      </c>
      <c r="M286" s="22">
        <f t="shared" si="6"/>
        <v>0</v>
      </c>
      <c r="N286" s="22" t="str">
        <f t="shared" si="7"/>
        <v/>
      </c>
      <c r="O286" s="22" t="str">
        <f t="shared" si="8"/>
        <v>  </v>
      </c>
      <c r="P286" s="1"/>
      <c r="Q286" s="1"/>
      <c r="R286" s="1"/>
      <c r="S286" s="1"/>
      <c r="T286" s="1"/>
      <c r="U286" s="1"/>
      <c r="V286" s="1"/>
      <c r="W286" s="1">
        <f t="shared" si="9"/>
        <v>0</v>
      </c>
      <c r="X286" s="1" t="str">
        <f t="shared" si="10"/>
        <v>#DIV/0!</v>
      </c>
      <c r="Y286" s="1" t="str">
        <f t="shared" si="12"/>
        <v>#DIV/0!</v>
      </c>
    </row>
    <row r="287">
      <c r="A287" s="36" t="str">
        <f t="shared" si="1"/>
        <v/>
      </c>
      <c r="C287" s="38">
        <f t="shared" si="11"/>
        <v>0</v>
      </c>
      <c r="D287" s="24"/>
      <c r="E287" s="40" t="str">
        <f t="shared" si="3"/>
        <v/>
      </c>
      <c r="F287" s="22"/>
      <c r="H287" s="22"/>
      <c r="J287" s="26"/>
      <c r="K287" s="1">
        <f t="shared" si="4"/>
        <v>0</v>
      </c>
      <c r="L287" s="1">
        <f t="shared" si="5"/>
        <v>0</v>
      </c>
      <c r="M287" s="22">
        <f t="shared" si="6"/>
        <v>0</v>
      </c>
      <c r="N287" s="22" t="str">
        <f t="shared" si="7"/>
        <v/>
      </c>
      <c r="O287" s="22" t="str">
        <f t="shared" si="8"/>
        <v>  </v>
      </c>
      <c r="P287" s="1"/>
      <c r="Q287" s="1"/>
      <c r="R287" s="1"/>
      <c r="S287" s="1"/>
      <c r="T287" s="1"/>
      <c r="U287" s="1"/>
      <c r="V287" s="1"/>
      <c r="W287" s="1">
        <f t="shared" si="9"/>
        <v>0</v>
      </c>
      <c r="X287" s="1" t="str">
        <f t="shared" si="10"/>
        <v>#DIV/0!</v>
      </c>
      <c r="Y287" s="1" t="str">
        <f t="shared" si="12"/>
        <v>#DIV/0!</v>
      </c>
    </row>
    <row r="288">
      <c r="A288" s="36" t="str">
        <f t="shared" si="1"/>
        <v/>
      </c>
      <c r="C288" s="38">
        <f t="shared" si="11"/>
        <v>0</v>
      </c>
      <c r="D288" s="24"/>
      <c r="E288" s="40" t="str">
        <f t="shared" si="3"/>
        <v/>
      </c>
      <c r="F288" s="22"/>
      <c r="H288" s="22"/>
      <c r="J288" s="26"/>
      <c r="K288" s="1">
        <f t="shared" si="4"/>
        <v>0</v>
      </c>
      <c r="L288" s="1">
        <f t="shared" si="5"/>
        <v>0</v>
      </c>
      <c r="M288" s="22">
        <f t="shared" si="6"/>
        <v>0</v>
      </c>
      <c r="N288" s="22" t="str">
        <f t="shared" si="7"/>
        <v/>
      </c>
      <c r="O288" s="22" t="str">
        <f t="shared" si="8"/>
        <v>  </v>
      </c>
      <c r="P288" s="1"/>
      <c r="Q288" s="1"/>
      <c r="R288" s="1"/>
      <c r="S288" s="1"/>
      <c r="T288" s="1"/>
      <c r="U288" s="1"/>
      <c r="V288" s="1"/>
      <c r="W288" s="1">
        <f t="shared" si="9"/>
        <v>0</v>
      </c>
      <c r="X288" s="1" t="str">
        <f t="shared" si="10"/>
        <v>#DIV/0!</v>
      </c>
      <c r="Y288" s="1" t="str">
        <f t="shared" si="12"/>
        <v>#DIV/0!</v>
      </c>
    </row>
    <row r="289">
      <c r="A289" s="36" t="str">
        <f t="shared" si="1"/>
        <v/>
      </c>
      <c r="C289" s="38">
        <f t="shared" si="11"/>
        <v>0</v>
      </c>
      <c r="D289" s="24"/>
      <c r="E289" s="40" t="str">
        <f t="shared" si="3"/>
        <v/>
      </c>
      <c r="F289" s="22"/>
      <c r="H289" s="22"/>
      <c r="J289" s="26"/>
      <c r="K289" s="1">
        <f t="shared" si="4"/>
        <v>0</v>
      </c>
      <c r="L289" s="1">
        <f t="shared" si="5"/>
        <v>0</v>
      </c>
      <c r="M289" s="22">
        <f t="shared" si="6"/>
        <v>0</v>
      </c>
      <c r="N289" s="22" t="str">
        <f t="shared" si="7"/>
        <v/>
      </c>
      <c r="O289" s="22" t="str">
        <f t="shared" si="8"/>
        <v>  </v>
      </c>
      <c r="P289" s="1"/>
      <c r="Q289" s="1"/>
      <c r="R289" s="1"/>
      <c r="S289" s="1"/>
      <c r="T289" s="1"/>
      <c r="U289" s="1"/>
      <c r="V289" s="1"/>
      <c r="W289" s="1">
        <f t="shared" si="9"/>
        <v>0</v>
      </c>
      <c r="X289" s="1" t="str">
        <f t="shared" si="10"/>
        <v>#DIV/0!</v>
      </c>
      <c r="Y289" s="1" t="str">
        <f t="shared" si="12"/>
        <v>#DIV/0!</v>
      </c>
    </row>
    <row r="290">
      <c r="A290" s="36" t="str">
        <f t="shared" si="1"/>
        <v/>
      </c>
      <c r="C290" s="38">
        <f t="shared" si="11"/>
        <v>0</v>
      </c>
      <c r="D290" s="24"/>
      <c r="E290" s="40" t="str">
        <f t="shared" si="3"/>
        <v/>
      </c>
      <c r="F290" s="22"/>
      <c r="H290" s="22"/>
      <c r="J290" s="26"/>
      <c r="K290" s="1">
        <f t="shared" si="4"/>
        <v>0</v>
      </c>
      <c r="L290" s="1">
        <f t="shared" si="5"/>
        <v>0</v>
      </c>
      <c r="M290" s="22">
        <f t="shared" si="6"/>
        <v>0</v>
      </c>
      <c r="N290" s="22" t="str">
        <f t="shared" si="7"/>
        <v/>
      </c>
      <c r="O290" s="22" t="str">
        <f t="shared" si="8"/>
        <v>  </v>
      </c>
      <c r="P290" s="1"/>
      <c r="Q290" s="1"/>
      <c r="R290" s="1"/>
      <c r="S290" s="1"/>
      <c r="T290" s="1"/>
      <c r="U290" s="1"/>
      <c r="V290" s="1"/>
      <c r="W290" s="1">
        <f t="shared" si="9"/>
        <v>0</v>
      </c>
      <c r="X290" s="1" t="str">
        <f t="shared" si="10"/>
        <v>#DIV/0!</v>
      </c>
      <c r="Y290" s="1" t="str">
        <f t="shared" si="12"/>
        <v>#DIV/0!</v>
      </c>
    </row>
    <row r="291">
      <c r="A291" s="36" t="str">
        <f t="shared" si="1"/>
        <v/>
      </c>
      <c r="C291" s="38">
        <f t="shared" si="11"/>
        <v>0</v>
      </c>
      <c r="D291" s="24"/>
      <c r="E291" s="40" t="str">
        <f t="shared" si="3"/>
        <v/>
      </c>
      <c r="F291" s="22"/>
      <c r="H291" s="22"/>
      <c r="J291" s="26"/>
      <c r="K291" s="1">
        <f t="shared" si="4"/>
        <v>0</v>
      </c>
      <c r="L291" s="1">
        <f t="shared" si="5"/>
        <v>0</v>
      </c>
      <c r="M291" s="22">
        <f t="shared" si="6"/>
        <v>0</v>
      </c>
      <c r="N291" s="22" t="str">
        <f t="shared" si="7"/>
        <v/>
      </c>
      <c r="O291" s="22" t="str">
        <f t="shared" si="8"/>
        <v>  </v>
      </c>
      <c r="P291" s="1"/>
      <c r="Q291" s="1"/>
      <c r="R291" s="1"/>
      <c r="S291" s="1"/>
      <c r="T291" s="1"/>
      <c r="U291" s="1"/>
      <c r="V291" s="1"/>
      <c r="W291" s="1">
        <f t="shared" si="9"/>
        <v>0</v>
      </c>
      <c r="X291" s="1" t="str">
        <f t="shared" si="10"/>
        <v>#DIV/0!</v>
      </c>
      <c r="Y291" s="1" t="str">
        <f t="shared" si="12"/>
        <v>#DIV/0!</v>
      </c>
    </row>
    <row r="292">
      <c r="A292" s="36" t="str">
        <f t="shared" si="1"/>
        <v/>
      </c>
      <c r="C292" s="38">
        <f t="shared" si="11"/>
        <v>0</v>
      </c>
      <c r="D292" s="24"/>
      <c r="E292" s="40" t="str">
        <f t="shared" si="3"/>
        <v/>
      </c>
      <c r="F292" s="22"/>
      <c r="H292" s="22"/>
      <c r="J292" s="26"/>
      <c r="K292" s="1">
        <f t="shared" si="4"/>
        <v>0</v>
      </c>
      <c r="L292" s="1">
        <f t="shared" si="5"/>
        <v>0</v>
      </c>
      <c r="M292" s="22">
        <f t="shared" si="6"/>
        <v>0</v>
      </c>
      <c r="N292" s="22" t="str">
        <f t="shared" si="7"/>
        <v/>
      </c>
      <c r="O292" s="22" t="str">
        <f t="shared" si="8"/>
        <v>  </v>
      </c>
      <c r="P292" s="1"/>
      <c r="Q292" s="1"/>
      <c r="R292" s="1"/>
      <c r="S292" s="1"/>
      <c r="T292" s="1"/>
      <c r="U292" s="1"/>
      <c r="V292" s="1"/>
      <c r="W292" s="1">
        <f t="shared" si="9"/>
        <v>0</v>
      </c>
      <c r="X292" s="1" t="str">
        <f t="shared" si="10"/>
        <v>#DIV/0!</v>
      </c>
      <c r="Y292" s="1" t="str">
        <f t="shared" si="12"/>
        <v>#DIV/0!</v>
      </c>
    </row>
    <row r="293">
      <c r="A293" s="36" t="str">
        <f t="shared" si="1"/>
        <v/>
      </c>
      <c r="C293" s="38">
        <f t="shared" si="11"/>
        <v>0</v>
      </c>
      <c r="D293" s="24"/>
      <c r="E293" s="40" t="str">
        <f t="shared" si="3"/>
        <v/>
      </c>
      <c r="F293" s="22"/>
      <c r="H293" s="22"/>
      <c r="J293" s="26"/>
      <c r="K293" s="1">
        <f t="shared" si="4"/>
        <v>0</v>
      </c>
      <c r="L293" s="1">
        <f t="shared" si="5"/>
        <v>0</v>
      </c>
      <c r="M293" s="22">
        <f t="shared" si="6"/>
        <v>0</v>
      </c>
      <c r="N293" s="22" t="str">
        <f t="shared" si="7"/>
        <v/>
      </c>
      <c r="O293" s="22" t="str">
        <f t="shared" si="8"/>
        <v>  </v>
      </c>
      <c r="P293" s="1"/>
      <c r="Q293" s="1"/>
      <c r="R293" s="1"/>
      <c r="S293" s="1"/>
      <c r="T293" s="1"/>
      <c r="U293" s="1"/>
      <c r="V293" s="1"/>
      <c r="W293" s="1">
        <f t="shared" si="9"/>
        <v>0</v>
      </c>
      <c r="X293" s="1" t="str">
        <f t="shared" si="10"/>
        <v>#DIV/0!</v>
      </c>
      <c r="Y293" s="1" t="str">
        <f t="shared" si="12"/>
        <v>#DIV/0!</v>
      </c>
    </row>
    <row r="294">
      <c r="A294" s="36" t="str">
        <f t="shared" si="1"/>
        <v/>
      </c>
      <c r="C294" s="38">
        <f t="shared" si="11"/>
        <v>0</v>
      </c>
      <c r="D294" s="24"/>
      <c r="E294" s="40" t="str">
        <f t="shared" si="3"/>
        <v/>
      </c>
      <c r="F294" s="22"/>
      <c r="H294" s="22"/>
      <c r="J294" s="26"/>
      <c r="K294" s="1">
        <f t="shared" si="4"/>
        <v>0</v>
      </c>
      <c r="L294" s="1">
        <f t="shared" si="5"/>
        <v>0</v>
      </c>
      <c r="M294" s="22">
        <f t="shared" si="6"/>
        <v>0</v>
      </c>
      <c r="N294" s="22" t="str">
        <f t="shared" si="7"/>
        <v/>
      </c>
      <c r="O294" s="22" t="str">
        <f t="shared" si="8"/>
        <v>  </v>
      </c>
      <c r="P294" s="1"/>
      <c r="Q294" s="1"/>
      <c r="R294" s="1"/>
      <c r="S294" s="1"/>
      <c r="T294" s="1"/>
      <c r="U294" s="1"/>
      <c r="V294" s="1"/>
      <c r="W294" s="1">
        <f t="shared" si="9"/>
        <v>0</v>
      </c>
      <c r="X294" s="1" t="str">
        <f t="shared" si="10"/>
        <v>#DIV/0!</v>
      </c>
      <c r="Y294" s="1" t="str">
        <f t="shared" si="12"/>
        <v>#DIV/0!</v>
      </c>
    </row>
    <row r="295">
      <c r="A295" s="36" t="str">
        <f t="shared" si="1"/>
        <v/>
      </c>
      <c r="C295" s="38">
        <f t="shared" si="11"/>
        <v>0</v>
      </c>
      <c r="D295" s="24"/>
      <c r="E295" s="40" t="str">
        <f t="shared" si="3"/>
        <v/>
      </c>
      <c r="F295" s="22"/>
      <c r="H295" s="22"/>
      <c r="J295" s="26"/>
      <c r="K295" s="1">
        <f t="shared" si="4"/>
        <v>0</v>
      </c>
      <c r="L295" s="1">
        <f t="shared" si="5"/>
        <v>0</v>
      </c>
      <c r="M295" s="22">
        <f t="shared" si="6"/>
        <v>0</v>
      </c>
      <c r="N295" s="22" t="str">
        <f t="shared" si="7"/>
        <v/>
      </c>
      <c r="O295" s="22" t="str">
        <f t="shared" si="8"/>
        <v>  </v>
      </c>
      <c r="P295" s="1"/>
      <c r="Q295" s="1"/>
      <c r="R295" s="1"/>
      <c r="S295" s="1"/>
      <c r="T295" s="1"/>
      <c r="U295" s="1"/>
      <c r="V295" s="1"/>
      <c r="W295" s="1">
        <f t="shared" si="9"/>
        <v>0</v>
      </c>
      <c r="X295" s="1" t="str">
        <f t="shared" si="10"/>
        <v>#DIV/0!</v>
      </c>
      <c r="Y295" s="1" t="str">
        <f t="shared" si="12"/>
        <v>#DIV/0!</v>
      </c>
    </row>
    <row r="296">
      <c r="A296" s="36" t="str">
        <f t="shared" si="1"/>
        <v/>
      </c>
      <c r="C296" s="38">
        <f t="shared" si="11"/>
        <v>0</v>
      </c>
      <c r="D296" s="24"/>
      <c r="E296" s="40" t="str">
        <f t="shared" si="3"/>
        <v/>
      </c>
      <c r="F296" s="22"/>
      <c r="H296" s="22"/>
      <c r="J296" s="26"/>
      <c r="K296" s="1">
        <f t="shared" si="4"/>
        <v>0</v>
      </c>
      <c r="L296" s="1">
        <f t="shared" si="5"/>
        <v>0</v>
      </c>
      <c r="M296" s="22">
        <f t="shared" si="6"/>
        <v>0</v>
      </c>
      <c r="N296" s="22" t="str">
        <f t="shared" si="7"/>
        <v/>
      </c>
      <c r="O296" s="22" t="str">
        <f t="shared" si="8"/>
        <v>  </v>
      </c>
      <c r="P296" s="1"/>
      <c r="Q296" s="1"/>
      <c r="R296" s="1"/>
      <c r="S296" s="1"/>
      <c r="T296" s="1"/>
      <c r="U296" s="1"/>
      <c r="V296" s="1"/>
      <c r="W296" s="1">
        <f t="shared" si="9"/>
        <v>0</v>
      </c>
      <c r="X296" s="1" t="str">
        <f t="shared" si="10"/>
        <v>#DIV/0!</v>
      </c>
      <c r="Y296" s="1" t="str">
        <f t="shared" si="12"/>
        <v>#DIV/0!</v>
      </c>
    </row>
    <row r="297">
      <c r="A297" s="36" t="str">
        <f t="shared" si="1"/>
        <v/>
      </c>
      <c r="C297" s="38">
        <f t="shared" si="11"/>
        <v>0</v>
      </c>
      <c r="D297" s="24"/>
      <c r="E297" s="40" t="str">
        <f t="shared" si="3"/>
        <v/>
      </c>
      <c r="F297" s="22"/>
      <c r="H297" s="22"/>
      <c r="J297" s="26"/>
      <c r="K297" s="1">
        <f t="shared" si="4"/>
        <v>0</v>
      </c>
      <c r="L297" s="1">
        <f t="shared" si="5"/>
        <v>0</v>
      </c>
      <c r="M297" s="22">
        <f t="shared" si="6"/>
        <v>0</v>
      </c>
      <c r="N297" s="22" t="str">
        <f t="shared" si="7"/>
        <v/>
      </c>
      <c r="O297" s="22" t="str">
        <f t="shared" si="8"/>
        <v>  </v>
      </c>
      <c r="P297" s="1"/>
      <c r="Q297" s="1"/>
      <c r="R297" s="1"/>
      <c r="S297" s="1"/>
      <c r="T297" s="1"/>
      <c r="U297" s="1"/>
      <c r="V297" s="1"/>
      <c r="W297" s="1">
        <f t="shared" si="9"/>
        <v>0</v>
      </c>
      <c r="X297" s="1" t="str">
        <f t="shared" si="10"/>
        <v>#DIV/0!</v>
      </c>
      <c r="Y297" s="1" t="str">
        <f t="shared" si="12"/>
        <v>#DIV/0!</v>
      </c>
    </row>
    <row r="298">
      <c r="A298" s="36" t="str">
        <f t="shared" si="1"/>
        <v/>
      </c>
      <c r="C298" s="38">
        <f t="shared" si="11"/>
        <v>0</v>
      </c>
      <c r="D298" s="24"/>
      <c r="E298" s="40" t="str">
        <f t="shared" si="3"/>
        <v/>
      </c>
      <c r="F298" s="22"/>
      <c r="H298" s="22"/>
      <c r="J298" s="26"/>
      <c r="K298" s="1">
        <f t="shared" si="4"/>
        <v>0</v>
      </c>
      <c r="L298" s="1">
        <f t="shared" si="5"/>
        <v>0</v>
      </c>
      <c r="M298" s="22">
        <f t="shared" si="6"/>
        <v>0</v>
      </c>
      <c r="N298" s="22" t="str">
        <f t="shared" si="7"/>
        <v/>
      </c>
      <c r="O298" s="22" t="str">
        <f t="shared" si="8"/>
        <v>  </v>
      </c>
      <c r="P298" s="1"/>
      <c r="Q298" s="1"/>
      <c r="R298" s="1"/>
      <c r="S298" s="1"/>
      <c r="T298" s="1"/>
      <c r="U298" s="1"/>
      <c r="V298" s="1"/>
      <c r="W298" s="1">
        <f t="shared" si="9"/>
        <v>0</v>
      </c>
      <c r="X298" s="1" t="str">
        <f t="shared" si="10"/>
        <v>#DIV/0!</v>
      </c>
      <c r="Y298" s="1" t="str">
        <f t="shared" si="12"/>
        <v>#DIV/0!</v>
      </c>
    </row>
    <row r="299">
      <c r="A299" s="36" t="str">
        <f t="shared" si="1"/>
        <v/>
      </c>
      <c r="C299" s="38">
        <f t="shared" si="11"/>
        <v>0</v>
      </c>
      <c r="D299" s="24"/>
      <c r="E299" s="40" t="str">
        <f t="shared" si="3"/>
        <v/>
      </c>
      <c r="F299" s="22"/>
      <c r="H299" s="22"/>
      <c r="J299" s="26"/>
      <c r="K299" s="1">
        <f t="shared" si="4"/>
        <v>0</v>
      </c>
      <c r="L299" s="1">
        <f t="shared" si="5"/>
        <v>0</v>
      </c>
      <c r="M299" s="22">
        <f t="shared" si="6"/>
        <v>0</v>
      </c>
      <c r="N299" s="22" t="str">
        <f t="shared" si="7"/>
        <v/>
      </c>
      <c r="O299" s="22" t="str">
        <f t="shared" si="8"/>
        <v>  </v>
      </c>
      <c r="P299" s="1"/>
      <c r="Q299" s="1"/>
      <c r="R299" s="1"/>
      <c r="S299" s="1"/>
      <c r="T299" s="1"/>
      <c r="U299" s="1"/>
      <c r="V299" s="1"/>
      <c r="W299" s="1">
        <f t="shared" si="9"/>
        <v>0</v>
      </c>
      <c r="X299" s="1" t="str">
        <f t="shared" si="10"/>
        <v>#DIV/0!</v>
      </c>
      <c r="Y299" s="1" t="str">
        <f t="shared" si="12"/>
        <v>#DIV/0!</v>
      </c>
    </row>
    <row r="300">
      <c r="A300" s="36" t="str">
        <f t="shared" si="1"/>
        <v/>
      </c>
      <c r="C300" s="38">
        <f t="shared" si="11"/>
        <v>0</v>
      </c>
      <c r="D300" s="24"/>
      <c r="E300" s="40" t="str">
        <f t="shared" si="3"/>
        <v/>
      </c>
      <c r="F300" s="22"/>
      <c r="H300" s="22"/>
      <c r="J300" s="26"/>
      <c r="K300" s="1">
        <f t="shared" si="4"/>
        <v>0</v>
      </c>
      <c r="L300" s="1">
        <f t="shared" si="5"/>
        <v>0</v>
      </c>
      <c r="M300" s="22">
        <f t="shared" si="6"/>
        <v>0</v>
      </c>
      <c r="N300" s="22" t="str">
        <f t="shared" si="7"/>
        <v/>
      </c>
      <c r="O300" s="22" t="str">
        <f t="shared" si="8"/>
        <v>  </v>
      </c>
      <c r="P300" s="1"/>
      <c r="Q300" s="1"/>
      <c r="R300" s="1"/>
      <c r="S300" s="1"/>
      <c r="T300" s="1"/>
      <c r="U300" s="1"/>
      <c r="V300" s="1"/>
      <c r="W300" s="1">
        <f t="shared" si="9"/>
        <v>0</v>
      </c>
      <c r="X300" s="1" t="str">
        <f t="shared" si="10"/>
        <v>#DIV/0!</v>
      </c>
      <c r="Y300" s="1" t="str">
        <f t="shared" si="12"/>
        <v>#DIV/0!</v>
      </c>
    </row>
    <row r="301">
      <c r="A301" s="36" t="str">
        <f t="shared" si="1"/>
        <v/>
      </c>
      <c r="C301" s="38">
        <f t="shared" si="11"/>
        <v>0</v>
      </c>
      <c r="D301" s="24"/>
      <c r="E301" s="40" t="str">
        <f t="shared" si="3"/>
        <v/>
      </c>
      <c r="F301" s="22"/>
      <c r="H301" s="22"/>
      <c r="J301" s="26"/>
      <c r="K301" s="1">
        <f t="shared" si="4"/>
        <v>0</v>
      </c>
      <c r="L301" s="1">
        <f t="shared" si="5"/>
        <v>0</v>
      </c>
      <c r="M301" s="22">
        <f t="shared" si="6"/>
        <v>0</v>
      </c>
      <c r="N301" s="22" t="str">
        <f t="shared" si="7"/>
        <v/>
      </c>
      <c r="O301" s="22" t="str">
        <f t="shared" si="8"/>
        <v>  </v>
      </c>
      <c r="P301" s="1"/>
      <c r="Q301" s="1"/>
      <c r="R301" s="1"/>
      <c r="S301" s="1"/>
      <c r="T301" s="1"/>
      <c r="U301" s="1"/>
      <c r="V301" s="1"/>
      <c r="W301" s="1">
        <f t="shared" si="9"/>
        <v>0</v>
      </c>
      <c r="X301" s="1" t="str">
        <f t="shared" si="10"/>
        <v>#DIV/0!</v>
      </c>
      <c r="Y301" s="1" t="str">
        <f t="shared" si="12"/>
        <v>#DIV/0!</v>
      </c>
    </row>
    <row r="302">
      <c r="A302" s="36" t="str">
        <f t="shared" si="1"/>
        <v/>
      </c>
      <c r="C302" s="38">
        <f t="shared" si="11"/>
        <v>0</v>
      </c>
      <c r="D302" s="24"/>
      <c r="E302" s="40" t="str">
        <f t="shared" si="3"/>
        <v/>
      </c>
      <c r="F302" s="22"/>
      <c r="H302" s="22"/>
      <c r="J302" s="26"/>
      <c r="K302" s="1">
        <f t="shared" si="4"/>
        <v>0</v>
      </c>
      <c r="L302" s="1">
        <f t="shared" si="5"/>
        <v>0</v>
      </c>
      <c r="M302" s="22">
        <f t="shared" si="6"/>
        <v>0</v>
      </c>
      <c r="N302" s="22" t="str">
        <f t="shared" si="7"/>
        <v/>
      </c>
      <c r="O302" s="22" t="str">
        <f t="shared" si="8"/>
        <v>  </v>
      </c>
      <c r="P302" s="1"/>
      <c r="Q302" s="1"/>
      <c r="R302" s="1"/>
      <c r="S302" s="1"/>
      <c r="T302" s="1"/>
      <c r="U302" s="1"/>
      <c r="V302" s="1"/>
      <c r="W302" s="1">
        <f t="shared" si="9"/>
        <v>0</v>
      </c>
      <c r="X302" s="1" t="str">
        <f t="shared" si="10"/>
        <v>#DIV/0!</v>
      </c>
      <c r="Y302" s="1" t="str">
        <f t="shared" si="12"/>
        <v>#DIV/0!</v>
      </c>
    </row>
    <row r="303">
      <c r="A303" s="36" t="str">
        <f t="shared" si="1"/>
        <v/>
      </c>
      <c r="C303" s="38">
        <f t="shared" si="11"/>
        <v>0</v>
      </c>
      <c r="D303" s="24"/>
      <c r="E303" s="40" t="str">
        <f t="shared" si="3"/>
        <v/>
      </c>
      <c r="F303" s="22"/>
      <c r="H303" s="22"/>
      <c r="J303" s="26"/>
      <c r="K303" s="1">
        <f t="shared" si="4"/>
        <v>0</v>
      </c>
      <c r="L303" s="1">
        <f t="shared" si="5"/>
        <v>0</v>
      </c>
      <c r="M303" s="22">
        <f t="shared" si="6"/>
        <v>0</v>
      </c>
      <c r="N303" s="22" t="str">
        <f t="shared" si="7"/>
        <v/>
      </c>
      <c r="O303" s="22" t="str">
        <f t="shared" si="8"/>
        <v>  </v>
      </c>
      <c r="P303" s="1"/>
      <c r="Q303" s="1"/>
      <c r="R303" s="1"/>
      <c r="S303" s="1"/>
      <c r="T303" s="1"/>
      <c r="U303" s="1"/>
      <c r="V303" s="1"/>
      <c r="W303" s="1">
        <f t="shared" si="9"/>
        <v>0</v>
      </c>
      <c r="X303" s="1" t="str">
        <f t="shared" si="10"/>
        <v>#DIV/0!</v>
      </c>
      <c r="Y303" s="1" t="str">
        <f t="shared" si="12"/>
        <v>#DIV/0!</v>
      </c>
    </row>
    <row r="304">
      <c r="A304" s="36" t="str">
        <f t="shared" si="1"/>
        <v/>
      </c>
      <c r="C304" s="38">
        <f t="shared" si="11"/>
        <v>0</v>
      </c>
      <c r="D304" s="24"/>
      <c r="E304" s="40" t="str">
        <f t="shared" si="3"/>
        <v/>
      </c>
      <c r="F304" s="22"/>
      <c r="H304" s="22"/>
      <c r="J304" s="26"/>
      <c r="K304" s="1">
        <f t="shared" si="4"/>
        <v>0</v>
      </c>
      <c r="L304" s="1">
        <f t="shared" si="5"/>
        <v>0</v>
      </c>
      <c r="M304" s="22">
        <f t="shared" si="6"/>
        <v>0</v>
      </c>
      <c r="N304" s="22" t="str">
        <f t="shared" si="7"/>
        <v/>
      </c>
      <c r="O304" s="22" t="str">
        <f t="shared" si="8"/>
        <v>  </v>
      </c>
      <c r="P304" s="1"/>
      <c r="Q304" s="1"/>
      <c r="R304" s="1"/>
      <c r="S304" s="1"/>
      <c r="T304" s="1"/>
      <c r="U304" s="1"/>
      <c r="V304" s="1"/>
      <c r="W304" s="1">
        <f t="shared" si="9"/>
        <v>0</v>
      </c>
      <c r="X304" s="1" t="str">
        <f t="shared" si="10"/>
        <v>#DIV/0!</v>
      </c>
      <c r="Y304" s="1" t="str">
        <f t="shared" si="12"/>
        <v>#DIV/0!</v>
      </c>
    </row>
    <row r="305">
      <c r="A305" s="36" t="str">
        <f t="shared" si="1"/>
        <v/>
      </c>
      <c r="C305" s="38">
        <f t="shared" si="11"/>
        <v>0</v>
      </c>
      <c r="D305" s="24"/>
      <c r="E305" s="40" t="str">
        <f t="shared" si="3"/>
        <v/>
      </c>
      <c r="F305" s="22"/>
      <c r="H305" s="22"/>
      <c r="J305" s="26"/>
      <c r="K305" s="1">
        <f t="shared" si="4"/>
        <v>0</v>
      </c>
      <c r="L305" s="1">
        <f t="shared" si="5"/>
        <v>0</v>
      </c>
      <c r="M305" s="22">
        <f t="shared" si="6"/>
        <v>0</v>
      </c>
      <c r="N305" s="22" t="str">
        <f t="shared" si="7"/>
        <v/>
      </c>
      <c r="O305" s="22" t="str">
        <f t="shared" si="8"/>
        <v>  </v>
      </c>
      <c r="P305" s="1"/>
      <c r="Q305" s="1"/>
      <c r="R305" s="1"/>
      <c r="S305" s="1"/>
      <c r="T305" s="1"/>
      <c r="U305" s="1"/>
      <c r="V305" s="1"/>
      <c r="W305" s="1">
        <f t="shared" si="9"/>
        <v>0</v>
      </c>
      <c r="X305" s="1" t="str">
        <f t="shared" si="10"/>
        <v>#DIV/0!</v>
      </c>
      <c r="Y305" s="1" t="str">
        <f t="shared" si="12"/>
        <v>#DIV/0!</v>
      </c>
    </row>
    <row r="306">
      <c r="A306" s="36" t="str">
        <f t="shared" si="1"/>
        <v/>
      </c>
      <c r="C306" s="38">
        <f t="shared" si="11"/>
        <v>0</v>
      </c>
      <c r="D306" s="24"/>
      <c r="E306" s="40" t="str">
        <f t="shared" si="3"/>
        <v/>
      </c>
      <c r="F306" s="22"/>
      <c r="H306" s="22"/>
      <c r="J306" s="26"/>
      <c r="K306" s="1">
        <f t="shared" si="4"/>
        <v>0</v>
      </c>
      <c r="L306" s="1">
        <f t="shared" si="5"/>
        <v>0</v>
      </c>
      <c r="M306" s="22">
        <f t="shared" si="6"/>
        <v>0</v>
      </c>
      <c r="N306" s="22" t="str">
        <f t="shared" si="7"/>
        <v/>
      </c>
      <c r="O306" s="22" t="str">
        <f t="shared" si="8"/>
        <v>  </v>
      </c>
      <c r="P306" s="1"/>
      <c r="Q306" s="1"/>
      <c r="R306" s="1"/>
      <c r="S306" s="1"/>
      <c r="T306" s="1"/>
      <c r="U306" s="1"/>
      <c r="V306" s="1"/>
      <c r="W306" s="1">
        <f t="shared" si="9"/>
        <v>0</v>
      </c>
      <c r="X306" s="1" t="str">
        <f t="shared" si="10"/>
        <v>#DIV/0!</v>
      </c>
      <c r="Y306" s="1" t="str">
        <f t="shared" si="12"/>
        <v>#DIV/0!</v>
      </c>
    </row>
    <row r="307">
      <c r="A307" s="36" t="str">
        <f t="shared" si="1"/>
        <v/>
      </c>
      <c r="C307" s="38">
        <f t="shared" si="11"/>
        <v>0</v>
      </c>
      <c r="D307" s="24"/>
      <c r="E307" s="40" t="str">
        <f t="shared" si="3"/>
        <v/>
      </c>
      <c r="F307" s="22"/>
      <c r="H307" s="22"/>
      <c r="J307" s="26"/>
      <c r="K307" s="1">
        <f t="shared" si="4"/>
        <v>0</v>
      </c>
      <c r="L307" s="1">
        <f t="shared" si="5"/>
        <v>0</v>
      </c>
      <c r="M307" s="22">
        <f t="shared" si="6"/>
        <v>0</v>
      </c>
      <c r="N307" s="22" t="str">
        <f t="shared" si="7"/>
        <v/>
      </c>
      <c r="O307" s="22" t="str">
        <f t="shared" si="8"/>
        <v>  </v>
      </c>
      <c r="P307" s="1"/>
      <c r="Q307" s="1"/>
      <c r="R307" s="1"/>
      <c r="S307" s="1"/>
      <c r="T307" s="1"/>
      <c r="U307" s="1"/>
      <c r="V307" s="1"/>
      <c r="W307" s="1">
        <f t="shared" si="9"/>
        <v>0</v>
      </c>
      <c r="X307" s="1" t="str">
        <f t="shared" si="10"/>
        <v>#DIV/0!</v>
      </c>
      <c r="Y307" s="1" t="str">
        <f t="shared" si="12"/>
        <v>#DIV/0!</v>
      </c>
    </row>
    <row r="308">
      <c r="A308" s="36" t="str">
        <f t="shared" si="1"/>
        <v/>
      </c>
      <c r="C308" s="38">
        <f t="shared" si="11"/>
        <v>0</v>
      </c>
      <c r="D308" s="24"/>
      <c r="E308" s="40" t="str">
        <f t="shared" si="3"/>
        <v/>
      </c>
      <c r="F308" s="22"/>
      <c r="H308" s="22"/>
      <c r="J308" s="26"/>
      <c r="K308" s="1">
        <f t="shared" si="4"/>
        <v>0</v>
      </c>
      <c r="L308" s="1">
        <f t="shared" si="5"/>
        <v>0</v>
      </c>
      <c r="M308" s="22">
        <f t="shared" si="6"/>
        <v>0</v>
      </c>
      <c r="N308" s="22" t="str">
        <f t="shared" si="7"/>
        <v/>
      </c>
      <c r="O308" s="22" t="str">
        <f t="shared" si="8"/>
        <v>  </v>
      </c>
      <c r="P308" s="1"/>
      <c r="Q308" s="1"/>
      <c r="R308" s="1"/>
      <c r="S308" s="1"/>
      <c r="T308" s="1"/>
      <c r="U308" s="1"/>
      <c r="V308" s="1"/>
      <c r="W308" s="1">
        <f t="shared" si="9"/>
        <v>0</v>
      </c>
      <c r="X308" s="1" t="str">
        <f t="shared" si="10"/>
        <v>#DIV/0!</v>
      </c>
      <c r="Y308" s="1" t="str">
        <f t="shared" si="12"/>
        <v>#DIV/0!</v>
      </c>
    </row>
    <row r="309">
      <c r="A309" s="36" t="str">
        <f t="shared" si="1"/>
        <v/>
      </c>
      <c r="C309" s="38">
        <f t="shared" si="11"/>
        <v>0</v>
      </c>
      <c r="D309" s="24"/>
      <c r="E309" s="40" t="str">
        <f t="shared" si="3"/>
        <v/>
      </c>
      <c r="F309" s="22"/>
      <c r="H309" s="22"/>
      <c r="J309" s="26"/>
      <c r="K309" s="1">
        <f t="shared" si="4"/>
        <v>0</v>
      </c>
      <c r="L309" s="1">
        <f t="shared" si="5"/>
        <v>0</v>
      </c>
      <c r="M309" s="22">
        <f t="shared" si="6"/>
        <v>0</v>
      </c>
      <c r="N309" s="22" t="str">
        <f t="shared" si="7"/>
        <v/>
      </c>
      <c r="O309" s="22" t="str">
        <f t="shared" si="8"/>
        <v>  </v>
      </c>
      <c r="P309" s="1"/>
      <c r="Q309" s="1"/>
      <c r="R309" s="1"/>
      <c r="S309" s="1"/>
      <c r="T309" s="1"/>
      <c r="U309" s="1"/>
      <c r="V309" s="1"/>
      <c r="W309" s="1">
        <f t="shared" si="9"/>
        <v>0</v>
      </c>
      <c r="X309" s="1" t="str">
        <f t="shared" si="10"/>
        <v>#DIV/0!</v>
      </c>
      <c r="Y309" s="1" t="str">
        <f t="shared" si="12"/>
        <v>#DIV/0!</v>
      </c>
    </row>
    <row r="310">
      <c r="A310" s="36" t="str">
        <f t="shared" si="1"/>
        <v/>
      </c>
      <c r="C310" s="38">
        <f t="shared" si="11"/>
        <v>0</v>
      </c>
      <c r="D310" s="24"/>
      <c r="E310" s="40" t="str">
        <f t="shared" si="3"/>
        <v/>
      </c>
      <c r="F310" s="22"/>
      <c r="H310" s="22"/>
      <c r="J310" s="26"/>
      <c r="K310" s="1">
        <f t="shared" si="4"/>
        <v>0</v>
      </c>
      <c r="L310" s="1">
        <f t="shared" si="5"/>
        <v>0</v>
      </c>
      <c r="M310" s="22">
        <f t="shared" si="6"/>
        <v>0</v>
      </c>
      <c r="N310" s="22" t="str">
        <f t="shared" si="7"/>
        <v/>
      </c>
      <c r="O310" s="22" t="str">
        <f t="shared" si="8"/>
        <v>  </v>
      </c>
      <c r="P310" s="1"/>
      <c r="Q310" s="1"/>
      <c r="R310" s="1"/>
      <c r="S310" s="1"/>
      <c r="T310" s="1"/>
      <c r="U310" s="1"/>
      <c r="V310" s="1"/>
      <c r="W310" s="1">
        <f t="shared" si="9"/>
        <v>0</v>
      </c>
      <c r="X310" s="1" t="str">
        <f t="shared" si="10"/>
        <v>#DIV/0!</v>
      </c>
      <c r="Y310" s="1" t="str">
        <f t="shared" si="12"/>
        <v>#DIV/0!</v>
      </c>
    </row>
    <row r="311">
      <c r="A311" s="36" t="str">
        <f t="shared" si="1"/>
        <v/>
      </c>
      <c r="C311" s="38">
        <f t="shared" si="11"/>
        <v>0</v>
      </c>
      <c r="D311" s="24"/>
      <c r="E311" s="40" t="str">
        <f t="shared" si="3"/>
        <v/>
      </c>
      <c r="F311" s="22"/>
      <c r="H311" s="22"/>
      <c r="J311" s="26"/>
      <c r="K311" s="1">
        <f t="shared" si="4"/>
        <v>0</v>
      </c>
      <c r="L311" s="1">
        <f t="shared" si="5"/>
        <v>0</v>
      </c>
      <c r="M311" s="22">
        <f t="shared" si="6"/>
        <v>0</v>
      </c>
      <c r="N311" s="22" t="str">
        <f t="shared" si="7"/>
        <v/>
      </c>
      <c r="O311" s="22" t="str">
        <f t="shared" si="8"/>
        <v>  </v>
      </c>
      <c r="P311" s="1"/>
      <c r="Q311" s="1"/>
      <c r="R311" s="1"/>
      <c r="S311" s="1"/>
      <c r="T311" s="1"/>
      <c r="U311" s="1"/>
      <c r="V311" s="1"/>
      <c r="W311" s="1">
        <f t="shared" si="9"/>
        <v>0</v>
      </c>
      <c r="X311" s="1" t="str">
        <f t="shared" si="10"/>
        <v>#DIV/0!</v>
      </c>
      <c r="Y311" s="1" t="str">
        <f t="shared" si="12"/>
        <v>#DIV/0!</v>
      </c>
    </row>
    <row r="312">
      <c r="A312" s="36" t="str">
        <f t="shared" si="1"/>
        <v/>
      </c>
      <c r="C312" s="38">
        <f t="shared" si="11"/>
        <v>0</v>
      </c>
      <c r="D312" s="24"/>
      <c r="E312" s="40" t="str">
        <f t="shared" si="3"/>
        <v/>
      </c>
      <c r="F312" s="22"/>
      <c r="H312" s="22"/>
      <c r="J312" s="26"/>
      <c r="K312" s="1">
        <f t="shared" si="4"/>
        <v>0</v>
      </c>
      <c r="L312" s="1">
        <f t="shared" si="5"/>
        <v>0</v>
      </c>
      <c r="M312" s="22">
        <f t="shared" si="6"/>
        <v>0</v>
      </c>
      <c r="N312" s="22" t="str">
        <f t="shared" si="7"/>
        <v/>
      </c>
      <c r="O312" s="22" t="str">
        <f t="shared" si="8"/>
        <v>  </v>
      </c>
      <c r="P312" s="1"/>
      <c r="Q312" s="1"/>
      <c r="R312" s="1"/>
      <c r="S312" s="1"/>
      <c r="T312" s="1"/>
      <c r="U312" s="1"/>
      <c r="V312" s="1"/>
      <c r="W312" s="1">
        <f t="shared" si="9"/>
        <v>0</v>
      </c>
      <c r="X312" s="1" t="str">
        <f t="shared" si="10"/>
        <v>#DIV/0!</v>
      </c>
      <c r="Y312" s="1" t="str">
        <f t="shared" si="12"/>
        <v>#DIV/0!</v>
      </c>
    </row>
    <row r="313">
      <c r="A313" s="36" t="str">
        <f t="shared" si="1"/>
        <v/>
      </c>
      <c r="C313" s="38">
        <f t="shared" si="11"/>
        <v>0</v>
      </c>
      <c r="D313" s="24"/>
      <c r="E313" s="40" t="str">
        <f t="shared" si="3"/>
        <v/>
      </c>
      <c r="F313" s="22"/>
      <c r="H313" s="22"/>
      <c r="J313" s="26"/>
      <c r="K313" s="1">
        <f t="shared" si="4"/>
        <v>0</v>
      </c>
      <c r="L313" s="1">
        <f t="shared" si="5"/>
        <v>0</v>
      </c>
      <c r="M313" s="22">
        <f t="shared" si="6"/>
        <v>0</v>
      </c>
      <c r="N313" s="22" t="str">
        <f t="shared" si="7"/>
        <v/>
      </c>
      <c r="O313" s="22" t="str">
        <f t="shared" si="8"/>
        <v>  </v>
      </c>
      <c r="P313" s="1"/>
      <c r="Q313" s="1"/>
      <c r="R313" s="1"/>
      <c r="S313" s="1"/>
      <c r="T313" s="1"/>
      <c r="U313" s="1"/>
      <c r="V313" s="1"/>
      <c r="W313" s="1">
        <f t="shared" si="9"/>
        <v>0</v>
      </c>
      <c r="X313" s="1" t="str">
        <f t="shared" si="10"/>
        <v>#DIV/0!</v>
      </c>
      <c r="Y313" s="1" t="str">
        <f t="shared" si="12"/>
        <v>#DIV/0!</v>
      </c>
    </row>
    <row r="314">
      <c r="A314" s="36" t="str">
        <f t="shared" si="1"/>
        <v/>
      </c>
      <c r="C314" s="38">
        <f t="shared" si="11"/>
        <v>0</v>
      </c>
      <c r="D314" s="24"/>
      <c r="E314" s="40" t="str">
        <f t="shared" si="3"/>
        <v/>
      </c>
      <c r="F314" s="22"/>
      <c r="H314" s="22"/>
      <c r="J314" s="26"/>
      <c r="K314" s="1">
        <f t="shared" si="4"/>
        <v>0</v>
      </c>
      <c r="L314" s="1">
        <f t="shared" si="5"/>
        <v>0</v>
      </c>
      <c r="M314" s="22">
        <f t="shared" si="6"/>
        <v>0</v>
      </c>
      <c r="N314" s="22" t="str">
        <f t="shared" si="7"/>
        <v/>
      </c>
      <c r="O314" s="22" t="str">
        <f t="shared" si="8"/>
        <v>  </v>
      </c>
      <c r="P314" s="1"/>
      <c r="Q314" s="1"/>
      <c r="R314" s="1"/>
      <c r="S314" s="1"/>
      <c r="T314" s="1"/>
      <c r="U314" s="1"/>
      <c r="V314" s="1"/>
      <c r="W314" s="1">
        <f t="shared" si="9"/>
        <v>0</v>
      </c>
      <c r="X314" s="1" t="str">
        <f t="shared" si="10"/>
        <v>#DIV/0!</v>
      </c>
      <c r="Y314" s="1" t="str">
        <f t="shared" si="12"/>
        <v>#DIV/0!</v>
      </c>
    </row>
    <row r="315">
      <c r="A315" s="36" t="str">
        <f t="shared" si="1"/>
        <v/>
      </c>
      <c r="C315" s="38">
        <f t="shared" si="11"/>
        <v>0</v>
      </c>
      <c r="D315" s="24"/>
      <c r="E315" s="40" t="str">
        <f t="shared" si="3"/>
        <v/>
      </c>
      <c r="F315" s="22"/>
      <c r="H315" s="22"/>
      <c r="J315" s="26"/>
      <c r="K315" s="1">
        <f t="shared" si="4"/>
        <v>0</v>
      </c>
      <c r="L315" s="1">
        <f t="shared" si="5"/>
        <v>0</v>
      </c>
      <c r="M315" s="22">
        <f t="shared" si="6"/>
        <v>0</v>
      </c>
      <c r="N315" s="22" t="str">
        <f t="shared" si="7"/>
        <v/>
      </c>
      <c r="O315" s="22" t="str">
        <f t="shared" si="8"/>
        <v>  </v>
      </c>
      <c r="P315" s="1"/>
      <c r="Q315" s="1"/>
      <c r="R315" s="1"/>
      <c r="S315" s="1"/>
      <c r="T315" s="1"/>
      <c r="U315" s="1"/>
      <c r="V315" s="1"/>
      <c r="W315" s="1">
        <f t="shared" si="9"/>
        <v>0</v>
      </c>
      <c r="X315" s="1" t="str">
        <f t="shared" si="10"/>
        <v>#DIV/0!</v>
      </c>
      <c r="Y315" s="1" t="str">
        <f t="shared" si="12"/>
        <v>#DIV/0!</v>
      </c>
    </row>
    <row r="316">
      <c r="A316" s="36" t="str">
        <f t="shared" si="1"/>
        <v/>
      </c>
      <c r="C316" s="38">
        <f t="shared" si="11"/>
        <v>0</v>
      </c>
      <c r="D316" s="24"/>
      <c r="E316" s="40" t="str">
        <f t="shared" si="3"/>
        <v/>
      </c>
      <c r="F316" s="22"/>
      <c r="H316" s="22"/>
      <c r="J316" s="26"/>
      <c r="K316" s="1">
        <f t="shared" si="4"/>
        <v>0</v>
      </c>
      <c r="L316" s="1">
        <f t="shared" si="5"/>
        <v>0</v>
      </c>
      <c r="M316" s="22">
        <f t="shared" si="6"/>
        <v>0</v>
      </c>
      <c r="N316" s="22" t="str">
        <f t="shared" si="7"/>
        <v/>
      </c>
      <c r="O316" s="22" t="str">
        <f t="shared" si="8"/>
        <v>  </v>
      </c>
      <c r="P316" s="1"/>
      <c r="Q316" s="1"/>
      <c r="R316" s="1"/>
      <c r="S316" s="1"/>
      <c r="T316" s="1"/>
      <c r="U316" s="1"/>
      <c r="V316" s="1"/>
      <c r="W316" s="1">
        <f t="shared" si="9"/>
        <v>0</v>
      </c>
      <c r="X316" s="1" t="str">
        <f t="shared" si="10"/>
        <v>#DIV/0!</v>
      </c>
      <c r="Y316" s="1" t="str">
        <f t="shared" si="12"/>
        <v>#DIV/0!</v>
      </c>
    </row>
    <row r="317">
      <c r="A317" s="36" t="str">
        <f t="shared" si="1"/>
        <v/>
      </c>
      <c r="C317" s="38">
        <f t="shared" si="11"/>
        <v>0</v>
      </c>
      <c r="D317" s="24"/>
      <c r="E317" s="40" t="str">
        <f t="shared" si="3"/>
        <v/>
      </c>
      <c r="F317" s="22"/>
      <c r="H317" s="22"/>
      <c r="J317" s="26"/>
      <c r="K317" s="1">
        <f t="shared" si="4"/>
        <v>0</v>
      </c>
      <c r="L317" s="1">
        <f t="shared" si="5"/>
        <v>0</v>
      </c>
      <c r="M317" s="22">
        <f t="shared" si="6"/>
        <v>0</v>
      </c>
      <c r="N317" s="22" t="str">
        <f t="shared" si="7"/>
        <v/>
      </c>
      <c r="O317" s="22" t="str">
        <f t="shared" si="8"/>
        <v>  </v>
      </c>
      <c r="P317" s="1"/>
      <c r="Q317" s="1"/>
      <c r="R317" s="1"/>
      <c r="S317" s="1"/>
      <c r="T317" s="1"/>
      <c r="U317" s="1"/>
      <c r="V317" s="1"/>
      <c r="W317" s="1">
        <f t="shared" si="9"/>
        <v>0</v>
      </c>
      <c r="X317" s="1" t="str">
        <f t="shared" si="10"/>
        <v>#DIV/0!</v>
      </c>
      <c r="Y317" s="1" t="str">
        <f t="shared" si="12"/>
        <v>#DIV/0!</v>
      </c>
    </row>
    <row r="318">
      <c r="A318" s="36" t="str">
        <f t="shared" si="1"/>
        <v/>
      </c>
      <c r="C318" s="38">
        <f t="shared" si="11"/>
        <v>0</v>
      </c>
      <c r="D318" s="24"/>
      <c r="E318" s="40" t="str">
        <f t="shared" si="3"/>
        <v/>
      </c>
      <c r="F318" s="22"/>
      <c r="H318" s="22"/>
      <c r="J318" s="26"/>
      <c r="K318" s="1">
        <f t="shared" si="4"/>
        <v>0</v>
      </c>
      <c r="L318" s="1">
        <f t="shared" si="5"/>
        <v>0</v>
      </c>
      <c r="M318" s="22">
        <f t="shared" si="6"/>
        <v>0</v>
      </c>
      <c r="N318" s="22" t="str">
        <f t="shared" si="7"/>
        <v/>
      </c>
      <c r="O318" s="22" t="str">
        <f t="shared" si="8"/>
        <v>  </v>
      </c>
      <c r="P318" s="1"/>
      <c r="Q318" s="1"/>
      <c r="R318" s="1"/>
      <c r="S318" s="1"/>
      <c r="T318" s="1"/>
      <c r="U318" s="1"/>
      <c r="V318" s="1"/>
      <c r="W318" s="1">
        <f t="shared" si="9"/>
        <v>0</v>
      </c>
      <c r="X318" s="1" t="str">
        <f t="shared" si="10"/>
        <v>#DIV/0!</v>
      </c>
      <c r="Y318" s="1" t="str">
        <f t="shared" si="12"/>
        <v>#DIV/0!</v>
      </c>
    </row>
    <row r="319">
      <c r="A319" s="36" t="str">
        <f t="shared" si="1"/>
        <v/>
      </c>
      <c r="C319" s="38">
        <f t="shared" si="11"/>
        <v>0</v>
      </c>
      <c r="D319" s="24"/>
      <c r="E319" s="40" t="str">
        <f t="shared" si="3"/>
        <v/>
      </c>
      <c r="F319" s="22"/>
      <c r="H319" s="22"/>
      <c r="J319" s="26"/>
      <c r="K319" s="1">
        <f t="shared" si="4"/>
        <v>0</v>
      </c>
      <c r="L319" s="1">
        <f t="shared" si="5"/>
        <v>0</v>
      </c>
      <c r="M319" s="22">
        <f t="shared" si="6"/>
        <v>0</v>
      </c>
      <c r="N319" s="22" t="str">
        <f t="shared" si="7"/>
        <v/>
      </c>
      <c r="O319" s="22" t="str">
        <f t="shared" si="8"/>
        <v>  </v>
      </c>
      <c r="P319" s="1"/>
      <c r="Q319" s="1"/>
      <c r="R319" s="1"/>
      <c r="S319" s="1"/>
      <c r="T319" s="1"/>
      <c r="U319" s="1"/>
      <c r="V319" s="1"/>
      <c r="W319" s="1">
        <f t="shared" si="9"/>
        <v>0</v>
      </c>
      <c r="X319" s="1" t="str">
        <f t="shared" si="10"/>
        <v>#DIV/0!</v>
      </c>
      <c r="Y319" s="1" t="str">
        <f t="shared" si="12"/>
        <v>#DIV/0!</v>
      </c>
    </row>
    <row r="320">
      <c r="A320" s="36" t="str">
        <f t="shared" si="1"/>
        <v/>
      </c>
      <c r="C320" s="38">
        <f t="shared" si="11"/>
        <v>0</v>
      </c>
      <c r="D320" s="24"/>
      <c r="E320" s="40" t="str">
        <f t="shared" si="3"/>
        <v/>
      </c>
      <c r="F320" s="22"/>
      <c r="H320" s="22"/>
      <c r="J320" s="26"/>
      <c r="K320" s="1">
        <f t="shared" si="4"/>
        <v>0</v>
      </c>
      <c r="L320" s="1">
        <f t="shared" si="5"/>
        <v>0</v>
      </c>
      <c r="M320" s="22">
        <f t="shared" si="6"/>
        <v>0</v>
      </c>
      <c r="N320" s="22" t="str">
        <f t="shared" si="7"/>
        <v/>
      </c>
      <c r="O320" s="22" t="str">
        <f t="shared" si="8"/>
        <v>  </v>
      </c>
      <c r="P320" s="1"/>
      <c r="Q320" s="1"/>
      <c r="R320" s="1"/>
      <c r="S320" s="1"/>
      <c r="T320" s="1"/>
      <c r="U320" s="1"/>
      <c r="V320" s="1"/>
      <c r="W320" s="1">
        <f t="shared" si="9"/>
        <v>0</v>
      </c>
      <c r="X320" s="1" t="str">
        <f t="shared" si="10"/>
        <v>#DIV/0!</v>
      </c>
      <c r="Y320" s="1" t="str">
        <f t="shared" si="12"/>
        <v>#DIV/0!</v>
      </c>
    </row>
    <row r="321">
      <c r="A321" s="36" t="str">
        <f t="shared" si="1"/>
        <v/>
      </c>
      <c r="C321" s="38">
        <f t="shared" si="11"/>
        <v>0</v>
      </c>
      <c r="D321" s="24"/>
      <c r="E321" s="40" t="str">
        <f t="shared" si="3"/>
        <v/>
      </c>
      <c r="F321" s="22"/>
      <c r="H321" s="22"/>
      <c r="J321" s="26"/>
      <c r="K321" s="1">
        <f t="shared" si="4"/>
        <v>0</v>
      </c>
      <c r="L321" s="1">
        <f t="shared" si="5"/>
        <v>0</v>
      </c>
      <c r="M321" s="22">
        <f t="shared" si="6"/>
        <v>0</v>
      </c>
      <c r="N321" s="22" t="str">
        <f t="shared" si="7"/>
        <v/>
      </c>
      <c r="O321" s="22" t="str">
        <f t="shared" si="8"/>
        <v>  </v>
      </c>
      <c r="P321" s="1"/>
      <c r="Q321" s="1"/>
      <c r="R321" s="1"/>
      <c r="S321" s="1"/>
      <c r="T321" s="1"/>
      <c r="U321" s="1"/>
      <c r="V321" s="1"/>
      <c r="W321" s="1">
        <f t="shared" si="9"/>
        <v>0</v>
      </c>
      <c r="X321" s="1" t="str">
        <f t="shared" si="10"/>
        <v>#DIV/0!</v>
      </c>
      <c r="Y321" s="1" t="str">
        <f t="shared" si="12"/>
        <v>#DIV/0!</v>
      </c>
    </row>
    <row r="322">
      <c r="A322" s="36" t="str">
        <f t="shared" si="1"/>
        <v/>
      </c>
      <c r="C322" s="38">
        <f t="shared" si="11"/>
        <v>0</v>
      </c>
      <c r="D322" s="24"/>
      <c r="E322" s="40" t="str">
        <f t="shared" si="3"/>
        <v/>
      </c>
      <c r="F322" s="22"/>
      <c r="H322" s="22"/>
      <c r="J322" s="26"/>
      <c r="K322" s="1">
        <f t="shared" si="4"/>
        <v>0</v>
      </c>
      <c r="L322" s="1">
        <f t="shared" si="5"/>
        <v>0</v>
      </c>
      <c r="M322" s="22">
        <f t="shared" si="6"/>
        <v>0</v>
      </c>
      <c r="N322" s="22" t="str">
        <f t="shared" si="7"/>
        <v/>
      </c>
      <c r="O322" s="22" t="str">
        <f t="shared" si="8"/>
        <v>  </v>
      </c>
      <c r="P322" s="1"/>
      <c r="Q322" s="1"/>
      <c r="R322" s="1"/>
      <c r="S322" s="1"/>
      <c r="T322" s="1"/>
      <c r="U322" s="1"/>
      <c r="V322" s="1"/>
      <c r="W322" s="1">
        <f t="shared" si="9"/>
        <v>0</v>
      </c>
      <c r="X322" s="1" t="str">
        <f t="shared" si="10"/>
        <v>#DIV/0!</v>
      </c>
      <c r="Y322" s="1" t="str">
        <f t="shared" si="12"/>
        <v>#DIV/0!</v>
      </c>
    </row>
    <row r="323">
      <c r="A323" s="36" t="str">
        <f t="shared" si="1"/>
        <v/>
      </c>
      <c r="C323" s="38">
        <f t="shared" si="11"/>
        <v>0</v>
      </c>
      <c r="D323" s="24"/>
      <c r="E323" s="40" t="str">
        <f t="shared" si="3"/>
        <v/>
      </c>
      <c r="F323" s="22"/>
      <c r="H323" s="22"/>
      <c r="J323" s="26"/>
      <c r="K323" s="1">
        <f t="shared" si="4"/>
        <v>0</v>
      </c>
      <c r="L323" s="1">
        <f t="shared" si="5"/>
        <v>0</v>
      </c>
      <c r="M323" s="22">
        <f t="shared" si="6"/>
        <v>0</v>
      </c>
      <c r="N323" s="22" t="str">
        <f t="shared" si="7"/>
        <v/>
      </c>
      <c r="O323" s="22" t="str">
        <f t="shared" si="8"/>
        <v>  </v>
      </c>
      <c r="P323" s="1"/>
      <c r="Q323" s="1"/>
      <c r="R323" s="1"/>
      <c r="S323" s="1"/>
      <c r="T323" s="1"/>
      <c r="U323" s="1"/>
      <c r="V323" s="1"/>
      <c r="W323" s="1">
        <f t="shared" si="9"/>
        <v>0</v>
      </c>
      <c r="X323" s="1" t="str">
        <f t="shared" si="10"/>
        <v>#DIV/0!</v>
      </c>
      <c r="Y323" s="1" t="str">
        <f t="shared" si="12"/>
        <v>#DIV/0!</v>
      </c>
    </row>
    <row r="324">
      <c r="A324" s="36" t="str">
        <f t="shared" si="1"/>
        <v/>
      </c>
      <c r="C324" s="38">
        <f t="shared" si="11"/>
        <v>0</v>
      </c>
      <c r="D324" s="24"/>
      <c r="E324" s="40" t="str">
        <f t="shared" si="3"/>
        <v/>
      </c>
      <c r="F324" s="22"/>
      <c r="H324" s="22"/>
      <c r="J324" s="26"/>
      <c r="K324" s="1">
        <f t="shared" si="4"/>
        <v>0</v>
      </c>
      <c r="L324" s="1">
        <f t="shared" si="5"/>
        <v>0</v>
      </c>
      <c r="M324" s="22">
        <f t="shared" si="6"/>
        <v>0</v>
      </c>
      <c r="N324" s="22" t="str">
        <f t="shared" si="7"/>
        <v/>
      </c>
      <c r="O324" s="22" t="str">
        <f t="shared" si="8"/>
        <v>  </v>
      </c>
      <c r="P324" s="1"/>
      <c r="Q324" s="1"/>
      <c r="R324" s="1"/>
      <c r="S324" s="1"/>
      <c r="T324" s="1"/>
      <c r="U324" s="1"/>
      <c r="V324" s="1"/>
      <c r="W324" s="1">
        <f t="shared" si="9"/>
        <v>0</v>
      </c>
      <c r="X324" s="1" t="str">
        <f t="shared" si="10"/>
        <v>#DIV/0!</v>
      </c>
      <c r="Y324" s="1" t="str">
        <f t="shared" si="12"/>
        <v>#DIV/0!</v>
      </c>
    </row>
    <row r="325">
      <c r="A325" s="36" t="str">
        <f t="shared" si="1"/>
        <v/>
      </c>
      <c r="C325" s="38">
        <f t="shared" si="11"/>
        <v>0</v>
      </c>
      <c r="D325" s="24"/>
      <c r="E325" s="40" t="str">
        <f t="shared" si="3"/>
        <v/>
      </c>
      <c r="F325" s="22"/>
      <c r="H325" s="22"/>
      <c r="J325" s="26"/>
      <c r="K325" s="1">
        <f t="shared" si="4"/>
        <v>0</v>
      </c>
      <c r="L325" s="1">
        <f t="shared" si="5"/>
        <v>0</v>
      </c>
      <c r="M325" s="22">
        <f t="shared" si="6"/>
        <v>0</v>
      </c>
      <c r="N325" s="22" t="str">
        <f t="shared" si="7"/>
        <v/>
      </c>
      <c r="O325" s="22" t="str">
        <f t="shared" si="8"/>
        <v>  </v>
      </c>
      <c r="P325" s="1"/>
      <c r="Q325" s="1"/>
      <c r="R325" s="1"/>
      <c r="S325" s="1"/>
      <c r="T325" s="1"/>
      <c r="U325" s="1"/>
      <c r="V325" s="1"/>
      <c r="W325" s="1">
        <f t="shared" si="9"/>
        <v>0</v>
      </c>
      <c r="X325" s="1" t="str">
        <f t="shared" si="10"/>
        <v>#DIV/0!</v>
      </c>
      <c r="Y325" s="1" t="str">
        <f t="shared" si="12"/>
        <v>#DIV/0!</v>
      </c>
    </row>
    <row r="326">
      <c r="A326" s="36" t="str">
        <f t="shared" si="1"/>
        <v/>
      </c>
      <c r="C326" s="38">
        <f t="shared" si="11"/>
        <v>0</v>
      </c>
      <c r="D326" s="24"/>
      <c r="E326" s="40" t="str">
        <f t="shared" si="3"/>
        <v/>
      </c>
      <c r="F326" s="22"/>
      <c r="H326" s="22"/>
      <c r="J326" s="26"/>
      <c r="K326" s="1">
        <f t="shared" si="4"/>
        <v>0</v>
      </c>
      <c r="L326" s="1">
        <f t="shared" si="5"/>
        <v>0</v>
      </c>
      <c r="M326" s="22">
        <f t="shared" si="6"/>
        <v>0</v>
      </c>
      <c r="N326" s="22" t="str">
        <f t="shared" si="7"/>
        <v/>
      </c>
      <c r="O326" s="22" t="str">
        <f t="shared" si="8"/>
        <v>  </v>
      </c>
      <c r="P326" s="1"/>
      <c r="Q326" s="1"/>
      <c r="R326" s="1"/>
      <c r="S326" s="1"/>
      <c r="T326" s="1"/>
      <c r="U326" s="1"/>
      <c r="V326" s="1"/>
      <c r="W326" s="1">
        <f t="shared" si="9"/>
        <v>0</v>
      </c>
      <c r="X326" s="1" t="str">
        <f t="shared" si="10"/>
        <v>#DIV/0!</v>
      </c>
      <c r="Y326" s="1" t="str">
        <f t="shared" si="12"/>
        <v>#DIV/0!</v>
      </c>
    </row>
    <row r="327">
      <c r="A327" s="36" t="str">
        <f t="shared" si="1"/>
        <v/>
      </c>
      <c r="C327" s="38">
        <f t="shared" si="11"/>
        <v>0</v>
      </c>
      <c r="D327" s="24"/>
      <c r="E327" s="40" t="str">
        <f t="shared" si="3"/>
        <v/>
      </c>
      <c r="F327" s="22"/>
      <c r="H327" s="22"/>
      <c r="J327" s="26"/>
      <c r="K327" s="1">
        <f t="shared" si="4"/>
        <v>0</v>
      </c>
      <c r="L327" s="1">
        <f t="shared" si="5"/>
        <v>0</v>
      </c>
      <c r="M327" s="22">
        <f t="shared" si="6"/>
        <v>0</v>
      </c>
      <c r="N327" s="22" t="str">
        <f t="shared" si="7"/>
        <v/>
      </c>
      <c r="O327" s="22" t="str">
        <f t="shared" si="8"/>
        <v>  </v>
      </c>
      <c r="P327" s="1"/>
      <c r="Q327" s="1"/>
      <c r="R327" s="1"/>
      <c r="S327" s="1"/>
      <c r="T327" s="1"/>
      <c r="U327" s="1"/>
      <c r="V327" s="1"/>
      <c r="W327" s="1">
        <f t="shared" si="9"/>
        <v>0</v>
      </c>
      <c r="X327" s="1" t="str">
        <f t="shared" si="10"/>
        <v>#DIV/0!</v>
      </c>
      <c r="Y327" s="1" t="str">
        <f t="shared" si="12"/>
        <v>#DIV/0!</v>
      </c>
    </row>
    <row r="328">
      <c r="A328" s="36" t="str">
        <f t="shared" si="1"/>
        <v/>
      </c>
      <c r="C328" s="38">
        <f t="shared" si="11"/>
        <v>0</v>
      </c>
      <c r="D328" s="24"/>
      <c r="E328" s="40" t="str">
        <f t="shared" si="3"/>
        <v/>
      </c>
      <c r="F328" s="22"/>
      <c r="H328" s="22"/>
      <c r="J328" s="26"/>
      <c r="K328" s="1">
        <f t="shared" si="4"/>
        <v>0</v>
      </c>
      <c r="L328" s="1">
        <f t="shared" si="5"/>
        <v>0</v>
      </c>
      <c r="M328" s="22">
        <f t="shared" si="6"/>
        <v>0</v>
      </c>
      <c r="N328" s="22" t="str">
        <f t="shared" si="7"/>
        <v/>
      </c>
      <c r="O328" s="22" t="str">
        <f t="shared" si="8"/>
        <v>  </v>
      </c>
      <c r="P328" s="1"/>
      <c r="Q328" s="1"/>
      <c r="R328" s="1"/>
      <c r="S328" s="1"/>
      <c r="T328" s="1"/>
      <c r="U328" s="1"/>
      <c r="V328" s="1"/>
      <c r="W328" s="1">
        <f t="shared" si="9"/>
        <v>0</v>
      </c>
      <c r="X328" s="1" t="str">
        <f t="shared" si="10"/>
        <v>#DIV/0!</v>
      </c>
      <c r="Y328" s="1" t="str">
        <f t="shared" si="12"/>
        <v>#DIV/0!</v>
      </c>
    </row>
    <row r="329">
      <c r="A329" s="36" t="str">
        <f t="shared" si="1"/>
        <v/>
      </c>
      <c r="C329" s="38">
        <f t="shared" si="11"/>
        <v>0</v>
      </c>
      <c r="D329" s="24"/>
      <c r="E329" s="40" t="str">
        <f t="shared" si="3"/>
        <v/>
      </c>
      <c r="F329" s="22"/>
      <c r="H329" s="22"/>
      <c r="J329" s="26"/>
      <c r="K329" s="1">
        <f t="shared" si="4"/>
        <v>0</v>
      </c>
      <c r="L329" s="1">
        <f t="shared" si="5"/>
        <v>0</v>
      </c>
      <c r="M329" s="22">
        <f t="shared" si="6"/>
        <v>0</v>
      </c>
      <c r="N329" s="22" t="str">
        <f t="shared" si="7"/>
        <v/>
      </c>
      <c r="O329" s="22" t="str">
        <f t="shared" si="8"/>
        <v>  </v>
      </c>
      <c r="P329" s="1"/>
      <c r="Q329" s="1"/>
      <c r="R329" s="1"/>
      <c r="S329" s="1"/>
      <c r="T329" s="1"/>
      <c r="U329" s="1"/>
      <c r="V329" s="1"/>
      <c r="W329" s="1">
        <f t="shared" si="9"/>
        <v>0</v>
      </c>
      <c r="X329" s="1" t="str">
        <f t="shared" si="10"/>
        <v>#DIV/0!</v>
      </c>
      <c r="Y329" s="1" t="str">
        <f t="shared" si="12"/>
        <v>#DIV/0!</v>
      </c>
    </row>
    <row r="330">
      <c r="A330" s="36" t="str">
        <f t="shared" si="1"/>
        <v/>
      </c>
      <c r="C330" s="38">
        <f t="shared" si="11"/>
        <v>0</v>
      </c>
      <c r="D330" s="24"/>
      <c r="E330" s="40" t="str">
        <f t="shared" si="3"/>
        <v/>
      </c>
      <c r="F330" s="22"/>
      <c r="H330" s="22"/>
      <c r="J330" s="26"/>
      <c r="K330" s="1">
        <f t="shared" si="4"/>
        <v>0</v>
      </c>
      <c r="L330" s="1">
        <f t="shared" si="5"/>
        <v>0</v>
      </c>
      <c r="M330" s="22">
        <f t="shared" si="6"/>
        <v>0</v>
      </c>
      <c r="N330" s="22" t="str">
        <f t="shared" si="7"/>
        <v/>
      </c>
      <c r="O330" s="22" t="str">
        <f t="shared" si="8"/>
        <v>  </v>
      </c>
      <c r="P330" s="1"/>
      <c r="Q330" s="1"/>
      <c r="R330" s="1"/>
      <c r="S330" s="1"/>
      <c r="T330" s="1"/>
      <c r="U330" s="1"/>
      <c r="V330" s="1"/>
      <c r="W330" s="1">
        <f t="shared" si="9"/>
        <v>0</v>
      </c>
      <c r="X330" s="1" t="str">
        <f t="shared" si="10"/>
        <v>#DIV/0!</v>
      </c>
      <c r="Y330" s="1" t="str">
        <f t="shared" si="12"/>
        <v>#DIV/0!</v>
      </c>
    </row>
    <row r="331">
      <c r="A331" s="36" t="str">
        <f t="shared" si="1"/>
        <v/>
      </c>
      <c r="C331" s="38">
        <f t="shared" si="11"/>
        <v>0</v>
      </c>
      <c r="D331" s="24"/>
      <c r="E331" s="40" t="str">
        <f t="shared" si="3"/>
        <v/>
      </c>
      <c r="F331" s="22"/>
      <c r="H331" s="22"/>
      <c r="J331" s="26"/>
      <c r="K331" s="1">
        <f t="shared" si="4"/>
        <v>0</v>
      </c>
      <c r="L331" s="1">
        <f t="shared" si="5"/>
        <v>0</v>
      </c>
      <c r="M331" s="22">
        <f t="shared" si="6"/>
        <v>0</v>
      </c>
      <c r="N331" s="22" t="str">
        <f t="shared" si="7"/>
        <v/>
      </c>
      <c r="O331" s="22" t="str">
        <f t="shared" si="8"/>
        <v>  </v>
      </c>
      <c r="P331" s="1"/>
      <c r="Q331" s="1"/>
      <c r="R331" s="1"/>
      <c r="S331" s="1"/>
      <c r="T331" s="1"/>
      <c r="U331" s="1"/>
      <c r="V331" s="1"/>
      <c r="W331" s="1">
        <f t="shared" si="9"/>
        <v>0</v>
      </c>
      <c r="X331" s="1" t="str">
        <f t="shared" si="10"/>
        <v>#DIV/0!</v>
      </c>
      <c r="Y331" s="1" t="str">
        <f t="shared" si="12"/>
        <v>#DIV/0!</v>
      </c>
    </row>
    <row r="332">
      <c r="A332" s="36" t="str">
        <f t="shared" si="1"/>
        <v/>
      </c>
      <c r="C332" s="38">
        <f t="shared" si="11"/>
        <v>0</v>
      </c>
      <c r="D332" s="24"/>
      <c r="E332" s="40" t="str">
        <f t="shared" si="3"/>
        <v/>
      </c>
      <c r="F332" s="22"/>
      <c r="H332" s="22"/>
      <c r="J332" s="26"/>
      <c r="K332" s="1">
        <f t="shared" si="4"/>
        <v>0</v>
      </c>
      <c r="L332" s="1">
        <f t="shared" si="5"/>
        <v>0</v>
      </c>
      <c r="M332" s="22">
        <f t="shared" si="6"/>
        <v>0</v>
      </c>
      <c r="N332" s="22" t="str">
        <f t="shared" si="7"/>
        <v/>
      </c>
      <c r="O332" s="22" t="str">
        <f t="shared" si="8"/>
        <v>  </v>
      </c>
      <c r="P332" s="1"/>
      <c r="Q332" s="1"/>
      <c r="R332" s="1"/>
      <c r="S332" s="1"/>
      <c r="T332" s="1"/>
      <c r="U332" s="1"/>
      <c r="V332" s="1"/>
      <c r="W332" s="1">
        <f t="shared" si="9"/>
        <v>0</v>
      </c>
      <c r="X332" s="1" t="str">
        <f t="shared" si="10"/>
        <v>#DIV/0!</v>
      </c>
      <c r="Y332" s="1" t="str">
        <f t="shared" si="12"/>
        <v>#DIV/0!</v>
      </c>
    </row>
    <row r="333">
      <c r="A333" s="36" t="str">
        <f t="shared" si="1"/>
        <v/>
      </c>
      <c r="C333" s="38">
        <f t="shared" si="11"/>
        <v>0</v>
      </c>
      <c r="D333" s="24"/>
      <c r="E333" s="40" t="str">
        <f t="shared" si="3"/>
        <v/>
      </c>
      <c r="F333" s="22"/>
      <c r="H333" s="22"/>
      <c r="J333" s="26"/>
      <c r="K333" s="1">
        <f t="shared" si="4"/>
        <v>0</v>
      </c>
      <c r="L333" s="1">
        <f t="shared" si="5"/>
        <v>0</v>
      </c>
      <c r="M333" s="22">
        <f t="shared" si="6"/>
        <v>0</v>
      </c>
      <c r="N333" s="22" t="str">
        <f t="shared" si="7"/>
        <v/>
      </c>
      <c r="O333" s="22" t="str">
        <f t="shared" si="8"/>
        <v>  </v>
      </c>
      <c r="P333" s="1"/>
      <c r="Q333" s="1"/>
      <c r="R333" s="1"/>
      <c r="S333" s="1"/>
      <c r="T333" s="1"/>
      <c r="U333" s="1"/>
      <c r="V333" s="1"/>
      <c r="W333" s="1">
        <f t="shared" si="9"/>
        <v>0</v>
      </c>
      <c r="X333" s="1" t="str">
        <f t="shared" si="10"/>
        <v>#DIV/0!</v>
      </c>
      <c r="Y333" s="1" t="str">
        <f t="shared" si="12"/>
        <v>#DIV/0!</v>
      </c>
    </row>
    <row r="334">
      <c r="A334" s="36" t="str">
        <f t="shared" si="1"/>
        <v/>
      </c>
      <c r="C334" s="38">
        <f t="shared" si="11"/>
        <v>0</v>
      </c>
      <c r="D334" s="24"/>
      <c r="E334" s="40" t="str">
        <f t="shared" si="3"/>
        <v/>
      </c>
      <c r="F334" s="22"/>
      <c r="H334" s="22"/>
      <c r="J334" s="26"/>
      <c r="K334" s="1">
        <f t="shared" si="4"/>
        <v>0</v>
      </c>
      <c r="L334" s="1">
        <f t="shared" si="5"/>
        <v>0</v>
      </c>
      <c r="M334" s="22">
        <f t="shared" si="6"/>
        <v>0</v>
      </c>
      <c r="N334" s="22" t="str">
        <f t="shared" si="7"/>
        <v/>
      </c>
      <c r="O334" s="22" t="str">
        <f t="shared" si="8"/>
        <v>  </v>
      </c>
      <c r="P334" s="1"/>
      <c r="Q334" s="1"/>
      <c r="R334" s="1"/>
      <c r="S334" s="1"/>
      <c r="T334" s="1"/>
      <c r="U334" s="1"/>
      <c r="V334" s="1"/>
      <c r="W334" s="1">
        <f t="shared" si="9"/>
        <v>0</v>
      </c>
      <c r="X334" s="1" t="str">
        <f t="shared" si="10"/>
        <v>#DIV/0!</v>
      </c>
      <c r="Y334" s="1" t="str">
        <f t="shared" si="12"/>
        <v>#DIV/0!</v>
      </c>
    </row>
    <row r="335">
      <c r="A335" s="36" t="str">
        <f t="shared" si="1"/>
        <v/>
      </c>
      <c r="C335" s="38">
        <f t="shared" si="11"/>
        <v>0</v>
      </c>
      <c r="D335" s="24"/>
      <c r="E335" s="40" t="str">
        <f t="shared" si="3"/>
        <v/>
      </c>
      <c r="F335" s="22"/>
      <c r="H335" s="22"/>
      <c r="J335" s="26"/>
      <c r="K335" s="1">
        <f t="shared" si="4"/>
        <v>0</v>
      </c>
      <c r="L335" s="1">
        <f t="shared" si="5"/>
        <v>0</v>
      </c>
      <c r="M335" s="22">
        <f t="shared" si="6"/>
        <v>0</v>
      </c>
      <c r="N335" s="22" t="str">
        <f t="shared" si="7"/>
        <v/>
      </c>
      <c r="O335" s="22" t="str">
        <f t="shared" si="8"/>
        <v>  </v>
      </c>
      <c r="P335" s="1"/>
      <c r="Q335" s="1"/>
      <c r="R335" s="1"/>
      <c r="S335" s="1"/>
      <c r="T335" s="1"/>
      <c r="U335" s="1"/>
      <c r="V335" s="1"/>
      <c r="W335" s="1">
        <f t="shared" si="9"/>
        <v>0</v>
      </c>
      <c r="X335" s="1" t="str">
        <f t="shared" si="10"/>
        <v>#DIV/0!</v>
      </c>
      <c r="Y335" s="1" t="str">
        <f t="shared" si="12"/>
        <v>#DIV/0!</v>
      </c>
    </row>
    <row r="336">
      <c r="A336" s="36" t="str">
        <f t="shared" si="1"/>
        <v/>
      </c>
      <c r="C336" s="38">
        <f t="shared" si="11"/>
        <v>0</v>
      </c>
      <c r="D336" s="24"/>
      <c r="E336" s="40" t="str">
        <f t="shared" si="3"/>
        <v/>
      </c>
      <c r="F336" s="22"/>
      <c r="H336" s="22"/>
      <c r="J336" s="26"/>
      <c r="K336" s="1">
        <f t="shared" si="4"/>
        <v>0</v>
      </c>
      <c r="L336" s="1">
        <f t="shared" si="5"/>
        <v>0</v>
      </c>
      <c r="M336" s="22">
        <f t="shared" si="6"/>
        <v>0</v>
      </c>
      <c r="N336" s="22" t="str">
        <f t="shared" si="7"/>
        <v/>
      </c>
      <c r="O336" s="22" t="str">
        <f t="shared" si="8"/>
        <v>  </v>
      </c>
      <c r="P336" s="1"/>
      <c r="Q336" s="1"/>
      <c r="R336" s="1"/>
      <c r="S336" s="1"/>
      <c r="T336" s="1"/>
      <c r="U336" s="1"/>
      <c r="V336" s="1"/>
      <c r="W336" s="1">
        <f t="shared" si="9"/>
        <v>0</v>
      </c>
      <c r="X336" s="1" t="str">
        <f t="shared" si="10"/>
        <v>#DIV/0!</v>
      </c>
      <c r="Y336" s="1" t="str">
        <f t="shared" si="12"/>
        <v>#DIV/0!</v>
      </c>
    </row>
    <row r="337">
      <c r="A337" s="36" t="str">
        <f t="shared" si="1"/>
        <v/>
      </c>
      <c r="C337" s="38">
        <f t="shared" si="11"/>
        <v>0</v>
      </c>
      <c r="D337" s="24"/>
      <c r="E337" s="40" t="str">
        <f t="shared" si="3"/>
        <v/>
      </c>
      <c r="F337" s="22"/>
      <c r="H337" s="22"/>
      <c r="J337" s="26"/>
      <c r="K337" s="1">
        <f t="shared" si="4"/>
        <v>0</v>
      </c>
      <c r="L337" s="1">
        <f t="shared" si="5"/>
        <v>0</v>
      </c>
      <c r="M337" s="22">
        <f t="shared" si="6"/>
        <v>0</v>
      </c>
      <c r="N337" s="22" t="str">
        <f t="shared" si="7"/>
        <v/>
      </c>
      <c r="O337" s="22" t="str">
        <f t="shared" si="8"/>
        <v>  </v>
      </c>
      <c r="P337" s="1"/>
      <c r="Q337" s="1"/>
      <c r="R337" s="1"/>
      <c r="S337" s="1"/>
      <c r="T337" s="1"/>
      <c r="U337" s="1"/>
      <c r="V337" s="1"/>
      <c r="W337" s="1">
        <f t="shared" si="9"/>
        <v>0</v>
      </c>
      <c r="X337" s="1" t="str">
        <f t="shared" si="10"/>
        <v>#DIV/0!</v>
      </c>
      <c r="Y337" s="1" t="str">
        <f t="shared" si="12"/>
        <v>#DIV/0!</v>
      </c>
    </row>
    <row r="338">
      <c r="A338" s="36" t="str">
        <f t="shared" si="1"/>
        <v/>
      </c>
      <c r="C338" s="38">
        <f t="shared" si="11"/>
        <v>0</v>
      </c>
      <c r="D338" s="24"/>
      <c r="E338" s="40" t="str">
        <f t="shared" si="3"/>
        <v/>
      </c>
      <c r="F338" s="22"/>
      <c r="H338" s="22"/>
      <c r="J338" s="26"/>
      <c r="K338" s="1">
        <f t="shared" si="4"/>
        <v>0</v>
      </c>
      <c r="L338" s="1">
        <f t="shared" si="5"/>
        <v>0</v>
      </c>
      <c r="M338" s="22">
        <f t="shared" si="6"/>
        <v>0</v>
      </c>
      <c r="N338" s="22" t="str">
        <f t="shared" si="7"/>
        <v/>
      </c>
      <c r="O338" s="22" t="str">
        <f t="shared" si="8"/>
        <v>  </v>
      </c>
      <c r="P338" s="1"/>
      <c r="Q338" s="1"/>
      <c r="R338" s="1"/>
      <c r="S338" s="1"/>
      <c r="T338" s="1"/>
      <c r="U338" s="1"/>
      <c r="V338" s="1"/>
      <c r="W338" s="1">
        <f t="shared" si="9"/>
        <v>0</v>
      </c>
      <c r="X338" s="1" t="str">
        <f t="shared" si="10"/>
        <v>#DIV/0!</v>
      </c>
      <c r="Y338" s="1" t="str">
        <f t="shared" si="12"/>
        <v>#DIV/0!</v>
      </c>
    </row>
    <row r="339">
      <c r="A339" s="36" t="str">
        <f t="shared" si="1"/>
        <v/>
      </c>
      <c r="C339" s="38">
        <f t="shared" si="11"/>
        <v>0</v>
      </c>
      <c r="D339" s="24"/>
      <c r="E339" s="40" t="str">
        <f t="shared" si="3"/>
        <v/>
      </c>
      <c r="F339" s="22"/>
      <c r="H339" s="22"/>
      <c r="J339" s="26"/>
      <c r="K339" s="1">
        <f t="shared" si="4"/>
        <v>0</v>
      </c>
      <c r="L339" s="1">
        <f t="shared" si="5"/>
        <v>0</v>
      </c>
      <c r="M339" s="22">
        <f t="shared" si="6"/>
        <v>0</v>
      </c>
      <c r="N339" s="22" t="str">
        <f t="shared" si="7"/>
        <v/>
      </c>
      <c r="O339" s="22" t="str">
        <f t="shared" si="8"/>
        <v>  </v>
      </c>
      <c r="P339" s="1"/>
      <c r="Q339" s="1"/>
      <c r="R339" s="1"/>
      <c r="S339" s="1"/>
      <c r="T339" s="1"/>
      <c r="U339" s="1"/>
      <c r="V339" s="1"/>
      <c r="W339" s="1">
        <f t="shared" si="9"/>
        <v>0</v>
      </c>
      <c r="X339" s="1" t="str">
        <f t="shared" si="10"/>
        <v>#DIV/0!</v>
      </c>
      <c r="Y339" s="1" t="str">
        <f t="shared" si="12"/>
        <v>#DIV/0!</v>
      </c>
    </row>
    <row r="340">
      <c r="A340" s="36" t="str">
        <f t="shared" si="1"/>
        <v/>
      </c>
      <c r="C340" s="38">
        <f t="shared" si="11"/>
        <v>0</v>
      </c>
      <c r="D340" s="24"/>
      <c r="E340" s="40" t="str">
        <f t="shared" si="3"/>
        <v/>
      </c>
      <c r="F340" s="22"/>
      <c r="H340" s="22"/>
      <c r="J340" s="26"/>
      <c r="K340" s="1">
        <f t="shared" si="4"/>
        <v>0</v>
      </c>
      <c r="L340" s="1">
        <f t="shared" si="5"/>
        <v>0</v>
      </c>
      <c r="M340" s="22">
        <f t="shared" si="6"/>
        <v>0</v>
      </c>
      <c r="N340" s="22" t="str">
        <f t="shared" si="7"/>
        <v/>
      </c>
      <c r="O340" s="22" t="str">
        <f t="shared" si="8"/>
        <v>  </v>
      </c>
      <c r="P340" s="1"/>
      <c r="Q340" s="1"/>
      <c r="R340" s="1"/>
      <c r="S340" s="1"/>
      <c r="T340" s="1"/>
      <c r="U340" s="1"/>
      <c r="V340" s="1"/>
      <c r="W340" s="1">
        <f t="shared" si="9"/>
        <v>0</v>
      </c>
      <c r="X340" s="1" t="str">
        <f t="shared" si="10"/>
        <v>#DIV/0!</v>
      </c>
      <c r="Y340" s="1" t="str">
        <f t="shared" si="12"/>
        <v>#DIV/0!</v>
      </c>
    </row>
    <row r="341">
      <c r="A341" s="36" t="str">
        <f t="shared" si="1"/>
        <v/>
      </c>
      <c r="C341" s="38">
        <f t="shared" si="11"/>
        <v>0</v>
      </c>
      <c r="D341" s="24"/>
      <c r="E341" s="40" t="str">
        <f t="shared" si="3"/>
        <v/>
      </c>
      <c r="F341" s="22"/>
      <c r="H341" s="22"/>
      <c r="J341" s="26"/>
      <c r="K341" s="1">
        <f t="shared" si="4"/>
        <v>0</v>
      </c>
      <c r="L341" s="1">
        <f t="shared" si="5"/>
        <v>0</v>
      </c>
      <c r="M341" s="22">
        <f t="shared" si="6"/>
        <v>0</v>
      </c>
      <c r="N341" s="22" t="str">
        <f t="shared" si="7"/>
        <v/>
      </c>
      <c r="O341" s="22" t="str">
        <f t="shared" si="8"/>
        <v>  </v>
      </c>
      <c r="P341" s="1"/>
      <c r="Q341" s="1"/>
      <c r="R341" s="1"/>
      <c r="S341" s="1"/>
      <c r="T341" s="1"/>
      <c r="U341" s="1"/>
      <c r="V341" s="1"/>
      <c r="W341" s="1">
        <f t="shared" si="9"/>
        <v>0</v>
      </c>
      <c r="X341" s="1" t="str">
        <f t="shared" si="10"/>
        <v>#DIV/0!</v>
      </c>
      <c r="Y341" s="1" t="str">
        <f t="shared" si="12"/>
        <v>#DIV/0!</v>
      </c>
    </row>
    <row r="342">
      <c r="A342" s="36" t="str">
        <f t="shared" si="1"/>
        <v/>
      </c>
      <c r="C342" s="38">
        <f t="shared" si="11"/>
        <v>0</v>
      </c>
      <c r="D342" s="24"/>
      <c r="E342" s="40" t="str">
        <f t="shared" si="3"/>
        <v/>
      </c>
      <c r="F342" s="22"/>
      <c r="H342" s="22"/>
      <c r="J342" s="26"/>
      <c r="K342" s="1">
        <f t="shared" si="4"/>
        <v>0</v>
      </c>
      <c r="L342" s="1">
        <f t="shared" si="5"/>
        <v>0</v>
      </c>
      <c r="M342" s="22">
        <f t="shared" si="6"/>
        <v>0</v>
      </c>
      <c r="N342" s="22" t="str">
        <f t="shared" si="7"/>
        <v/>
      </c>
      <c r="O342" s="22" t="str">
        <f t="shared" si="8"/>
        <v>  </v>
      </c>
      <c r="P342" s="1"/>
      <c r="Q342" s="1"/>
      <c r="R342" s="1"/>
      <c r="S342" s="1"/>
      <c r="T342" s="1"/>
      <c r="U342" s="1"/>
      <c r="V342" s="1"/>
      <c r="W342" s="1">
        <f t="shared" si="9"/>
        <v>0</v>
      </c>
      <c r="X342" s="1" t="str">
        <f t="shared" si="10"/>
        <v>#DIV/0!</v>
      </c>
      <c r="Y342" s="1" t="str">
        <f t="shared" si="12"/>
        <v>#DIV/0!</v>
      </c>
    </row>
    <row r="343">
      <c r="A343" s="36" t="str">
        <f t="shared" si="1"/>
        <v/>
      </c>
      <c r="C343" s="38">
        <f t="shared" si="11"/>
        <v>0</v>
      </c>
      <c r="D343" s="24"/>
      <c r="E343" s="40" t="str">
        <f t="shared" si="3"/>
        <v/>
      </c>
      <c r="F343" s="22"/>
      <c r="H343" s="22"/>
      <c r="J343" s="26"/>
      <c r="K343" s="1">
        <f t="shared" si="4"/>
        <v>0</v>
      </c>
      <c r="L343" s="1">
        <f t="shared" si="5"/>
        <v>0</v>
      </c>
      <c r="M343" s="22">
        <f t="shared" si="6"/>
        <v>0</v>
      </c>
      <c r="N343" s="22" t="str">
        <f t="shared" si="7"/>
        <v/>
      </c>
      <c r="O343" s="22" t="str">
        <f t="shared" si="8"/>
        <v>  </v>
      </c>
      <c r="P343" s="1"/>
      <c r="Q343" s="1"/>
      <c r="R343" s="1"/>
      <c r="S343" s="1"/>
      <c r="T343" s="1"/>
      <c r="U343" s="1"/>
      <c r="V343" s="1"/>
      <c r="W343" s="1">
        <f t="shared" si="9"/>
        <v>0</v>
      </c>
      <c r="X343" s="1" t="str">
        <f t="shared" si="10"/>
        <v>#DIV/0!</v>
      </c>
      <c r="Y343" s="1" t="str">
        <f t="shared" si="12"/>
        <v>#DIV/0!</v>
      </c>
    </row>
    <row r="344">
      <c r="A344" s="36" t="str">
        <f t="shared" si="1"/>
        <v/>
      </c>
      <c r="C344" s="38">
        <f t="shared" si="11"/>
        <v>0</v>
      </c>
      <c r="D344" s="24"/>
      <c r="E344" s="40" t="str">
        <f t="shared" si="3"/>
        <v/>
      </c>
      <c r="F344" s="22"/>
      <c r="H344" s="22"/>
      <c r="J344" s="26"/>
      <c r="K344" s="1">
        <f t="shared" si="4"/>
        <v>0</v>
      </c>
      <c r="L344" s="1">
        <f t="shared" si="5"/>
        <v>0</v>
      </c>
      <c r="M344" s="22">
        <f t="shared" si="6"/>
        <v>0</v>
      </c>
      <c r="N344" s="22" t="str">
        <f t="shared" si="7"/>
        <v/>
      </c>
      <c r="O344" s="22" t="str">
        <f t="shared" si="8"/>
        <v>  </v>
      </c>
      <c r="P344" s="1"/>
      <c r="Q344" s="1"/>
      <c r="R344" s="1"/>
      <c r="S344" s="1"/>
      <c r="T344" s="1"/>
      <c r="U344" s="1"/>
      <c r="V344" s="1"/>
      <c r="W344" s="1">
        <f t="shared" si="9"/>
        <v>0</v>
      </c>
      <c r="X344" s="1" t="str">
        <f t="shared" si="10"/>
        <v>#DIV/0!</v>
      </c>
      <c r="Y344" s="1" t="str">
        <f t="shared" si="12"/>
        <v>#DIV/0!</v>
      </c>
    </row>
    <row r="345">
      <c r="A345" s="36" t="str">
        <f t="shared" si="1"/>
        <v/>
      </c>
      <c r="C345" s="38">
        <f t="shared" si="11"/>
        <v>0</v>
      </c>
      <c r="D345" s="24"/>
      <c r="E345" s="40" t="str">
        <f t="shared" si="3"/>
        <v/>
      </c>
      <c r="F345" s="22"/>
      <c r="H345" s="22"/>
      <c r="J345" s="26"/>
      <c r="K345" s="1">
        <f t="shared" si="4"/>
        <v>0</v>
      </c>
      <c r="L345" s="1">
        <f t="shared" si="5"/>
        <v>0</v>
      </c>
      <c r="M345" s="22">
        <f t="shared" si="6"/>
        <v>0</v>
      </c>
      <c r="N345" s="22" t="str">
        <f t="shared" si="7"/>
        <v/>
      </c>
      <c r="O345" s="22" t="str">
        <f t="shared" si="8"/>
        <v>  </v>
      </c>
      <c r="P345" s="1"/>
      <c r="Q345" s="1"/>
      <c r="R345" s="1"/>
      <c r="S345" s="1"/>
      <c r="T345" s="1"/>
      <c r="U345" s="1"/>
      <c r="V345" s="1"/>
      <c r="W345" s="1">
        <f t="shared" si="9"/>
        <v>0</v>
      </c>
      <c r="X345" s="1" t="str">
        <f t="shared" si="10"/>
        <v>#DIV/0!</v>
      </c>
      <c r="Y345" s="1" t="str">
        <f t="shared" si="12"/>
        <v>#DIV/0!</v>
      </c>
    </row>
    <row r="346">
      <c r="A346" s="36" t="str">
        <f t="shared" si="1"/>
        <v/>
      </c>
      <c r="C346" s="38">
        <f t="shared" si="11"/>
        <v>0</v>
      </c>
      <c r="D346" s="24"/>
      <c r="E346" s="40" t="str">
        <f t="shared" si="3"/>
        <v/>
      </c>
      <c r="F346" s="22"/>
      <c r="H346" s="22"/>
      <c r="J346" s="26"/>
      <c r="K346" s="1">
        <f t="shared" si="4"/>
        <v>0</v>
      </c>
      <c r="L346" s="1">
        <f t="shared" si="5"/>
        <v>0</v>
      </c>
      <c r="M346" s="22">
        <f t="shared" si="6"/>
        <v>0</v>
      </c>
      <c r="N346" s="22" t="str">
        <f t="shared" si="7"/>
        <v/>
      </c>
      <c r="O346" s="22" t="str">
        <f t="shared" si="8"/>
        <v>  </v>
      </c>
      <c r="P346" s="1"/>
      <c r="Q346" s="1"/>
      <c r="R346" s="1"/>
      <c r="S346" s="1"/>
      <c r="T346" s="1"/>
      <c r="U346" s="1"/>
      <c r="V346" s="1"/>
      <c r="W346" s="1">
        <f t="shared" si="9"/>
        <v>0</v>
      </c>
      <c r="X346" s="1" t="str">
        <f t="shared" si="10"/>
        <v>#DIV/0!</v>
      </c>
      <c r="Y346" s="1" t="str">
        <f t="shared" si="12"/>
        <v>#DIV/0!</v>
      </c>
    </row>
    <row r="347">
      <c r="A347" s="36" t="str">
        <f t="shared" si="1"/>
        <v/>
      </c>
      <c r="C347" s="38">
        <f t="shared" si="11"/>
        <v>0</v>
      </c>
      <c r="D347" s="24"/>
      <c r="E347" s="40" t="str">
        <f t="shared" si="3"/>
        <v/>
      </c>
      <c r="F347" s="22"/>
      <c r="H347" s="22"/>
      <c r="J347" s="26"/>
      <c r="K347" s="1">
        <f t="shared" si="4"/>
        <v>0</v>
      </c>
      <c r="L347" s="1">
        <f t="shared" si="5"/>
        <v>0</v>
      </c>
      <c r="M347" s="22">
        <f t="shared" si="6"/>
        <v>0</v>
      </c>
      <c r="N347" s="22" t="str">
        <f t="shared" si="7"/>
        <v/>
      </c>
      <c r="O347" s="22" t="str">
        <f t="shared" si="8"/>
        <v>  </v>
      </c>
      <c r="P347" s="1"/>
      <c r="Q347" s="1"/>
      <c r="R347" s="1"/>
      <c r="S347" s="1"/>
      <c r="T347" s="1"/>
      <c r="U347" s="1"/>
      <c r="V347" s="1"/>
      <c r="W347" s="1">
        <f t="shared" si="9"/>
        <v>0</v>
      </c>
      <c r="X347" s="1" t="str">
        <f t="shared" si="10"/>
        <v>#DIV/0!</v>
      </c>
      <c r="Y347" s="1" t="str">
        <f t="shared" si="12"/>
        <v>#DIV/0!</v>
      </c>
    </row>
    <row r="348">
      <c r="A348" s="36" t="str">
        <f t="shared" si="1"/>
        <v/>
      </c>
      <c r="C348" s="38">
        <f t="shared" si="11"/>
        <v>0</v>
      </c>
      <c r="D348" s="24"/>
      <c r="E348" s="40" t="str">
        <f t="shared" si="3"/>
        <v/>
      </c>
      <c r="F348" s="22"/>
      <c r="H348" s="22"/>
      <c r="J348" s="26"/>
      <c r="K348" s="1">
        <f t="shared" si="4"/>
        <v>0</v>
      </c>
      <c r="L348" s="1">
        <f t="shared" si="5"/>
        <v>0</v>
      </c>
      <c r="M348" s="22">
        <f t="shared" si="6"/>
        <v>0</v>
      </c>
      <c r="N348" s="22" t="str">
        <f t="shared" si="7"/>
        <v/>
      </c>
      <c r="O348" s="22" t="str">
        <f t="shared" si="8"/>
        <v>  </v>
      </c>
      <c r="P348" s="1"/>
      <c r="Q348" s="1"/>
      <c r="R348" s="1"/>
      <c r="S348" s="1"/>
      <c r="T348" s="1"/>
      <c r="U348" s="1"/>
      <c r="V348" s="1"/>
      <c r="W348" s="1">
        <f t="shared" si="9"/>
        <v>0</v>
      </c>
      <c r="X348" s="1" t="str">
        <f t="shared" si="10"/>
        <v>#DIV/0!</v>
      </c>
      <c r="Y348" s="1" t="str">
        <f t="shared" si="12"/>
        <v>#DIV/0!</v>
      </c>
    </row>
    <row r="349">
      <c r="A349" s="36" t="str">
        <f t="shared" si="1"/>
        <v/>
      </c>
      <c r="C349" s="38">
        <f t="shared" si="11"/>
        <v>0</v>
      </c>
      <c r="D349" s="24"/>
      <c r="E349" s="40" t="str">
        <f t="shared" si="3"/>
        <v/>
      </c>
      <c r="F349" s="22"/>
      <c r="H349" s="22"/>
      <c r="J349" s="26"/>
      <c r="K349" s="1">
        <f t="shared" si="4"/>
        <v>0</v>
      </c>
      <c r="L349" s="1">
        <f t="shared" si="5"/>
        <v>0</v>
      </c>
      <c r="M349" s="22">
        <f t="shared" si="6"/>
        <v>0</v>
      </c>
      <c r="N349" s="22" t="str">
        <f t="shared" si="7"/>
        <v/>
      </c>
      <c r="O349" s="22" t="str">
        <f t="shared" si="8"/>
        <v>  </v>
      </c>
      <c r="P349" s="1"/>
      <c r="Q349" s="1"/>
      <c r="R349" s="1"/>
      <c r="S349" s="1"/>
      <c r="T349" s="1"/>
      <c r="U349" s="1"/>
      <c r="V349" s="1"/>
      <c r="W349" s="1">
        <f t="shared" si="9"/>
        <v>0</v>
      </c>
      <c r="X349" s="1" t="str">
        <f t="shared" si="10"/>
        <v>#DIV/0!</v>
      </c>
      <c r="Y349" s="1" t="str">
        <f t="shared" si="12"/>
        <v>#DIV/0!</v>
      </c>
    </row>
    <row r="350">
      <c r="A350" s="36" t="str">
        <f t="shared" si="1"/>
        <v/>
      </c>
      <c r="C350" s="38">
        <f t="shared" si="11"/>
        <v>0</v>
      </c>
      <c r="D350" s="24"/>
      <c r="E350" s="40" t="str">
        <f t="shared" si="3"/>
        <v/>
      </c>
      <c r="F350" s="22"/>
      <c r="H350" s="22"/>
      <c r="J350" s="26"/>
      <c r="K350" s="1">
        <f t="shared" si="4"/>
        <v>0</v>
      </c>
      <c r="L350" s="1">
        <f t="shared" si="5"/>
        <v>0</v>
      </c>
      <c r="M350" s="22">
        <f t="shared" si="6"/>
        <v>0</v>
      </c>
      <c r="N350" s="22" t="str">
        <f t="shared" si="7"/>
        <v/>
      </c>
      <c r="O350" s="22" t="str">
        <f t="shared" si="8"/>
        <v>  </v>
      </c>
      <c r="P350" s="1"/>
      <c r="Q350" s="1"/>
      <c r="R350" s="1"/>
      <c r="S350" s="1"/>
      <c r="T350" s="1"/>
      <c r="U350" s="1"/>
      <c r="V350" s="1"/>
      <c r="W350" s="1">
        <f t="shared" si="9"/>
        <v>0</v>
      </c>
      <c r="X350" s="1" t="str">
        <f t="shared" si="10"/>
        <v>#DIV/0!</v>
      </c>
      <c r="Y350" s="1" t="str">
        <f t="shared" si="12"/>
        <v>#DIV/0!</v>
      </c>
    </row>
    <row r="351">
      <c r="A351" s="36" t="str">
        <f t="shared" si="1"/>
        <v/>
      </c>
      <c r="C351" s="38">
        <f t="shared" si="11"/>
        <v>0</v>
      </c>
      <c r="D351" s="24"/>
      <c r="E351" s="40" t="str">
        <f t="shared" si="3"/>
        <v/>
      </c>
      <c r="F351" s="22"/>
      <c r="H351" s="22"/>
      <c r="J351" s="26"/>
      <c r="K351" s="1">
        <f t="shared" si="4"/>
        <v>0</v>
      </c>
      <c r="L351" s="1">
        <f t="shared" si="5"/>
        <v>0</v>
      </c>
      <c r="M351" s="22">
        <f t="shared" si="6"/>
        <v>0</v>
      </c>
      <c r="N351" s="22" t="str">
        <f t="shared" si="7"/>
        <v/>
      </c>
      <c r="O351" s="22" t="str">
        <f t="shared" si="8"/>
        <v>  </v>
      </c>
      <c r="P351" s="1"/>
      <c r="Q351" s="1"/>
      <c r="R351" s="1"/>
      <c r="S351" s="1"/>
      <c r="T351" s="1"/>
      <c r="U351" s="1"/>
      <c r="V351" s="1"/>
      <c r="W351" s="1">
        <f t="shared" si="9"/>
        <v>0</v>
      </c>
      <c r="X351" s="1" t="str">
        <f t="shared" si="10"/>
        <v>#DIV/0!</v>
      </c>
      <c r="Y351" s="1" t="str">
        <f t="shared" si="12"/>
        <v>#DIV/0!</v>
      </c>
    </row>
    <row r="352">
      <c r="A352" s="36" t="str">
        <f t="shared" si="1"/>
        <v/>
      </c>
      <c r="C352" s="38">
        <f t="shared" si="11"/>
        <v>0</v>
      </c>
      <c r="D352" s="24"/>
      <c r="E352" s="40" t="str">
        <f t="shared" si="3"/>
        <v/>
      </c>
      <c r="F352" s="22"/>
      <c r="H352" s="22"/>
      <c r="J352" s="26"/>
      <c r="K352" s="1">
        <f t="shared" si="4"/>
        <v>0</v>
      </c>
      <c r="L352" s="1">
        <f t="shared" si="5"/>
        <v>0</v>
      </c>
      <c r="M352" s="22">
        <f t="shared" si="6"/>
        <v>0</v>
      </c>
      <c r="N352" s="22" t="str">
        <f t="shared" si="7"/>
        <v/>
      </c>
      <c r="O352" s="22" t="str">
        <f t="shared" si="8"/>
        <v>  </v>
      </c>
      <c r="P352" s="1"/>
      <c r="Q352" s="1"/>
      <c r="R352" s="1"/>
      <c r="S352" s="1"/>
      <c r="T352" s="1"/>
      <c r="U352" s="1"/>
      <c r="V352" s="1"/>
      <c r="W352" s="1">
        <f t="shared" si="9"/>
        <v>0</v>
      </c>
      <c r="X352" s="1" t="str">
        <f t="shared" si="10"/>
        <v>#DIV/0!</v>
      </c>
      <c r="Y352" s="1" t="str">
        <f t="shared" si="12"/>
        <v>#DIV/0!</v>
      </c>
    </row>
    <row r="353">
      <c r="A353" s="36" t="str">
        <f t="shared" si="1"/>
        <v/>
      </c>
      <c r="C353" s="38">
        <f t="shared" si="11"/>
        <v>0</v>
      </c>
      <c r="D353" s="24"/>
      <c r="E353" s="40" t="str">
        <f t="shared" si="3"/>
        <v/>
      </c>
      <c r="F353" s="22"/>
      <c r="H353" s="22"/>
      <c r="J353" s="26"/>
      <c r="K353" s="1">
        <f t="shared" si="4"/>
        <v>0</v>
      </c>
      <c r="L353" s="1">
        <f t="shared" si="5"/>
        <v>0</v>
      </c>
      <c r="M353" s="22">
        <f t="shared" si="6"/>
        <v>0</v>
      </c>
      <c r="N353" s="22" t="str">
        <f t="shared" si="7"/>
        <v/>
      </c>
      <c r="O353" s="22" t="str">
        <f t="shared" si="8"/>
        <v>  </v>
      </c>
      <c r="P353" s="1"/>
      <c r="Q353" s="1"/>
      <c r="R353" s="1"/>
      <c r="S353" s="1"/>
      <c r="T353" s="1"/>
      <c r="U353" s="1"/>
      <c r="V353" s="1"/>
      <c r="W353" s="1">
        <f t="shared" si="9"/>
        <v>0</v>
      </c>
      <c r="X353" s="1" t="str">
        <f t="shared" si="10"/>
        <v>#DIV/0!</v>
      </c>
      <c r="Y353" s="1" t="str">
        <f t="shared" si="12"/>
        <v>#DIV/0!</v>
      </c>
    </row>
    <row r="354">
      <c r="A354" s="36" t="str">
        <f t="shared" si="1"/>
        <v/>
      </c>
      <c r="C354" s="38">
        <f t="shared" si="11"/>
        <v>0</v>
      </c>
      <c r="D354" s="24"/>
      <c r="E354" s="40" t="str">
        <f t="shared" si="3"/>
        <v/>
      </c>
      <c r="F354" s="22"/>
      <c r="H354" s="22"/>
      <c r="J354" s="26"/>
      <c r="K354" s="1">
        <f t="shared" si="4"/>
        <v>0</v>
      </c>
      <c r="L354" s="1">
        <f t="shared" si="5"/>
        <v>0</v>
      </c>
      <c r="M354" s="22">
        <f t="shared" si="6"/>
        <v>0</v>
      </c>
      <c r="N354" s="22" t="str">
        <f t="shared" si="7"/>
        <v/>
      </c>
      <c r="O354" s="22" t="str">
        <f t="shared" si="8"/>
        <v>  </v>
      </c>
      <c r="P354" s="1"/>
      <c r="Q354" s="1"/>
      <c r="R354" s="1"/>
      <c r="S354" s="1"/>
      <c r="T354" s="1"/>
      <c r="U354" s="1"/>
      <c r="V354" s="1"/>
      <c r="W354" s="1">
        <f t="shared" si="9"/>
        <v>0</v>
      </c>
      <c r="X354" s="1" t="str">
        <f t="shared" si="10"/>
        <v>#DIV/0!</v>
      </c>
      <c r="Y354" s="1" t="str">
        <f t="shared" si="12"/>
        <v>#DIV/0!</v>
      </c>
    </row>
    <row r="355">
      <c r="A355" s="36" t="str">
        <f t="shared" si="1"/>
        <v/>
      </c>
      <c r="C355" s="38">
        <f t="shared" si="11"/>
        <v>0</v>
      </c>
      <c r="D355" s="24"/>
      <c r="E355" s="40" t="str">
        <f t="shared" si="3"/>
        <v/>
      </c>
      <c r="F355" s="22"/>
      <c r="H355" s="22"/>
      <c r="J355" s="26"/>
      <c r="K355" s="1">
        <f t="shared" si="4"/>
        <v>0</v>
      </c>
      <c r="L355" s="1">
        <f t="shared" si="5"/>
        <v>0</v>
      </c>
      <c r="M355" s="22">
        <f t="shared" si="6"/>
        <v>0</v>
      </c>
      <c r="N355" s="22" t="str">
        <f t="shared" si="7"/>
        <v/>
      </c>
      <c r="O355" s="22" t="str">
        <f t="shared" si="8"/>
        <v>  </v>
      </c>
      <c r="P355" s="1"/>
      <c r="Q355" s="1"/>
      <c r="R355" s="1"/>
      <c r="S355" s="1"/>
      <c r="T355" s="1"/>
      <c r="U355" s="1"/>
      <c r="V355" s="1"/>
      <c r="W355" s="1">
        <f t="shared" si="9"/>
        <v>0</v>
      </c>
      <c r="X355" s="1" t="str">
        <f t="shared" si="10"/>
        <v>#DIV/0!</v>
      </c>
      <c r="Y355" s="1" t="str">
        <f t="shared" si="12"/>
        <v>#DIV/0!</v>
      </c>
    </row>
    <row r="356">
      <c r="A356" s="36" t="str">
        <f t="shared" si="1"/>
        <v/>
      </c>
      <c r="C356" s="38">
        <f t="shared" si="11"/>
        <v>0</v>
      </c>
      <c r="D356" s="24"/>
      <c r="E356" s="40" t="str">
        <f t="shared" si="3"/>
        <v/>
      </c>
      <c r="F356" s="22"/>
      <c r="H356" s="22"/>
      <c r="J356" s="26"/>
      <c r="K356" s="1">
        <f t="shared" si="4"/>
        <v>0</v>
      </c>
      <c r="L356" s="1">
        <f t="shared" si="5"/>
        <v>0</v>
      </c>
      <c r="M356" s="22">
        <f t="shared" si="6"/>
        <v>0</v>
      </c>
      <c r="N356" s="22" t="str">
        <f t="shared" si="7"/>
        <v/>
      </c>
      <c r="O356" s="22" t="str">
        <f t="shared" si="8"/>
        <v>  </v>
      </c>
      <c r="P356" s="1"/>
      <c r="Q356" s="1"/>
      <c r="R356" s="1"/>
      <c r="S356" s="1"/>
      <c r="T356" s="1"/>
      <c r="U356" s="1"/>
      <c r="V356" s="1"/>
      <c r="W356" s="1">
        <f t="shared" si="9"/>
        <v>0</v>
      </c>
      <c r="X356" s="1" t="str">
        <f t="shared" si="10"/>
        <v>#DIV/0!</v>
      </c>
      <c r="Y356" s="1" t="str">
        <f t="shared" si="12"/>
        <v>#DIV/0!</v>
      </c>
    </row>
    <row r="357">
      <c r="A357" s="36" t="str">
        <f t="shared" si="1"/>
        <v/>
      </c>
      <c r="C357" s="38">
        <f t="shared" si="11"/>
        <v>0</v>
      </c>
      <c r="D357" s="24"/>
      <c r="E357" s="40" t="str">
        <f t="shared" si="3"/>
        <v/>
      </c>
      <c r="F357" s="22"/>
      <c r="H357" s="22"/>
      <c r="J357" s="26"/>
      <c r="K357" s="1">
        <f t="shared" si="4"/>
        <v>0</v>
      </c>
      <c r="L357" s="1">
        <f t="shared" si="5"/>
        <v>0</v>
      </c>
      <c r="M357" s="22">
        <f t="shared" si="6"/>
        <v>0</v>
      </c>
      <c r="N357" s="22" t="str">
        <f t="shared" si="7"/>
        <v/>
      </c>
      <c r="O357" s="22" t="str">
        <f t="shared" si="8"/>
        <v>  </v>
      </c>
      <c r="P357" s="1"/>
      <c r="Q357" s="1"/>
      <c r="R357" s="1"/>
      <c r="S357" s="1"/>
      <c r="T357" s="1"/>
      <c r="U357" s="1"/>
      <c r="V357" s="1"/>
      <c r="W357" s="1">
        <f t="shared" si="9"/>
        <v>0</v>
      </c>
      <c r="X357" s="1" t="str">
        <f t="shared" si="10"/>
        <v>#DIV/0!</v>
      </c>
      <c r="Y357" s="1" t="str">
        <f t="shared" si="12"/>
        <v>#DIV/0!</v>
      </c>
    </row>
    <row r="358">
      <c r="A358" s="36" t="str">
        <f t="shared" si="1"/>
        <v/>
      </c>
      <c r="C358" s="38">
        <f t="shared" si="11"/>
        <v>0</v>
      </c>
      <c r="D358" s="24"/>
      <c r="E358" s="40" t="str">
        <f t="shared" si="3"/>
        <v/>
      </c>
      <c r="F358" s="22"/>
      <c r="H358" s="22"/>
      <c r="J358" s="26"/>
      <c r="K358" s="1">
        <f t="shared" si="4"/>
        <v>0</v>
      </c>
      <c r="L358" s="1">
        <f t="shared" si="5"/>
        <v>0</v>
      </c>
      <c r="M358" s="22">
        <f t="shared" si="6"/>
        <v>0</v>
      </c>
      <c r="N358" s="22" t="str">
        <f t="shared" si="7"/>
        <v/>
      </c>
      <c r="O358" s="22" t="str">
        <f t="shared" si="8"/>
        <v>  </v>
      </c>
      <c r="P358" s="1"/>
      <c r="Q358" s="1"/>
      <c r="R358" s="1"/>
      <c r="S358" s="1"/>
      <c r="T358" s="1"/>
      <c r="U358" s="1"/>
      <c r="V358" s="1"/>
      <c r="W358" s="1">
        <f t="shared" si="9"/>
        <v>0</v>
      </c>
      <c r="X358" s="1" t="str">
        <f t="shared" si="10"/>
        <v>#DIV/0!</v>
      </c>
      <c r="Y358" s="1" t="str">
        <f t="shared" si="12"/>
        <v>#DIV/0!</v>
      </c>
    </row>
    <row r="359">
      <c r="A359" s="36" t="str">
        <f t="shared" si="1"/>
        <v/>
      </c>
      <c r="C359" s="38">
        <f t="shared" si="11"/>
        <v>0</v>
      </c>
      <c r="D359" s="24"/>
      <c r="E359" s="40" t="str">
        <f t="shared" si="3"/>
        <v/>
      </c>
      <c r="F359" s="22"/>
      <c r="H359" s="22"/>
      <c r="J359" s="26"/>
      <c r="K359" s="1">
        <f t="shared" si="4"/>
        <v>0</v>
      </c>
      <c r="L359" s="1">
        <f t="shared" si="5"/>
        <v>0</v>
      </c>
      <c r="M359" s="22">
        <f t="shared" si="6"/>
        <v>0</v>
      </c>
      <c r="N359" s="22" t="str">
        <f t="shared" si="7"/>
        <v/>
      </c>
      <c r="O359" s="22" t="str">
        <f t="shared" si="8"/>
        <v>  </v>
      </c>
      <c r="P359" s="1"/>
      <c r="Q359" s="1"/>
      <c r="R359" s="1"/>
      <c r="S359" s="1"/>
      <c r="T359" s="1"/>
      <c r="U359" s="1"/>
      <c r="V359" s="1"/>
      <c r="W359" s="1">
        <f t="shared" si="9"/>
        <v>0</v>
      </c>
      <c r="X359" s="1" t="str">
        <f t="shared" si="10"/>
        <v>#DIV/0!</v>
      </c>
      <c r="Y359" s="1" t="str">
        <f t="shared" si="12"/>
        <v>#DIV/0!</v>
      </c>
    </row>
    <row r="360">
      <c r="A360" s="36" t="str">
        <f t="shared" si="1"/>
        <v/>
      </c>
      <c r="C360" s="38">
        <f t="shared" si="11"/>
        <v>0</v>
      </c>
      <c r="D360" s="24"/>
      <c r="E360" s="40" t="str">
        <f t="shared" si="3"/>
        <v/>
      </c>
      <c r="F360" s="22"/>
      <c r="H360" s="22"/>
      <c r="J360" s="26"/>
      <c r="K360" s="1">
        <f t="shared" si="4"/>
        <v>0</v>
      </c>
      <c r="L360" s="1">
        <f t="shared" si="5"/>
        <v>0</v>
      </c>
      <c r="M360" s="22">
        <f t="shared" si="6"/>
        <v>0</v>
      </c>
      <c r="N360" s="22" t="str">
        <f t="shared" si="7"/>
        <v/>
      </c>
      <c r="O360" s="22" t="str">
        <f t="shared" si="8"/>
        <v>  </v>
      </c>
      <c r="P360" s="1"/>
      <c r="Q360" s="1"/>
      <c r="R360" s="1"/>
      <c r="S360" s="1"/>
      <c r="T360" s="1"/>
      <c r="U360" s="1"/>
      <c r="V360" s="1"/>
      <c r="W360" s="1">
        <f t="shared" si="9"/>
        <v>0</v>
      </c>
      <c r="X360" s="1" t="str">
        <f t="shared" si="10"/>
        <v>#DIV/0!</v>
      </c>
      <c r="Y360" s="1" t="str">
        <f t="shared" si="12"/>
        <v>#DIV/0!</v>
      </c>
    </row>
    <row r="361">
      <c r="A361" s="36" t="str">
        <f t="shared" si="1"/>
        <v/>
      </c>
      <c r="C361" s="38">
        <f t="shared" si="11"/>
        <v>0</v>
      </c>
      <c r="D361" s="24"/>
      <c r="E361" s="40" t="str">
        <f t="shared" si="3"/>
        <v/>
      </c>
      <c r="F361" s="22"/>
      <c r="H361" s="22"/>
      <c r="J361" s="26"/>
      <c r="K361" s="1">
        <f t="shared" si="4"/>
        <v>0</v>
      </c>
      <c r="L361" s="1">
        <f t="shared" si="5"/>
        <v>0</v>
      </c>
      <c r="M361" s="22">
        <f t="shared" si="6"/>
        <v>0</v>
      </c>
      <c r="N361" s="22" t="str">
        <f t="shared" si="7"/>
        <v/>
      </c>
      <c r="O361" s="22" t="str">
        <f t="shared" si="8"/>
        <v>  </v>
      </c>
      <c r="P361" s="1"/>
      <c r="Q361" s="1"/>
      <c r="R361" s="1"/>
      <c r="S361" s="1"/>
      <c r="T361" s="1"/>
      <c r="U361" s="1"/>
      <c r="V361" s="1"/>
      <c r="W361" s="1">
        <f t="shared" si="9"/>
        <v>0</v>
      </c>
      <c r="X361" s="1" t="str">
        <f t="shared" si="10"/>
        <v>#DIV/0!</v>
      </c>
      <c r="Y361" s="1" t="str">
        <f t="shared" si="12"/>
        <v>#DIV/0!</v>
      </c>
    </row>
    <row r="362">
      <c r="A362" s="36" t="str">
        <f t="shared" si="1"/>
        <v/>
      </c>
      <c r="C362" s="38">
        <f t="shared" si="11"/>
        <v>0</v>
      </c>
      <c r="D362" s="24"/>
      <c r="E362" s="40" t="str">
        <f t="shared" si="3"/>
        <v/>
      </c>
      <c r="F362" s="22"/>
      <c r="H362" s="22"/>
      <c r="J362" s="26"/>
      <c r="K362" s="1">
        <f t="shared" si="4"/>
        <v>0</v>
      </c>
      <c r="L362" s="1">
        <f t="shared" si="5"/>
        <v>0</v>
      </c>
      <c r="M362" s="22">
        <f t="shared" si="6"/>
        <v>0</v>
      </c>
      <c r="N362" s="22" t="str">
        <f t="shared" si="7"/>
        <v/>
      </c>
      <c r="O362" s="22" t="str">
        <f t="shared" si="8"/>
        <v>  </v>
      </c>
      <c r="P362" s="1"/>
      <c r="Q362" s="1"/>
      <c r="R362" s="1"/>
      <c r="S362" s="1"/>
      <c r="T362" s="1"/>
      <c r="U362" s="1"/>
      <c r="V362" s="1"/>
      <c r="W362" s="1">
        <f t="shared" si="9"/>
        <v>0</v>
      </c>
      <c r="X362" s="1" t="str">
        <f t="shared" si="10"/>
        <v>#DIV/0!</v>
      </c>
      <c r="Y362" s="1" t="str">
        <f t="shared" si="12"/>
        <v>#DIV/0!</v>
      </c>
    </row>
    <row r="363">
      <c r="A363" s="36" t="str">
        <f t="shared" si="1"/>
        <v/>
      </c>
      <c r="C363" s="38">
        <f t="shared" si="11"/>
        <v>0</v>
      </c>
      <c r="D363" s="24"/>
      <c r="E363" s="40" t="str">
        <f t="shared" si="3"/>
        <v/>
      </c>
      <c r="F363" s="22"/>
      <c r="H363" s="22"/>
      <c r="J363" s="26"/>
      <c r="K363" s="1">
        <f t="shared" si="4"/>
        <v>0</v>
      </c>
      <c r="L363" s="1">
        <f t="shared" si="5"/>
        <v>0</v>
      </c>
      <c r="M363" s="22">
        <f t="shared" si="6"/>
        <v>0</v>
      </c>
      <c r="N363" s="22" t="str">
        <f t="shared" si="7"/>
        <v/>
      </c>
      <c r="O363" s="22" t="str">
        <f t="shared" si="8"/>
        <v>  </v>
      </c>
      <c r="P363" s="1"/>
      <c r="Q363" s="1"/>
      <c r="R363" s="1"/>
      <c r="S363" s="1"/>
      <c r="T363" s="1"/>
      <c r="U363" s="1"/>
      <c r="V363" s="1"/>
      <c r="W363" s="1">
        <f t="shared" si="9"/>
        <v>0</v>
      </c>
      <c r="X363" s="1" t="str">
        <f t="shared" si="10"/>
        <v>#DIV/0!</v>
      </c>
      <c r="Y363" s="1" t="str">
        <f t="shared" si="12"/>
        <v>#DIV/0!</v>
      </c>
    </row>
    <row r="364">
      <c r="A364" s="36" t="str">
        <f t="shared" si="1"/>
        <v/>
      </c>
      <c r="C364" s="38">
        <f t="shared" si="11"/>
        <v>0</v>
      </c>
      <c r="D364" s="24"/>
      <c r="E364" s="40" t="str">
        <f t="shared" si="3"/>
        <v/>
      </c>
      <c r="F364" s="22"/>
      <c r="H364" s="22"/>
      <c r="J364" s="26"/>
      <c r="K364" s="1">
        <f t="shared" si="4"/>
        <v>0</v>
      </c>
      <c r="L364" s="1">
        <f t="shared" si="5"/>
        <v>0</v>
      </c>
      <c r="M364" s="22">
        <f t="shared" si="6"/>
        <v>0</v>
      </c>
      <c r="N364" s="22" t="str">
        <f t="shared" si="7"/>
        <v/>
      </c>
      <c r="O364" s="22" t="str">
        <f t="shared" si="8"/>
        <v>  </v>
      </c>
      <c r="P364" s="1"/>
      <c r="Q364" s="1"/>
      <c r="R364" s="1"/>
      <c r="S364" s="1"/>
      <c r="T364" s="1"/>
      <c r="U364" s="1"/>
      <c r="V364" s="1"/>
      <c r="W364" s="1">
        <f t="shared" si="9"/>
        <v>0</v>
      </c>
      <c r="X364" s="1" t="str">
        <f t="shared" si="10"/>
        <v>#DIV/0!</v>
      </c>
      <c r="Y364" s="1" t="str">
        <f t="shared" si="12"/>
        <v>#DIV/0!</v>
      </c>
    </row>
    <row r="365">
      <c r="A365" s="36" t="str">
        <f t="shared" si="1"/>
        <v/>
      </c>
      <c r="C365" s="38">
        <f t="shared" si="11"/>
        <v>0</v>
      </c>
      <c r="D365" s="24"/>
      <c r="E365" s="40" t="str">
        <f t="shared" si="3"/>
        <v/>
      </c>
      <c r="F365" s="22"/>
      <c r="H365" s="22"/>
      <c r="J365" s="26"/>
      <c r="K365" s="1">
        <f t="shared" si="4"/>
        <v>0</v>
      </c>
      <c r="L365" s="1">
        <f t="shared" si="5"/>
        <v>0</v>
      </c>
      <c r="M365" s="22">
        <f t="shared" si="6"/>
        <v>0</v>
      </c>
      <c r="N365" s="22" t="str">
        <f t="shared" si="7"/>
        <v/>
      </c>
      <c r="O365" s="22" t="str">
        <f t="shared" si="8"/>
        <v>  </v>
      </c>
      <c r="P365" s="1"/>
      <c r="Q365" s="1"/>
      <c r="R365" s="1"/>
      <c r="S365" s="1"/>
      <c r="T365" s="1"/>
      <c r="U365" s="1"/>
      <c r="V365" s="1"/>
      <c r="W365" s="1">
        <f t="shared" si="9"/>
        <v>0</v>
      </c>
      <c r="X365" s="1" t="str">
        <f t="shared" si="10"/>
        <v>#DIV/0!</v>
      </c>
      <c r="Y365" s="1" t="str">
        <f t="shared" si="12"/>
        <v>#DIV/0!</v>
      </c>
    </row>
    <row r="366">
      <c r="A366" s="36" t="str">
        <f t="shared" si="1"/>
        <v/>
      </c>
      <c r="C366" s="38">
        <f t="shared" si="11"/>
        <v>0</v>
      </c>
      <c r="D366" s="24"/>
      <c r="E366" s="40" t="str">
        <f t="shared" si="3"/>
        <v/>
      </c>
      <c r="F366" s="22"/>
      <c r="H366" s="22"/>
      <c r="J366" s="26"/>
      <c r="K366" s="1">
        <f t="shared" si="4"/>
        <v>0</v>
      </c>
      <c r="L366" s="1">
        <f t="shared" si="5"/>
        <v>0</v>
      </c>
      <c r="M366" s="22">
        <f t="shared" si="6"/>
        <v>0</v>
      </c>
      <c r="N366" s="22" t="str">
        <f t="shared" si="7"/>
        <v/>
      </c>
      <c r="O366" s="22" t="str">
        <f t="shared" si="8"/>
        <v>  </v>
      </c>
      <c r="P366" s="1"/>
      <c r="Q366" s="1"/>
      <c r="R366" s="1"/>
      <c r="S366" s="1"/>
      <c r="T366" s="1"/>
      <c r="U366" s="1"/>
      <c r="V366" s="1"/>
      <c r="W366" s="1">
        <f t="shared" si="9"/>
        <v>0</v>
      </c>
      <c r="X366" s="1" t="str">
        <f t="shared" si="10"/>
        <v>#DIV/0!</v>
      </c>
      <c r="Y366" s="1" t="str">
        <f t="shared" si="12"/>
        <v>#DIV/0!</v>
      </c>
    </row>
    <row r="367">
      <c r="A367" s="36" t="str">
        <f t="shared" si="1"/>
        <v/>
      </c>
      <c r="C367" s="38">
        <f t="shared" si="11"/>
        <v>0</v>
      </c>
      <c r="D367" s="24"/>
      <c r="E367" s="40" t="str">
        <f t="shared" si="3"/>
        <v/>
      </c>
      <c r="F367" s="22"/>
      <c r="H367" s="22"/>
      <c r="J367" s="26"/>
      <c r="K367" s="1">
        <f t="shared" si="4"/>
        <v>0</v>
      </c>
      <c r="L367" s="1">
        <f t="shared" si="5"/>
        <v>0</v>
      </c>
      <c r="M367" s="22">
        <f t="shared" si="6"/>
        <v>0</v>
      </c>
      <c r="N367" s="22" t="str">
        <f t="shared" si="7"/>
        <v/>
      </c>
      <c r="O367" s="22" t="str">
        <f t="shared" si="8"/>
        <v>  </v>
      </c>
      <c r="P367" s="1"/>
      <c r="Q367" s="1"/>
      <c r="R367" s="1"/>
      <c r="S367" s="1"/>
      <c r="T367" s="1"/>
      <c r="U367" s="1"/>
      <c r="V367" s="1"/>
      <c r="W367" s="1">
        <f t="shared" si="9"/>
        <v>0</v>
      </c>
      <c r="X367" s="1" t="str">
        <f t="shared" si="10"/>
        <v>#DIV/0!</v>
      </c>
      <c r="Y367" s="1" t="str">
        <f t="shared" si="12"/>
        <v>#DIV/0!</v>
      </c>
    </row>
    <row r="368">
      <c r="A368" s="36" t="str">
        <f t="shared" si="1"/>
        <v/>
      </c>
      <c r="C368" s="38">
        <f t="shared" si="11"/>
        <v>0</v>
      </c>
      <c r="D368" s="24"/>
      <c r="E368" s="40" t="str">
        <f t="shared" si="3"/>
        <v/>
      </c>
      <c r="F368" s="22"/>
      <c r="H368" s="22"/>
      <c r="J368" s="26"/>
      <c r="K368" s="1">
        <f t="shared" si="4"/>
        <v>0</v>
      </c>
      <c r="L368" s="1">
        <f t="shared" si="5"/>
        <v>0</v>
      </c>
      <c r="M368" s="22">
        <f t="shared" si="6"/>
        <v>0</v>
      </c>
      <c r="N368" s="22" t="str">
        <f t="shared" si="7"/>
        <v/>
      </c>
      <c r="O368" s="22" t="str">
        <f t="shared" si="8"/>
        <v>  </v>
      </c>
      <c r="P368" s="1"/>
      <c r="Q368" s="1"/>
      <c r="R368" s="1"/>
      <c r="S368" s="1"/>
      <c r="T368" s="1"/>
      <c r="U368" s="1"/>
      <c r="V368" s="1"/>
      <c r="W368" s="1">
        <f t="shared" si="9"/>
        <v>0</v>
      </c>
      <c r="X368" s="1" t="str">
        <f t="shared" si="10"/>
        <v>#DIV/0!</v>
      </c>
      <c r="Y368" s="1" t="str">
        <f t="shared" si="12"/>
        <v>#DIV/0!</v>
      </c>
    </row>
    <row r="369">
      <c r="A369" s="36" t="str">
        <f t="shared" si="1"/>
        <v/>
      </c>
      <c r="C369" s="38">
        <f t="shared" si="11"/>
        <v>0</v>
      </c>
      <c r="D369" s="24"/>
      <c r="E369" s="40" t="str">
        <f t="shared" si="3"/>
        <v/>
      </c>
      <c r="F369" s="22"/>
      <c r="H369" s="22"/>
      <c r="J369" s="26"/>
      <c r="K369" s="1">
        <f t="shared" si="4"/>
        <v>0</v>
      </c>
      <c r="L369" s="1">
        <f t="shared" si="5"/>
        <v>0</v>
      </c>
      <c r="M369" s="22">
        <f t="shared" si="6"/>
        <v>0</v>
      </c>
      <c r="N369" s="22" t="str">
        <f t="shared" si="7"/>
        <v/>
      </c>
      <c r="O369" s="22" t="str">
        <f t="shared" si="8"/>
        <v>  </v>
      </c>
      <c r="P369" s="1"/>
      <c r="Q369" s="1"/>
      <c r="R369" s="1"/>
      <c r="S369" s="1"/>
      <c r="T369" s="1"/>
      <c r="U369" s="1"/>
      <c r="V369" s="1"/>
      <c r="W369" s="1">
        <f t="shared" si="9"/>
        <v>0</v>
      </c>
      <c r="X369" s="1" t="str">
        <f t="shared" si="10"/>
        <v>#DIV/0!</v>
      </c>
      <c r="Y369" s="1" t="str">
        <f t="shared" si="12"/>
        <v>#DIV/0!</v>
      </c>
    </row>
    <row r="370">
      <c r="A370" s="36" t="str">
        <f t="shared" si="1"/>
        <v/>
      </c>
      <c r="C370" s="38">
        <f t="shared" si="11"/>
        <v>0</v>
      </c>
      <c r="D370" s="24"/>
      <c r="E370" s="40" t="str">
        <f t="shared" si="3"/>
        <v/>
      </c>
      <c r="F370" s="22"/>
      <c r="H370" s="22"/>
      <c r="J370" s="26"/>
      <c r="K370" s="1">
        <f t="shared" si="4"/>
        <v>0</v>
      </c>
      <c r="L370" s="1">
        <f t="shared" si="5"/>
        <v>0</v>
      </c>
      <c r="M370" s="22">
        <f t="shared" si="6"/>
        <v>0</v>
      </c>
      <c r="N370" s="22" t="str">
        <f t="shared" si="7"/>
        <v/>
      </c>
      <c r="O370" s="22" t="str">
        <f t="shared" si="8"/>
        <v>  </v>
      </c>
      <c r="P370" s="1"/>
      <c r="Q370" s="1"/>
      <c r="R370" s="1"/>
      <c r="S370" s="1"/>
      <c r="T370" s="1"/>
      <c r="U370" s="1"/>
      <c r="V370" s="1"/>
      <c r="W370" s="1">
        <f t="shared" si="9"/>
        <v>0</v>
      </c>
      <c r="X370" s="1" t="str">
        <f t="shared" si="10"/>
        <v>#DIV/0!</v>
      </c>
      <c r="Y370" s="1" t="str">
        <f t="shared" si="12"/>
        <v>#DIV/0!</v>
      </c>
    </row>
    <row r="371">
      <c r="A371" s="36" t="str">
        <f t="shared" si="1"/>
        <v/>
      </c>
      <c r="C371" s="38">
        <f t="shared" si="11"/>
        <v>0</v>
      </c>
      <c r="D371" s="24"/>
      <c r="E371" s="40" t="str">
        <f t="shared" si="3"/>
        <v/>
      </c>
      <c r="F371" s="22"/>
      <c r="H371" s="22"/>
      <c r="J371" s="26"/>
      <c r="K371" s="1">
        <f t="shared" si="4"/>
        <v>0</v>
      </c>
      <c r="L371" s="1">
        <f t="shared" si="5"/>
        <v>0</v>
      </c>
      <c r="M371" s="22">
        <f t="shared" si="6"/>
        <v>0</v>
      </c>
      <c r="N371" s="22" t="str">
        <f t="shared" si="7"/>
        <v/>
      </c>
      <c r="O371" s="22" t="str">
        <f t="shared" si="8"/>
        <v>  </v>
      </c>
      <c r="P371" s="1"/>
      <c r="Q371" s="1"/>
      <c r="R371" s="1"/>
      <c r="S371" s="1"/>
      <c r="T371" s="1"/>
      <c r="U371" s="1"/>
      <c r="V371" s="1"/>
      <c r="W371" s="1">
        <f t="shared" si="9"/>
        <v>0</v>
      </c>
      <c r="X371" s="1" t="str">
        <f t="shared" si="10"/>
        <v>#DIV/0!</v>
      </c>
      <c r="Y371" s="1" t="str">
        <f t="shared" si="12"/>
        <v>#DIV/0!</v>
      </c>
    </row>
    <row r="372">
      <c r="A372" s="36" t="str">
        <f t="shared" si="1"/>
        <v/>
      </c>
      <c r="C372" s="38">
        <f t="shared" si="11"/>
        <v>0</v>
      </c>
      <c r="D372" s="24"/>
      <c r="E372" s="40" t="str">
        <f t="shared" si="3"/>
        <v/>
      </c>
      <c r="F372" s="22"/>
      <c r="H372" s="22"/>
      <c r="J372" s="26"/>
      <c r="K372" s="1">
        <f t="shared" si="4"/>
        <v>0</v>
      </c>
      <c r="L372" s="1">
        <f t="shared" si="5"/>
        <v>0</v>
      </c>
      <c r="M372" s="22">
        <f t="shared" si="6"/>
        <v>0</v>
      </c>
      <c r="N372" s="22" t="str">
        <f t="shared" si="7"/>
        <v/>
      </c>
      <c r="O372" s="22" t="str">
        <f t="shared" si="8"/>
        <v>  </v>
      </c>
      <c r="P372" s="1"/>
      <c r="Q372" s="1"/>
      <c r="R372" s="1"/>
      <c r="S372" s="1"/>
      <c r="T372" s="1"/>
      <c r="U372" s="1"/>
      <c r="V372" s="1"/>
      <c r="W372" s="1">
        <f t="shared" si="9"/>
        <v>0</v>
      </c>
      <c r="X372" s="1" t="str">
        <f t="shared" si="10"/>
        <v>#DIV/0!</v>
      </c>
      <c r="Y372" s="1" t="str">
        <f t="shared" si="12"/>
        <v>#DIV/0!</v>
      </c>
    </row>
    <row r="373">
      <c r="A373" s="36" t="str">
        <f t="shared" si="1"/>
        <v/>
      </c>
      <c r="C373" s="38">
        <f t="shared" si="11"/>
        <v>0</v>
      </c>
      <c r="D373" s="24"/>
      <c r="E373" s="40" t="str">
        <f t="shared" si="3"/>
        <v/>
      </c>
      <c r="F373" s="22"/>
      <c r="H373" s="22"/>
      <c r="J373" s="26"/>
      <c r="K373" s="1">
        <f t="shared" si="4"/>
        <v>0</v>
      </c>
      <c r="L373" s="1">
        <f t="shared" si="5"/>
        <v>0</v>
      </c>
      <c r="M373" s="22">
        <f t="shared" si="6"/>
        <v>0</v>
      </c>
      <c r="N373" s="22" t="str">
        <f t="shared" si="7"/>
        <v/>
      </c>
      <c r="O373" s="22" t="str">
        <f t="shared" si="8"/>
        <v>  </v>
      </c>
      <c r="P373" s="1"/>
      <c r="Q373" s="1"/>
      <c r="R373" s="1"/>
      <c r="S373" s="1"/>
      <c r="T373" s="1"/>
      <c r="U373" s="1"/>
      <c r="V373" s="1"/>
      <c r="W373" s="1">
        <f t="shared" si="9"/>
        <v>0</v>
      </c>
      <c r="X373" s="1" t="str">
        <f t="shared" si="10"/>
        <v>#DIV/0!</v>
      </c>
      <c r="Y373" s="1" t="str">
        <f t="shared" si="12"/>
        <v>#DIV/0!</v>
      </c>
    </row>
    <row r="374">
      <c r="A374" s="36" t="str">
        <f t="shared" si="1"/>
        <v/>
      </c>
      <c r="C374" s="38">
        <f t="shared" si="11"/>
        <v>0</v>
      </c>
      <c r="D374" s="24"/>
      <c r="E374" s="40" t="str">
        <f t="shared" si="3"/>
        <v/>
      </c>
      <c r="F374" s="22"/>
      <c r="H374" s="22"/>
      <c r="J374" s="26"/>
      <c r="K374" s="1">
        <f t="shared" si="4"/>
        <v>0</v>
      </c>
      <c r="L374" s="1">
        <f t="shared" si="5"/>
        <v>0</v>
      </c>
      <c r="M374" s="22">
        <f t="shared" si="6"/>
        <v>0</v>
      </c>
      <c r="N374" s="22" t="str">
        <f t="shared" si="7"/>
        <v/>
      </c>
      <c r="O374" s="22" t="str">
        <f t="shared" si="8"/>
        <v>  </v>
      </c>
      <c r="P374" s="1"/>
      <c r="Q374" s="1"/>
      <c r="R374" s="1"/>
      <c r="S374" s="1"/>
      <c r="T374" s="1"/>
      <c r="U374" s="1"/>
      <c r="V374" s="1"/>
      <c r="W374" s="1">
        <f t="shared" si="9"/>
        <v>0</v>
      </c>
      <c r="X374" s="1" t="str">
        <f t="shared" si="10"/>
        <v>#DIV/0!</v>
      </c>
      <c r="Y374" s="1" t="str">
        <f t="shared" si="12"/>
        <v>#DIV/0!</v>
      </c>
    </row>
    <row r="375">
      <c r="A375" s="36" t="str">
        <f t="shared" si="1"/>
        <v/>
      </c>
      <c r="C375" s="38">
        <f t="shared" si="11"/>
        <v>0</v>
      </c>
      <c r="D375" s="24"/>
      <c r="E375" s="40" t="str">
        <f t="shared" si="3"/>
        <v/>
      </c>
      <c r="F375" s="22"/>
      <c r="H375" s="22"/>
      <c r="J375" s="26"/>
      <c r="K375" s="1">
        <f t="shared" si="4"/>
        <v>0</v>
      </c>
      <c r="L375" s="1">
        <f t="shared" si="5"/>
        <v>0</v>
      </c>
      <c r="M375" s="22">
        <f t="shared" si="6"/>
        <v>0</v>
      </c>
      <c r="N375" s="22" t="str">
        <f t="shared" si="7"/>
        <v/>
      </c>
      <c r="O375" s="22" t="str">
        <f t="shared" si="8"/>
        <v>  </v>
      </c>
      <c r="P375" s="1"/>
      <c r="Q375" s="1"/>
      <c r="R375" s="1"/>
      <c r="S375" s="1"/>
      <c r="T375" s="1"/>
      <c r="U375" s="1"/>
      <c r="V375" s="1"/>
      <c r="W375" s="1">
        <f t="shared" si="9"/>
        <v>0</v>
      </c>
      <c r="X375" s="1" t="str">
        <f t="shared" si="10"/>
        <v>#DIV/0!</v>
      </c>
      <c r="Y375" s="1" t="str">
        <f t="shared" si="12"/>
        <v>#DIV/0!</v>
      </c>
    </row>
    <row r="376">
      <c r="A376" s="36" t="str">
        <f t="shared" si="1"/>
        <v/>
      </c>
      <c r="C376" s="38">
        <f t="shared" si="11"/>
        <v>0</v>
      </c>
      <c r="D376" s="24"/>
      <c r="E376" s="40" t="str">
        <f t="shared" si="3"/>
        <v/>
      </c>
      <c r="F376" s="22"/>
      <c r="H376" s="22"/>
      <c r="J376" s="26"/>
      <c r="K376" s="1">
        <f t="shared" si="4"/>
        <v>0</v>
      </c>
      <c r="L376" s="1">
        <f t="shared" si="5"/>
        <v>0</v>
      </c>
      <c r="M376" s="22">
        <f t="shared" si="6"/>
        <v>0</v>
      </c>
      <c r="N376" s="22" t="str">
        <f t="shared" si="7"/>
        <v/>
      </c>
      <c r="O376" s="22" t="str">
        <f t="shared" si="8"/>
        <v>  </v>
      </c>
      <c r="P376" s="1"/>
      <c r="Q376" s="1"/>
      <c r="R376" s="1"/>
      <c r="S376" s="1"/>
      <c r="T376" s="1"/>
      <c r="U376" s="1"/>
      <c r="V376" s="1"/>
      <c r="W376" s="1">
        <f t="shared" si="9"/>
        <v>0</v>
      </c>
      <c r="X376" s="1" t="str">
        <f t="shared" si="10"/>
        <v>#DIV/0!</v>
      </c>
      <c r="Y376" s="1" t="str">
        <f t="shared" si="12"/>
        <v>#DIV/0!</v>
      </c>
    </row>
    <row r="377">
      <c r="A377" s="36" t="str">
        <f t="shared" si="1"/>
        <v/>
      </c>
      <c r="C377" s="38">
        <f t="shared" si="11"/>
        <v>0</v>
      </c>
      <c r="D377" s="24"/>
      <c r="E377" s="40" t="str">
        <f t="shared" si="3"/>
        <v/>
      </c>
      <c r="F377" s="22"/>
      <c r="H377" s="22"/>
      <c r="J377" s="26"/>
      <c r="K377" s="1">
        <f t="shared" si="4"/>
        <v>0</v>
      </c>
      <c r="L377" s="1">
        <f t="shared" si="5"/>
        <v>0</v>
      </c>
      <c r="M377" s="22">
        <f t="shared" si="6"/>
        <v>0</v>
      </c>
      <c r="N377" s="22" t="str">
        <f t="shared" si="7"/>
        <v/>
      </c>
      <c r="O377" s="22" t="str">
        <f t="shared" si="8"/>
        <v>  </v>
      </c>
      <c r="P377" s="1"/>
      <c r="Q377" s="1"/>
      <c r="R377" s="1"/>
      <c r="S377" s="1"/>
      <c r="T377" s="1"/>
      <c r="U377" s="1"/>
      <c r="V377" s="1"/>
      <c r="W377" s="1">
        <f t="shared" si="9"/>
        <v>0</v>
      </c>
      <c r="X377" s="1" t="str">
        <f t="shared" si="10"/>
        <v>#DIV/0!</v>
      </c>
      <c r="Y377" s="1" t="str">
        <f t="shared" si="12"/>
        <v>#DIV/0!</v>
      </c>
    </row>
    <row r="378">
      <c r="A378" s="36" t="str">
        <f t="shared" si="1"/>
        <v/>
      </c>
      <c r="C378" s="38">
        <f t="shared" si="11"/>
        <v>0</v>
      </c>
      <c r="D378" s="24"/>
      <c r="E378" s="40" t="str">
        <f t="shared" si="3"/>
        <v/>
      </c>
      <c r="F378" s="22"/>
      <c r="H378" s="22"/>
      <c r="J378" s="26"/>
      <c r="K378" s="1">
        <f t="shared" si="4"/>
        <v>0</v>
      </c>
      <c r="L378" s="1">
        <f t="shared" si="5"/>
        <v>0</v>
      </c>
      <c r="M378" s="22">
        <f t="shared" si="6"/>
        <v>0</v>
      </c>
      <c r="N378" s="22" t="str">
        <f t="shared" si="7"/>
        <v/>
      </c>
      <c r="O378" s="22" t="str">
        <f t="shared" si="8"/>
        <v>  </v>
      </c>
      <c r="P378" s="1"/>
      <c r="Q378" s="1"/>
      <c r="R378" s="1"/>
      <c r="S378" s="1"/>
      <c r="T378" s="1"/>
      <c r="U378" s="1"/>
      <c r="V378" s="1"/>
      <c r="W378" s="1">
        <f t="shared" si="9"/>
        <v>0</v>
      </c>
      <c r="X378" s="1" t="str">
        <f t="shared" si="10"/>
        <v>#DIV/0!</v>
      </c>
      <c r="Y378" s="1" t="str">
        <f t="shared" si="12"/>
        <v>#DIV/0!</v>
      </c>
    </row>
    <row r="379">
      <c r="A379" s="36" t="str">
        <f t="shared" si="1"/>
        <v/>
      </c>
      <c r="C379" s="38">
        <f t="shared" si="11"/>
        <v>0</v>
      </c>
      <c r="D379" s="24"/>
      <c r="E379" s="40" t="str">
        <f t="shared" si="3"/>
        <v/>
      </c>
      <c r="F379" s="22"/>
      <c r="H379" s="22"/>
      <c r="J379" s="26"/>
      <c r="K379" s="1">
        <f t="shared" si="4"/>
        <v>0</v>
      </c>
      <c r="L379" s="1">
        <f t="shared" si="5"/>
        <v>0</v>
      </c>
      <c r="M379" s="22">
        <f t="shared" si="6"/>
        <v>0</v>
      </c>
      <c r="N379" s="22" t="str">
        <f t="shared" si="7"/>
        <v/>
      </c>
      <c r="O379" s="22" t="str">
        <f t="shared" si="8"/>
        <v>  </v>
      </c>
      <c r="P379" s="1"/>
      <c r="Q379" s="1"/>
      <c r="R379" s="1"/>
      <c r="S379" s="1"/>
      <c r="T379" s="1"/>
      <c r="U379" s="1"/>
      <c r="V379" s="1"/>
      <c r="W379" s="1">
        <f t="shared" si="9"/>
        <v>0</v>
      </c>
      <c r="X379" s="1" t="str">
        <f t="shared" si="10"/>
        <v>#DIV/0!</v>
      </c>
      <c r="Y379" s="1" t="str">
        <f t="shared" si="12"/>
        <v>#DIV/0!</v>
      </c>
    </row>
    <row r="380">
      <c r="A380" s="36" t="str">
        <f t="shared" si="1"/>
        <v/>
      </c>
      <c r="C380" s="38">
        <f t="shared" si="11"/>
        <v>0</v>
      </c>
      <c r="D380" s="24"/>
      <c r="E380" s="40" t="str">
        <f t="shared" si="3"/>
        <v/>
      </c>
      <c r="F380" s="22"/>
      <c r="H380" s="22"/>
      <c r="J380" s="26"/>
      <c r="K380" s="1">
        <f t="shared" si="4"/>
        <v>0</v>
      </c>
      <c r="L380" s="1">
        <f t="shared" si="5"/>
        <v>0</v>
      </c>
      <c r="M380" s="22">
        <f t="shared" si="6"/>
        <v>0</v>
      </c>
      <c r="N380" s="22" t="str">
        <f t="shared" si="7"/>
        <v/>
      </c>
      <c r="O380" s="22" t="str">
        <f t="shared" si="8"/>
        <v>  </v>
      </c>
      <c r="P380" s="1"/>
      <c r="Q380" s="1"/>
      <c r="R380" s="1"/>
      <c r="S380" s="1"/>
      <c r="T380" s="1"/>
      <c r="U380" s="1"/>
      <c r="V380" s="1"/>
      <c r="W380" s="1">
        <f t="shared" si="9"/>
        <v>0</v>
      </c>
      <c r="X380" s="1" t="str">
        <f t="shared" si="10"/>
        <v>#DIV/0!</v>
      </c>
      <c r="Y380" s="1" t="str">
        <f t="shared" si="12"/>
        <v>#DIV/0!</v>
      </c>
    </row>
    <row r="381">
      <c r="A381" s="36" t="str">
        <f t="shared" si="1"/>
        <v/>
      </c>
      <c r="C381" s="38">
        <f t="shared" si="11"/>
        <v>0</v>
      </c>
      <c r="D381" s="24"/>
      <c r="E381" s="40" t="str">
        <f t="shared" si="3"/>
        <v/>
      </c>
      <c r="F381" s="22"/>
      <c r="H381" s="22"/>
      <c r="J381" s="26"/>
      <c r="K381" s="1">
        <f t="shared" si="4"/>
        <v>0</v>
      </c>
      <c r="L381" s="1">
        <f t="shared" si="5"/>
        <v>0</v>
      </c>
      <c r="M381" s="22">
        <f t="shared" si="6"/>
        <v>0</v>
      </c>
      <c r="N381" s="22" t="str">
        <f t="shared" si="7"/>
        <v/>
      </c>
      <c r="O381" s="22" t="str">
        <f t="shared" si="8"/>
        <v>  </v>
      </c>
      <c r="P381" s="1"/>
      <c r="Q381" s="1"/>
      <c r="R381" s="1"/>
      <c r="S381" s="1"/>
      <c r="T381" s="1"/>
      <c r="U381" s="1"/>
      <c r="V381" s="1"/>
      <c r="W381" s="1">
        <f t="shared" si="9"/>
        <v>0</v>
      </c>
      <c r="X381" s="1" t="str">
        <f t="shared" si="10"/>
        <v>#DIV/0!</v>
      </c>
      <c r="Y381" s="1" t="str">
        <f t="shared" si="12"/>
        <v>#DIV/0!</v>
      </c>
    </row>
    <row r="382">
      <c r="A382" s="36" t="str">
        <f t="shared" si="1"/>
        <v/>
      </c>
      <c r="C382" s="38">
        <f t="shared" si="11"/>
        <v>0</v>
      </c>
      <c r="D382" s="24"/>
      <c r="E382" s="40" t="str">
        <f t="shared" si="3"/>
        <v/>
      </c>
      <c r="F382" s="22"/>
      <c r="H382" s="22"/>
      <c r="J382" s="26"/>
      <c r="K382" s="1">
        <f t="shared" si="4"/>
        <v>0</v>
      </c>
      <c r="L382" s="1">
        <f t="shared" si="5"/>
        <v>0</v>
      </c>
      <c r="M382" s="22">
        <f t="shared" si="6"/>
        <v>0</v>
      </c>
      <c r="N382" s="22" t="str">
        <f t="shared" si="7"/>
        <v/>
      </c>
      <c r="O382" s="22" t="str">
        <f t="shared" si="8"/>
        <v>  </v>
      </c>
      <c r="P382" s="1"/>
      <c r="Q382" s="1"/>
      <c r="R382" s="1"/>
      <c r="S382" s="1"/>
      <c r="T382" s="1"/>
      <c r="U382" s="1"/>
      <c r="V382" s="1"/>
      <c r="W382" s="1">
        <f t="shared" si="9"/>
        <v>0</v>
      </c>
      <c r="X382" s="1" t="str">
        <f t="shared" si="10"/>
        <v>#DIV/0!</v>
      </c>
      <c r="Y382" s="1" t="str">
        <f t="shared" si="12"/>
        <v>#DIV/0!</v>
      </c>
    </row>
    <row r="383">
      <c r="A383" s="36" t="str">
        <f t="shared" si="1"/>
        <v/>
      </c>
      <c r="C383" s="38">
        <f t="shared" si="11"/>
        <v>0</v>
      </c>
      <c r="D383" s="24"/>
      <c r="E383" s="40" t="str">
        <f t="shared" si="3"/>
        <v/>
      </c>
      <c r="F383" s="22"/>
      <c r="H383" s="22"/>
      <c r="J383" s="26"/>
      <c r="K383" s="1">
        <f t="shared" si="4"/>
        <v>0</v>
      </c>
      <c r="L383" s="1">
        <f t="shared" si="5"/>
        <v>0</v>
      </c>
      <c r="M383" s="22">
        <f t="shared" si="6"/>
        <v>0</v>
      </c>
      <c r="N383" s="22" t="str">
        <f t="shared" si="7"/>
        <v/>
      </c>
      <c r="O383" s="22" t="str">
        <f t="shared" si="8"/>
        <v>  </v>
      </c>
      <c r="P383" s="1"/>
      <c r="Q383" s="1"/>
      <c r="R383" s="1"/>
      <c r="S383" s="1"/>
      <c r="T383" s="1"/>
      <c r="U383" s="1"/>
      <c r="V383" s="1"/>
      <c r="W383" s="1">
        <f t="shared" si="9"/>
        <v>0</v>
      </c>
      <c r="X383" s="1" t="str">
        <f t="shared" si="10"/>
        <v>#DIV/0!</v>
      </c>
      <c r="Y383" s="1" t="str">
        <f t="shared" si="12"/>
        <v>#DIV/0!</v>
      </c>
    </row>
    <row r="384">
      <c r="A384" s="36" t="str">
        <f t="shared" si="1"/>
        <v/>
      </c>
      <c r="C384" s="38">
        <f t="shared" si="11"/>
        <v>0</v>
      </c>
      <c r="D384" s="24"/>
      <c r="E384" s="40" t="str">
        <f t="shared" si="3"/>
        <v/>
      </c>
      <c r="F384" s="22"/>
      <c r="H384" s="22"/>
      <c r="J384" s="26"/>
      <c r="K384" s="1">
        <f t="shared" si="4"/>
        <v>0</v>
      </c>
      <c r="L384" s="1">
        <f t="shared" si="5"/>
        <v>0</v>
      </c>
      <c r="M384" s="22">
        <f t="shared" si="6"/>
        <v>0</v>
      </c>
      <c r="N384" s="22" t="str">
        <f t="shared" si="7"/>
        <v/>
      </c>
      <c r="O384" s="22" t="str">
        <f t="shared" si="8"/>
        <v>  </v>
      </c>
      <c r="P384" s="1"/>
      <c r="Q384" s="1"/>
      <c r="R384" s="1"/>
      <c r="S384" s="1"/>
      <c r="T384" s="1"/>
      <c r="U384" s="1"/>
      <c r="V384" s="1"/>
      <c r="W384" s="1">
        <f t="shared" si="9"/>
        <v>0</v>
      </c>
      <c r="X384" s="1" t="str">
        <f t="shared" si="10"/>
        <v>#DIV/0!</v>
      </c>
      <c r="Y384" s="1" t="str">
        <f t="shared" si="12"/>
        <v>#DIV/0!</v>
      </c>
    </row>
    <row r="385">
      <c r="A385" s="36" t="str">
        <f t="shared" si="1"/>
        <v/>
      </c>
      <c r="C385" s="38">
        <f t="shared" si="11"/>
        <v>0</v>
      </c>
      <c r="D385" s="24"/>
      <c r="E385" s="40" t="str">
        <f t="shared" si="3"/>
        <v/>
      </c>
      <c r="F385" s="22"/>
      <c r="H385" s="22"/>
      <c r="J385" s="26"/>
      <c r="K385" s="1">
        <f t="shared" si="4"/>
        <v>0</v>
      </c>
      <c r="L385" s="1">
        <f t="shared" si="5"/>
        <v>0</v>
      </c>
      <c r="M385" s="22">
        <f t="shared" si="6"/>
        <v>0</v>
      </c>
      <c r="N385" s="22" t="str">
        <f t="shared" si="7"/>
        <v/>
      </c>
      <c r="O385" s="22" t="str">
        <f t="shared" si="8"/>
        <v>  </v>
      </c>
      <c r="P385" s="1"/>
      <c r="Q385" s="1"/>
      <c r="R385" s="1"/>
      <c r="S385" s="1"/>
      <c r="T385" s="1"/>
      <c r="U385" s="1"/>
      <c r="V385" s="1"/>
      <c r="W385" s="1">
        <f t="shared" si="9"/>
        <v>0</v>
      </c>
      <c r="X385" s="1" t="str">
        <f t="shared" si="10"/>
        <v>#DIV/0!</v>
      </c>
      <c r="Y385" s="1" t="str">
        <f t="shared" si="12"/>
        <v>#DIV/0!</v>
      </c>
    </row>
    <row r="386">
      <c r="A386" s="36" t="str">
        <f t="shared" si="1"/>
        <v/>
      </c>
      <c r="C386" s="38">
        <f t="shared" si="11"/>
        <v>0</v>
      </c>
      <c r="D386" s="24"/>
      <c r="E386" s="40" t="str">
        <f t="shared" si="3"/>
        <v/>
      </c>
      <c r="F386" s="22"/>
      <c r="H386" s="22"/>
      <c r="J386" s="26"/>
      <c r="K386" s="1">
        <f t="shared" si="4"/>
        <v>0</v>
      </c>
      <c r="L386" s="1">
        <f t="shared" si="5"/>
        <v>0</v>
      </c>
      <c r="M386" s="22">
        <f t="shared" si="6"/>
        <v>0</v>
      </c>
      <c r="N386" s="22" t="str">
        <f t="shared" si="7"/>
        <v/>
      </c>
      <c r="O386" s="22" t="str">
        <f t="shared" si="8"/>
        <v>  </v>
      </c>
      <c r="P386" s="1"/>
      <c r="Q386" s="1"/>
      <c r="R386" s="1"/>
      <c r="S386" s="1"/>
      <c r="T386" s="1"/>
      <c r="U386" s="1"/>
      <c r="V386" s="1"/>
      <c r="W386" s="1">
        <f t="shared" si="9"/>
        <v>0</v>
      </c>
      <c r="X386" s="1" t="str">
        <f t="shared" si="10"/>
        <v>#DIV/0!</v>
      </c>
      <c r="Y386" s="1" t="str">
        <f t="shared" si="12"/>
        <v>#DIV/0!</v>
      </c>
    </row>
    <row r="387">
      <c r="A387" s="36" t="str">
        <f t="shared" si="1"/>
        <v/>
      </c>
      <c r="C387" s="38">
        <f t="shared" si="11"/>
        <v>0</v>
      </c>
      <c r="D387" s="24"/>
      <c r="E387" s="40" t="str">
        <f t="shared" si="3"/>
        <v/>
      </c>
      <c r="F387" s="22"/>
      <c r="H387" s="22"/>
      <c r="J387" s="26"/>
      <c r="K387" s="1">
        <f t="shared" si="4"/>
        <v>0</v>
      </c>
      <c r="L387" s="1">
        <f t="shared" si="5"/>
        <v>0</v>
      </c>
      <c r="M387" s="22">
        <f t="shared" si="6"/>
        <v>0</v>
      </c>
      <c r="N387" s="22" t="str">
        <f t="shared" si="7"/>
        <v/>
      </c>
      <c r="O387" s="22" t="str">
        <f t="shared" si="8"/>
        <v>  </v>
      </c>
      <c r="P387" s="1"/>
      <c r="Q387" s="1"/>
      <c r="R387" s="1"/>
      <c r="S387" s="1"/>
      <c r="T387" s="1"/>
      <c r="U387" s="1"/>
      <c r="V387" s="1"/>
      <c r="W387" s="1">
        <f t="shared" si="9"/>
        <v>0</v>
      </c>
      <c r="X387" s="1" t="str">
        <f t="shared" si="10"/>
        <v>#DIV/0!</v>
      </c>
      <c r="Y387" s="1" t="str">
        <f t="shared" si="12"/>
        <v>#DIV/0!</v>
      </c>
    </row>
    <row r="388">
      <c r="A388" s="36" t="str">
        <f t="shared" si="1"/>
        <v/>
      </c>
      <c r="C388" s="38">
        <f t="shared" si="11"/>
        <v>0</v>
      </c>
      <c r="D388" s="24"/>
      <c r="E388" s="40" t="str">
        <f t="shared" si="3"/>
        <v/>
      </c>
      <c r="F388" s="22"/>
      <c r="H388" s="22"/>
      <c r="J388" s="26"/>
      <c r="K388" s="1">
        <f t="shared" si="4"/>
        <v>0</v>
      </c>
      <c r="L388" s="1">
        <f t="shared" si="5"/>
        <v>0</v>
      </c>
      <c r="M388" s="22">
        <f t="shared" si="6"/>
        <v>0</v>
      </c>
      <c r="N388" s="22" t="str">
        <f t="shared" si="7"/>
        <v/>
      </c>
      <c r="O388" s="22" t="str">
        <f t="shared" si="8"/>
        <v>  </v>
      </c>
      <c r="P388" s="1"/>
      <c r="Q388" s="1"/>
      <c r="R388" s="1"/>
      <c r="S388" s="1"/>
      <c r="T388" s="1"/>
      <c r="U388" s="1"/>
      <c r="V388" s="1"/>
      <c r="W388" s="1">
        <f t="shared" si="9"/>
        <v>0</v>
      </c>
      <c r="X388" s="1" t="str">
        <f t="shared" si="10"/>
        <v>#DIV/0!</v>
      </c>
      <c r="Y388" s="1" t="str">
        <f t="shared" si="12"/>
        <v>#DIV/0!</v>
      </c>
    </row>
    <row r="389">
      <c r="A389" s="36" t="str">
        <f t="shared" si="1"/>
        <v/>
      </c>
      <c r="C389" s="38">
        <f t="shared" si="11"/>
        <v>0</v>
      </c>
      <c r="D389" s="24"/>
      <c r="E389" s="40" t="str">
        <f t="shared" si="3"/>
        <v/>
      </c>
      <c r="F389" s="22"/>
      <c r="H389" s="22"/>
      <c r="J389" s="26"/>
      <c r="K389" s="1">
        <f t="shared" si="4"/>
        <v>0</v>
      </c>
      <c r="L389" s="1">
        <f t="shared" si="5"/>
        <v>0</v>
      </c>
      <c r="M389" s="22">
        <f t="shared" si="6"/>
        <v>0</v>
      </c>
      <c r="N389" s="22" t="str">
        <f t="shared" si="7"/>
        <v/>
      </c>
      <c r="O389" s="22" t="str">
        <f t="shared" si="8"/>
        <v>  </v>
      </c>
      <c r="P389" s="1"/>
      <c r="Q389" s="1"/>
      <c r="R389" s="1"/>
      <c r="S389" s="1"/>
      <c r="T389" s="1"/>
      <c r="U389" s="1"/>
      <c r="V389" s="1"/>
      <c r="W389" s="1">
        <f t="shared" si="9"/>
        <v>0</v>
      </c>
      <c r="X389" s="1" t="str">
        <f t="shared" si="10"/>
        <v>#DIV/0!</v>
      </c>
      <c r="Y389" s="1" t="str">
        <f t="shared" si="12"/>
        <v>#DIV/0!</v>
      </c>
    </row>
    <row r="390">
      <c r="A390" s="36" t="str">
        <f t="shared" si="1"/>
        <v/>
      </c>
      <c r="C390" s="38">
        <f t="shared" si="11"/>
        <v>0</v>
      </c>
      <c r="D390" s="24"/>
      <c r="E390" s="40" t="str">
        <f t="shared" si="3"/>
        <v/>
      </c>
      <c r="F390" s="22"/>
      <c r="H390" s="22"/>
      <c r="J390" s="26"/>
      <c r="K390" s="1">
        <f t="shared" si="4"/>
        <v>0</v>
      </c>
      <c r="L390" s="1">
        <f t="shared" si="5"/>
        <v>0</v>
      </c>
      <c r="M390" s="22">
        <f t="shared" si="6"/>
        <v>0</v>
      </c>
      <c r="N390" s="22" t="str">
        <f t="shared" si="7"/>
        <v/>
      </c>
      <c r="O390" s="22" t="str">
        <f t="shared" si="8"/>
        <v>  </v>
      </c>
      <c r="P390" s="1"/>
      <c r="Q390" s="1"/>
      <c r="R390" s="1"/>
      <c r="S390" s="1"/>
      <c r="T390" s="1"/>
      <c r="U390" s="1"/>
      <c r="V390" s="1"/>
      <c r="W390" s="1">
        <f t="shared" si="9"/>
        <v>0</v>
      </c>
      <c r="X390" s="1" t="str">
        <f t="shared" si="10"/>
        <v>#DIV/0!</v>
      </c>
      <c r="Y390" s="1" t="str">
        <f t="shared" si="12"/>
        <v>#DIV/0!</v>
      </c>
    </row>
    <row r="391">
      <c r="A391" s="36" t="str">
        <f t="shared" si="1"/>
        <v/>
      </c>
      <c r="C391" s="38">
        <f t="shared" si="11"/>
        <v>0</v>
      </c>
      <c r="D391" s="24"/>
      <c r="E391" s="40" t="str">
        <f t="shared" si="3"/>
        <v/>
      </c>
      <c r="F391" s="22"/>
      <c r="H391" s="22"/>
      <c r="J391" s="26"/>
      <c r="K391" s="1">
        <f t="shared" si="4"/>
        <v>0</v>
      </c>
      <c r="L391" s="1">
        <f t="shared" si="5"/>
        <v>0</v>
      </c>
      <c r="M391" s="22">
        <f t="shared" si="6"/>
        <v>0</v>
      </c>
      <c r="N391" s="22" t="str">
        <f t="shared" si="7"/>
        <v/>
      </c>
      <c r="O391" s="22" t="str">
        <f t="shared" si="8"/>
        <v>  </v>
      </c>
      <c r="P391" s="1"/>
      <c r="Q391" s="1"/>
      <c r="R391" s="1"/>
      <c r="S391" s="1"/>
      <c r="T391" s="1"/>
      <c r="U391" s="1"/>
      <c r="V391" s="1"/>
      <c r="W391" s="1">
        <f t="shared" si="9"/>
        <v>0</v>
      </c>
      <c r="X391" s="1" t="str">
        <f t="shared" si="10"/>
        <v>#DIV/0!</v>
      </c>
      <c r="Y391" s="1" t="str">
        <f t="shared" si="12"/>
        <v>#DIV/0!</v>
      </c>
    </row>
    <row r="392">
      <c r="A392" s="36" t="str">
        <f t="shared" si="1"/>
        <v/>
      </c>
      <c r="C392" s="38">
        <f t="shared" si="11"/>
        <v>0</v>
      </c>
      <c r="D392" s="24"/>
      <c r="E392" s="40" t="str">
        <f t="shared" si="3"/>
        <v/>
      </c>
      <c r="F392" s="22"/>
      <c r="H392" s="22"/>
      <c r="J392" s="26"/>
      <c r="K392" s="1">
        <f t="shared" si="4"/>
        <v>0</v>
      </c>
      <c r="L392" s="1">
        <f t="shared" si="5"/>
        <v>0</v>
      </c>
      <c r="M392" s="22">
        <f t="shared" si="6"/>
        <v>0</v>
      </c>
      <c r="N392" s="22" t="str">
        <f t="shared" si="7"/>
        <v/>
      </c>
      <c r="O392" s="22" t="str">
        <f t="shared" si="8"/>
        <v>  </v>
      </c>
      <c r="P392" s="1"/>
      <c r="Q392" s="1"/>
      <c r="R392" s="1"/>
      <c r="S392" s="1"/>
      <c r="T392" s="1"/>
      <c r="U392" s="1"/>
      <c r="V392" s="1"/>
      <c r="W392" s="1">
        <f t="shared" si="9"/>
        <v>0</v>
      </c>
      <c r="X392" s="1" t="str">
        <f t="shared" si="10"/>
        <v>#DIV/0!</v>
      </c>
      <c r="Y392" s="1" t="str">
        <f t="shared" si="12"/>
        <v>#DIV/0!</v>
      </c>
    </row>
    <row r="393">
      <c r="A393" s="36" t="str">
        <f t="shared" si="1"/>
        <v/>
      </c>
      <c r="C393" s="38">
        <f t="shared" si="11"/>
        <v>0</v>
      </c>
      <c r="D393" s="24"/>
      <c r="E393" s="40" t="str">
        <f t="shared" si="3"/>
        <v/>
      </c>
      <c r="F393" s="22"/>
      <c r="H393" s="22"/>
      <c r="J393" s="26"/>
      <c r="K393" s="1">
        <f t="shared" si="4"/>
        <v>0</v>
      </c>
      <c r="L393" s="1">
        <f t="shared" si="5"/>
        <v>0</v>
      </c>
      <c r="M393" s="22">
        <f t="shared" si="6"/>
        <v>0</v>
      </c>
      <c r="N393" s="22" t="str">
        <f t="shared" si="7"/>
        <v/>
      </c>
      <c r="O393" s="22" t="str">
        <f t="shared" si="8"/>
        <v>  </v>
      </c>
      <c r="P393" s="1"/>
      <c r="Q393" s="1"/>
      <c r="R393" s="1"/>
      <c r="S393" s="1"/>
      <c r="T393" s="1"/>
      <c r="U393" s="1"/>
      <c r="V393" s="1"/>
      <c r="W393" s="1">
        <f t="shared" si="9"/>
        <v>0</v>
      </c>
      <c r="X393" s="1" t="str">
        <f t="shared" si="10"/>
        <v>#DIV/0!</v>
      </c>
      <c r="Y393" s="1" t="str">
        <f t="shared" si="12"/>
        <v>#DIV/0!</v>
      </c>
    </row>
    <row r="394">
      <c r="A394" s="36" t="str">
        <f t="shared" si="1"/>
        <v/>
      </c>
      <c r="C394" s="38">
        <f t="shared" si="11"/>
        <v>0</v>
      </c>
      <c r="D394" s="24"/>
      <c r="E394" s="40" t="str">
        <f t="shared" si="3"/>
        <v/>
      </c>
      <c r="F394" s="22"/>
      <c r="H394" s="22"/>
      <c r="J394" s="26"/>
      <c r="K394" s="1">
        <f t="shared" si="4"/>
        <v>0</v>
      </c>
      <c r="L394" s="1">
        <f t="shared" si="5"/>
        <v>0</v>
      </c>
      <c r="M394" s="22">
        <f t="shared" si="6"/>
        <v>0</v>
      </c>
      <c r="N394" s="22" t="str">
        <f t="shared" si="7"/>
        <v/>
      </c>
      <c r="O394" s="22" t="str">
        <f t="shared" si="8"/>
        <v>  </v>
      </c>
      <c r="P394" s="1"/>
      <c r="Q394" s="1"/>
      <c r="R394" s="1"/>
      <c r="S394" s="1"/>
      <c r="T394" s="1"/>
      <c r="U394" s="1"/>
      <c r="V394" s="1"/>
      <c r="W394" s="1">
        <f t="shared" si="9"/>
        <v>0</v>
      </c>
      <c r="X394" s="1" t="str">
        <f t="shared" si="10"/>
        <v>#DIV/0!</v>
      </c>
      <c r="Y394" s="1" t="str">
        <f t="shared" si="12"/>
        <v>#DIV/0!</v>
      </c>
    </row>
    <row r="395">
      <c r="A395" s="36" t="str">
        <f t="shared" si="1"/>
        <v/>
      </c>
      <c r="C395" s="38">
        <f t="shared" si="11"/>
        <v>0</v>
      </c>
      <c r="D395" s="24"/>
      <c r="E395" s="40" t="str">
        <f t="shared" si="3"/>
        <v/>
      </c>
      <c r="F395" s="22"/>
      <c r="H395" s="22"/>
      <c r="J395" s="26"/>
      <c r="K395" s="1">
        <f t="shared" si="4"/>
        <v>0</v>
      </c>
      <c r="L395" s="1">
        <f t="shared" si="5"/>
        <v>0</v>
      </c>
      <c r="M395" s="22">
        <f t="shared" si="6"/>
        <v>0</v>
      </c>
      <c r="N395" s="22" t="str">
        <f t="shared" si="7"/>
        <v/>
      </c>
      <c r="O395" s="22" t="str">
        <f t="shared" si="8"/>
        <v>  </v>
      </c>
      <c r="P395" s="1"/>
      <c r="Q395" s="1"/>
      <c r="R395" s="1"/>
      <c r="S395" s="1"/>
      <c r="T395" s="1"/>
      <c r="U395" s="1"/>
      <c r="V395" s="1"/>
      <c r="W395" s="1">
        <f t="shared" si="9"/>
        <v>0</v>
      </c>
      <c r="X395" s="1" t="str">
        <f t="shared" si="10"/>
        <v>#DIV/0!</v>
      </c>
      <c r="Y395" s="1" t="str">
        <f t="shared" si="12"/>
        <v>#DIV/0!</v>
      </c>
    </row>
    <row r="396">
      <c r="A396" s="36" t="str">
        <f t="shared" si="1"/>
        <v/>
      </c>
      <c r="C396" s="38">
        <f t="shared" si="11"/>
        <v>0</v>
      </c>
      <c r="D396" s="24"/>
      <c r="E396" s="40" t="str">
        <f t="shared" si="3"/>
        <v/>
      </c>
      <c r="F396" s="22"/>
      <c r="H396" s="22"/>
      <c r="J396" s="26"/>
      <c r="K396" s="1">
        <f t="shared" si="4"/>
        <v>0</v>
      </c>
      <c r="L396" s="1">
        <f t="shared" si="5"/>
        <v>0</v>
      </c>
      <c r="M396" s="22">
        <f t="shared" si="6"/>
        <v>0</v>
      </c>
      <c r="N396" s="22" t="str">
        <f t="shared" si="7"/>
        <v/>
      </c>
      <c r="O396" s="22" t="str">
        <f t="shared" si="8"/>
        <v>  </v>
      </c>
      <c r="P396" s="1"/>
      <c r="Q396" s="1"/>
      <c r="R396" s="1"/>
      <c r="S396" s="1"/>
      <c r="T396" s="1"/>
      <c r="U396" s="1"/>
      <c r="V396" s="1"/>
      <c r="W396" s="1">
        <f t="shared" si="9"/>
        <v>0</v>
      </c>
      <c r="X396" s="1" t="str">
        <f t="shared" si="10"/>
        <v>#DIV/0!</v>
      </c>
      <c r="Y396" s="1" t="str">
        <f t="shared" si="12"/>
        <v>#DIV/0!</v>
      </c>
    </row>
    <row r="397">
      <c r="A397" s="36" t="str">
        <f t="shared" si="1"/>
        <v/>
      </c>
      <c r="C397" s="38">
        <f t="shared" si="11"/>
        <v>0</v>
      </c>
      <c r="D397" s="24"/>
      <c r="E397" s="40" t="str">
        <f t="shared" si="3"/>
        <v/>
      </c>
      <c r="F397" s="22"/>
      <c r="H397" s="22"/>
      <c r="J397" s="26"/>
      <c r="K397" s="1">
        <f t="shared" si="4"/>
        <v>0</v>
      </c>
      <c r="L397" s="1">
        <f t="shared" si="5"/>
        <v>0</v>
      </c>
      <c r="M397" s="22">
        <f t="shared" si="6"/>
        <v>0</v>
      </c>
      <c r="N397" s="22" t="str">
        <f t="shared" si="7"/>
        <v/>
      </c>
      <c r="O397" s="22" t="str">
        <f t="shared" si="8"/>
        <v>  </v>
      </c>
      <c r="P397" s="1"/>
      <c r="Q397" s="1"/>
      <c r="R397" s="1"/>
      <c r="S397" s="1"/>
      <c r="T397" s="1"/>
      <c r="U397" s="1"/>
      <c r="V397" s="1"/>
      <c r="W397" s="1">
        <f t="shared" si="9"/>
        <v>0</v>
      </c>
      <c r="X397" s="1" t="str">
        <f t="shared" si="10"/>
        <v>#DIV/0!</v>
      </c>
      <c r="Y397" s="1" t="str">
        <f t="shared" si="12"/>
        <v>#DIV/0!</v>
      </c>
    </row>
    <row r="398">
      <c r="A398" s="36" t="str">
        <f t="shared" si="1"/>
        <v/>
      </c>
      <c r="C398" s="38">
        <f t="shared" si="11"/>
        <v>0</v>
      </c>
      <c r="D398" s="24"/>
      <c r="E398" s="40" t="str">
        <f t="shared" si="3"/>
        <v/>
      </c>
      <c r="F398" s="22"/>
      <c r="H398" s="22"/>
      <c r="J398" s="26"/>
      <c r="K398" s="1">
        <f t="shared" si="4"/>
        <v>0</v>
      </c>
      <c r="L398" s="1">
        <f t="shared" si="5"/>
        <v>0</v>
      </c>
      <c r="M398" s="22">
        <f t="shared" si="6"/>
        <v>0</v>
      </c>
      <c r="N398" s="22" t="str">
        <f t="shared" si="7"/>
        <v/>
      </c>
      <c r="O398" s="22" t="str">
        <f t="shared" si="8"/>
        <v>  </v>
      </c>
      <c r="P398" s="1"/>
      <c r="Q398" s="1"/>
      <c r="R398" s="1"/>
      <c r="S398" s="1"/>
      <c r="T398" s="1"/>
      <c r="U398" s="1"/>
      <c r="V398" s="1"/>
      <c r="W398" s="1">
        <f t="shared" si="9"/>
        <v>0</v>
      </c>
      <c r="X398" s="1" t="str">
        <f t="shared" si="10"/>
        <v>#DIV/0!</v>
      </c>
      <c r="Y398" s="1" t="str">
        <f t="shared" si="12"/>
        <v>#DIV/0!</v>
      </c>
    </row>
    <row r="399">
      <c r="A399" s="36" t="str">
        <f t="shared" si="1"/>
        <v/>
      </c>
      <c r="C399" s="38">
        <f t="shared" si="11"/>
        <v>0</v>
      </c>
      <c r="D399" s="24"/>
      <c r="E399" s="40" t="str">
        <f t="shared" si="3"/>
        <v/>
      </c>
      <c r="F399" s="22"/>
      <c r="H399" s="22"/>
      <c r="J399" s="26"/>
      <c r="K399" s="1">
        <f t="shared" si="4"/>
        <v>0</v>
      </c>
      <c r="L399" s="1">
        <f t="shared" si="5"/>
        <v>0</v>
      </c>
      <c r="M399" s="22">
        <f t="shared" si="6"/>
        <v>0</v>
      </c>
      <c r="N399" s="22" t="str">
        <f t="shared" si="7"/>
        <v/>
      </c>
      <c r="O399" s="22" t="str">
        <f t="shared" si="8"/>
        <v>  </v>
      </c>
      <c r="P399" s="1"/>
      <c r="Q399" s="1"/>
      <c r="R399" s="1"/>
      <c r="S399" s="1"/>
      <c r="T399" s="1"/>
      <c r="U399" s="1"/>
      <c r="V399" s="1"/>
      <c r="W399" s="1">
        <f t="shared" si="9"/>
        <v>0</v>
      </c>
      <c r="X399" s="1" t="str">
        <f t="shared" si="10"/>
        <v>#DIV/0!</v>
      </c>
      <c r="Y399" s="1" t="str">
        <f t="shared" si="12"/>
        <v>#DIV/0!</v>
      </c>
    </row>
    <row r="400">
      <c r="A400" s="36" t="str">
        <f t="shared" si="1"/>
        <v/>
      </c>
      <c r="C400" s="38">
        <f t="shared" si="11"/>
        <v>0</v>
      </c>
      <c r="D400" s="24"/>
      <c r="E400" s="40" t="str">
        <f t="shared" si="3"/>
        <v/>
      </c>
      <c r="F400" s="22"/>
      <c r="H400" s="22"/>
      <c r="J400" s="26"/>
      <c r="K400" s="1">
        <f t="shared" si="4"/>
        <v>0</v>
      </c>
      <c r="L400" s="1">
        <f t="shared" si="5"/>
        <v>0</v>
      </c>
      <c r="M400" s="22">
        <f t="shared" si="6"/>
        <v>0</v>
      </c>
      <c r="N400" s="22" t="str">
        <f t="shared" si="7"/>
        <v/>
      </c>
      <c r="O400" s="22" t="str">
        <f t="shared" si="8"/>
        <v>  </v>
      </c>
      <c r="P400" s="1"/>
      <c r="Q400" s="1"/>
      <c r="R400" s="1"/>
      <c r="S400" s="1"/>
      <c r="T400" s="1"/>
      <c r="U400" s="1"/>
      <c r="V400" s="1"/>
      <c r="W400" s="1">
        <f t="shared" si="9"/>
        <v>0</v>
      </c>
      <c r="X400" s="1" t="str">
        <f t="shared" si="10"/>
        <v>#DIV/0!</v>
      </c>
      <c r="Y400" s="1" t="str">
        <f t="shared" si="12"/>
        <v>#DIV/0!</v>
      </c>
    </row>
    <row r="401">
      <c r="A401" s="36" t="str">
        <f t="shared" si="1"/>
        <v/>
      </c>
      <c r="C401" s="38">
        <f t="shared" si="11"/>
        <v>0</v>
      </c>
      <c r="D401" s="24"/>
      <c r="E401" s="40" t="str">
        <f t="shared" si="3"/>
        <v/>
      </c>
      <c r="F401" s="22"/>
      <c r="H401" s="22"/>
      <c r="J401" s="26"/>
      <c r="K401" s="1">
        <f t="shared" si="4"/>
        <v>0</v>
      </c>
      <c r="L401" s="1">
        <f t="shared" si="5"/>
        <v>0</v>
      </c>
      <c r="M401" s="22">
        <f t="shared" si="6"/>
        <v>0</v>
      </c>
      <c r="N401" s="22" t="str">
        <f t="shared" si="7"/>
        <v/>
      </c>
      <c r="O401" s="22" t="str">
        <f t="shared" si="8"/>
        <v>  </v>
      </c>
      <c r="P401" s="1"/>
      <c r="Q401" s="1"/>
      <c r="R401" s="1"/>
      <c r="S401" s="1"/>
      <c r="T401" s="1"/>
      <c r="U401" s="1"/>
      <c r="V401" s="1"/>
      <c r="W401" s="1">
        <f t="shared" si="9"/>
        <v>0</v>
      </c>
      <c r="X401" s="1" t="str">
        <f t="shared" si="10"/>
        <v>#DIV/0!</v>
      </c>
      <c r="Y401" s="1" t="str">
        <f t="shared" si="12"/>
        <v>#DIV/0!</v>
      </c>
    </row>
    <row r="402">
      <c r="A402" s="36" t="str">
        <f t="shared" si="1"/>
        <v/>
      </c>
      <c r="C402" s="38">
        <f t="shared" si="11"/>
        <v>0</v>
      </c>
      <c r="D402" s="24"/>
      <c r="E402" s="40" t="str">
        <f t="shared" si="3"/>
        <v/>
      </c>
      <c r="F402" s="22"/>
      <c r="H402" s="22"/>
      <c r="J402" s="26"/>
      <c r="K402" s="1">
        <f t="shared" si="4"/>
        <v>0</v>
      </c>
      <c r="L402" s="1">
        <f t="shared" si="5"/>
        <v>0</v>
      </c>
      <c r="M402" s="22">
        <f t="shared" si="6"/>
        <v>0</v>
      </c>
      <c r="N402" s="22" t="str">
        <f t="shared" si="7"/>
        <v/>
      </c>
      <c r="O402" s="22" t="str">
        <f t="shared" si="8"/>
        <v>  </v>
      </c>
      <c r="P402" s="1"/>
      <c r="Q402" s="1"/>
      <c r="R402" s="1"/>
      <c r="S402" s="1"/>
      <c r="T402" s="1"/>
      <c r="U402" s="1"/>
      <c r="V402" s="1"/>
      <c r="W402" s="1">
        <f t="shared" si="9"/>
        <v>0</v>
      </c>
      <c r="X402" s="1" t="str">
        <f t="shared" si="10"/>
        <v>#DIV/0!</v>
      </c>
      <c r="Y402" s="1" t="str">
        <f t="shared" si="12"/>
        <v>#DIV/0!</v>
      </c>
    </row>
    <row r="403">
      <c r="A403" s="36" t="str">
        <f t="shared" si="1"/>
        <v/>
      </c>
      <c r="C403" s="38">
        <f t="shared" si="11"/>
        <v>0</v>
      </c>
      <c r="D403" s="24"/>
      <c r="E403" s="40" t="str">
        <f t="shared" si="3"/>
        <v/>
      </c>
      <c r="F403" s="22"/>
      <c r="H403" s="22"/>
      <c r="J403" s="26"/>
      <c r="K403" s="1">
        <f t="shared" si="4"/>
        <v>0</v>
      </c>
      <c r="L403" s="1">
        <f t="shared" si="5"/>
        <v>0</v>
      </c>
      <c r="M403" s="22">
        <f t="shared" si="6"/>
        <v>0</v>
      </c>
      <c r="N403" s="22" t="str">
        <f t="shared" si="7"/>
        <v/>
      </c>
      <c r="O403" s="22" t="str">
        <f t="shared" si="8"/>
        <v>  </v>
      </c>
      <c r="P403" s="1"/>
      <c r="Q403" s="1"/>
      <c r="R403" s="1"/>
      <c r="S403" s="1"/>
      <c r="T403" s="1"/>
      <c r="U403" s="1"/>
      <c r="V403" s="1"/>
      <c r="W403" s="1">
        <f t="shared" si="9"/>
        <v>0</v>
      </c>
      <c r="X403" s="1" t="str">
        <f t="shared" si="10"/>
        <v>#DIV/0!</v>
      </c>
      <c r="Y403" s="1" t="str">
        <f t="shared" si="12"/>
        <v>#DIV/0!</v>
      </c>
    </row>
    <row r="404">
      <c r="A404" s="36" t="str">
        <f t="shared" si="1"/>
        <v/>
      </c>
      <c r="C404" s="38">
        <f t="shared" si="11"/>
        <v>0</v>
      </c>
      <c r="D404" s="24"/>
      <c r="E404" s="40" t="str">
        <f t="shared" si="3"/>
        <v/>
      </c>
      <c r="F404" s="22"/>
      <c r="H404" s="22"/>
      <c r="J404" s="26"/>
      <c r="K404" s="1">
        <f t="shared" si="4"/>
        <v>0</v>
      </c>
      <c r="L404" s="1">
        <f t="shared" si="5"/>
        <v>0</v>
      </c>
      <c r="M404" s="22">
        <f t="shared" si="6"/>
        <v>0</v>
      </c>
      <c r="N404" s="22" t="str">
        <f t="shared" si="7"/>
        <v/>
      </c>
      <c r="O404" s="22" t="str">
        <f t="shared" si="8"/>
        <v>  </v>
      </c>
      <c r="P404" s="1"/>
      <c r="Q404" s="1"/>
      <c r="R404" s="1"/>
      <c r="S404" s="1"/>
      <c r="T404" s="1"/>
      <c r="U404" s="1"/>
      <c r="V404" s="1"/>
      <c r="W404" s="1">
        <f t="shared" si="9"/>
        <v>0</v>
      </c>
      <c r="X404" s="1" t="str">
        <f t="shared" si="10"/>
        <v>#DIV/0!</v>
      </c>
      <c r="Y404" s="1" t="str">
        <f t="shared" si="12"/>
        <v>#DIV/0!</v>
      </c>
    </row>
    <row r="405">
      <c r="A405" s="36" t="str">
        <f t="shared" si="1"/>
        <v/>
      </c>
      <c r="C405" s="38">
        <f t="shared" si="11"/>
        <v>0</v>
      </c>
      <c r="D405" s="24"/>
      <c r="E405" s="40" t="str">
        <f t="shared" si="3"/>
        <v/>
      </c>
      <c r="F405" s="22"/>
      <c r="H405" s="22"/>
      <c r="J405" s="26"/>
      <c r="K405" s="1">
        <f t="shared" si="4"/>
        <v>0</v>
      </c>
      <c r="L405" s="1">
        <f t="shared" si="5"/>
        <v>0</v>
      </c>
      <c r="M405" s="22">
        <f t="shared" si="6"/>
        <v>0</v>
      </c>
      <c r="N405" s="22" t="str">
        <f t="shared" si="7"/>
        <v/>
      </c>
      <c r="O405" s="22" t="str">
        <f t="shared" si="8"/>
        <v>  </v>
      </c>
      <c r="P405" s="1"/>
      <c r="Q405" s="1"/>
      <c r="R405" s="1"/>
      <c r="S405" s="1"/>
      <c r="T405" s="1"/>
      <c r="U405" s="1"/>
      <c r="V405" s="1"/>
      <c r="W405" s="1">
        <f t="shared" si="9"/>
        <v>0</v>
      </c>
      <c r="X405" s="1" t="str">
        <f t="shared" si="10"/>
        <v>#DIV/0!</v>
      </c>
      <c r="Y405" s="1" t="str">
        <f t="shared" si="12"/>
        <v>#DIV/0!</v>
      </c>
    </row>
    <row r="406">
      <c r="A406" s="36" t="str">
        <f t="shared" si="1"/>
        <v/>
      </c>
      <c r="C406" s="38">
        <f t="shared" si="11"/>
        <v>0</v>
      </c>
      <c r="D406" s="24"/>
      <c r="E406" s="40" t="str">
        <f t="shared" si="3"/>
        <v/>
      </c>
      <c r="F406" s="22"/>
      <c r="H406" s="22"/>
      <c r="J406" s="26"/>
      <c r="K406" s="1">
        <f t="shared" si="4"/>
        <v>0</v>
      </c>
      <c r="L406" s="1">
        <f t="shared" si="5"/>
        <v>0</v>
      </c>
      <c r="M406" s="22">
        <f t="shared" si="6"/>
        <v>0</v>
      </c>
      <c r="N406" s="22" t="str">
        <f t="shared" si="7"/>
        <v/>
      </c>
      <c r="O406" s="22" t="str">
        <f t="shared" si="8"/>
        <v>  </v>
      </c>
      <c r="P406" s="1"/>
      <c r="Q406" s="1"/>
      <c r="R406" s="1"/>
      <c r="S406" s="1"/>
      <c r="T406" s="1"/>
      <c r="U406" s="1"/>
      <c r="V406" s="1"/>
      <c r="W406" s="1">
        <f t="shared" si="9"/>
        <v>0</v>
      </c>
      <c r="X406" s="1" t="str">
        <f t="shared" si="10"/>
        <v>#DIV/0!</v>
      </c>
      <c r="Y406" s="1" t="str">
        <f t="shared" si="12"/>
        <v>#DIV/0!</v>
      </c>
    </row>
    <row r="407">
      <c r="A407" s="36" t="str">
        <f t="shared" si="1"/>
        <v/>
      </c>
      <c r="C407" s="38">
        <f t="shared" si="11"/>
        <v>0</v>
      </c>
      <c r="D407" s="24"/>
      <c r="E407" s="40" t="str">
        <f t="shared" si="3"/>
        <v/>
      </c>
      <c r="F407" s="22"/>
      <c r="H407" s="22"/>
      <c r="J407" s="26"/>
      <c r="K407" s="1">
        <f t="shared" si="4"/>
        <v>0</v>
      </c>
      <c r="L407" s="1">
        <f t="shared" si="5"/>
        <v>0</v>
      </c>
      <c r="M407" s="22">
        <f t="shared" si="6"/>
        <v>0</v>
      </c>
      <c r="N407" s="22" t="str">
        <f t="shared" si="7"/>
        <v/>
      </c>
      <c r="O407" s="22" t="str">
        <f t="shared" si="8"/>
        <v>  </v>
      </c>
      <c r="P407" s="1"/>
      <c r="Q407" s="1"/>
      <c r="R407" s="1"/>
      <c r="S407" s="1"/>
      <c r="T407" s="1"/>
      <c r="U407" s="1"/>
      <c r="V407" s="1"/>
      <c r="W407" s="1">
        <f t="shared" si="9"/>
        <v>0</v>
      </c>
      <c r="X407" s="1" t="str">
        <f t="shared" si="10"/>
        <v>#DIV/0!</v>
      </c>
      <c r="Y407" s="1" t="str">
        <f t="shared" si="12"/>
        <v>#DIV/0!</v>
      </c>
    </row>
    <row r="408">
      <c r="A408" s="36" t="str">
        <f t="shared" si="1"/>
        <v/>
      </c>
      <c r="C408" s="38">
        <f t="shared" si="11"/>
        <v>0</v>
      </c>
      <c r="D408" s="24"/>
      <c r="E408" s="40" t="str">
        <f t="shared" si="3"/>
        <v/>
      </c>
      <c r="F408" s="22"/>
      <c r="H408" s="22"/>
      <c r="J408" s="26"/>
      <c r="K408" s="1">
        <f t="shared" si="4"/>
        <v>0</v>
      </c>
      <c r="L408" s="1">
        <f t="shared" si="5"/>
        <v>0</v>
      </c>
      <c r="M408" s="22">
        <f t="shared" si="6"/>
        <v>0</v>
      </c>
      <c r="N408" s="22" t="str">
        <f t="shared" si="7"/>
        <v/>
      </c>
      <c r="O408" s="22" t="str">
        <f t="shared" si="8"/>
        <v>  </v>
      </c>
      <c r="P408" s="1"/>
      <c r="Q408" s="1"/>
      <c r="R408" s="1"/>
      <c r="S408" s="1"/>
      <c r="T408" s="1"/>
      <c r="U408" s="1"/>
      <c r="V408" s="1"/>
      <c r="W408" s="1">
        <f t="shared" si="9"/>
        <v>0</v>
      </c>
      <c r="X408" s="1" t="str">
        <f t="shared" si="10"/>
        <v>#DIV/0!</v>
      </c>
      <c r="Y408" s="1" t="str">
        <f t="shared" si="12"/>
        <v>#DIV/0!</v>
      </c>
    </row>
    <row r="409">
      <c r="A409" s="36" t="str">
        <f t="shared" si="1"/>
        <v/>
      </c>
      <c r="C409" s="38">
        <f t="shared" si="11"/>
        <v>0</v>
      </c>
      <c r="D409" s="24"/>
      <c r="E409" s="40" t="str">
        <f t="shared" si="3"/>
        <v/>
      </c>
      <c r="F409" s="22"/>
      <c r="H409" s="22"/>
      <c r="J409" s="26"/>
      <c r="K409" s="1">
        <f t="shared" si="4"/>
        <v>0</v>
      </c>
      <c r="L409" s="1">
        <f t="shared" si="5"/>
        <v>0</v>
      </c>
      <c r="M409" s="22">
        <f t="shared" si="6"/>
        <v>0</v>
      </c>
      <c r="N409" s="22" t="str">
        <f t="shared" si="7"/>
        <v/>
      </c>
      <c r="O409" s="22" t="str">
        <f t="shared" si="8"/>
        <v>  </v>
      </c>
      <c r="P409" s="1"/>
      <c r="Q409" s="1"/>
      <c r="R409" s="1"/>
      <c r="S409" s="1"/>
      <c r="T409" s="1"/>
      <c r="U409" s="1"/>
      <c r="V409" s="1"/>
      <c r="W409" s="1">
        <f t="shared" si="9"/>
        <v>0</v>
      </c>
      <c r="X409" s="1" t="str">
        <f t="shared" si="10"/>
        <v>#DIV/0!</v>
      </c>
      <c r="Y409" s="1" t="str">
        <f t="shared" si="12"/>
        <v>#DIV/0!</v>
      </c>
    </row>
    <row r="410">
      <c r="A410" s="36" t="str">
        <f t="shared" si="1"/>
        <v/>
      </c>
      <c r="C410" s="38">
        <f t="shared" si="11"/>
        <v>0</v>
      </c>
      <c r="D410" s="24"/>
      <c r="E410" s="40" t="str">
        <f t="shared" si="3"/>
        <v/>
      </c>
      <c r="F410" s="22"/>
      <c r="H410" s="22"/>
      <c r="J410" s="26"/>
      <c r="K410" s="1">
        <f t="shared" si="4"/>
        <v>0</v>
      </c>
      <c r="L410" s="1">
        <f t="shared" si="5"/>
        <v>0</v>
      </c>
      <c r="M410" s="22">
        <f t="shared" si="6"/>
        <v>0</v>
      </c>
      <c r="N410" s="22" t="str">
        <f t="shared" si="7"/>
        <v/>
      </c>
      <c r="O410" s="22" t="str">
        <f t="shared" si="8"/>
        <v>  </v>
      </c>
      <c r="P410" s="1"/>
      <c r="Q410" s="1"/>
      <c r="R410" s="1"/>
      <c r="S410" s="1"/>
      <c r="T410" s="1"/>
      <c r="U410" s="1"/>
      <c r="V410" s="1"/>
      <c r="W410" s="1">
        <f t="shared" si="9"/>
        <v>0</v>
      </c>
      <c r="X410" s="1" t="str">
        <f t="shared" si="10"/>
        <v>#DIV/0!</v>
      </c>
      <c r="Y410" s="1" t="str">
        <f t="shared" si="12"/>
        <v>#DIV/0!</v>
      </c>
    </row>
    <row r="411">
      <c r="A411" s="36" t="str">
        <f t="shared" si="1"/>
        <v/>
      </c>
      <c r="C411" s="38">
        <f t="shared" si="11"/>
        <v>0</v>
      </c>
      <c r="D411" s="24"/>
      <c r="E411" s="40" t="str">
        <f t="shared" si="3"/>
        <v/>
      </c>
      <c r="F411" s="22"/>
      <c r="H411" s="22"/>
      <c r="J411" s="26"/>
      <c r="K411" s="1">
        <f t="shared" si="4"/>
        <v>0</v>
      </c>
      <c r="L411" s="1">
        <f t="shared" si="5"/>
        <v>0</v>
      </c>
      <c r="M411" s="22">
        <f t="shared" si="6"/>
        <v>0</v>
      </c>
      <c r="N411" s="22" t="str">
        <f t="shared" si="7"/>
        <v/>
      </c>
      <c r="O411" s="22" t="str">
        <f t="shared" si="8"/>
        <v>  </v>
      </c>
      <c r="P411" s="1"/>
      <c r="Q411" s="1"/>
      <c r="R411" s="1"/>
      <c r="S411" s="1"/>
      <c r="T411" s="1"/>
      <c r="U411" s="1"/>
      <c r="V411" s="1"/>
      <c r="W411" s="1">
        <f t="shared" si="9"/>
        <v>0</v>
      </c>
      <c r="X411" s="1" t="str">
        <f t="shared" si="10"/>
        <v>#DIV/0!</v>
      </c>
      <c r="Y411" s="1" t="str">
        <f t="shared" si="12"/>
        <v>#DIV/0!</v>
      </c>
    </row>
    <row r="412">
      <c r="A412" s="36" t="str">
        <f t="shared" si="1"/>
        <v/>
      </c>
      <c r="C412" s="38">
        <f t="shared" si="11"/>
        <v>0</v>
      </c>
      <c r="D412" s="24"/>
      <c r="E412" s="40" t="str">
        <f t="shared" si="3"/>
        <v/>
      </c>
      <c r="F412" s="22"/>
      <c r="H412" s="22"/>
      <c r="J412" s="26"/>
      <c r="K412" s="1">
        <f t="shared" si="4"/>
        <v>0</v>
      </c>
      <c r="L412" s="1">
        <f t="shared" si="5"/>
        <v>0</v>
      </c>
      <c r="M412" s="22">
        <f t="shared" si="6"/>
        <v>0</v>
      </c>
      <c r="N412" s="22" t="str">
        <f t="shared" si="7"/>
        <v/>
      </c>
      <c r="O412" s="22" t="str">
        <f t="shared" si="8"/>
        <v>  </v>
      </c>
      <c r="P412" s="1"/>
      <c r="Q412" s="1"/>
      <c r="R412" s="1"/>
      <c r="S412" s="1"/>
      <c r="T412" s="1"/>
      <c r="U412" s="1"/>
      <c r="V412" s="1"/>
      <c r="W412" s="1">
        <f t="shared" si="9"/>
        <v>0</v>
      </c>
      <c r="X412" s="1" t="str">
        <f t="shared" si="10"/>
        <v>#DIV/0!</v>
      </c>
      <c r="Y412" s="1" t="str">
        <f t="shared" si="12"/>
        <v>#DIV/0!</v>
      </c>
    </row>
    <row r="413">
      <c r="A413" s="36" t="str">
        <f t="shared" si="1"/>
        <v/>
      </c>
      <c r="C413" s="38">
        <f t="shared" si="11"/>
        <v>0</v>
      </c>
      <c r="D413" s="24"/>
      <c r="E413" s="40" t="str">
        <f t="shared" si="3"/>
        <v/>
      </c>
      <c r="F413" s="22"/>
      <c r="H413" s="22"/>
      <c r="J413" s="26"/>
      <c r="K413" s="1">
        <f t="shared" si="4"/>
        <v>0</v>
      </c>
      <c r="L413" s="1">
        <f t="shared" si="5"/>
        <v>0</v>
      </c>
      <c r="M413" s="22">
        <f t="shared" si="6"/>
        <v>0</v>
      </c>
      <c r="N413" s="22" t="str">
        <f t="shared" si="7"/>
        <v/>
      </c>
      <c r="O413" s="22" t="str">
        <f t="shared" si="8"/>
        <v>  </v>
      </c>
      <c r="P413" s="1"/>
      <c r="Q413" s="1"/>
      <c r="R413" s="1"/>
      <c r="S413" s="1"/>
      <c r="T413" s="1"/>
      <c r="U413" s="1"/>
      <c r="V413" s="1"/>
      <c r="W413" s="1">
        <f t="shared" si="9"/>
        <v>0</v>
      </c>
      <c r="X413" s="1" t="str">
        <f t="shared" si="10"/>
        <v>#DIV/0!</v>
      </c>
      <c r="Y413" s="1" t="str">
        <f t="shared" si="12"/>
        <v>#DIV/0!</v>
      </c>
    </row>
    <row r="414">
      <c r="A414" s="36" t="str">
        <f t="shared" si="1"/>
        <v/>
      </c>
      <c r="C414" s="38">
        <f t="shared" si="11"/>
        <v>0</v>
      </c>
      <c r="D414" s="24"/>
      <c r="E414" s="40" t="str">
        <f t="shared" si="3"/>
        <v/>
      </c>
      <c r="F414" s="22"/>
      <c r="H414" s="22"/>
      <c r="J414" s="26"/>
      <c r="K414" s="1">
        <f t="shared" si="4"/>
        <v>0</v>
      </c>
      <c r="L414" s="1">
        <f t="shared" si="5"/>
        <v>0</v>
      </c>
      <c r="M414" s="22">
        <f t="shared" si="6"/>
        <v>0</v>
      </c>
      <c r="N414" s="22" t="str">
        <f t="shared" si="7"/>
        <v/>
      </c>
      <c r="O414" s="22" t="str">
        <f t="shared" si="8"/>
        <v>  </v>
      </c>
      <c r="P414" s="1"/>
      <c r="Q414" s="1"/>
      <c r="R414" s="1"/>
      <c r="S414" s="1"/>
      <c r="T414" s="1"/>
      <c r="U414" s="1"/>
      <c r="V414" s="1"/>
      <c r="W414" s="1">
        <f t="shared" si="9"/>
        <v>0</v>
      </c>
      <c r="X414" s="1" t="str">
        <f t="shared" si="10"/>
        <v>#DIV/0!</v>
      </c>
      <c r="Y414" s="1" t="str">
        <f t="shared" si="12"/>
        <v>#DIV/0!</v>
      </c>
    </row>
    <row r="415">
      <c r="A415" s="36" t="str">
        <f t="shared" si="1"/>
        <v/>
      </c>
      <c r="C415" s="38">
        <f t="shared" si="11"/>
        <v>0</v>
      </c>
      <c r="D415" s="24"/>
      <c r="E415" s="40" t="str">
        <f t="shared" si="3"/>
        <v/>
      </c>
      <c r="F415" s="22"/>
      <c r="H415" s="22"/>
      <c r="J415" s="26"/>
      <c r="K415" s="1">
        <f t="shared" si="4"/>
        <v>0</v>
      </c>
      <c r="L415" s="1">
        <f t="shared" si="5"/>
        <v>0</v>
      </c>
      <c r="M415" s="22">
        <f t="shared" si="6"/>
        <v>0</v>
      </c>
      <c r="N415" s="22" t="str">
        <f t="shared" si="7"/>
        <v/>
      </c>
      <c r="O415" s="22" t="str">
        <f t="shared" si="8"/>
        <v>  </v>
      </c>
      <c r="P415" s="1"/>
      <c r="Q415" s="1"/>
      <c r="R415" s="1"/>
      <c r="S415" s="1"/>
      <c r="T415" s="1"/>
      <c r="U415" s="1"/>
      <c r="V415" s="1"/>
      <c r="W415" s="1">
        <f t="shared" si="9"/>
        <v>0</v>
      </c>
      <c r="X415" s="1" t="str">
        <f t="shared" si="10"/>
        <v>#DIV/0!</v>
      </c>
      <c r="Y415" s="1" t="str">
        <f t="shared" si="12"/>
        <v>#DIV/0!</v>
      </c>
    </row>
    <row r="416">
      <c r="A416" s="36" t="str">
        <f t="shared" si="1"/>
        <v/>
      </c>
      <c r="C416" s="38">
        <f t="shared" si="11"/>
        <v>0</v>
      </c>
      <c r="D416" s="24"/>
      <c r="E416" s="40" t="str">
        <f t="shared" si="3"/>
        <v/>
      </c>
      <c r="F416" s="22"/>
      <c r="H416" s="22"/>
      <c r="J416" s="26"/>
      <c r="K416" s="1">
        <f t="shared" si="4"/>
        <v>0</v>
      </c>
      <c r="L416" s="1">
        <f t="shared" si="5"/>
        <v>0</v>
      </c>
      <c r="M416" s="22">
        <f t="shared" si="6"/>
        <v>0</v>
      </c>
      <c r="N416" s="22" t="str">
        <f t="shared" si="7"/>
        <v/>
      </c>
      <c r="O416" s="22" t="str">
        <f t="shared" si="8"/>
        <v>  </v>
      </c>
      <c r="P416" s="1"/>
      <c r="Q416" s="1"/>
      <c r="R416" s="1"/>
      <c r="S416" s="1"/>
      <c r="T416" s="1"/>
      <c r="U416" s="1"/>
      <c r="V416" s="1"/>
      <c r="W416" s="1">
        <f t="shared" si="9"/>
        <v>0</v>
      </c>
      <c r="X416" s="1" t="str">
        <f t="shared" si="10"/>
        <v>#DIV/0!</v>
      </c>
      <c r="Y416" s="1" t="str">
        <f t="shared" si="12"/>
        <v>#DIV/0!</v>
      </c>
    </row>
    <row r="417">
      <c r="A417" s="36" t="str">
        <f t="shared" si="1"/>
        <v/>
      </c>
      <c r="C417" s="38">
        <f t="shared" si="11"/>
        <v>0</v>
      </c>
      <c r="D417" s="24"/>
      <c r="E417" s="40" t="str">
        <f t="shared" si="3"/>
        <v/>
      </c>
      <c r="F417" s="22"/>
      <c r="H417" s="22"/>
      <c r="J417" s="26"/>
      <c r="K417" s="1">
        <f t="shared" si="4"/>
        <v>0</v>
      </c>
      <c r="L417" s="1">
        <f t="shared" si="5"/>
        <v>0</v>
      </c>
      <c r="M417" s="22">
        <f t="shared" si="6"/>
        <v>0</v>
      </c>
      <c r="N417" s="22" t="str">
        <f t="shared" si="7"/>
        <v/>
      </c>
      <c r="O417" s="22" t="str">
        <f t="shared" si="8"/>
        <v>  </v>
      </c>
      <c r="P417" s="1"/>
      <c r="Q417" s="1"/>
      <c r="R417" s="1"/>
      <c r="S417" s="1"/>
      <c r="T417" s="1"/>
      <c r="U417" s="1"/>
      <c r="V417" s="1"/>
      <c r="W417" s="1">
        <f t="shared" si="9"/>
        <v>0</v>
      </c>
      <c r="X417" s="1" t="str">
        <f t="shared" si="10"/>
        <v>#DIV/0!</v>
      </c>
      <c r="Y417" s="1" t="str">
        <f t="shared" si="12"/>
        <v>#DIV/0!</v>
      </c>
    </row>
    <row r="418">
      <c r="A418" s="36" t="str">
        <f t="shared" si="1"/>
        <v/>
      </c>
      <c r="C418" s="38">
        <f t="shared" si="11"/>
        <v>0</v>
      </c>
      <c r="D418" s="24"/>
      <c r="E418" s="40" t="str">
        <f t="shared" si="3"/>
        <v/>
      </c>
      <c r="F418" s="22"/>
      <c r="H418" s="22"/>
      <c r="J418" s="26"/>
      <c r="K418" s="1">
        <f t="shared" si="4"/>
        <v>0</v>
      </c>
      <c r="L418" s="1">
        <f t="shared" si="5"/>
        <v>0</v>
      </c>
      <c r="M418" s="22">
        <f t="shared" si="6"/>
        <v>0</v>
      </c>
      <c r="N418" s="22" t="str">
        <f t="shared" si="7"/>
        <v/>
      </c>
      <c r="O418" s="22" t="str">
        <f t="shared" si="8"/>
        <v>  </v>
      </c>
      <c r="P418" s="1"/>
      <c r="Q418" s="1"/>
      <c r="R418" s="1"/>
      <c r="S418" s="1"/>
      <c r="T418" s="1"/>
      <c r="U418" s="1"/>
      <c r="V418" s="1"/>
      <c r="W418" s="1">
        <f t="shared" si="9"/>
        <v>0</v>
      </c>
      <c r="X418" s="1" t="str">
        <f t="shared" si="10"/>
        <v>#DIV/0!</v>
      </c>
      <c r="Y418" s="1" t="str">
        <f t="shared" si="12"/>
        <v>#DIV/0!</v>
      </c>
    </row>
    <row r="419">
      <c r="A419" s="36" t="str">
        <f t="shared" si="1"/>
        <v/>
      </c>
      <c r="C419" s="38">
        <f t="shared" si="11"/>
        <v>0</v>
      </c>
      <c r="D419" s="24"/>
      <c r="E419" s="40" t="str">
        <f t="shared" si="3"/>
        <v/>
      </c>
      <c r="F419" s="22"/>
      <c r="H419" s="22"/>
      <c r="J419" s="26"/>
      <c r="K419" s="1">
        <f t="shared" si="4"/>
        <v>0</v>
      </c>
      <c r="L419" s="1">
        <f t="shared" si="5"/>
        <v>0</v>
      </c>
      <c r="M419" s="22">
        <f t="shared" si="6"/>
        <v>0</v>
      </c>
      <c r="N419" s="22" t="str">
        <f t="shared" si="7"/>
        <v/>
      </c>
      <c r="O419" s="22" t="str">
        <f t="shared" si="8"/>
        <v>  </v>
      </c>
      <c r="P419" s="1"/>
      <c r="Q419" s="1"/>
      <c r="R419" s="1"/>
      <c r="S419" s="1"/>
      <c r="T419" s="1"/>
      <c r="U419" s="1"/>
      <c r="V419" s="1"/>
      <c r="W419" s="1">
        <f t="shared" si="9"/>
        <v>0</v>
      </c>
      <c r="X419" s="1" t="str">
        <f t="shared" si="10"/>
        <v>#DIV/0!</v>
      </c>
      <c r="Y419" s="1" t="str">
        <f t="shared" si="12"/>
        <v>#DIV/0!</v>
      </c>
    </row>
    <row r="420">
      <c r="A420" s="36" t="str">
        <f t="shared" si="1"/>
        <v/>
      </c>
      <c r="C420" s="38">
        <f t="shared" si="11"/>
        <v>0</v>
      </c>
      <c r="D420" s="24"/>
      <c r="E420" s="40" t="str">
        <f t="shared" si="3"/>
        <v/>
      </c>
      <c r="F420" s="22"/>
      <c r="H420" s="22"/>
      <c r="J420" s="26"/>
      <c r="K420" s="1">
        <f t="shared" si="4"/>
        <v>0</v>
      </c>
      <c r="L420" s="1">
        <f t="shared" si="5"/>
        <v>0</v>
      </c>
      <c r="M420" s="22">
        <f t="shared" si="6"/>
        <v>0</v>
      </c>
      <c r="N420" s="22" t="str">
        <f t="shared" si="7"/>
        <v/>
      </c>
      <c r="O420" s="22" t="str">
        <f t="shared" si="8"/>
        <v>  </v>
      </c>
      <c r="P420" s="1"/>
      <c r="Q420" s="1"/>
      <c r="R420" s="1"/>
      <c r="S420" s="1"/>
      <c r="T420" s="1"/>
      <c r="U420" s="1"/>
      <c r="V420" s="1"/>
      <c r="W420" s="1">
        <f t="shared" si="9"/>
        <v>0</v>
      </c>
      <c r="X420" s="1" t="str">
        <f t="shared" si="10"/>
        <v>#DIV/0!</v>
      </c>
      <c r="Y420" s="1" t="str">
        <f t="shared" si="12"/>
        <v>#DIV/0!</v>
      </c>
    </row>
    <row r="421">
      <c r="A421" s="36" t="str">
        <f t="shared" si="1"/>
        <v/>
      </c>
      <c r="C421" s="38">
        <f t="shared" si="11"/>
        <v>0</v>
      </c>
      <c r="D421" s="24"/>
      <c r="E421" s="40" t="str">
        <f t="shared" si="3"/>
        <v/>
      </c>
      <c r="F421" s="22"/>
      <c r="H421" s="22"/>
      <c r="J421" s="26"/>
      <c r="K421" s="1">
        <f t="shared" si="4"/>
        <v>0</v>
      </c>
      <c r="L421" s="1">
        <f t="shared" si="5"/>
        <v>0</v>
      </c>
      <c r="M421" s="22">
        <f t="shared" si="6"/>
        <v>0</v>
      </c>
      <c r="N421" s="22" t="str">
        <f t="shared" si="7"/>
        <v/>
      </c>
      <c r="O421" s="22" t="str">
        <f t="shared" si="8"/>
        <v>  </v>
      </c>
      <c r="P421" s="1"/>
      <c r="Q421" s="1"/>
      <c r="R421" s="1"/>
      <c r="S421" s="1"/>
      <c r="T421" s="1"/>
      <c r="U421" s="1"/>
      <c r="V421" s="1"/>
      <c r="W421" s="1">
        <f t="shared" si="9"/>
        <v>0</v>
      </c>
      <c r="X421" s="1" t="str">
        <f t="shared" si="10"/>
        <v>#DIV/0!</v>
      </c>
      <c r="Y421" s="1" t="str">
        <f t="shared" si="12"/>
        <v>#DIV/0!</v>
      </c>
    </row>
    <row r="422">
      <c r="A422" s="36" t="str">
        <f t="shared" si="1"/>
        <v/>
      </c>
      <c r="C422" s="38">
        <f t="shared" si="11"/>
        <v>0</v>
      </c>
      <c r="D422" s="24"/>
      <c r="E422" s="40" t="str">
        <f t="shared" si="3"/>
        <v/>
      </c>
      <c r="F422" s="22"/>
      <c r="H422" s="22"/>
      <c r="J422" s="26"/>
      <c r="K422" s="1">
        <f t="shared" si="4"/>
        <v>0</v>
      </c>
      <c r="L422" s="1">
        <f t="shared" si="5"/>
        <v>0</v>
      </c>
      <c r="M422" s="22">
        <f t="shared" si="6"/>
        <v>0</v>
      </c>
      <c r="N422" s="22" t="str">
        <f t="shared" si="7"/>
        <v/>
      </c>
      <c r="O422" s="22" t="str">
        <f t="shared" si="8"/>
        <v>  </v>
      </c>
      <c r="P422" s="1"/>
      <c r="Q422" s="1"/>
      <c r="R422" s="1"/>
      <c r="S422" s="1"/>
      <c r="T422" s="1"/>
      <c r="U422" s="1"/>
      <c r="V422" s="1"/>
      <c r="W422" s="1">
        <f t="shared" si="9"/>
        <v>0</v>
      </c>
      <c r="X422" s="1" t="str">
        <f t="shared" si="10"/>
        <v>#DIV/0!</v>
      </c>
      <c r="Y422" s="1" t="str">
        <f t="shared" si="12"/>
        <v>#DIV/0!</v>
      </c>
    </row>
    <row r="423">
      <c r="A423" s="36" t="str">
        <f t="shared" si="1"/>
        <v/>
      </c>
      <c r="C423" s="38">
        <f t="shared" si="11"/>
        <v>0</v>
      </c>
      <c r="D423" s="24"/>
      <c r="E423" s="40" t="str">
        <f t="shared" si="3"/>
        <v/>
      </c>
      <c r="F423" s="22"/>
      <c r="H423" s="22"/>
      <c r="J423" s="26"/>
      <c r="K423" s="1">
        <f t="shared" si="4"/>
        <v>0</v>
      </c>
      <c r="L423" s="1">
        <f t="shared" si="5"/>
        <v>0</v>
      </c>
      <c r="M423" s="22">
        <f t="shared" si="6"/>
        <v>0</v>
      </c>
      <c r="N423" s="22" t="str">
        <f t="shared" si="7"/>
        <v/>
      </c>
      <c r="O423" s="22" t="str">
        <f t="shared" si="8"/>
        <v>  </v>
      </c>
      <c r="P423" s="1"/>
      <c r="Q423" s="1"/>
      <c r="R423" s="1"/>
      <c r="S423" s="1"/>
      <c r="T423" s="1"/>
      <c r="U423" s="1"/>
      <c r="V423" s="1"/>
      <c r="W423" s="1">
        <f t="shared" si="9"/>
        <v>0</v>
      </c>
      <c r="X423" s="1" t="str">
        <f t="shared" si="10"/>
        <v>#DIV/0!</v>
      </c>
      <c r="Y423" s="1" t="str">
        <f t="shared" si="12"/>
        <v>#DIV/0!</v>
      </c>
    </row>
    <row r="424">
      <c r="A424" s="36" t="str">
        <f t="shared" si="1"/>
        <v/>
      </c>
      <c r="C424" s="38">
        <f t="shared" si="11"/>
        <v>0</v>
      </c>
      <c r="D424" s="24"/>
      <c r="E424" s="40" t="str">
        <f t="shared" si="3"/>
        <v/>
      </c>
      <c r="F424" s="22"/>
      <c r="H424" s="22"/>
      <c r="J424" s="26"/>
      <c r="K424" s="1">
        <f t="shared" si="4"/>
        <v>0</v>
      </c>
      <c r="L424" s="1">
        <f t="shared" si="5"/>
        <v>0</v>
      </c>
      <c r="M424" s="22">
        <f t="shared" si="6"/>
        <v>0</v>
      </c>
      <c r="N424" s="22" t="str">
        <f t="shared" si="7"/>
        <v/>
      </c>
      <c r="O424" s="22" t="str">
        <f t="shared" si="8"/>
        <v>  </v>
      </c>
      <c r="P424" s="1"/>
      <c r="Q424" s="1"/>
      <c r="R424" s="1"/>
      <c r="S424" s="1"/>
      <c r="T424" s="1"/>
      <c r="U424" s="1"/>
      <c r="V424" s="1"/>
      <c r="W424" s="1">
        <f t="shared" si="9"/>
        <v>0</v>
      </c>
      <c r="X424" s="1" t="str">
        <f t="shared" si="10"/>
        <v>#DIV/0!</v>
      </c>
      <c r="Y424" s="1" t="str">
        <f t="shared" si="12"/>
        <v>#DIV/0!</v>
      </c>
    </row>
    <row r="425">
      <c r="A425" s="36" t="str">
        <f t="shared" si="1"/>
        <v/>
      </c>
      <c r="C425" s="38">
        <f t="shared" si="11"/>
        <v>0</v>
      </c>
      <c r="D425" s="24"/>
      <c r="E425" s="40" t="str">
        <f t="shared" si="3"/>
        <v/>
      </c>
      <c r="F425" s="22"/>
      <c r="H425" s="22"/>
      <c r="J425" s="26"/>
      <c r="K425" s="1">
        <f t="shared" si="4"/>
        <v>0</v>
      </c>
      <c r="L425" s="1">
        <f t="shared" si="5"/>
        <v>0</v>
      </c>
      <c r="M425" s="22">
        <f t="shared" si="6"/>
        <v>0</v>
      </c>
      <c r="N425" s="22" t="str">
        <f t="shared" si="7"/>
        <v/>
      </c>
      <c r="O425" s="22" t="str">
        <f t="shared" si="8"/>
        <v>  </v>
      </c>
      <c r="P425" s="1"/>
      <c r="Q425" s="1"/>
      <c r="R425" s="1"/>
      <c r="S425" s="1"/>
      <c r="T425" s="1"/>
      <c r="U425" s="1"/>
      <c r="V425" s="1"/>
      <c r="W425" s="1">
        <f t="shared" si="9"/>
        <v>0</v>
      </c>
      <c r="X425" s="1" t="str">
        <f t="shared" si="10"/>
        <v>#DIV/0!</v>
      </c>
      <c r="Y425" s="1" t="str">
        <f t="shared" si="12"/>
        <v>#DIV/0!</v>
      </c>
    </row>
    <row r="426">
      <c r="A426" s="36" t="str">
        <f t="shared" si="1"/>
        <v/>
      </c>
      <c r="C426" s="38">
        <f t="shared" si="11"/>
        <v>0</v>
      </c>
      <c r="D426" s="24"/>
      <c r="E426" s="40" t="str">
        <f t="shared" si="3"/>
        <v/>
      </c>
      <c r="F426" s="22"/>
      <c r="H426" s="22"/>
      <c r="J426" s="26"/>
      <c r="K426" s="1">
        <f t="shared" si="4"/>
        <v>0</v>
      </c>
      <c r="L426" s="1">
        <f t="shared" si="5"/>
        <v>0</v>
      </c>
      <c r="M426" s="22">
        <f t="shared" si="6"/>
        <v>0</v>
      </c>
      <c r="N426" s="22" t="str">
        <f t="shared" si="7"/>
        <v/>
      </c>
      <c r="O426" s="22" t="str">
        <f t="shared" si="8"/>
        <v>  </v>
      </c>
      <c r="P426" s="1"/>
      <c r="Q426" s="1"/>
      <c r="R426" s="1"/>
      <c r="S426" s="1"/>
      <c r="T426" s="1"/>
      <c r="U426" s="1"/>
      <c r="V426" s="1"/>
      <c r="W426" s="1">
        <f t="shared" si="9"/>
        <v>0</v>
      </c>
      <c r="X426" s="1" t="str">
        <f t="shared" si="10"/>
        <v>#DIV/0!</v>
      </c>
      <c r="Y426" s="1" t="str">
        <f t="shared" si="12"/>
        <v>#DIV/0!</v>
      </c>
    </row>
    <row r="427">
      <c r="A427" s="36" t="str">
        <f t="shared" si="1"/>
        <v/>
      </c>
      <c r="C427" s="38">
        <f t="shared" si="11"/>
        <v>0</v>
      </c>
      <c r="D427" s="24"/>
      <c r="E427" s="40" t="str">
        <f t="shared" si="3"/>
        <v/>
      </c>
      <c r="F427" s="22"/>
      <c r="H427" s="22"/>
      <c r="J427" s="26"/>
      <c r="K427" s="1">
        <f t="shared" si="4"/>
        <v>0</v>
      </c>
      <c r="L427" s="1">
        <f t="shared" si="5"/>
        <v>0</v>
      </c>
      <c r="M427" s="22">
        <f t="shared" si="6"/>
        <v>0</v>
      </c>
      <c r="N427" s="22" t="str">
        <f t="shared" si="7"/>
        <v/>
      </c>
      <c r="O427" s="22" t="str">
        <f t="shared" si="8"/>
        <v>  </v>
      </c>
      <c r="P427" s="1"/>
      <c r="Q427" s="1"/>
      <c r="R427" s="1"/>
      <c r="S427" s="1"/>
      <c r="T427" s="1"/>
      <c r="U427" s="1"/>
      <c r="V427" s="1"/>
      <c r="W427" s="1">
        <f t="shared" si="9"/>
        <v>0</v>
      </c>
      <c r="X427" s="1" t="str">
        <f t="shared" si="10"/>
        <v>#DIV/0!</v>
      </c>
      <c r="Y427" s="1" t="str">
        <f t="shared" si="12"/>
        <v>#DIV/0!</v>
      </c>
    </row>
    <row r="428">
      <c r="A428" s="36" t="str">
        <f t="shared" si="1"/>
        <v/>
      </c>
      <c r="C428" s="38">
        <f t="shared" si="11"/>
        <v>0</v>
      </c>
      <c r="D428" s="24"/>
      <c r="E428" s="40" t="str">
        <f t="shared" si="3"/>
        <v/>
      </c>
      <c r="F428" s="22"/>
      <c r="H428" s="22"/>
      <c r="J428" s="26"/>
      <c r="K428" s="1">
        <f t="shared" si="4"/>
        <v>0</v>
      </c>
      <c r="L428" s="1">
        <f t="shared" si="5"/>
        <v>0</v>
      </c>
      <c r="M428" s="22">
        <f t="shared" si="6"/>
        <v>0</v>
      </c>
      <c r="N428" s="22" t="str">
        <f t="shared" si="7"/>
        <v/>
      </c>
      <c r="O428" s="22" t="str">
        <f t="shared" si="8"/>
        <v>  </v>
      </c>
      <c r="P428" s="1"/>
      <c r="Q428" s="1"/>
      <c r="R428" s="1"/>
      <c r="S428" s="1"/>
      <c r="T428" s="1"/>
      <c r="U428" s="1"/>
      <c r="V428" s="1"/>
      <c r="W428" s="1">
        <f t="shared" si="9"/>
        <v>0</v>
      </c>
      <c r="X428" s="1" t="str">
        <f t="shared" si="10"/>
        <v>#DIV/0!</v>
      </c>
      <c r="Y428" s="1" t="str">
        <f t="shared" si="12"/>
        <v>#DIV/0!</v>
      </c>
    </row>
    <row r="429">
      <c r="A429" s="36" t="str">
        <f t="shared" si="1"/>
        <v/>
      </c>
      <c r="C429" s="38">
        <f t="shared" si="11"/>
        <v>0</v>
      </c>
      <c r="D429" s="24"/>
      <c r="E429" s="40" t="str">
        <f t="shared" si="3"/>
        <v/>
      </c>
      <c r="F429" s="22"/>
      <c r="H429" s="22"/>
      <c r="J429" s="26"/>
      <c r="K429" s="1">
        <f t="shared" si="4"/>
        <v>0</v>
      </c>
      <c r="L429" s="1">
        <f t="shared" si="5"/>
        <v>0</v>
      </c>
      <c r="M429" s="22">
        <f t="shared" si="6"/>
        <v>0</v>
      </c>
      <c r="N429" s="22" t="str">
        <f t="shared" si="7"/>
        <v/>
      </c>
      <c r="O429" s="22" t="str">
        <f t="shared" si="8"/>
        <v>  </v>
      </c>
      <c r="P429" s="1"/>
      <c r="Q429" s="1"/>
      <c r="R429" s="1"/>
      <c r="S429" s="1"/>
      <c r="T429" s="1"/>
      <c r="U429" s="1"/>
      <c r="V429" s="1"/>
      <c r="W429" s="1">
        <f t="shared" si="9"/>
        <v>0</v>
      </c>
      <c r="X429" s="1" t="str">
        <f t="shared" si="10"/>
        <v>#DIV/0!</v>
      </c>
      <c r="Y429" s="1" t="str">
        <f t="shared" si="12"/>
        <v>#DIV/0!</v>
      </c>
    </row>
    <row r="430">
      <c r="A430" s="36" t="str">
        <f t="shared" si="1"/>
        <v/>
      </c>
      <c r="C430" s="38">
        <f t="shared" si="11"/>
        <v>0</v>
      </c>
      <c r="D430" s="24"/>
      <c r="E430" s="40" t="str">
        <f t="shared" si="3"/>
        <v/>
      </c>
      <c r="F430" s="22"/>
      <c r="H430" s="22"/>
      <c r="J430" s="26"/>
      <c r="K430" s="1">
        <f t="shared" si="4"/>
        <v>0</v>
      </c>
      <c r="L430" s="1">
        <f t="shared" si="5"/>
        <v>0</v>
      </c>
      <c r="M430" s="22">
        <f t="shared" si="6"/>
        <v>0</v>
      </c>
      <c r="N430" s="22" t="str">
        <f t="shared" si="7"/>
        <v/>
      </c>
      <c r="O430" s="22" t="str">
        <f t="shared" si="8"/>
        <v>  </v>
      </c>
      <c r="P430" s="1"/>
      <c r="Q430" s="1"/>
      <c r="R430" s="1"/>
      <c r="S430" s="1"/>
      <c r="T430" s="1"/>
      <c r="U430" s="1"/>
      <c r="V430" s="1"/>
      <c r="W430" s="1">
        <f t="shared" si="9"/>
        <v>0</v>
      </c>
      <c r="X430" s="1" t="str">
        <f t="shared" si="10"/>
        <v>#DIV/0!</v>
      </c>
      <c r="Y430" s="1" t="str">
        <f t="shared" si="12"/>
        <v>#DIV/0!</v>
      </c>
    </row>
    <row r="431">
      <c r="A431" s="36" t="str">
        <f t="shared" si="1"/>
        <v/>
      </c>
      <c r="C431" s="38">
        <f t="shared" si="11"/>
        <v>0</v>
      </c>
      <c r="D431" s="24"/>
      <c r="E431" s="40" t="str">
        <f t="shared" si="3"/>
        <v/>
      </c>
      <c r="F431" s="22"/>
      <c r="H431" s="22"/>
      <c r="J431" s="26"/>
      <c r="K431" s="1">
        <f t="shared" si="4"/>
        <v>0</v>
      </c>
      <c r="L431" s="1">
        <f t="shared" si="5"/>
        <v>0</v>
      </c>
      <c r="M431" s="22">
        <f t="shared" si="6"/>
        <v>0</v>
      </c>
      <c r="N431" s="22" t="str">
        <f t="shared" si="7"/>
        <v/>
      </c>
      <c r="O431" s="22" t="str">
        <f t="shared" si="8"/>
        <v>  </v>
      </c>
      <c r="P431" s="1"/>
      <c r="Q431" s="1"/>
      <c r="R431" s="1"/>
      <c r="S431" s="1"/>
      <c r="T431" s="1"/>
      <c r="U431" s="1"/>
      <c r="V431" s="1"/>
      <c r="W431" s="1">
        <f t="shared" si="9"/>
        <v>0</v>
      </c>
      <c r="X431" s="1" t="str">
        <f t="shared" si="10"/>
        <v>#DIV/0!</v>
      </c>
      <c r="Y431" s="1" t="str">
        <f t="shared" si="12"/>
        <v>#DIV/0!</v>
      </c>
    </row>
    <row r="432">
      <c r="A432" s="36" t="str">
        <f t="shared" si="1"/>
        <v/>
      </c>
      <c r="C432" s="38">
        <f t="shared" si="11"/>
        <v>0</v>
      </c>
      <c r="D432" s="24"/>
      <c r="E432" s="40" t="str">
        <f t="shared" si="3"/>
        <v/>
      </c>
      <c r="F432" s="22"/>
      <c r="H432" s="22"/>
      <c r="J432" s="26"/>
      <c r="K432" s="1">
        <f t="shared" si="4"/>
        <v>0</v>
      </c>
      <c r="L432" s="1">
        <f t="shared" si="5"/>
        <v>0</v>
      </c>
      <c r="M432" s="22">
        <f t="shared" si="6"/>
        <v>0</v>
      </c>
      <c r="N432" s="22" t="str">
        <f t="shared" si="7"/>
        <v/>
      </c>
      <c r="O432" s="22" t="str">
        <f t="shared" si="8"/>
        <v>  </v>
      </c>
      <c r="P432" s="1"/>
      <c r="Q432" s="1"/>
      <c r="R432" s="1"/>
      <c r="S432" s="1"/>
      <c r="T432" s="1"/>
      <c r="U432" s="1"/>
      <c r="V432" s="1"/>
      <c r="W432" s="1">
        <f t="shared" si="9"/>
        <v>0</v>
      </c>
      <c r="X432" s="1" t="str">
        <f t="shared" si="10"/>
        <v>#DIV/0!</v>
      </c>
      <c r="Y432" s="1" t="str">
        <f t="shared" si="12"/>
        <v>#DIV/0!</v>
      </c>
    </row>
    <row r="433">
      <c r="A433" s="36" t="str">
        <f t="shared" si="1"/>
        <v/>
      </c>
      <c r="C433" s="38">
        <f t="shared" si="11"/>
        <v>0</v>
      </c>
      <c r="D433" s="24"/>
      <c r="E433" s="40" t="str">
        <f t="shared" si="3"/>
        <v/>
      </c>
      <c r="F433" s="22"/>
      <c r="H433" s="22"/>
      <c r="J433" s="26"/>
      <c r="K433" s="1">
        <f t="shared" si="4"/>
        <v>0</v>
      </c>
      <c r="L433" s="1">
        <f t="shared" si="5"/>
        <v>0</v>
      </c>
      <c r="M433" s="22">
        <f t="shared" si="6"/>
        <v>0</v>
      </c>
      <c r="N433" s="22" t="str">
        <f t="shared" si="7"/>
        <v/>
      </c>
      <c r="O433" s="22" t="str">
        <f t="shared" si="8"/>
        <v>  </v>
      </c>
      <c r="P433" s="1"/>
      <c r="Q433" s="1"/>
      <c r="R433" s="1"/>
      <c r="S433" s="1"/>
      <c r="T433" s="1"/>
      <c r="U433" s="1"/>
      <c r="V433" s="1"/>
      <c r="W433" s="1">
        <f t="shared" si="9"/>
        <v>0</v>
      </c>
      <c r="X433" s="1" t="str">
        <f t="shared" si="10"/>
        <v>#DIV/0!</v>
      </c>
      <c r="Y433" s="1" t="str">
        <f t="shared" si="12"/>
        <v>#DIV/0!</v>
      </c>
    </row>
    <row r="434">
      <c r="A434" s="36" t="str">
        <f t="shared" si="1"/>
        <v/>
      </c>
      <c r="C434" s="38">
        <f t="shared" si="11"/>
        <v>0</v>
      </c>
      <c r="D434" s="24"/>
      <c r="E434" s="40" t="str">
        <f t="shared" si="3"/>
        <v/>
      </c>
      <c r="F434" s="22"/>
      <c r="H434" s="22"/>
      <c r="J434" s="26"/>
      <c r="K434" s="1">
        <f t="shared" si="4"/>
        <v>0</v>
      </c>
      <c r="L434" s="1">
        <f t="shared" si="5"/>
        <v>0</v>
      </c>
      <c r="M434" s="22">
        <f t="shared" si="6"/>
        <v>0</v>
      </c>
      <c r="N434" s="22" t="str">
        <f t="shared" si="7"/>
        <v/>
      </c>
      <c r="O434" s="22" t="str">
        <f t="shared" si="8"/>
        <v>  </v>
      </c>
      <c r="P434" s="1"/>
      <c r="Q434" s="1"/>
      <c r="R434" s="1"/>
      <c r="S434" s="1"/>
      <c r="T434" s="1"/>
      <c r="U434" s="1"/>
      <c r="V434" s="1"/>
      <c r="W434" s="1">
        <f t="shared" si="9"/>
        <v>0</v>
      </c>
      <c r="X434" s="1" t="str">
        <f t="shared" si="10"/>
        <v>#DIV/0!</v>
      </c>
      <c r="Y434" s="1" t="str">
        <f t="shared" si="12"/>
        <v>#DIV/0!</v>
      </c>
    </row>
    <row r="435">
      <c r="A435" s="36" t="str">
        <f t="shared" si="1"/>
        <v/>
      </c>
      <c r="C435" s="38">
        <f t="shared" si="11"/>
        <v>0</v>
      </c>
      <c r="D435" s="24"/>
      <c r="E435" s="40" t="str">
        <f t="shared" si="3"/>
        <v/>
      </c>
      <c r="F435" s="22"/>
      <c r="H435" s="22"/>
      <c r="J435" s="26"/>
      <c r="K435" s="1">
        <f t="shared" si="4"/>
        <v>0</v>
      </c>
      <c r="L435" s="1">
        <f t="shared" si="5"/>
        <v>0</v>
      </c>
      <c r="M435" s="22">
        <f t="shared" si="6"/>
        <v>0</v>
      </c>
      <c r="N435" s="22" t="str">
        <f t="shared" si="7"/>
        <v/>
      </c>
      <c r="O435" s="22" t="str">
        <f t="shared" si="8"/>
        <v>  </v>
      </c>
      <c r="P435" s="1"/>
      <c r="Q435" s="1"/>
      <c r="R435" s="1"/>
      <c r="S435" s="1"/>
      <c r="T435" s="1"/>
      <c r="U435" s="1"/>
      <c r="V435" s="1"/>
      <c r="W435" s="1">
        <f t="shared" si="9"/>
        <v>0</v>
      </c>
      <c r="X435" s="1" t="str">
        <f t="shared" si="10"/>
        <v>#DIV/0!</v>
      </c>
      <c r="Y435" s="1" t="str">
        <f t="shared" si="12"/>
        <v>#DIV/0!</v>
      </c>
    </row>
    <row r="436">
      <c r="A436" s="36" t="str">
        <f t="shared" si="1"/>
        <v/>
      </c>
      <c r="C436" s="38">
        <f t="shared" si="11"/>
        <v>0</v>
      </c>
      <c r="D436" s="24"/>
      <c r="E436" s="40" t="str">
        <f t="shared" si="3"/>
        <v/>
      </c>
      <c r="F436" s="22"/>
      <c r="H436" s="22"/>
      <c r="J436" s="26"/>
      <c r="K436" s="1">
        <f t="shared" si="4"/>
        <v>0</v>
      </c>
      <c r="L436" s="1">
        <f t="shared" si="5"/>
        <v>0</v>
      </c>
      <c r="M436" s="22">
        <f t="shared" si="6"/>
        <v>0</v>
      </c>
      <c r="N436" s="22" t="str">
        <f t="shared" si="7"/>
        <v/>
      </c>
      <c r="O436" s="22" t="str">
        <f t="shared" si="8"/>
        <v>  </v>
      </c>
      <c r="P436" s="1"/>
      <c r="Q436" s="1"/>
      <c r="R436" s="1"/>
      <c r="S436" s="1"/>
      <c r="T436" s="1"/>
      <c r="U436" s="1"/>
      <c r="V436" s="1"/>
      <c r="W436" s="1">
        <f t="shared" si="9"/>
        <v>0</v>
      </c>
      <c r="X436" s="1" t="str">
        <f t="shared" si="10"/>
        <v>#DIV/0!</v>
      </c>
      <c r="Y436" s="1" t="str">
        <f t="shared" si="12"/>
        <v>#DIV/0!</v>
      </c>
    </row>
    <row r="437">
      <c r="A437" s="36" t="str">
        <f t="shared" si="1"/>
        <v/>
      </c>
      <c r="C437" s="38">
        <f t="shared" si="11"/>
        <v>0</v>
      </c>
      <c r="D437" s="24"/>
      <c r="E437" s="40" t="str">
        <f t="shared" si="3"/>
        <v/>
      </c>
      <c r="F437" s="22"/>
      <c r="H437" s="22"/>
      <c r="J437" s="26"/>
      <c r="K437" s="1">
        <f t="shared" si="4"/>
        <v>0</v>
      </c>
      <c r="L437" s="1">
        <f t="shared" si="5"/>
        <v>0</v>
      </c>
      <c r="M437" s="22">
        <f t="shared" si="6"/>
        <v>0</v>
      </c>
      <c r="N437" s="22" t="str">
        <f t="shared" si="7"/>
        <v/>
      </c>
      <c r="O437" s="22" t="str">
        <f t="shared" si="8"/>
        <v>  </v>
      </c>
      <c r="P437" s="1"/>
      <c r="Q437" s="1"/>
      <c r="R437" s="1"/>
      <c r="S437" s="1"/>
      <c r="T437" s="1"/>
      <c r="U437" s="1"/>
      <c r="V437" s="1"/>
      <c r="W437" s="1">
        <f t="shared" si="9"/>
        <v>0</v>
      </c>
      <c r="X437" s="1" t="str">
        <f t="shared" si="10"/>
        <v>#DIV/0!</v>
      </c>
      <c r="Y437" s="1" t="str">
        <f t="shared" si="12"/>
        <v>#DIV/0!</v>
      </c>
    </row>
    <row r="438">
      <c r="A438" s="36" t="str">
        <f t="shared" si="1"/>
        <v/>
      </c>
      <c r="C438" s="38">
        <f t="shared" si="11"/>
        <v>0</v>
      </c>
      <c r="D438" s="24"/>
      <c r="E438" s="40" t="str">
        <f t="shared" si="3"/>
        <v/>
      </c>
      <c r="F438" s="22"/>
      <c r="H438" s="22"/>
      <c r="J438" s="26"/>
      <c r="K438" s="1">
        <f t="shared" si="4"/>
        <v>0</v>
      </c>
      <c r="L438" s="1">
        <f t="shared" si="5"/>
        <v>0</v>
      </c>
      <c r="M438" s="22">
        <f t="shared" si="6"/>
        <v>0</v>
      </c>
      <c r="N438" s="22" t="str">
        <f t="shared" si="7"/>
        <v/>
      </c>
      <c r="O438" s="22" t="str">
        <f t="shared" si="8"/>
        <v>  </v>
      </c>
      <c r="P438" s="1"/>
      <c r="Q438" s="1"/>
      <c r="R438" s="1"/>
      <c r="S438" s="1"/>
      <c r="T438" s="1"/>
      <c r="U438" s="1"/>
      <c r="V438" s="1"/>
      <c r="W438" s="1">
        <f t="shared" si="9"/>
        <v>0</v>
      </c>
      <c r="X438" s="1" t="str">
        <f t="shared" si="10"/>
        <v>#DIV/0!</v>
      </c>
      <c r="Y438" s="1" t="str">
        <f t="shared" si="12"/>
        <v>#DIV/0!</v>
      </c>
    </row>
    <row r="439">
      <c r="A439" s="36" t="str">
        <f t="shared" si="1"/>
        <v/>
      </c>
      <c r="C439" s="38">
        <f t="shared" si="11"/>
        <v>0</v>
      </c>
      <c r="D439" s="24"/>
      <c r="E439" s="40" t="str">
        <f t="shared" si="3"/>
        <v/>
      </c>
      <c r="F439" s="22"/>
      <c r="H439" s="22"/>
      <c r="J439" s="26"/>
      <c r="K439" s="1">
        <f t="shared" si="4"/>
        <v>0</v>
      </c>
      <c r="L439" s="1">
        <f t="shared" si="5"/>
        <v>0</v>
      </c>
      <c r="M439" s="22">
        <f t="shared" si="6"/>
        <v>0</v>
      </c>
      <c r="N439" s="22" t="str">
        <f t="shared" si="7"/>
        <v/>
      </c>
      <c r="O439" s="22" t="str">
        <f t="shared" si="8"/>
        <v>  </v>
      </c>
      <c r="P439" s="1"/>
      <c r="Q439" s="1"/>
      <c r="R439" s="1"/>
      <c r="S439" s="1"/>
      <c r="T439" s="1"/>
      <c r="U439" s="1"/>
      <c r="V439" s="1"/>
      <c r="W439" s="1">
        <f t="shared" si="9"/>
        <v>0</v>
      </c>
      <c r="X439" s="1" t="str">
        <f t="shared" si="10"/>
        <v>#DIV/0!</v>
      </c>
      <c r="Y439" s="1" t="str">
        <f t="shared" si="12"/>
        <v>#DIV/0!</v>
      </c>
    </row>
    <row r="440">
      <c r="A440" s="36" t="str">
        <f t="shared" si="1"/>
        <v/>
      </c>
      <c r="C440" s="38">
        <f t="shared" si="11"/>
        <v>0</v>
      </c>
      <c r="D440" s="24"/>
      <c r="E440" s="40" t="str">
        <f t="shared" si="3"/>
        <v/>
      </c>
      <c r="F440" s="22"/>
      <c r="H440" s="22"/>
      <c r="J440" s="26"/>
      <c r="K440" s="1">
        <f t="shared" si="4"/>
        <v>0</v>
      </c>
      <c r="L440" s="1">
        <f t="shared" si="5"/>
        <v>0</v>
      </c>
      <c r="M440" s="22">
        <f t="shared" si="6"/>
        <v>0</v>
      </c>
      <c r="N440" s="22" t="str">
        <f t="shared" si="7"/>
        <v/>
      </c>
      <c r="O440" s="22" t="str">
        <f t="shared" si="8"/>
        <v>  </v>
      </c>
      <c r="P440" s="1"/>
      <c r="Q440" s="1"/>
      <c r="R440" s="1"/>
      <c r="S440" s="1"/>
      <c r="T440" s="1"/>
      <c r="U440" s="1"/>
      <c r="V440" s="1"/>
      <c r="W440" s="1">
        <f t="shared" si="9"/>
        <v>0</v>
      </c>
      <c r="X440" s="1" t="str">
        <f t="shared" si="10"/>
        <v>#DIV/0!</v>
      </c>
      <c r="Y440" s="1" t="str">
        <f t="shared" si="12"/>
        <v>#DIV/0!</v>
      </c>
    </row>
    <row r="441">
      <c r="A441" s="36" t="str">
        <f t="shared" si="1"/>
        <v/>
      </c>
      <c r="C441" s="38">
        <f t="shared" si="11"/>
        <v>0</v>
      </c>
      <c r="D441" s="24"/>
      <c r="E441" s="40" t="str">
        <f t="shared" si="3"/>
        <v/>
      </c>
      <c r="F441" s="22"/>
      <c r="H441" s="22"/>
      <c r="J441" s="26"/>
      <c r="K441" s="1">
        <f t="shared" si="4"/>
        <v>0</v>
      </c>
      <c r="L441" s="1">
        <f t="shared" si="5"/>
        <v>0</v>
      </c>
      <c r="M441" s="22">
        <f t="shared" si="6"/>
        <v>0</v>
      </c>
      <c r="N441" s="22" t="str">
        <f t="shared" si="7"/>
        <v/>
      </c>
      <c r="O441" s="22" t="str">
        <f t="shared" si="8"/>
        <v>  </v>
      </c>
      <c r="P441" s="1"/>
      <c r="Q441" s="1"/>
      <c r="R441" s="1"/>
      <c r="S441" s="1"/>
      <c r="T441" s="1"/>
      <c r="U441" s="1"/>
      <c r="V441" s="1"/>
      <c r="W441" s="1">
        <f t="shared" si="9"/>
        <v>0</v>
      </c>
      <c r="X441" s="1" t="str">
        <f t="shared" si="10"/>
        <v>#DIV/0!</v>
      </c>
      <c r="Y441" s="1" t="str">
        <f t="shared" si="12"/>
        <v>#DIV/0!</v>
      </c>
    </row>
    <row r="442">
      <c r="A442" s="36" t="str">
        <f t="shared" si="1"/>
        <v/>
      </c>
      <c r="C442" s="38">
        <f t="shared" si="11"/>
        <v>0</v>
      </c>
      <c r="D442" s="24"/>
      <c r="E442" s="40" t="str">
        <f t="shared" si="3"/>
        <v/>
      </c>
      <c r="F442" s="22"/>
      <c r="H442" s="22"/>
      <c r="J442" s="26"/>
      <c r="K442" s="1">
        <f t="shared" si="4"/>
        <v>0</v>
      </c>
      <c r="L442" s="1">
        <f t="shared" si="5"/>
        <v>0</v>
      </c>
      <c r="M442" s="22">
        <f t="shared" si="6"/>
        <v>0</v>
      </c>
      <c r="N442" s="22" t="str">
        <f t="shared" si="7"/>
        <v/>
      </c>
      <c r="O442" s="22" t="str">
        <f t="shared" si="8"/>
        <v>  </v>
      </c>
      <c r="P442" s="1"/>
      <c r="Q442" s="1"/>
      <c r="R442" s="1"/>
      <c r="S442" s="1"/>
      <c r="T442" s="1"/>
      <c r="U442" s="1"/>
      <c r="V442" s="1"/>
      <c r="W442" s="1">
        <f t="shared" si="9"/>
        <v>0</v>
      </c>
      <c r="X442" s="1" t="str">
        <f t="shared" si="10"/>
        <v>#DIV/0!</v>
      </c>
      <c r="Y442" s="1" t="str">
        <f t="shared" si="12"/>
        <v>#DIV/0!</v>
      </c>
    </row>
    <row r="443">
      <c r="A443" s="36" t="str">
        <f t="shared" si="1"/>
        <v/>
      </c>
      <c r="C443" s="38">
        <f t="shared" si="11"/>
        <v>0</v>
      </c>
      <c r="D443" s="24"/>
      <c r="E443" s="40" t="str">
        <f t="shared" si="3"/>
        <v/>
      </c>
      <c r="F443" s="22"/>
      <c r="H443" s="22"/>
      <c r="J443" s="26"/>
      <c r="K443" s="1">
        <f t="shared" si="4"/>
        <v>0</v>
      </c>
      <c r="L443" s="1">
        <f t="shared" si="5"/>
        <v>0</v>
      </c>
      <c r="M443" s="22">
        <f t="shared" si="6"/>
        <v>0</v>
      </c>
      <c r="N443" s="22" t="str">
        <f t="shared" si="7"/>
        <v/>
      </c>
      <c r="O443" s="22" t="str">
        <f t="shared" si="8"/>
        <v>  </v>
      </c>
      <c r="P443" s="1"/>
      <c r="Q443" s="1"/>
      <c r="R443" s="1"/>
      <c r="S443" s="1"/>
      <c r="T443" s="1"/>
      <c r="U443" s="1"/>
      <c r="V443" s="1"/>
      <c r="W443" s="1">
        <f t="shared" si="9"/>
        <v>0</v>
      </c>
      <c r="X443" s="1" t="str">
        <f t="shared" si="10"/>
        <v>#DIV/0!</v>
      </c>
      <c r="Y443" s="1" t="str">
        <f t="shared" si="12"/>
        <v>#DIV/0!</v>
      </c>
    </row>
    <row r="444">
      <c r="A444" s="36" t="str">
        <f t="shared" si="1"/>
        <v/>
      </c>
      <c r="C444" s="38">
        <f t="shared" si="11"/>
        <v>0</v>
      </c>
      <c r="D444" s="24"/>
      <c r="E444" s="40" t="str">
        <f t="shared" si="3"/>
        <v/>
      </c>
      <c r="F444" s="22"/>
      <c r="H444" s="22"/>
      <c r="J444" s="26"/>
      <c r="K444" s="1">
        <f t="shared" si="4"/>
        <v>0</v>
      </c>
      <c r="L444" s="1">
        <f t="shared" si="5"/>
        <v>0</v>
      </c>
      <c r="M444" s="22">
        <f t="shared" si="6"/>
        <v>0</v>
      </c>
      <c r="N444" s="22" t="str">
        <f t="shared" si="7"/>
        <v/>
      </c>
      <c r="O444" s="22" t="str">
        <f t="shared" si="8"/>
        <v>  </v>
      </c>
      <c r="P444" s="1"/>
      <c r="Q444" s="1"/>
      <c r="R444" s="1"/>
      <c r="S444" s="1"/>
      <c r="T444" s="1"/>
      <c r="U444" s="1"/>
      <c r="V444" s="1"/>
      <c r="W444" s="1">
        <f t="shared" si="9"/>
        <v>0</v>
      </c>
      <c r="X444" s="1" t="str">
        <f t="shared" si="10"/>
        <v>#DIV/0!</v>
      </c>
      <c r="Y444" s="1" t="str">
        <f t="shared" si="12"/>
        <v>#DIV/0!</v>
      </c>
    </row>
    <row r="445">
      <c r="A445" s="36" t="str">
        <f t="shared" si="1"/>
        <v/>
      </c>
      <c r="C445" s="38">
        <f t="shared" si="11"/>
        <v>0</v>
      </c>
      <c r="D445" s="24"/>
      <c r="E445" s="40" t="str">
        <f t="shared" si="3"/>
        <v/>
      </c>
      <c r="F445" s="22"/>
      <c r="H445" s="22"/>
      <c r="J445" s="26"/>
      <c r="K445" s="1">
        <f t="shared" si="4"/>
        <v>0</v>
      </c>
      <c r="L445" s="1">
        <f t="shared" si="5"/>
        <v>0</v>
      </c>
      <c r="M445" s="22">
        <f t="shared" si="6"/>
        <v>0</v>
      </c>
      <c r="N445" s="22" t="str">
        <f t="shared" si="7"/>
        <v/>
      </c>
      <c r="O445" s="22" t="str">
        <f t="shared" si="8"/>
        <v>  </v>
      </c>
      <c r="P445" s="1"/>
      <c r="Q445" s="1"/>
      <c r="R445" s="1"/>
      <c r="S445" s="1"/>
      <c r="T445" s="1"/>
      <c r="U445" s="1"/>
      <c r="V445" s="1"/>
      <c r="W445" s="1">
        <f t="shared" si="9"/>
        <v>0</v>
      </c>
      <c r="X445" s="1" t="str">
        <f t="shared" si="10"/>
        <v>#DIV/0!</v>
      </c>
      <c r="Y445" s="1" t="str">
        <f t="shared" si="12"/>
        <v>#DIV/0!</v>
      </c>
    </row>
    <row r="446">
      <c r="A446" s="36" t="str">
        <f t="shared" si="1"/>
        <v/>
      </c>
      <c r="C446" s="38">
        <f t="shared" si="11"/>
        <v>0</v>
      </c>
      <c r="D446" s="24"/>
      <c r="E446" s="40" t="str">
        <f t="shared" si="3"/>
        <v/>
      </c>
      <c r="F446" s="22"/>
      <c r="H446" s="22"/>
      <c r="J446" s="26"/>
      <c r="K446" s="1">
        <f t="shared" si="4"/>
        <v>0</v>
      </c>
      <c r="L446" s="1">
        <f t="shared" si="5"/>
        <v>0</v>
      </c>
      <c r="M446" s="22">
        <f t="shared" si="6"/>
        <v>0</v>
      </c>
      <c r="N446" s="22" t="str">
        <f t="shared" si="7"/>
        <v/>
      </c>
      <c r="O446" s="22" t="str">
        <f t="shared" si="8"/>
        <v>  </v>
      </c>
      <c r="P446" s="1"/>
      <c r="Q446" s="1"/>
      <c r="R446" s="1"/>
      <c r="S446" s="1"/>
      <c r="T446" s="1"/>
      <c r="U446" s="1"/>
      <c r="V446" s="1"/>
      <c r="W446" s="1">
        <f t="shared" si="9"/>
        <v>0</v>
      </c>
      <c r="X446" s="1" t="str">
        <f t="shared" si="10"/>
        <v>#DIV/0!</v>
      </c>
      <c r="Y446" s="1" t="str">
        <f t="shared" si="12"/>
        <v>#DIV/0!</v>
      </c>
    </row>
    <row r="447">
      <c r="A447" s="36" t="str">
        <f t="shared" si="1"/>
        <v/>
      </c>
      <c r="C447" s="38">
        <f t="shared" si="11"/>
        <v>0</v>
      </c>
      <c r="D447" s="24"/>
      <c r="E447" s="40" t="str">
        <f t="shared" si="3"/>
        <v/>
      </c>
      <c r="F447" s="22"/>
      <c r="H447" s="22"/>
      <c r="J447" s="26"/>
      <c r="K447" s="1">
        <f t="shared" si="4"/>
        <v>0</v>
      </c>
      <c r="L447" s="1">
        <f t="shared" si="5"/>
        <v>0</v>
      </c>
      <c r="M447" s="22">
        <f t="shared" si="6"/>
        <v>0</v>
      </c>
      <c r="N447" s="22" t="str">
        <f t="shared" si="7"/>
        <v/>
      </c>
      <c r="O447" s="22" t="str">
        <f t="shared" si="8"/>
        <v>  </v>
      </c>
      <c r="P447" s="1"/>
      <c r="Q447" s="1"/>
      <c r="R447" s="1"/>
      <c r="S447" s="1"/>
      <c r="T447" s="1"/>
      <c r="U447" s="1"/>
      <c r="V447" s="1"/>
      <c r="W447" s="1">
        <f t="shared" si="9"/>
        <v>0</v>
      </c>
      <c r="X447" s="1" t="str">
        <f t="shared" si="10"/>
        <v>#DIV/0!</v>
      </c>
      <c r="Y447" s="1" t="str">
        <f t="shared" si="12"/>
        <v>#DIV/0!</v>
      </c>
    </row>
    <row r="448">
      <c r="A448" s="36" t="str">
        <f t="shared" si="1"/>
        <v/>
      </c>
      <c r="C448" s="38">
        <f t="shared" si="11"/>
        <v>0</v>
      </c>
      <c r="D448" s="24"/>
      <c r="E448" s="40" t="str">
        <f t="shared" si="3"/>
        <v/>
      </c>
      <c r="F448" s="22"/>
      <c r="H448" s="22"/>
      <c r="J448" s="26"/>
      <c r="K448" s="1">
        <f t="shared" si="4"/>
        <v>0</v>
      </c>
      <c r="L448" s="1">
        <f t="shared" si="5"/>
        <v>0</v>
      </c>
      <c r="M448" s="22">
        <f t="shared" si="6"/>
        <v>0</v>
      </c>
      <c r="N448" s="22" t="str">
        <f t="shared" si="7"/>
        <v/>
      </c>
      <c r="O448" s="22" t="str">
        <f t="shared" si="8"/>
        <v>  </v>
      </c>
      <c r="P448" s="1"/>
      <c r="Q448" s="1"/>
      <c r="R448" s="1"/>
      <c r="S448" s="1"/>
      <c r="T448" s="1"/>
      <c r="U448" s="1"/>
      <c r="V448" s="1"/>
      <c r="W448" s="1">
        <f t="shared" si="9"/>
        <v>0</v>
      </c>
      <c r="X448" s="1" t="str">
        <f t="shared" si="10"/>
        <v>#DIV/0!</v>
      </c>
      <c r="Y448" s="1" t="str">
        <f t="shared" si="12"/>
        <v>#DIV/0!</v>
      </c>
    </row>
    <row r="449">
      <c r="A449" s="36" t="str">
        <f t="shared" si="1"/>
        <v/>
      </c>
      <c r="C449" s="38">
        <f t="shared" si="11"/>
        <v>0</v>
      </c>
      <c r="D449" s="24"/>
      <c r="E449" s="40" t="str">
        <f t="shared" si="3"/>
        <v/>
      </c>
      <c r="F449" s="22"/>
      <c r="H449" s="22"/>
      <c r="J449" s="26"/>
      <c r="K449" s="1">
        <f t="shared" si="4"/>
        <v>0</v>
      </c>
      <c r="L449" s="1">
        <f t="shared" si="5"/>
        <v>0</v>
      </c>
      <c r="M449" s="22">
        <f t="shared" si="6"/>
        <v>0</v>
      </c>
      <c r="N449" s="22" t="str">
        <f t="shared" si="7"/>
        <v/>
      </c>
      <c r="O449" s="22" t="str">
        <f t="shared" si="8"/>
        <v>  </v>
      </c>
      <c r="P449" s="1"/>
      <c r="Q449" s="1"/>
      <c r="R449" s="1"/>
      <c r="S449" s="1"/>
      <c r="T449" s="1"/>
      <c r="U449" s="1"/>
      <c r="V449" s="1"/>
      <c r="W449" s="1">
        <f t="shared" si="9"/>
        <v>0</v>
      </c>
      <c r="X449" s="1" t="str">
        <f t="shared" si="10"/>
        <v>#DIV/0!</v>
      </c>
      <c r="Y449" s="1" t="str">
        <f t="shared" si="12"/>
        <v>#DIV/0!</v>
      </c>
    </row>
    <row r="450">
      <c r="A450" s="36" t="str">
        <f t="shared" si="1"/>
        <v/>
      </c>
      <c r="C450" s="38">
        <f t="shared" si="11"/>
        <v>0</v>
      </c>
      <c r="D450" s="24"/>
      <c r="E450" s="40" t="str">
        <f t="shared" si="3"/>
        <v/>
      </c>
      <c r="F450" s="22"/>
      <c r="H450" s="22"/>
      <c r="J450" s="26"/>
      <c r="K450" s="1">
        <f t="shared" si="4"/>
        <v>0</v>
      </c>
      <c r="L450" s="1">
        <f t="shared" si="5"/>
        <v>0</v>
      </c>
      <c r="M450" s="22">
        <f t="shared" si="6"/>
        <v>0</v>
      </c>
      <c r="N450" s="22" t="str">
        <f t="shared" si="7"/>
        <v/>
      </c>
      <c r="O450" s="22" t="str">
        <f t="shared" si="8"/>
        <v>  </v>
      </c>
      <c r="P450" s="1"/>
      <c r="Q450" s="1"/>
      <c r="R450" s="1"/>
      <c r="S450" s="1"/>
      <c r="T450" s="1"/>
      <c r="U450" s="1"/>
      <c r="V450" s="1"/>
      <c r="W450" s="1">
        <f t="shared" si="9"/>
        <v>0</v>
      </c>
      <c r="X450" s="1" t="str">
        <f t="shared" si="10"/>
        <v>#DIV/0!</v>
      </c>
      <c r="Y450" s="1" t="str">
        <f t="shared" si="12"/>
        <v>#DIV/0!</v>
      </c>
    </row>
    <row r="451">
      <c r="A451" s="36" t="str">
        <f t="shared" si="1"/>
        <v/>
      </c>
      <c r="C451" s="38">
        <f t="shared" si="11"/>
        <v>0</v>
      </c>
      <c r="D451" s="24"/>
      <c r="E451" s="40" t="str">
        <f t="shared" si="3"/>
        <v/>
      </c>
      <c r="F451" s="22"/>
      <c r="H451" s="22"/>
      <c r="J451" s="26"/>
      <c r="K451" s="1">
        <f t="shared" si="4"/>
        <v>0</v>
      </c>
      <c r="L451" s="1">
        <f t="shared" si="5"/>
        <v>0</v>
      </c>
      <c r="M451" s="22">
        <f t="shared" si="6"/>
        <v>0</v>
      </c>
      <c r="N451" s="22" t="str">
        <f t="shared" si="7"/>
        <v/>
      </c>
      <c r="O451" s="22" t="str">
        <f t="shared" si="8"/>
        <v>  </v>
      </c>
      <c r="P451" s="1"/>
      <c r="Q451" s="1"/>
      <c r="R451" s="1"/>
      <c r="S451" s="1"/>
      <c r="T451" s="1"/>
      <c r="U451" s="1"/>
      <c r="V451" s="1"/>
      <c r="W451" s="1">
        <f t="shared" si="9"/>
        <v>0</v>
      </c>
      <c r="X451" s="1" t="str">
        <f t="shared" si="10"/>
        <v>#DIV/0!</v>
      </c>
      <c r="Y451" s="1" t="str">
        <f t="shared" si="12"/>
        <v>#DIV/0!</v>
      </c>
    </row>
    <row r="452">
      <c r="A452" s="36" t="str">
        <f t="shared" si="1"/>
        <v/>
      </c>
      <c r="C452" s="38">
        <f t="shared" si="11"/>
        <v>0</v>
      </c>
      <c r="D452" s="24"/>
      <c r="E452" s="40" t="str">
        <f t="shared" si="3"/>
        <v/>
      </c>
      <c r="F452" s="22"/>
      <c r="H452" s="22"/>
      <c r="J452" s="26"/>
      <c r="K452" s="1">
        <f t="shared" si="4"/>
        <v>0</v>
      </c>
      <c r="L452" s="1">
        <f t="shared" si="5"/>
        <v>0</v>
      </c>
      <c r="M452" s="22">
        <f t="shared" si="6"/>
        <v>0</v>
      </c>
      <c r="N452" s="22" t="str">
        <f t="shared" si="7"/>
        <v/>
      </c>
      <c r="O452" s="22" t="str">
        <f t="shared" si="8"/>
        <v>  </v>
      </c>
      <c r="P452" s="1"/>
      <c r="Q452" s="1"/>
      <c r="R452" s="1"/>
      <c r="S452" s="1"/>
      <c r="T452" s="1"/>
      <c r="U452" s="1"/>
      <c r="V452" s="1"/>
      <c r="W452" s="1">
        <f t="shared" si="9"/>
        <v>0</v>
      </c>
      <c r="X452" s="1" t="str">
        <f t="shared" si="10"/>
        <v>#DIV/0!</v>
      </c>
      <c r="Y452" s="1" t="str">
        <f t="shared" si="12"/>
        <v>#DIV/0!</v>
      </c>
    </row>
    <row r="453">
      <c r="A453" s="36" t="str">
        <f t="shared" si="1"/>
        <v/>
      </c>
      <c r="C453" s="38">
        <f t="shared" si="11"/>
        <v>0</v>
      </c>
      <c r="D453" s="24"/>
      <c r="E453" s="40" t="str">
        <f t="shared" si="3"/>
        <v/>
      </c>
      <c r="F453" s="22"/>
      <c r="H453" s="22"/>
      <c r="J453" s="26"/>
      <c r="K453" s="1">
        <f t="shared" si="4"/>
        <v>0</v>
      </c>
      <c r="L453" s="1">
        <f t="shared" si="5"/>
        <v>0</v>
      </c>
      <c r="M453" s="22">
        <f t="shared" si="6"/>
        <v>0</v>
      </c>
      <c r="N453" s="22" t="str">
        <f t="shared" si="7"/>
        <v/>
      </c>
      <c r="O453" s="22" t="str">
        <f t="shared" si="8"/>
        <v>  </v>
      </c>
      <c r="P453" s="1"/>
      <c r="Q453" s="1"/>
      <c r="R453" s="1"/>
      <c r="S453" s="1"/>
      <c r="T453" s="1"/>
      <c r="U453" s="1"/>
      <c r="V453" s="1"/>
      <c r="W453" s="1">
        <f t="shared" si="9"/>
        <v>0</v>
      </c>
      <c r="X453" s="1" t="str">
        <f t="shared" si="10"/>
        <v>#DIV/0!</v>
      </c>
      <c r="Y453" s="1" t="str">
        <f t="shared" si="12"/>
        <v>#DIV/0!</v>
      </c>
    </row>
    <row r="454">
      <c r="A454" s="36" t="str">
        <f t="shared" si="1"/>
        <v/>
      </c>
      <c r="C454" s="38">
        <f t="shared" si="11"/>
        <v>0</v>
      </c>
      <c r="D454" s="24"/>
      <c r="E454" s="40" t="str">
        <f t="shared" si="3"/>
        <v/>
      </c>
      <c r="F454" s="22"/>
      <c r="H454" s="22"/>
      <c r="J454" s="26"/>
      <c r="K454" s="1">
        <f t="shared" si="4"/>
        <v>0</v>
      </c>
      <c r="L454" s="1">
        <f t="shared" si="5"/>
        <v>0</v>
      </c>
      <c r="M454" s="22">
        <f t="shared" si="6"/>
        <v>0</v>
      </c>
      <c r="N454" s="22" t="str">
        <f t="shared" si="7"/>
        <v/>
      </c>
      <c r="O454" s="22" t="str">
        <f t="shared" si="8"/>
        <v>  </v>
      </c>
      <c r="P454" s="1"/>
      <c r="Q454" s="1"/>
      <c r="R454" s="1"/>
      <c r="S454" s="1"/>
      <c r="T454" s="1"/>
      <c r="U454" s="1"/>
      <c r="V454" s="1"/>
      <c r="W454" s="1">
        <f t="shared" si="9"/>
        <v>0</v>
      </c>
      <c r="X454" s="1" t="str">
        <f t="shared" si="10"/>
        <v>#DIV/0!</v>
      </c>
      <c r="Y454" s="1" t="str">
        <f t="shared" si="12"/>
        <v>#DIV/0!</v>
      </c>
    </row>
    <row r="455">
      <c r="A455" s="36" t="str">
        <f t="shared" si="1"/>
        <v/>
      </c>
      <c r="C455" s="38">
        <f t="shared" si="11"/>
        <v>0</v>
      </c>
      <c r="D455" s="24"/>
      <c r="E455" s="40" t="str">
        <f t="shared" si="3"/>
        <v/>
      </c>
      <c r="F455" s="22"/>
      <c r="H455" s="22"/>
      <c r="J455" s="26"/>
      <c r="K455" s="1">
        <f t="shared" si="4"/>
        <v>0</v>
      </c>
      <c r="L455" s="1">
        <f t="shared" si="5"/>
        <v>0</v>
      </c>
      <c r="M455" s="22">
        <f t="shared" si="6"/>
        <v>0</v>
      </c>
      <c r="N455" s="22" t="str">
        <f t="shared" si="7"/>
        <v/>
      </c>
      <c r="O455" s="22" t="str">
        <f t="shared" si="8"/>
        <v>  </v>
      </c>
      <c r="P455" s="1"/>
      <c r="Q455" s="1"/>
      <c r="R455" s="1"/>
      <c r="S455" s="1"/>
      <c r="T455" s="1"/>
      <c r="U455" s="1"/>
      <c r="V455" s="1"/>
      <c r="W455" s="1">
        <f t="shared" si="9"/>
        <v>0</v>
      </c>
      <c r="X455" s="1" t="str">
        <f t="shared" si="10"/>
        <v>#DIV/0!</v>
      </c>
      <c r="Y455" s="1" t="str">
        <f t="shared" si="12"/>
        <v>#DIV/0!</v>
      </c>
    </row>
    <row r="456">
      <c r="A456" s="36" t="str">
        <f t="shared" si="1"/>
        <v/>
      </c>
      <c r="C456" s="38">
        <f t="shared" si="11"/>
        <v>0</v>
      </c>
      <c r="D456" s="24"/>
      <c r="E456" s="40" t="str">
        <f t="shared" si="3"/>
        <v/>
      </c>
      <c r="F456" s="22"/>
      <c r="H456" s="22"/>
      <c r="J456" s="26"/>
      <c r="K456" s="1">
        <f t="shared" si="4"/>
        <v>0</v>
      </c>
      <c r="L456" s="1">
        <f t="shared" si="5"/>
        <v>0</v>
      </c>
      <c r="M456" s="22">
        <f t="shared" si="6"/>
        <v>0</v>
      </c>
      <c r="N456" s="22" t="str">
        <f t="shared" si="7"/>
        <v/>
      </c>
      <c r="O456" s="22" t="str">
        <f t="shared" si="8"/>
        <v>  </v>
      </c>
      <c r="P456" s="1"/>
      <c r="Q456" s="1"/>
      <c r="R456" s="1"/>
      <c r="S456" s="1"/>
      <c r="T456" s="1"/>
      <c r="U456" s="1"/>
      <c r="V456" s="1"/>
      <c r="W456" s="1">
        <f t="shared" si="9"/>
        <v>0</v>
      </c>
      <c r="X456" s="1" t="str">
        <f t="shared" si="10"/>
        <v>#DIV/0!</v>
      </c>
      <c r="Y456" s="1" t="str">
        <f t="shared" si="12"/>
        <v>#DIV/0!</v>
      </c>
    </row>
    <row r="457">
      <c r="A457" s="36" t="str">
        <f t="shared" si="1"/>
        <v/>
      </c>
      <c r="C457" s="38">
        <f t="shared" si="11"/>
        <v>0</v>
      </c>
      <c r="D457" s="24"/>
      <c r="E457" s="40" t="str">
        <f t="shared" si="3"/>
        <v/>
      </c>
      <c r="F457" s="22"/>
      <c r="H457" s="22"/>
      <c r="J457" s="26"/>
      <c r="K457" s="1">
        <f t="shared" si="4"/>
        <v>0</v>
      </c>
      <c r="L457" s="1">
        <f t="shared" si="5"/>
        <v>0</v>
      </c>
      <c r="M457" s="22">
        <f t="shared" si="6"/>
        <v>0</v>
      </c>
      <c r="N457" s="22" t="str">
        <f t="shared" si="7"/>
        <v/>
      </c>
      <c r="O457" s="22" t="str">
        <f t="shared" si="8"/>
        <v>  </v>
      </c>
      <c r="P457" s="1"/>
      <c r="Q457" s="1"/>
      <c r="R457" s="1"/>
      <c r="S457" s="1"/>
      <c r="T457" s="1"/>
      <c r="U457" s="1"/>
      <c r="V457" s="1"/>
      <c r="W457" s="1">
        <f t="shared" si="9"/>
        <v>0</v>
      </c>
      <c r="X457" s="1" t="str">
        <f t="shared" si="10"/>
        <v>#DIV/0!</v>
      </c>
      <c r="Y457" s="1" t="str">
        <f t="shared" si="12"/>
        <v>#DIV/0!</v>
      </c>
    </row>
    <row r="458">
      <c r="A458" s="36" t="str">
        <f t="shared" si="1"/>
        <v/>
      </c>
      <c r="C458" s="38">
        <f t="shared" si="11"/>
        <v>0</v>
      </c>
      <c r="D458" s="24"/>
      <c r="E458" s="40" t="str">
        <f t="shared" si="3"/>
        <v/>
      </c>
      <c r="F458" s="22"/>
      <c r="H458" s="22"/>
      <c r="J458" s="26"/>
      <c r="K458" s="1">
        <f t="shared" si="4"/>
        <v>0</v>
      </c>
      <c r="L458" s="1">
        <f t="shared" si="5"/>
        <v>0</v>
      </c>
      <c r="M458" s="22">
        <f t="shared" si="6"/>
        <v>0</v>
      </c>
      <c r="N458" s="22" t="str">
        <f t="shared" si="7"/>
        <v/>
      </c>
      <c r="O458" s="22" t="str">
        <f t="shared" si="8"/>
        <v>  </v>
      </c>
      <c r="P458" s="1"/>
      <c r="Q458" s="1"/>
      <c r="R458" s="1"/>
      <c r="S458" s="1"/>
      <c r="T458" s="1"/>
      <c r="U458" s="1"/>
      <c r="V458" s="1"/>
      <c r="W458" s="1">
        <f t="shared" si="9"/>
        <v>0</v>
      </c>
      <c r="X458" s="1" t="str">
        <f t="shared" si="10"/>
        <v>#DIV/0!</v>
      </c>
      <c r="Y458" s="1" t="str">
        <f t="shared" si="12"/>
        <v>#DIV/0!</v>
      </c>
    </row>
    <row r="459">
      <c r="A459" s="36" t="str">
        <f t="shared" si="1"/>
        <v/>
      </c>
      <c r="C459" s="38">
        <f t="shared" si="11"/>
        <v>0</v>
      </c>
      <c r="D459" s="24"/>
      <c r="E459" s="40" t="str">
        <f t="shared" si="3"/>
        <v/>
      </c>
      <c r="F459" s="22"/>
      <c r="H459" s="22"/>
      <c r="J459" s="26"/>
      <c r="K459" s="1">
        <f t="shared" si="4"/>
        <v>0</v>
      </c>
      <c r="L459" s="1">
        <f t="shared" si="5"/>
        <v>0</v>
      </c>
      <c r="M459" s="22">
        <f t="shared" si="6"/>
        <v>0</v>
      </c>
      <c r="N459" s="22" t="str">
        <f t="shared" si="7"/>
        <v/>
      </c>
      <c r="O459" s="22" t="str">
        <f t="shared" si="8"/>
        <v>  </v>
      </c>
      <c r="P459" s="1"/>
      <c r="Q459" s="1"/>
      <c r="R459" s="1"/>
      <c r="S459" s="1"/>
      <c r="T459" s="1"/>
      <c r="U459" s="1"/>
      <c r="V459" s="1"/>
      <c r="W459" s="1">
        <f t="shared" si="9"/>
        <v>0</v>
      </c>
      <c r="X459" s="1" t="str">
        <f t="shared" si="10"/>
        <v>#DIV/0!</v>
      </c>
      <c r="Y459" s="1" t="str">
        <f t="shared" si="12"/>
        <v>#DIV/0!</v>
      </c>
    </row>
    <row r="460">
      <c r="A460" s="36" t="str">
        <f t="shared" si="1"/>
        <v/>
      </c>
      <c r="C460" s="38">
        <f t="shared" si="11"/>
        <v>0</v>
      </c>
      <c r="D460" s="24"/>
      <c r="E460" s="40" t="str">
        <f t="shared" si="3"/>
        <v/>
      </c>
      <c r="F460" s="22"/>
      <c r="H460" s="22"/>
      <c r="J460" s="26"/>
      <c r="K460" s="1">
        <f t="shared" si="4"/>
        <v>0</v>
      </c>
      <c r="L460" s="1">
        <f t="shared" si="5"/>
        <v>0</v>
      </c>
      <c r="M460" s="22">
        <f t="shared" si="6"/>
        <v>0</v>
      </c>
      <c r="N460" s="22" t="str">
        <f t="shared" si="7"/>
        <v/>
      </c>
      <c r="O460" s="22" t="str">
        <f t="shared" si="8"/>
        <v>  </v>
      </c>
      <c r="P460" s="1"/>
      <c r="Q460" s="1"/>
      <c r="R460" s="1"/>
      <c r="S460" s="1"/>
      <c r="T460" s="1"/>
      <c r="U460" s="1"/>
      <c r="V460" s="1"/>
      <c r="W460" s="1">
        <f t="shared" si="9"/>
        <v>0</v>
      </c>
      <c r="X460" s="1" t="str">
        <f t="shared" si="10"/>
        <v>#DIV/0!</v>
      </c>
      <c r="Y460" s="1" t="str">
        <f t="shared" si="12"/>
        <v>#DIV/0!</v>
      </c>
    </row>
    <row r="461">
      <c r="A461" s="36" t="str">
        <f t="shared" si="1"/>
        <v/>
      </c>
      <c r="C461" s="38">
        <f t="shared" si="11"/>
        <v>0</v>
      </c>
      <c r="D461" s="24"/>
      <c r="E461" s="40" t="str">
        <f t="shared" si="3"/>
        <v/>
      </c>
      <c r="F461" s="22"/>
      <c r="H461" s="22"/>
      <c r="J461" s="26"/>
      <c r="K461" s="1">
        <f t="shared" si="4"/>
        <v>0</v>
      </c>
      <c r="L461" s="1">
        <f t="shared" si="5"/>
        <v>0</v>
      </c>
      <c r="M461" s="22">
        <f t="shared" si="6"/>
        <v>0</v>
      </c>
      <c r="N461" s="22" t="str">
        <f t="shared" si="7"/>
        <v/>
      </c>
      <c r="O461" s="22" t="str">
        <f t="shared" si="8"/>
        <v>  </v>
      </c>
      <c r="P461" s="1"/>
      <c r="Q461" s="1"/>
      <c r="R461" s="1"/>
      <c r="S461" s="1"/>
      <c r="T461" s="1"/>
      <c r="U461" s="1"/>
      <c r="V461" s="1"/>
      <c r="W461" s="1">
        <f t="shared" si="9"/>
        <v>0</v>
      </c>
      <c r="X461" s="1" t="str">
        <f t="shared" si="10"/>
        <v>#DIV/0!</v>
      </c>
      <c r="Y461" s="1" t="str">
        <f t="shared" si="12"/>
        <v>#DIV/0!</v>
      </c>
    </row>
    <row r="462">
      <c r="A462" s="36" t="str">
        <f t="shared" si="1"/>
        <v/>
      </c>
      <c r="C462" s="38">
        <f t="shared" si="11"/>
        <v>0</v>
      </c>
      <c r="D462" s="24"/>
      <c r="E462" s="40" t="str">
        <f t="shared" si="3"/>
        <v/>
      </c>
      <c r="F462" s="22"/>
      <c r="H462" s="22"/>
      <c r="J462" s="26"/>
      <c r="K462" s="1">
        <f t="shared" si="4"/>
        <v>0</v>
      </c>
      <c r="L462" s="1">
        <f t="shared" si="5"/>
        <v>0</v>
      </c>
      <c r="M462" s="22">
        <f t="shared" si="6"/>
        <v>0</v>
      </c>
      <c r="N462" s="22" t="str">
        <f t="shared" si="7"/>
        <v/>
      </c>
      <c r="O462" s="22" t="str">
        <f t="shared" si="8"/>
        <v>  </v>
      </c>
      <c r="P462" s="1"/>
      <c r="Q462" s="1"/>
      <c r="R462" s="1"/>
      <c r="S462" s="1"/>
      <c r="T462" s="1"/>
      <c r="U462" s="1"/>
      <c r="V462" s="1"/>
      <c r="W462" s="1">
        <f t="shared" si="9"/>
        <v>0</v>
      </c>
      <c r="X462" s="1" t="str">
        <f t="shared" si="10"/>
        <v>#DIV/0!</v>
      </c>
      <c r="Y462" s="1" t="str">
        <f t="shared" si="12"/>
        <v>#DIV/0!</v>
      </c>
    </row>
    <row r="463">
      <c r="A463" s="36" t="str">
        <f t="shared" si="1"/>
        <v/>
      </c>
      <c r="C463" s="38">
        <f t="shared" si="11"/>
        <v>0</v>
      </c>
      <c r="D463" s="24"/>
      <c r="E463" s="40" t="str">
        <f t="shared" si="3"/>
        <v/>
      </c>
      <c r="F463" s="22"/>
      <c r="H463" s="22"/>
      <c r="J463" s="26"/>
      <c r="K463" s="1">
        <f t="shared" si="4"/>
        <v>0</v>
      </c>
      <c r="L463" s="1">
        <f t="shared" si="5"/>
        <v>0</v>
      </c>
      <c r="M463" s="22">
        <f t="shared" si="6"/>
        <v>0</v>
      </c>
      <c r="N463" s="22" t="str">
        <f t="shared" si="7"/>
        <v/>
      </c>
      <c r="O463" s="22" t="str">
        <f t="shared" si="8"/>
        <v>  </v>
      </c>
      <c r="P463" s="1"/>
      <c r="Q463" s="1"/>
      <c r="R463" s="1"/>
      <c r="S463" s="1"/>
      <c r="T463" s="1"/>
      <c r="U463" s="1"/>
      <c r="V463" s="1"/>
      <c r="W463" s="1">
        <f t="shared" si="9"/>
        <v>0</v>
      </c>
      <c r="X463" s="1" t="str">
        <f t="shared" si="10"/>
        <v>#DIV/0!</v>
      </c>
      <c r="Y463" s="1" t="str">
        <f t="shared" si="12"/>
        <v>#DIV/0!</v>
      </c>
    </row>
    <row r="464">
      <c r="A464" s="36" t="str">
        <f t="shared" si="1"/>
        <v/>
      </c>
      <c r="C464" s="38">
        <f t="shared" si="11"/>
        <v>0</v>
      </c>
      <c r="D464" s="24"/>
      <c r="E464" s="40" t="str">
        <f t="shared" si="3"/>
        <v/>
      </c>
      <c r="F464" s="22"/>
      <c r="H464" s="22"/>
      <c r="J464" s="26"/>
      <c r="K464" s="1">
        <f t="shared" si="4"/>
        <v>0</v>
      </c>
      <c r="L464" s="1">
        <f t="shared" si="5"/>
        <v>0</v>
      </c>
      <c r="M464" s="22">
        <f t="shared" si="6"/>
        <v>0</v>
      </c>
      <c r="N464" s="22" t="str">
        <f t="shared" si="7"/>
        <v/>
      </c>
      <c r="O464" s="22" t="str">
        <f t="shared" si="8"/>
        <v>  </v>
      </c>
      <c r="P464" s="1"/>
      <c r="Q464" s="1"/>
      <c r="R464" s="1"/>
      <c r="S464" s="1"/>
      <c r="T464" s="1"/>
      <c r="U464" s="1"/>
      <c r="V464" s="1"/>
      <c r="W464" s="1">
        <f t="shared" si="9"/>
        <v>0</v>
      </c>
      <c r="X464" s="1" t="str">
        <f t="shared" si="10"/>
        <v>#DIV/0!</v>
      </c>
      <c r="Y464" s="1" t="str">
        <f t="shared" si="12"/>
        <v>#DIV/0!</v>
      </c>
    </row>
    <row r="465">
      <c r="A465" s="36" t="str">
        <f t="shared" si="1"/>
        <v/>
      </c>
      <c r="C465" s="38">
        <f t="shared" si="11"/>
        <v>0</v>
      </c>
      <c r="D465" s="24"/>
      <c r="E465" s="40" t="str">
        <f t="shared" si="3"/>
        <v/>
      </c>
      <c r="F465" s="22"/>
      <c r="H465" s="22"/>
      <c r="J465" s="26"/>
      <c r="K465" s="1">
        <f t="shared" si="4"/>
        <v>0</v>
      </c>
      <c r="L465" s="1">
        <f t="shared" si="5"/>
        <v>0</v>
      </c>
      <c r="M465" s="22">
        <f t="shared" si="6"/>
        <v>0</v>
      </c>
      <c r="N465" s="22" t="str">
        <f t="shared" si="7"/>
        <v/>
      </c>
      <c r="O465" s="22" t="str">
        <f t="shared" si="8"/>
        <v>  </v>
      </c>
      <c r="P465" s="1"/>
      <c r="Q465" s="1"/>
      <c r="R465" s="1"/>
      <c r="S465" s="1"/>
      <c r="T465" s="1"/>
      <c r="U465" s="1"/>
      <c r="V465" s="1"/>
      <c r="W465" s="1">
        <f t="shared" si="9"/>
        <v>0</v>
      </c>
      <c r="X465" s="1" t="str">
        <f t="shared" si="10"/>
        <v>#DIV/0!</v>
      </c>
      <c r="Y465" s="1" t="str">
        <f t="shared" si="12"/>
        <v>#DIV/0!</v>
      </c>
    </row>
    <row r="466">
      <c r="A466" s="36" t="str">
        <f t="shared" si="1"/>
        <v/>
      </c>
      <c r="C466" s="38">
        <f t="shared" si="11"/>
        <v>0</v>
      </c>
      <c r="D466" s="24"/>
      <c r="E466" s="40" t="str">
        <f t="shared" si="3"/>
        <v/>
      </c>
      <c r="F466" s="22"/>
      <c r="H466" s="22"/>
      <c r="J466" s="26"/>
      <c r="K466" s="1">
        <f t="shared" si="4"/>
        <v>0</v>
      </c>
      <c r="L466" s="1">
        <f t="shared" si="5"/>
        <v>0</v>
      </c>
      <c r="M466" s="22">
        <f t="shared" si="6"/>
        <v>0</v>
      </c>
      <c r="N466" s="22" t="str">
        <f t="shared" si="7"/>
        <v/>
      </c>
      <c r="O466" s="22" t="str">
        <f t="shared" si="8"/>
        <v>  </v>
      </c>
      <c r="P466" s="1"/>
      <c r="Q466" s="1"/>
      <c r="R466" s="1"/>
      <c r="S466" s="1"/>
      <c r="T466" s="1"/>
      <c r="U466" s="1"/>
      <c r="V466" s="1"/>
      <c r="W466" s="1">
        <f t="shared" si="9"/>
        <v>0</v>
      </c>
      <c r="X466" s="1" t="str">
        <f t="shared" si="10"/>
        <v>#DIV/0!</v>
      </c>
      <c r="Y466" s="1" t="str">
        <f t="shared" si="12"/>
        <v>#DIV/0!</v>
      </c>
    </row>
    <row r="467">
      <c r="A467" s="36" t="str">
        <f t="shared" si="1"/>
        <v/>
      </c>
      <c r="C467" s="38">
        <f t="shared" si="11"/>
        <v>0</v>
      </c>
      <c r="D467" s="24"/>
      <c r="E467" s="40" t="str">
        <f t="shared" si="3"/>
        <v/>
      </c>
      <c r="F467" s="22"/>
      <c r="H467" s="22"/>
      <c r="J467" s="26"/>
      <c r="K467" s="1">
        <f t="shared" si="4"/>
        <v>0</v>
      </c>
      <c r="L467" s="1">
        <f t="shared" si="5"/>
        <v>0</v>
      </c>
      <c r="M467" s="22">
        <f t="shared" si="6"/>
        <v>0</v>
      </c>
      <c r="N467" s="22" t="str">
        <f t="shared" si="7"/>
        <v/>
      </c>
      <c r="O467" s="22" t="str">
        <f t="shared" si="8"/>
        <v>  </v>
      </c>
      <c r="P467" s="1"/>
      <c r="Q467" s="1"/>
      <c r="R467" s="1"/>
      <c r="S467" s="1"/>
      <c r="T467" s="1"/>
      <c r="U467" s="1"/>
      <c r="V467" s="1"/>
      <c r="W467" s="1">
        <f t="shared" si="9"/>
        <v>0</v>
      </c>
      <c r="X467" s="1" t="str">
        <f t="shared" si="10"/>
        <v>#DIV/0!</v>
      </c>
      <c r="Y467" s="1" t="str">
        <f t="shared" si="12"/>
        <v>#DIV/0!</v>
      </c>
    </row>
    <row r="468">
      <c r="A468" s="36" t="str">
        <f t="shared" si="1"/>
        <v/>
      </c>
      <c r="C468" s="38">
        <f t="shared" si="11"/>
        <v>0</v>
      </c>
      <c r="D468" s="24"/>
      <c r="E468" s="40" t="str">
        <f t="shared" si="3"/>
        <v/>
      </c>
      <c r="F468" s="22"/>
      <c r="H468" s="22"/>
      <c r="J468" s="26"/>
      <c r="K468" s="1">
        <f t="shared" si="4"/>
        <v>0</v>
      </c>
      <c r="L468" s="1">
        <f t="shared" si="5"/>
        <v>0</v>
      </c>
      <c r="M468" s="22">
        <f t="shared" si="6"/>
        <v>0</v>
      </c>
      <c r="N468" s="22" t="str">
        <f t="shared" si="7"/>
        <v/>
      </c>
      <c r="O468" s="22" t="str">
        <f t="shared" si="8"/>
        <v>  </v>
      </c>
      <c r="P468" s="1"/>
      <c r="Q468" s="1"/>
      <c r="R468" s="1"/>
      <c r="S468" s="1"/>
      <c r="T468" s="1"/>
      <c r="U468" s="1"/>
      <c r="V468" s="1"/>
      <c r="W468" s="1">
        <f t="shared" si="9"/>
        <v>0</v>
      </c>
      <c r="X468" s="1" t="str">
        <f t="shared" si="10"/>
        <v>#DIV/0!</v>
      </c>
      <c r="Y468" s="1" t="str">
        <f t="shared" si="12"/>
        <v>#DIV/0!</v>
      </c>
    </row>
    <row r="469">
      <c r="A469" s="36" t="str">
        <f t="shared" si="1"/>
        <v/>
      </c>
      <c r="C469" s="38">
        <f t="shared" si="11"/>
        <v>0</v>
      </c>
      <c r="D469" s="24"/>
      <c r="E469" s="40" t="str">
        <f t="shared" si="3"/>
        <v/>
      </c>
      <c r="F469" s="22"/>
      <c r="H469" s="22"/>
      <c r="J469" s="26"/>
      <c r="K469" s="1">
        <f t="shared" si="4"/>
        <v>0</v>
      </c>
      <c r="L469" s="1">
        <f t="shared" si="5"/>
        <v>0</v>
      </c>
      <c r="M469" s="22">
        <f t="shared" si="6"/>
        <v>0</v>
      </c>
      <c r="N469" s="22" t="str">
        <f t="shared" si="7"/>
        <v/>
      </c>
      <c r="O469" s="22" t="str">
        <f t="shared" si="8"/>
        <v>  </v>
      </c>
      <c r="P469" s="1"/>
      <c r="Q469" s="1"/>
      <c r="R469" s="1"/>
      <c r="S469" s="1"/>
      <c r="T469" s="1"/>
      <c r="U469" s="1"/>
      <c r="V469" s="1"/>
      <c r="W469" s="1">
        <f t="shared" si="9"/>
        <v>0</v>
      </c>
      <c r="X469" s="1" t="str">
        <f t="shared" si="10"/>
        <v>#DIV/0!</v>
      </c>
      <c r="Y469" s="1" t="str">
        <f t="shared" si="12"/>
        <v>#DIV/0!</v>
      </c>
    </row>
    <row r="470">
      <c r="A470" s="36" t="str">
        <f t="shared" si="1"/>
        <v/>
      </c>
      <c r="C470" s="38">
        <f t="shared" si="11"/>
        <v>0</v>
      </c>
      <c r="D470" s="24"/>
      <c r="E470" s="40" t="str">
        <f t="shared" si="3"/>
        <v/>
      </c>
      <c r="F470" s="22"/>
      <c r="H470" s="22"/>
      <c r="J470" s="26"/>
      <c r="K470" s="1">
        <f t="shared" si="4"/>
        <v>0</v>
      </c>
      <c r="L470" s="1">
        <f t="shared" si="5"/>
        <v>0</v>
      </c>
      <c r="M470" s="22">
        <f t="shared" si="6"/>
        <v>0</v>
      </c>
      <c r="N470" s="22" t="str">
        <f t="shared" si="7"/>
        <v/>
      </c>
      <c r="O470" s="22" t="str">
        <f t="shared" si="8"/>
        <v>  </v>
      </c>
      <c r="P470" s="1"/>
      <c r="Q470" s="1"/>
      <c r="R470" s="1"/>
      <c r="S470" s="1"/>
      <c r="T470" s="1"/>
      <c r="U470" s="1"/>
      <c r="V470" s="1"/>
      <c r="W470" s="1">
        <f t="shared" si="9"/>
        <v>0</v>
      </c>
      <c r="X470" s="1" t="str">
        <f t="shared" si="10"/>
        <v>#DIV/0!</v>
      </c>
      <c r="Y470" s="1" t="str">
        <f t="shared" si="12"/>
        <v>#DIV/0!</v>
      </c>
    </row>
    <row r="471">
      <c r="A471" s="36" t="str">
        <f t="shared" si="1"/>
        <v/>
      </c>
      <c r="C471" s="38">
        <f t="shared" si="11"/>
        <v>0</v>
      </c>
      <c r="D471" s="24"/>
      <c r="E471" s="40" t="str">
        <f t="shared" si="3"/>
        <v/>
      </c>
      <c r="F471" s="22"/>
      <c r="H471" s="22"/>
      <c r="J471" s="26"/>
      <c r="K471" s="1">
        <f t="shared" si="4"/>
        <v>0</v>
      </c>
      <c r="L471" s="1">
        <f t="shared" si="5"/>
        <v>0</v>
      </c>
      <c r="M471" s="22">
        <f t="shared" si="6"/>
        <v>0</v>
      </c>
      <c r="N471" s="22" t="str">
        <f t="shared" si="7"/>
        <v/>
      </c>
      <c r="O471" s="22" t="str">
        <f t="shared" si="8"/>
        <v>  </v>
      </c>
      <c r="P471" s="1"/>
      <c r="Q471" s="1"/>
      <c r="R471" s="1"/>
      <c r="S471" s="1"/>
      <c r="T471" s="1"/>
      <c r="U471" s="1"/>
      <c r="V471" s="1"/>
      <c r="W471" s="1">
        <f t="shared" si="9"/>
        <v>0</v>
      </c>
      <c r="X471" s="1" t="str">
        <f t="shared" si="10"/>
        <v>#DIV/0!</v>
      </c>
      <c r="Y471" s="1" t="str">
        <f t="shared" si="12"/>
        <v>#DIV/0!</v>
      </c>
    </row>
    <row r="472">
      <c r="A472" s="36" t="str">
        <f t="shared" si="1"/>
        <v/>
      </c>
      <c r="C472" s="38">
        <f t="shared" si="11"/>
        <v>0</v>
      </c>
      <c r="D472" s="24"/>
      <c r="E472" s="40" t="str">
        <f t="shared" si="3"/>
        <v/>
      </c>
      <c r="F472" s="22"/>
      <c r="H472" s="22"/>
      <c r="J472" s="26"/>
      <c r="K472" s="1">
        <f t="shared" si="4"/>
        <v>0</v>
      </c>
      <c r="L472" s="1">
        <f t="shared" si="5"/>
        <v>0</v>
      </c>
      <c r="M472" s="22">
        <f t="shared" si="6"/>
        <v>0</v>
      </c>
      <c r="N472" s="22" t="str">
        <f t="shared" si="7"/>
        <v/>
      </c>
      <c r="O472" s="22" t="str">
        <f t="shared" si="8"/>
        <v>  </v>
      </c>
      <c r="P472" s="1"/>
      <c r="Q472" s="1"/>
      <c r="R472" s="1"/>
      <c r="S472" s="1"/>
      <c r="T472" s="1"/>
      <c r="U472" s="1"/>
      <c r="V472" s="1"/>
      <c r="W472" s="1">
        <f t="shared" si="9"/>
        <v>0</v>
      </c>
      <c r="X472" s="1" t="str">
        <f t="shared" si="10"/>
        <v>#DIV/0!</v>
      </c>
      <c r="Y472" s="1" t="str">
        <f t="shared" si="12"/>
        <v>#DIV/0!</v>
      </c>
    </row>
    <row r="473">
      <c r="A473" s="36" t="str">
        <f t="shared" si="1"/>
        <v/>
      </c>
      <c r="C473" s="38">
        <f t="shared" si="11"/>
        <v>0</v>
      </c>
      <c r="D473" s="24"/>
      <c r="E473" s="40" t="str">
        <f t="shared" si="3"/>
        <v/>
      </c>
      <c r="F473" s="22"/>
      <c r="H473" s="22"/>
      <c r="J473" s="26"/>
      <c r="K473" s="1">
        <f t="shared" si="4"/>
        <v>0</v>
      </c>
      <c r="L473" s="1">
        <f t="shared" si="5"/>
        <v>0</v>
      </c>
      <c r="M473" s="22">
        <f t="shared" si="6"/>
        <v>0</v>
      </c>
      <c r="N473" s="22" t="str">
        <f t="shared" si="7"/>
        <v/>
      </c>
      <c r="O473" s="22" t="str">
        <f t="shared" si="8"/>
        <v>  </v>
      </c>
      <c r="P473" s="1"/>
      <c r="Q473" s="1"/>
      <c r="R473" s="1"/>
      <c r="S473" s="1"/>
      <c r="T473" s="1"/>
      <c r="U473" s="1"/>
      <c r="V473" s="1"/>
      <c r="W473" s="1">
        <f t="shared" si="9"/>
        <v>0</v>
      </c>
      <c r="X473" s="1" t="str">
        <f t="shared" si="10"/>
        <v>#DIV/0!</v>
      </c>
      <c r="Y473" s="1" t="str">
        <f t="shared" si="12"/>
        <v>#DIV/0!</v>
      </c>
    </row>
    <row r="474">
      <c r="A474" s="36" t="str">
        <f t="shared" si="1"/>
        <v/>
      </c>
      <c r="C474" s="38">
        <f t="shared" si="11"/>
        <v>0</v>
      </c>
      <c r="D474" s="24"/>
      <c r="E474" s="40" t="str">
        <f t="shared" si="3"/>
        <v/>
      </c>
      <c r="F474" s="22"/>
      <c r="H474" s="22"/>
      <c r="J474" s="26"/>
      <c r="K474" s="1">
        <f t="shared" si="4"/>
        <v>0</v>
      </c>
      <c r="L474" s="1">
        <f t="shared" si="5"/>
        <v>0</v>
      </c>
      <c r="M474" s="22">
        <f t="shared" si="6"/>
        <v>0</v>
      </c>
      <c r="N474" s="22" t="str">
        <f t="shared" si="7"/>
        <v/>
      </c>
      <c r="O474" s="22" t="str">
        <f t="shared" si="8"/>
        <v>  </v>
      </c>
      <c r="P474" s="1"/>
      <c r="Q474" s="1"/>
      <c r="R474" s="1"/>
      <c r="S474" s="1"/>
      <c r="T474" s="1"/>
      <c r="U474" s="1"/>
      <c r="V474" s="1"/>
      <c r="W474" s="1">
        <f t="shared" si="9"/>
        <v>0</v>
      </c>
      <c r="X474" s="1" t="str">
        <f t="shared" si="10"/>
        <v>#DIV/0!</v>
      </c>
      <c r="Y474" s="1" t="str">
        <f t="shared" si="12"/>
        <v>#DIV/0!</v>
      </c>
    </row>
    <row r="475">
      <c r="A475" s="36" t="str">
        <f t="shared" si="1"/>
        <v/>
      </c>
      <c r="C475" s="38">
        <f t="shared" si="11"/>
        <v>0</v>
      </c>
      <c r="D475" s="24"/>
      <c r="E475" s="40" t="str">
        <f t="shared" si="3"/>
        <v/>
      </c>
      <c r="F475" s="22"/>
      <c r="H475" s="22"/>
      <c r="J475" s="26"/>
      <c r="K475" s="1">
        <f t="shared" si="4"/>
        <v>0</v>
      </c>
      <c r="L475" s="1">
        <f t="shared" si="5"/>
        <v>0</v>
      </c>
      <c r="M475" s="22">
        <f t="shared" si="6"/>
        <v>0</v>
      </c>
      <c r="N475" s="22" t="str">
        <f t="shared" si="7"/>
        <v/>
      </c>
      <c r="O475" s="22" t="str">
        <f t="shared" si="8"/>
        <v>  </v>
      </c>
      <c r="P475" s="1"/>
      <c r="Q475" s="1"/>
      <c r="R475" s="1"/>
      <c r="S475" s="1"/>
      <c r="T475" s="1"/>
      <c r="U475" s="1"/>
      <c r="V475" s="1"/>
      <c r="W475" s="1">
        <f t="shared" si="9"/>
        <v>0</v>
      </c>
      <c r="X475" s="1" t="str">
        <f t="shared" si="10"/>
        <v>#DIV/0!</v>
      </c>
      <c r="Y475" s="1" t="str">
        <f t="shared" si="12"/>
        <v>#DIV/0!</v>
      </c>
    </row>
    <row r="476">
      <c r="A476" s="36" t="str">
        <f t="shared" si="1"/>
        <v/>
      </c>
      <c r="C476" s="38">
        <f t="shared" si="11"/>
        <v>0</v>
      </c>
      <c r="D476" s="24"/>
      <c r="E476" s="40" t="str">
        <f t="shared" si="3"/>
        <v/>
      </c>
      <c r="F476" s="22"/>
      <c r="H476" s="22"/>
      <c r="J476" s="26"/>
      <c r="K476" s="1">
        <f t="shared" si="4"/>
        <v>0</v>
      </c>
      <c r="L476" s="1">
        <f t="shared" si="5"/>
        <v>0</v>
      </c>
      <c r="M476" s="22">
        <f t="shared" si="6"/>
        <v>0</v>
      </c>
      <c r="N476" s="22" t="str">
        <f t="shared" si="7"/>
        <v/>
      </c>
      <c r="O476" s="22" t="str">
        <f t="shared" si="8"/>
        <v>  </v>
      </c>
      <c r="P476" s="1"/>
      <c r="Q476" s="1"/>
      <c r="R476" s="1"/>
      <c r="S476" s="1"/>
      <c r="T476" s="1"/>
      <c r="U476" s="1"/>
      <c r="V476" s="1"/>
      <c r="W476" s="1">
        <f t="shared" si="9"/>
        <v>0</v>
      </c>
      <c r="X476" s="1" t="str">
        <f t="shared" si="10"/>
        <v>#DIV/0!</v>
      </c>
      <c r="Y476" s="1" t="str">
        <f t="shared" si="12"/>
        <v>#DIV/0!</v>
      </c>
    </row>
    <row r="477">
      <c r="A477" s="36" t="str">
        <f t="shared" si="1"/>
        <v/>
      </c>
      <c r="C477" s="38">
        <f t="shared" si="11"/>
        <v>0</v>
      </c>
      <c r="D477" s="24"/>
      <c r="E477" s="40" t="str">
        <f t="shared" si="3"/>
        <v/>
      </c>
      <c r="F477" s="22"/>
      <c r="H477" s="22"/>
      <c r="J477" s="26"/>
      <c r="K477" s="1">
        <f t="shared" si="4"/>
        <v>0</v>
      </c>
      <c r="L477" s="1">
        <f t="shared" si="5"/>
        <v>0</v>
      </c>
      <c r="M477" s="22">
        <f t="shared" si="6"/>
        <v>0</v>
      </c>
      <c r="N477" s="22" t="str">
        <f t="shared" si="7"/>
        <v/>
      </c>
      <c r="O477" s="22" t="str">
        <f t="shared" si="8"/>
        <v>  </v>
      </c>
      <c r="P477" s="1"/>
      <c r="Q477" s="1"/>
      <c r="R477" s="1"/>
      <c r="S477" s="1"/>
      <c r="T477" s="1"/>
      <c r="U477" s="1"/>
      <c r="V477" s="1"/>
      <c r="W477" s="1">
        <f t="shared" si="9"/>
        <v>0</v>
      </c>
      <c r="X477" s="1" t="str">
        <f t="shared" si="10"/>
        <v>#DIV/0!</v>
      </c>
      <c r="Y477" s="1" t="str">
        <f t="shared" si="12"/>
        <v>#DIV/0!</v>
      </c>
    </row>
    <row r="478">
      <c r="A478" s="36" t="str">
        <f t="shared" si="1"/>
        <v/>
      </c>
      <c r="C478" s="38">
        <f t="shared" si="11"/>
        <v>0</v>
      </c>
      <c r="D478" s="24"/>
      <c r="E478" s="40" t="str">
        <f t="shared" si="3"/>
        <v/>
      </c>
      <c r="F478" s="22"/>
      <c r="H478" s="22"/>
      <c r="J478" s="26"/>
      <c r="K478" s="1">
        <f t="shared" si="4"/>
        <v>0</v>
      </c>
      <c r="L478" s="1">
        <f t="shared" si="5"/>
        <v>0</v>
      </c>
      <c r="M478" s="22">
        <f t="shared" si="6"/>
        <v>0</v>
      </c>
      <c r="N478" s="22" t="str">
        <f t="shared" si="7"/>
        <v/>
      </c>
      <c r="O478" s="22" t="str">
        <f t="shared" si="8"/>
        <v>  </v>
      </c>
      <c r="P478" s="1"/>
      <c r="Q478" s="1"/>
      <c r="R478" s="1"/>
      <c r="S478" s="1"/>
      <c r="T478" s="1"/>
      <c r="U478" s="1"/>
      <c r="V478" s="1"/>
      <c r="W478" s="1">
        <f t="shared" si="9"/>
        <v>0</v>
      </c>
      <c r="X478" s="1" t="str">
        <f t="shared" si="10"/>
        <v>#DIV/0!</v>
      </c>
      <c r="Y478" s="1" t="str">
        <f t="shared" si="12"/>
        <v>#DIV/0!</v>
      </c>
    </row>
    <row r="479">
      <c r="A479" s="36" t="str">
        <f t="shared" si="1"/>
        <v/>
      </c>
      <c r="C479" s="38">
        <f t="shared" si="11"/>
        <v>0</v>
      </c>
      <c r="D479" s="24"/>
      <c r="E479" s="40" t="str">
        <f t="shared" si="3"/>
        <v/>
      </c>
      <c r="F479" s="22"/>
      <c r="H479" s="22"/>
      <c r="J479" s="26"/>
      <c r="K479" s="1">
        <f t="shared" si="4"/>
        <v>0</v>
      </c>
      <c r="L479" s="1">
        <f t="shared" si="5"/>
        <v>0</v>
      </c>
      <c r="M479" s="22">
        <f t="shared" si="6"/>
        <v>0</v>
      </c>
      <c r="N479" s="22" t="str">
        <f t="shared" si="7"/>
        <v/>
      </c>
      <c r="O479" s="22" t="str">
        <f t="shared" si="8"/>
        <v>  </v>
      </c>
      <c r="P479" s="1"/>
      <c r="Q479" s="1"/>
      <c r="R479" s="1"/>
      <c r="S479" s="1"/>
      <c r="T479" s="1"/>
      <c r="U479" s="1"/>
      <c r="V479" s="1"/>
      <c r="W479" s="1">
        <f t="shared" si="9"/>
        <v>0</v>
      </c>
      <c r="X479" s="1" t="str">
        <f t="shared" si="10"/>
        <v>#DIV/0!</v>
      </c>
      <c r="Y479" s="1" t="str">
        <f t="shared" si="12"/>
        <v>#DIV/0!</v>
      </c>
    </row>
    <row r="480">
      <c r="A480" s="36" t="str">
        <f t="shared" si="1"/>
        <v/>
      </c>
      <c r="C480" s="38">
        <f t="shared" si="11"/>
        <v>0</v>
      </c>
      <c r="D480" s="24"/>
      <c r="E480" s="40" t="str">
        <f t="shared" si="3"/>
        <v/>
      </c>
      <c r="F480" s="22"/>
      <c r="H480" s="22"/>
      <c r="J480" s="26"/>
      <c r="K480" s="1">
        <f t="shared" si="4"/>
        <v>0</v>
      </c>
      <c r="L480" s="1">
        <f t="shared" si="5"/>
        <v>0</v>
      </c>
      <c r="M480" s="22">
        <f t="shared" si="6"/>
        <v>0</v>
      </c>
      <c r="N480" s="22" t="str">
        <f t="shared" si="7"/>
        <v/>
      </c>
      <c r="O480" s="22" t="str">
        <f t="shared" si="8"/>
        <v>  </v>
      </c>
      <c r="P480" s="1"/>
      <c r="Q480" s="1"/>
      <c r="R480" s="1"/>
      <c r="S480" s="1"/>
      <c r="T480" s="1"/>
      <c r="U480" s="1"/>
      <c r="V480" s="1"/>
      <c r="W480" s="1">
        <f t="shared" si="9"/>
        <v>0</v>
      </c>
      <c r="X480" s="1" t="str">
        <f t="shared" si="10"/>
        <v>#DIV/0!</v>
      </c>
      <c r="Y480" s="1" t="str">
        <f t="shared" si="12"/>
        <v>#DIV/0!</v>
      </c>
    </row>
    <row r="481">
      <c r="A481" s="36" t="str">
        <f t="shared" si="1"/>
        <v/>
      </c>
      <c r="C481" s="38">
        <f t="shared" si="11"/>
        <v>0</v>
      </c>
      <c r="D481" s="24"/>
      <c r="E481" s="40" t="str">
        <f t="shared" si="3"/>
        <v/>
      </c>
      <c r="F481" s="22"/>
      <c r="H481" s="22"/>
      <c r="J481" s="26"/>
      <c r="K481" s="1">
        <f t="shared" si="4"/>
        <v>0</v>
      </c>
      <c r="L481" s="1">
        <f t="shared" si="5"/>
        <v>0</v>
      </c>
      <c r="M481" s="22">
        <f t="shared" si="6"/>
        <v>0</v>
      </c>
      <c r="N481" s="22" t="str">
        <f t="shared" si="7"/>
        <v/>
      </c>
      <c r="O481" s="22" t="str">
        <f t="shared" si="8"/>
        <v>  </v>
      </c>
      <c r="P481" s="1"/>
      <c r="Q481" s="1"/>
      <c r="R481" s="1"/>
      <c r="S481" s="1"/>
      <c r="T481" s="1"/>
      <c r="U481" s="1"/>
      <c r="V481" s="1"/>
      <c r="W481" s="1">
        <f t="shared" si="9"/>
        <v>0</v>
      </c>
      <c r="X481" s="1" t="str">
        <f t="shared" si="10"/>
        <v>#DIV/0!</v>
      </c>
      <c r="Y481" s="1" t="str">
        <f t="shared" si="12"/>
        <v>#DIV/0!</v>
      </c>
    </row>
    <row r="482">
      <c r="A482" s="36" t="str">
        <f t="shared" si="1"/>
        <v/>
      </c>
      <c r="C482" s="38">
        <f t="shared" si="11"/>
        <v>0</v>
      </c>
      <c r="D482" s="24"/>
      <c r="E482" s="40" t="str">
        <f t="shared" si="3"/>
        <v/>
      </c>
      <c r="F482" s="22"/>
      <c r="H482" s="22"/>
      <c r="J482" s="26"/>
      <c r="K482" s="1">
        <f t="shared" si="4"/>
        <v>0</v>
      </c>
      <c r="L482" s="1">
        <f t="shared" si="5"/>
        <v>0</v>
      </c>
      <c r="M482" s="22">
        <f t="shared" si="6"/>
        <v>0</v>
      </c>
      <c r="N482" s="22" t="str">
        <f t="shared" si="7"/>
        <v/>
      </c>
      <c r="O482" s="22" t="str">
        <f t="shared" si="8"/>
        <v>  </v>
      </c>
      <c r="P482" s="1"/>
      <c r="Q482" s="1"/>
      <c r="R482" s="1"/>
      <c r="S482" s="1"/>
      <c r="T482" s="1"/>
      <c r="U482" s="1"/>
      <c r="V482" s="1"/>
      <c r="W482" s="1">
        <f t="shared" si="9"/>
        <v>0</v>
      </c>
      <c r="X482" s="1" t="str">
        <f t="shared" si="10"/>
        <v>#DIV/0!</v>
      </c>
      <c r="Y482" s="1" t="str">
        <f t="shared" si="12"/>
        <v>#DIV/0!</v>
      </c>
    </row>
    <row r="483">
      <c r="A483" s="36" t="str">
        <f t="shared" si="1"/>
        <v/>
      </c>
      <c r="C483" s="38">
        <f t="shared" si="11"/>
        <v>0</v>
      </c>
      <c r="D483" s="24"/>
      <c r="E483" s="40" t="str">
        <f t="shared" si="3"/>
        <v/>
      </c>
      <c r="F483" s="22"/>
      <c r="H483" s="22"/>
      <c r="J483" s="26"/>
      <c r="K483" s="1">
        <f t="shared" si="4"/>
        <v>0</v>
      </c>
      <c r="L483" s="1">
        <f t="shared" si="5"/>
        <v>0</v>
      </c>
      <c r="M483" s="22">
        <f t="shared" si="6"/>
        <v>0</v>
      </c>
      <c r="N483" s="22" t="str">
        <f t="shared" si="7"/>
        <v/>
      </c>
      <c r="O483" s="22" t="str">
        <f t="shared" si="8"/>
        <v>  </v>
      </c>
      <c r="P483" s="1"/>
      <c r="Q483" s="1"/>
      <c r="R483" s="1"/>
      <c r="S483" s="1"/>
      <c r="T483" s="1"/>
      <c r="U483" s="1"/>
      <c r="V483" s="1"/>
      <c r="W483" s="1">
        <f t="shared" si="9"/>
        <v>0</v>
      </c>
      <c r="X483" s="1" t="str">
        <f t="shared" si="10"/>
        <v>#DIV/0!</v>
      </c>
      <c r="Y483" s="1" t="str">
        <f t="shared" si="12"/>
        <v>#DIV/0!</v>
      </c>
    </row>
    <row r="484">
      <c r="A484" s="36" t="str">
        <f t="shared" si="1"/>
        <v/>
      </c>
      <c r="C484" s="38">
        <f t="shared" si="11"/>
        <v>0</v>
      </c>
      <c r="D484" s="24"/>
      <c r="E484" s="40" t="str">
        <f t="shared" si="3"/>
        <v/>
      </c>
      <c r="F484" s="22"/>
      <c r="H484" s="22"/>
      <c r="J484" s="26"/>
      <c r="K484" s="1">
        <f t="shared" si="4"/>
        <v>0</v>
      </c>
      <c r="L484" s="1">
        <f t="shared" si="5"/>
        <v>0</v>
      </c>
      <c r="M484" s="22">
        <f t="shared" si="6"/>
        <v>0</v>
      </c>
      <c r="N484" s="22" t="str">
        <f t="shared" si="7"/>
        <v/>
      </c>
      <c r="O484" s="22" t="str">
        <f t="shared" si="8"/>
        <v>  </v>
      </c>
      <c r="P484" s="1"/>
      <c r="Q484" s="1"/>
      <c r="R484" s="1"/>
      <c r="S484" s="1"/>
      <c r="T484" s="1"/>
      <c r="U484" s="1"/>
      <c r="V484" s="1"/>
      <c r="W484" s="1">
        <f t="shared" si="9"/>
        <v>0</v>
      </c>
      <c r="X484" s="1" t="str">
        <f t="shared" si="10"/>
        <v>#DIV/0!</v>
      </c>
      <c r="Y484" s="1" t="str">
        <f t="shared" si="12"/>
        <v>#DIV/0!</v>
      </c>
    </row>
    <row r="485">
      <c r="A485" s="36" t="str">
        <f t="shared" si="1"/>
        <v/>
      </c>
      <c r="C485" s="38">
        <f t="shared" si="11"/>
        <v>0</v>
      </c>
      <c r="D485" s="24"/>
      <c r="E485" s="40" t="str">
        <f t="shared" si="3"/>
        <v/>
      </c>
      <c r="F485" s="22"/>
      <c r="H485" s="22"/>
      <c r="J485" s="26"/>
      <c r="K485" s="1">
        <f t="shared" si="4"/>
        <v>0</v>
      </c>
      <c r="L485" s="1">
        <f t="shared" si="5"/>
        <v>0</v>
      </c>
      <c r="M485" s="22">
        <f t="shared" si="6"/>
        <v>0</v>
      </c>
      <c r="N485" s="22" t="str">
        <f t="shared" si="7"/>
        <v/>
      </c>
      <c r="O485" s="22" t="str">
        <f t="shared" si="8"/>
        <v>  </v>
      </c>
      <c r="P485" s="1"/>
      <c r="Q485" s="1"/>
      <c r="R485" s="1"/>
      <c r="S485" s="1"/>
      <c r="T485" s="1"/>
      <c r="U485" s="1"/>
      <c r="V485" s="1"/>
      <c r="W485" s="1">
        <f t="shared" si="9"/>
        <v>0</v>
      </c>
      <c r="X485" s="1" t="str">
        <f t="shared" si="10"/>
        <v>#DIV/0!</v>
      </c>
      <c r="Y485" s="1" t="str">
        <f t="shared" si="12"/>
        <v>#DIV/0!</v>
      </c>
    </row>
    <row r="486">
      <c r="A486" s="36" t="str">
        <f t="shared" si="1"/>
        <v/>
      </c>
      <c r="C486" s="38">
        <f t="shared" si="11"/>
        <v>0</v>
      </c>
      <c r="D486" s="24"/>
      <c r="E486" s="40" t="str">
        <f t="shared" si="3"/>
        <v/>
      </c>
      <c r="F486" s="22"/>
      <c r="H486" s="22"/>
      <c r="J486" s="26"/>
      <c r="K486" s="1">
        <f t="shared" si="4"/>
        <v>0</v>
      </c>
      <c r="L486" s="1">
        <f t="shared" si="5"/>
        <v>0</v>
      </c>
      <c r="M486" s="22">
        <f t="shared" si="6"/>
        <v>0</v>
      </c>
      <c r="N486" s="22" t="str">
        <f t="shared" si="7"/>
        <v/>
      </c>
      <c r="O486" s="22" t="str">
        <f t="shared" si="8"/>
        <v>  </v>
      </c>
      <c r="P486" s="1"/>
      <c r="Q486" s="1"/>
      <c r="R486" s="1"/>
      <c r="S486" s="1"/>
      <c r="T486" s="1"/>
      <c r="U486" s="1"/>
      <c r="V486" s="1"/>
      <c r="W486" s="1">
        <f t="shared" si="9"/>
        <v>0</v>
      </c>
      <c r="X486" s="1" t="str">
        <f t="shared" si="10"/>
        <v>#DIV/0!</v>
      </c>
      <c r="Y486" s="1" t="str">
        <f t="shared" si="12"/>
        <v>#DIV/0!</v>
      </c>
    </row>
    <row r="487">
      <c r="A487" s="36" t="str">
        <f t="shared" si="1"/>
        <v/>
      </c>
      <c r="C487" s="38">
        <f t="shared" si="11"/>
        <v>0</v>
      </c>
      <c r="D487" s="24"/>
      <c r="E487" s="40" t="str">
        <f t="shared" si="3"/>
        <v/>
      </c>
      <c r="F487" s="22"/>
      <c r="H487" s="22"/>
      <c r="J487" s="26"/>
      <c r="K487" s="1">
        <f t="shared" si="4"/>
        <v>0</v>
      </c>
      <c r="L487" s="1">
        <f t="shared" si="5"/>
        <v>0</v>
      </c>
      <c r="M487" s="22">
        <f t="shared" si="6"/>
        <v>0</v>
      </c>
      <c r="N487" s="22" t="str">
        <f t="shared" si="7"/>
        <v/>
      </c>
      <c r="O487" s="22" t="str">
        <f t="shared" si="8"/>
        <v>  </v>
      </c>
      <c r="P487" s="1"/>
      <c r="Q487" s="1"/>
      <c r="R487" s="1"/>
      <c r="S487" s="1"/>
      <c r="T487" s="1"/>
      <c r="U487" s="1"/>
      <c r="V487" s="1"/>
      <c r="W487" s="1">
        <f t="shared" si="9"/>
        <v>0</v>
      </c>
      <c r="X487" s="1" t="str">
        <f t="shared" si="10"/>
        <v>#DIV/0!</v>
      </c>
      <c r="Y487" s="1" t="str">
        <f t="shared" si="12"/>
        <v>#DIV/0!</v>
      </c>
    </row>
    <row r="488">
      <c r="A488" s="36" t="str">
        <f t="shared" si="1"/>
        <v/>
      </c>
      <c r="C488" s="38">
        <f t="shared" si="11"/>
        <v>0</v>
      </c>
      <c r="D488" s="24"/>
      <c r="E488" s="40" t="str">
        <f t="shared" si="3"/>
        <v/>
      </c>
      <c r="F488" s="22"/>
      <c r="H488" s="22"/>
      <c r="J488" s="26"/>
      <c r="K488" s="1">
        <f t="shared" si="4"/>
        <v>0</v>
      </c>
      <c r="L488" s="1">
        <f t="shared" si="5"/>
        <v>0</v>
      </c>
      <c r="M488" s="22">
        <f t="shared" si="6"/>
        <v>0</v>
      </c>
      <c r="N488" s="22" t="str">
        <f t="shared" si="7"/>
        <v/>
      </c>
      <c r="O488" s="22" t="str">
        <f t="shared" si="8"/>
        <v>  </v>
      </c>
      <c r="P488" s="1"/>
      <c r="Q488" s="1"/>
      <c r="R488" s="1"/>
      <c r="S488" s="1"/>
      <c r="T488" s="1"/>
      <c r="U488" s="1"/>
      <c r="V488" s="1"/>
      <c r="W488" s="1">
        <f t="shared" si="9"/>
        <v>0</v>
      </c>
      <c r="X488" s="1" t="str">
        <f t="shared" si="10"/>
        <v>#DIV/0!</v>
      </c>
      <c r="Y488" s="1" t="str">
        <f t="shared" si="12"/>
        <v>#DIV/0!</v>
      </c>
    </row>
    <row r="489">
      <c r="A489" s="36" t="str">
        <f t="shared" si="1"/>
        <v/>
      </c>
      <c r="C489" s="38">
        <f t="shared" si="11"/>
        <v>0</v>
      </c>
      <c r="D489" s="24"/>
      <c r="E489" s="40" t="str">
        <f t="shared" si="3"/>
        <v/>
      </c>
      <c r="F489" s="22"/>
      <c r="H489" s="22"/>
      <c r="J489" s="26"/>
      <c r="K489" s="1">
        <f t="shared" si="4"/>
        <v>0</v>
      </c>
      <c r="L489" s="1">
        <f t="shared" si="5"/>
        <v>0</v>
      </c>
      <c r="M489" s="22">
        <f t="shared" si="6"/>
        <v>0</v>
      </c>
      <c r="N489" s="22" t="str">
        <f t="shared" si="7"/>
        <v/>
      </c>
      <c r="O489" s="22" t="str">
        <f t="shared" si="8"/>
        <v>  </v>
      </c>
      <c r="P489" s="1"/>
      <c r="Q489" s="1"/>
      <c r="R489" s="1"/>
      <c r="S489" s="1"/>
      <c r="T489" s="1"/>
      <c r="U489" s="1"/>
      <c r="V489" s="1"/>
      <c r="W489" s="1">
        <f t="shared" si="9"/>
        <v>0</v>
      </c>
      <c r="X489" s="1" t="str">
        <f t="shared" si="10"/>
        <v>#DIV/0!</v>
      </c>
      <c r="Y489" s="1" t="str">
        <f t="shared" si="12"/>
        <v>#DIV/0!</v>
      </c>
    </row>
    <row r="490">
      <c r="A490" s="36" t="str">
        <f t="shared" si="1"/>
        <v/>
      </c>
      <c r="C490" s="38">
        <f t="shared" si="11"/>
        <v>0</v>
      </c>
      <c r="D490" s="24"/>
      <c r="E490" s="40" t="str">
        <f t="shared" si="3"/>
        <v/>
      </c>
      <c r="F490" s="22"/>
      <c r="H490" s="22"/>
      <c r="J490" s="26"/>
      <c r="K490" s="1">
        <f t="shared" si="4"/>
        <v>0</v>
      </c>
      <c r="L490" s="1">
        <f t="shared" si="5"/>
        <v>0</v>
      </c>
      <c r="M490" s="22">
        <f t="shared" si="6"/>
        <v>0</v>
      </c>
      <c r="N490" s="22" t="str">
        <f t="shared" si="7"/>
        <v/>
      </c>
      <c r="O490" s="22" t="str">
        <f t="shared" si="8"/>
        <v>  </v>
      </c>
      <c r="P490" s="1"/>
      <c r="Q490" s="1"/>
      <c r="R490" s="1"/>
      <c r="S490" s="1"/>
      <c r="T490" s="1"/>
      <c r="U490" s="1"/>
      <c r="V490" s="1"/>
      <c r="W490" s="1">
        <f t="shared" si="9"/>
        <v>0</v>
      </c>
      <c r="X490" s="1" t="str">
        <f t="shared" si="10"/>
        <v>#DIV/0!</v>
      </c>
      <c r="Y490" s="1" t="str">
        <f t="shared" si="12"/>
        <v>#DIV/0!</v>
      </c>
    </row>
    <row r="491">
      <c r="A491" s="36" t="str">
        <f t="shared" si="1"/>
        <v/>
      </c>
      <c r="C491" s="38">
        <f t="shared" si="11"/>
        <v>0</v>
      </c>
      <c r="D491" s="24"/>
      <c r="E491" s="40" t="str">
        <f t="shared" si="3"/>
        <v/>
      </c>
      <c r="F491" s="22"/>
      <c r="H491" s="22"/>
      <c r="J491" s="26"/>
      <c r="K491" s="1">
        <f t="shared" si="4"/>
        <v>0</v>
      </c>
      <c r="L491" s="1">
        <f t="shared" si="5"/>
        <v>0</v>
      </c>
      <c r="M491" s="22">
        <f t="shared" si="6"/>
        <v>0</v>
      </c>
      <c r="N491" s="22" t="str">
        <f t="shared" si="7"/>
        <v/>
      </c>
      <c r="O491" s="22" t="str">
        <f t="shared" si="8"/>
        <v>  </v>
      </c>
      <c r="P491" s="1"/>
      <c r="Q491" s="1"/>
      <c r="R491" s="1"/>
      <c r="S491" s="1"/>
      <c r="T491" s="1"/>
      <c r="U491" s="1"/>
      <c r="V491" s="1"/>
      <c r="W491" s="1">
        <f t="shared" si="9"/>
        <v>0</v>
      </c>
      <c r="X491" s="1" t="str">
        <f t="shared" si="10"/>
        <v>#DIV/0!</v>
      </c>
      <c r="Y491" s="1" t="str">
        <f t="shared" si="12"/>
        <v>#DIV/0!</v>
      </c>
    </row>
    <row r="492">
      <c r="A492" s="36" t="str">
        <f t="shared" si="1"/>
        <v/>
      </c>
      <c r="C492" s="38">
        <f t="shared" si="11"/>
        <v>0</v>
      </c>
      <c r="D492" s="24"/>
      <c r="E492" s="40" t="str">
        <f t="shared" si="3"/>
        <v/>
      </c>
      <c r="F492" s="22"/>
      <c r="H492" s="22"/>
      <c r="J492" s="26"/>
      <c r="K492" s="1">
        <f t="shared" si="4"/>
        <v>0</v>
      </c>
      <c r="L492" s="1">
        <f t="shared" si="5"/>
        <v>0</v>
      </c>
      <c r="M492" s="22">
        <f t="shared" si="6"/>
        <v>0</v>
      </c>
      <c r="N492" s="22" t="str">
        <f t="shared" si="7"/>
        <v/>
      </c>
      <c r="O492" s="22" t="str">
        <f t="shared" si="8"/>
        <v>  </v>
      </c>
      <c r="P492" s="1"/>
      <c r="Q492" s="1"/>
      <c r="R492" s="1"/>
      <c r="S492" s="1"/>
      <c r="T492" s="1"/>
      <c r="U492" s="1"/>
      <c r="V492" s="1"/>
      <c r="W492" s="1">
        <f t="shared" si="9"/>
        <v>0</v>
      </c>
      <c r="X492" s="1" t="str">
        <f t="shared" si="10"/>
        <v>#DIV/0!</v>
      </c>
      <c r="Y492" s="1" t="str">
        <f t="shared" si="12"/>
        <v>#DIV/0!</v>
      </c>
    </row>
    <row r="493">
      <c r="A493" s="36" t="str">
        <f t="shared" si="1"/>
        <v/>
      </c>
      <c r="C493" s="38">
        <f t="shared" si="11"/>
        <v>0</v>
      </c>
      <c r="D493" s="24"/>
      <c r="E493" s="40" t="str">
        <f t="shared" si="3"/>
        <v/>
      </c>
      <c r="F493" s="22"/>
      <c r="H493" s="22"/>
      <c r="J493" s="26"/>
      <c r="K493" s="1">
        <f t="shared" si="4"/>
        <v>0</v>
      </c>
      <c r="L493" s="1">
        <f t="shared" si="5"/>
        <v>0</v>
      </c>
      <c r="M493" s="22">
        <f t="shared" si="6"/>
        <v>0</v>
      </c>
      <c r="N493" s="22" t="str">
        <f t="shared" si="7"/>
        <v/>
      </c>
      <c r="O493" s="22" t="str">
        <f t="shared" si="8"/>
        <v>  </v>
      </c>
      <c r="P493" s="1"/>
      <c r="Q493" s="1"/>
      <c r="R493" s="1"/>
      <c r="S493" s="1"/>
      <c r="T493" s="1"/>
      <c r="U493" s="1"/>
      <c r="V493" s="1"/>
      <c r="W493" s="1">
        <f t="shared" si="9"/>
        <v>0</v>
      </c>
      <c r="X493" s="1" t="str">
        <f t="shared" si="10"/>
        <v>#DIV/0!</v>
      </c>
      <c r="Y493" s="1" t="str">
        <f t="shared" si="12"/>
        <v>#DIV/0!</v>
      </c>
    </row>
    <row r="494">
      <c r="A494" s="36" t="str">
        <f t="shared" si="1"/>
        <v/>
      </c>
      <c r="C494" s="38">
        <f t="shared" si="11"/>
        <v>0</v>
      </c>
      <c r="D494" s="24"/>
      <c r="E494" s="40" t="str">
        <f t="shared" si="3"/>
        <v/>
      </c>
      <c r="F494" s="22"/>
      <c r="H494" s="22"/>
      <c r="J494" s="26"/>
      <c r="K494" s="1">
        <f t="shared" si="4"/>
        <v>0</v>
      </c>
      <c r="L494" s="1">
        <f t="shared" si="5"/>
        <v>0</v>
      </c>
      <c r="M494" s="22">
        <f t="shared" si="6"/>
        <v>0</v>
      </c>
      <c r="N494" s="22" t="str">
        <f t="shared" si="7"/>
        <v/>
      </c>
      <c r="O494" s="22" t="str">
        <f t="shared" si="8"/>
        <v>  </v>
      </c>
      <c r="P494" s="1"/>
      <c r="Q494" s="1"/>
      <c r="R494" s="1"/>
      <c r="S494" s="1"/>
      <c r="T494" s="1"/>
      <c r="U494" s="1"/>
      <c r="V494" s="1"/>
      <c r="W494" s="1">
        <f t="shared" si="9"/>
        <v>0</v>
      </c>
      <c r="X494" s="1" t="str">
        <f t="shared" si="10"/>
        <v>#DIV/0!</v>
      </c>
      <c r="Y494" s="1" t="str">
        <f t="shared" si="12"/>
        <v>#DIV/0!</v>
      </c>
    </row>
    <row r="495">
      <c r="A495" s="36" t="str">
        <f t="shared" si="1"/>
        <v/>
      </c>
      <c r="C495" s="38">
        <f t="shared" si="11"/>
        <v>0</v>
      </c>
      <c r="D495" s="24"/>
      <c r="E495" s="40" t="str">
        <f t="shared" si="3"/>
        <v/>
      </c>
      <c r="F495" s="22"/>
      <c r="H495" s="22"/>
      <c r="J495" s="26"/>
      <c r="K495" s="1">
        <f t="shared" si="4"/>
        <v>0</v>
      </c>
      <c r="L495" s="1">
        <f t="shared" si="5"/>
        <v>0</v>
      </c>
      <c r="M495" s="22">
        <f t="shared" si="6"/>
        <v>0</v>
      </c>
      <c r="N495" s="22" t="str">
        <f t="shared" si="7"/>
        <v/>
      </c>
      <c r="O495" s="22" t="str">
        <f t="shared" si="8"/>
        <v>  </v>
      </c>
      <c r="P495" s="1"/>
      <c r="Q495" s="1"/>
      <c r="R495" s="1"/>
      <c r="S495" s="1"/>
      <c r="T495" s="1"/>
      <c r="U495" s="1"/>
      <c r="V495" s="1"/>
      <c r="W495" s="1">
        <f t="shared" si="9"/>
        <v>0</v>
      </c>
      <c r="X495" s="1" t="str">
        <f t="shared" si="10"/>
        <v>#DIV/0!</v>
      </c>
      <c r="Y495" s="1" t="str">
        <f t="shared" si="12"/>
        <v>#DIV/0!</v>
      </c>
    </row>
    <row r="496">
      <c r="A496" s="36" t="str">
        <f t="shared" si="1"/>
        <v/>
      </c>
      <c r="C496" s="38">
        <f t="shared" si="11"/>
        <v>0</v>
      </c>
      <c r="D496" s="24"/>
      <c r="E496" s="40" t="str">
        <f t="shared" si="3"/>
        <v/>
      </c>
      <c r="F496" s="22"/>
      <c r="H496" s="22"/>
      <c r="J496" s="26"/>
      <c r="K496" s="1">
        <f t="shared" si="4"/>
        <v>0</v>
      </c>
      <c r="L496" s="1">
        <f t="shared" si="5"/>
        <v>0</v>
      </c>
      <c r="M496" s="22">
        <f t="shared" si="6"/>
        <v>0</v>
      </c>
      <c r="N496" s="22" t="str">
        <f t="shared" si="7"/>
        <v/>
      </c>
      <c r="O496" s="22" t="str">
        <f t="shared" si="8"/>
        <v>  </v>
      </c>
      <c r="P496" s="1"/>
      <c r="Q496" s="1"/>
      <c r="R496" s="1"/>
      <c r="S496" s="1"/>
      <c r="T496" s="1"/>
      <c r="U496" s="1"/>
      <c r="V496" s="1"/>
      <c r="W496" s="1">
        <f t="shared" si="9"/>
        <v>0</v>
      </c>
      <c r="X496" s="1" t="str">
        <f t="shared" si="10"/>
        <v>#DIV/0!</v>
      </c>
      <c r="Y496" s="1" t="str">
        <f t="shared" si="12"/>
        <v>#DIV/0!</v>
      </c>
    </row>
    <row r="497">
      <c r="A497" s="36" t="str">
        <f t="shared" si="1"/>
        <v/>
      </c>
      <c r="C497" s="38">
        <f t="shared" si="11"/>
        <v>0</v>
      </c>
      <c r="D497" s="24"/>
      <c r="E497" s="40" t="str">
        <f t="shared" si="3"/>
        <v/>
      </c>
      <c r="F497" s="22"/>
      <c r="H497" s="22"/>
      <c r="J497" s="26"/>
      <c r="K497" s="1">
        <f t="shared" si="4"/>
        <v>0</v>
      </c>
      <c r="L497" s="1">
        <f t="shared" si="5"/>
        <v>0</v>
      </c>
      <c r="M497" s="22">
        <f t="shared" si="6"/>
        <v>0</v>
      </c>
      <c r="N497" s="22" t="str">
        <f t="shared" si="7"/>
        <v/>
      </c>
      <c r="O497" s="22" t="str">
        <f t="shared" si="8"/>
        <v>  </v>
      </c>
      <c r="P497" s="1"/>
      <c r="Q497" s="1"/>
      <c r="R497" s="1"/>
      <c r="S497" s="1"/>
      <c r="T497" s="1"/>
      <c r="U497" s="1"/>
      <c r="V497" s="1"/>
      <c r="W497" s="1">
        <f t="shared" si="9"/>
        <v>0</v>
      </c>
      <c r="X497" s="1" t="str">
        <f t="shared" si="10"/>
        <v>#DIV/0!</v>
      </c>
      <c r="Y497" s="1" t="str">
        <f t="shared" si="12"/>
        <v>#DIV/0!</v>
      </c>
    </row>
    <row r="498">
      <c r="A498" s="36" t="str">
        <f t="shared" si="1"/>
        <v/>
      </c>
      <c r="C498" s="38">
        <f t="shared" si="11"/>
        <v>0</v>
      </c>
      <c r="D498" s="24"/>
      <c r="E498" s="40" t="str">
        <f t="shared" si="3"/>
        <v/>
      </c>
      <c r="F498" s="22"/>
      <c r="H498" s="22"/>
      <c r="J498" s="26"/>
      <c r="K498" s="1">
        <f t="shared" si="4"/>
        <v>0</v>
      </c>
      <c r="L498" s="1">
        <f t="shared" si="5"/>
        <v>0</v>
      </c>
      <c r="M498" s="22">
        <f t="shared" si="6"/>
        <v>0</v>
      </c>
      <c r="N498" s="22" t="str">
        <f t="shared" si="7"/>
        <v/>
      </c>
      <c r="O498" s="22" t="str">
        <f t="shared" si="8"/>
        <v>  </v>
      </c>
      <c r="P498" s="1"/>
      <c r="Q498" s="1"/>
      <c r="R498" s="1"/>
      <c r="S498" s="1"/>
      <c r="T498" s="1"/>
      <c r="U498" s="1"/>
      <c r="V498" s="1"/>
      <c r="W498" s="1">
        <f t="shared" si="9"/>
        <v>0</v>
      </c>
      <c r="X498" s="1" t="str">
        <f t="shared" si="10"/>
        <v>#DIV/0!</v>
      </c>
      <c r="Y498" s="1" t="str">
        <f t="shared" si="12"/>
        <v>#DIV/0!</v>
      </c>
    </row>
    <row r="499">
      <c r="A499" s="36" t="str">
        <f t="shared" si="1"/>
        <v/>
      </c>
      <c r="C499" s="38">
        <f t="shared" si="11"/>
        <v>0</v>
      </c>
      <c r="D499" s="24"/>
      <c r="E499" s="40" t="str">
        <f t="shared" si="3"/>
        <v/>
      </c>
      <c r="F499" s="22"/>
      <c r="H499" s="22"/>
      <c r="J499" s="26"/>
      <c r="K499" s="1">
        <f t="shared" si="4"/>
        <v>0</v>
      </c>
      <c r="L499" s="1">
        <f t="shared" si="5"/>
        <v>0</v>
      </c>
      <c r="M499" s="22">
        <f t="shared" si="6"/>
        <v>0</v>
      </c>
      <c r="N499" s="22" t="str">
        <f t="shared" si="7"/>
        <v/>
      </c>
      <c r="O499" s="22" t="str">
        <f t="shared" si="8"/>
        <v>  </v>
      </c>
      <c r="P499" s="1"/>
      <c r="Q499" s="1"/>
      <c r="R499" s="1"/>
      <c r="S499" s="1"/>
      <c r="T499" s="1"/>
      <c r="U499" s="1"/>
      <c r="V499" s="1"/>
      <c r="W499" s="1">
        <f t="shared" si="9"/>
        <v>0</v>
      </c>
      <c r="X499" s="1" t="str">
        <f t="shared" si="10"/>
        <v>#DIV/0!</v>
      </c>
      <c r="Y499" s="1" t="str">
        <f t="shared" si="12"/>
        <v>#DIV/0!</v>
      </c>
    </row>
    <row r="500">
      <c r="A500" s="36" t="str">
        <f t="shared" si="1"/>
        <v/>
      </c>
      <c r="C500" s="38">
        <f t="shared" si="11"/>
        <v>0</v>
      </c>
      <c r="D500" s="24"/>
      <c r="E500" s="40" t="str">
        <f t="shared" si="3"/>
        <v/>
      </c>
      <c r="F500" s="22"/>
      <c r="H500" s="22"/>
      <c r="J500" s="26"/>
      <c r="K500" s="1">
        <f t="shared" si="4"/>
        <v>0</v>
      </c>
      <c r="L500" s="1">
        <f t="shared" si="5"/>
        <v>0</v>
      </c>
      <c r="M500" s="22">
        <f t="shared" si="6"/>
        <v>0</v>
      </c>
      <c r="N500" s="22" t="str">
        <f t="shared" si="7"/>
        <v/>
      </c>
      <c r="O500" s="22" t="str">
        <f t="shared" si="8"/>
        <v>  </v>
      </c>
      <c r="P500" s="1"/>
      <c r="Q500" s="1"/>
      <c r="R500" s="1"/>
      <c r="S500" s="1"/>
      <c r="T500" s="1"/>
      <c r="U500" s="1"/>
      <c r="V500" s="1"/>
      <c r="W500" s="1">
        <f t="shared" si="9"/>
        <v>0</v>
      </c>
      <c r="X500" s="1" t="str">
        <f t="shared" si="10"/>
        <v>#DIV/0!</v>
      </c>
      <c r="Y500" s="1" t="str">
        <f t="shared" si="12"/>
        <v>#DIV/0!</v>
      </c>
    </row>
    <row r="501">
      <c r="A501" s="36" t="str">
        <f t="shared" si="1"/>
        <v/>
      </c>
      <c r="C501" s="38">
        <f t="shared" si="11"/>
        <v>0</v>
      </c>
      <c r="D501" s="24"/>
      <c r="E501" s="40" t="str">
        <f t="shared" si="3"/>
        <v/>
      </c>
      <c r="F501" s="22"/>
      <c r="H501" s="22"/>
      <c r="J501" s="26"/>
      <c r="K501" s="1">
        <f t="shared" si="4"/>
        <v>0</v>
      </c>
      <c r="L501" s="1">
        <f t="shared" si="5"/>
        <v>0</v>
      </c>
      <c r="M501" s="22">
        <f t="shared" si="6"/>
        <v>0</v>
      </c>
      <c r="N501" s="22" t="str">
        <f t="shared" si="7"/>
        <v/>
      </c>
      <c r="O501" s="22" t="str">
        <f t="shared" si="8"/>
        <v>  </v>
      </c>
      <c r="P501" s="1"/>
      <c r="Q501" s="1"/>
      <c r="R501" s="1"/>
      <c r="S501" s="1"/>
      <c r="T501" s="1"/>
      <c r="U501" s="1"/>
      <c r="V501" s="1"/>
      <c r="W501" s="1">
        <f t="shared" si="9"/>
        <v>0</v>
      </c>
      <c r="X501" s="1" t="str">
        <f t="shared" si="10"/>
        <v>#DIV/0!</v>
      </c>
      <c r="Y501" s="1" t="str">
        <f t="shared" si="12"/>
        <v>#DIV/0!</v>
      </c>
    </row>
    <row r="502">
      <c r="A502" s="36" t="str">
        <f t="shared" si="1"/>
        <v/>
      </c>
      <c r="C502" s="38">
        <f t="shared" si="11"/>
        <v>0</v>
      </c>
      <c r="D502" s="24"/>
      <c r="E502" s="40" t="str">
        <f t="shared" si="3"/>
        <v/>
      </c>
      <c r="F502" s="22"/>
      <c r="H502" s="22"/>
      <c r="J502" s="26"/>
      <c r="K502" s="1">
        <f t="shared" si="4"/>
        <v>0</v>
      </c>
      <c r="L502" s="1">
        <f t="shared" si="5"/>
        <v>0</v>
      </c>
      <c r="M502" s="22">
        <f t="shared" si="6"/>
        <v>0</v>
      </c>
      <c r="N502" s="22" t="str">
        <f t="shared" si="7"/>
        <v/>
      </c>
      <c r="O502" s="22" t="str">
        <f t="shared" si="8"/>
        <v>  </v>
      </c>
      <c r="P502" s="1"/>
      <c r="Q502" s="1"/>
      <c r="R502" s="1"/>
      <c r="S502" s="1"/>
      <c r="T502" s="1"/>
      <c r="U502" s="1"/>
      <c r="V502" s="1"/>
      <c r="W502" s="1">
        <f t="shared" si="9"/>
        <v>0</v>
      </c>
      <c r="X502" s="1" t="str">
        <f t="shared" si="10"/>
        <v>#DIV/0!</v>
      </c>
      <c r="Y502" s="1" t="str">
        <f t="shared" si="12"/>
        <v>#DIV/0!</v>
      </c>
    </row>
    <row r="503">
      <c r="A503" s="36" t="str">
        <f t="shared" si="1"/>
        <v/>
      </c>
      <c r="C503" s="38">
        <f t="shared" si="11"/>
        <v>0</v>
      </c>
      <c r="D503" s="24"/>
      <c r="E503" s="40" t="str">
        <f t="shared" si="3"/>
        <v/>
      </c>
      <c r="F503" s="22"/>
      <c r="H503" s="22"/>
      <c r="J503" s="26"/>
      <c r="K503" s="1">
        <f t="shared" si="4"/>
        <v>0</v>
      </c>
      <c r="L503" s="1">
        <f t="shared" si="5"/>
        <v>0</v>
      </c>
      <c r="M503" s="22">
        <f t="shared" si="6"/>
        <v>0</v>
      </c>
      <c r="N503" s="22" t="str">
        <f t="shared" si="7"/>
        <v/>
      </c>
      <c r="O503" s="22" t="str">
        <f t="shared" si="8"/>
        <v>  </v>
      </c>
      <c r="P503" s="1"/>
      <c r="Q503" s="1"/>
      <c r="R503" s="1"/>
      <c r="S503" s="1"/>
      <c r="T503" s="1"/>
      <c r="U503" s="1"/>
      <c r="V503" s="1"/>
      <c r="W503" s="1">
        <f t="shared" si="9"/>
        <v>0</v>
      </c>
      <c r="X503" s="1" t="str">
        <f t="shared" si="10"/>
        <v>#DIV/0!</v>
      </c>
      <c r="Y503" s="1" t="str">
        <f t="shared" si="12"/>
        <v>#DIV/0!</v>
      </c>
    </row>
    <row r="504">
      <c r="A504" s="36" t="str">
        <f t="shared" si="1"/>
        <v/>
      </c>
      <c r="C504" s="38">
        <f t="shared" si="11"/>
        <v>0</v>
      </c>
      <c r="D504" s="24"/>
      <c r="E504" s="40" t="str">
        <f t="shared" si="3"/>
        <v/>
      </c>
      <c r="F504" s="22"/>
      <c r="H504" s="22"/>
      <c r="J504" s="26"/>
      <c r="K504" s="1">
        <f t="shared" si="4"/>
        <v>0</v>
      </c>
      <c r="L504" s="1">
        <f t="shared" si="5"/>
        <v>0</v>
      </c>
      <c r="M504" s="22">
        <f t="shared" si="6"/>
        <v>0</v>
      </c>
      <c r="N504" s="22" t="str">
        <f t="shared" si="7"/>
        <v/>
      </c>
      <c r="O504" s="22" t="str">
        <f t="shared" si="8"/>
        <v>  </v>
      </c>
      <c r="P504" s="1"/>
      <c r="Q504" s="1"/>
      <c r="R504" s="1"/>
      <c r="S504" s="1"/>
      <c r="T504" s="1"/>
      <c r="U504" s="1"/>
      <c r="V504" s="1"/>
      <c r="W504" s="1">
        <f t="shared" si="9"/>
        <v>0</v>
      </c>
      <c r="X504" s="1" t="str">
        <f t="shared" si="10"/>
        <v>#DIV/0!</v>
      </c>
      <c r="Y504" s="1" t="str">
        <f t="shared" si="12"/>
        <v>#DIV/0!</v>
      </c>
    </row>
    <row r="505">
      <c r="A505" s="36" t="str">
        <f t="shared" si="1"/>
        <v/>
      </c>
      <c r="C505" s="38">
        <f t="shared" si="11"/>
        <v>0</v>
      </c>
      <c r="D505" s="24"/>
      <c r="E505" s="40" t="str">
        <f t="shared" si="3"/>
        <v/>
      </c>
      <c r="F505" s="22"/>
      <c r="H505" s="22"/>
      <c r="J505" s="26"/>
      <c r="K505" s="1">
        <f t="shared" si="4"/>
        <v>0</v>
      </c>
      <c r="L505" s="1">
        <f t="shared" si="5"/>
        <v>0</v>
      </c>
      <c r="M505" s="22">
        <f t="shared" si="6"/>
        <v>0</v>
      </c>
      <c r="N505" s="22" t="str">
        <f t="shared" si="7"/>
        <v/>
      </c>
      <c r="O505" s="22" t="str">
        <f t="shared" si="8"/>
        <v>  </v>
      </c>
      <c r="P505" s="1"/>
      <c r="Q505" s="1"/>
      <c r="R505" s="1"/>
      <c r="S505" s="1"/>
      <c r="T505" s="1"/>
      <c r="U505" s="1"/>
      <c r="V505" s="1"/>
      <c r="W505" s="1">
        <f t="shared" si="9"/>
        <v>0</v>
      </c>
      <c r="X505" s="1" t="str">
        <f t="shared" si="10"/>
        <v>#DIV/0!</v>
      </c>
      <c r="Y505" s="1" t="str">
        <f t="shared" si="12"/>
        <v>#DIV/0!</v>
      </c>
    </row>
    <row r="506">
      <c r="A506" s="36" t="str">
        <f t="shared" si="1"/>
        <v/>
      </c>
      <c r="C506" s="38">
        <f t="shared" si="11"/>
        <v>0</v>
      </c>
      <c r="D506" s="24"/>
      <c r="E506" s="40" t="str">
        <f t="shared" si="3"/>
        <v/>
      </c>
      <c r="F506" s="22"/>
      <c r="H506" s="22"/>
      <c r="J506" s="26"/>
      <c r="K506" s="1">
        <f t="shared" si="4"/>
        <v>0</v>
      </c>
      <c r="L506" s="1">
        <f t="shared" si="5"/>
        <v>0</v>
      </c>
      <c r="M506" s="22">
        <f t="shared" si="6"/>
        <v>0</v>
      </c>
      <c r="N506" s="22" t="str">
        <f t="shared" si="7"/>
        <v/>
      </c>
      <c r="O506" s="22" t="str">
        <f t="shared" si="8"/>
        <v>  </v>
      </c>
      <c r="P506" s="1"/>
      <c r="Q506" s="1"/>
      <c r="R506" s="1"/>
      <c r="S506" s="1"/>
      <c r="T506" s="1"/>
      <c r="U506" s="1"/>
      <c r="V506" s="1"/>
      <c r="W506" s="1">
        <f t="shared" si="9"/>
        <v>0</v>
      </c>
      <c r="X506" s="1" t="str">
        <f t="shared" si="10"/>
        <v>#DIV/0!</v>
      </c>
      <c r="Y506" s="1" t="str">
        <f t="shared" si="12"/>
        <v>#DIV/0!</v>
      </c>
    </row>
    <row r="507">
      <c r="A507" s="36" t="str">
        <f t="shared" si="1"/>
        <v/>
      </c>
      <c r="C507" s="38">
        <f t="shared" si="11"/>
        <v>0</v>
      </c>
      <c r="D507" s="24"/>
      <c r="E507" s="40" t="str">
        <f t="shared" si="3"/>
        <v/>
      </c>
      <c r="F507" s="22"/>
      <c r="H507" s="22"/>
      <c r="J507" s="26"/>
      <c r="K507" s="1">
        <f t="shared" si="4"/>
        <v>0</v>
      </c>
      <c r="L507" s="1">
        <f t="shared" si="5"/>
        <v>0</v>
      </c>
      <c r="M507" s="22">
        <f t="shared" si="6"/>
        <v>0</v>
      </c>
      <c r="N507" s="22" t="str">
        <f t="shared" si="7"/>
        <v/>
      </c>
      <c r="O507" s="22" t="str">
        <f t="shared" si="8"/>
        <v>  </v>
      </c>
      <c r="P507" s="1"/>
      <c r="Q507" s="1"/>
      <c r="R507" s="1"/>
      <c r="S507" s="1"/>
      <c r="T507" s="1"/>
      <c r="U507" s="1"/>
      <c r="V507" s="1"/>
      <c r="W507" s="1">
        <f t="shared" si="9"/>
        <v>0</v>
      </c>
      <c r="X507" s="1" t="str">
        <f t="shared" si="10"/>
        <v>#DIV/0!</v>
      </c>
      <c r="Y507" s="1" t="str">
        <f t="shared" si="12"/>
        <v>#DIV/0!</v>
      </c>
    </row>
    <row r="508">
      <c r="A508" s="36" t="str">
        <f t="shared" si="1"/>
        <v/>
      </c>
      <c r="C508" s="38">
        <f t="shared" si="11"/>
        <v>0</v>
      </c>
      <c r="D508" s="24"/>
      <c r="E508" s="40" t="str">
        <f t="shared" si="3"/>
        <v/>
      </c>
      <c r="F508" s="22"/>
      <c r="H508" s="22"/>
      <c r="J508" s="26"/>
      <c r="K508" s="1">
        <f t="shared" si="4"/>
        <v>0</v>
      </c>
      <c r="L508" s="1">
        <f t="shared" si="5"/>
        <v>0</v>
      </c>
      <c r="M508" s="22">
        <f t="shared" si="6"/>
        <v>0</v>
      </c>
      <c r="N508" s="22" t="str">
        <f t="shared" si="7"/>
        <v/>
      </c>
      <c r="O508" s="22" t="str">
        <f t="shared" si="8"/>
        <v>  </v>
      </c>
      <c r="P508" s="1"/>
      <c r="Q508" s="1"/>
      <c r="R508" s="1"/>
      <c r="S508" s="1"/>
      <c r="T508" s="1"/>
      <c r="U508" s="1"/>
      <c r="V508" s="1"/>
      <c r="W508" s="1">
        <f t="shared" si="9"/>
        <v>0</v>
      </c>
      <c r="X508" s="1" t="str">
        <f t="shared" si="10"/>
        <v>#DIV/0!</v>
      </c>
      <c r="Y508" s="1" t="str">
        <f t="shared" si="12"/>
        <v>#DIV/0!</v>
      </c>
    </row>
    <row r="509">
      <c r="A509" s="36" t="str">
        <f t="shared" si="1"/>
        <v/>
      </c>
      <c r="C509" s="38">
        <f t="shared" si="11"/>
        <v>0</v>
      </c>
      <c r="D509" s="24"/>
      <c r="E509" s="40" t="str">
        <f t="shared" si="3"/>
        <v/>
      </c>
      <c r="F509" s="22"/>
      <c r="H509" s="22"/>
      <c r="J509" s="26"/>
      <c r="K509" s="1">
        <f t="shared" si="4"/>
        <v>0</v>
      </c>
      <c r="L509" s="1">
        <f t="shared" si="5"/>
        <v>0</v>
      </c>
      <c r="M509" s="22">
        <f t="shared" si="6"/>
        <v>0</v>
      </c>
      <c r="N509" s="22" t="str">
        <f t="shared" si="7"/>
        <v/>
      </c>
      <c r="O509" s="22" t="str">
        <f t="shared" si="8"/>
        <v>  </v>
      </c>
      <c r="P509" s="1"/>
      <c r="Q509" s="1"/>
      <c r="R509" s="1"/>
      <c r="S509" s="1"/>
      <c r="T509" s="1"/>
      <c r="U509" s="1"/>
      <c r="V509" s="1"/>
      <c r="W509" s="1">
        <f t="shared" si="9"/>
        <v>0</v>
      </c>
      <c r="X509" s="1" t="str">
        <f t="shared" si="10"/>
        <v>#DIV/0!</v>
      </c>
      <c r="Y509" s="1" t="str">
        <f t="shared" si="12"/>
        <v>#DIV/0!</v>
      </c>
    </row>
    <row r="510">
      <c r="A510" s="36" t="str">
        <f t="shared" si="1"/>
        <v/>
      </c>
      <c r="C510" s="38">
        <f t="shared" si="11"/>
        <v>0</v>
      </c>
      <c r="D510" s="24"/>
      <c r="E510" s="40" t="str">
        <f t="shared" si="3"/>
        <v/>
      </c>
      <c r="F510" s="22"/>
      <c r="H510" s="22"/>
      <c r="J510" s="26"/>
      <c r="K510" s="1">
        <f t="shared" si="4"/>
        <v>0</v>
      </c>
      <c r="L510" s="1">
        <f t="shared" si="5"/>
        <v>0</v>
      </c>
      <c r="M510" s="22">
        <f t="shared" si="6"/>
        <v>0</v>
      </c>
      <c r="N510" s="22" t="str">
        <f t="shared" si="7"/>
        <v/>
      </c>
      <c r="O510" s="22" t="str">
        <f t="shared" si="8"/>
        <v>  </v>
      </c>
      <c r="P510" s="1"/>
      <c r="Q510" s="1"/>
      <c r="R510" s="1"/>
      <c r="S510" s="1"/>
      <c r="T510" s="1"/>
      <c r="U510" s="1"/>
      <c r="V510" s="1"/>
      <c r="W510" s="1">
        <f t="shared" si="9"/>
        <v>0</v>
      </c>
      <c r="X510" s="1" t="str">
        <f t="shared" si="10"/>
        <v>#DIV/0!</v>
      </c>
      <c r="Y510" s="1" t="str">
        <f t="shared" si="12"/>
        <v>#DIV/0!</v>
      </c>
    </row>
    <row r="511">
      <c r="A511" s="36" t="str">
        <f t="shared" si="1"/>
        <v/>
      </c>
      <c r="C511" s="38">
        <f t="shared" si="11"/>
        <v>0</v>
      </c>
      <c r="D511" s="24"/>
      <c r="E511" s="40" t="str">
        <f t="shared" si="3"/>
        <v/>
      </c>
      <c r="F511" s="22"/>
      <c r="H511" s="22"/>
      <c r="J511" s="26"/>
      <c r="K511" s="1">
        <f t="shared" si="4"/>
        <v>0</v>
      </c>
      <c r="L511" s="1">
        <f t="shared" si="5"/>
        <v>0</v>
      </c>
      <c r="M511" s="22">
        <f t="shared" si="6"/>
        <v>0</v>
      </c>
      <c r="N511" s="22" t="str">
        <f t="shared" si="7"/>
        <v/>
      </c>
      <c r="O511" s="22" t="str">
        <f t="shared" si="8"/>
        <v>  </v>
      </c>
      <c r="P511" s="1"/>
      <c r="Q511" s="1"/>
      <c r="R511" s="1"/>
      <c r="S511" s="1"/>
      <c r="T511" s="1"/>
      <c r="U511" s="1"/>
      <c r="V511" s="1"/>
      <c r="W511" s="1">
        <f t="shared" si="9"/>
        <v>0</v>
      </c>
      <c r="X511" s="1" t="str">
        <f t="shared" si="10"/>
        <v>#DIV/0!</v>
      </c>
      <c r="Y511" s="1" t="str">
        <f t="shared" si="12"/>
        <v>#DIV/0!</v>
      </c>
    </row>
    <row r="512">
      <c r="A512" s="36" t="str">
        <f t="shared" si="1"/>
        <v/>
      </c>
      <c r="C512" s="38">
        <f t="shared" si="11"/>
        <v>0</v>
      </c>
      <c r="D512" s="24"/>
      <c r="E512" s="40" t="str">
        <f t="shared" si="3"/>
        <v/>
      </c>
      <c r="F512" s="22"/>
      <c r="H512" s="22"/>
      <c r="J512" s="26"/>
      <c r="K512" s="1">
        <f t="shared" si="4"/>
        <v>0</v>
      </c>
      <c r="L512" s="1">
        <f t="shared" si="5"/>
        <v>0</v>
      </c>
      <c r="M512" s="22">
        <f t="shared" si="6"/>
        <v>0</v>
      </c>
      <c r="N512" s="22" t="str">
        <f t="shared" si="7"/>
        <v/>
      </c>
      <c r="O512" s="22" t="str">
        <f t="shared" si="8"/>
        <v>  </v>
      </c>
      <c r="P512" s="1"/>
      <c r="Q512" s="1"/>
      <c r="R512" s="1"/>
      <c r="S512" s="1"/>
      <c r="T512" s="1"/>
      <c r="U512" s="1"/>
      <c r="V512" s="1"/>
      <c r="W512" s="1">
        <f t="shared" si="9"/>
        <v>0</v>
      </c>
      <c r="X512" s="1" t="str">
        <f t="shared" si="10"/>
        <v>#DIV/0!</v>
      </c>
      <c r="Y512" s="1" t="str">
        <f t="shared" si="12"/>
        <v>#DIV/0!</v>
      </c>
    </row>
    <row r="513">
      <c r="A513" s="36" t="str">
        <f t="shared" si="1"/>
        <v/>
      </c>
      <c r="C513" s="38">
        <f t="shared" si="11"/>
        <v>0</v>
      </c>
      <c r="D513" s="24"/>
      <c r="E513" s="40" t="str">
        <f t="shared" si="3"/>
        <v/>
      </c>
      <c r="F513" s="22"/>
      <c r="H513" s="22"/>
      <c r="J513" s="26"/>
      <c r="K513" s="1">
        <f t="shared" si="4"/>
        <v>0</v>
      </c>
      <c r="L513" s="1">
        <f t="shared" si="5"/>
        <v>0</v>
      </c>
      <c r="M513" s="22">
        <f t="shared" si="6"/>
        <v>0</v>
      </c>
      <c r="N513" s="22" t="str">
        <f t="shared" si="7"/>
        <v/>
      </c>
      <c r="O513" s="22" t="str">
        <f t="shared" si="8"/>
        <v>  </v>
      </c>
      <c r="P513" s="1"/>
      <c r="Q513" s="1"/>
      <c r="R513" s="1"/>
      <c r="S513" s="1"/>
      <c r="T513" s="1"/>
      <c r="U513" s="1"/>
      <c r="V513" s="1"/>
      <c r="W513" s="1">
        <f t="shared" si="9"/>
        <v>0</v>
      </c>
      <c r="X513" s="1" t="str">
        <f t="shared" si="10"/>
        <v>#DIV/0!</v>
      </c>
      <c r="Y513" s="1" t="str">
        <f t="shared" si="12"/>
        <v>#DIV/0!</v>
      </c>
    </row>
    <row r="514">
      <c r="A514" s="36" t="str">
        <f t="shared" si="1"/>
        <v/>
      </c>
      <c r="C514" s="38">
        <f t="shared" si="11"/>
        <v>0</v>
      </c>
      <c r="D514" s="24"/>
      <c r="E514" s="40" t="str">
        <f t="shared" si="3"/>
        <v/>
      </c>
      <c r="F514" s="22"/>
      <c r="H514" s="22"/>
      <c r="J514" s="26"/>
      <c r="K514" s="1">
        <f t="shared" si="4"/>
        <v>0</v>
      </c>
      <c r="L514" s="1">
        <f t="shared" si="5"/>
        <v>0</v>
      </c>
      <c r="M514" s="22">
        <f t="shared" si="6"/>
        <v>0</v>
      </c>
      <c r="N514" s="22" t="str">
        <f t="shared" si="7"/>
        <v/>
      </c>
      <c r="O514" s="22" t="str">
        <f t="shared" si="8"/>
        <v>  </v>
      </c>
      <c r="P514" s="1"/>
      <c r="Q514" s="1"/>
      <c r="R514" s="1"/>
      <c r="S514" s="1"/>
      <c r="T514" s="1"/>
      <c r="U514" s="1"/>
      <c r="V514" s="1"/>
      <c r="W514" s="1">
        <f t="shared" si="9"/>
        <v>0</v>
      </c>
      <c r="X514" s="1" t="str">
        <f t="shared" si="10"/>
        <v>#DIV/0!</v>
      </c>
      <c r="Y514" s="1" t="str">
        <f t="shared" si="12"/>
        <v>#DIV/0!</v>
      </c>
    </row>
    <row r="515">
      <c r="A515" s="36" t="str">
        <f t="shared" si="1"/>
        <v/>
      </c>
      <c r="C515" s="38">
        <f t="shared" si="11"/>
        <v>0</v>
      </c>
      <c r="D515" s="24"/>
      <c r="E515" s="40" t="str">
        <f t="shared" si="3"/>
        <v/>
      </c>
      <c r="F515" s="22"/>
      <c r="H515" s="22"/>
      <c r="J515" s="26"/>
      <c r="K515" s="1">
        <f t="shared" si="4"/>
        <v>0</v>
      </c>
      <c r="L515" s="1">
        <f t="shared" si="5"/>
        <v>0</v>
      </c>
      <c r="M515" s="22">
        <f t="shared" si="6"/>
        <v>0</v>
      </c>
      <c r="N515" s="22" t="str">
        <f t="shared" si="7"/>
        <v/>
      </c>
      <c r="O515" s="22" t="str">
        <f t="shared" si="8"/>
        <v>  </v>
      </c>
      <c r="P515" s="1"/>
      <c r="Q515" s="1"/>
      <c r="R515" s="1"/>
      <c r="S515" s="1"/>
      <c r="T515" s="1"/>
      <c r="U515" s="1"/>
      <c r="V515" s="1"/>
      <c r="W515" s="1">
        <f t="shared" si="9"/>
        <v>0</v>
      </c>
      <c r="X515" s="1" t="str">
        <f t="shared" si="10"/>
        <v>#DIV/0!</v>
      </c>
      <c r="Y515" s="1" t="str">
        <f t="shared" si="12"/>
        <v>#DIV/0!</v>
      </c>
    </row>
    <row r="516">
      <c r="A516" s="36" t="str">
        <f t="shared" si="1"/>
        <v/>
      </c>
      <c r="C516" s="38">
        <f t="shared" si="11"/>
        <v>0</v>
      </c>
      <c r="D516" s="24"/>
      <c r="E516" s="40" t="str">
        <f t="shared" si="3"/>
        <v/>
      </c>
      <c r="F516" s="22"/>
      <c r="H516" s="22"/>
      <c r="J516" s="26"/>
      <c r="K516" s="1">
        <f t="shared" si="4"/>
        <v>0</v>
      </c>
      <c r="L516" s="1">
        <f t="shared" si="5"/>
        <v>0</v>
      </c>
      <c r="M516" s="22">
        <f t="shared" si="6"/>
        <v>0</v>
      </c>
      <c r="N516" s="22" t="str">
        <f t="shared" si="7"/>
        <v/>
      </c>
      <c r="O516" s="22" t="str">
        <f t="shared" si="8"/>
        <v>  </v>
      </c>
      <c r="P516" s="1"/>
      <c r="Q516" s="1"/>
      <c r="R516" s="1"/>
      <c r="S516" s="1"/>
      <c r="T516" s="1"/>
      <c r="U516" s="1"/>
      <c r="V516" s="1"/>
      <c r="W516" s="1">
        <f t="shared" si="9"/>
        <v>0</v>
      </c>
      <c r="X516" s="1" t="str">
        <f t="shared" si="10"/>
        <v>#DIV/0!</v>
      </c>
      <c r="Y516" s="1" t="str">
        <f t="shared" si="12"/>
        <v>#DIV/0!</v>
      </c>
    </row>
    <row r="517">
      <c r="A517" s="36" t="str">
        <f t="shared" si="1"/>
        <v/>
      </c>
      <c r="C517" s="38">
        <f t="shared" si="11"/>
        <v>0</v>
      </c>
      <c r="D517" s="24"/>
      <c r="E517" s="40" t="str">
        <f t="shared" si="3"/>
        <v/>
      </c>
      <c r="F517" s="22"/>
      <c r="H517" s="22"/>
      <c r="J517" s="26"/>
      <c r="K517" s="1">
        <f t="shared" si="4"/>
        <v>0</v>
      </c>
      <c r="L517" s="1">
        <f t="shared" si="5"/>
        <v>0</v>
      </c>
      <c r="M517" s="22">
        <f t="shared" si="6"/>
        <v>0</v>
      </c>
      <c r="N517" s="22" t="str">
        <f t="shared" si="7"/>
        <v/>
      </c>
      <c r="O517" s="22" t="str">
        <f t="shared" si="8"/>
        <v>  </v>
      </c>
      <c r="P517" s="1"/>
      <c r="Q517" s="1"/>
      <c r="R517" s="1"/>
      <c r="S517" s="1"/>
      <c r="T517" s="1"/>
      <c r="U517" s="1"/>
      <c r="V517" s="1"/>
      <c r="W517" s="1">
        <f t="shared" si="9"/>
        <v>0</v>
      </c>
      <c r="X517" s="1" t="str">
        <f t="shared" si="10"/>
        <v>#DIV/0!</v>
      </c>
      <c r="Y517" s="1" t="str">
        <f t="shared" si="12"/>
        <v>#DIV/0!</v>
      </c>
    </row>
    <row r="518">
      <c r="A518" s="36" t="str">
        <f t="shared" si="1"/>
        <v/>
      </c>
      <c r="C518" s="38">
        <f t="shared" si="11"/>
        <v>0</v>
      </c>
      <c r="D518" s="24"/>
      <c r="E518" s="40" t="str">
        <f t="shared" si="3"/>
        <v/>
      </c>
      <c r="F518" s="22"/>
      <c r="H518" s="22"/>
      <c r="J518" s="26"/>
      <c r="K518" s="1">
        <f t="shared" si="4"/>
        <v>0</v>
      </c>
      <c r="L518" s="1">
        <f t="shared" si="5"/>
        <v>0</v>
      </c>
      <c r="M518" s="22">
        <f t="shared" si="6"/>
        <v>0</v>
      </c>
      <c r="N518" s="22" t="str">
        <f t="shared" si="7"/>
        <v/>
      </c>
      <c r="O518" s="22" t="str">
        <f t="shared" si="8"/>
        <v>  </v>
      </c>
      <c r="P518" s="1"/>
      <c r="Q518" s="1"/>
      <c r="R518" s="1"/>
      <c r="S518" s="1"/>
      <c r="T518" s="1"/>
      <c r="U518" s="1"/>
      <c r="V518" s="1"/>
      <c r="W518" s="1">
        <f t="shared" si="9"/>
        <v>0</v>
      </c>
      <c r="X518" s="1" t="str">
        <f t="shared" si="10"/>
        <v>#DIV/0!</v>
      </c>
      <c r="Y518" s="1" t="str">
        <f t="shared" si="12"/>
        <v>#DIV/0!</v>
      </c>
    </row>
    <row r="519">
      <c r="A519" s="36" t="str">
        <f t="shared" si="1"/>
        <v/>
      </c>
      <c r="C519" s="38">
        <f t="shared" si="11"/>
        <v>0</v>
      </c>
      <c r="D519" s="24"/>
      <c r="E519" s="40" t="str">
        <f t="shared" si="3"/>
        <v/>
      </c>
      <c r="F519" s="22"/>
      <c r="H519" s="22"/>
      <c r="J519" s="26"/>
      <c r="K519" s="1">
        <f t="shared" si="4"/>
        <v>0</v>
      </c>
      <c r="L519" s="1">
        <f t="shared" si="5"/>
        <v>0</v>
      </c>
      <c r="M519" s="22">
        <f t="shared" si="6"/>
        <v>0</v>
      </c>
      <c r="N519" s="22" t="str">
        <f t="shared" si="7"/>
        <v/>
      </c>
      <c r="O519" s="22" t="str">
        <f t="shared" si="8"/>
        <v>  </v>
      </c>
      <c r="P519" s="1"/>
      <c r="Q519" s="1"/>
      <c r="R519" s="1"/>
      <c r="S519" s="1"/>
      <c r="T519" s="1"/>
      <c r="U519" s="1"/>
      <c r="V519" s="1"/>
      <c r="W519" s="1">
        <f t="shared" si="9"/>
        <v>0</v>
      </c>
      <c r="X519" s="1" t="str">
        <f t="shared" si="10"/>
        <v>#DIV/0!</v>
      </c>
      <c r="Y519" s="1" t="str">
        <f t="shared" si="12"/>
        <v>#DIV/0!</v>
      </c>
    </row>
    <row r="520">
      <c r="A520" s="36" t="str">
        <f t="shared" si="1"/>
        <v/>
      </c>
      <c r="C520" s="38">
        <f t="shared" si="11"/>
        <v>0</v>
      </c>
      <c r="D520" s="24"/>
      <c r="E520" s="40" t="str">
        <f t="shared" si="3"/>
        <v/>
      </c>
      <c r="F520" s="22"/>
      <c r="H520" s="22"/>
      <c r="J520" s="26"/>
      <c r="K520" s="1">
        <f t="shared" si="4"/>
        <v>0</v>
      </c>
      <c r="L520" s="1">
        <f t="shared" si="5"/>
        <v>0</v>
      </c>
      <c r="M520" s="22">
        <f t="shared" si="6"/>
        <v>0</v>
      </c>
      <c r="N520" s="22" t="str">
        <f t="shared" si="7"/>
        <v/>
      </c>
      <c r="O520" s="22" t="str">
        <f t="shared" si="8"/>
        <v>  </v>
      </c>
      <c r="P520" s="1"/>
      <c r="Q520" s="1"/>
      <c r="R520" s="1"/>
      <c r="S520" s="1"/>
      <c r="T520" s="1"/>
      <c r="U520" s="1"/>
      <c r="V520" s="1"/>
      <c r="W520" s="1">
        <f t="shared" si="9"/>
        <v>0</v>
      </c>
      <c r="X520" s="1" t="str">
        <f t="shared" si="10"/>
        <v>#DIV/0!</v>
      </c>
      <c r="Y520" s="1" t="str">
        <f t="shared" si="12"/>
        <v>#DIV/0!</v>
      </c>
    </row>
    <row r="521">
      <c r="A521" s="36" t="str">
        <f t="shared" si="1"/>
        <v/>
      </c>
      <c r="C521" s="38">
        <f t="shared" si="11"/>
        <v>0</v>
      </c>
      <c r="D521" s="24"/>
      <c r="E521" s="40" t="str">
        <f t="shared" si="3"/>
        <v/>
      </c>
      <c r="F521" s="22"/>
      <c r="H521" s="22"/>
      <c r="J521" s="26"/>
      <c r="K521" s="1">
        <f t="shared" si="4"/>
        <v>0</v>
      </c>
      <c r="L521" s="1">
        <f t="shared" si="5"/>
        <v>0</v>
      </c>
      <c r="M521" s="22">
        <f t="shared" si="6"/>
        <v>0</v>
      </c>
      <c r="N521" s="22" t="str">
        <f t="shared" si="7"/>
        <v/>
      </c>
      <c r="O521" s="22" t="str">
        <f t="shared" si="8"/>
        <v>  </v>
      </c>
      <c r="P521" s="1"/>
      <c r="Q521" s="1"/>
      <c r="R521" s="1"/>
      <c r="S521" s="1"/>
      <c r="T521" s="1"/>
      <c r="U521" s="1"/>
      <c r="V521" s="1"/>
      <c r="W521" s="1">
        <f t="shared" si="9"/>
        <v>0</v>
      </c>
      <c r="X521" s="1" t="str">
        <f t="shared" si="10"/>
        <v>#DIV/0!</v>
      </c>
      <c r="Y521" s="1" t="str">
        <f t="shared" si="12"/>
        <v>#DIV/0!</v>
      </c>
    </row>
    <row r="522">
      <c r="A522" s="36" t="str">
        <f t="shared" si="1"/>
        <v/>
      </c>
      <c r="C522" s="38">
        <f t="shared" si="11"/>
        <v>0</v>
      </c>
      <c r="D522" s="24"/>
      <c r="E522" s="40" t="str">
        <f t="shared" si="3"/>
        <v/>
      </c>
      <c r="F522" s="22"/>
      <c r="H522" s="22"/>
      <c r="J522" s="26"/>
      <c r="K522" s="1">
        <f t="shared" si="4"/>
        <v>0</v>
      </c>
      <c r="L522" s="1">
        <f t="shared" si="5"/>
        <v>0</v>
      </c>
      <c r="M522" s="22">
        <f t="shared" si="6"/>
        <v>0</v>
      </c>
      <c r="N522" s="22" t="str">
        <f t="shared" si="7"/>
        <v/>
      </c>
      <c r="O522" s="22" t="str">
        <f t="shared" si="8"/>
        <v>  </v>
      </c>
      <c r="P522" s="1"/>
      <c r="Q522" s="1"/>
      <c r="R522" s="1"/>
      <c r="S522" s="1"/>
      <c r="T522" s="1"/>
      <c r="U522" s="1"/>
      <c r="V522" s="1"/>
      <c r="W522" s="1">
        <f t="shared" si="9"/>
        <v>0</v>
      </c>
      <c r="X522" s="1" t="str">
        <f t="shared" si="10"/>
        <v>#DIV/0!</v>
      </c>
      <c r="Y522" s="1" t="str">
        <f t="shared" si="12"/>
        <v>#DIV/0!</v>
      </c>
    </row>
    <row r="523">
      <c r="A523" s="36" t="str">
        <f t="shared" si="1"/>
        <v/>
      </c>
      <c r="C523" s="38">
        <f t="shared" si="11"/>
        <v>0</v>
      </c>
      <c r="D523" s="24"/>
      <c r="E523" s="40" t="str">
        <f t="shared" si="3"/>
        <v/>
      </c>
      <c r="F523" s="22"/>
      <c r="H523" s="22"/>
      <c r="J523" s="26"/>
      <c r="K523" s="1">
        <f t="shared" si="4"/>
        <v>0</v>
      </c>
      <c r="L523" s="1">
        <f t="shared" si="5"/>
        <v>0</v>
      </c>
      <c r="M523" s="22">
        <f t="shared" si="6"/>
        <v>0</v>
      </c>
      <c r="N523" s="22" t="str">
        <f t="shared" si="7"/>
        <v/>
      </c>
      <c r="O523" s="22" t="str">
        <f t="shared" si="8"/>
        <v>  </v>
      </c>
      <c r="P523" s="1"/>
      <c r="Q523" s="1"/>
      <c r="R523" s="1"/>
      <c r="S523" s="1"/>
      <c r="T523" s="1"/>
      <c r="U523" s="1"/>
      <c r="V523" s="1"/>
      <c r="W523" s="1">
        <f t="shared" si="9"/>
        <v>0</v>
      </c>
      <c r="X523" s="1" t="str">
        <f t="shared" si="10"/>
        <v>#DIV/0!</v>
      </c>
      <c r="Y523" s="1" t="str">
        <f t="shared" si="12"/>
        <v>#DIV/0!</v>
      </c>
    </row>
    <row r="524">
      <c r="A524" s="36" t="str">
        <f t="shared" si="1"/>
        <v/>
      </c>
      <c r="C524" s="38">
        <f t="shared" si="11"/>
        <v>0</v>
      </c>
      <c r="D524" s="24"/>
      <c r="E524" s="40" t="str">
        <f t="shared" si="3"/>
        <v/>
      </c>
      <c r="F524" s="22"/>
      <c r="H524" s="22"/>
      <c r="J524" s="26"/>
      <c r="K524" s="1">
        <f t="shared" si="4"/>
        <v>0</v>
      </c>
      <c r="L524" s="1">
        <f t="shared" si="5"/>
        <v>0</v>
      </c>
      <c r="M524" s="22">
        <f t="shared" si="6"/>
        <v>0</v>
      </c>
      <c r="N524" s="22" t="str">
        <f t="shared" si="7"/>
        <v/>
      </c>
      <c r="O524" s="22" t="str">
        <f t="shared" si="8"/>
        <v>  </v>
      </c>
      <c r="P524" s="1"/>
      <c r="Q524" s="1"/>
      <c r="R524" s="1"/>
      <c r="S524" s="1"/>
      <c r="T524" s="1"/>
      <c r="U524" s="1"/>
      <c r="V524" s="1"/>
      <c r="W524" s="1">
        <f t="shared" si="9"/>
        <v>0</v>
      </c>
      <c r="X524" s="1" t="str">
        <f t="shared" si="10"/>
        <v>#DIV/0!</v>
      </c>
      <c r="Y524" s="1" t="str">
        <f t="shared" si="12"/>
        <v>#DIV/0!</v>
      </c>
    </row>
    <row r="525">
      <c r="A525" s="36" t="str">
        <f t="shared" si="1"/>
        <v/>
      </c>
      <c r="C525" s="38">
        <f t="shared" si="11"/>
        <v>0</v>
      </c>
      <c r="D525" s="24"/>
      <c r="E525" s="40" t="str">
        <f t="shared" si="3"/>
        <v/>
      </c>
      <c r="F525" s="22"/>
      <c r="H525" s="22"/>
      <c r="J525" s="26"/>
      <c r="K525" s="1">
        <f t="shared" si="4"/>
        <v>0</v>
      </c>
      <c r="L525" s="1">
        <f t="shared" si="5"/>
        <v>0</v>
      </c>
      <c r="M525" s="22">
        <f t="shared" si="6"/>
        <v>0</v>
      </c>
      <c r="N525" s="22" t="str">
        <f t="shared" si="7"/>
        <v/>
      </c>
      <c r="O525" s="22" t="str">
        <f t="shared" si="8"/>
        <v>  </v>
      </c>
      <c r="P525" s="1"/>
      <c r="Q525" s="1"/>
      <c r="R525" s="1"/>
      <c r="S525" s="1"/>
      <c r="T525" s="1"/>
      <c r="U525" s="1"/>
      <c r="V525" s="1"/>
      <c r="W525" s="1">
        <f t="shared" si="9"/>
        <v>0</v>
      </c>
      <c r="X525" s="1" t="str">
        <f t="shared" si="10"/>
        <v>#DIV/0!</v>
      </c>
      <c r="Y525" s="1" t="str">
        <f t="shared" si="12"/>
        <v>#DIV/0!</v>
      </c>
    </row>
    <row r="526">
      <c r="A526" s="36" t="str">
        <f t="shared" si="1"/>
        <v/>
      </c>
      <c r="C526" s="38">
        <f t="shared" si="11"/>
        <v>0</v>
      </c>
      <c r="D526" s="24"/>
      <c r="E526" s="40" t="str">
        <f t="shared" si="3"/>
        <v/>
      </c>
      <c r="F526" s="22"/>
      <c r="H526" s="22"/>
      <c r="J526" s="26"/>
      <c r="K526" s="1">
        <f t="shared" si="4"/>
        <v>0</v>
      </c>
      <c r="L526" s="1">
        <f t="shared" si="5"/>
        <v>0</v>
      </c>
      <c r="M526" s="22">
        <f t="shared" si="6"/>
        <v>0</v>
      </c>
      <c r="N526" s="22" t="str">
        <f t="shared" si="7"/>
        <v/>
      </c>
      <c r="O526" s="22" t="str">
        <f t="shared" si="8"/>
        <v>  </v>
      </c>
      <c r="P526" s="1"/>
      <c r="Q526" s="1"/>
      <c r="R526" s="1"/>
      <c r="S526" s="1"/>
      <c r="T526" s="1"/>
      <c r="U526" s="1"/>
      <c r="V526" s="1"/>
      <c r="W526" s="1">
        <f t="shared" si="9"/>
        <v>0</v>
      </c>
      <c r="X526" s="1" t="str">
        <f t="shared" si="10"/>
        <v>#DIV/0!</v>
      </c>
      <c r="Y526" s="1" t="str">
        <f t="shared" si="12"/>
        <v>#DIV/0!</v>
      </c>
    </row>
    <row r="527">
      <c r="A527" s="36" t="str">
        <f t="shared" si="1"/>
        <v/>
      </c>
      <c r="C527" s="38">
        <f t="shared" si="11"/>
        <v>0</v>
      </c>
      <c r="D527" s="24"/>
      <c r="E527" s="40" t="str">
        <f t="shared" si="3"/>
        <v/>
      </c>
      <c r="F527" s="22"/>
      <c r="H527" s="22"/>
      <c r="J527" s="26"/>
      <c r="K527" s="1">
        <f t="shared" si="4"/>
        <v>0</v>
      </c>
      <c r="L527" s="1">
        <f t="shared" si="5"/>
        <v>0</v>
      </c>
      <c r="M527" s="22">
        <f t="shared" si="6"/>
        <v>0</v>
      </c>
      <c r="N527" s="22" t="str">
        <f t="shared" si="7"/>
        <v/>
      </c>
      <c r="O527" s="22" t="str">
        <f t="shared" si="8"/>
        <v>  </v>
      </c>
      <c r="P527" s="1"/>
      <c r="Q527" s="1"/>
      <c r="R527" s="1"/>
      <c r="S527" s="1"/>
      <c r="T527" s="1"/>
      <c r="U527" s="1"/>
      <c r="V527" s="1"/>
      <c r="W527" s="1">
        <f t="shared" si="9"/>
        <v>0</v>
      </c>
      <c r="X527" s="1" t="str">
        <f t="shared" si="10"/>
        <v>#DIV/0!</v>
      </c>
      <c r="Y527" s="1" t="str">
        <f t="shared" si="12"/>
        <v>#DIV/0!</v>
      </c>
    </row>
    <row r="528">
      <c r="A528" s="36" t="str">
        <f t="shared" si="1"/>
        <v/>
      </c>
      <c r="C528" s="38">
        <f t="shared" si="11"/>
        <v>0</v>
      </c>
      <c r="D528" s="24"/>
      <c r="E528" s="40" t="str">
        <f t="shared" si="3"/>
        <v/>
      </c>
      <c r="F528" s="22"/>
      <c r="H528" s="22"/>
      <c r="J528" s="26"/>
      <c r="K528" s="1">
        <f t="shared" si="4"/>
        <v>0</v>
      </c>
      <c r="L528" s="1">
        <f t="shared" si="5"/>
        <v>0</v>
      </c>
      <c r="M528" s="22">
        <f t="shared" si="6"/>
        <v>0</v>
      </c>
      <c r="N528" s="22" t="str">
        <f t="shared" si="7"/>
        <v/>
      </c>
      <c r="O528" s="22" t="str">
        <f t="shared" si="8"/>
        <v>  </v>
      </c>
      <c r="P528" s="1"/>
      <c r="Q528" s="1"/>
      <c r="R528" s="1"/>
      <c r="S528" s="1"/>
      <c r="T528" s="1"/>
      <c r="U528" s="1"/>
      <c r="V528" s="1"/>
      <c r="W528" s="1">
        <f t="shared" si="9"/>
        <v>0</v>
      </c>
      <c r="X528" s="1" t="str">
        <f t="shared" si="10"/>
        <v>#DIV/0!</v>
      </c>
      <c r="Y528" s="1" t="str">
        <f t="shared" si="12"/>
        <v>#DIV/0!</v>
      </c>
    </row>
    <row r="529">
      <c r="A529" s="36" t="str">
        <f t="shared" si="1"/>
        <v/>
      </c>
      <c r="C529" s="38">
        <f t="shared" si="11"/>
        <v>0</v>
      </c>
      <c r="D529" s="24"/>
      <c r="E529" s="40" t="str">
        <f t="shared" si="3"/>
        <v/>
      </c>
      <c r="F529" s="22"/>
      <c r="H529" s="22"/>
      <c r="J529" s="26"/>
      <c r="K529" s="1">
        <f t="shared" si="4"/>
        <v>0</v>
      </c>
      <c r="L529" s="1">
        <f t="shared" si="5"/>
        <v>0</v>
      </c>
      <c r="M529" s="22">
        <f t="shared" si="6"/>
        <v>0</v>
      </c>
      <c r="N529" s="22" t="str">
        <f t="shared" si="7"/>
        <v/>
      </c>
      <c r="O529" s="22" t="str">
        <f t="shared" si="8"/>
        <v>  </v>
      </c>
      <c r="P529" s="1"/>
      <c r="Q529" s="1"/>
      <c r="R529" s="1"/>
      <c r="S529" s="1"/>
      <c r="T529" s="1"/>
      <c r="U529" s="1"/>
      <c r="V529" s="1"/>
      <c r="W529" s="1">
        <f t="shared" si="9"/>
        <v>0</v>
      </c>
      <c r="X529" s="1" t="str">
        <f t="shared" si="10"/>
        <v>#DIV/0!</v>
      </c>
      <c r="Y529" s="1" t="str">
        <f t="shared" si="12"/>
        <v>#DIV/0!</v>
      </c>
    </row>
    <row r="530">
      <c r="A530" s="36" t="str">
        <f t="shared" si="1"/>
        <v/>
      </c>
      <c r="C530" s="38">
        <f t="shared" si="11"/>
        <v>0</v>
      </c>
      <c r="D530" s="24"/>
      <c r="E530" s="40" t="str">
        <f t="shared" si="3"/>
        <v/>
      </c>
      <c r="F530" s="22"/>
      <c r="H530" s="22"/>
      <c r="J530" s="26"/>
      <c r="K530" s="1">
        <f t="shared" si="4"/>
        <v>0</v>
      </c>
      <c r="L530" s="1">
        <f t="shared" si="5"/>
        <v>0</v>
      </c>
      <c r="M530" s="22">
        <f t="shared" si="6"/>
        <v>0</v>
      </c>
      <c r="N530" s="22" t="str">
        <f t="shared" si="7"/>
        <v/>
      </c>
      <c r="O530" s="22" t="str">
        <f t="shared" si="8"/>
        <v>  </v>
      </c>
      <c r="P530" s="1"/>
      <c r="Q530" s="1"/>
      <c r="R530" s="1"/>
      <c r="S530" s="1"/>
      <c r="T530" s="1"/>
      <c r="U530" s="1"/>
      <c r="V530" s="1"/>
      <c r="W530" s="1">
        <f t="shared" si="9"/>
        <v>0</v>
      </c>
      <c r="X530" s="1" t="str">
        <f t="shared" si="10"/>
        <v>#DIV/0!</v>
      </c>
      <c r="Y530" s="1" t="str">
        <f t="shared" si="12"/>
        <v>#DIV/0!</v>
      </c>
    </row>
    <row r="531">
      <c r="A531" s="36" t="str">
        <f t="shared" si="1"/>
        <v/>
      </c>
      <c r="C531" s="38">
        <f t="shared" si="11"/>
        <v>0</v>
      </c>
      <c r="D531" s="24"/>
      <c r="E531" s="40" t="str">
        <f t="shared" si="3"/>
        <v/>
      </c>
      <c r="F531" s="22"/>
      <c r="H531" s="22"/>
      <c r="J531" s="26"/>
      <c r="K531" s="1">
        <f t="shared" si="4"/>
        <v>0</v>
      </c>
      <c r="L531" s="1">
        <f t="shared" si="5"/>
        <v>0</v>
      </c>
      <c r="M531" s="22">
        <f t="shared" si="6"/>
        <v>0</v>
      </c>
      <c r="N531" s="22" t="str">
        <f t="shared" si="7"/>
        <v/>
      </c>
      <c r="O531" s="22" t="str">
        <f t="shared" si="8"/>
        <v>  </v>
      </c>
      <c r="P531" s="1"/>
      <c r="Q531" s="1"/>
      <c r="R531" s="1"/>
      <c r="S531" s="1"/>
      <c r="T531" s="1"/>
      <c r="U531" s="1"/>
      <c r="V531" s="1"/>
      <c r="W531" s="1">
        <f t="shared" si="9"/>
        <v>0</v>
      </c>
      <c r="X531" s="1" t="str">
        <f t="shared" si="10"/>
        <v>#DIV/0!</v>
      </c>
      <c r="Y531" s="1" t="str">
        <f t="shared" si="12"/>
        <v>#DIV/0!</v>
      </c>
    </row>
    <row r="532">
      <c r="A532" s="36" t="str">
        <f t="shared" si="1"/>
        <v/>
      </c>
      <c r="C532" s="38">
        <f t="shared" si="11"/>
        <v>0</v>
      </c>
      <c r="D532" s="24"/>
      <c r="E532" s="40" t="str">
        <f t="shared" si="3"/>
        <v/>
      </c>
      <c r="F532" s="22"/>
      <c r="H532" s="22"/>
      <c r="J532" s="26"/>
      <c r="K532" s="1">
        <f t="shared" si="4"/>
        <v>0</v>
      </c>
      <c r="L532" s="1">
        <f t="shared" si="5"/>
        <v>0</v>
      </c>
      <c r="M532" s="22">
        <f t="shared" si="6"/>
        <v>0</v>
      </c>
      <c r="N532" s="22" t="str">
        <f t="shared" si="7"/>
        <v/>
      </c>
      <c r="O532" s="22" t="str">
        <f t="shared" si="8"/>
        <v>  </v>
      </c>
      <c r="P532" s="1"/>
      <c r="Q532" s="1"/>
      <c r="R532" s="1"/>
      <c r="S532" s="1"/>
      <c r="T532" s="1"/>
      <c r="U532" s="1"/>
      <c r="V532" s="1"/>
      <c r="W532" s="1">
        <f t="shared" si="9"/>
        <v>0</v>
      </c>
      <c r="X532" s="1" t="str">
        <f t="shared" si="10"/>
        <v>#DIV/0!</v>
      </c>
      <c r="Y532" s="1" t="str">
        <f t="shared" si="12"/>
        <v>#DIV/0!</v>
      </c>
    </row>
    <row r="533">
      <c r="A533" s="36" t="str">
        <f t="shared" si="1"/>
        <v/>
      </c>
      <c r="C533" s="38">
        <f t="shared" si="11"/>
        <v>0</v>
      </c>
      <c r="D533" s="24"/>
      <c r="E533" s="40" t="str">
        <f t="shared" si="3"/>
        <v/>
      </c>
      <c r="F533" s="22"/>
      <c r="H533" s="22"/>
      <c r="J533" s="26"/>
      <c r="K533" s="1">
        <f t="shared" si="4"/>
        <v>0</v>
      </c>
      <c r="L533" s="1">
        <f t="shared" si="5"/>
        <v>0</v>
      </c>
      <c r="M533" s="22">
        <f t="shared" si="6"/>
        <v>0</v>
      </c>
      <c r="N533" s="22" t="str">
        <f t="shared" si="7"/>
        <v/>
      </c>
      <c r="O533" s="22" t="str">
        <f t="shared" si="8"/>
        <v>  </v>
      </c>
      <c r="P533" s="1"/>
      <c r="Q533" s="1"/>
      <c r="R533" s="1"/>
      <c r="S533" s="1"/>
      <c r="T533" s="1"/>
      <c r="U533" s="1"/>
      <c r="V533" s="1"/>
      <c r="W533" s="1">
        <f t="shared" si="9"/>
        <v>0</v>
      </c>
      <c r="X533" s="1" t="str">
        <f t="shared" si="10"/>
        <v>#DIV/0!</v>
      </c>
      <c r="Y533" s="1" t="str">
        <f t="shared" si="12"/>
        <v>#DIV/0!</v>
      </c>
    </row>
    <row r="534">
      <c r="A534" s="36" t="str">
        <f t="shared" si="1"/>
        <v/>
      </c>
      <c r="C534" s="38">
        <f t="shared" si="11"/>
        <v>0</v>
      </c>
      <c r="D534" s="24"/>
      <c r="E534" s="40" t="str">
        <f t="shared" si="3"/>
        <v/>
      </c>
      <c r="F534" s="22"/>
      <c r="H534" s="22"/>
      <c r="J534" s="26"/>
      <c r="K534" s="1">
        <f t="shared" si="4"/>
        <v>0</v>
      </c>
      <c r="L534" s="1">
        <f t="shared" si="5"/>
        <v>0</v>
      </c>
      <c r="M534" s="22">
        <f t="shared" si="6"/>
        <v>0</v>
      </c>
      <c r="N534" s="22" t="str">
        <f t="shared" si="7"/>
        <v/>
      </c>
      <c r="O534" s="22" t="str">
        <f t="shared" si="8"/>
        <v>  </v>
      </c>
      <c r="P534" s="1"/>
      <c r="Q534" s="1"/>
      <c r="R534" s="1"/>
      <c r="S534" s="1"/>
      <c r="T534" s="1"/>
      <c r="U534" s="1"/>
      <c r="V534" s="1"/>
      <c r="W534" s="1">
        <f t="shared" si="9"/>
        <v>0</v>
      </c>
      <c r="X534" s="1" t="str">
        <f t="shared" si="10"/>
        <v>#DIV/0!</v>
      </c>
      <c r="Y534" s="1" t="str">
        <f t="shared" si="12"/>
        <v>#DIV/0!</v>
      </c>
    </row>
    <row r="535">
      <c r="A535" s="36" t="str">
        <f t="shared" si="1"/>
        <v/>
      </c>
      <c r="C535" s="38">
        <f t="shared" si="11"/>
        <v>0</v>
      </c>
      <c r="D535" s="24"/>
      <c r="E535" s="40" t="str">
        <f t="shared" si="3"/>
        <v/>
      </c>
      <c r="F535" s="22"/>
      <c r="H535" s="22"/>
      <c r="J535" s="26"/>
      <c r="K535" s="1">
        <f t="shared" si="4"/>
        <v>0</v>
      </c>
      <c r="L535" s="1">
        <f t="shared" si="5"/>
        <v>0</v>
      </c>
      <c r="M535" s="22">
        <f t="shared" si="6"/>
        <v>0</v>
      </c>
      <c r="N535" s="22" t="str">
        <f t="shared" si="7"/>
        <v/>
      </c>
      <c r="O535" s="22" t="str">
        <f t="shared" si="8"/>
        <v>  </v>
      </c>
      <c r="P535" s="1"/>
      <c r="Q535" s="1"/>
      <c r="R535" s="1"/>
      <c r="S535" s="1"/>
      <c r="T535" s="1"/>
      <c r="U535" s="1"/>
      <c r="V535" s="1"/>
      <c r="W535" s="1">
        <f t="shared" si="9"/>
        <v>0</v>
      </c>
      <c r="X535" s="1" t="str">
        <f t="shared" si="10"/>
        <v>#DIV/0!</v>
      </c>
      <c r="Y535" s="1" t="str">
        <f t="shared" si="12"/>
        <v>#DIV/0!</v>
      </c>
    </row>
    <row r="536">
      <c r="A536" s="36" t="str">
        <f t="shared" si="1"/>
        <v/>
      </c>
      <c r="C536" s="38">
        <f t="shared" si="11"/>
        <v>0</v>
      </c>
      <c r="D536" s="24"/>
      <c r="E536" s="40" t="str">
        <f t="shared" si="3"/>
        <v/>
      </c>
      <c r="F536" s="22"/>
      <c r="H536" s="22"/>
      <c r="J536" s="26"/>
      <c r="K536" s="1">
        <f t="shared" si="4"/>
        <v>0</v>
      </c>
      <c r="L536" s="1">
        <f t="shared" si="5"/>
        <v>0</v>
      </c>
      <c r="M536" s="22">
        <f t="shared" si="6"/>
        <v>0</v>
      </c>
      <c r="N536" s="22" t="str">
        <f t="shared" si="7"/>
        <v/>
      </c>
      <c r="O536" s="22" t="str">
        <f t="shared" si="8"/>
        <v>  </v>
      </c>
      <c r="P536" s="1"/>
      <c r="Q536" s="1"/>
      <c r="R536" s="1"/>
      <c r="S536" s="1"/>
      <c r="T536" s="1"/>
      <c r="U536" s="1"/>
      <c r="V536" s="1"/>
      <c r="W536" s="1">
        <f t="shared" si="9"/>
        <v>0</v>
      </c>
      <c r="X536" s="1" t="str">
        <f t="shared" si="10"/>
        <v>#DIV/0!</v>
      </c>
      <c r="Y536" s="1" t="str">
        <f t="shared" si="12"/>
        <v>#DIV/0!</v>
      </c>
    </row>
    <row r="537">
      <c r="A537" s="36" t="str">
        <f t="shared" si="1"/>
        <v/>
      </c>
      <c r="C537" s="38">
        <f t="shared" si="11"/>
        <v>0</v>
      </c>
      <c r="D537" s="24"/>
      <c r="E537" s="40" t="str">
        <f t="shared" si="3"/>
        <v/>
      </c>
      <c r="F537" s="22"/>
      <c r="H537" s="22"/>
      <c r="J537" s="26"/>
      <c r="K537" s="1">
        <f t="shared" si="4"/>
        <v>0</v>
      </c>
      <c r="L537" s="1">
        <f t="shared" si="5"/>
        <v>0</v>
      </c>
      <c r="M537" s="22">
        <f t="shared" si="6"/>
        <v>0</v>
      </c>
      <c r="N537" s="22" t="str">
        <f t="shared" si="7"/>
        <v/>
      </c>
      <c r="O537" s="22" t="str">
        <f t="shared" si="8"/>
        <v>  </v>
      </c>
      <c r="P537" s="1"/>
      <c r="Q537" s="1"/>
      <c r="R537" s="1"/>
      <c r="S537" s="1"/>
      <c r="T537" s="1"/>
      <c r="U537" s="1"/>
      <c r="V537" s="1"/>
      <c r="W537" s="1">
        <f t="shared" si="9"/>
        <v>0</v>
      </c>
      <c r="X537" s="1" t="str">
        <f t="shared" si="10"/>
        <v>#DIV/0!</v>
      </c>
      <c r="Y537" s="1" t="str">
        <f t="shared" si="12"/>
        <v>#DIV/0!</v>
      </c>
    </row>
    <row r="538">
      <c r="A538" s="36" t="str">
        <f t="shared" si="1"/>
        <v/>
      </c>
      <c r="C538" s="38">
        <f t="shared" si="11"/>
        <v>0</v>
      </c>
      <c r="D538" s="24"/>
      <c r="E538" s="40" t="str">
        <f t="shared" si="3"/>
        <v/>
      </c>
      <c r="F538" s="22"/>
      <c r="H538" s="22"/>
      <c r="J538" s="26"/>
      <c r="K538" s="1">
        <f t="shared" si="4"/>
        <v>0</v>
      </c>
      <c r="L538" s="1">
        <f t="shared" si="5"/>
        <v>0</v>
      </c>
      <c r="M538" s="22">
        <f t="shared" si="6"/>
        <v>0</v>
      </c>
      <c r="N538" s="22" t="str">
        <f t="shared" si="7"/>
        <v/>
      </c>
      <c r="O538" s="22" t="str">
        <f t="shared" si="8"/>
        <v>  </v>
      </c>
      <c r="P538" s="1"/>
      <c r="Q538" s="1"/>
      <c r="R538" s="1"/>
      <c r="S538" s="1"/>
      <c r="T538" s="1"/>
      <c r="U538" s="1"/>
      <c r="V538" s="1"/>
      <c r="W538" s="1">
        <f t="shared" si="9"/>
        <v>0</v>
      </c>
      <c r="X538" s="1" t="str">
        <f t="shared" si="10"/>
        <v>#DIV/0!</v>
      </c>
      <c r="Y538" s="1" t="str">
        <f t="shared" si="12"/>
        <v>#DIV/0!</v>
      </c>
    </row>
    <row r="539">
      <c r="A539" s="36" t="str">
        <f t="shared" si="1"/>
        <v/>
      </c>
      <c r="C539" s="38">
        <f t="shared" si="11"/>
        <v>0</v>
      </c>
      <c r="D539" s="24"/>
      <c r="E539" s="40" t="str">
        <f t="shared" si="3"/>
        <v/>
      </c>
      <c r="F539" s="22"/>
      <c r="H539" s="22"/>
      <c r="J539" s="26"/>
      <c r="K539" s="1">
        <f t="shared" si="4"/>
        <v>0</v>
      </c>
      <c r="L539" s="1">
        <f t="shared" si="5"/>
        <v>0</v>
      </c>
      <c r="M539" s="22">
        <f t="shared" si="6"/>
        <v>0</v>
      </c>
      <c r="N539" s="22" t="str">
        <f t="shared" si="7"/>
        <v/>
      </c>
      <c r="O539" s="22" t="str">
        <f t="shared" si="8"/>
        <v>  </v>
      </c>
      <c r="P539" s="1"/>
      <c r="Q539" s="1"/>
      <c r="R539" s="1"/>
      <c r="S539" s="1"/>
      <c r="T539" s="1"/>
      <c r="U539" s="1"/>
      <c r="V539" s="1"/>
      <c r="W539" s="1">
        <f t="shared" si="9"/>
        <v>0</v>
      </c>
      <c r="X539" s="1" t="str">
        <f t="shared" si="10"/>
        <v>#DIV/0!</v>
      </c>
      <c r="Y539" s="1" t="str">
        <f t="shared" si="12"/>
        <v>#DIV/0!</v>
      </c>
    </row>
    <row r="540">
      <c r="A540" s="36" t="str">
        <f t="shared" si="1"/>
        <v/>
      </c>
      <c r="C540" s="38">
        <f t="shared" si="11"/>
        <v>0</v>
      </c>
      <c r="D540" s="24"/>
      <c r="E540" s="40" t="str">
        <f t="shared" si="3"/>
        <v/>
      </c>
      <c r="F540" s="22"/>
      <c r="H540" s="22"/>
      <c r="J540" s="26"/>
      <c r="K540" s="1">
        <f t="shared" si="4"/>
        <v>0</v>
      </c>
      <c r="L540" s="1">
        <f t="shared" si="5"/>
        <v>0</v>
      </c>
      <c r="M540" s="22">
        <f t="shared" si="6"/>
        <v>0</v>
      </c>
      <c r="N540" s="22" t="str">
        <f t="shared" si="7"/>
        <v/>
      </c>
      <c r="O540" s="22" t="str">
        <f t="shared" si="8"/>
        <v>  </v>
      </c>
      <c r="P540" s="1"/>
      <c r="Q540" s="1"/>
      <c r="R540" s="1"/>
      <c r="S540" s="1"/>
      <c r="T540" s="1"/>
      <c r="U540" s="1"/>
      <c r="V540" s="1"/>
      <c r="W540" s="1">
        <f t="shared" si="9"/>
        <v>0</v>
      </c>
      <c r="X540" s="1" t="str">
        <f t="shared" si="10"/>
        <v>#DIV/0!</v>
      </c>
      <c r="Y540" s="1" t="str">
        <f t="shared" si="12"/>
        <v>#DIV/0!</v>
      </c>
    </row>
    <row r="541">
      <c r="A541" s="36" t="str">
        <f t="shared" si="1"/>
        <v/>
      </c>
      <c r="C541" s="38">
        <f t="shared" si="11"/>
        <v>0</v>
      </c>
      <c r="D541" s="24"/>
      <c r="E541" s="40" t="str">
        <f t="shared" si="3"/>
        <v/>
      </c>
      <c r="F541" s="22"/>
      <c r="H541" s="22"/>
      <c r="J541" s="26"/>
      <c r="K541" s="1">
        <f t="shared" si="4"/>
        <v>0</v>
      </c>
      <c r="L541" s="1">
        <f t="shared" si="5"/>
        <v>0</v>
      </c>
      <c r="M541" s="22">
        <f t="shared" si="6"/>
        <v>0</v>
      </c>
      <c r="N541" s="22" t="str">
        <f t="shared" si="7"/>
        <v/>
      </c>
      <c r="O541" s="22" t="str">
        <f t="shared" si="8"/>
        <v>  </v>
      </c>
      <c r="P541" s="1"/>
      <c r="Q541" s="1"/>
      <c r="R541" s="1"/>
      <c r="S541" s="1"/>
      <c r="T541" s="1"/>
      <c r="U541" s="1"/>
      <c r="V541" s="1"/>
      <c r="W541" s="1">
        <f t="shared" si="9"/>
        <v>0</v>
      </c>
      <c r="X541" s="1" t="str">
        <f t="shared" si="10"/>
        <v>#DIV/0!</v>
      </c>
      <c r="Y541" s="1" t="str">
        <f t="shared" si="12"/>
        <v>#DIV/0!</v>
      </c>
    </row>
    <row r="542">
      <c r="A542" s="36" t="str">
        <f t="shared" si="1"/>
        <v/>
      </c>
      <c r="C542" s="38">
        <f t="shared" si="11"/>
        <v>0</v>
      </c>
      <c r="D542" s="24"/>
      <c r="E542" s="40" t="str">
        <f t="shared" si="3"/>
        <v/>
      </c>
      <c r="F542" s="22"/>
      <c r="H542" s="22"/>
      <c r="J542" s="26"/>
      <c r="K542" s="1">
        <f t="shared" si="4"/>
        <v>0</v>
      </c>
      <c r="L542" s="1">
        <f t="shared" si="5"/>
        <v>0</v>
      </c>
      <c r="M542" s="22">
        <f t="shared" si="6"/>
        <v>0</v>
      </c>
      <c r="N542" s="22" t="str">
        <f t="shared" si="7"/>
        <v/>
      </c>
      <c r="O542" s="22" t="str">
        <f t="shared" si="8"/>
        <v>  </v>
      </c>
      <c r="P542" s="1"/>
      <c r="Q542" s="1"/>
      <c r="R542" s="1"/>
      <c r="S542" s="1"/>
      <c r="T542" s="1"/>
      <c r="U542" s="1"/>
      <c r="V542" s="1"/>
      <c r="W542" s="1">
        <f t="shared" si="9"/>
        <v>0</v>
      </c>
      <c r="X542" s="1" t="str">
        <f t="shared" si="10"/>
        <v>#DIV/0!</v>
      </c>
      <c r="Y542" s="1" t="str">
        <f t="shared" si="12"/>
        <v>#DIV/0!</v>
      </c>
    </row>
    <row r="543">
      <c r="A543" s="36" t="str">
        <f t="shared" si="1"/>
        <v/>
      </c>
      <c r="C543" s="38">
        <f t="shared" si="11"/>
        <v>0</v>
      </c>
      <c r="D543" s="24"/>
      <c r="E543" s="40" t="str">
        <f t="shared" si="3"/>
        <v/>
      </c>
      <c r="F543" s="22"/>
      <c r="H543" s="22"/>
      <c r="J543" s="26"/>
      <c r="K543" s="1">
        <f t="shared" si="4"/>
        <v>0</v>
      </c>
      <c r="L543" s="1">
        <f t="shared" si="5"/>
        <v>0</v>
      </c>
      <c r="M543" s="22">
        <f t="shared" si="6"/>
        <v>0</v>
      </c>
      <c r="N543" s="22" t="str">
        <f t="shared" si="7"/>
        <v/>
      </c>
      <c r="O543" s="22" t="str">
        <f t="shared" si="8"/>
        <v>  </v>
      </c>
      <c r="P543" s="1"/>
      <c r="Q543" s="1"/>
      <c r="R543" s="1"/>
      <c r="S543" s="1"/>
      <c r="T543" s="1"/>
      <c r="U543" s="1"/>
      <c r="V543" s="1"/>
      <c r="W543" s="1">
        <f t="shared" si="9"/>
        <v>0</v>
      </c>
      <c r="X543" s="1" t="str">
        <f t="shared" si="10"/>
        <v>#DIV/0!</v>
      </c>
      <c r="Y543" s="1" t="str">
        <f t="shared" si="12"/>
        <v>#DIV/0!</v>
      </c>
    </row>
    <row r="544">
      <c r="A544" s="36" t="str">
        <f t="shared" si="1"/>
        <v/>
      </c>
      <c r="C544" s="38">
        <f t="shared" si="11"/>
        <v>0</v>
      </c>
      <c r="D544" s="24"/>
      <c r="E544" s="40" t="str">
        <f t="shared" si="3"/>
        <v/>
      </c>
      <c r="F544" s="22"/>
      <c r="H544" s="22"/>
      <c r="J544" s="26"/>
      <c r="K544" s="1">
        <f t="shared" si="4"/>
        <v>0</v>
      </c>
      <c r="L544" s="1">
        <f t="shared" si="5"/>
        <v>0</v>
      </c>
      <c r="M544" s="22">
        <f t="shared" si="6"/>
        <v>0</v>
      </c>
      <c r="N544" s="22" t="str">
        <f t="shared" si="7"/>
        <v/>
      </c>
      <c r="O544" s="22" t="str">
        <f t="shared" si="8"/>
        <v>  </v>
      </c>
      <c r="P544" s="1"/>
      <c r="Q544" s="1"/>
      <c r="R544" s="1"/>
      <c r="S544" s="1"/>
      <c r="T544" s="1"/>
      <c r="U544" s="1"/>
      <c r="V544" s="1"/>
      <c r="W544" s="1">
        <f t="shared" si="9"/>
        <v>0</v>
      </c>
      <c r="X544" s="1" t="str">
        <f t="shared" si="10"/>
        <v>#DIV/0!</v>
      </c>
      <c r="Y544" s="1" t="str">
        <f t="shared" si="12"/>
        <v>#DIV/0!</v>
      </c>
    </row>
    <row r="545">
      <c r="A545" s="36" t="str">
        <f t="shared" si="1"/>
        <v/>
      </c>
      <c r="C545" s="38">
        <f t="shared" si="11"/>
        <v>0</v>
      </c>
      <c r="D545" s="24"/>
      <c r="E545" s="40" t="str">
        <f t="shared" si="3"/>
        <v/>
      </c>
      <c r="F545" s="22"/>
      <c r="H545" s="22"/>
      <c r="J545" s="26"/>
      <c r="K545" s="1">
        <f t="shared" si="4"/>
        <v>0</v>
      </c>
      <c r="L545" s="1">
        <f t="shared" si="5"/>
        <v>0</v>
      </c>
      <c r="M545" s="22">
        <f t="shared" si="6"/>
        <v>0</v>
      </c>
      <c r="N545" s="22" t="str">
        <f t="shared" si="7"/>
        <v/>
      </c>
      <c r="O545" s="22" t="str">
        <f t="shared" si="8"/>
        <v>  </v>
      </c>
      <c r="P545" s="1"/>
      <c r="Q545" s="1"/>
      <c r="R545" s="1"/>
      <c r="S545" s="1"/>
      <c r="T545" s="1"/>
      <c r="U545" s="1"/>
      <c r="V545" s="1"/>
      <c r="W545" s="1">
        <f t="shared" si="9"/>
        <v>0</v>
      </c>
      <c r="X545" s="1" t="str">
        <f t="shared" si="10"/>
        <v>#DIV/0!</v>
      </c>
      <c r="Y545" s="1" t="str">
        <f t="shared" si="12"/>
        <v>#DIV/0!</v>
      </c>
    </row>
    <row r="546">
      <c r="A546" s="36" t="str">
        <f t="shared" si="1"/>
        <v/>
      </c>
      <c r="C546" s="38">
        <f t="shared" si="11"/>
        <v>0</v>
      </c>
      <c r="D546" s="24"/>
      <c r="E546" s="40" t="str">
        <f t="shared" si="3"/>
        <v/>
      </c>
      <c r="F546" s="22"/>
      <c r="H546" s="22"/>
      <c r="J546" s="26"/>
      <c r="K546" s="1">
        <f t="shared" si="4"/>
        <v>0</v>
      </c>
      <c r="L546" s="1">
        <f t="shared" si="5"/>
        <v>0</v>
      </c>
      <c r="M546" s="22">
        <f t="shared" si="6"/>
        <v>0</v>
      </c>
      <c r="N546" s="22" t="str">
        <f t="shared" si="7"/>
        <v/>
      </c>
      <c r="O546" s="22" t="str">
        <f t="shared" si="8"/>
        <v>  </v>
      </c>
      <c r="P546" s="1"/>
      <c r="Q546" s="1"/>
      <c r="R546" s="1"/>
      <c r="S546" s="1"/>
      <c r="T546" s="1"/>
      <c r="U546" s="1"/>
      <c r="V546" s="1"/>
      <c r="W546" s="1">
        <f t="shared" si="9"/>
        <v>0</v>
      </c>
      <c r="X546" s="1" t="str">
        <f t="shared" si="10"/>
        <v>#DIV/0!</v>
      </c>
      <c r="Y546" s="1" t="str">
        <f t="shared" si="12"/>
        <v>#DIV/0!</v>
      </c>
    </row>
    <row r="547">
      <c r="A547" s="36" t="str">
        <f t="shared" si="1"/>
        <v/>
      </c>
      <c r="C547" s="38">
        <f t="shared" si="11"/>
        <v>0</v>
      </c>
      <c r="D547" s="24"/>
      <c r="E547" s="40" t="str">
        <f t="shared" si="3"/>
        <v/>
      </c>
      <c r="F547" s="22"/>
      <c r="H547" s="22"/>
      <c r="J547" s="26"/>
      <c r="K547" s="1">
        <f t="shared" si="4"/>
        <v>0</v>
      </c>
      <c r="L547" s="1">
        <f t="shared" si="5"/>
        <v>0</v>
      </c>
      <c r="M547" s="22">
        <f t="shared" si="6"/>
        <v>0</v>
      </c>
      <c r="N547" s="22" t="str">
        <f t="shared" si="7"/>
        <v/>
      </c>
      <c r="O547" s="22" t="str">
        <f t="shared" si="8"/>
        <v>  </v>
      </c>
      <c r="P547" s="1"/>
      <c r="Q547" s="1"/>
      <c r="R547" s="1"/>
      <c r="S547" s="1"/>
      <c r="T547" s="1"/>
      <c r="U547" s="1"/>
      <c r="V547" s="1"/>
      <c r="W547" s="1">
        <f t="shared" si="9"/>
        <v>0</v>
      </c>
      <c r="X547" s="1" t="str">
        <f t="shared" si="10"/>
        <v>#DIV/0!</v>
      </c>
      <c r="Y547" s="1" t="str">
        <f t="shared" si="12"/>
        <v>#DIV/0!</v>
      </c>
    </row>
    <row r="548">
      <c r="A548" s="36" t="str">
        <f t="shared" si="1"/>
        <v/>
      </c>
      <c r="C548" s="38">
        <f t="shared" si="11"/>
        <v>0</v>
      </c>
      <c r="D548" s="24"/>
      <c r="E548" s="40" t="str">
        <f t="shared" si="3"/>
        <v/>
      </c>
      <c r="F548" s="22"/>
      <c r="H548" s="22"/>
      <c r="J548" s="26"/>
      <c r="K548" s="1">
        <f t="shared" si="4"/>
        <v>0</v>
      </c>
      <c r="L548" s="1">
        <f t="shared" si="5"/>
        <v>0</v>
      </c>
      <c r="M548" s="22">
        <f t="shared" si="6"/>
        <v>0</v>
      </c>
      <c r="N548" s="22" t="str">
        <f t="shared" si="7"/>
        <v/>
      </c>
      <c r="O548" s="22" t="str">
        <f t="shared" si="8"/>
        <v>  </v>
      </c>
      <c r="P548" s="1"/>
      <c r="Q548" s="1"/>
      <c r="R548" s="1"/>
      <c r="S548" s="1"/>
      <c r="T548" s="1"/>
      <c r="U548" s="1"/>
      <c r="V548" s="1"/>
      <c r="W548" s="1">
        <f t="shared" si="9"/>
        <v>0</v>
      </c>
      <c r="X548" s="1" t="str">
        <f t="shared" si="10"/>
        <v>#DIV/0!</v>
      </c>
      <c r="Y548" s="1" t="str">
        <f t="shared" si="12"/>
        <v>#DIV/0!</v>
      </c>
    </row>
    <row r="549">
      <c r="A549" s="36" t="str">
        <f t="shared" si="1"/>
        <v/>
      </c>
      <c r="C549" s="38">
        <f t="shared" si="11"/>
        <v>0</v>
      </c>
      <c r="D549" s="24"/>
      <c r="E549" s="40" t="str">
        <f t="shared" si="3"/>
        <v/>
      </c>
      <c r="F549" s="22"/>
      <c r="H549" s="22"/>
      <c r="J549" s="26"/>
      <c r="K549" s="1">
        <f t="shared" si="4"/>
        <v>0</v>
      </c>
      <c r="L549" s="1">
        <f t="shared" si="5"/>
        <v>0</v>
      </c>
      <c r="M549" s="22">
        <f t="shared" si="6"/>
        <v>0</v>
      </c>
      <c r="N549" s="22" t="str">
        <f t="shared" si="7"/>
        <v/>
      </c>
      <c r="O549" s="22" t="str">
        <f t="shared" si="8"/>
        <v>  </v>
      </c>
      <c r="P549" s="1"/>
      <c r="Q549" s="1"/>
      <c r="R549" s="1"/>
      <c r="S549" s="1"/>
      <c r="T549" s="1"/>
      <c r="U549" s="1"/>
      <c r="V549" s="1"/>
      <c r="W549" s="1">
        <f t="shared" si="9"/>
        <v>0</v>
      </c>
      <c r="X549" s="1" t="str">
        <f t="shared" si="10"/>
        <v>#DIV/0!</v>
      </c>
      <c r="Y549" s="1" t="str">
        <f t="shared" si="12"/>
        <v>#DIV/0!</v>
      </c>
    </row>
    <row r="550">
      <c r="A550" s="36" t="str">
        <f t="shared" si="1"/>
        <v/>
      </c>
      <c r="C550" s="38">
        <f t="shared" si="11"/>
        <v>0</v>
      </c>
      <c r="D550" s="24"/>
      <c r="E550" s="40" t="str">
        <f t="shared" si="3"/>
        <v/>
      </c>
      <c r="F550" s="22"/>
      <c r="H550" s="22"/>
      <c r="J550" s="26"/>
      <c r="K550" s="1">
        <f t="shared" si="4"/>
        <v>0</v>
      </c>
      <c r="L550" s="1">
        <f t="shared" si="5"/>
        <v>0</v>
      </c>
      <c r="M550" s="22">
        <f t="shared" si="6"/>
        <v>0</v>
      </c>
      <c r="N550" s="22" t="str">
        <f t="shared" si="7"/>
        <v/>
      </c>
      <c r="O550" s="22" t="str">
        <f t="shared" si="8"/>
        <v>  </v>
      </c>
      <c r="P550" s="1"/>
      <c r="Q550" s="1"/>
      <c r="R550" s="1"/>
      <c r="S550" s="1"/>
      <c r="T550" s="1"/>
      <c r="U550" s="1"/>
      <c r="V550" s="1"/>
      <c r="W550" s="1">
        <f t="shared" si="9"/>
        <v>0</v>
      </c>
      <c r="X550" s="1" t="str">
        <f t="shared" si="10"/>
        <v>#DIV/0!</v>
      </c>
      <c r="Y550" s="1" t="str">
        <f t="shared" si="12"/>
        <v>#DIV/0!</v>
      </c>
    </row>
    <row r="551">
      <c r="A551" s="36" t="str">
        <f t="shared" si="1"/>
        <v/>
      </c>
      <c r="C551" s="38">
        <f t="shared" si="11"/>
        <v>0</v>
      </c>
      <c r="D551" s="24"/>
      <c r="E551" s="40" t="str">
        <f t="shared" si="3"/>
        <v/>
      </c>
      <c r="F551" s="22"/>
      <c r="H551" s="22"/>
      <c r="J551" s="26"/>
      <c r="K551" s="1">
        <f t="shared" si="4"/>
        <v>0</v>
      </c>
      <c r="L551" s="1">
        <f t="shared" si="5"/>
        <v>0</v>
      </c>
      <c r="M551" s="22">
        <f t="shared" si="6"/>
        <v>0</v>
      </c>
      <c r="N551" s="22" t="str">
        <f t="shared" si="7"/>
        <v/>
      </c>
      <c r="O551" s="22" t="str">
        <f t="shared" si="8"/>
        <v>  </v>
      </c>
      <c r="P551" s="1"/>
      <c r="Q551" s="1"/>
      <c r="R551" s="1"/>
      <c r="S551" s="1"/>
      <c r="T551" s="1"/>
      <c r="U551" s="1"/>
      <c r="V551" s="1"/>
      <c r="W551" s="1">
        <f t="shared" si="9"/>
        <v>0</v>
      </c>
      <c r="X551" s="1" t="str">
        <f t="shared" si="10"/>
        <v>#DIV/0!</v>
      </c>
      <c r="Y551" s="1" t="str">
        <f t="shared" si="12"/>
        <v>#DIV/0!</v>
      </c>
    </row>
    <row r="552">
      <c r="A552" s="36" t="str">
        <f t="shared" si="1"/>
        <v/>
      </c>
      <c r="C552" s="38">
        <f t="shared" si="11"/>
        <v>0</v>
      </c>
      <c r="D552" s="24"/>
      <c r="E552" s="40" t="str">
        <f t="shared" si="3"/>
        <v/>
      </c>
      <c r="F552" s="22"/>
      <c r="H552" s="22"/>
      <c r="J552" s="26"/>
      <c r="K552" s="1">
        <f t="shared" si="4"/>
        <v>0</v>
      </c>
      <c r="L552" s="1">
        <f t="shared" si="5"/>
        <v>0</v>
      </c>
      <c r="M552" s="22">
        <f t="shared" si="6"/>
        <v>0</v>
      </c>
      <c r="N552" s="22" t="str">
        <f t="shared" si="7"/>
        <v/>
      </c>
      <c r="O552" s="22" t="str">
        <f t="shared" si="8"/>
        <v>  </v>
      </c>
      <c r="P552" s="1"/>
      <c r="Q552" s="1"/>
      <c r="R552" s="1"/>
      <c r="S552" s="1"/>
      <c r="T552" s="1"/>
      <c r="U552" s="1"/>
      <c r="V552" s="1"/>
      <c r="W552" s="1">
        <f t="shared" si="9"/>
        <v>0</v>
      </c>
      <c r="X552" s="1" t="str">
        <f t="shared" si="10"/>
        <v>#DIV/0!</v>
      </c>
      <c r="Y552" s="1" t="str">
        <f t="shared" si="12"/>
        <v>#DIV/0!</v>
      </c>
    </row>
    <row r="553">
      <c r="A553" s="36" t="str">
        <f t="shared" si="1"/>
        <v/>
      </c>
      <c r="C553" s="38">
        <f t="shared" si="11"/>
        <v>0</v>
      </c>
      <c r="D553" s="24"/>
      <c r="E553" s="40" t="str">
        <f t="shared" si="3"/>
        <v/>
      </c>
      <c r="F553" s="22"/>
      <c r="H553" s="22"/>
      <c r="J553" s="26"/>
      <c r="K553" s="1">
        <f t="shared" si="4"/>
        <v>0</v>
      </c>
      <c r="L553" s="1">
        <f t="shared" si="5"/>
        <v>0</v>
      </c>
      <c r="M553" s="22">
        <f t="shared" si="6"/>
        <v>0</v>
      </c>
      <c r="N553" s="22" t="str">
        <f t="shared" si="7"/>
        <v/>
      </c>
      <c r="O553" s="22" t="str">
        <f t="shared" si="8"/>
        <v>  </v>
      </c>
      <c r="P553" s="1"/>
      <c r="Q553" s="1"/>
      <c r="R553" s="1"/>
      <c r="S553" s="1"/>
      <c r="T553" s="1"/>
      <c r="U553" s="1"/>
      <c r="V553" s="1"/>
      <c r="W553" s="1">
        <f t="shared" si="9"/>
        <v>0</v>
      </c>
      <c r="X553" s="1" t="str">
        <f t="shared" si="10"/>
        <v>#DIV/0!</v>
      </c>
      <c r="Y553" s="1" t="str">
        <f t="shared" si="12"/>
        <v>#DIV/0!</v>
      </c>
    </row>
    <row r="554">
      <c r="A554" s="36" t="str">
        <f t="shared" si="1"/>
        <v/>
      </c>
      <c r="C554" s="38">
        <f t="shared" si="11"/>
        <v>0</v>
      </c>
      <c r="D554" s="24"/>
      <c r="E554" s="40" t="str">
        <f t="shared" si="3"/>
        <v/>
      </c>
      <c r="F554" s="22"/>
      <c r="H554" s="22"/>
      <c r="J554" s="26"/>
      <c r="K554" s="1">
        <f t="shared" si="4"/>
        <v>0</v>
      </c>
      <c r="L554" s="1">
        <f t="shared" si="5"/>
        <v>0</v>
      </c>
      <c r="M554" s="22">
        <f t="shared" si="6"/>
        <v>0</v>
      </c>
      <c r="N554" s="22" t="str">
        <f t="shared" si="7"/>
        <v/>
      </c>
      <c r="O554" s="22" t="str">
        <f t="shared" si="8"/>
        <v>  </v>
      </c>
      <c r="P554" s="1"/>
      <c r="Q554" s="1"/>
      <c r="R554" s="1"/>
      <c r="S554" s="1"/>
      <c r="T554" s="1"/>
      <c r="U554" s="1"/>
      <c r="V554" s="1"/>
      <c r="W554" s="1">
        <f t="shared" si="9"/>
        <v>0</v>
      </c>
      <c r="X554" s="1" t="str">
        <f t="shared" si="10"/>
        <v>#DIV/0!</v>
      </c>
      <c r="Y554" s="1" t="str">
        <f t="shared" si="12"/>
        <v>#DIV/0!</v>
      </c>
    </row>
    <row r="555">
      <c r="A555" s="36" t="str">
        <f t="shared" si="1"/>
        <v/>
      </c>
      <c r="C555" s="38">
        <f t="shared" si="11"/>
        <v>0</v>
      </c>
      <c r="D555" s="24"/>
      <c r="E555" s="40" t="str">
        <f t="shared" si="3"/>
        <v/>
      </c>
      <c r="F555" s="22"/>
      <c r="H555" s="22"/>
      <c r="J555" s="26"/>
      <c r="K555" s="1">
        <f t="shared" si="4"/>
        <v>0</v>
      </c>
      <c r="L555" s="1">
        <f t="shared" si="5"/>
        <v>0</v>
      </c>
      <c r="M555" s="22">
        <f t="shared" si="6"/>
        <v>0</v>
      </c>
      <c r="N555" s="22" t="str">
        <f t="shared" si="7"/>
        <v/>
      </c>
      <c r="O555" s="22" t="str">
        <f t="shared" si="8"/>
        <v>  </v>
      </c>
      <c r="P555" s="1"/>
      <c r="Q555" s="1"/>
      <c r="R555" s="1"/>
      <c r="S555" s="1"/>
      <c r="T555" s="1"/>
      <c r="U555" s="1"/>
      <c r="V555" s="1"/>
      <c r="W555" s="1">
        <f t="shared" si="9"/>
        <v>0</v>
      </c>
      <c r="X555" s="1" t="str">
        <f t="shared" si="10"/>
        <v>#DIV/0!</v>
      </c>
      <c r="Y555" s="1" t="str">
        <f t="shared" si="12"/>
        <v>#DIV/0!</v>
      </c>
    </row>
    <row r="556">
      <c r="A556" s="36" t="str">
        <f t="shared" si="1"/>
        <v/>
      </c>
      <c r="C556" s="38">
        <f t="shared" si="11"/>
        <v>0</v>
      </c>
      <c r="D556" s="24"/>
      <c r="E556" s="40" t="str">
        <f t="shared" si="3"/>
        <v/>
      </c>
      <c r="F556" s="22"/>
      <c r="H556" s="22"/>
      <c r="J556" s="26"/>
      <c r="K556" s="1">
        <f t="shared" si="4"/>
        <v>0</v>
      </c>
      <c r="L556" s="1">
        <f t="shared" si="5"/>
        <v>0</v>
      </c>
      <c r="M556" s="22">
        <f t="shared" si="6"/>
        <v>0</v>
      </c>
      <c r="N556" s="22" t="str">
        <f t="shared" si="7"/>
        <v/>
      </c>
      <c r="O556" s="22" t="str">
        <f t="shared" si="8"/>
        <v>  </v>
      </c>
      <c r="P556" s="1"/>
      <c r="Q556" s="1"/>
      <c r="R556" s="1"/>
      <c r="S556" s="1"/>
      <c r="T556" s="1"/>
      <c r="U556" s="1"/>
      <c r="V556" s="1"/>
      <c r="W556" s="1">
        <f t="shared" si="9"/>
        <v>0</v>
      </c>
      <c r="X556" s="1" t="str">
        <f t="shared" si="10"/>
        <v>#DIV/0!</v>
      </c>
      <c r="Y556" s="1" t="str">
        <f t="shared" si="12"/>
        <v>#DIV/0!</v>
      </c>
    </row>
    <row r="557">
      <c r="A557" s="36" t="str">
        <f t="shared" si="1"/>
        <v/>
      </c>
      <c r="C557" s="38">
        <f t="shared" si="11"/>
        <v>0</v>
      </c>
      <c r="D557" s="24"/>
      <c r="E557" s="40" t="str">
        <f t="shared" si="3"/>
        <v/>
      </c>
      <c r="F557" s="22"/>
      <c r="H557" s="22"/>
      <c r="J557" s="26"/>
      <c r="K557" s="1">
        <f t="shared" si="4"/>
        <v>0</v>
      </c>
      <c r="L557" s="1">
        <f t="shared" si="5"/>
        <v>0</v>
      </c>
      <c r="M557" s="22">
        <f t="shared" si="6"/>
        <v>0</v>
      </c>
      <c r="N557" s="22" t="str">
        <f t="shared" si="7"/>
        <v/>
      </c>
      <c r="O557" s="22" t="str">
        <f t="shared" si="8"/>
        <v>  </v>
      </c>
      <c r="P557" s="1"/>
      <c r="Q557" s="1"/>
      <c r="R557" s="1"/>
      <c r="S557" s="1"/>
      <c r="T557" s="1"/>
      <c r="U557" s="1"/>
      <c r="V557" s="1"/>
      <c r="W557" s="1">
        <f t="shared" si="9"/>
        <v>0</v>
      </c>
      <c r="X557" s="1" t="str">
        <f t="shared" si="10"/>
        <v>#DIV/0!</v>
      </c>
      <c r="Y557" s="1" t="str">
        <f t="shared" si="12"/>
        <v>#DIV/0!</v>
      </c>
    </row>
    <row r="558">
      <c r="A558" s="36" t="str">
        <f t="shared" si="1"/>
        <v/>
      </c>
      <c r="C558" s="38">
        <f t="shared" si="11"/>
        <v>0</v>
      </c>
      <c r="D558" s="24"/>
      <c r="E558" s="40" t="str">
        <f t="shared" si="3"/>
        <v/>
      </c>
      <c r="F558" s="22"/>
      <c r="H558" s="22"/>
      <c r="J558" s="26"/>
      <c r="K558" s="1">
        <f t="shared" si="4"/>
        <v>0</v>
      </c>
      <c r="L558" s="1">
        <f t="shared" si="5"/>
        <v>0</v>
      </c>
      <c r="M558" s="22">
        <f t="shared" si="6"/>
        <v>0</v>
      </c>
      <c r="N558" s="22" t="str">
        <f t="shared" si="7"/>
        <v/>
      </c>
      <c r="O558" s="22" t="str">
        <f t="shared" si="8"/>
        <v>  </v>
      </c>
      <c r="P558" s="1"/>
      <c r="Q558" s="1"/>
      <c r="R558" s="1"/>
      <c r="S558" s="1"/>
      <c r="T558" s="1"/>
      <c r="U558" s="1"/>
      <c r="V558" s="1"/>
      <c r="W558" s="1">
        <f t="shared" si="9"/>
        <v>0</v>
      </c>
      <c r="X558" s="1" t="str">
        <f t="shared" si="10"/>
        <v>#DIV/0!</v>
      </c>
      <c r="Y558" s="1" t="str">
        <f t="shared" si="12"/>
        <v>#DIV/0!</v>
      </c>
    </row>
    <row r="559">
      <c r="A559" s="36" t="str">
        <f t="shared" si="1"/>
        <v/>
      </c>
      <c r="C559" s="38">
        <f t="shared" si="11"/>
        <v>0</v>
      </c>
      <c r="D559" s="24"/>
      <c r="E559" s="40" t="str">
        <f t="shared" si="3"/>
        <v/>
      </c>
      <c r="F559" s="22"/>
      <c r="H559" s="22"/>
      <c r="J559" s="26"/>
      <c r="K559" s="1">
        <f t="shared" si="4"/>
        <v>0</v>
      </c>
      <c r="L559" s="1">
        <f t="shared" si="5"/>
        <v>0</v>
      </c>
      <c r="M559" s="22">
        <f t="shared" si="6"/>
        <v>0</v>
      </c>
      <c r="N559" s="22" t="str">
        <f t="shared" si="7"/>
        <v/>
      </c>
      <c r="O559" s="22" t="str">
        <f t="shared" si="8"/>
        <v>  </v>
      </c>
      <c r="P559" s="1"/>
      <c r="Q559" s="1"/>
      <c r="R559" s="1"/>
      <c r="S559" s="1"/>
      <c r="T559" s="1"/>
      <c r="U559" s="1"/>
      <c r="V559" s="1"/>
      <c r="W559" s="1">
        <f t="shared" si="9"/>
        <v>0</v>
      </c>
      <c r="X559" s="1" t="str">
        <f t="shared" si="10"/>
        <v>#DIV/0!</v>
      </c>
      <c r="Y559" s="1" t="str">
        <f t="shared" si="12"/>
        <v>#DIV/0!</v>
      </c>
    </row>
    <row r="560">
      <c r="A560" s="36" t="str">
        <f t="shared" si="1"/>
        <v/>
      </c>
      <c r="C560" s="38">
        <f t="shared" si="11"/>
        <v>0</v>
      </c>
      <c r="D560" s="24"/>
      <c r="E560" s="40" t="str">
        <f t="shared" si="3"/>
        <v/>
      </c>
      <c r="F560" s="22"/>
      <c r="H560" s="22"/>
      <c r="J560" s="26"/>
      <c r="K560" s="1">
        <f t="shared" si="4"/>
        <v>0</v>
      </c>
      <c r="L560" s="1">
        <f t="shared" si="5"/>
        <v>0</v>
      </c>
      <c r="M560" s="22">
        <f t="shared" si="6"/>
        <v>0</v>
      </c>
      <c r="N560" s="22" t="str">
        <f t="shared" si="7"/>
        <v/>
      </c>
      <c r="O560" s="22" t="str">
        <f t="shared" si="8"/>
        <v>  </v>
      </c>
      <c r="P560" s="1"/>
      <c r="Q560" s="1"/>
      <c r="R560" s="1"/>
      <c r="S560" s="1"/>
      <c r="T560" s="1"/>
      <c r="U560" s="1"/>
      <c r="V560" s="1"/>
      <c r="W560" s="1">
        <f t="shared" si="9"/>
        <v>0</v>
      </c>
      <c r="X560" s="1" t="str">
        <f t="shared" si="10"/>
        <v>#DIV/0!</v>
      </c>
      <c r="Y560" s="1" t="str">
        <f t="shared" si="12"/>
        <v>#DIV/0!</v>
      </c>
    </row>
    <row r="561">
      <c r="A561" s="36" t="str">
        <f t="shared" si="1"/>
        <v/>
      </c>
      <c r="C561" s="38">
        <f t="shared" si="11"/>
        <v>0</v>
      </c>
      <c r="D561" s="24"/>
      <c r="E561" s="40" t="str">
        <f t="shared" si="3"/>
        <v/>
      </c>
      <c r="F561" s="22"/>
      <c r="H561" s="22"/>
      <c r="J561" s="26"/>
      <c r="K561" s="1">
        <f t="shared" si="4"/>
        <v>0</v>
      </c>
      <c r="L561" s="1">
        <f t="shared" si="5"/>
        <v>0</v>
      </c>
      <c r="M561" s="22">
        <f t="shared" si="6"/>
        <v>0</v>
      </c>
      <c r="N561" s="22" t="str">
        <f t="shared" si="7"/>
        <v/>
      </c>
      <c r="O561" s="22" t="str">
        <f t="shared" si="8"/>
        <v>  </v>
      </c>
      <c r="P561" s="1"/>
      <c r="Q561" s="1"/>
      <c r="R561" s="1"/>
      <c r="S561" s="1"/>
      <c r="T561" s="1"/>
      <c r="U561" s="1"/>
      <c r="V561" s="1"/>
      <c r="W561" s="1">
        <f t="shared" si="9"/>
        <v>0</v>
      </c>
      <c r="X561" s="1" t="str">
        <f t="shared" si="10"/>
        <v>#DIV/0!</v>
      </c>
      <c r="Y561" s="1" t="str">
        <f t="shared" si="12"/>
        <v>#DIV/0!</v>
      </c>
    </row>
    <row r="562">
      <c r="A562" s="36" t="str">
        <f t="shared" si="1"/>
        <v/>
      </c>
      <c r="C562" s="38">
        <f t="shared" si="11"/>
        <v>0</v>
      </c>
      <c r="D562" s="24"/>
      <c r="E562" s="40" t="str">
        <f t="shared" si="3"/>
        <v/>
      </c>
      <c r="F562" s="22"/>
      <c r="H562" s="22"/>
      <c r="J562" s="26"/>
      <c r="K562" s="1">
        <f t="shared" si="4"/>
        <v>0</v>
      </c>
      <c r="L562" s="1">
        <f t="shared" si="5"/>
        <v>0</v>
      </c>
      <c r="M562" s="22">
        <f t="shared" si="6"/>
        <v>0</v>
      </c>
      <c r="N562" s="22" t="str">
        <f t="shared" si="7"/>
        <v/>
      </c>
      <c r="O562" s="22" t="str">
        <f t="shared" si="8"/>
        <v>  </v>
      </c>
      <c r="P562" s="1"/>
      <c r="Q562" s="1"/>
      <c r="R562" s="1"/>
      <c r="S562" s="1"/>
      <c r="T562" s="1"/>
      <c r="U562" s="1"/>
      <c r="V562" s="1"/>
      <c r="W562" s="1">
        <f t="shared" si="9"/>
        <v>0</v>
      </c>
      <c r="X562" s="1" t="str">
        <f t="shared" si="10"/>
        <v>#DIV/0!</v>
      </c>
      <c r="Y562" s="1" t="str">
        <f t="shared" si="12"/>
        <v>#DIV/0!</v>
      </c>
    </row>
    <row r="563">
      <c r="A563" s="36" t="str">
        <f t="shared" si="1"/>
        <v/>
      </c>
      <c r="C563" s="38">
        <f t="shared" si="11"/>
        <v>0</v>
      </c>
      <c r="D563" s="24"/>
      <c r="E563" s="40" t="str">
        <f t="shared" si="3"/>
        <v/>
      </c>
      <c r="F563" s="22"/>
      <c r="H563" s="22"/>
      <c r="J563" s="26"/>
      <c r="K563" s="1">
        <f t="shared" si="4"/>
        <v>0</v>
      </c>
      <c r="L563" s="1">
        <f t="shared" si="5"/>
        <v>0</v>
      </c>
      <c r="M563" s="22">
        <f t="shared" si="6"/>
        <v>0</v>
      </c>
      <c r="N563" s="22" t="str">
        <f t="shared" si="7"/>
        <v/>
      </c>
      <c r="O563" s="22" t="str">
        <f t="shared" si="8"/>
        <v>  </v>
      </c>
      <c r="P563" s="1"/>
      <c r="Q563" s="1"/>
      <c r="R563" s="1"/>
      <c r="S563" s="1"/>
      <c r="T563" s="1"/>
      <c r="U563" s="1"/>
      <c r="V563" s="1"/>
      <c r="W563" s="1">
        <f t="shared" si="9"/>
        <v>0</v>
      </c>
      <c r="X563" s="1" t="str">
        <f t="shared" si="10"/>
        <v>#DIV/0!</v>
      </c>
      <c r="Y563" s="1" t="str">
        <f t="shared" si="12"/>
        <v>#DIV/0!</v>
      </c>
    </row>
    <row r="564">
      <c r="A564" s="36" t="str">
        <f t="shared" si="1"/>
        <v/>
      </c>
      <c r="C564" s="38">
        <f t="shared" si="11"/>
        <v>0</v>
      </c>
      <c r="D564" s="24"/>
      <c r="E564" s="40" t="str">
        <f t="shared" si="3"/>
        <v/>
      </c>
      <c r="F564" s="22"/>
      <c r="H564" s="22"/>
      <c r="J564" s="26"/>
      <c r="K564" s="1">
        <f t="shared" si="4"/>
        <v>0</v>
      </c>
      <c r="L564" s="1">
        <f t="shared" si="5"/>
        <v>0</v>
      </c>
      <c r="M564" s="22">
        <f t="shared" si="6"/>
        <v>0</v>
      </c>
      <c r="N564" s="22" t="str">
        <f t="shared" si="7"/>
        <v/>
      </c>
      <c r="O564" s="22" t="str">
        <f t="shared" si="8"/>
        <v>  </v>
      </c>
      <c r="P564" s="1"/>
      <c r="Q564" s="1"/>
      <c r="R564" s="1"/>
      <c r="S564" s="1"/>
      <c r="T564" s="1"/>
      <c r="U564" s="1"/>
      <c r="V564" s="1"/>
      <c r="W564" s="1">
        <f t="shared" si="9"/>
        <v>0</v>
      </c>
      <c r="X564" s="1" t="str">
        <f t="shared" si="10"/>
        <v>#DIV/0!</v>
      </c>
      <c r="Y564" s="1" t="str">
        <f t="shared" si="12"/>
        <v>#DIV/0!</v>
      </c>
    </row>
    <row r="565">
      <c r="A565" s="36" t="str">
        <f t="shared" si="1"/>
        <v/>
      </c>
      <c r="C565" s="38">
        <f t="shared" si="11"/>
        <v>0</v>
      </c>
      <c r="D565" s="24"/>
      <c r="E565" s="40" t="str">
        <f t="shared" si="3"/>
        <v/>
      </c>
      <c r="F565" s="22"/>
      <c r="H565" s="22"/>
      <c r="J565" s="26"/>
      <c r="K565" s="1">
        <f t="shared" si="4"/>
        <v>0</v>
      </c>
      <c r="L565" s="1">
        <f t="shared" si="5"/>
        <v>0</v>
      </c>
      <c r="M565" s="22">
        <f t="shared" si="6"/>
        <v>0</v>
      </c>
      <c r="N565" s="22" t="str">
        <f t="shared" si="7"/>
        <v/>
      </c>
      <c r="O565" s="22" t="str">
        <f t="shared" si="8"/>
        <v>  </v>
      </c>
      <c r="P565" s="1"/>
      <c r="Q565" s="1"/>
      <c r="R565" s="1"/>
      <c r="S565" s="1"/>
      <c r="T565" s="1"/>
      <c r="U565" s="1"/>
      <c r="V565" s="1"/>
      <c r="W565" s="1">
        <f t="shared" si="9"/>
        <v>0</v>
      </c>
      <c r="X565" s="1" t="str">
        <f t="shared" si="10"/>
        <v>#DIV/0!</v>
      </c>
      <c r="Y565" s="1" t="str">
        <f t="shared" si="12"/>
        <v>#DIV/0!</v>
      </c>
    </row>
    <row r="566">
      <c r="A566" s="36" t="str">
        <f t="shared" si="1"/>
        <v/>
      </c>
      <c r="C566" s="38">
        <f t="shared" si="11"/>
        <v>0</v>
      </c>
      <c r="D566" s="24"/>
      <c r="E566" s="40" t="str">
        <f t="shared" si="3"/>
        <v/>
      </c>
      <c r="F566" s="22"/>
      <c r="H566" s="22"/>
      <c r="J566" s="26"/>
      <c r="K566" s="1">
        <f t="shared" si="4"/>
        <v>0</v>
      </c>
      <c r="L566" s="1">
        <f t="shared" si="5"/>
        <v>0</v>
      </c>
      <c r="M566" s="22">
        <f t="shared" si="6"/>
        <v>0</v>
      </c>
      <c r="N566" s="22" t="str">
        <f t="shared" si="7"/>
        <v/>
      </c>
      <c r="O566" s="22" t="str">
        <f t="shared" si="8"/>
        <v>  </v>
      </c>
      <c r="P566" s="1"/>
      <c r="Q566" s="1"/>
      <c r="R566" s="1"/>
      <c r="S566" s="1"/>
      <c r="T566" s="1"/>
      <c r="U566" s="1"/>
      <c r="V566" s="1"/>
      <c r="W566" s="1">
        <f t="shared" si="9"/>
        <v>0</v>
      </c>
      <c r="X566" s="1" t="str">
        <f t="shared" si="10"/>
        <v>#DIV/0!</v>
      </c>
      <c r="Y566" s="1" t="str">
        <f t="shared" si="12"/>
        <v>#DIV/0!</v>
      </c>
    </row>
    <row r="567">
      <c r="A567" s="36" t="str">
        <f t="shared" si="1"/>
        <v/>
      </c>
      <c r="C567" s="38">
        <f t="shared" si="11"/>
        <v>0</v>
      </c>
      <c r="D567" s="24"/>
      <c r="E567" s="40" t="str">
        <f t="shared" si="3"/>
        <v/>
      </c>
      <c r="F567" s="22"/>
      <c r="H567" s="22"/>
      <c r="J567" s="26"/>
      <c r="K567" s="1">
        <f t="shared" si="4"/>
        <v>0</v>
      </c>
      <c r="L567" s="1">
        <f t="shared" si="5"/>
        <v>0</v>
      </c>
      <c r="M567" s="22">
        <f t="shared" si="6"/>
        <v>0</v>
      </c>
      <c r="N567" s="22" t="str">
        <f t="shared" si="7"/>
        <v/>
      </c>
      <c r="O567" s="22" t="str">
        <f t="shared" si="8"/>
        <v>  </v>
      </c>
      <c r="P567" s="1"/>
      <c r="Q567" s="1"/>
      <c r="R567" s="1"/>
      <c r="S567" s="1"/>
      <c r="T567" s="1"/>
      <c r="U567" s="1"/>
      <c r="V567" s="1"/>
      <c r="W567" s="1">
        <f t="shared" si="9"/>
        <v>0</v>
      </c>
      <c r="X567" s="1" t="str">
        <f t="shared" si="10"/>
        <v>#DIV/0!</v>
      </c>
      <c r="Y567" s="1" t="str">
        <f t="shared" si="12"/>
        <v>#DIV/0!</v>
      </c>
    </row>
    <row r="568">
      <c r="A568" s="36" t="str">
        <f t="shared" si="1"/>
        <v/>
      </c>
      <c r="C568" s="38">
        <f t="shared" si="11"/>
        <v>0</v>
      </c>
      <c r="D568" s="24"/>
      <c r="E568" s="40" t="str">
        <f t="shared" si="3"/>
        <v/>
      </c>
      <c r="F568" s="22"/>
      <c r="H568" s="22"/>
      <c r="J568" s="26"/>
      <c r="K568" s="1">
        <f t="shared" si="4"/>
        <v>0</v>
      </c>
      <c r="L568" s="1">
        <f t="shared" si="5"/>
        <v>0</v>
      </c>
      <c r="M568" s="22">
        <f t="shared" si="6"/>
        <v>0</v>
      </c>
      <c r="N568" s="22" t="str">
        <f t="shared" si="7"/>
        <v/>
      </c>
      <c r="O568" s="22" t="str">
        <f t="shared" si="8"/>
        <v>  </v>
      </c>
      <c r="P568" s="1"/>
      <c r="Q568" s="1"/>
      <c r="R568" s="1"/>
      <c r="S568" s="1"/>
      <c r="T568" s="1"/>
      <c r="U568" s="1"/>
      <c r="V568" s="1"/>
      <c r="W568" s="1">
        <f t="shared" si="9"/>
        <v>0</v>
      </c>
      <c r="X568" s="1" t="str">
        <f t="shared" si="10"/>
        <v>#DIV/0!</v>
      </c>
      <c r="Y568" s="1" t="str">
        <f t="shared" si="12"/>
        <v>#DIV/0!</v>
      </c>
    </row>
    <row r="569">
      <c r="A569" s="36" t="str">
        <f t="shared" si="1"/>
        <v/>
      </c>
      <c r="C569" s="38">
        <f t="shared" si="11"/>
        <v>0</v>
      </c>
      <c r="D569" s="24"/>
      <c r="E569" s="40" t="str">
        <f t="shared" si="3"/>
        <v/>
      </c>
      <c r="F569" s="22"/>
      <c r="H569" s="22"/>
      <c r="J569" s="26"/>
      <c r="K569" s="1">
        <f t="shared" si="4"/>
        <v>0</v>
      </c>
      <c r="L569" s="1">
        <f t="shared" si="5"/>
        <v>0</v>
      </c>
      <c r="M569" s="22">
        <f t="shared" si="6"/>
        <v>0</v>
      </c>
      <c r="N569" s="22" t="str">
        <f t="shared" si="7"/>
        <v/>
      </c>
      <c r="O569" s="22" t="str">
        <f t="shared" si="8"/>
        <v>  </v>
      </c>
      <c r="P569" s="1"/>
      <c r="Q569" s="1"/>
      <c r="R569" s="1"/>
      <c r="S569" s="1"/>
      <c r="T569" s="1"/>
      <c r="U569" s="1"/>
      <c r="V569" s="1"/>
      <c r="W569" s="1">
        <f t="shared" si="9"/>
        <v>0</v>
      </c>
      <c r="X569" s="1" t="str">
        <f t="shared" si="10"/>
        <v>#DIV/0!</v>
      </c>
      <c r="Y569" s="1" t="str">
        <f t="shared" si="12"/>
        <v>#DIV/0!</v>
      </c>
    </row>
    <row r="570">
      <c r="A570" s="36" t="str">
        <f t="shared" si="1"/>
        <v/>
      </c>
      <c r="C570" s="38">
        <f t="shared" si="11"/>
        <v>0</v>
      </c>
      <c r="D570" s="24"/>
      <c r="E570" s="40" t="str">
        <f t="shared" si="3"/>
        <v/>
      </c>
      <c r="F570" s="22"/>
      <c r="H570" s="22"/>
      <c r="J570" s="26"/>
      <c r="K570" s="1">
        <f t="shared" si="4"/>
        <v>0</v>
      </c>
      <c r="L570" s="1">
        <f t="shared" si="5"/>
        <v>0</v>
      </c>
      <c r="M570" s="22">
        <f t="shared" si="6"/>
        <v>0</v>
      </c>
      <c r="N570" s="22" t="str">
        <f t="shared" si="7"/>
        <v/>
      </c>
      <c r="O570" s="22" t="str">
        <f t="shared" si="8"/>
        <v>  </v>
      </c>
      <c r="P570" s="1"/>
      <c r="Q570" s="1"/>
      <c r="R570" s="1"/>
      <c r="S570" s="1"/>
      <c r="T570" s="1"/>
      <c r="U570" s="1"/>
      <c r="V570" s="1"/>
      <c r="W570" s="1">
        <f t="shared" si="9"/>
        <v>0</v>
      </c>
      <c r="X570" s="1" t="str">
        <f t="shared" si="10"/>
        <v>#DIV/0!</v>
      </c>
      <c r="Y570" s="1" t="str">
        <f t="shared" si="12"/>
        <v>#DIV/0!</v>
      </c>
    </row>
    <row r="571">
      <c r="A571" s="36" t="str">
        <f t="shared" si="1"/>
        <v/>
      </c>
      <c r="C571" s="38">
        <f t="shared" si="11"/>
        <v>0</v>
      </c>
      <c r="D571" s="24"/>
      <c r="E571" s="40" t="str">
        <f t="shared" si="3"/>
        <v/>
      </c>
      <c r="F571" s="22"/>
      <c r="H571" s="22"/>
      <c r="J571" s="26"/>
      <c r="K571" s="1">
        <f t="shared" si="4"/>
        <v>0</v>
      </c>
      <c r="L571" s="1">
        <f t="shared" si="5"/>
        <v>0</v>
      </c>
      <c r="M571" s="22">
        <f t="shared" si="6"/>
        <v>0</v>
      </c>
      <c r="N571" s="22" t="str">
        <f t="shared" si="7"/>
        <v/>
      </c>
      <c r="O571" s="22" t="str">
        <f t="shared" si="8"/>
        <v>  </v>
      </c>
      <c r="P571" s="1"/>
      <c r="Q571" s="1"/>
      <c r="R571" s="1"/>
      <c r="S571" s="1"/>
      <c r="T571" s="1"/>
      <c r="U571" s="1"/>
      <c r="V571" s="1"/>
      <c r="W571" s="1">
        <f t="shared" si="9"/>
        <v>0</v>
      </c>
      <c r="X571" s="1" t="str">
        <f t="shared" si="10"/>
        <v>#DIV/0!</v>
      </c>
      <c r="Y571" s="1" t="str">
        <f t="shared" si="12"/>
        <v>#DIV/0!</v>
      </c>
    </row>
    <row r="572">
      <c r="A572" s="36" t="str">
        <f t="shared" si="1"/>
        <v/>
      </c>
      <c r="C572" s="38">
        <f t="shared" si="11"/>
        <v>0</v>
      </c>
      <c r="D572" s="24"/>
      <c r="E572" s="40" t="str">
        <f t="shared" si="3"/>
        <v/>
      </c>
      <c r="F572" s="22"/>
      <c r="H572" s="22"/>
      <c r="J572" s="26"/>
      <c r="K572" s="1">
        <f t="shared" si="4"/>
        <v>0</v>
      </c>
      <c r="L572" s="1">
        <f t="shared" si="5"/>
        <v>0</v>
      </c>
      <c r="M572" s="22">
        <f t="shared" si="6"/>
        <v>0</v>
      </c>
      <c r="N572" s="22" t="str">
        <f t="shared" si="7"/>
        <v/>
      </c>
      <c r="O572" s="22" t="str">
        <f t="shared" si="8"/>
        <v>  </v>
      </c>
      <c r="P572" s="1"/>
      <c r="Q572" s="1"/>
      <c r="R572" s="1"/>
      <c r="S572" s="1"/>
      <c r="T572" s="1"/>
      <c r="U572" s="1"/>
      <c r="V572" s="1"/>
      <c r="W572" s="1">
        <f t="shared" si="9"/>
        <v>0</v>
      </c>
      <c r="X572" s="1" t="str">
        <f t="shared" si="10"/>
        <v>#DIV/0!</v>
      </c>
      <c r="Y572" s="1" t="str">
        <f t="shared" si="12"/>
        <v>#DIV/0!</v>
      </c>
    </row>
    <row r="573">
      <c r="A573" s="36" t="str">
        <f t="shared" si="1"/>
        <v/>
      </c>
      <c r="C573" s="38">
        <f t="shared" si="11"/>
        <v>0</v>
      </c>
      <c r="D573" s="24"/>
      <c r="E573" s="40" t="str">
        <f t="shared" si="3"/>
        <v/>
      </c>
      <c r="F573" s="22"/>
      <c r="H573" s="22"/>
      <c r="J573" s="26"/>
      <c r="K573" s="1">
        <f t="shared" si="4"/>
        <v>0</v>
      </c>
      <c r="L573" s="1">
        <f t="shared" si="5"/>
        <v>0</v>
      </c>
      <c r="M573" s="22">
        <f t="shared" si="6"/>
        <v>0</v>
      </c>
      <c r="N573" s="22" t="str">
        <f t="shared" si="7"/>
        <v/>
      </c>
      <c r="O573" s="22" t="str">
        <f t="shared" si="8"/>
        <v>  </v>
      </c>
      <c r="P573" s="1"/>
      <c r="Q573" s="1"/>
      <c r="R573" s="1"/>
      <c r="S573" s="1"/>
      <c r="T573" s="1"/>
      <c r="U573" s="1"/>
      <c r="V573" s="1"/>
      <c r="W573" s="1">
        <f t="shared" si="9"/>
        <v>0</v>
      </c>
      <c r="X573" s="1" t="str">
        <f t="shared" si="10"/>
        <v>#DIV/0!</v>
      </c>
      <c r="Y573" s="1" t="str">
        <f t="shared" si="12"/>
        <v>#DIV/0!</v>
      </c>
    </row>
    <row r="574">
      <c r="A574" s="36" t="str">
        <f t="shared" si="1"/>
        <v/>
      </c>
      <c r="C574" s="38">
        <f t="shared" si="11"/>
        <v>0</v>
      </c>
      <c r="D574" s="24"/>
      <c r="E574" s="40" t="str">
        <f t="shared" si="3"/>
        <v/>
      </c>
      <c r="F574" s="22"/>
      <c r="H574" s="22"/>
      <c r="J574" s="26"/>
      <c r="K574" s="1">
        <f t="shared" si="4"/>
        <v>0</v>
      </c>
      <c r="L574" s="1">
        <f t="shared" si="5"/>
        <v>0</v>
      </c>
      <c r="M574" s="22">
        <f t="shared" si="6"/>
        <v>0</v>
      </c>
      <c r="N574" s="22" t="str">
        <f t="shared" si="7"/>
        <v/>
      </c>
      <c r="O574" s="22" t="str">
        <f t="shared" si="8"/>
        <v>  </v>
      </c>
      <c r="P574" s="1"/>
      <c r="Q574" s="1"/>
      <c r="R574" s="1"/>
      <c r="S574" s="1"/>
      <c r="T574" s="1"/>
      <c r="U574" s="1"/>
      <c r="V574" s="1"/>
      <c r="W574" s="1">
        <f t="shared" si="9"/>
        <v>0</v>
      </c>
      <c r="X574" s="1" t="str">
        <f t="shared" si="10"/>
        <v>#DIV/0!</v>
      </c>
      <c r="Y574" s="1" t="str">
        <f t="shared" si="12"/>
        <v>#DIV/0!</v>
      </c>
    </row>
    <row r="575">
      <c r="A575" s="36" t="str">
        <f t="shared" si="1"/>
        <v/>
      </c>
      <c r="C575" s="38">
        <f t="shared" si="11"/>
        <v>0</v>
      </c>
      <c r="D575" s="24"/>
      <c r="E575" s="40" t="str">
        <f t="shared" si="3"/>
        <v/>
      </c>
      <c r="F575" s="22"/>
      <c r="H575" s="22"/>
      <c r="J575" s="26"/>
      <c r="K575" s="1">
        <f t="shared" si="4"/>
        <v>0</v>
      </c>
      <c r="L575" s="1">
        <f t="shared" si="5"/>
        <v>0</v>
      </c>
      <c r="M575" s="22">
        <f t="shared" si="6"/>
        <v>0</v>
      </c>
      <c r="N575" s="22" t="str">
        <f t="shared" si="7"/>
        <v/>
      </c>
      <c r="O575" s="22" t="str">
        <f t="shared" si="8"/>
        <v>  </v>
      </c>
      <c r="P575" s="1"/>
      <c r="Q575" s="1"/>
      <c r="R575" s="1"/>
      <c r="S575" s="1"/>
      <c r="T575" s="1"/>
      <c r="U575" s="1"/>
      <c r="V575" s="1"/>
      <c r="W575" s="1">
        <f t="shared" si="9"/>
        <v>0</v>
      </c>
      <c r="X575" s="1" t="str">
        <f t="shared" si="10"/>
        <v>#DIV/0!</v>
      </c>
      <c r="Y575" s="1" t="str">
        <f t="shared" si="12"/>
        <v>#DIV/0!</v>
      </c>
    </row>
    <row r="576">
      <c r="A576" s="36" t="str">
        <f t="shared" si="1"/>
        <v/>
      </c>
      <c r="C576" s="38">
        <f t="shared" si="11"/>
        <v>0</v>
      </c>
      <c r="D576" s="24"/>
      <c r="E576" s="40" t="str">
        <f t="shared" si="3"/>
        <v/>
      </c>
      <c r="F576" s="22"/>
      <c r="H576" s="22"/>
      <c r="J576" s="26"/>
      <c r="K576" s="1">
        <f t="shared" si="4"/>
        <v>0</v>
      </c>
      <c r="L576" s="1">
        <f t="shared" si="5"/>
        <v>0</v>
      </c>
      <c r="M576" s="22">
        <f t="shared" si="6"/>
        <v>0</v>
      </c>
      <c r="N576" s="22" t="str">
        <f t="shared" si="7"/>
        <v/>
      </c>
      <c r="O576" s="22" t="str">
        <f t="shared" si="8"/>
        <v>  </v>
      </c>
      <c r="P576" s="1"/>
      <c r="Q576" s="1"/>
      <c r="R576" s="1"/>
      <c r="S576" s="1"/>
      <c r="T576" s="1"/>
      <c r="U576" s="1"/>
      <c r="V576" s="1"/>
      <c r="W576" s="1">
        <f t="shared" si="9"/>
        <v>0</v>
      </c>
      <c r="X576" s="1" t="str">
        <f t="shared" si="10"/>
        <v>#DIV/0!</v>
      </c>
      <c r="Y576" s="1" t="str">
        <f t="shared" si="12"/>
        <v>#DIV/0!</v>
      </c>
    </row>
    <row r="577">
      <c r="A577" s="36" t="str">
        <f t="shared" si="1"/>
        <v/>
      </c>
      <c r="C577" s="38">
        <f t="shared" si="11"/>
        <v>0</v>
      </c>
      <c r="D577" s="24"/>
      <c r="E577" s="40" t="str">
        <f t="shared" si="3"/>
        <v/>
      </c>
      <c r="F577" s="22"/>
      <c r="H577" s="22"/>
      <c r="J577" s="26"/>
      <c r="K577" s="1">
        <f t="shared" si="4"/>
        <v>0</v>
      </c>
      <c r="L577" s="1">
        <f t="shared" si="5"/>
        <v>0</v>
      </c>
      <c r="M577" s="22">
        <f t="shared" si="6"/>
        <v>0</v>
      </c>
      <c r="N577" s="22" t="str">
        <f t="shared" si="7"/>
        <v/>
      </c>
      <c r="O577" s="22" t="str">
        <f t="shared" si="8"/>
        <v>  </v>
      </c>
      <c r="P577" s="1"/>
      <c r="Q577" s="1"/>
      <c r="R577" s="1"/>
      <c r="S577" s="1"/>
      <c r="T577" s="1"/>
      <c r="U577" s="1"/>
      <c r="V577" s="1"/>
      <c r="W577" s="1">
        <f t="shared" si="9"/>
        <v>0</v>
      </c>
      <c r="X577" s="1" t="str">
        <f t="shared" si="10"/>
        <v>#DIV/0!</v>
      </c>
      <c r="Y577" s="1" t="str">
        <f t="shared" si="12"/>
        <v>#DIV/0!</v>
      </c>
    </row>
    <row r="578">
      <c r="A578" s="36" t="str">
        <f t="shared" si="1"/>
        <v/>
      </c>
      <c r="C578" s="38">
        <f t="shared" si="11"/>
        <v>0</v>
      </c>
      <c r="D578" s="24"/>
      <c r="E578" s="40" t="str">
        <f t="shared" si="3"/>
        <v/>
      </c>
      <c r="F578" s="22"/>
      <c r="H578" s="22"/>
      <c r="J578" s="26"/>
      <c r="K578" s="1">
        <f t="shared" si="4"/>
        <v>0</v>
      </c>
      <c r="L578" s="1">
        <f t="shared" si="5"/>
        <v>0</v>
      </c>
      <c r="M578" s="22">
        <f t="shared" si="6"/>
        <v>0</v>
      </c>
      <c r="N578" s="22" t="str">
        <f t="shared" si="7"/>
        <v/>
      </c>
      <c r="O578" s="22" t="str">
        <f t="shared" si="8"/>
        <v>  </v>
      </c>
      <c r="P578" s="1"/>
      <c r="Q578" s="1"/>
      <c r="R578" s="1"/>
      <c r="S578" s="1"/>
      <c r="T578" s="1"/>
      <c r="U578" s="1"/>
      <c r="V578" s="1"/>
      <c r="W578" s="1">
        <f t="shared" si="9"/>
        <v>0</v>
      </c>
      <c r="X578" s="1" t="str">
        <f t="shared" si="10"/>
        <v>#DIV/0!</v>
      </c>
      <c r="Y578" s="1" t="str">
        <f t="shared" si="12"/>
        <v>#DIV/0!</v>
      </c>
    </row>
    <row r="579">
      <c r="A579" s="36" t="str">
        <f t="shared" si="1"/>
        <v/>
      </c>
      <c r="C579" s="38">
        <f t="shared" si="11"/>
        <v>0</v>
      </c>
      <c r="D579" s="24"/>
      <c r="E579" s="40" t="str">
        <f t="shared" si="3"/>
        <v/>
      </c>
      <c r="F579" s="22"/>
      <c r="H579" s="22"/>
      <c r="J579" s="26"/>
      <c r="K579" s="1">
        <f t="shared" si="4"/>
        <v>0</v>
      </c>
      <c r="L579" s="1">
        <f t="shared" si="5"/>
        <v>0</v>
      </c>
      <c r="M579" s="22">
        <f t="shared" si="6"/>
        <v>0</v>
      </c>
      <c r="N579" s="22" t="str">
        <f t="shared" si="7"/>
        <v/>
      </c>
      <c r="O579" s="22" t="str">
        <f t="shared" si="8"/>
        <v>  </v>
      </c>
      <c r="P579" s="1"/>
      <c r="Q579" s="1"/>
      <c r="R579" s="1"/>
      <c r="S579" s="1"/>
      <c r="T579" s="1"/>
      <c r="U579" s="1"/>
      <c r="V579" s="1"/>
      <c r="W579" s="1">
        <f t="shared" si="9"/>
        <v>0</v>
      </c>
      <c r="X579" s="1" t="str">
        <f t="shared" si="10"/>
        <v>#DIV/0!</v>
      </c>
      <c r="Y579" s="1" t="str">
        <f t="shared" si="12"/>
        <v>#DIV/0!</v>
      </c>
    </row>
    <row r="580">
      <c r="A580" s="36" t="str">
        <f t="shared" si="1"/>
        <v/>
      </c>
      <c r="C580" s="38">
        <f t="shared" si="11"/>
        <v>0</v>
      </c>
      <c r="D580" s="24"/>
      <c r="E580" s="40" t="str">
        <f t="shared" si="3"/>
        <v/>
      </c>
      <c r="F580" s="22"/>
      <c r="H580" s="22"/>
      <c r="J580" s="26"/>
      <c r="K580" s="1">
        <f t="shared" si="4"/>
        <v>0</v>
      </c>
      <c r="L580" s="1">
        <f t="shared" si="5"/>
        <v>0</v>
      </c>
      <c r="M580" s="22">
        <f t="shared" si="6"/>
        <v>0</v>
      </c>
      <c r="N580" s="22" t="str">
        <f t="shared" si="7"/>
        <v/>
      </c>
      <c r="O580" s="22" t="str">
        <f t="shared" si="8"/>
        <v>  </v>
      </c>
      <c r="P580" s="1"/>
      <c r="Q580" s="1"/>
      <c r="R580" s="1"/>
      <c r="S580" s="1"/>
      <c r="T580" s="1"/>
      <c r="U580" s="1"/>
      <c r="V580" s="1"/>
      <c r="W580" s="1">
        <f t="shared" si="9"/>
        <v>0</v>
      </c>
      <c r="X580" s="1" t="str">
        <f t="shared" si="10"/>
        <v>#DIV/0!</v>
      </c>
      <c r="Y580" s="1" t="str">
        <f t="shared" si="12"/>
        <v>#DIV/0!</v>
      </c>
    </row>
    <row r="581">
      <c r="A581" s="36" t="str">
        <f t="shared" si="1"/>
        <v/>
      </c>
      <c r="C581" s="38">
        <f t="shared" si="11"/>
        <v>0</v>
      </c>
      <c r="D581" s="24"/>
      <c r="E581" s="40" t="str">
        <f t="shared" si="3"/>
        <v/>
      </c>
      <c r="F581" s="22"/>
      <c r="H581" s="22"/>
      <c r="J581" s="26"/>
      <c r="K581" s="1">
        <f t="shared" si="4"/>
        <v>0</v>
      </c>
      <c r="L581" s="1">
        <f t="shared" si="5"/>
        <v>0</v>
      </c>
      <c r="M581" s="22">
        <f t="shared" si="6"/>
        <v>0</v>
      </c>
      <c r="N581" s="22" t="str">
        <f t="shared" si="7"/>
        <v/>
      </c>
      <c r="O581" s="22" t="str">
        <f t="shared" si="8"/>
        <v>  </v>
      </c>
      <c r="P581" s="1"/>
      <c r="Q581" s="1"/>
      <c r="R581" s="1"/>
      <c r="S581" s="1"/>
      <c r="T581" s="1"/>
      <c r="U581" s="1"/>
      <c r="V581" s="1"/>
      <c r="W581" s="1">
        <f t="shared" si="9"/>
        <v>0</v>
      </c>
      <c r="X581" s="1" t="str">
        <f t="shared" si="10"/>
        <v>#DIV/0!</v>
      </c>
      <c r="Y581" s="1" t="str">
        <f t="shared" si="12"/>
        <v>#DIV/0!</v>
      </c>
    </row>
    <row r="582">
      <c r="A582" s="36" t="str">
        <f t="shared" si="1"/>
        <v/>
      </c>
      <c r="C582" s="38">
        <f t="shared" si="11"/>
        <v>0</v>
      </c>
      <c r="D582" s="24"/>
      <c r="E582" s="40" t="str">
        <f t="shared" si="3"/>
        <v/>
      </c>
      <c r="F582" s="22"/>
      <c r="H582" s="22"/>
      <c r="J582" s="26"/>
      <c r="K582" s="1">
        <f t="shared" si="4"/>
        <v>0</v>
      </c>
      <c r="L582" s="1">
        <f t="shared" si="5"/>
        <v>0</v>
      </c>
      <c r="M582" s="22">
        <f t="shared" si="6"/>
        <v>0</v>
      </c>
      <c r="N582" s="22" t="str">
        <f t="shared" si="7"/>
        <v/>
      </c>
      <c r="O582" s="22" t="str">
        <f t="shared" si="8"/>
        <v>  </v>
      </c>
      <c r="P582" s="1"/>
      <c r="Q582" s="1"/>
      <c r="R582" s="1"/>
      <c r="S582" s="1"/>
      <c r="T582" s="1"/>
      <c r="U582" s="1"/>
      <c r="V582" s="1"/>
      <c r="W582" s="1">
        <f t="shared" si="9"/>
        <v>0</v>
      </c>
      <c r="X582" s="1" t="str">
        <f t="shared" si="10"/>
        <v>#DIV/0!</v>
      </c>
      <c r="Y582" s="1" t="str">
        <f t="shared" si="12"/>
        <v>#DIV/0!</v>
      </c>
    </row>
    <row r="583">
      <c r="A583" s="36" t="str">
        <f t="shared" si="1"/>
        <v/>
      </c>
      <c r="C583" s="38">
        <f t="shared" si="11"/>
        <v>0</v>
      </c>
      <c r="D583" s="24"/>
      <c r="E583" s="40" t="str">
        <f t="shared" si="3"/>
        <v/>
      </c>
      <c r="F583" s="22"/>
      <c r="H583" s="22"/>
      <c r="J583" s="26"/>
      <c r="K583" s="1">
        <f t="shared" si="4"/>
        <v>0</v>
      </c>
      <c r="L583" s="1">
        <f t="shared" si="5"/>
        <v>0</v>
      </c>
      <c r="M583" s="22">
        <f t="shared" si="6"/>
        <v>0</v>
      </c>
      <c r="N583" s="22" t="str">
        <f t="shared" si="7"/>
        <v/>
      </c>
      <c r="O583" s="22" t="str">
        <f t="shared" si="8"/>
        <v>  </v>
      </c>
      <c r="P583" s="1"/>
      <c r="Q583" s="1"/>
      <c r="R583" s="1"/>
      <c r="S583" s="1"/>
      <c r="T583" s="1"/>
      <c r="U583" s="1"/>
      <c r="V583" s="1"/>
      <c r="W583" s="1">
        <f t="shared" si="9"/>
        <v>0</v>
      </c>
      <c r="X583" s="1" t="str">
        <f t="shared" si="10"/>
        <v>#DIV/0!</v>
      </c>
      <c r="Y583" s="1" t="str">
        <f t="shared" si="12"/>
        <v>#DIV/0!</v>
      </c>
    </row>
    <row r="584">
      <c r="A584" s="36" t="str">
        <f t="shared" si="1"/>
        <v/>
      </c>
      <c r="C584" s="38">
        <f t="shared" si="11"/>
        <v>0</v>
      </c>
      <c r="D584" s="24"/>
      <c r="E584" s="40" t="str">
        <f t="shared" si="3"/>
        <v/>
      </c>
      <c r="F584" s="22"/>
      <c r="H584" s="22"/>
      <c r="J584" s="26"/>
      <c r="K584" s="1">
        <f t="shared" si="4"/>
        <v>0</v>
      </c>
      <c r="L584" s="1">
        <f t="shared" si="5"/>
        <v>0</v>
      </c>
      <c r="M584" s="22">
        <f t="shared" si="6"/>
        <v>0</v>
      </c>
      <c r="N584" s="22" t="str">
        <f t="shared" si="7"/>
        <v/>
      </c>
      <c r="O584" s="22" t="str">
        <f t="shared" si="8"/>
        <v>  </v>
      </c>
      <c r="P584" s="1"/>
      <c r="Q584" s="1"/>
      <c r="R584" s="1"/>
      <c r="S584" s="1"/>
      <c r="T584" s="1"/>
      <c r="U584" s="1"/>
      <c r="V584" s="1"/>
      <c r="W584" s="1">
        <f t="shared" si="9"/>
        <v>0</v>
      </c>
      <c r="X584" s="1" t="str">
        <f t="shared" si="10"/>
        <v>#DIV/0!</v>
      </c>
      <c r="Y584" s="1" t="str">
        <f t="shared" si="12"/>
        <v>#DIV/0!</v>
      </c>
    </row>
    <row r="585">
      <c r="A585" s="36" t="str">
        <f t="shared" si="1"/>
        <v/>
      </c>
      <c r="C585" s="38">
        <f t="shared" si="11"/>
        <v>0</v>
      </c>
      <c r="D585" s="24"/>
      <c r="E585" s="40" t="str">
        <f t="shared" si="3"/>
        <v/>
      </c>
      <c r="F585" s="22"/>
      <c r="H585" s="22"/>
      <c r="J585" s="26"/>
      <c r="K585" s="1">
        <f t="shared" si="4"/>
        <v>0</v>
      </c>
      <c r="L585" s="1">
        <f t="shared" si="5"/>
        <v>0</v>
      </c>
      <c r="M585" s="22">
        <f t="shared" si="6"/>
        <v>0</v>
      </c>
      <c r="N585" s="22" t="str">
        <f t="shared" si="7"/>
        <v/>
      </c>
      <c r="O585" s="22" t="str">
        <f t="shared" si="8"/>
        <v>  </v>
      </c>
      <c r="P585" s="1"/>
      <c r="Q585" s="1"/>
      <c r="R585" s="1"/>
      <c r="S585" s="1"/>
      <c r="T585" s="1"/>
      <c r="U585" s="1"/>
      <c r="V585" s="1"/>
      <c r="W585" s="1">
        <f t="shared" si="9"/>
        <v>0</v>
      </c>
      <c r="X585" s="1" t="str">
        <f t="shared" si="10"/>
        <v>#DIV/0!</v>
      </c>
      <c r="Y585" s="1" t="str">
        <f t="shared" si="12"/>
        <v>#DIV/0!</v>
      </c>
    </row>
    <row r="586">
      <c r="A586" s="36" t="str">
        <f t="shared" si="1"/>
        <v/>
      </c>
      <c r="C586" s="38">
        <f t="shared" si="11"/>
        <v>0</v>
      </c>
      <c r="D586" s="24"/>
      <c r="E586" s="40" t="str">
        <f t="shared" si="3"/>
        <v/>
      </c>
      <c r="F586" s="22"/>
      <c r="H586" s="22"/>
      <c r="J586" s="26"/>
      <c r="K586" s="1">
        <f t="shared" si="4"/>
        <v>0</v>
      </c>
      <c r="L586" s="1">
        <f t="shared" si="5"/>
        <v>0</v>
      </c>
      <c r="M586" s="22">
        <f t="shared" si="6"/>
        <v>0</v>
      </c>
      <c r="N586" s="22" t="str">
        <f t="shared" si="7"/>
        <v/>
      </c>
      <c r="O586" s="22" t="str">
        <f t="shared" si="8"/>
        <v>  </v>
      </c>
      <c r="P586" s="1"/>
      <c r="Q586" s="1"/>
      <c r="R586" s="1"/>
      <c r="S586" s="1"/>
      <c r="T586" s="1"/>
      <c r="U586" s="1"/>
      <c r="V586" s="1"/>
      <c r="W586" s="1">
        <f t="shared" si="9"/>
        <v>0</v>
      </c>
      <c r="X586" s="1" t="str">
        <f t="shared" si="10"/>
        <v>#DIV/0!</v>
      </c>
      <c r="Y586" s="1" t="str">
        <f t="shared" si="12"/>
        <v>#DIV/0!</v>
      </c>
    </row>
    <row r="587">
      <c r="A587" s="36" t="str">
        <f t="shared" si="1"/>
        <v/>
      </c>
      <c r="C587" s="38">
        <f t="shared" si="11"/>
        <v>0</v>
      </c>
      <c r="D587" s="24"/>
      <c r="E587" s="40" t="str">
        <f t="shared" si="3"/>
        <v/>
      </c>
      <c r="F587" s="22"/>
      <c r="H587" s="22"/>
      <c r="J587" s="26"/>
      <c r="K587" s="1">
        <f t="shared" si="4"/>
        <v>0</v>
      </c>
      <c r="L587" s="1">
        <f t="shared" si="5"/>
        <v>0</v>
      </c>
      <c r="M587" s="22">
        <f t="shared" si="6"/>
        <v>0</v>
      </c>
      <c r="N587" s="22" t="str">
        <f t="shared" si="7"/>
        <v/>
      </c>
      <c r="O587" s="22" t="str">
        <f t="shared" si="8"/>
        <v>  </v>
      </c>
      <c r="P587" s="1"/>
      <c r="Q587" s="1"/>
      <c r="R587" s="1"/>
      <c r="S587" s="1"/>
      <c r="T587" s="1"/>
      <c r="U587" s="1"/>
      <c r="V587" s="1"/>
      <c r="W587" s="1">
        <f t="shared" si="9"/>
        <v>0</v>
      </c>
      <c r="X587" s="1" t="str">
        <f t="shared" si="10"/>
        <v>#DIV/0!</v>
      </c>
      <c r="Y587" s="1" t="str">
        <f t="shared" si="12"/>
        <v>#DIV/0!</v>
      </c>
    </row>
    <row r="588">
      <c r="A588" s="36" t="str">
        <f t="shared" si="1"/>
        <v/>
      </c>
      <c r="C588" s="38">
        <f t="shared" si="11"/>
        <v>0</v>
      </c>
      <c r="D588" s="24"/>
      <c r="E588" s="40" t="str">
        <f t="shared" si="3"/>
        <v/>
      </c>
      <c r="F588" s="22"/>
      <c r="H588" s="22"/>
      <c r="J588" s="26"/>
      <c r="K588" s="1">
        <f t="shared" si="4"/>
        <v>0</v>
      </c>
      <c r="L588" s="1">
        <f t="shared" si="5"/>
        <v>0</v>
      </c>
      <c r="M588" s="22">
        <f t="shared" si="6"/>
        <v>0</v>
      </c>
      <c r="N588" s="22" t="str">
        <f t="shared" si="7"/>
        <v/>
      </c>
      <c r="O588" s="22" t="str">
        <f t="shared" si="8"/>
        <v>  </v>
      </c>
      <c r="P588" s="1"/>
      <c r="Q588" s="1"/>
      <c r="R588" s="1"/>
      <c r="S588" s="1"/>
      <c r="T588" s="1"/>
      <c r="U588" s="1"/>
      <c r="V588" s="1"/>
      <c r="W588" s="1">
        <f t="shared" si="9"/>
        <v>0</v>
      </c>
      <c r="X588" s="1" t="str">
        <f t="shared" si="10"/>
        <v>#DIV/0!</v>
      </c>
      <c r="Y588" s="1" t="str">
        <f t="shared" si="12"/>
        <v>#DIV/0!</v>
      </c>
    </row>
    <row r="589">
      <c r="A589" s="36" t="str">
        <f t="shared" si="1"/>
        <v/>
      </c>
      <c r="C589" s="38">
        <f t="shared" si="11"/>
        <v>0</v>
      </c>
      <c r="D589" s="24"/>
      <c r="E589" s="40" t="str">
        <f t="shared" si="3"/>
        <v/>
      </c>
      <c r="F589" s="22"/>
      <c r="H589" s="22"/>
      <c r="J589" s="26"/>
      <c r="K589" s="1">
        <f t="shared" si="4"/>
        <v>0</v>
      </c>
      <c r="L589" s="1">
        <f t="shared" si="5"/>
        <v>0</v>
      </c>
      <c r="M589" s="22">
        <f t="shared" si="6"/>
        <v>0</v>
      </c>
      <c r="N589" s="22" t="str">
        <f t="shared" si="7"/>
        <v/>
      </c>
      <c r="O589" s="22" t="str">
        <f t="shared" si="8"/>
        <v>  </v>
      </c>
      <c r="P589" s="1"/>
      <c r="Q589" s="1"/>
      <c r="R589" s="1"/>
      <c r="S589" s="1"/>
      <c r="T589" s="1"/>
      <c r="U589" s="1"/>
      <c r="V589" s="1"/>
      <c r="W589" s="1">
        <f t="shared" si="9"/>
        <v>0</v>
      </c>
      <c r="X589" s="1" t="str">
        <f t="shared" si="10"/>
        <v>#DIV/0!</v>
      </c>
      <c r="Y589" s="1" t="str">
        <f t="shared" si="12"/>
        <v>#DIV/0!</v>
      </c>
    </row>
    <row r="590">
      <c r="A590" s="36" t="str">
        <f t="shared" si="1"/>
        <v/>
      </c>
      <c r="C590" s="38">
        <f t="shared" si="11"/>
        <v>0</v>
      </c>
      <c r="D590" s="24"/>
      <c r="E590" s="40" t="str">
        <f t="shared" si="3"/>
        <v/>
      </c>
      <c r="F590" s="22"/>
      <c r="H590" s="22"/>
      <c r="J590" s="26"/>
      <c r="K590" s="1">
        <f t="shared" si="4"/>
        <v>0</v>
      </c>
      <c r="L590" s="1">
        <f t="shared" si="5"/>
        <v>0</v>
      </c>
      <c r="M590" s="22">
        <f t="shared" si="6"/>
        <v>0</v>
      </c>
      <c r="N590" s="22" t="str">
        <f t="shared" si="7"/>
        <v/>
      </c>
      <c r="O590" s="22" t="str">
        <f t="shared" si="8"/>
        <v>  </v>
      </c>
      <c r="P590" s="1"/>
      <c r="Q590" s="1"/>
      <c r="R590" s="1"/>
      <c r="S590" s="1"/>
      <c r="T590" s="1"/>
      <c r="U590" s="1"/>
      <c r="V590" s="1"/>
      <c r="W590" s="1">
        <f t="shared" si="9"/>
        <v>0</v>
      </c>
      <c r="X590" s="1" t="str">
        <f t="shared" si="10"/>
        <v>#DIV/0!</v>
      </c>
      <c r="Y590" s="1" t="str">
        <f t="shared" si="12"/>
        <v>#DIV/0!</v>
      </c>
    </row>
    <row r="591">
      <c r="A591" s="36" t="str">
        <f t="shared" si="1"/>
        <v/>
      </c>
      <c r="C591" s="38">
        <f t="shared" si="11"/>
        <v>0</v>
      </c>
      <c r="D591" s="24"/>
      <c r="E591" s="40" t="str">
        <f t="shared" si="3"/>
        <v/>
      </c>
      <c r="F591" s="22"/>
      <c r="H591" s="22"/>
      <c r="J591" s="26"/>
      <c r="K591" s="1">
        <f t="shared" si="4"/>
        <v>0</v>
      </c>
      <c r="L591" s="1">
        <f t="shared" si="5"/>
        <v>0</v>
      </c>
      <c r="M591" s="22">
        <f t="shared" si="6"/>
        <v>0</v>
      </c>
      <c r="N591" s="22" t="str">
        <f t="shared" si="7"/>
        <v/>
      </c>
      <c r="O591" s="22" t="str">
        <f t="shared" si="8"/>
        <v>  </v>
      </c>
      <c r="P591" s="1"/>
      <c r="Q591" s="1"/>
      <c r="R591" s="1"/>
      <c r="S591" s="1"/>
      <c r="T591" s="1"/>
      <c r="U591" s="1"/>
      <c r="V591" s="1"/>
      <c r="W591" s="1">
        <f t="shared" si="9"/>
        <v>0</v>
      </c>
      <c r="X591" s="1" t="str">
        <f t="shared" si="10"/>
        <v>#DIV/0!</v>
      </c>
      <c r="Y591" s="1" t="str">
        <f t="shared" si="12"/>
        <v>#DIV/0!</v>
      </c>
    </row>
    <row r="592">
      <c r="A592" s="36" t="str">
        <f t="shared" si="1"/>
        <v/>
      </c>
      <c r="C592" s="38">
        <f t="shared" si="11"/>
        <v>0</v>
      </c>
      <c r="D592" s="24"/>
      <c r="E592" s="40" t="str">
        <f t="shared" si="3"/>
        <v/>
      </c>
      <c r="F592" s="22"/>
      <c r="H592" s="22"/>
      <c r="J592" s="26"/>
      <c r="K592" s="1">
        <f t="shared" si="4"/>
        <v>0</v>
      </c>
      <c r="L592" s="1">
        <f t="shared" si="5"/>
        <v>0</v>
      </c>
      <c r="M592" s="22">
        <f t="shared" si="6"/>
        <v>0</v>
      </c>
      <c r="N592" s="22" t="str">
        <f t="shared" si="7"/>
        <v/>
      </c>
      <c r="O592" s="22" t="str">
        <f t="shared" si="8"/>
        <v>  </v>
      </c>
      <c r="P592" s="1"/>
      <c r="Q592" s="1"/>
      <c r="R592" s="1"/>
      <c r="S592" s="1"/>
      <c r="T592" s="1"/>
      <c r="U592" s="1"/>
      <c r="V592" s="1"/>
      <c r="W592" s="1">
        <f t="shared" si="9"/>
        <v>0</v>
      </c>
      <c r="X592" s="1" t="str">
        <f t="shared" si="10"/>
        <v>#DIV/0!</v>
      </c>
      <c r="Y592" s="1" t="str">
        <f t="shared" si="12"/>
        <v>#DIV/0!</v>
      </c>
    </row>
    <row r="593">
      <c r="A593" s="36" t="str">
        <f t="shared" si="1"/>
        <v/>
      </c>
      <c r="C593" s="38">
        <f t="shared" si="11"/>
        <v>0</v>
      </c>
      <c r="D593" s="24"/>
      <c r="E593" s="40" t="str">
        <f t="shared" si="3"/>
        <v/>
      </c>
      <c r="F593" s="22"/>
      <c r="H593" s="22"/>
      <c r="J593" s="26"/>
      <c r="K593" s="1">
        <f t="shared" si="4"/>
        <v>0</v>
      </c>
      <c r="L593" s="1">
        <f t="shared" si="5"/>
        <v>0</v>
      </c>
      <c r="M593" s="22">
        <f t="shared" si="6"/>
        <v>0</v>
      </c>
      <c r="N593" s="22" t="str">
        <f t="shared" si="7"/>
        <v/>
      </c>
      <c r="O593" s="22" t="str">
        <f t="shared" si="8"/>
        <v>  </v>
      </c>
      <c r="P593" s="1"/>
      <c r="Q593" s="1"/>
      <c r="R593" s="1"/>
      <c r="S593" s="1"/>
      <c r="T593" s="1"/>
      <c r="U593" s="1"/>
      <c r="V593" s="1"/>
      <c r="W593" s="1">
        <f t="shared" si="9"/>
        <v>0</v>
      </c>
      <c r="X593" s="1" t="str">
        <f t="shared" si="10"/>
        <v>#DIV/0!</v>
      </c>
      <c r="Y593" s="1" t="str">
        <f t="shared" si="12"/>
        <v>#DIV/0!</v>
      </c>
    </row>
    <row r="594">
      <c r="A594" s="36" t="str">
        <f t="shared" si="1"/>
        <v/>
      </c>
      <c r="C594" s="38">
        <f t="shared" si="11"/>
        <v>0</v>
      </c>
      <c r="D594" s="24"/>
      <c r="E594" s="40" t="str">
        <f t="shared" si="3"/>
        <v/>
      </c>
      <c r="F594" s="22"/>
      <c r="H594" s="22"/>
      <c r="J594" s="26"/>
      <c r="K594" s="1">
        <f t="shared" si="4"/>
        <v>0</v>
      </c>
      <c r="L594" s="1">
        <f t="shared" si="5"/>
        <v>0</v>
      </c>
      <c r="M594" s="22">
        <f t="shared" si="6"/>
        <v>0</v>
      </c>
      <c r="N594" s="22" t="str">
        <f t="shared" si="7"/>
        <v/>
      </c>
      <c r="O594" s="22" t="str">
        <f t="shared" si="8"/>
        <v>  </v>
      </c>
      <c r="P594" s="1"/>
      <c r="Q594" s="1"/>
      <c r="R594" s="1"/>
      <c r="S594" s="1"/>
      <c r="T594" s="1"/>
      <c r="U594" s="1"/>
      <c r="V594" s="1"/>
      <c r="W594" s="1">
        <f t="shared" si="9"/>
        <v>0</v>
      </c>
      <c r="X594" s="1" t="str">
        <f t="shared" si="10"/>
        <v>#DIV/0!</v>
      </c>
      <c r="Y594" s="1" t="str">
        <f t="shared" si="12"/>
        <v>#DIV/0!</v>
      </c>
    </row>
    <row r="595">
      <c r="A595" s="36" t="str">
        <f t="shared" si="1"/>
        <v/>
      </c>
      <c r="C595" s="38">
        <f t="shared" si="11"/>
        <v>0</v>
      </c>
      <c r="D595" s="24"/>
      <c r="E595" s="40" t="str">
        <f t="shared" si="3"/>
        <v/>
      </c>
      <c r="F595" s="22"/>
      <c r="H595" s="22"/>
      <c r="J595" s="26"/>
      <c r="K595" s="1">
        <f t="shared" si="4"/>
        <v>0</v>
      </c>
      <c r="L595" s="1">
        <f t="shared" si="5"/>
        <v>0</v>
      </c>
      <c r="M595" s="22">
        <f t="shared" si="6"/>
        <v>0</v>
      </c>
      <c r="N595" s="22" t="str">
        <f t="shared" si="7"/>
        <v/>
      </c>
      <c r="O595" s="22" t="str">
        <f t="shared" si="8"/>
        <v>  </v>
      </c>
      <c r="P595" s="1"/>
      <c r="Q595" s="1"/>
      <c r="R595" s="1"/>
      <c r="S595" s="1"/>
      <c r="T595" s="1"/>
      <c r="U595" s="1"/>
      <c r="V595" s="1"/>
      <c r="W595" s="1">
        <f t="shared" si="9"/>
        <v>0</v>
      </c>
      <c r="X595" s="1" t="str">
        <f t="shared" si="10"/>
        <v>#DIV/0!</v>
      </c>
      <c r="Y595" s="1" t="str">
        <f t="shared" si="12"/>
        <v>#DIV/0!</v>
      </c>
    </row>
    <row r="596">
      <c r="A596" s="36" t="str">
        <f t="shared" si="1"/>
        <v/>
      </c>
      <c r="C596" s="38">
        <f t="shared" si="11"/>
        <v>0</v>
      </c>
      <c r="D596" s="24"/>
      <c r="E596" s="40" t="str">
        <f t="shared" si="3"/>
        <v/>
      </c>
      <c r="F596" s="22"/>
      <c r="H596" s="22"/>
      <c r="J596" s="26"/>
      <c r="K596" s="1">
        <f t="shared" si="4"/>
        <v>0</v>
      </c>
      <c r="L596" s="1">
        <f t="shared" si="5"/>
        <v>0</v>
      </c>
      <c r="M596" s="22">
        <f t="shared" si="6"/>
        <v>0</v>
      </c>
      <c r="N596" s="22" t="str">
        <f t="shared" si="7"/>
        <v/>
      </c>
      <c r="O596" s="22" t="str">
        <f t="shared" si="8"/>
        <v>  </v>
      </c>
      <c r="P596" s="1"/>
      <c r="Q596" s="1"/>
      <c r="R596" s="1"/>
      <c r="S596" s="1"/>
      <c r="T596" s="1"/>
      <c r="U596" s="1"/>
      <c r="V596" s="1"/>
      <c r="W596" s="1">
        <f t="shared" si="9"/>
        <v>0</v>
      </c>
      <c r="X596" s="1" t="str">
        <f t="shared" si="10"/>
        <v>#DIV/0!</v>
      </c>
      <c r="Y596" s="1" t="str">
        <f t="shared" si="12"/>
        <v>#DIV/0!</v>
      </c>
    </row>
    <row r="597">
      <c r="A597" s="36" t="str">
        <f t="shared" si="1"/>
        <v/>
      </c>
      <c r="C597" s="38">
        <f t="shared" si="11"/>
        <v>0</v>
      </c>
      <c r="D597" s="24"/>
      <c r="E597" s="40" t="str">
        <f t="shared" si="3"/>
        <v/>
      </c>
      <c r="F597" s="22"/>
      <c r="H597" s="22"/>
      <c r="J597" s="26"/>
      <c r="K597" s="1">
        <f t="shared" si="4"/>
        <v>0</v>
      </c>
      <c r="L597" s="1">
        <f t="shared" si="5"/>
        <v>0</v>
      </c>
      <c r="M597" s="22">
        <f t="shared" si="6"/>
        <v>0</v>
      </c>
      <c r="N597" s="22" t="str">
        <f t="shared" si="7"/>
        <v/>
      </c>
      <c r="O597" s="22" t="str">
        <f t="shared" si="8"/>
        <v>  </v>
      </c>
      <c r="P597" s="1"/>
      <c r="Q597" s="1"/>
      <c r="R597" s="1"/>
      <c r="S597" s="1"/>
      <c r="T597" s="1"/>
      <c r="U597" s="1"/>
      <c r="V597" s="1"/>
      <c r="W597" s="1">
        <f t="shared" si="9"/>
        <v>0</v>
      </c>
      <c r="X597" s="1" t="str">
        <f t="shared" si="10"/>
        <v>#DIV/0!</v>
      </c>
      <c r="Y597" s="1" t="str">
        <f t="shared" si="12"/>
        <v>#DIV/0!</v>
      </c>
    </row>
    <row r="598">
      <c r="A598" s="36" t="str">
        <f t="shared" si="1"/>
        <v/>
      </c>
      <c r="C598" s="38">
        <f t="shared" si="11"/>
        <v>0</v>
      </c>
      <c r="D598" s="24"/>
      <c r="E598" s="40" t="str">
        <f t="shared" si="3"/>
        <v/>
      </c>
      <c r="F598" s="22"/>
      <c r="H598" s="22"/>
      <c r="J598" s="26"/>
      <c r="K598" s="1">
        <f t="shared" si="4"/>
        <v>0</v>
      </c>
      <c r="L598" s="1">
        <f t="shared" si="5"/>
        <v>0</v>
      </c>
      <c r="M598" s="22">
        <f t="shared" si="6"/>
        <v>0</v>
      </c>
      <c r="N598" s="22" t="str">
        <f t="shared" si="7"/>
        <v/>
      </c>
      <c r="O598" s="22" t="str">
        <f t="shared" si="8"/>
        <v>  </v>
      </c>
      <c r="P598" s="1"/>
      <c r="Q598" s="1"/>
      <c r="R598" s="1"/>
      <c r="S598" s="1"/>
      <c r="T598" s="1"/>
      <c r="U598" s="1"/>
      <c r="V598" s="1"/>
      <c r="W598" s="1">
        <f t="shared" si="9"/>
        <v>0</v>
      </c>
      <c r="X598" s="1" t="str">
        <f t="shared" si="10"/>
        <v>#DIV/0!</v>
      </c>
      <c r="Y598" s="1" t="str">
        <f t="shared" si="12"/>
        <v>#DIV/0!</v>
      </c>
    </row>
    <row r="599">
      <c r="A599" s="36" t="str">
        <f t="shared" si="1"/>
        <v/>
      </c>
      <c r="C599" s="38">
        <f t="shared" si="11"/>
        <v>0</v>
      </c>
      <c r="D599" s="24"/>
      <c r="E599" s="40" t="str">
        <f t="shared" si="3"/>
        <v/>
      </c>
      <c r="F599" s="22"/>
      <c r="H599" s="22"/>
      <c r="J599" s="26"/>
      <c r="K599" s="1">
        <f t="shared" si="4"/>
        <v>0</v>
      </c>
      <c r="L599" s="1">
        <f t="shared" si="5"/>
        <v>0</v>
      </c>
      <c r="M599" s="22">
        <f t="shared" si="6"/>
        <v>0</v>
      </c>
      <c r="N599" s="22" t="str">
        <f t="shared" si="7"/>
        <v/>
      </c>
      <c r="O599" s="22" t="str">
        <f t="shared" si="8"/>
        <v>  </v>
      </c>
      <c r="P599" s="1"/>
      <c r="Q599" s="1"/>
      <c r="R599" s="1"/>
      <c r="S599" s="1"/>
      <c r="T599" s="1"/>
      <c r="U599" s="1"/>
      <c r="V599" s="1"/>
      <c r="W599" s="1">
        <f t="shared" si="9"/>
        <v>0</v>
      </c>
      <c r="X599" s="1" t="str">
        <f t="shared" si="10"/>
        <v>#DIV/0!</v>
      </c>
      <c r="Y599" s="1" t="str">
        <f t="shared" si="12"/>
        <v>#DIV/0!</v>
      </c>
    </row>
    <row r="600">
      <c r="A600" s="36" t="str">
        <f t="shared" si="1"/>
        <v/>
      </c>
      <c r="C600" s="38">
        <f t="shared" si="11"/>
        <v>0</v>
      </c>
      <c r="D600" s="24"/>
      <c r="E600" s="40" t="str">
        <f t="shared" si="3"/>
        <v/>
      </c>
      <c r="F600" s="22"/>
      <c r="H600" s="22"/>
      <c r="J600" s="26"/>
      <c r="K600" s="1">
        <f t="shared" si="4"/>
        <v>0</v>
      </c>
      <c r="L600" s="1">
        <f t="shared" si="5"/>
        <v>0</v>
      </c>
      <c r="M600" s="22">
        <f t="shared" si="6"/>
        <v>0</v>
      </c>
      <c r="N600" s="22" t="str">
        <f t="shared" si="7"/>
        <v/>
      </c>
      <c r="O600" s="22" t="str">
        <f t="shared" si="8"/>
        <v>  </v>
      </c>
      <c r="P600" s="1"/>
      <c r="Q600" s="1"/>
      <c r="R600" s="1"/>
      <c r="S600" s="1"/>
      <c r="T600" s="1"/>
      <c r="U600" s="1"/>
      <c r="V600" s="1"/>
      <c r="W600" s="1">
        <f t="shared" si="9"/>
        <v>0</v>
      </c>
      <c r="X600" s="1" t="str">
        <f t="shared" si="10"/>
        <v>#DIV/0!</v>
      </c>
      <c r="Y600" s="1" t="str">
        <f t="shared" si="12"/>
        <v>#DIV/0!</v>
      </c>
    </row>
    <row r="601">
      <c r="A601" s="36" t="str">
        <f t="shared" si="1"/>
        <v/>
      </c>
      <c r="C601" s="38">
        <f t="shared" si="11"/>
        <v>0</v>
      </c>
      <c r="D601" s="24"/>
      <c r="E601" s="40" t="str">
        <f t="shared" si="3"/>
        <v/>
      </c>
      <c r="F601" s="22"/>
      <c r="H601" s="22"/>
      <c r="J601" s="26"/>
      <c r="K601" s="1">
        <f t="shared" si="4"/>
        <v>0</v>
      </c>
      <c r="L601" s="1">
        <f t="shared" si="5"/>
        <v>0</v>
      </c>
      <c r="M601" s="22">
        <f t="shared" si="6"/>
        <v>0</v>
      </c>
      <c r="N601" s="22" t="str">
        <f t="shared" si="7"/>
        <v/>
      </c>
      <c r="O601" s="22" t="str">
        <f t="shared" si="8"/>
        <v>  </v>
      </c>
      <c r="P601" s="1"/>
      <c r="Q601" s="1"/>
      <c r="R601" s="1"/>
      <c r="S601" s="1"/>
      <c r="T601" s="1"/>
      <c r="U601" s="1"/>
      <c r="V601" s="1"/>
      <c r="W601" s="1">
        <f t="shared" si="9"/>
        <v>0</v>
      </c>
      <c r="X601" s="1" t="str">
        <f t="shared" si="10"/>
        <v>#DIV/0!</v>
      </c>
      <c r="Y601" s="1" t="str">
        <f t="shared" si="12"/>
        <v>#DIV/0!</v>
      </c>
    </row>
    <row r="602">
      <c r="A602" s="36" t="str">
        <f t="shared" si="1"/>
        <v/>
      </c>
      <c r="C602" s="38">
        <f t="shared" si="11"/>
        <v>0</v>
      </c>
      <c r="D602" s="24"/>
      <c r="E602" s="40" t="str">
        <f t="shared" si="3"/>
        <v/>
      </c>
      <c r="F602" s="22"/>
      <c r="H602" s="22"/>
      <c r="J602" s="26"/>
      <c r="K602" s="1">
        <f t="shared" si="4"/>
        <v>0</v>
      </c>
      <c r="L602" s="1">
        <f t="shared" si="5"/>
        <v>0</v>
      </c>
      <c r="M602" s="22">
        <f t="shared" si="6"/>
        <v>0</v>
      </c>
      <c r="N602" s="22" t="str">
        <f t="shared" si="7"/>
        <v/>
      </c>
      <c r="O602" s="22" t="str">
        <f t="shared" si="8"/>
        <v>  </v>
      </c>
      <c r="P602" s="1"/>
      <c r="Q602" s="1"/>
      <c r="R602" s="1"/>
      <c r="S602" s="1"/>
      <c r="T602" s="1"/>
      <c r="U602" s="1"/>
      <c r="V602" s="1"/>
      <c r="W602" s="1">
        <f t="shared" si="9"/>
        <v>0</v>
      </c>
      <c r="X602" s="1" t="str">
        <f t="shared" si="10"/>
        <v>#DIV/0!</v>
      </c>
      <c r="Y602" s="1" t="str">
        <f t="shared" si="12"/>
        <v>#DIV/0!</v>
      </c>
    </row>
    <row r="603">
      <c r="A603" s="36" t="str">
        <f t="shared" si="1"/>
        <v/>
      </c>
      <c r="C603" s="38">
        <f t="shared" si="11"/>
        <v>0</v>
      </c>
      <c r="D603" s="24"/>
      <c r="E603" s="40" t="str">
        <f t="shared" si="3"/>
        <v/>
      </c>
      <c r="F603" s="22"/>
      <c r="H603" s="22"/>
      <c r="J603" s="26"/>
      <c r="K603" s="1">
        <f t="shared" si="4"/>
        <v>0</v>
      </c>
      <c r="L603" s="1">
        <f t="shared" si="5"/>
        <v>0</v>
      </c>
      <c r="M603" s="22">
        <f t="shared" si="6"/>
        <v>0</v>
      </c>
      <c r="N603" s="22" t="str">
        <f t="shared" si="7"/>
        <v/>
      </c>
      <c r="O603" s="22" t="str">
        <f t="shared" si="8"/>
        <v>  </v>
      </c>
      <c r="P603" s="1"/>
      <c r="Q603" s="1"/>
      <c r="R603" s="1"/>
      <c r="S603" s="1"/>
      <c r="T603" s="1"/>
      <c r="U603" s="1"/>
      <c r="V603" s="1"/>
      <c r="W603" s="1">
        <f t="shared" si="9"/>
        <v>0</v>
      </c>
      <c r="X603" s="1" t="str">
        <f t="shared" si="10"/>
        <v>#DIV/0!</v>
      </c>
      <c r="Y603" s="1" t="str">
        <f t="shared" si="12"/>
        <v>#DIV/0!</v>
      </c>
    </row>
    <row r="604">
      <c r="A604" s="36" t="str">
        <f t="shared" si="1"/>
        <v/>
      </c>
      <c r="C604" s="38">
        <f t="shared" si="11"/>
        <v>0</v>
      </c>
      <c r="D604" s="24"/>
      <c r="E604" s="40" t="str">
        <f t="shared" si="3"/>
        <v/>
      </c>
      <c r="F604" s="22"/>
      <c r="H604" s="22"/>
      <c r="J604" s="26"/>
      <c r="K604" s="1">
        <f t="shared" si="4"/>
        <v>0</v>
      </c>
      <c r="L604" s="1">
        <f t="shared" si="5"/>
        <v>0</v>
      </c>
      <c r="M604" s="22">
        <f t="shared" si="6"/>
        <v>0</v>
      </c>
      <c r="N604" s="22" t="str">
        <f t="shared" si="7"/>
        <v/>
      </c>
      <c r="O604" s="22" t="str">
        <f t="shared" si="8"/>
        <v>  </v>
      </c>
      <c r="P604" s="1"/>
      <c r="Q604" s="1"/>
      <c r="R604" s="1"/>
      <c r="S604" s="1"/>
      <c r="T604" s="1"/>
      <c r="U604" s="1"/>
      <c r="V604" s="1"/>
      <c r="W604" s="1">
        <f t="shared" si="9"/>
        <v>0</v>
      </c>
      <c r="X604" s="1" t="str">
        <f t="shared" si="10"/>
        <v>#DIV/0!</v>
      </c>
      <c r="Y604" s="1" t="str">
        <f t="shared" si="12"/>
        <v>#DIV/0!</v>
      </c>
    </row>
    <row r="605">
      <c r="A605" s="36" t="str">
        <f t="shared" si="1"/>
        <v/>
      </c>
      <c r="C605" s="38">
        <f t="shared" si="11"/>
        <v>0</v>
      </c>
      <c r="D605" s="24"/>
      <c r="E605" s="40" t="str">
        <f t="shared" si="3"/>
        <v/>
      </c>
      <c r="F605" s="22"/>
      <c r="H605" s="22"/>
      <c r="J605" s="26"/>
      <c r="K605" s="1">
        <f t="shared" si="4"/>
        <v>0</v>
      </c>
      <c r="L605" s="1">
        <f t="shared" si="5"/>
        <v>0</v>
      </c>
      <c r="M605" s="22">
        <f t="shared" si="6"/>
        <v>0</v>
      </c>
      <c r="N605" s="22" t="str">
        <f t="shared" si="7"/>
        <v/>
      </c>
      <c r="O605" s="22" t="str">
        <f t="shared" si="8"/>
        <v>  </v>
      </c>
      <c r="P605" s="1"/>
      <c r="Q605" s="1"/>
      <c r="R605" s="1"/>
      <c r="S605" s="1"/>
      <c r="T605" s="1"/>
      <c r="U605" s="1"/>
      <c r="V605" s="1"/>
      <c r="W605" s="1">
        <f t="shared" si="9"/>
        <v>0</v>
      </c>
      <c r="X605" s="1" t="str">
        <f t="shared" si="10"/>
        <v>#DIV/0!</v>
      </c>
      <c r="Y605" s="1" t="str">
        <f t="shared" si="12"/>
        <v>#DIV/0!</v>
      </c>
    </row>
    <row r="606">
      <c r="A606" s="36" t="str">
        <f t="shared" si="1"/>
        <v/>
      </c>
      <c r="C606" s="38">
        <f t="shared" si="11"/>
        <v>0</v>
      </c>
      <c r="D606" s="24"/>
      <c r="E606" s="40" t="str">
        <f t="shared" si="3"/>
        <v/>
      </c>
      <c r="F606" s="22"/>
      <c r="H606" s="22"/>
      <c r="J606" s="26"/>
      <c r="K606" s="1">
        <f t="shared" si="4"/>
        <v>0</v>
      </c>
      <c r="L606" s="1">
        <f t="shared" si="5"/>
        <v>0</v>
      </c>
      <c r="M606" s="22">
        <f t="shared" si="6"/>
        <v>0</v>
      </c>
      <c r="N606" s="22" t="str">
        <f t="shared" si="7"/>
        <v/>
      </c>
      <c r="O606" s="22" t="str">
        <f t="shared" si="8"/>
        <v>  </v>
      </c>
      <c r="P606" s="1"/>
      <c r="Q606" s="1"/>
      <c r="R606" s="1"/>
      <c r="S606" s="1"/>
      <c r="T606" s="1"/>
      <c r="U606" s="1"/>
      <c r="V606" s="1"/>
      <c r="W606" s="1">
        <f t="shared" si="9"/>
        <v>0</v>
      </c>
      <c r="X606" s="1" t="str">
        <f t="shared" si="10"/>
        <v>#DIV/0!</v>
      </c>
      <c r="Y606" s="1" t="str">
        <f t="shared" si="12"/>
        <v>#DIV/0!</v>
      </c>
    </row>
    <row r="607">
      <c r="A607" s="36" t="str">
        <f t="shared" si="1"/>
        <v/>
      </c>
      <c r="C607" s="38">
        <f t="shared" si="11"/>
        <v>0</v>
      </c>
      <c r="D607" s="24"/>
      <c r="E607" s="40" t="str">
        <f t="shared" si="3"/>
        <v/>
      </c>
      <c r="F607" s="22"/>
      <c r="H607" s="22"/>
      <c r="J607" s="26"/>
      <c r="K607" s="1">
        <f t="shared" si="4"/>
        <v>0</v>
      </c>
      <c r="L607" s="1">
        <f t="shared" si="5"/>
        <v>0</v>
      </c>
      <c r="M607" s="22">
        <f t="shared" si="6"/>
        <v>0</v>
      </c>
      <c r="N607" s="22" t="str">
        <f t="shared" si="7"/>
        <v/>
      </c>
      <c r="O607" s="22" t="str">
        <f t="shared" si="8"/>
        <v>  </v>
      </c>
      <c r="P607" s="1"/>
      <c r="Q607" s="1"/>
      <c r="R607" s="1"/>
      <c r="S607" s="1"/>
      <c r="T607" s="1"/>
      <c r="U607" s="1"/>
      <c r="V607" s="1"/>
      <c r="W607" s="1">
        <f t="shared" si="9"/>
        <v>0</v>
      </c>
      <c r="X607" s="1" t="str">
        <f t="shared" si="10"/>
        <v>#DIV/0!</v>
      </c>
      <c r="Y607" s="1" t="str">
        <f t="shared" si="12"/>
        <v>#DIV/0!</v>
      </c>
    </row>
    <row r="608">
      <c r="A608" s="36" t="str">
        <f t="shared" si="1"/>
        <v/>
      </c>
      <c r="C608" s="38">
        <f t="shared" si="11"/>
        <v>0</v>
      </c>
      <c r="D608" s="24"/>
      <c r="E608" s="40" t="str">
        <f t="shared" si="3"/>
        <v/>
      </c>
      <c r="F608" s="22"/>
      <c r="H608" s="22"/>
      <c r="J608" s="26"/>
      <c r="K608" s="1">
        <f t="shared" si="4"/>
        <v>0</v>
      </c>
      <c r="L608" s="1">
        <f t="shared" si="5"/>
        <v>0</v>
      </c>
      <c r="M608" s="22">
        <f t="shared" si="6"/>
        <v>0</v>
      </c>
      <c r="N608" s="22" t="str">
        <f t="shared" si="7"/>
        <v/>
      </c>
      <c r="O608" s="22" t="str">
        <f t="shared" si="8"/>
        <v>  </v>
      </c>
      <c r="P608" s="1"/>
      <c r="Q608" s="1"/>
      <c r="R608" s="1"/>
      <c r="S608" s="1"/>
      <c r="T608" s="1"/>
      <c r="U608" s="1"/>
      <c r="V608" s="1"/>
      <c r="W608" s="1">
        <f t="shared" si="9"/>
        <v>0</v>
      </c>
      <c r="X608" s="1" t="str">
        <f t="shared" si="10"/>
        <v>#DIV/0!</v>
      </c>
      <c r="Y608" s="1" t="str">
        <f t="shared" si="12"/>
        <v>#DIV/0!</v>
      </c>
    </row>
    <row r="609">
      <c r="A609" s="36" t="str">
        <f t="shared" si="1"/>
        <v/>
      </c>
      <c r="C609" s="38">
        <f t="shared" si="11"/>
        <v>0</v>
      </c>
      <c r="D609" s="24"/>
      <c r="E609" s="40" t="str">
        <f t="shared" si="3"/>
        <v/>
      </c>
      <c r="F609" s="22"/>
      <c r="H609" s="22"/>
      <c r="J609" s="26"/>
      <c r="K609" s="1">
        <f t="shared" si="4"/>
        <v>0</v>
      </c>
      <c r="L609" s="1">
        <f t="shared" si="5"/>
        <v>0</v>
      </c>
      <c r="M609" s="22">
        <f t="shared" si="6"/>
        <v>0</v>
      </c>
      <c r="N609" s="22" t="str">
        <f t="shared" si="7"/>
        <v/>
      </c>
      <c r="O609" s="22" t="str">
        <f t="shared" si="8"/>
        <v>  </v>
      </c>
      <c r="P609" s="1"/>
      <c r="Q609" s="1"/>
      <c r="R609" s="1"/>
      <c r="S609" s="1"/>
      <c r="T609" s="1"/>
      <c r="U609" s="1"/>
      <c r="V609" s="1"/>
      <c r="W609" s="1">
        <f t="shared" si="9"/>
        <v>0</v>
      </c>
      <c r="X609" s="1" t="str">
        <f t="shared" si="10"/>
        <v>#DIV/0!</v>
      </c>
      <c r="Y609" s="1" t="str">
        <f t="shared" si="12"/>
        <v>#DIV/0!</v>
      </c>
    </row>
    <row r="610">
      <c r="A610" s="36" t="str">
        <f t="shared" si="1"/>
        <v/>
      </c>
      <c r="C610" s="38">
        <f t="shared" si="11"/>
        <v>0</v>
      </c>
      <c r="D610" s="24"/>
      <c r="E610" s="40" t="str">
        <f t="shared" si="3"/>
        <v/>
      </c>
      <c r="F610" s="22"/>
      <c r="H610" s="22"/>
      <c r="J610" s="26"/>
      <c r="K610" s="1">
        <f t="shared" si="4"/>
        <v>0</v>
      </c>
      <c r="L610" s="1">
        <f t="shared" si="5"/>
        <v>0</v>
      </c>
      <c r="M610" s="22">
        <f t="shared" si="6"/>
        <v>0</v>
      </c>
      <c r="N610" s="22" t="str">
        <f t="shared" si="7"/>
        <v/>
      </c>
      <c r="O610" s="22" t="str">
        <f t="shared" si="8"/>
        <v>  </v>
      </c>
      <c r="P610" s="1"/>
      <c r="Q610" s="1"/>
      <c r="R610" s="1"/>
      <c r="S610" s="1"/>
      <c r="T610" s="1"/>
      <c r="U610" s="1"/>
      <c r="V610" s="1"/>
      <c r="W610" s="1">
        <f t="shared" si="9"/>
        <v>0</v>
      </c>
      <c r="X610" s="1" t="str">
        <f t="shared" si="10"/>
        <v>#DIV/0!</v>
      </c>
      <c r="Y610" s="1" t="str">
        <f t="shared" si="12"/>
        <v>#DIV/0!</v>
      </c>
    </row>
    <row r="611">
      <c r="A611" s="36" t="str">
        <f t="shared" si="1"/>
        <v/>
      </c>
      <c r="C611" s="38">
        <f t="shared" si="11"/>
        <v>0</v>
      </c>
      <c r="D611" s="24"/>
      <c r="E611" s="40" t="str">
        <f t="shared" si="3"/>
        <v/>
      </c>
      <c r="F611" s="22"/>
      <c r="H611" s="22"/>
      <c r="J611" s="26"/>
      <c r="K611" s="1">
        <f t="shared" si="4"/>
        <v>0</v>
      </c>
      <c r="L611" s="1">
        <f t="shared" si="5"/>
        <v>0</v>
      </c>
      <c r="M611" s="22">
        <f t="shared" si="6"/>
        <v>0</v>
      </c>
      <c r="N611" s="22" t="str">
        <f t="shared" si="7"/>
        <v/>
      </c>
      <c r="O611" s="22" t="str">
        <f t="shared" si="8"/>
        <v>  </v>
      </c>
      <c r="P611" s="1"/>
      <c r="Q611" s="1"/>
      <c r="R611" s="1"/>
      <c r="S611" s="1"/>
      <c r="T611" s="1"/>
      <c r="U611" s="1"/>
      <c r="V611" s="1"/>
      <c r="W611" s="1">
        <f t="shared" si="9"/>
        <v>0</v>
      </c>
      <c r="X611" s="1" t="str">
        <f t="shared" si="10"/>
        <v>#DIV/0!</v>
      </c>
      <c r="Y611" s="1" t="str">
        <f t="shared" si="12"/>
        <v>#DIV/0!</v>
      </c>
    </row>
    <row r="612">
      <c r="A612" s="36" t="str">
        <f t="shared" si="1"/>
        <v/>
      </c>
      <c r="C612" s="38">
        <f t="shared" si="11"/>
        <v>0</v>
      </c>
      <c r="D612" s="24"/>
      <c r="E612" s="40" t="str">
        <f t="shared" si="3"/>
        <v/>
      </c>
      <c r="F612" s="22"/>
      <c r="H612" s="22"/>
      <c r="J612" s="26"/>
      <c r="K612" s="1">
        <f t="shared" si="4"/>
        <v>0</v>
      </c>
      <c r="L612" s="1">
        <f t="shared" si="5"/>
        <v>0</v>
      </c>
      <c r="M612" s="22">
        <f t="shared" si="6"/>
        <v>0</v>
      </c>
      <c r="N612" s="22" t="str">
        <f t="shared" si="7"/>
        <v/>
      </c>
      <c r="O612" s="22" t="str">
        <f t="shared" si="8"/>
        <v>  </v>
      </c>
      <c r="P612" s="1"/>
      <c r="Q612" s="1"/>
      <c r="R612" s="1"/>
      <c r="S612" s="1"/>
      <c r="T612" s="1"/>
      <c r="U612" s="1"/>
      <c r="V612" s="1"/>
      <c r="W612" s="1">
        <f t="shared" si="9"/>
        <v>0</v>
      </c>
      <c r="X612" s="1" t="str">
        <f t="shared" si="10"/>
        <v>#DIV/0!</v>
      </c>
      <c r="Y612" s="1" t="str">
        <f t="shared" si="12"/>
        <v>#DIV/0!</v>
      </c>
    </row>
    <row r="613">
      <c r="A613" s="36" t="str">
        <f t="shared" si="1"/>
        <v/>
      </c>
      <c r="C613" s="38">
        <f t="shared" si="11"/>
        <v>0</v>
      </c>
      <c r="D613" s="24"/>
      <c r="E613" s="40" t="str">
        <f t="shared" si="3"/>
        <v/>
      </c>
      <c r="F613" s="22"/>
      <c r="H613" s="22"/>
      <c r="J613" s="26"/>
      <c r="K613" s="1">
        <f t="shared" si="4"/>
        <v>0</v>
      </c>
      <c r="L613" s="1">
        <f t="shared" si="5"/>
        <v>0</v>
      </c>
      <c r="M613" s="22">
        <f t="shared" si="6"/>
        <v>0</v>
      </c>
      <c r="N613" s="22" t="str">
        <f t="shared" si="7"/>
        <v/>
      </c>
      <c r="O613" s="22" t="str">
        <f t="shared" si="8"/>
        <v>  </v>
      </c>
      <c r="P613" s="1"/>
      <c r="Q613" s="1"/>
      <c r="R613" s="1"/>
      <c r="S613" s="1"/>
      <c r="T613" s="1"/>
      <c r="U613" s="1"/>
      <c r="V613" s="1"/>
      <c r="W613" s="1">
        <f t="shared" si="9"/>
        <v>0</v>
      </c>
      <c r="X613" s="1" t="str">
        <f t="shared" si="10"/>
        <v>#DIV/0!</v>
      </c>
      <c r="Y613" s="1" t="str">
        <f t="shared" si="12"/>
        <v>#DIV/0!</v>
      </c>
    </row>
    <row r="614">
      <c r="A614" s="36" t="str">
        <f t="shared" si="1"/>
        <v/>
      </c>
      <c r="C614" s="38">
        <f t="shared" si="11"/>
        <v>0</v>
      </c>
      <c r="D614" s="24"/>
      <c r="E614" s="40" t="str">
        <f t="shared" si="3"/>
        <v/>
      </c>
      <c r="F614" s="22"/>
      <c r="H614" s="22"/>
      <c r="J614" s="26"/>
      <c r="K614" s="1">
        <f t="shared" si="4"/>
        <v>0</v>
      </c>
      <c r="L614" s="1">
        <f t="shared" si="5"/>
        <v>0</v>
      </c>
      <c r="M614" s="22">
        <f t="shared" si="6"/>
        <v>0</v>
      </c>
      <c r="N614" s="22" t="str">
        <f t="shared" si="7"/>
        <v/>
      </c>
      <c r="O614" s="22" t="str">
        <f t="shared" si="8"/>
        <v>  </v>
      </c>
      <c r="P614" s="1"/>
      <c r="Q614" s="1"/>
      <c r="R614" s="1"/>
      <c r="S614" s="1"/>
      <c r="T614" s="1"/>
      <c r="U614" s="1"/>
      <c r="V614" s="1"/>
      <c r="W614" s="1">
        <f t="shared" si="9"/>
        <v>0</v>
      </c>
      <c r="X614" s="1" t="str">
        <f t="shared" si="10"/>
        <v>#DIV/0!</v>
      </c>
      <c r="Y614" s="1" t="str">
        <f t="shared" si="12"/>
        <v>#DIV/0!</v>
      </c>
    </row>
    <row r="615">
      <c r="A615" s="36" t="str">
        <f t="shared" si="1"/>
        <v/>
      </c>
      <c r="C615" s="38">
        <f t="shared" si="11"/>
        <v>0</v>
      </c>
      <c r="D615" s="24"/>
      <c r="E615" s="40" t="str">
        <f t="shared" si="3"/>
        <v/>
      </c>
      <c r="F615" s="22"/>
      <c r="H615" s="22"/>
      <c r="J615" s="26"/>
      <c r="K615" s="1">
        <f t="shared" si="4"/>
        <v>0</v>
      </c>
      <c r="L615" s="1">
        <f t="shared" si="5"/>
        <v>0</v>
      </c>
      <c r="M615" s="22">
        <f t="shared" si="6"/>
        <v>0</v>
      </c>
      <c r="N615" s="22" t="str">
        <f t="shared" si="7"/>
        <v/>
      </c>
      <c r="O615" s="22" t="str">
        <f t="shared" si="8"/>
        <v>  </v>
      </c>
      <c r="P615" s="1"/>
      <c r="Q615" s="1"/>
      <c r="R615" s="1"/>
      <c r="S615" s="1"/>
      <c r="T615" s="1"/>
      <c r="U615" s="1"/>
      <c r="V615" s="1"/>
      <c r="W615" s="1">
        <f t="shared" si="9"/>
        <v>0</v>
      </c>
      <c r="X615" s="1" t="str">
        <f t="shared" si="10"/>
        <v>#DIV/0!</v>
      </c>
      <c r="Y615" s="1" t="str">
        <f t="shared" si="12"/>
        <v>#DIV/0!</v>
      </c>
    </row>
    <row r="616">
      <c r="A616" s="36" t="str">
        <f t="shared" si="1"/>
        <v/>
      </c>
      <c r="C616" s="38">
        <f t="shared" si="11"/>
        <v>0</v>
      </c>
      <c r="D616" s="24"/>
      <c r="E616" s="40" t="str">
        <f t="shared" si="3"/>
        <v/>
      </c>
      <c r="F616" s="22"/>
      <c r="H616" s="22"/>
      <c r="J616" s="26"/>
      <c r="K616" s="1">
        <f t="shared" si="4"/>
        <v>0</v>
      </c>
      <c r="L616" s="1">
        <f t="shared" si="5"/>
        <v>0</v>
      </c>
      <c r="M616" s="22">
        <f t="shared" si="6"/>
        <v>0</v>
      </c>
      <c r="N616" s="22" t="str">
        <f t="shared" si="7"/>
        <v/>
      </c>
      <c r="O616" s="22" t="str">
        <f t="shared" si="8"/>
        <v>  </v>
      </c>
      <c r="P616" s="1"/>
      <c r="Q616" s="1"/>
      <c r="R616" s="1"/>
      <c r="S616" s="1"/>
      <c r="T616" s="1"/>
      <c r="U616" s="1"/>
      <c r="V616" s="1"/>
      <c r="W616" s="1">
        <f t="shared" si="9"/>
        <v>0</v>
      </c>
      <c r="X616" s="1" t="str">
        <f t="shared" si="10"/>
        <v>#DIV/0!</v>
      </c>
      <c r="Y616" s="1" t="str">
        <f t="shared" si="12"/>
        <v>#DIV/0!</v>
      </c>
    </row>
    <row r="617">
      <c r="A617" s="36" t="str">
        <f t="shared" si="1"/>
        <v/>
      </c>
      <c r="C617" s="38">
        <f t="shared" si="11"/>
        <v>0</v>
      </c>
      <c r="D617" s="24"/>
      <c r="E617" s="40" t="str">
        <f t="shared" si="3"/>
        <v/>
      </c>
      <c r="F617" s="22"/>
      <c r="H617" s="22"/>
      <c r="J617" s="26"/>
      <c r="K617" s="1">
        <f t="shared" si="4"/>
        <v>0</v>
      </c>
      <c r="L617" s="1">
        <f t="shared" si="5"/>
        <v>0</v>
      </c>
      <c r="M617" s="22">
        <f t="shared" si="6"/>
        <v>0</v>
      </c>
      <c r="N617" s="22" t="str">
        <f t="shared" si="7"/>
        <v/>
      </c>
      <c r="O617" s="22" t="str">
        <f t="shared" si="8"/>
        <v>  </v>
      </c>
      <c r="P617" s="1"/>
      <c r="Q617" s="1"/>
      <c r="R617" s="1"/>
      <c r="S617" s="1"/>
      <c r="T617" s="1"/>
      <c r="U617" s="1"/>
      <c r="V617" s="1"/>
      <c r="W617" s="1">
        <f t="shared" si="9"/>
        <v>0</v>
      </c>
      <c r="X617" s="1" t="str">
        <f t="shared" si="10"/>
        <v>#DIV/0!</v>
      </c>
      <c r="Y617" s="1" t="str">
        <f t="shared" si="12"/>
        <v>#DIV/0!</v>
      </c>
    </row>
    <row r="618">
      <c r="A618" s="36" t="str">
        <f t="shared" si="1"/>
        <v/>
      </c>
      <c r="C618" s="38">
        <f t="shared" si="11"/>
        <v>0</v>
      </c>
      <c r="D618" s="24"/>
      <c r="E618" s="40" t="str">
        <f t="shared" si="3"/>
        <v/>
      </c>
      <c r="F618" s="22"/>
      <c r="H618" s="22"/>
      <c r="J618" s="26"/>
      <c r="K618" s="1">
        <f t="shared" si="4"/>
        <v>0</v>
      </c>
      <c r="L618" s="1">
        <f t="shared" si="5"/>
        <v>0</v>
      </c>
      <c r="M618" s="22">
        <f t="shared" si="6"/>
        <v>0</v>
      </c>
      <c r="N618" s="22" t="str">
        <f t="shared" si="7"/>
        <v/>
      </c>
      <c r="O618" s="22" t="str">
        <f t="shared" si="8"/>
        <v>  </v>
      </c>
      <c r="P618" s="1"/>
      <c r="Q618" s="1"/>
      <c r="R618" s="1"/>
      <c r="S618" s="1"/>
      <c r="T618" s="1"/>
      <c r="U618" s="1"/>
      <c r="V618" s="1"/>
      <c r="W618" s="1">
        <f t="shared" si="9"/>
        <v>0</v>
      </c>
      <c r="X618" s="1" t="str">
        <f t="shared" si="10"/>
        <v>#DIV/0!</v>
      </c>
      <c r="Y618" s="1" t="str">
        <f t="shared" si="12"/>
        <v>#DIV/0!</v>
      </c>
    </row>
    <row r="619">
      <c r="A619" s="36" t="str">
        <f t="shared" si="1"/>
        <v/>
      </c>
      <c r="C619" s="38">
        <f t="shared" si="11"/>
        <v>0</v>
      </c>
      <c r="D619" s="24"/>
      <c r="E619" s="40" t="str">
        <f t="shared" si="3"/>
        <v/>
      </c>
      <c r="F619" s="22"/>
      <c r="H619" s="22"/>
      <c r="J619" s="26"/>
      <c r="K619" s="1">
        <f t="shared" si="4"/>
        <v>0</v>
      </c>
      <c r="L619" s="1">
        <f t="shared" si="5"/>
        <v>0</v>
      </c>
      <c r="M619" s="22">
        <f t="shared" si="6"/>
        <v>0</v>
      </c>
      <c r="N619" s="22" t="str">
        <f t="shared" si="7"/>
        <v/>
      </c>
      <c r="O619" s="22" t="str">
        <f t="shared" si="8"/>
        <v>  </v>
      </c>
      <c r="P619" s="1"/>
      <c r="Q619" s="1"/>
      <c r="R619" s="1"/>
      <c r="S619" s="1"/>
      <c r="T619" s="1"/>
      <c r="U619" s="1"/>
      <c r="V619" s="1"/>
      <c r="W619" s="1">
        <f t="shared" si="9"/>
        <v>0</v>
      </c>
      <c r="X619" s="1" t="str">
        <f t="shared" si="10"/>
        <v>#DIV/0!</v>
      </c>
      <c r="Y619" s="1" t="str">
        <f t="shared" si="12"/>
        <v>#DIV/0!</v>
      </c>
    </row>
    <row r="620">
      <c r="A620" s="36" t="str">
        <f t="shared" si="1"/>
        <v/>
      </c>
      <c r="C620" s="38">
        <f t="shared" si="11"/>
        <v>0</v>
      </c>
      <c r="D620" s="24"/>
      <c r="E620" s="40" t="str">
        <f t="shared" si="3"/>
        <v/>
      </c>
      <c r="F620" s="22"/>
      <c r="H620" s="22"/>
      <c r="J620" s="26"/>
      <c r="K620" s="1">
        <f t="shared" si="4"/>
        <v>0</v>
      </c>
      <c r="L620" s="1">
        <f t="shared" si="5"/>
        <v>0</v>
      </c>
      <c r="M620" s="22">
        <f t="shared" si="6"/>
        <v>0</v>
      </c>
      <c r="N620" s="22" t="str">
        <f t="shared" si="7"/>
        <v/>
      </c>
      <c r="O620" s="22" t="str">
        <f t="shared" si="8"/>
        <v>  </v>
      </c>
      <c r="P620" s="1"/>
      <c r="Q620" s="1"/>
      <c r="R620" s="1"/>
      <c r="S620" s="1"/>
      <c r="T620" s="1"/>
      <c r="U620" s="1"/>
      <c r="V620" s="1"/>
      <c r="W620" s="1">
        <f t="shared" si="9"/>
        <v>0</v>
      </c>
      <c r="X620" s="1" t="str">
        <f t="shared" si="10"/>
        <v>#DIV/0!</v>
      </c>
      <c r="Y620" s="1" t="str">
        <f t="shared" si="12"/>
        <v>#DIV/0!</v>
      </c>
    </row>
    <row r="621">
      <c r="A621" s="36" t="str">
        <f t="shared" si="1"/>
        <v/>
      </c>
      <c r="C621" s="38">
        <f t="shared" si="11"/>
        <v>0</v>
      </c>
      <c r="D621" s="24"/>
      <c r="E621" s="40" t="str">
        <f t="shared" si="3"/>
        <v/>
      </c>
      <c r="F621" s="22"/>
      <c r="H621" s="22"/>
      <c r="J621" s="26"/>
      <c r="K621" s="1">
        <f t="shared" si="4"/>
        <v>0</v>
      </c>
      <c r="L621" s="1">
        <f t="shared" si="5"/>
        <v>0</v>
      </c>
      <c r="M621" s="22">
        <f t="shared" si="6"/>
        <v>0</v>
      </c>
      <c r="N621" s="22" t="str">
        <f t="shared" si="7"/>
        <v/>
      </c>
      <c r="O621" s="22" t="str">
        <f t="shared" si="8"/>
        <v>  </v>
      </c>
      <c r="P621" s="1"/>
      <c r="Q621" s="1"/>
      <c r="R621" s="1"/>
      <c r="S621" s="1"/>
      <c r="T621" s="1"/>
      <c r="U621" s="1"/>
      <c r="V621" s="1"/>
      <c r="W621" s="1">
        <f t="shared" si="9"/>
        <v>0</v>
      </c>
      <c r="X621" s="1" t="str">
        <f t="shared" si="10"/>
        <v>#DIV/0!</v>
      </c>
      <c r="Y621" s="1" t="str">
        <f t="shared" si="12"/>
        <v>#DIV/0!</v>
      </c>
    </row>
    <row r="622">
      <c r="A622" s="36" t="str">
        <f t="shared" si="1"/>
        <v/>
      </c>
      <c r="C622" s="38">
        <f t="shared" si="11"/>
        <v>0</v>
      </c>
      <c r="D622" s="24"/>
      <c r="E622" s="40" t="str">
        <f t="shared" si="3"/>
        <v/>
      </c>
      <c r="F622" s="22"/>
      <c r="H622" s="22"/>
      <c r="J622" s="26"/>
      <c r="K622" s="1">
        <f t="shared" si="4"/>
        <v>0</v>
      </c>
      <c r="L622" s="1">
        <f t="shared" si="5"/>
        <v>0</v>
      </c>
      <c r="M622" s="22">
        <f t="shared" si="6"/>
        <v>0</v>
      </c>
      <c r="N622" s="22" t="str">
        <f t="shared" si="7"/>
        <v/>
      </c>
      <c r="O622" s="22" t="str">
        <f t="shared" si="8"/>
        <v>  </v>
      </c>
      <c r="P622" s="1"/>
      <c r="Q622" s="1"/>
      <c r="R622" s="1"/>
      <c r="S622" s="1"/>
      <c r="T622" s="1"/>
      <c r="U622" s="1"/>
      <c r="V622" s="1"/>
      <c r="W622" s="1">
        <f t="shared" si="9"/>
        <v>0</v>
      </c>
      <c r="X622" s="1" t="str">
        <f t="shared" si="10"/>
        <v>#DIV/0!</v>
      </c>
      <c r="Y622" s="1" t="str">
        <f t="shared" si="12"/>
        <v>#DIV/0!</v>
      </c>
    </row>
    <row r="623">
      <c r="A623" s="36" t="str">
        <f t="shared" si="1"/>
        <v/>
      </c>
      <c r="C623" s="38">
        <f t="shared" si="11"/>
        <v>0</v>
      </c>
      <c r="D623" s="24"/>
      <c r="E623" s="40" t="str">
        <f t="shared" si="3"/>
        <v/>
      </c>
      <c r="F623" s="22"/>
      <c r="H623" s="22"/>
      <c r="J623" s="26"/>
      <c r="K623" s="1">
        <f t="shared" si="4"/>
        <v>0</v>
      </c>
      <c r="L623" s="1">
        <f t="shared" si="5"/>
        <v>0</v>
      </c>
      <c r="M623" s="22">
        <f t="shared" si="6"/>
        <v>0</v>
      </c>
      <c r="N623" s="22" t="str">
        <f t="shared" si="7"/>
        <v/>
      </c>
      <c r="O623" s="22" t="str">
        <f t="shared" si="8"/>
        <v>  </v>
      </c>
      <c r="P623" s="1"/>
      <c r="Q623" s="1"/>
      <c r="R623" s="1"/>
      <c r="S623" s="1"/>
      <c r="T623" s="1"/>
      <c r="U623" s="1"/>
      <c r="V623" s="1"/>
      <c r="W623" s="1">
        <f t="shared" si="9"/>
        <v>0</v>
      </c>
      <c r="X623" s="1" t="str">
        <f t="shared" si="10"/>
        <v>#DIV/0!</v>
      </c>
      <c r="Y623" s="1" t="str">
        <f t="shared" si="12"/>
        <v>#DIV/0!</v>
      </c>
    </row>
    <row r="624">
      <c r="A624" s="36" t="str">
        <f t="shared" si="1"/>
        <v/>
      </c>
      <c r="C624" s="38">
        <f t="shared" si="11"/>
        <v>0</v>
      </c>
      <c r="D624" s="24"/>
      <c r="E624" s="40" t="str">
        <f t="shared" si="3"/>
        <v/>
      </c>
      <c r="F624" s="22"/>
      <c r="H624" s="22"/>
      <c r="J624" s="26"/>
      <c r="K624" s="1">
        <f t="shared" si="4"/>
        <v>0</v>
      </c>
      <c r="L624" s="1">
        <f t="shared" si="5"/>
        <v>0</v>
      </c>
      <c r="M624" s="22">
        <f t="shared" si="6"/>
        <v>0</v>
      </c>
      <c r="N624" s="22" t="str">
        <f t="shared" si="7"/>
        <v/>
      </c>
      <c r="O624" s="22" t="str">
        <f t="shared" si="8"/>
        <v>  </v>
      </c>
      <c r="P624" s="1"/>
      <c r="Q624" s="1"/>
      <c r="R624" s="1"/>
      <c r="S624" s="1"/>
      <c r="T624" s="1"/>
      <c r="U624" s="1"/>
      <c r="V624" s="1"/>
      <c r="W624" s="1">
        <f t="shared" si="9"/>
        <v>0</v>
      </c>
      <c r="X624" s="1" t="str">
        <f t="shared" si="10"/>
        <v>#DIV/0!</v>
      </c>
      <c r="Y624" s="1" t="str">
        <f t="shared" si="12"/>
        <v>#DIV/0!</v>
      </c>
    </row>
    <row r="625">
      <c r="A625" s="36" t="str">
        <f t="shared" si="1"/>
        <v/>
      </c>
      <c r="C625" s="38">
        <f t="shared" si="11"/>
        <v>0</v>
      </c>
      <c r="D625" s="24"/>
      <c r="E625" s="40" t="str">
        <f t="shared" si="3"/>
        <v/>
      </c>
      <c r="F625" s="22"/>
      <c r="H625" s="22"/>
      <c r="J625" s="26"/>
      <c r="K625" s="1">
        <f t="shared" si="4"/>
        <v>0</v>
      </c>
      <c r="L625" s="1">
        <f t="shared" si="5"/>
        <v>0</v>
      </c>
      <c r="M625" s="22">
        <f t="shared" si="6"/>
        <v>0</v>
      </c>
      <c r="N625" s="22" t="str">
        <f t="shared" si="7"/>
        <v/>
      </c>
      <c r="O625" s="22" t="str">
        <f t="shared" si="8"/>
        <v>  </v>
      </c>
      <c r="P625" s="1"/>
      <c r="Q625" s="1"/>
      <c r="R625" s="1"/>
      <c r="S625" s="1"/>
      <c r="T625" s="1"/>
      <c r="U625" s="1"/>
      <c r="V625" s="1"/>
      <c r="W625" s="1">
        <f t="shared" si="9"/>
        <v>0</v>
      </c>
      <c r="X625" s="1" t="str">
        <f t="shared" si="10"/>
        <v>#DIV/0!</v>
      </c>
      <c r="Y625" s="1" t="str">
        <f t="shared" si="12"/>
        <v>#DIV/0!</v>
      </c>
    </row>
    <row r="626">
      <c r="A626" s="36" t="str">
        <f t="shared" si="1"/>
        <v/>
      </c>
      <c r="C626" s="38">
        <f t="shared" si="11"/>
        <v>0</v>
      </c>
      <c r="D626" s="24"/>
      <c r="E626" s="40" t="str">
        <f t="shared" si="3"/>
        <v/>
      </c>
      <c r="F626" s="22"/>
      <c r="H626" s="22"/>
      <c r="J626" s="26"/>
      <c r="K626" s="1">
        <f t="shared" si="4"/>
        <v>0</v>
      </c>
      <c r="L626" s="1">
        <f t="shared" si="5"/>
        <v>0</v>
      </c>
      <c r="M626" s="22">
        <f t="shared" si="6"/>
        <v>0</v>
      </c>
      <c r="N626" s="22" t="str">
        <f t="shared" si="7"/>
        <v/>
      </c>
      <c r="O626" s="22" t="str">
        <f t="shared" si="8"/>
        <v>  </v>
      </c>
      <c r="P626" s="1"/>
      <c r="Q626" s="1"/>
      <c r="R626" s="1"/>
      <c r="S626" s="1"/>
      <c r="T626" s="1"/>
      <c r="U626" s="1"/>
      <c r="V626" s="1"/>
      <c r="W626" s="1">
        <f t="shared" si="9"/>
        <v>0</v>
      </c>
      <c r="X626" s="1" t="str">
        <f t="shared" si="10"/>
        <v>#DIV/0!</v>
      </c>
      <c r="Y626" s="1" t="str">
        <f t="shared" si="12"/>
        <v>#DIV/0!</v>
      </c>
    </row>
    <row r="627">
      <c r="A627" s="36" t="str">
        <f t="shared" si="1"/>
        <v/>
      </c>
      <c r="C627" s="38">
        <f t="shared" si="11"/>
        <v>0</v>
      </c>
      <c r="D627" s="24"/>
      <c r="E627" s="40" t="str">
        <f t="shared" si="3"/>
        <v/>
      </c>
      <c r="F627" s="22"/>
      <c r="H627" s="22"/>
      <c r="J627" s="26"/>
      <c r="K627" s="1">
        <f t="shared" si="4"/>
        <v>0</v>
      </c>
      <c r="L627" s="1">
        <f t="shared" si="5"/>
        <v>0</v>
      </c>
      <c r="M627" s="22">
        <f t="shared" si="6"/>
        <v>0</v>
      </c>
      <c r="N627" s="22" t="str">
        <f t="shared" si="7"/>
        <v/>
      </c>
      <c r="O627" s="22" t="str">
        <f t="shared" si="8"/>
        <v>  </v>
      </c>
      <c r="P627" s="1"/>
      <c r="Q627" s="1"/>
      <c r="R627" s="1"/>
      <c r="S627" s="1"/>
      <c r="T627" s="1"/>
      <c r="U627" s="1"/>
      <c r="V627" s="1"/>
      <c r="W627" s="1">
        <f t="shared" si="9"/>
        <v>0</v>
      </c>
      <c r="X627" s="1" t="str">
        <f t="shared" si="10"/>
        <v>#DIV/0!</v>
      </c>
      <c r="Y627" s="1" t="str">
        <f t="shared" si="12"/>
        <v>#DIV/0!</v>
      </c>
    </row>
    <row r="628">
      <c r="A628" s="36" t="str">
        <f t="shared" si="1"/>
        <v/>
      </c>
      <c r="C628" s="38">
        <f t="shared" si="11"/>
        <v>0</v>
      </c>
      <c r="D628" s="24"/>
      <c r="E628" s="40" t="str">
        <f t="shared" si="3"/>
        <v/>
      </c>
      <c r="F628" s="22"/>
      <c r="H628" s="22"/>
      <c r="J628" s="26"/>
      <c r="K628" s="1">
        <f t="shared" si="4"/>
        <v>0</v>
      </c>
      <c r="L628" s="1">
        <f t="shared" si="5"/>
        <v>0</v>
      </c>
      <c r="M628" s="22">
        <f t="shared" si="6"/>
        <v>0</v>
      </c>
      <c r="N628" s="22" t="str">
        <f t="shared" si="7"/>
        <v/>
      </c>
      <c r="O628" s="22" t="str">
        <f t="shared" si="8"/>
        <v>  </v>
      </c>
      <c r="P628" s="1"/>
      <c r="Q628" s="1"/>
      <c r="R628" s="1"/>
      <c r="S628" s="1"/>
      <c r="T628" s="1"/>
      <c r="U628" s="1"/>
      <c r="V628" s="1"/>
      <c r="W628" s="1">
        <f t="shared" si="9"/>
        <v>0</v>
      </c>
      <c r="X628" s="1" t="str">
        <f t="shared" si="10"/>
        <v>#DIV/0!</v>
      </c>
      <c r="Y628" s="1" t="str">
        <f t="shared" si="12"/>
        <v>#DIV/0!</v>
      </c>
    </row>
    <row r="629">
      <c r="A629" s="36" t="str">
        <f t="shared" si="1"/>
        <v/>
      </c>
      <c r="C629" s="38">
        <f t="shared" si="11"/>
        <v>0</v>
      </c>
      <c r="D629" s="24"/>
      <c r="E629" s="40" t="str">
        <f t="shared" si="3"/>
        <v/>
      </c>
      <c r="F629" s="22"/>
      <c r="H629" s="22"/>
      <c r="J629" s="26"/>
      <c r="K629" s="1">
        <f t="shared" si="4"/>
        <v>0</v>
      </c>
      <c r="L629" s="1">
        <f t="shared" si="5"/>
        <v>0</v>
      </c>
      <c r="M629" s="22">
        <f t="shared" si="6"/>
        <v>0</v>
      </c>
      <c r="N629" s="22" t="str">
        <f t="shared" si="7"/>
        <v/>
      </c>
      <c r="O629" s="22" t="str">
        <f t="shared" si="8"/>
        <v>  </v>
      </c>
      <c r="P629" s="1"/>
      <c r="Q629" s="1"/>
      <c r="R629" s="1"/>
      <c r="S629" s="1"/>
      <c r="T629" s="1"/>
      <c r="U629" s="1"/>
      <c r="V629" s="1"/>
      <c r="W629" s="1">
        <f t="shared" si="9"/>
        <v>0</v>
      </c>
      <c r="X629" s="1" t="str">
        <f t="shared" si="10"/>
        <v>#DIV/0!</v>
      </c>
      <c r="Y629" s="1" t="str">
        <f t="shared" si="12"/>
        <v>#DIV/0!</v>
      </c>
    </row>
    <row r="630">
      <c r="A630" s="36" t="str">
        <f t="shared" si="1"/>
        <v/>
      </c>
      <c r="C630" s="38">
        <f t="shared" si="11"/>
        <v>0</v>
      </c>
      <c r="D630" s="24"/>
      <c r="E630" s="40" t="str">
        <f t="shared" si="3"/>
        <v/>
      </c>
      <c r="F630" s="22"/>
      <c r="H630" s="22"/>
      <c r="J630" s="26"/>
      <c r="K630" s="1">
        <f t="shared" si="4"/>
        <v>0</v>
      </c>
      <c r="L630" s="1">
        <f t="shared" si="5"/>
        <v>0</v>
      </c>
      <c r="M630" s="22">
        <f t="shared" si="6"/>
        <v>0</v>
      </c>
      <c r="N630" s="22" t="str">
        <f t="shared" si="7"/>
        <v/>
      </c>
      <c r="O630" s="22" t="str">
        <f t="shared" si="8"/>
        <v>  </v>
      </c>
      <c r="P630" s="1"/>
      <c r="Q630" s="1"/>
      <c r="R630" s="1"/>
      <c r="S630" s="1"/>
      <c r="T630" s="1"/>
      <c r="U630" s="1"/>
      <c r="V630" s="1"/>
      <c r="W630" s="1">
        <f t="shared" si="9"/>
        <v>0</v>
      </c>
      <c r="X630" s="1" t="str">
        <f t="shared" si="10"/>
        <v>#DIV/0!</v>
      </c>
      <c r="Y630" s="1" t="str">
        <f t="shared" si="12"/>
        <v>#DIV/0!</v>
      </c>
    </row>
    <row r="631">
      <c r="A631" s="36" t="str">
        <f t="shared" si="1"/>
        <v/>
      </c>
      <c r="C631" s="38">
        <f t="shared" si="11"/>
        <v>0</v>
      </c>
      <c r="D631" s="24"/>
      <c r="E631" s="40" t="str">
        <f t="shared" si="3"/>
        <v/>
      </c>
      <c r="F631" s="22"/>
      <c r="H631" s="22"/>
      <c r="J631" s="26"/>
      <c r="K631" s="1">
        <f t="shared" si="4"/>
        <v>0</v>
      </c>
      <c r="L631" s="1">
        <f t="shared" si="5"/>
        <v>0</v>
      </c>
      <c r="M631" s="22">
        <f t="shared" si="6"/>
        <v>0</v>
      </c>
      <c r="N631" s="22" t="str">
        <f t="shared" si="7"/>
        <v/>
      </c>
      <c r="O631" s="22" t="str">
        <f t="shared" si="8"/>
        <v>  </v>
      </c>
      <c r="P631" s="1"/>
      <c r="Q631" s="1"/>
      <c r="R631" s="1"/>
      <c r="S631" s="1"/>
      <c r="T631" s="1"/>
      <c r="U631" s="1"/>
      <c r="V631" s="1"/>
      <c r="W631" s="1">
        <f t="shared" si="9"/>
        <v>0</v>
      </c>
      <c r="X631" s="1" t="str">
        <f t="shared" si="10"/>
        <v>#DIV/0!</v>
      </c>
      <c r="Y631" s="1" t="str">
        <f t="shared" si="12"/>
        <v>#DIV/0!</v>
      </c>
    </row>
    <row r="632">
      <c r="A632" s="36" t="str">
        <f t="shared" si="1"/>
        <v/>
      </c>
      <c r="C632" s="38">
        <f t="shared" si="11"/>
        <v>0</v>
      </c>
      <c r="D632" s="24"/>
      <c r="E632" s="40" t="str">
        <f t="shared" si="3"/>
        <v/>
      </c>
      <c r="F632" s="22"/>
      <c r="H632" s="22"/>
      <c r="J632" s="26"/>
      <c r="K632" s="1">
        <f t="shared" si="4"/>
        <v>0</v>
      </c>
      <c r="L632" s="1">
        <f t="shared" si="5"/>
        <v>0</v>
      </c>
      <c r="M632" s="22">
        <f t="shared" si="6"/>
        <v>0</v>
      </c>
      <c r="N632" s="22" t="str">
        <f t="shared" si="7"/>
        <v/>
      </c>
      <c r="O632" s="22" t="str">
        <f t="shared" si="8"/>
        <v>  </v>
      </c>
      <c r="P632" s="1"/>
      <c r="Q632" s="1"/>
      <c r="R632" s="1"/>
      <c r="S632" s="1"/>
      <c r="T632" s="1"/>
      <c r="U632" s="1"/>
      <c r="V632" s="1"/>
      <c r="W632" s="1">
        <f t="shared" si="9"/>
        <v>0</v>
      </c>
      <c r="X632" s="1" t="str">
        <f t="shared" si="10"/>
        <v>#DIV/0!</v>
      </c>
      <c r="Y632" s="1" t="str">
        <f t="shared" si="12"/>
        <v>#DIV/0!</v>
      </c>
    </row>
    <row r="633">
      <c r="A633" s="36" t="str">
        <f t="shared" si="1"/>
        <v/>
      </c>
      <c r="C633" s="38">
        <f t="shared" si="11"/>
        <v>0</v>
      </c>
      <c r="D633" s="24"/>
      <c r="E633" s="40" t="str">
        <f t="shared" si="3"/>
        <v/>
      </c>
      <c r="F633" s="22"/>
      <c r="H633" s="22"/>
      <c r="J633" s="26"/>
      <c r="K633" s="1">
        <f t="shared" si="4"/>
        <v>0</v>
      </c>
      <c r="L633" s="1">
        <f t="shared" si="5"/>
        <v>0</v>
      </c>
      <c r="M633" s="22">
        <f t="shared" si="6"/>
        <v>0</v>
      </c>
      <c r="N633" s="22" t="str">
        <f t="shared" si="7"/>
        <v/>
      </c>
      <c r="O633" s="22" t="str">
        <f t="shared" si="8"/>
        <v>  </v>
      </c>
      <c r="P633" s="1"/>
      <c r="Q633" s="1"/>
      <c r="R633" s="1"/>
      <c r="S633" s="1"/>
      <c r="T633" s="1"/>
      <c r="U633" s="1"/>
      <c r="V633" s="1"/>
      <c r="W633" s="1">
        <f t="shared" si="9"/>
        <v>0</v>
      </c>
      <c r="X633" s="1" t="str">
        <f t="shared" si="10"/>
        <v>#DIV/0!</v>
      </c>
      <c r="Y633" s="1" t="str">
        <f t="shared" si="12"/>
        <v>#DIV/0!</v>
      </c>
    </row>
    <row r="634">
      <c r="A634" s="36" t="str">
        <f t="shared" si="1"/>
        <v/>
      </c>
      <c r="C634" s="38">
        <f t="shared" si="11"/>
        <v>0</v>
      </c>
      <c r="D634" s="24"/>
      <c r="E634" s="40" t="str">
        <f t="shared" si="3"/>
        <v/>
      </c>
      <c r="F634" s="22"/>
      <c r="H634" s="22"/>
      <c r="J634" s="26"/>
      <c r="K634" s="1">
        <f t="shared" si="4"/>
        <v>0</v>
      </c>
      <c r="L634" s="1">
        <f t="shared" si="5"/>
        <v>0</v>
      </c>
      <c r="M634" s="22">
        <f t="shared" si="6"/>
        <v>0</v>
      </c>
      <c r="N634" s="22" t="str">
        <f t="shared" si="7"/>
        <v/>
      </c>
      <c r="O634" s="22" t="str">
        <f t="shared" si="8"/>
        <v>  </v>
      </c>
      <c r="P634" s="1"/>
      <c r="Q634" s="1"/>
      <c r="R634" s="1"/>
      <c r="S634" s="1"/>
      <c r="T634" s="1"/>
      <c r="U634" s="1"/>
      <c r="V634" s="1"/>
      <c r="W634" s="1">
        <f t="shared" si="9"/>
        <v>0</v>
      </c>
      <c r="X634" s="1" t="str">
        <f t="shared" si="10"/>
        <v>#DIV/0!</v>
      </c>
      <c r="Y634" s="1" t="str">
        <f t="shared" si="12"/>
        <v>#DIV/0!</v>
      </c>
    </row>
    <row r="635">
      <c r="A635" s="36" t="str">
        <f t="shared" si="1"/>
        <v/>
      </c>
      <c r="C635" s="38">
        <f t="shared" si="11"/>
        <v>0</v>
      </c>
      <c r="D635" s="24"/>
      <c r="E635" s="40" t="str">
        <f t="shared" si="3"/>
        <v/>
      </c>
      <c r="F635" s="22"/>
      <c r="H635" s="22"/>
      <c r="J635" s="26"/>
      <c r="K635" s="1">
        <f t="shared" si="4"/>
        <v>0</v>
      </c>
      <c r="L635" s="1">
        <f t="shared" si="5"/>
        <v>0</v>
      </c>
      <c r="M635" s="22">
        <f t="shared" si="6"/>
        <v>0</v>
      </c>
      <c r="N635" s="22" t="str">
        <f t="shared" si="7"/>
        <v/>
      </c>
      <c r="O635" s="22" t="str">
        <f t="shared" si="8"/>
        <v>  </v>
      </c>
      <c r="P635" s="1"/>
      <c r="Q635" s="1"/>
      <c r="R635" s="1"/>
      <c r="S635" s="1"/>
      <c r="T635" s="1"/>
      <c r="U635" s="1"/>
      <c r="V635" s="1"/>
      <c r="W635" s="1">
        <f t="shared" si="9"/>
        <v>0</v>
      </c>
      <c r="X635" s="1" t="str">
        <f t="shared" si="10"/>
        <v>#DIV/0!</v>
      </c>
      <c r="Y635" s="1" t="str">
        <f t="shared" si="12"/>
        <v>#DIV/0!</v>
      </c>
    </row>
    <row r="636">
      <c r="A636" s="36" t="str">
        <f t="shared" si="1"/>
        <v/>
      </c>
      <c r="C636" s="38">
        <f t="shared" si="11"/>
        <v>0</v>
      </c>
      <c r="D636" s="24"/>
      <c r="E636" s="40" t="str">
        <f t="shared" si="3"/>
        <v/>
      </c>
      <c r="F636" s="22"/>
      <c r="H636" s="22"/>
      <c r="J636" s="26"/>
      <c r="K636" s="1">
        <f t="shared" si="4"/>
        <v>0</v>
      </c>
      <c r="L636" s="1">
        <f t="shared" si="5"/>
        <v>0</v>
      </c>
      <c r="M636" s="22">
        <f t="shared" si="6"/>
        <v>0</v>
      </c>
      <c r="N636" s="22" t="str">
        <f t="shared" si="7"/>
        <v/>
      </c>
      <c r="O636" s="22" t="str">
        <f t="shared" si="8"/>
        <v>  </v>
      </c>
      <c r="P636" s="1"/>
      <c r="Q636" s="1"/>
      <c r="R636" s="1"/>
      <c r="S636" s="1"/>
      <c r="T636" s="1"/>
      <c r="U636" s="1"/>
      <c r="V636" s="1"/>
      <c r="W636" s="1">
        <f t="shared" si="9"/>
        <v>0</v>
      </c>
      <c r="X636" s="1" t="str">
        <f t="shared" si="10"/>
        <v>#DIV/0!</v>
      </c>
      <c r="Y636" s="1" t="str">
        <f t="shared" si="12"/>
        <v>#DIV/0!</v>
      </c>
    </row>
    <row r="637">
      <c r="A637" s="36" t="str">
        <f t="shared" si="1"/>
        <v/>
      </c>
      <c r="C637" s="38">
        <f t="shared" si="11"/>
        <v>0</v>
      </c>
      <c r="D637" s="24"/>
      <c r="E637" s="40" t="str">
        <f t="shared" si="3"/>
        <v/>
      </c>
      <c r="F637" s="22"/>
      <c r="H637" s="22"/>
      <c r="J637" s="26"/>
      <c r="K637" s="1">
        <f t="shared" si="4"/>
        <v>0</v>
      </c>
      <c r="L637" s="1">
        <f t="shared" si="5"/>
        <v>0</v>
      </c>
      <c r="M637" s="22">
        <f t="shared" si="6"/>
        <v>0</v>
      </c>
      <c r="N637" s="22" t="str">
        <f t="shared" si="7"/>
        <v/>
      </c>
      <c r="O637" s="22" t="str">
        <f t="shared" si="8"/>
        <v>  </v>
      </c>
      <c r="P637" s="1"/>
      <c r="Q637" s="1"/>
      <c r="R637" s="1"/>
      <c r="S637" s="1"/>
      <c r="T637" s="1"/>
      <c r="U637" s="1"/>
      <c r="V637" s="1"/>
      <c r="W637" s="1">
        <f t="shared" si="9"/>
        <v>0</v>
      </c>
      <c r="X637" s="1" t="str">
        <f t="shared" si="10"/>
        <v>#DIV/0!</v>
      </c>
      <c r="Y637" s="1" t="str">
        <f t="shared" si="12"/>
        <v>#DIV/0!</v>
      </c>
    </row>
    <row r="638">
      <c r="A638" s="36" t="str">
        <f t="shared" si="1"/>
        <v/>
      </c>
      <c r="C638" s="38">
        <f t="shared" si="11"/>
        <v>0</v>
      </c>
      <c r="D638" s="24"/>
      <c r="E638" s="40" t="str">
        <f t="shared" si="3"/>
        <v/>
      </c>
      <c r="F638" s="22"/>
      <c r="H638" s="22"/>
      <c r="J638" s="26"/>
      <c r="K638" s="1">
        <f t="shared" si="4"/>
        <v>0</v>
      </c>
      <c r="L638" s="1">
        <f t="shared" si="5"/>
        <v>0</v>
      </c>
      <c r="M638" s="22">
        <f t="shared" si="6"/>
        <v>0</v>
      </c>
      <c r="N638" s="22" t="str">
        <f t="shared" si="7"/>
        <v/>
      </c>
      <c r="O638" s="22" t="str">
        <f t="shared" si="8"/>
        <v>  </v>
      </c>
      <c r="P638" s="1"/>
      <c r="Q638" s="1"/>
      <c r="R638" s="1"/>
      <c r="S638" s="1"/>
      <c r="T638" s="1"/>
      <c r="U638" s="1"/>
      <c r="V638" s="1"/>
      <c r="W638" s="1">
        <f t="shared" si="9"/>
        <v>0</v>
      </c>
      <c r="X638" s="1" t="str">
        <f t="shared" si="10"/>
        <v>#DIV/0!</v>
      </c>
      <c r="Y638" s="1" t="str">
        <f t="shared" si="12"/>
        <v>#DIV/0!</v>
      </c>
    </row>
    <row r="639">
      <c r="A639" s="36" t="str">
        <f t="shared" si="1"/>
        <v/>
      </c>
      <c r="C639" s="38">
        <f t="shared" si="11"/>
        <v>0</v>
      </c>
      <c r="D639" s="24"/>
      <c r="E639" s="40" t="str">
        <f t="shared" si="3"/>
        <v/>
      </c>
      <c r="F639" s="22"/>
      <c r="H639" s="22"/>
      <c r="J639" s="26"/>
      <c r="K639" s="1">
        <f t="shared" si="4"/>
        <v>0</v>
      </c>
      <c r="L639" s="1">
        <f t="shared" si="5"/>
        <v>0</v>
      </c>
      <c r="M639" s="22">
        <f t="shared" si="6"/>
        <v>0</v>
      </c>
      <c r="N639" s="22" t="str">
        <f t="shared" si="7"/>
        <v/>
      </c>
      <c r="O639" s="22" t="str">
        <f t="shared" si="8"/>
        <v>  </v>
      </c>
      <c r="P639" s="1"/>
      <c r="Q639" s="1"/>
      <c r="R639" s="1"/>
      <c r="S639" s="1"/>
      <c r="T639" s="1"/>
      <c r="U639" s="1"/>
      <c r="V639" s="1"/>
      <c r="W639" s="1">
        <f t="shared" si="9"/>
        <v>0</v>
      </c>
      <c r="X639" s="1" t="str">
        <f t="shared" si="10"/>
        <v>#DIV/0!</v>
      </c>
      <c r="Y639" s="1" t="str">
        <f t="shared" si="12"/>
        <v>#DIV/0!</v>
      </c>
    </row>
    <row r="640">
      <c r="A640" s="36" t="str">
        <f t="shared" si="1"/>
        <v/>
      </c>
      <c r="C640" s="38">
        <f t="shared" si="11"/>
        <v>0</v>
      </c>
      <c r="D640" s="24"/>
      <c r="E640" s="40" t="str">
        <f t="shared" si="3"/>
        <v/>
      </c>
      <c r="F640" s="22"/>
      <c r="H640" s="22"/>
      <c r="J640" s="26"/>
      <c r="K640" s="1">
        <f t="shared" si="4"/>
        <v>0</v>
      </c>
      <c r="L640" s="1">
        <f t="shared" si="5"/>
        <v>0</v>
      </c>
      <c r="M640" s="22">
        <f t="shared" si="6"/>
        <v>0</v>
      </c>
      <c r="N640" s="22" t="str">
        <f t="shared" si="7"/>
        <v/>
      </c>
      <c r="O640" s="22" t="str">
        <f t="shared" si="8"/>
        <v>  </v>
      </c>
      <c r="P640" s="1"/>
      <c r="Q640" s="1"/>
      <c r="R640" s="1"/>
      <c r="S640" s="1"/>
      <c r="T640" s="1"/>
      <c r="U640" s="1"/>
      <c r="V640" s="1"/>
      <c r="W640" s="1">
        <f t="shared" si="9"/>
        <v>0</v>
      </c>
      <c r="X640" s="1" t="str">
        <f t="shared" si="10"/>
        <v>#DIV/0!</v>
      </c>
      <c r="Y640" s="1" t="str">
        <f t="shared" si="12"/>
        <v>#DIV/0!</v>
      </c>
    </row>
    <row r="641">
      <c r="A641" s="36" t="str">
        <f t="shared" si="1"/>
        <v/>
      </c>
      <c r="C641" s="38">
        <f t="shared" si="11"/>
        <v>0</v>
      </c>
      <c r="D641" s="24"/>
      <c r="E641" s="40" t="str">
        <f t="shared" si="3"/>
        <v/>
      </c>
      <c r="F641" s="22"/>
      <c r="H641" s="22"/>
      <c r="J641" s="26"/>
      <c r="K641" s="1">
        <f t="shared" si="4"/>
        <v>0</v>
      </c>
      <c r="L641" s="1">
        <f t="shared" si="5"/>
        <v>0</v>
      </c>
      <c r="M641" s="22">
        <f t="shared" si="6"/>
        <v>0</v>
      </c>
      <c r="N641" s="22" t="str">
        <f t="shared" si="7"/>
        <v/>
      </c>
      <c r="O641" s="22" t="str">
        <f t="shared" si="8"/>
        <v>  </v>
      </c>
      <c r="P641" s="1"/>
      <c r="Q641" s="1"/>
      <c r="R641" s="1"/>
      <c r="S641" s="1"/>
      <c r="T641" s="1"/>
      <c r="U641" s="1"/>
      <c r="V641" s="1"/>
      <c r="W641" s="1">
        <f t="shared" si="9"/>
        <v>0</v>
      </c>
      <c r="X641" s="1" t="str">
        <f t="shared" si="10"/>
        <v>#DIV/0!</v>
      </c>
      <c r="Y641" s="1" t="str">
        <f t="shared" si="12"/>
        <v>#DIV/0!</v>
      </c>
    </row>
    <row r="642">
      <c r="A642" s="36" t="str">
        <f t="shared" si="1"/>
        <v/>
      </c>
      <c r="C642" s="38">
        <f t="shared" si="11"/>
        <v>0</v>
      </c>
      <c r="D642" s="24"/>
      <c r="E642" s="40" t="str">
        <f t="shared" si="3"/>
        <v/>
      </c>
      <c r="F642" s="22"/>
      <c r="H642" s="22"/>
      <c r="J642" s="26"/>
      <c r="K642" s="1">
        <f t="shared" si="4"/>
        <v>0</v>
      </c>
      <c r="L642" s="1">
        <f t="shared" si="5"/>
        <v>0</v>
      </c>
      <c r="M642" s="22">
        <f t="shared" si="6"/>
        <v>0</v>
      </c>
      <c r="N642" s="22" t="str">
        <f t="shared" si="7"/>
        <v/>
      </c>
      <c r="O642" s="22" t="str">
        <f t="shared" si="8"/>
        <v>  </v>
      </c>
      <c r="P642" s="1"/>
      <c r="Q642" s="1"/>
      <c r="R642" s="1"/>
      <c r="S642" s="1"/>
      <c r="T642" s="1"/>
      <c r="U642" s="1"/>
      <c r="V642" s="1"/>
      <c r="W642" s="1">
        <f t="shared" si="9"/>
        <v>0</v>
      </c>
      <c r="X642" s="1" t="str">
        <f t="shared" si="10"/>
        <v>#DIV/0!</v>
      </c>
      <c r="Y642" s="1" t="str">
        <f t="shared" si="12"/>
        <v>#DIV/0!</v>
      </c>
    </row>
    <row r="643">
      <c r="A643" s="36" t="str">
        <f t="shared" si="1"/>
        <v/>
      </c>
      <c r="C643" s="38">
        <f t="shared" si="11"/>
        <v>0</v>
      </c>
      <c r="D643" s="24"/>
      <c r="E643" s="40" t="str">
        <f t="shared" si="3"/>
        <v/>
      </c>
      <c r="F643" s="22"/>
      <c r="H643" s="22"/>
      <c r="J643" s="26"/>
      <c r="K643" s="1">
        <f t="shared" si="4"/>
        <v>0</v>
      </c>
      <c r="L643" s="1">
        <f t="shared" si="5"/>
        <v>0</v>
      </c>
      <c r="M643" s="22">
        <f t="shared" si="6"/>
        <v>0</v>
      </c>
      <c r="N643" s="22" t="str">
        <f t="shared" si="7"/>
        <v/>
      </c>
      <c r="O643" s="22" t="str">
        <f t="shared" si="8"/>
        <v>  </v>
      </c>
      <c r="P643" s="1"/>
      <c r="Q643" s="1"/>
      <c r="R643" s="1"/>
      <c r="S643" s="1"/>
      <c r="T643" s="1"/>
      <c r="U643" s="1"/>
      <c r="V643" s="1"/>
      <c r="W643" s="1">
        <f t="shared" si="9"/>
        <v>0</v>
      </c>
      <c r="X643" s="1" t="str">
        <f t="shared" si="10"/>
        <v>#DIV/0!</v>
      </c>
      <c r="Y643" s="1" t="str">
        <f t="shared" si="12"/>
        <v>#DIV/0!</v>
      </c>
    </row>
    <row r="644">
      <c r="A644" s="36" t="str">
        <f t="shared" si="1"/>
        <v/>
      </c>
      <c r="C644" s="38">
        <f t="shared" si="11"/>
        <v>0</v>
      </c>
      <c r="D644" s="24"/>
      <c r="E644" s="40" t="str">
        <f t="shared" si="3"/>
        <v/>
      </c>
      <c r="F644" s="22"/>
      <c r="H644" s="22"/>
      <c r="J644" s="26"/>
      <c r="K644" s="1">
        <f t="shared" si="4"/>
        <v>0</v>
      </c>
      <c r="L644" s="1">
        <f t="shared" si="5"/>
        <v>0</v>
      </c>
      <c r="M644" s="22">
        <f t="shared" si="6"/>
        <v>0</v>
      </c>
      <c r="N644" s="22" t="str">
        <f t="shared" si="7"/>
        <v/>
      </c>
      <c r="O644" s="22" t="str">
        <f t="shared" si="8"/>
        <v>  </v>
      </c>
      <c r="P644" s="1"/>
      <c r="Q644" s="1"/>
      <c r="R644" s="1"/>
      <c r="S644" s="1"/>
      <c r="T644" s="1"/>
      <c r="U644" s="1"/>
      <c r="V644" s="1"/>
      <c r="W644" s="1">
        <f t="shared" si="9"/>
        <v>0</v>
      </c>
      <c r="X644" s="1" t="str">
        <f t="shared" si="10"/>
        <v>#DIV/0!</v>
      </c>
      <c r="Y644" s="1" t="str">
        <f t="shared" si="12"/>
        <v>#DIV/0!</v>
      </c>
    </row>
    <row r="645">
      <c r="A645" s="36" t="str">
        <f t="shared" si="1"/>
        <v/>
      </c>
      <c r="C645" s="38">
        <f t="shared" si="11"/>
        <v>0</v>
      </c>
      <c r="D645" s="24"/>
      <c r="E645" s="40" t="str">
        <f t="shared" si="3"/>
        <v/>
      </c>
      <c r="F645" s="22"/>
      <c r="H645" s="22"/>
      <c r="J645" s="26"/>
      <c r="K645" s="1">
        <f t="shared" si="4"/>
        <v>0</v>
      </c>
      <c r="L645" s="1">
        <f t="shared" si="5"/>
        <v>0</v>
      </c>
      <c r="M645" s="22">
        <f t="shared" si="6"/>
        <v>0</v>
      </c>
      <c r="N645" s="22" t="str">
        <f t="shared" si="7"/>
        <v/>
      </c>
      <c r="O645" s="22" t="str">
        <f t="shared" si="8"/>
        <v>  </v>
      </c>
      <c r="P645" s="1"/>
      <c r="Q645" s="1"/>
      <c r="R645" s="1"/>
      <c r="S645" s="1"/>
      <c r="T645" s="1"/>
      <c r="U645" s="1"/>
      <c r="V645" s="1"/>
      <c r="W645" s="1">
        <f t="shared" si="9"/>
        <v>0</v>
      </c>
      <c r="X645" s="1" t="str">
        <f t="shared" si="10"/>
        <v>#DIV/0!</v>
      </c>
      <c r="Y645" s="1" t="str">
        <f t="shared" si="12"/>
        <v>#DIV/0!</v>
      </c>
    </row>
    <row r="646">
      <c r="A646" s="36" t="str">
        <f t="shared" si="1"/>
        <v/>
      </c>
      <c r="C646" s="38">
        <f t="shared" si="11"/>
        <v>0</v>
      </c>
      <c r="D646" s="24"/>
      <c r="E646" s="40" t="str">
        <f t="shared" si="3"/>
        <v/>
      </c>
      <c r="F646" s="22"/>
      <c r="H646" s="22"/>
      <c r="J646" s="26"/>
      <c r="K646" s="1">
        <f t="shared" si="4"/>
        <v>0</v>
      </c>
      <c r="L646" s="1">
        <f t="shared" si="5"/>
        <v>0</v>
      </c>
      <c r="M646" s="22">
        <f t="shared" si="6"/>
        <v>0</v>
      </c>
      <c r="N646" s="22" t="str">
        <f t="shared" si="7"/>
        <v/>
      </c>
      <c r="O646" s="22" t="str">
        <f t="shared" si="8"/>
        <v>  </v>
      </c>
      <c r="P646" s="1"/>
      <c r="Q646" s="1"/>
      <c r="R646" s="1"/>
      <c r="S646" s="1"/>
      <c r="T646" s="1"/>
      <c r="U646" s="1"/>
      <c r="V646" s="1"/>
      <c r="W646" s="1">
        <f t="shared" si="9"/>
        <v>0</v>
      </c>
      <c r="X646" s="1" t="str">
        <f t="shared" si="10"/>
        <v>#DIV/0!</v>
      </c>
      <c r="Y646" s="1" t="str">
        <f t="shared" si="12"/>
        <v>#DIV/0!</v>
      </c>
    </row>
    <row r="647">
      <c r="A647" s="36" t="str">
        <f t="shared" si="1"/>
        <v/>
      </c>
      <c r="C647" s="38">
        <f t="shared" si="11"/>
        <v>0</v>
      </c>
      <c r="D647" s="24"/>
      <c r="E647" s="40" t="str">
        <f t="shared" si="3"/>
        <v/>
      </c>
      <c r="F647" s="22"/>
      <c r="H647" s="22"/>
      <c r="J647" s="26"/>
      <c r="K647" s="1">
        <f t="shared" si="4"/>
        <v>0</v>
      </c>
      <c r="L647" s="1">
        <f t="shared" si="5"/>
        <v>0</v>
      </c>
      <c r="M647" s="22">
        <f t="shared" si="6"/>
        <v>0</v>
      </c>
      <c r="N647" s="22" t="str">
        <f t="shared" si="7"/>
        <v/>
      </c>
      <c r="O647" s="22" t="str">
        <f t="shared" si="8"/>
        <v>  </v>
      </c>
      <c r="P647" s="1"/>
      <c r="Q647" s="1"/>
      <c r="R647" s="1"/>
      <c r="S647" s="1"/>
      <c r="T647" s="1"/>
      <c r="U647" s="1"/>
      <c r="V647" s="1"/>
      <c r="W647" s="1">
        <f t="shared" si="9"/>
        <v>0</v>
      </c>
      <c r="X647" s="1" t="str">
        <f t="shared" si="10"/>
        <v>#DIV/0!</v>
      </c>
      <c r="Y647" s="1" t="str">
        <f t="shared" si="12"/>
        <v>#DIV/0!</v>
      </c>
    </row>
    <row r="648">
      <c r="A648" s="36" t="str">
        <f t="shared" si="1"/>
        <v/>
      </c>
      <c r="C648" s="38">
        <f t="shared" si="11"/>
        <v>0</v>
      </c>
      <c r="D648" s="24"/>
      <c r="E648" s="40" t="str">
        <f t="shared" si="3"/>
        <v/>
      </c>
      <c r="F648" s="22"/>
      <c r="H648" s="22"/>
      <c r="J648" s="26"/>
      <c r="K648" s="1">
        <f t="shared" si="4"/>
        <v>0</v>
      </c>
      <c r="L648" s="1">
        <f t="shared" si="5"/>
        <v>0</v>
      </c>
      <c r="M648" s="22">
        <f t="shared" si="6"/>
        <v>0</v>
      </c>
      <c r="N648" s="22" t="str">
        <f t="shared" si="7"/>
        <v/>
      </c>
      <c r="O648" s="22" t="str">
        <f t="shared" si="8"/>
        <v>  </v>
      </c>
      <c r="P648" s="1"/>
      <c r="Q648" s="1"/>
      <c r="R648" s="1"/>
      <c r="S648" s="1"/>
      <c r="T648" s="1"/>
      <c r="U648" s="1"/>
      <c r="V648" s="1"/>
      <c r="W648" s="1">
        <f t="shared" si="9"/>
        <v>0</v>
      </c>
      <c r="X648" s="1" t="str">
        <f t="shared" si="10"/>
        <v>#DIV/0!</v>
      </c>
      <c r="Y648" s="1" t="str">
        <f t="shared" si="12"/>
        <v>#DIV/0!</v>
      </c>
    </row>
    <row r="649">
      <c r="A649" s="36" t="str">
        <f t="shared" si="1"/>
        <v/>
      </c>
      <c r="C649" s="38">
        <f t="shared" si="11"/>
        <v>0</v>
      </c>
      <c r="D649" s="24"/>
      <c r="E649" s="40" t="str">
        <f t="shared" si="3"/>
        <v/>
      </c>
      <c r="F649" s="22"/>
      <c r="H649" s="22"/>
      <c r="J649" s="26"/>
      <c r="K649" s="1">
        <f t="shared" si="4"/>
        <v>0</v>
      </c>
      <c r="L649" s="1">
        <f t="shared" si="5"/>
        <v>0</v>
      </c>
      <c r="M649" s="22">
        <f t="shared" si="6"/>
        <v>0</v>
      </c>
      <c r="N649" s="22" t="str">
        <f t="shared" si="7"/>
        <v/>
      </c>
      <c r="O649" s="22" t="str">
        <f t="shared" si="8"/>
        <v>  </v>
      </c>
      <c r="P649" s="1"/>
      <c r="Q649" s="1"/>
      <c r="R649" s="1"/>
      <c r="S649" s="1"/>
      <c r="T649" s="1"/>
      <c r="U649" s="1"/>
      <c r="V649" s="1"/>
      <c r="W649" s="1">
        <f t="shared" si="9"/>
        <v>0</v>
      </c>
      <c r="X649" s="1" t="str">
        <f t="shared" si="10"/>
        <v>#DIV/0!</v>
      </c>
      <c r="Y649" s="1" t="str">
        <f t="shared" si="12"/>
        <v>#DIV/0!</v>
      </c>
    </row>
    <row r="650">
      <c r="A650" s="36" t="str">
        <f t="shared" si="1"/>
        <v/>
      </c>
      <c r="C650" s="38">
        <f t="shared" si="11"/>
        <v>0</v>
      </c>
      <c r="D650" s="24"/>
      <c r="E650" s="40" t="str">
        <f t="shared" si="3"/>
        <v/>
      </c>
      <c r="F650" s="22"/>
      <c r="H650" s="22"/>
      <c r="J650" s="26"/>
      <c r="K650" s="1">
        <f t="shared" si="4"/>
        <v>0</v>
      </c>
      <c r="L650" s="1">
        <f t="shared" si="5"/>
        <v>0</v>
      </c>
      <c r="M650" s="22">
        <f t="shared" si="6"/>
        <v>0</v>
      </c>
      <c r="N650" s="22" t="str">
        <f t="shared" si="7"/>
        <v/>
      </c>
      <c r="O650" s="22" t="str">
        <f t="shared" si="8"/>
        <v>  </v>
      </c>
      <c r="P650" s="1"/>
      <c r="Q650" s="1"/>
      <c r="R650" s="1"/>
      <c r="S650" s="1"/>
      <c r="T650" s="1"/>
      <c r="U650" s="1"/>
      <c r="V650" s="1"/>
      <c r="W650" s="1">
        <f t="shared" si="9"/>
        <v>0</v>
      </c>
      <c r="X650" s="1" t="str">
        <f t="shared" si="10"/>
        <v>#DIV/0!</v>
      </c>
      <c r="Y650" s="1" t="str">
        <f t="shared" si="12"/>
        <v>#DIV/0!</v>
      </c>
    </row>
    <row r="651">
      <c r="A651" s="36" t="str">
        <f t="shared" si="1"/>
        <v/>
      </c>
      <c r="C651" s="38">
        <f t="shared" si="11"/>
        <v>0</v>
      </c>
      <c r="D651" s="24"/>
      <c r="E651" s="40" t="str">
        <f t="shared" si="3"/>
        <v/>
      </c>
      <c r="F651" s="22"/>
      <c r="H651" s="22"/>
      <c r="J651" s="26"/>
      <c r="K651" s="1">
        <f t="shared" si="4"/>
        <v>0</v>
      </c>
      <c r="L651" s="1">
        <f t="shared" si="5"/>
        <v>0</v>
      </c>
      <c r="M651" s="22">
        <f t="shared" si="6"/>
        <v>0</v>
      </c>
      <c r="N651" s="22" t="str">
        <f t="shared" si="7"/>
        <v/>
      </c>
      <c r="O651" s="22" t="str">
        <f t="shared" si="8"/>
        <v>  </v>
      </c>
      <c r="P651" s="1"/>
      <c r="Q651" s="1"/>
      <c r="R651" s="1"/>
      <c r="S651" s="1"/>
      <c r="T651" s="1"/>
      <c r="U651" s="1"/>
      <c r="V651" s="1"/>
      <c r="W651" s="1">
        <f t="shared" si="9"/>
        <v>0</v>
      </c>
      <c r="X651" s="1" t="str">
        <f t="shared" si="10"/>
        <v>#DIV/0!</v>
      </c>
      <c r="Y651" s="1" t="str">
        <f t="shared" si="12"/>
        <v>#DIV/0!</v>
      </c>
    </row>
    <row r="652">
      <c r="A652" s="36" t="str">
        <f t="shared" si="1"/>
        <v/>
      </c>
      <c r="C652" s="38">
        <f t="shared" si="11"/>
        <v>0</v>
      </c>
      <c r="D652" s="24"/>
      <c r="E652" s="40" t="str">
        <f t="shared" si="3"/>
        <v/>
      </c>
      <c r="F652" s="22"/>
      <c r="H652" s="22"/>
      <c r="J652" s="26"/>
      <c r="K652" s="1">
        <f t="shared" si="4"/>
        <v>0</v>
      </c>
      <c r="L652" s="1">
        <f t="shared" si="5"/>
        <v>0</v>
      </c>
      <c r="M652" s="22">
        <f t="shared" si="6"/>
        <v>0</v>
      </c>
      <c r="N652" s="22" t="str">
        <f t="shared" si="7"/>
        <v/>
      </c>
      <c r="O652" s="22" t="str">
        <f t="shared" si="8"/>
        <v>  </v>
      </c>
      <c r="P652" s="1"/>
      <c r="Q652" s="1"/>
      <c r="R652" s="1"/>
      <c r="S652" s="1"/>
      <c r="T652" s="1"/>
      <c r="U652" s="1"/>
      <c r="V652" s="1"/>
      <c r="W652" s="1">
        <f t="shared" si="9"/>
        <v>0</v>
      </c>
      <c r="X652" s="1" t="str">
        <f t="shared" si="10"/>
        <v>#DIV/0!</v>
      </c>
      <c r="Y652" s="1" t="str">
        <f t="shared" si="12"/>
        <v>#DIV/0!</v>
      </c>
    </row>
    <row r="653">
      <c r="A653" s="36" t="str">
        <f t="shared" si="1"/>
        <v/>
      </c>
      <c r="C653" s="38">
        <f t="shared" si="11"/>
        <v>0</v>
      </c>
      <c r="D653" s="24"/>
      <c r="E653" s="40" t="str">
        <f t="shared" si="3"/>
        <v/>
      </c>
      <c r="F653" s="22"/>
      <c r="H653" s="22"/>
      <c r="J653" s="26"/>
      <c r="K653" s="1">
        <f t="shared" si="4"/>
        <v>0</v>
      </c>
      <c r="L653" s="1">
        <f t="shared" si="5"/>
        <v>0</v>
      </c>
      <c r="M653" s="22">
        <f t="shared" si="6"/>
        <v>0</v>
      </c>
      <c r="N653" s="22" t="str">
        <f t="shared" si="7"/>
        <v/>
      </c>
      <c r="O653" s="22" t="str">
        <f t="shared" si="8"/>
        <v>  </v>
      </c>
      <c r="P653" s="1"/>
      <c r="Q653" s="1"/>
      <c r="R653" s="1"/>
      <c r="S653" s="1"/>
      <c r="T653" s="1"/>
      <c r="U653" s="1"/>
      <c r="V653" s="1"/>
      <c r="W653" s="1">
        <f t="shared" si="9"/>
        <v>0</v>
      </c>
      <c r="X653" s="1" t="str">
        <f t="shared" si="10"/>
        <v>#DIV/0!</v>
      </c>
      <c r="Y653" s="1" t="str">
        <f t="shared" si="12"/>
        <v>#DIV/0!</v>
      </c>
    </row>
    <row r="654">
      <c r="A654" s="36" t="str">
        <f t="shared" si="1"/>
        <v/>
      </c>
      <c r="C654" s="38">
        <f t="shared" si="11"/>
        <v>0</v>
      </c>
      <c r="D654" s="24"/>
      <c r="E654" s="40" t="str">
        <f t="shared" si="3"/>
        <v/>
      </c>
      <c r="F654" s="22"/>
      <c r="H654" s="22"/>
      <c r="J654" s="26"/>
      <c r="K654" s="1">
        <f t="shared" si="4"/>
        <v>0</v>
      </c>
      <c r="L654" s="1">
        <f t="shared" si="5"/>
        <v>0</v>
      </c>
      <c r="M654" s="22">
        <f t="shared" si="6"/>
        <v>0</v>
      </c>
      <c r="N654" s="22" t="str">
        <f t="shared" si="7"/>
        <v/>
      </c>
      <c r="O654" s="22" t="str">
        <f t="shared" si="8"/>
        <v>  </v>
      </c>
      <c r="P654" s="1"/>
      <c r="Q654" s="1"/>
      <c r="R654" s="1"/>
      <c r="S654" s="1"/>
      <c r="T654" s="1"/>
      <c r="U654" s="1"/>
      <c r="V654" s="1"/>
      <c r="W654" s="1">
        <f t="shared" si="9"/>
        <v>0</v>
      </c>
      <c r="X654" s="1" t="str">
        <f t="shared" si="10"/>
        <v>#DIV/0!</v>
      </c>
      <c r="Y654" s="1" t="str">
        <f t="shared" si="12"/>
        <v>#DIV/0!</v>
      </c>
    </row>
    <row r="655">
      <c r="A655" s="36" t="str">
        <f t="shared" si="1"/>
        <v/>
      </c>
      <c r="C655" s="38">
        <f t="shared" si="11"/>
        <v>0</v>
      </c>
      <c r="D655" s="24"/>
      <c r="E655" s="40" t="str">
        <f t="shared" si="3"/>
        <v/>
      </c>
      <c r="F655" s="22"/>
      <c r="H655" s="22"/>
      <c r="J655" s="26"/>
      <c r="K655" s="1">
        <f t="shared" si="4"/>
        <v>0</v>
      </c>
      <c r="L655" s="1">
        <f t="shared" si="5"/>
        <v>0</v>
      </c>
      <c r="M655" s="22">
        <f t="shared" si="6"/>
        <v>0</v>
      </c>
      <c r="N655" s="22" t="str">
        <f t="shared" si="7"/>
        <v/>
      </c>
      <c r="O655" s="22" t="str">
        <f t="shared" si="8"/>
        <v>  </v>
      </c>
      <c r="P655" s="1"/>
      <c r="Q655" s="1"/>
      <c r="R655" s="1"/>
      <c r="S655" s="1"/>
      <c r="T655" s="1"/>
      <c r="U655" s="1"/>
      <c r="V655" s="1"/>
      <c r="W655" s="1">
        <f t="shared" si="9"/>
        <v>0</v>
      </c>
      <c r="X655" s="1" t="str">
        <f t="shared" si="10"/>
        <v>#DIV/0!</v>
      </c>
      <c r="Y655" s="1" t="str">
        <f t="shared" si="12"/>
        <v>#DIV/0!</v>
      </c>
    </row>
    <row r="656">
      <c r="A656" s="36" t="str">
        <f t="shared" si="1"/>
        <v/>
      </c>
      <c r="C656" s="38">
        <f t="shared" si="11"/>
        <v>0</v>
      </c>
      <c r="D656" s="24"/>
      <c r="E656" s="40" t="str">
        <f t="shared" si="3"/>
        <v/>
      </c>
      <c r="F656" s="22"/>
      <c r="H656" s="22"/>
      <c r="J656" s="26"/>
      <c r="K656" s="1">
        <f t="shared" si="4"/>
        <v>0</v>
      </c>
      <c r="L656" s="1">
        <f t="shared" si="5"/>
        <v>0</v>
      </c>
      <c r="M656" s="22">
        <f t="shared" si="6"/>
        <v>0</v>
      </c>
      <c r="N656" s="22" t="str">
        <f t="shared" si="7"/>
        <v/>
      </c>
      <c r="O656" s="22" t="str">
        <f t="shared" si="8"/>
        <v>  </v>
      </c>
      <c r="P656" s="1"/>
      <c r="Q656" s="1"/>
      <c r="R656" s="1"/>
      <c r="S656" s="1"/>
      <c r="T656" s="1"/>
      <c r="U656" s="1"/>
      <c r="V656" s="1"/>
      <c r="W656" s="1">
        <f t="shared" si="9"/>
        <v>0</v>
      </c>
      <c r="X656" s="1" t="str">
        <f t="shared" si="10"/>
        <v>#DIV/0!</v>
      </c>
      <c r="Y656" s="1" t="str">
        <f t="shared" si="12"/>
        <v>#DIV/0!</v>
      </c>
    </row>
    <row r="657">
      <c r="A657" s="36" t="str">
        <f t="shared" si="1"/>
        <v/>
      </c>
      <c r="C657" s="38">
        <f t="shared" si="11"/>
        <v>0</v>
      </c>
      <c r="D657" s="24"/>
      <c r="E657" s="40" t="str">
        <f t="shared" si="3"/>
        <v/>
      </c>
      <c r="F657" s="22"/>
      <c r="H657" s="22"/>
      <c r="J657" s="26"/>
      <c r="K657" s="1">
        <f t="shared" si="4"/>
        <v>0</v>
      </c>
      <c r="L657" s="1">
        <f t="shared" si="5"/>
        <v>0</v>
      </c>
      <c r="M657" s="22">
        <f t="shared" si="6"/>
        <v>0</v>
      </c>
      <c r="N657" s="22" t="str">
        <f t="shared" si="7"/>
        <v/>
      </c>
      <c r="O657" s="22" t="str">
        <f t="shared" si="8"/>
        <v>  </v>
      </c>
      <c r="P657" s="1"/>
      <c r="Q657" s="1"/>
      <c r="R657" s="1"/>
      <c r="S657" s="1"/>
      <c r="T657" s="1"/>
      <c r="U657" s="1"/>
      <c r="V657" s="1"/>
      <c r="W657" s="1">
        <f t="shared" si="9"/>
        <v>0</v>
      </c>
      <c r="X657" s="1" t="str">
        <f t="shared" si="10"/>
        <v>#DIV/0!</v>
      </c>
      <c r="Y657" s="1" t="str">
        <f t="shared" si="12"/>
        <v>#DIV/0!</v>
      </c>
    </row>
    <row r="658">
      <c r="A658" s="36" t="str">
        <f t="shared" si="1"/>
        <v/>
      </c>
      <c r="C658" s="38">
        <f t="shared" si="11"/>
        <v>0</v>
      </c>
      <c r="D658" s="24"/>
      <c r="E658" s="40" t="str">
        <f t="shared" si="3"/>
        <v/>
      </c>
      <c r="F658" s="22"/>
      <c r="H658" s="22"/>
      <c r="J658" s="26"/>
      <c r="K658" s="1">
        <f t="shared" si="4"/>
        <v>0</v>
      </c>
      <c r="L658" s="1">
        <f t="shared" si="5"/>
        <v>0</v>
      </c>
      <c r="M658" s="22">
        <f t="shared" si="6"/>
        <v>0</v>
      </c>
      <c r="N658" s="22" t="str">
        <f t="shared" si="7"/>
        <v/>
      </c>
      <c r="O658" s="22" t="str">
        <f t="shared" si="8"/>
        <v>  </v>
      </c>
      <c r="P658" s="1"/>
      <c r="Q658" s="1"/>
      <c r="R658" s="1"/>
      <c r="S658" s="1"/>
      <c r="T658" s="1"/>
      <c r="U658" s="1"/>
      <c r="V658" s="1"/>
      <c r="W658" s="1">
        <f t="shared" si="9"/>
        <v>0</v>
      </c>
      <c r="X658" s="1" t="str">
        <f t="shared" si="10"/>
        <v>#DIV/0!</v>
      </c>
      <c r="Y658" s="1" t="str">
        <f t="shared" si="12"/>
        <v>#DIV/0!</v>
      </c>
    </row>
    <row r="659">
      <c r="A659" s="36" t="str">
        <f t="shared" si="1"/>
        <v/>
      </c>
      <c r="C659" s="38">
        <f t="shared" si="11"/>
        <v>0</v>
      </c>
      <c r="D659" s="24"/>
      <c r="E659" s="40" t="str">
        <f t="shared" si="3"/>
        <v/>
      </c>
      <c r="F659" s="22"/>
      <c r="H659" s="22"/>
      <c r="J659" s="26"/>
      <c r="K659" s="1">
        <f t="shared" si="4"/>
        <v>0</v>
      </c>
      <c r="L659" s="1">
        <f t="shared" si="5"/>
        <v>0</v>
      </c>
      <c r="M659" s="22">
        <f t="shared" si="6"/>
        <v>0</v>
      </c>
      <c r="N659" s="22" t="str">
        <f t="shared" si="7"/>
        <v/>
      </c>
      <c r="O659" s="22" t="str">
        <f t="shared" si="8"/>
        <v>  </v>
      </c>
      <c r="P659" s="1"/>
      <c r="Q659" s="1"/>
      <c r="R659" s="1"/>
      <c r="S659" s="1"/>
      <c r="T659" s="1"/>
      <c r="U659" s="1"/>
      <c r="V659" s="1"/>
      <c r="W659" s="1">
        <f t="shared" si="9"/>
        <v>0</v>
      </c>
      <c r="X659" s="1" t="str">
        <f t="shared" si="10"/>
        <v>#DIV/0!</v>
      </c>
      <c r="Y659" s="1" t="str">
        <f t="shared" si="12"/>
        <v>#DIV/0!</v>
      </c>
    </row>
    <row r="660">
      <c r="A660" s="36" t="str">
        <f t="shared" si="1"/>
        <v/>
      </c>
      <c r="C660" s="38">
        <f t="shared" si="11"/>
        <v>0</v>
      </c>
      <c r="D660" s="24"/>
      <c r="E660" s="40" t="str">
        <f t="shared" si="3"/>
        <v/>
      </c>
      <c r="F660" s="22"/>
      <c r="H660" s="22"/>
      <c r="J660" s="26"/>
      <c r="K660" s="1">
        <f t="shared" si="4"/>
        <v>0</v>
      </c>
      <c r="L660" s="1">
        <f t="shared" si="5"/>
        <v>0</v>
      </c>
      <c r="M660" s="22">
        <f t="shared" si="6"/>
        <v>0</v>
      </c>
      <c r="N660" s="22" t="str">
        <f t="shared" si="7"/>
        <v/>
      </c>
      <c r="O660" s="22" t="str">
        <f t="shared" si="8"/>
        <v>  </v>
      </c>
      <c r="P660" s="1"/>
      <c r="Q660" s="1"/>
      <c r="R660" s="1"/>
      <c r="S660" s="1"/>
      <c r="T660" s="1"/>
      <c r="U660" s="1"/>
      <c r="V660" s="1"/>
      <c r="W660" s="1">
        <f t="shared" si="9"/>
        <v>0</v>
      </c>
      <c r="X660" s="1" t="str">
        <f t="shared" si="10"/>
        <v>#DIV/0!</v>
      </c>
      <c r="Y660" s="1" t="str">
        <f t="shared" si="12"/>
        <v>#DIV/0!</v>
      </c>
    </row>
    <row r="661">
      <c r="A661" s="36" t="str">
        <f t="shared" si="1"/>
        <v/>
      </c>
      <c r="C661" s="38">
        <f t="shared" si="11"/>
        <v>0</v>
      </c>
      <c r="D661" s="24"/>
      <c r="E661" s="40" t="str">
        <f t="shared" si="3"/>
        <v/>
      </c>
      <c r="F661" s="22"/>
      <c r="H661" s="22"/>
      <c r="J661" s="26"/>
      <c r="K661" s="1">
        <f t="shared" si="4"/>
        <v>0</v>
      </c>
      <c r="L661" s="1">
        <f t="shared" si="5"/>
        <v>0</v>
      </c>
      <c r="M661" s="22">
        <f t="shared" si="6"/>
        <v>0</v>
      </c>
      <c r="N661" s="22" t="str">
        <f t="shared" si="7"/>
        <v/>
      </c>
      <c r="O661" s="22" t="str">
        <f t="shared" si="8"/>
        <v>  </v>
      </c>
      <c r="P661" s="1"/>
      <c r="Q661" s="1"/>
      <c r="R661" s="1"/>
      <c r="S661" s="1"/>
      <c r="T661" s="1"/>
      <c r="U661" s="1"/>
      <c r="V661" s="1"/>
      <c r="W661" s="1">
        <f t="shared" si="9"/>
        <v>0</v>
      </c>
      <c r="X661" s="1" t="str">
        <f t="shared" si="10"/>
        <v>#DIV/0!</v>
      </c>
      <c r="Y661" s="1" t="str">
        <f t="shared" si="12"/>
        <v>#DIV/0!</v>
      </c>
    </row>
    <row r="662">
      <c r="A662" s="36" t="str">
        <f t="shared" si="1"/>
        <v/>
      </c>
      <c r="C662" s="38">
        <f t="shared" si="11"/>
        <v>0</v>
      </c>
      <c r="D662" s="24"/>
      <c r="E662" s="40" t="str">
        <f t="shared" si="3"/>
        <v/>
      </c>
      <c r="F662" s="22"/>
      <c r="H662" s="22"/>
      <c r="J662" s="26"/>
      <c r="K662" s="1">
        <f t="shared" si="4"/>
        <v>0</v>
      </c>
      <c r="L662" s="1">
        <f t="shared" si="5"/>
        <v>0</v>
      </c>
      <c r="M662" s="22">
        <f t="shared" si="6"/>
        <v>0</v>
      </c>
      <c r="N662" s="22" t="str">
        <f t="shared" si="7"/>
        <v/>
      </c>
      <c r="O662" s="22" t="str">
        <f t="shared" si="8"/>
        <v>  </v>
      </c>
      <c r="P662" s="1"/>
      <c r="Q662" s="1"/>
      <c r="R662" s="1"/>
      <c r="S662" s="1"/>
      <c r="T662" s="1"/>
      <c r="U662" s="1"/>
      <c r="V662" s="1"/>
      <c r="W662" s="1">
        <f t="shared" si="9"/>
        <v>0</v>
      </c>
      <c r="X662" s="1" t="str">
        <f t="shared" si="10"/>
        <v>#DIV/0!</v>
      </c>
      <c r="Y662" s="1" t="str">
        <f t="shared" si="12"/>
        <v>#DIV/0!</v>
      </c>
    </row>
    <row r="663">
      <c r="A663" s="36" t="str">
        <f t="shared" si="1"/>
        <v/>
      </c>
      <c r="C663" s="38">
        <f t="shared" si="11"/>
        <v>0</v>
      </c>
      <c r="D663" s="24"/>
      <c r="E663" s="40" t="str">
        <f t="shared" si="3"/>
        <v/>
      </c>
      <c r="F663" s="22"/>
      <c r="H663" s="22"/>
      <c r="J663" s="26"/>
      <c r="K663" s="1">
        <f t="shared" si="4"/>
        <v>0</v>
      </c>
      <c r="L663" s="1">
        <f t="shared" si="5"/>
        <v>0</v>
      </c>
      <c r="M663" s="22">
        <f t="shared" si="6"/>
        <v>0</v>
      </c>
      <c r="N663" s="22" t="str">
        <f t="shared" si="7"/>
        <v/>
      </c>
      <c r="O663" s="22" t="str">
        <f t="shared" si="8"/>
        <v>  </v>
      </c>
      <c r="P663" s="1"/>
      <c r="Q663" s="1"/>
      <c r="R663" s="1"/>
      <c r="S663" s="1"/>
      <c r="T663" s="1"/>
      <c r="U663" s="1"/>
      <c r="V663" s="1"/>
      <c r="W663" s="1">
        <f t="shared" si="9"/>
        <v>0</v>
      </c>
      <c r="X663" s="1" t="str">
        <f t="shared" si="10"/>
        <v>#DIV/0!</v>
      </c>
      <c r="Y663" s="1" t="str">
        <f t="shared" si="12"/>
        <v>#DIV/0!</v>
      </c>
    </row>
    <row r="664">
      <c r="A664" s="36" t="str">
        <f t="shared" si="1"/>
        <v/>
      </c>
      <c r="C664" s="38">
        <f t="shared" si="11"/>
        <v>0</v>
      </c>
      <c r="D664" s="24"/>
      <c r="E664" s="40" t="str">
        <f t="shared" si="3"/>
        <v/>
      </c>
      <c r="F664" s="22"/>
      <c r="H664" s="22"/>
      <c r="J664" s="26"/>
      <c r="K664" s="1">
        <f t="shared" si="4"/>
        <v>0</v>
      </c>
      <c r="L664" s="1">
        <f t="shared" si="5"/>
        <v>0</v>
      </c>
      <c r="M664" s="22">
        <f t="shared" si="6"/>
        <v>0</v>
      </c>
      <c r="N664" s="22" t="str">
        <f t="shared" si="7"/>
        <v/>
      </c>
      <c r="O664" s="22" t="str">
        <f t="shared" si="8"/>
        <v>  </v>
      </c>
      <c r="P664" s="1"/>
      <c r="Q664" s="1"/>
      <c r="R664" s="1"/>
      <c r="S664" s="1"/>
      <c r="T664" s="1"/>
      <c r="U664" s="1"/>
      <c r="V664" s="1"/>
      <c r="W664" s="1">
        <f t="shared" si="9"/>
        <v>0</v>
      </c>
      <c r="X664" s="1" t="str">
        <f t="shared" si="10"/>
        <v>#DIV/0!</v>
      </c>
      <c r="Y664" s="1" t="str">
        <f t="shared" si="12"/>
        <v>#DIV/0!</v>
      </c>
    </row>
    <row r="665">
      <c r="A665" s="36" t="str">
        <f t="shared" si="1"/>
        <v/>
      </c>
      <c r="C665" s="38">
        <f t="shared" si="11"/>
        <v>0</v>
      </c>
      <c r="D665" s="24"/>
      <c r="E665" s="40" t="str">
        <f t="shared" si="3"/>
        <v/>
      </c>
      <c r="F665" s="22"/>
      <c r="H665" s="22"/>
      <c r="J665" s="26"/>
      <c r="K665" s="1">
        <f t="shared" si="4"/>
        <v>0</v>
      </c>
      <c r="L665" s="1">
        <f t="shared" si="5"/>
        <v>0</v>
      </c>
      <c r="M665" s="22">
        <f t="shared" si="6"/>
        <v>0</v>
      </c>
      <c r="N665" s="22" t="str">
        <f t="shared" si="7"/>
        <v/>
      </c>
      <c r="O665" s="22" t="str">
        <f t="shared" si="8"/>
        <v>  </v>
      </c>
      <c r="P665" s="1"/>
      <c r="Q665" s="1"/>
      <c r="R665" s="1"/>
      <c r="S665" s="1"/>
      <c r="T665" s="1"/>
      <c r="U665" s="1"/>
      <c r="V665" s="1"/>
      <c r="W665" s="1">
        <f t="shared" si="9"/>
        <v>0</v>
      </c>
      <c r="X665" s="1" t="str">
        <f t="shared" si="10"/>
        <v>#DIV/0!</v>
      </c>
      <c r="Y665" s="1" t="str">
        <f t="shared" si="12"/>
        <v>#DIV/0!</v>
      </c>
    </row>
    <row r="666">
      <c r="A666" s="36" t="str">
        <f t="shared" si="1"/>
        <v/>
      </c>
      <c r="C666" s="38">
        <f t="shared" si="11"/>
        <v>0</v>
      </c>
      <c r="D666" s="24"/>
      <c r="E666" s="40" t="str">
        <f t="shared" si="3"/>
        <v/>
      </c>
      <c r="F666" s="22"/>
      <c r="H666" s="22"/>
      <c r="J666" s="26"/>
      <c r="K666" s="1">
        <f t="shared" si="4"/>
        <v>0</v>
      </c>
      <c r="L666" s="1">
        <f t="shared" si="5"/>
        <v>0</v>
      </c>
      <c r="M666" s="22">
        <f t="shared" si="6"/>
        <v>0</v>
      </c>
      <c r="N666" s="22" t="str">
        <f t="shared" si="7"/>
        <v/>
      </c>
      <c r="O666" s="22" t="str">
        <f t="shared" si="8"/>
        <v>  </v>
      </c>
      <c r="P666" s="1"/>
      <c r="Q666" s="1"/>
      <c r="R666" s="1"/>
      <c r="S666" s="1"/>
      <c r="T666" s="1"/>
      <c r="U666" s="1"/>
      <c r="V666" s="1"/>
      <c r="W666" s="1">
        <f t="shared" si="9"/>
        <v>0</v>
      </c>
      <c r="X666" s="1" t="str">
        <f t="shared" si="10"/>
        <v>#DIV/0!</v>
      </c>
      <c r="Y666" s="1" t="str">
        <f t="shared" si="12"/>
        <v>#DIV/0!</v>
      </c>
    </row>
    <row r="667">
      <c r="A667" s="36" t="str">
        <f t="shared" si="1"/>
        <v/>
      </c>
      <c r="C667" s="38">
        <f t="shared" si="11"/>
        <v>0</v>
      </c>
      <c r="D667" s="24"/>
      <c r="E667" s="40" t="str">
        <f t="shared" si="3"/>
        <v/>
      </c>
      <c r="F667" s="22"/>
      <c r="H667" s="22"/>
      <c r="J667" s="26"/>
      <c r="K667" s="1">
        <f t="shared" si="4"/>
        <v>0</v>
      </c>
      <c r="L667" s="1">
        <f t="shared" si="5"/>
        <v>0</v>
      </c>
      <c r="M667" s="22">
        <f t="shared" si="6"/>
        <v>0</v>
      </c>
      <c r="N667" s="22" t="str">
        <f t="shared" si="7"/>
        <v/>
      </c>
      <c r="O667" s="22" t="str">
        <f t="shared" si="8"/>
        <v>  </v>
      </c>
      <c r="P667" s="1"/>
      <c r="Q667" s="1"/>
      <c r="R667" s="1"/>
      <c r="S667" s="1"/>
      <c r="T667" s="1"/>
      <c r="U667" s="1"/>
      <c r="V667" s="1"/>
      <c r="W667" s="1">
        <f t="shared" si="9"/>
        <v>0</v>
      </c>
      <c r="X667" s="1" t="str">
        <f t="shared" si="10"/>
        <v>#DIV/0!</v>
      </c>
      <c r="Y667" s="1" t="str">
        <f t="shared" si="12"/>
        <v>#DIV/0!</v>
      </c>
    </row>
    <row r="668">
      <c r="A668" s="36" t="str">
        <f t="shared" si="1"/>
        <v/>
      </c>
      <c r="C668" s="38">
        <f t="shared" si="11"/>
        <v>0</v>
      </c>
      <c r="D668" s="24"/>
      <c r="E668" s="40" t="str">
        <f t="shared" si="3"/>
        <v/>
      </c>
      <c r="F668" s="22"/>
      <c r="H668" s="22"/>
      <c r="J668" s="26"/>
      <c r="K668" s="1">
        <f t="shared" si="4"/>
        <v>0</v>
      </c>
      <c r="L668" s="1">
        <f t="shared" si="5"/>
        <v>0</v>
      </c>
      <c r="M668" s="22">
        <f t="shared" si="6"/>
        <v>0</v>
      </c>
      <c r="N668" s="22" t="str">
        <f t="shared" si="7"/>
        <v/>
      </c>
      <c r="O668" s="22" t="str">
        <f t="shared" si="8"/>
        <v>  </v>
      </c>
      <c r="P668" s="1"/>
      <c r="Q668" s="1"/>
      <c r="R668" s="1"/>
      <c r="S668" s="1"/>
      <c r="T668" s="1"/>
      <c r="U668" s="1"/>
      <c r="V668" s="1"/>
      <c r="W668" s="1">
        <f t="shared" si="9"/>
        <v>0</v>
      </c>
      <c r="X668" s="1" t="str">
        <f t="shared" si="10"/>
        <v>#DIV/0!</v>
      </c>
      <c r="Y668" s="1" t="str">
        <f t="shared" si="12"/>
        <v>#DIV/0!</v>
      </c>
    </row>
    <row r="669">
      <c r="A669" s="36" t="str">
        <f t="shared" si="1"/>
        <v/>
      </c>
      <c r="C669" s="38">
        <f t="shared" si="11"/>
        <v>0</v>
      </c>
      <c r="D669" s="24"/>
      <c r="E669" s="40" t="str">
        <f t="shared" si="3"/>
        <v/>
      </c>
      <c r="F669" s="22"/>
      <c r="H669" s="22"/>
      <c r="J669" s="26"/>
      <c r="K669" s="1">
        <f t="shared" si="4"/>
        <v>0</v>
      </c>
      <c r="L669" s="1">
        <f t="shared" si="5"/>
        <v>0</v>
      </c>
      <c r="M669" s="22">
        <f t="shared" si="6"/>
        <v>0</v>
      </c>
      <c r="N669" s="22" t="str">
        <f t="shared" si="7"/>
        <v/>
      </c>
      <c r="O669" s="22" t="str">
        <f t="shared" si="8"/>
        <v>  </v>
      </c>
      <c r="P669" s="1"/>
      <c r="Q669" s="1"/>
      <c r="R669" s="1"/>
      <c r="S669" s="1"/>
      <c r="T669" s="1"/>
      <c r="U669" s="1"/>
      <c r="V669" s="1"/>
      <c r="W669" s="1">
        <f t="shared" si="9"/>
        <v>0</v>
      </c>
      <c r="X669" s="1" t="str">
        <f t="shared" si="10"/>
        <v>#DIV/0!</v>
      </c>
      <c r="Y669" s="1" t="str">
        <f t="shared" si="12"/>
        <v>#DIV/0!</v>
      </c>
    </row>
    <row r="670">
      <c r="A670" s="36" t="str">
        <f t="shared" si="1"/>
        <v/>
      </c>
      <c r="C670" s="38">
        <f t="shared" si="11"/>
        <v>0</v>
      </c>
      <c r="D670" s="24"/>
      <c r="E670" s="40" t="str">
        <f t="shared" si="3"/>
        <v/>
      </c>
      <c r="F670" s="22"/>
      <c r="H670" s="22"/>
      <c r="J670" s="26"/>
      <c r="K670" s="1">
        <f t="shared" si="4"/>
        <v>0</v>
      </c>
      <c r="L670" s="1">
        <f t="shared" si="5"/>
        <v>0</v>
      </c>
      <c r="M670" s="22">
        <f t="shared" si="6"/>
        <v>0</v>
      </c>
      <c r="N670" s="22" t="str">
        <f t="shared" si="7"/>
        <v/>
      </c>
      <c r="O670" s="22" t="str">
        <f t="shared" si="8"/>
        <v>  </v>
      </c>
      <c r="P670" s="1"/>
      <c r="Q670" s="1"/>
      <c r="R670" s="1"/>
      <c r="S670" s="1"/>
      <c r="T670" s="1"/>
      <c r="U670" s="1"/>
      <c r="V670" s="1"/>
      <c r="W670" s="1">
        <f t="shared" si="9"/>
        <v>0</v>
      </c>
      <c r="X670" s="1" t="str">
        <f t="shared" si="10"/>
        <v>#DIV/0!</v>
      </c>
      <c r="Y670" s="1" t="str">
        <f t="shared" si="12"/>
        <v>#DIV/0!</v>
      </c>
    </row>
    <row r="671">
      <c r="A671" s="36" t="str">
        <f t="shared" si="1"/>
        <v/>
      </c>
      <c r="C671" s="38">
        <f t="shared" si="11"/>
        <v>0</v>
      </c>
      <c r="D671" s="24"/>
      <c r="E671" s="40" t="str">
        <f t="shared" si="3"/>
        <v/>
      </c>
      <c r="F671" s="22"/>
      <c r="H671" s="22"/>
      <c r="J671" s="26"/>
      <c r="K671" s="1">
        <f t="shared" si="4"/>
        <v>0</v>
      </c>
      <c r="L671" s="1">
        <f t="shared" si="5"/>
        <v>0</v>
      </c>
      <c r="M671" s="22">
        <f t="shared" si="6"/>
        <v>0</v>
      </c>
      <c r="N671" s="22" t="str">
        <f t="shared" si="7"/>
        <v/>
      </c>
      <c r="O671" s="22" t="str">
        <f t="shared" si="8"/>
        <v>  </v>
      </c>
      <c r="P671" s="1"/>
      <c r="Q671" s="1"/>
      <c r="R671" s="1"/>
      <c r="S671" s="1"/>
      <c r="T671" s="1"/>
      <c r="U671" s="1"/>
      <c r="V671" s="1"/>
      <c r="W671" s="1">
        <f t="shared" si="9"/>
        <v>0</v>
      </c>
      <c r="X671" s="1" t="str">
        <f t="shared" si="10"/>
        <v>#DIV/0!</v>
      </c>
      <c r="Y671" s="1" t="str">
        <f t="shared" si="12"/>
        <v>#DIV/0!</v>
      </c>
    </row>
    <row r="672">
      <c r="A672" s="36" t="str">
        <f t="shared" si="1"/>
        <v/>
      </c>
      <c r="C672" s="38">
        <f t="shared" si="11"/>
        <v>0</v>
      </c>
      <c r="D672" s="24"/>
      <c r="E672" s="40" t="str">
        <f t="shared" si="3"/>
        <v/>
      </c>
      <c r="F672" s="22"/>
      <c r="H672" s="22"/>
      <c r="J672" s="26"/>
      <c r="K672" s="1">
        <f t="shared" si="4"/>
        <v>0</v>
      </c>
      <c r="L672" s="1">
        <f t="shared" si="5"/>
        <v>0</v>
      </c>
      <c r="M672" s="22">
        <f t="shared" si="6"/>
        <v>0</v>
      </c>
      <c r="N672" s="22" t="str">
        <f t="shared" si="7"/>
        <v/>
      </c>
      <c r="O672" s="22" t="str">
        <f t="shared" si="8"/>
        <v>  </v>
      </c>
      <c r="P672" s="1"/>
      <c r="Q672" s="1"/>
      <c r="R672" s="1"/>
      <c r="S672" s="1"/>
      <c r="T672" s="1"/>
      <c r="U672" s="1"/>
      <c r="V672" s="1"/>
      <c r="W672" s="1">
        <f t="shared" si="9"/>
        <v>0</v>
      </c>
      <c r="X672" s="1" t="str">
        <f t="shared" si="10"/>
        <v>#DIV/0!</v>
      </c>
      <c r="Y672" s="1" t="str">
        <f t="shared" si="12"/>
        <v>#DIV/0!</v>
      </c>
    </row>
    <row r="673">
      <c r="A673" s="36" t="str">
        <f t="shared" si="1"/>
        <v/>
      </c>
      <c r="C673" s="38">
        <f t="shared" si="11"/>
        <v>0</v>
      </c>
      <c r="D673" s="24"/>
      <c r="E673" s="40" t="str">
        <f t="shared" si="3"/>
        <v/>
      </c>
      <c r="F673" s="22"/>
      <c r="H673" s="22"/>
      <c r="J673" s="26"/>
      <c r="K673" s="1">
        <f t="shared" si="4"/>
        <v>0</v>
      </c>
      <c r="L673" s="1">
        <f t="shared" si="5"/>
        <v>0</v>
      </c>
      <c r="M673" s="22">
        <f t="shared" si="6"/>
        <v>0</v>
      </c>
      <c r="N673" s="22" t="str">
        <f t="shared" si="7"/>
        <v/>
      </c>
      <c r="O673" s="22" t="str">
        <f t="shared" si="8"/>
        <v>  </v>
      </c>
      <c r="P673" s="1"/>
      <c r="Q673" s="1"/>
      <c r="R673" s="1"/>
      <c r="S673" s="1"/>
      <c r="T673" s="1"/>
      <c r="U673" s="1"/>
      <c r="V673" s="1"/>
      <c r="W673" s="1">
        <f t="shared" si="9"/>
        <v>0</v>
      </c>
      <c r="X673" s="1" t="str">
        <f t="shared" si="10"/>
        <v>#DIV/0!</v>
      </c>
      <c r="Y673" s="1" t="str">
        <f t="shared" si="12"/>
        <v>#DIV/0!</v>
      </c>
    </row>
    <row r="674">
      <c r="A674" s="36" t="str">
        <f t="shared" si="1"/>
        <v/>
      </c>
      <c r="C674" s="38">
        <f t="shared" si="11"/>
        <v>0</v>
      </c>
      <c r="D674" s="24"/>
      <c r="E674" s="40" t="str">
        <f t="shared" si="3"/>
        <v/>
      </c>
      <c r="F674" s="22"/>
      <c r="H674" s="22"/>
      <c r="J674" s="26"/>
      <c r="K674" s="1">
        <f t="shared" si="4"/>
        <v>0</v>
      </c>
      <c r="L674" s="1">
        <f t="shared" si="5"/>
        <v>0</v>
      </c>
      <c r="M674" s="22">
        <f t="shared" si="6"/>
        <v>0</v>
      </c>
      <c r="N674" s="22" t="str">
        <f t="shared" si="7"/>
        <v/>
      </c>
      <c r="O674" s="22" t="str">
        <f t="shared" si="8"/>
        <v>  </v>
      </c>
      <c r="P674" s="1"/>
      <c r="Q674" s="1"/>
      <c r="R674" s="1"/>
      <c r="S674" s="1"/>
      <c r="T674" s="1"/>
      <c r="U674" s="1"/>
      <c r="V674" s="1"/>
      <c r="W674" s="1">
        <f t="shared" si="9"/>
        <v>0</v>
      </c>
      <c r="X674" s="1" t="str">
        <f t="shared" si="10"/>
        <v>#DIV/0!</v>
      </c>
      <c r="Y674" s="1" t="str">
        <f t="shared" si="12"/>
        <v>#DIV/0!</v>
      </c>
    </row>
    <row r="675">
      <c r="A675" s="36" t="str">
        <f t="shared" si="1"/>
        <v/>
      </c>
      <c r="C675" s="38">
        <f t="shared" si="11"/>
        <v>0</v>
      </c>
      <c r="D675" s="24"/>
      <c r="E675" s="40" t="str">
        <f t="shared" si="3"/>
        <v/>
      </c>
      <c r="F675" s="22"/>
      <c r="H675" s="22"/>
      <c r="J675" s="26"/>
      <c r="K675" s="1">
        <f t="shared" si="4"/>
        <v>0</v>
      </c>
      <c r="L675" s="1">
        <f t="shared" si="5"/>
        <v>0</v>
      </c>
      <c r="M675" s="22">
        <f t="shared" si="6"/>
        <v>0</v>
      </c>
      <c r="N675" s="22" t="str">
        <f t="shared" si="7"/>
        <v/>
      </c>
      <c r="O675" s="22" t="str">
        <f t="shared" si="8"/>
        <v>  </v>
      </c>
      <c r="P675" s="1"/>
      <c r="Q675" s="1"/>
      <c r="R675" s="1"/>
      <c r="S675" s="1"/>
      <c r="T675" s="1"/>
      <c r="U675" s="1"/>
      <c r="V675" s="1"/>
      <c r="W675" s="1">
        <f t="shared" si="9"/>
        <v>0</v>
      </c>
      <c r="X675" s="1" t="str">
        <f t="shared" si="10"/>
        <v>#DIV/0!</v>
      </c>
      <c r="Y675" s="1" t="str">
        <f t="shared" si="12"/>
        <v>#DIV/0!</v>
      </c>
    </row>
    <row r="676">
      <c r="A676" s="36" t="str">
        <f t="shared" si="1"/>
        <v/>
      </c>
      <c r="C676" s="38">
        <f t="shared" si="11"/>
        <v>0</v>
      </c>
      <c r="D676" s="24"/>
      <c r="E676" s="40" t="str">
        <f t="shared" si="3"/>
        <v/>
      </c>
      <c r="F676" s="22"/>
      <c r="H676" s="22"/>
      <c r="J676" s="26"/>
      <c r="K676" s="1">
        <f t="shared" si="4"/>
        <v>0</v>
      </c>
      <c r="L676" s="1">
        <f t="shared" si="5"/>
        <v>0</v>
      </c>
      <c r="M676" s="22">
        <f t="shared" si="6"/>
        <v>0</v>
      </c>
      <c r="N676" s="22" t="str">
        <f t="shared" si="7"/>
        <v/>
      </c>
      <c r="O676" s="22" t="str">
        <f t="shared" si="8"/>
        <v>  </v>
      </c>
      <c r="P676" s="1"/>
      <c r="Q676" s="1"/>
      <c r="R676" s="1"/>
      <c r="S676" s="1"/>
      <c r="T676" s="1"/>
      <c r="U676" s="1"/>
      <c r="V676" s="1"/>
      <c r="W676" s="1">
        <f t="shared" si="9"/>
        <v>0</v>
      </c>
      <c r="X676" s="1" t="str">
        <f t="shared" si="10"/>
        <v>#DIV/0!</v>
      </c>
      <c r="Y676" s="1" t="str">
        <f t="shared" si="12"/>
        <v>#DIV/0!</v>
      </c>
    </row>
    <row r="677">
      <c r="A677" s="36" t="str">
        <f t="shared" si="1"/>
        <v/>
      </c>
      <c r="C677" s="38">
        <f t="shared" si="11"/>
        <v>0</v>
      </c>
      <c r="D677" s="24"/>
      <c r="E677" s="40" t="str">
        <f t="shared" si="3"/>
        <v/>
      </c>
      <c r="F677" s="22"/>
      <c r="H677" s="22"/>
      <c r="J677" s="26"/>
      <c r="K677" s="1">
        <f t="shared" si="4"/>
        <v>0</v>
      </c>
      <c r="L677" s="1">
        <f t="shared" si="5"/>
        <v>0</v>
      </c>
      <c r="M677" s="22">
        <f t="shared" si="6"/>
        <v>0</v>
      </c>
      <c r="N677" s="22" t="str">
        <f t="shared" si="7"/>
        <v/>
      </c>
      <c r="O677" s="22" t="str">
        <f t="shared" si="8"/>
        <v>  </v>
      </c>
      <c r="P677" s="1"/>
      <c r="Q677" s="1"/>
      <c r="R677" s="1"/>
      <c r="S677" s="1"/>
      <c r="T677" s="1"/>
      <c r="U677" s="1"/>
      <c r="V677" s="1"/>
      <c r="W677" s="1">
        <f t="shared" si="9"/>
        <v>0</v>
      </c>
      <c r="X677" s="1" t="str">
        <f t="shared" si="10"/>
        <v>#DIV/0!</v>
      </c>
      <c r="Y677" s="1" t="str">
        <f t="shared" si="12"/>
        <v>#DIV/0!</v>
      </c>
    </row>
    <row r="678">
      <c r="A678" s="36" t="str">
        <f t="shared" si="1"/>
        <v/>
      </c>
      <c r="C678" s="38">
        <f t="shared" si="11"/>
        <v>0</v>
      </c>
      <c r="D678" s="24"/>
      <c r="E678" s="40" t="str">
        <f t="shared" si="3"/>
        <v/>
      </c>
      <c r="F678" s="22"/>
      <c r="H678" s="22"/>
      <c r="J678" s="26"/>
      <c r="K678" s="1">
        <f t="shared" si="4"/>
        <v>0</v>
      </c>
      <c r="L678" s="1">
        <f t="shared" si="5"/>
        <v>0</v>
      </c>
      <c r="M678" s="22">
        <f t="shared" si="6"/>
        <v>0</v>
      </c>
      <c r="N678" s="22" t="str">
        <f t="shared" si="7"/>
        <v/>
      </c>
      <c r="O678" s="22" t="str">
        <f t="shared" si="8"/>
        <v>  </v>
      </c>
      <c r="P678" s="1"/>
      <c r="Q678" s="1"/>
      <c r="R678" s="1"/>
      <c r="S678" s="1"/>
      <c r="T678" s="1"/>
      <c r="U678" s="1"/>
      <c r="V678" s="1"/>
      <c r="W678" s="1">
        <f t="shared" si="9"/>
        <v>0</v>
      </c>
      <c r="X678" s="1" t="str">
        <f t="shared" si="10"/>
        <v>#DIV/0!</v>
      </c>
      <c r="Y678" s="1" t="str">
        <f t="shared" si="12"/>
        <v>#DIV/0!</v>
      </c>
    </row>
    <row r="679">
      <c r="A679" s="36" t="str">
        <f t="shared" si="1"/>
        <v/>
      </c>
      <c r="C679" s="38">
        <f t="shared" si="11"/>
        <v>0</v>
      </c>
      <c r="D679" s="24"/>
      <c r="E679" s="40" t="str">
        <f t="shared" si="3"/>
        <v/>
      </c>
      <c r="F679" s="22"/>
      <c r="H679" s="22"/>
      <c r="J679" s="26"/>
      <c r="K679" s="1">
        <f t="shared" si="4"/>
        <v>0</v>
      </c>
      <c r="L679" s="1">
        <f t="shared" si="5"/>
        <v>0</v>
      </c>
      <c r="M679" s="22">
        <f t="shared" si="6"/>
        <v>0</v>
      </c>
      <c r="N679" s="22" t="str">
        <f t="shared" si="7"/>
        <v/>
      </c>
      <c r="O679" s="22" t="str">
        <f t="shared" si="8"/>
        <v>  </v>
      </c>
      <c r="P679" s="1"/>
      <c r="Q679" s="1"/>
      <c r="R679" s="1"/>
      <c r="S679" s="1"/>
      <c r="T679" s="1"/>
      <c r="U679" s="1"/>
      <c r="V679" s="1"/>
      <c r="W679" s="1">
        <f t="shared" si="9"/>
        <v>0</v>
      </c>
      <c r="X679" s="1" t="str">
        <f t="shared" si="10"/>
        <v>#DIV/0!</v>
      </c>
      <c r="Y679" s="1" t="str">
        <f t="shared" si="12"/>
        <v>#DIV/0!</v>
      </c>
    </row>
    <row r="680">
      <c r="A680" s="36" t="str">
        <f t="shared" si="1"/>
        <v/>
      </c>
      <c r="C680" s="38">
        <f t="shared" si="11"/>
        <v>0</v>
      </c>
      <c r="D680" s="24"/>
      <c r="E680" s="40" t="str">
        <f t="shared" si="3"/>
        <v/>
      </c>
      <c r="F680" s="22"/>
      <c r="H680" s="22"/>
      <c r="J680" s="26"/>
      <c r="K680" s="1">
        <f t="shared" si="4"/>
        <v>0</v>
      </c>
      <c r="L680" s="1">
        <f t="shared" si="5"/>
        <v>0</v>
      </c>
      <c r="M680" s="22">
        <f t="shared" si="6"/>
        <v>0</v>
      </c>
      <c r="N680" s="22" t="str">
        <f t="shared" si="7"/>
        <v/>
      </c>
      <c r="O680" s="22" t="str">
        <f t="shared" si="8"/>
        <v>  </v>
      </c>
      <c r="P680" s="1"/>
      <c r="Q680" s="1"/>
      <c r="R680" s="1"/>
      <c r="S680" s="1"/>
      <c r="T680" s="1"/>
      <c r="U680" s="1"/>
      <c r="V680" s="1"/>
      <c r="W680" s="1">
        <f t="shared" si="9"/>
        <v>0</v>
      </c>
      <c r="X680" s="1" t="str">
        <f t="shared" si="10"/>
        <v>#DIV/0!</v>
      </c>
      <c r="Y680" s="1" t="str">
        <f t="shared" si="12"/>
        <v>#DIV/0!</v>
      </c>
    </row>
    <row r="681">
      <c r="A681" s="36" t="str">
        <f t="shared" si="1"/>
        <v/>
      </c>
      <c r="C681" s="38">
        <f t="shared" si="11"/>
        <v>0</v>
      </c>
      <c r="D681" s="24"/>
      <c r="E681" s="40" t="str">
        <f t="shared" si="3"/>
        <v/>
      </c>
      <c r="F681" s="22"/>
      <c r="H681" s="22"/>
      <c r="J681" s="26"/>
      <c r="K681" s="1">
        <f t="shared" si="4"/>
        <v>0</v>
      </c>
      <c r="L681" s="1">
        <f t="shared" si="5"/>
        <v>0</v>
      </c>
      <c r="M681" s="22">
        <f t="shared" si="6"/>
        <v>0</v>
      </c>
      <c r="N681" s="22" t="str">
        <f t="shared" si="7"/>
        <v/>
      </c>
      <c r="O681" s="22" t="str">
        <f t="shared" si="8"/>
        <v>  </v>
      </c>
      <c r="P681" s="1"/>
      <c r="Q681" s="1"/>
      <c r="R681" s="1"/>
      <c r="S681" s="1"/>
      <c r="T681" s="1"/>
      <c r="U681" s="1"/>
      <c r="V681" s="1"/>
      <c r="W681" s="1">
        <f t="shared" si="9"/>
        <v>0</v>
      </c>
      <c r="X681" s="1" t="str">
        <f t="shared" si="10"/>
        <v>#DIV/0!</v>
      </c>
      <c r="Y681" s="1" t="str">
        <f t="shared" si="12"/>
        <v>#DIV/0!</v>
      </c>
    </row>
    <row r="682">
      <c r="A682" s="36" t="str">
        <f t="shared" si="1"/>
        <v/>
      </c>
      <c r="C682" s="38">
        <f t="shared" si="11"/>
        <v>0</v>
      </c>
      <c r="D682" s="24"/>
      <c r="E682" s="40" t="str">
        <f t="shared" si="3"/>
        <v/>
      </c>
      <c r="F682" s="22"/>
      <c r="H682" s="22"/>
      <c r="J682" s="26"/>
      <c r="K682" s="1">
        <f t="shared" si="4"/>
        <v>0</v>
      </c>
      <c r="L682" s="1">
        <f t="shared" si="5"/>
        <v>0</v>
      </c>
      <c r="M682" s="22">
        <f t="shared" si="6"/>
        <v>0</v>
      </c>
      <c r="N682" s="22" t="str">
        <f t="shared" si="7"/>
        <v/>
      </c>
      <c r="O682" s="22" t="str">
        <f t="shared" si="8"/>
        <v>  </v>
      </c>
      <c r="P682" s="1"/>
      <c r="Q682" s="1"/>
      <c r="R682" s="1"/>
      <c r="S682" s="1"/>
      <c r="T682" s="1"/>
      <c r="U682" s="1"/>
      <c r="V682" s="1"/>
      <c r="W682" s="1">
        <f t="shared" si="9"/>
        <v>0</v>
      </c>
      <c r="X682" s="1" t="str">
        <f t="shared" si="10"/>
        <v>#DIV/0!</v>
      </c>
      <c r="Y682" s="1" t="str">
        <f t="shared" si="12"/>
        <v>#DIV/0!</v>
      </c>
    </row>
    <row r="683">
      <c r="A683" s="36" t="str">
        <f t="shared" si="1"/>
        <v/>
      </c>
      <c r="C683" s="38">
        <f t="shared" si="11"/>
        <v>0</v>
      </c>
      <c r="D683" s="24"/>
      <c r="E683" s="40" t="str">
        <f t="shared" si="3"/>
        <v/>
      </c>
      <c r="F683" s="22"/>
      <c r="H683" s="22"/>
      <c r="J683" s="26"/>
      <c r="K683" s="1">
        <f t="shared" si="4"/>
        <v>0</v>
      </c>
      <c r="L683" s="1">
        <f t="shared" si="5"/>
        <v>0</v>
      </c>
      <c r="M683" s="22">
        <f t="shared" si="6"/>
        <v>0</v>
      </c>
      <c r="N683" s="22" t="str">
        <f t="shared" si="7"/>
        <v/>
      </c>
      <c r="O683" s="22" t="str">
        <f t="shared" si="8"/>
        <v>  </v>
      </c>
      <c r="P683" s="1"/>
      <c r="Q683" s="1"/>
      <c r="R683" s="1"/>
      <c r="S683" s="1"/>
      <c r="T683" s="1"/>
      <c r="U683" s="1"/>
      <c r="V683" s="1"/>
      <c r="W683" s="1">
        <f t="shared" si="9"/>
        <v>0</v>
      </c>
      <c r="X683" s="1" t="str">
        <f t="shared" si="10"/>
        <v>#DIV/0!</v>
      </c>
      <c r="Y683" s="1" t="str">
        <f t="shared" si="12"/>
        <v>#DIV/0!</v>
      </c>
    </row>
    <row r="684">
      <c r="A684" s="36" t="str">
        <f t="shared" si="1"/>
        <v/>
      </c>
      <c r="C684" s="38">
        <f t="shared" si="11"/>
        <v>0</v>
      </c>
      <c r="D684" s="24"/>
      <c r="E684" s="40" t="str">
        <f t="shared" si="3"/>
        <v/>
      </c>
      <c r="F684" s="22"/>
      <c r="H684" s="22"/>
      <c r="J684" s="26"/>
      <c r="K684" s="1">
        <f t="shared" si="4"/>
        <v>0</v>
      </c>
      <c r="L684" s="1">
        <f t="shared" si="5"/>
        <v>0</v>
      </c>
      <c r="M684" s="22">
        <f t="shared" si="6"/>
        <v>0</v>
      </c>
      <c r="N684" s="22" t="str">
        <f t="shared" si="7"/>
        <v/>
      </c>
      <c r="O684" s="22" t="str">
        <f t="shared" si="8"/>
        <v>  </v>
      </c>
      <c r="P684" s="1"/>
      <c r="Q684" s="1"/>
      <c r="R684" s="1"/>
      <c r="S684" s="1"/>
      <c r="T684" s="1"/>
      <c r="U684" s="1"/>
      <c r="V684" s="1"/>
      <c r="W684" s="1">
        <f t="shared" si="9"/>
        <v>0</v>
      </c>
      <c r="X684" s="1" t="str">
        <f t="shared" si="10"/>
        <v>#DIV/0!</v>
      </c>
      <c r="Y684" s="1" t="str">
        <f t="shared" si="12"/>
        <v>#DIV/0!</v>
      </c>
    </row>
    <row r="685">
      <c r="A685" s="36" t="str">
        <f t="shared" si="1"/>
        <v/>
      </c>
      <c r="C685" s="38">
        <f t="shared" si="11"/>
        <v>0</v>
      </c>
      <c r="D685" s="24"/>
      <c r="E685" s="40" t="str">
        <f t="shared" si="3"/>
        <v/>
      </c>
      <c r="F685" s="22"/>
      <c r="H685" s="22"/>
      <c r="J685" s="26"/>
      <c r="K685" s="1">
        <f t="shared" si="4"/>
        <v>0</v>
      </c>
      <c r="L685" s="1">
        <f t="shared" si="5"/>
        <v>0</v>
      </c>
      <c r="M685" s="22">
        <f t="shared" si="6"/>
        <v>0</v>
      </c>
      <c r="N685" s="22" t="str">
        <f t="shared" si="7"/>
        <v/>
      </c>
      <c r="O685" s="22" t="str">
        <f t="shared" si="8"/>
        <v>  </v>
      </c>
      <c r="P685" s="1"/>
      <c r="Q685" s="1"/>
      <c r="R685" s="1"/>
      <c r="S685" s="1"/>
      <c r="T685" s="1"/>
      <c r="U685" s="1"/>
      <c r="V685" s="1"/>
      <c r="W685" s="1">
        <f t="shared" si="9"/>
        <v>0</v>
      </c>
      <c r="X685" s="1" t="str">
        <f t="shared" si="10"/>
        <v>#DIV/0!</v>
      </c>
      <c r="Y685" s="1" t="str">
        <f t="shared" si="12"/>
        <v>#DIV/0!</v>
      </c>
    </row>
    <row r="686">
      <c r="A686" s="36" t="str">
        <f t="shared" si="1"/>
        <v/>
      </c>
      <c r="C686" s="38">
        <f t="shared" si="11"/>
        <v>0</v>
      </c>
      <c r="D686" s="24"/>
      <c r="E686" s="40" t="str">
        <f t="shared" si="3"/>
        <v/>
      </c>
      <c r="F686" s="22"/>
      <c r="H686" s="22"/>
      <c r="J686" s="26"/>
      <c r="K686" s="1">
        <f t="shared" si="4"/>
        <v>0</v>
      </c>
      <c r="L686" s="1">
        <f t="shared" si="5"/>
        <v>0</v>
      </c>
      <c r="M686" s="22">
        <f t="shared" si="6"/>
        <v>0</v>
      </c>
      <c r="N686" s="22" t="str">
        <f t="shared" si="7"/>
        <v/>
      </c>
      <c r="O686" s="22" t="str">
        <f t="shared" si="8"/>
        <v>  </v>
      </c>
      <c r="P686" s="1"/>
      <c r="Q686" s="1"/>
      <c r="R686" s="1"/>
      <c r="S686" s="1"/>
      <c r="T686" s="1"/>
      <c r="U686" s="1"/>
      <c r="V686" s="1"/>
      <c r="W686" s="1">
        <f t="shared" si="9"/>
        <v>0</v>
      </c>
      <c r="X686" s="1" t="str">
        <f t="shared" si="10"/>
        <v>#DIV/0!</v>
      </c>
      <c r="Y686" s="1" t="str">
        <f t="shared" si="12"/>
        <v>#DIV/0!</v>
      </c>
    </row>
    <row r="687">
      <c r="A687" s="36" t="str">
        <f t="shared" si="1"/>
        <v/>
      </c>
      <c r="C687" s="38">
        <f t="shared" si="11"/>
        <v>0</v>
      </c>
      <c r="D687" s="24"/>
      <c r="E687" s="40" t="str">
        <f t="shared" si="3"/>
        <v/>
      </c>
      <c r="F687" s="22"/>
      <c r="H687" s="22"/>
      <c r="J687" s="26"/>
      <c r="K687" s="1">
        <f t="shared" si="4"/>
        <v>0</v>
      </c>
      <c r="L687" s="1">
        <f t="shared" si="5"/>
        <v>0</v>
      </c>
      <c r="M687" s="22">
        <f t="shared" si="6"/>
        <v>0</v>
      </c>
      <c r="N687" s="22" t="str">
        <f t="shared" si="7"/>
        <v/>
      </c>
      <c r="O687" s="22" t="str">
        <f t="shared" si="8"/>
        <v>  </v>
      </c>
      <c r="P687" s="1"/>
      <c r="Q687" s="1"/>
      <c r="R687" s="1"/>
      <c r="S687" s="1"/>
      <c r="T687" s="1"/>
      <c r="U687" s="1"/>
      <c r="V687" s="1"/>
      <c r="W687" s="1">
        <f t="shared" si="9"/>
        <v>0</v>
      </c>
      <c r="X687" s="1" t="str">
        <f t="shared" si="10"/>
        <v>#DIV/0!</v>
      </c>
      <c r="Y687" s="1" t="str">
        <f t="shared" si="12"/>
        <v>#DIV/0!</v>
      </c>
    </row>
    <row r="688">
      <c r="A688" s="36" t="str">
        <f t="shared" si="1"/>
        <v/>
      </c>
      <c r="C688" s="38">
        <f t="shared" si="11"/>
        <v>0</v>
      </c>
      <c r="D688" s="24"/>
      <c r="E688" s="40" t="str">
        <f t="shared" si="3"/>
        <v/>
      </c>
      <c r="F688" s="22"/>
      <c r="H688" s="22"/>
      <c r="J688" s="26"/>
      <c r="K688" s="1">
        <f t="shared" si="4"/>
        <v>0</v>
      </c>
      <c r="L688" s="1">
        <f t="shared" si="5"/>
        <v>0</v>
      </c>
      <c r="M688" s="22">
        <f t="shared" si="6"/>
        <v>0</v>
      </c>
      <c r="N688" s="22" t="str">
        <f t="shared" si="7"/>
        <v/>
      </c>
      <c r="O688" s="22" t="str">
        <f t="shared" si="8"/>
        <v>  </v>
      </c>
      <c r="P688" s="1"/>
      <c r="Q688" s="1"/>
      <c r="R688" s="1"/>
      <c r="S688" s="1"/>
      <c r="T688" s="1"/>
      <c r="U688" s="1"/>
      <c r="V688" s="1"/>
      <c r="W688" s="1">
        <f t="shared" si="9"/>
        <v>0</v>
      </c>
      <c r="X688" s="1" t="str">
        <f t="shared" si="10"/>
        <v>#DIV/0!</v>
      </c>
      <c r="Y688" s="1" t="str">
        <f t="shared" si="12"/>
        <v>#DIV/0!</v>
      </c>
    </row>
    <row r="689">
      <c r="A689" s="36" t="str">
        <f t="shared" si="1"/>
        <v/>
      </c>
      <c r="C689" s="38">
        <f t="shared" si="11"/>
        <v>0</v>
      </c>
      <c r="D689" s="24"/>
      <c r="E689" s="40" t="str">
        <f t="shared" si="3"/>
        <v/>
      </c>
      <c r="F689" s="22"/>
      <c r="H689" s="22"/>
      <c r="J689" s="26"/>
      <c r="K689" s="1">
        <f t="shared" si="4"/>
        <v>0</v>
      </c>
      <c r="L689" s="1">
        <f t="shared" si="5"/>
        <v>0</v>
      </c>
      <c r="M689" s="22">
        <f t="shared" si="6"/>
        <v>0</v>
      </c>
      <c r="N689" s="22" t="str">
        <f t="shared" si="7"/>
        <v/>
      </c>
      <c r="O689" s="22" t="str">
        <f t="shared" si="8"/>
        <v>  </v>
      </c>
      <c r="P689" s="1"/>
      <c r="Q689" s="1"/>
      <c r="R689" s="1"/>
      <c r="S689" s="1"/>
      <c r="T689" s="1"/>
      <c r="U689" s="1"/>
      <c r="V689" s="1"/>
      <c r="W689" s="1">
        <f t="shared" si="9"/>
        <v>0</v>
      </c>
      <c r="X689" s="1" t="str">
        <f t="shared" si="10"/>
        <v>#DIV/0!</v>
      </c>
      <c r="Y689" s="1" t="str">
        <f t="shared" si="12"/>
        <v>#DIV/0!</v>
      </c>
    </row>
    <row r="690">
      <c r="A690" s="36" t="str">
        <f t="shared" si="1"/>
        <v/>
      </c>
      <c r="C690" s="38">
        <f t="shared" si="11"/>
        <v>0</v>
      </c>
      <c r="D690" s="24"/>
      <c r="E690" s="40" t="str">
        <f t="shared" si="3"/>
        <v/>
      </c>
      <c r="F690" s="22"/>
      <c r="H690" s="22"/>
      <c r="J690" s="26"/>
      <c r="K690" s="1">
        <f t="shared" si="4"/>
        <v>0</v>
      </c>
      <c r="L690" s="1">
        <f t="shared" si="5"/>
        <v>0</v>
      </c>
      <c r="M690" s="22">
        <f t="shared" si="6"/>
        <v>0</v>
      </c>
      <c r="N690" s="22" t="str">
        <f t="shared" si="7"/>
        <v/>
      </c>
      <c r="O690" s="22" t="str">
        <f t="shared" si="8"/>
        <v>  </v>
      </c>
      <c r="P690" s="1"/>
      <c r="Q690" s="1"/>
      <c r="R690" s="1"/>
      <c r="S690" s="1"/>
      <c r="T690" s="1"/>
      <c r="U690" s="1"/>
      <c r="V690" s="1"/>
      <c r="W690" s="1">
        <f t="shared" si="9"/>
        <v>0</v>
      </c>
      <c r="X690" s="1" t="str">
        <f t="shared" si="10"/>
        <v>#DIV/0!</v>
      </c>
      <c r="Y690" s="1" t="str">
        <f t="shared" si="12"/>
        <v>#DIV/0!</v>
      </c>
    </row>
    <row r="691">
      <c r="A691" s="36" t="str">
        <f t="shared" si="1"/>
        <v/>
      </c>
      <c r="C691" s="38">
        <f t="shared" si="11"/>
        <v>0</v>
      </c>
      <c r="D691" s="24"/>
      <c r="E691" s="40" t="str">
        <f t="shared" si="3"/>
        <v/>
      </c>
      <c r="F691" s="22"/>
      <c r="H691" s="22"/>
      <c r="J691" s="26"/>
      <c r="K691" s="1">
        <f t="shared" si="4"/>
        <v>0</v>
      </c>
      <c r="L691" s="1">
        <f t="shared" si="5"/>
        <v>0</v>
      </c>
      <c r="M691" s="22">
        <f t="shared" si="6"/>
        <v>0</v>
      </c>
      <c r="N691" s="22" t="str">
        <f t="shared" si="7"/>
        <v/>
      </c>
      <c r="O691" s="22" t="str">
        <f t="shared" si="8"/>
        <v>  </v>
      </c>
      <c r="P691" s="1"/>
      <c r="Q691" s="1"/>
      <c r="R691" s="1"/>
      <c r="S691" s="1"/>
      <c r="T691" s="1"/>
      <c r="U691" s="1"/>
      <c r="V691" s="1"/>
      <c r="W691" s="1">
        <f t="shared" si="9"/>
        <v>0</v>
      </c>
      <c r="X691" s="1" t="str">
        <f t="shared" si="10"/>
        <v>#DIV/0!</v>
      </c>
      <c r="Y691" s="1" t="str">
        <f t="shared" si="12"/>
        <v>#DIV/0!</v>
      </c>
    </row>
    <row r="692">
      <c r="A692" s="36" t="str">
        <f t="shared" si="1"/>
        <v/>
      </c>
      <c r="C692" s="38">
        <f t="shared" si="11"/>
        <v>0</v>
      </c>
      <c r="D692" s="24"/>
      <c r="E692" s="40" t="str">
        <f t="shared" si="3"/>
        <v/>
      </c>
      <c r="F692" s="22"/>
      <c r="H692" s="22"/>
      <c r="J692" s="26"/>
      <c r="K692" s="1">
        <f t="shared" si="4"/>
        <v>0</v>
      </c>
      <c r="L692" s="1">
        <f t="shared" si="5"/>
        <v>0</v>
      </c>
      <c r="M692" s="22">
        <f t="shared" si="6"/>
        <v>0</v>
      </c>
      <c r="N692" s="22" t="str">
        <f t="shared" si="7"/>
        <v/>
      </c>
      <c r="O692" s="22" t="str">
        <f t="shared" si="8"/>
        <v>  </v>
      </c>
      <c r="P692" s="1"/>
      <c r="Q692" s="1"/>
      <c r="R692" s="1"/>
      <c r="S692" s="1"/>
      <c r="T692" s="1"/>
      <c r="U692" s="1"/>
      <c r="V692" s="1"/>
      <c r="W692" s="1">
        <f t="shared" si="9"/>
        <v>0</v>
      </c>
      <c r="X692" s="1" t="str">
        <f t="shared" si="10"/>
        <v>#DIV/0!</v>
      </c>
      <c r="Y692" s="1" t="str">
        <f t="shared" si="12"/>
        <v>#DIV/0!</v>
      </c>
    </row>
    <row r="693">
      <c r="A693" s="36" t="str">
        <f t="shared" si="1"/>
        <v/>
      </c>
      <c r="C693" s="38">
        <f t="shared" si="11"/>
        <v>0</v>
      </c>
      <c r="D693" s="24"/>
      <c r="E693" s="40" t="str">
        <f t="shared" si="3"/>
        <v/>
      </c>
      <c r="F693" s="22"/>
      <c r="H693" s="22"/>
      <c r="J693" s="26"/>
      <c r="K693" s="1">
        <f t="shared" si="4"/>
        <v>0</v>
      </c>
      <c r="L693" s="1">
        <f t="shared" si="5"/>
        <v>0</v>
      </c>
      <c r="M693" s="22">
        <f t="shared" si="6"/>
        <v>0</v>
      </c>
      <c r="N693" s="22" t="str">
        <f t="shared" si="7"/>
        <v/>
      </c>
      <c r="O693" s="22" t="str">
        <f t="shared" si="8"/>
        <v>  </v>
      </c>
      <c r="P693" s="1"/>
      <c r="Q693" s="1"/>
      <c r="R693" s="1"/>
      <c r="S693" s="1"/>
      <c r="T693" s="1"/>
      <c r="U693" s="1"/>
      <c r="V693" s="1"/>
      <c r="W693" s="1">
        <f t="shared" si="9"/>
        <v>0</v>
      </c>
      <c r="X693" s="1" t="str">
        <f t="shared" si="10"/>
        <v>#DIV/0!</v>
      </c>
      <c r="Y693" s="1" t="str">
        <f t="shared" si="12"/>
        <v>#DIV/0!</v>
      </c>
    </row>
    <row r="694">
      <c r="A694" s="36" t="str">
        <f t="shared" si="1"/>
        <v/>
      </c>
      <c r="C694" s="38">
        <f t="shared" si="11"/>
        <v>0</v>
      </c>
      <c r="D694" s="24"/>
      <c r="E694" s="40" t="str">
        <f t="shared" si="3"/>
        <v/>
      </c>
      <c r="F694" s="22"/>
      <c r="H694" s="22"/>
      <c r="J694" s="26"/>
      <c r="K694" s="1">
        <f t="shared" si="4"/>
        <v>0</v>
      </c>
      <c r="L694" s="1">
        <f t="shared" si="5"/>
        <v>0</v>
      </c>
      <c r="M694" s="22">
        <f t="shared" si="6"/>
        <v>0</v>
      </c>
      <c r="N694" s="22" t="str">
        <f t="shared" si="7"/>
        <v/>
      </c>
      <c r="O694" s="22" t="str">
        <f t="shared" si="8"/>
        <v>  </v>
      </c>
      <c r="P694" s="1"/>
      <c r="Q694" s="1"/>
      <c r="R694" s="1"/>
      <c r="S694" s="1"/>
      <c r="T694" s="1"/>
      <c r="U694" s="1"/>
      <c r="V694" s="1"/>
      <c r="W694" s="1">
        <f t="shared" si="9"/>
        <v>0</v>
      </c>
      <c r="X694" s="1" t="str">
        <f t="shared" si="10"/>
        <v>#DIV/0!</v>
      </c>
      <c r="Y694" s="1" t="str">
        <f t="shared" si="12"/>
        <v>#DIV/0!</v>
      </c>
    </row>
    <row r="695">
      <c r="A695" s="36" t="str">
        <f t="shared" si="1"/>
        <v/>
      </c>
      <c r="C695" s="38">
        <f t="shared" si="11"/>
        <v>0</v>
      </c>
      <c r="D695" s="24"/>
      <c r="E695" s="40" t="str">
        <f t="shared" si="3"/>
        <v/>
      </c>
      <c r="F695" s="22"/>
      <c r="H695" s="22"/>
      <c r="J695" s="26"/>
      <c r="K695" s="1">
        <f t="shared" si="4"/>
        <v>0</v>
      </c>
      <c r="L695" s="1">
        <f t="shared" si="5"/>
        <v>0</v>
      </c>
      <c r="M695" s="22">
        <f t="shared" si="6"/>
        <v>0</v>
      </c>
      <c r="N695" s="22" t="str">
        <f t="shared" si="7"/>
        <v/>
      </c>
      <c r="O695" s="22" t="str">
        <f t="shared" si="8"/>
        <v>  </v>
      </c>
      <c r="P695" s="1"/>
      <c r="Q695" s="1"/>
      <c r="R695" s="1"/>
      <c r="S695" s="1"/>
      <c r="T695" s="1"/>
      <c r="U695" s="1"/>
      <c r="V695" s="1"/>
      <c r="W695" s="1">
        <f t="shared" si="9"/>
        <v>0</v>
      </c>
      <c r="X695" s="1" t="str">
        <f t="shared" si="10"/>
        <v>#DIV/0!</v>
      </c>
      <c r="Y695" s="1" t="str">
        <f t="shared" si="12"/>
        <v>#DIV/0!</v>
      </c>
    </row>
    <row r="696">
      <c r="A696" s="36" t="str">
        <f t="shared" si="1"/>
        <v/>
      </c>
      <c r="C696" s="38">
        <f t="shared" si="11"/>
        <v>0</v>
      </c>
      <c r="D696" s="24"/>
      <c r="E696" s="40" t="str">
        <f t="shared" si="3"/>
        <v/>
      </c>
      <c r="F696" s="22"/>
      <c r="H696" s="22"/>
      <c r="J696" s="26"/>
      <c r="K696" s="1">
        <f t="shared" si="4"/>
        <v>0</v>
      </c>
      <c r="L696" s="1">
        <f t="shared" si="5"/>
        <v>0</v>
      </c>
      <c r="M696" s="22">
        <f t="shared" si="6"/>
        <v>0</v>
      </c>
      <c r="N696" s="22" t="str">
        <f t="shared" si="7"/>
        <v/>
      </c>
      <c r="O696" s="22" t="str">
        <f t="shared" si="8"/>
        <v>  </v>
      </c>
      <c r="P696" s="1"/>
      <c r="Q696" s="1"/>
      <c r="R696" s="1"/>
      <c r="S696" s="1"/>
      <c r="T696" s="1"/>
      <c r="U696" s="1"/>
      <c r="V696" s="1"/>
      <c r="W696" s="1">
        <f t="shared" si="9"/>
        <v>0</v>
      </c>
      <c r="X696" s="1" t="str">
        <f t="shared" si="10"/>
        <v>#DIV/0!</v>
      </c>
      <c r="Y696" s="1" t="str">
        <f t="shared" si="12"/>
        <v>#DIV/0!</v>
      </c>
    </row>
    <row r="697">
      <c r="A697" s="36" t="str">
        <f t="shared" si="1"/>
        <v/>
      </c>
      <c r="C697" s="38">
        <f t="shared" si="11"/>
        <v>0</v>
      </c>
      <c r="D697" s="24"/>
      <c r="E697" s="40" t="str">
        <f t="shared" si="3"/>
        <v/>
      </c>
      <c r="F697" s="22"/>
      <c r="H697" s="22"/>
      <c r="J697" s="26"/>
      <c r="K697" s="1">
        <f t="shared" si="4"/>
        <v>0</v>
      </c>
      <c r="L697" s="1">
        <f t="shared" si="5"/>
        <v>0</v>
      </c>
      <c r="M697" s="22">
        <f t="shared" si="6"/>
        <v>0</v>
      </c>
      <c r="N697" s="22" t="str">
        <f t="shared" si="7"/>
        <v/>
      </c>
      <c r="O697" s="22" t="str">
        <f t="shared" si="8"/>
        <v>  </v>
      </c>
      <c r="P697" s="1"/>
      <c r="Q697" s="1"/>
      <c r="R697" s="1"/>
      <c r="S697" s="1"/>
      <c r="T697" s="1"/>
      <c r="U697" s="1"/>
      <c r="V697" s="1"/>
      <c r="W697" s="1">
        <f t="shared" si="9"/>
        <v>0</v>
      </c>
      <c r="X697" s="1" t="str">
        <f t="shared" si="10"/>
        <v>#DIV/0!</v>
      </c>
      <c r="Y697" s="1" t="str">
        <f t="shared" si="12"/>
        <v>#DIV/0!</v>
      </c>
    </row>
    <row r="698">
      <c r="A698" s="36" t="str">
        <f t="shared" si="1"/>
        <v/>
      </c>
      <c r="C698" s="38">
        <f t="shared" si="11"/>
        <v>0</v>
      </c>
      <c r="D698" s="24"/>
      <c r="E698" s="40" t="str">
        <f t="shared" si="3"/>
        <v/>
      </c>
      <c r="F698" s="22"/>
      <c r="H698" s="22"/>
      <c r="J698" s="26"/>
      <c r="K698" s="1">
        <f t="shared" si="4"/>
        <v>0</v>
      </c>
      <c r="L698" s="1">
        <f t="shared" si="5"/>
        <v>0</v>
      </c>
      <c r="M698" s="22">
        <f t="shared" si="6"/>
        <v>0</v>
      </c>
      <c r="N698" s="22" t="str">
        <f t="shared" si="7"/>
        <v/>
      </c>
      <c r="O698" s="22" t="str">
        <f t="shared" si="8"/>
        <v>  </v>
      </c>
      <c r="P698" s="1"/>
      <c r="Q698" s="1"/>
      <c r="R698" s="1"/>
      <c r="S698" s="1"/>
      <c r="T698" s="1"/>
      <c r="U698" s="1"/>
      <c r="V698" s="1"/>
      <c r="W698" s="1">
        <f t="shared" si="9"/>
        <v>0</v>
      </c>
      <c r="X698" s="1" t="str">
        <f t="shared" si="10"/>
        <v>#DIV/0!</v>
      </c>
      <c r="Y698" s="1" t="str">
        <f t="shared" si="12"/>
        <v>#DIV/0!</v>
      </c>
    </row>
    <row r="699">
      <c r="A699" s="36" t="str">
        <f t="shared" si="1"/>
        <v/>
      </c>
      <c r="C699" s="38">
        <f t="shared" si="11"/>
        <v>0</v>
      </c>
      <c r="D699" s="24"/>
      <c r="E699" s="40" t="str">
        <f t="shared" si="3"/>
        <v/>
      </c>
      <c r="F699" s="22"/>
      <c r="H699" s="22"/>
      <c r="J699" s="26"/>
      <c r="K699" s="1">
        <f t="shared" si="4"/>
        <v>0</v>
      </c>
      <c r="L699" s="1">
        <f t="shared" si="5"/>
        <v>0</v>
      </c>
      <c r="M699" s="22">
        <f t="shared" si="6"/>
        <v>0</v>
      </c>
      <c r="N699" s="22" t="str">
        <f t="shared" si="7"/>
        <v/>
      </c>
      <c r="O699" s="22" t="str">
        <f t="shared" si="8"/>
        <v>  </v>
      </c>
      <c r="P699" s="1"/>
      <c r="Q699" s="1"/>
      <c r="R699" s="1"/>
      <c r="S699" s="1"/>
      <c r="T699" s="1"/>
      <c r="U699" s="1"/>
      <c r="V699" s="1"/>
      <c r="W699" s="1">
        <f t="shared" si="9"/>
        <v>0</v>
      </c>
      <c r="X699" s="1" t="str">
        <f t="shared" si="10"/>
        <v>#DIV/0!</v>
      </c>
      <c r="Y699" s="1" t="str">
        <f t="shared" si="12"/>
        <v>#DIV/0!</v>
      </c>
    </row>
    <row r="700">
      <c r="A700" s="36" t="str">
        <f t="shared" si="1"/>
        <v/>
      </c>
      <c r="C700" s="38">
        <f t="shared" si="11"/>
        <v>0</v>
      </c>
      <c r="D700" s="24"/>
      <c r="E700" s="40" t="str">
        <f t="shared" si="3"/>
        <v/>
      </c>
      <c r="F700" s="22"/>
      <c r="H700" s="22"/>
      <c r="J700" s="26"/>
      <c r="K700" s="1">
        <f t="shared" si="4"/>
        <v>0</v>
      </c>
      <c r="L700" s="1">
        <f t="shared" si="5"/>
        <v>0</v>
      </c>
      <c r="M700" s="22">
        <f t="shared" si="6"/>
        <v>0</v>
      </c>
      <c r="N700" s="22" t="str">
        <f t="shared" si="7"/>
        <v/>
      </c>
      <c r="O700" s="22" t="str">
        <f t="shared" si="8"/>
        <v>  </v>
      </c>
      <c r="P700" s="1"/>
      <c r="Q700" s="1"/>
      <c r="R700" s="1"/>
      <c r="S700" s="1"/>
      <c r="T700" s="1"/>
      <c r="U700" s="1"/>
      <c r="V700" s="1"/>
      <c r="W700" s="1">
        <f t="shared" si="9"/>
        <v>0</v>
      </c>
      <c r="X700" s="1" t="str">
        <f t="shared" si="10"/>
        <v>#DIV/0!</v>
      </c>
      <c r="Y700" s="1" t="str">
        <f t="shared" si="12"/>
        <v>#DIV/0!</v>
      </c>
    </row>
    <row r="701">
      <c r="A701" s="36" t="str">
        <f t="shared" si="1"/>
        <v/>
      </c>
      <c r="C701" s="38">
        <f t="shared" si="11"/>
        <v>0</v>
      </c>
      <c r="D701" s="24"/>
      <c r="E701" s="40" t="str">
        <f t="shared" si="3"/>
        <v/>
      </c>
      <c r="F701" s="22"/>
      <c r="H701" s="22"/>
      <c r="J701" s="26"/>
      <c r="K701" s="1">
        <f t="shared" si="4"/>
        <v>0</v>
      </c>
      <c r="L701" s="1">
        <f t="shared" si="5"/>
        <v>0</v>
      </c>
      <c r="M701" s="22">
        <f t="shared" si="6"/>
        <v>0</v>
      </c>
      <c r="N701" s="22" t="str">
        <f t="shared" si="7"/>
        <v/>
      </c>
      <c r="O701" s="22" t="str">
        <f t="shared" si="8"/>
        <v>  </v>
      </c>
      <c r="P701" s="1"/>
      <c r="Q701" s="1"/>
      <c r="R701" s="1"/>
      <c r="S701" s="1"/>
      <c r="T701" s="1"/>
      <c r="U701" s="1"/>
      <c r="V701" s="1"/>
      <c r="W701" s="1">
        <f t="shared" si="9"/>
        <v>0</v>
      </c>
      <c r="X701" s="1" t="str">
        <f t="shared" si="10"/>
        <v>#DIV/0!</v>
      </c>
      <c r="Y701" s="1" t="str">
        <f t="shared" si="12"/>
        <v>#DIV/0!</v>
      </c>
    </row>
    <row r="702">
      <c r="A702" s="36" t="str">
        <f t="shared" si="1"/>
        <v/>
      </c>
      <c r="C702" s="38">
        <f t="shared" si="11"/>
        <v>0</v>
      </c>
      <c r="D702" s="24"/>
      <c r="E702" s="40" t="str">
        <f t="shared" si="3"/>
        <v/>
      </c>
      <c r="F702" s="22"/>
      <c r="H702" s="22"/>
      <c r="J702" s="26"/>
      <c r="K702" s="1">
        <f t="shared" si="4"/>
        <v>0</v>
      </c>
      <c r="L702" s="1">
        <f t="shared" si="5"/>
        <v>0</v>
      </c>
      <c r="M702" s="22">
        <f t="shared" si="6"/>
        <v>0</v>
      </c>
      <c r="N702" s="22" t="str">
        <f t="shared" si="7"/>
        <v/>
      </c>
      <c r="O702" s="22" t="str">
        <f t="shared" si="8"/>
        <v>  </v>
      </c>
      <c r="P702" s="1"/>
      <c r="Q702" s="1"/>
      <c r="R702" s="1"/>
      <c r="S702" s="1"/>
      <c r="T702" s="1"/>
      <c r="U702" s="1"/>
      <c r="V702" s="1"/>
      <c r="W702" s="1">
        <f t="shared" si="9"/>
        <v>0</v>
      </c>
      <c r="X702" s="1" t="str">
        <f t="shared" si="10"/>
        <v>#DIV/0!</v>
      </c>
      <c r="Y702" s="1" t="str">
        <f t="shared" si="12"/>
        <v>#DIV/0!</v>
      </c>
    </row>
    <row r="703">
      <c r="A703" s="36" t="str">
        <f t="shared" si="1"/>
        <v/>
      </c>
      <c r="C703" s="38">
        <f t="shared" si="11"/>
        <v>0</v>
      </c>
      <c r="D703" s="24"/>
      <c r="E703" s="40" t="str">
        <f t="shared" si="3"/>
        <v/>
      </c>
      <c r="F703" s="22"/>
      <c r="H703" s="22"/>
      <c r="J703" s="26"/>
      <c r="K703" s="1">
        <f t="shared" si="4"/>
        <v>0</v>
      </c>
      <c r="L703" s="1">
        <f t="shared" si="5"/>
        <v>0</v>
      </c>
      <c r="M703" s="22">
        <f t="shared" si="6"/>
        <v>0</v>
      </c>
      <c r="N703" s="22" t="str">
        <f t="shared" si="7"/>
        <v/>
      </c>
      <c r="O703" s="22" t="str">
        <f t="shared" si="8"/>
        <v>  </v>
      </c>
      <c r="P703" s="1"/>
      <c r="Q703" s="1"/>
      <c r="R703" s="1"/>
      <c r="S703" s="1"/>
      <c r="T703" s="1"/>
      <c r="U703" s="1"/>
      <c r="V703" s="1"/>
      <c r="W703" s="1">
        <f t="shared" si="9"/>
        <v>0</v>
      </c>
      <c r="X703" s="1" t="str">
        <f t="shared" si="10"/>
        <v>#DIV/0!</v>
      </c>
      <c r="Y703" s="1" t="str">
        <f t="shared" si="12"/>
        <v>#DIV/0!</v>
      </c>
    </row>
    <row r="704">
      <c r="A704" s="36" t="str">
        <f t="shared" si="1"/>
        <v/>
      </c>
      <c r="C704" s="38">
        <f t="shared" si="11"/>
        <v>0</v>
      </c>
      <c r="D704" s="24"/>
      <c r="E704" s="40" t="str">
        <f t="shared" si="3"/>
        <v/>
      </c>
      <c r="F704" s="22"/>
      <c r="H704" s="22"/>
      <c r="J704" s="26"/>
      <c r="K704" s="1">
        <f t="shared" si="4"/>
        <v>0</v>
      </c>
      <c r="L704" s="1">
        <f t="shared" si="5"/>
        <v>0</v>
      </c>
      <c r="M704" s="22">
        <f t="shared" si="6"/>
        <v>0</v>
      </c>
      <c r="N704" s="22" t="str">
        <f t="shared" si="7"/>
        <v/>
      </c>
      <c r="O704" s="22" t="str">
        <f t="shared" si="8"/>
        <v>  </v>
      </c>
      <c r="P704" s="1"/>
      <c r="Q704" s="1"/>
      <c r="R704" s="1"/>
      <c r="S704" s="1"/>
      <c r="T704" s="1"/>
      <c r="U704" s="1"/>
      <c r="V704" s="1"/>
      <c r="W704" s="1">
        <f t="shared" si="9"/>
        <v>0</v>
      </c>
      <c r="X704" s="1" t="str">
        <f t="shared" si="10"/>
        <v>#DIV/0!</v>
      </c>
      <c r="Y704" s="1" t="str">
        <f t="shared" si="12"/>
        <v>#DIV/0!</v>
      </c>
    </row>
    <row r="705">
      <c r="A705" s="36" t="str">
        <f t="shared" si="1"/>
        <v/>
      </c>
      <c r="C705" s="38">
        <f t="shared" si="11"/>
        <v>0</v>
      </c>
      <c r="D705" s="24"/>
      <c r="E705" s="40" t="str">
        <f t="shared" si="3"/>
        <v/>
      </c>
      <c r="F705" s="22"/>
      <c r="H705" s="22"/>
      <c r="J705" s="26"/>
      <c r="K705" s="1">
        <f t="shared" si="4"/>
        <v>0</v>
      </c>
      <c r="L705" s="1">
        <f t="shared" si="5"/>
        <v>0</v>
      </c>
      <c r="M705" s="22">
        <f t="shared" si="6"/>
        <v>0</v>
      </c>
      <c r="N705" s="22" t="str">
        <f t="shared" si="7"/>
        <v/>
      </c>
      <c r="O705" s="22" t="str">
        <f t="shared" si="8"/>
        <v>  </v>
      </c>
      <c r="P705" s="1"/>
      <c r="Q705" s="1"/>
      <c r="R705" s="1"/>
      <c r="S705" s="1"/>
      <c r="T705" s="1"/>
      <c r="U705" s="1"/>
      <c r="V705" s="1"/>
      <c r="W705" s="1">
        <f t="shared" si="9"/>
        <v>0</v>
      </c>
      <c r="X705" s="1" t="str">
        <f t="shared" si="10"/>
        <v>#DIV/0!</v>
      </c>
      <c r="Y705" s="1" t="str">
        <f t="shared" si="12"/>
        <v>#DIV/0!</v>
      </c>
    </row>
    <row r="706">
      <c r="A706" s="36" t="str">
        <f t="shared" si="1"/>
        <v/>
      </c>
      <c r="C706" s="38">
        <f t="shared" si="11"/>
        <v>0</v>
      </c>
      <c r="D706" s="24"/>
      <c r="E706" s="40" t="str">
        <f t="shared" si="3"/>
        <v/>
      </c>
      <c r="F706" s="22"/>
      <c r="H706" s="22"/>
      <c r="J706" s="26"/>
      <c r="K706" s="1">
        <f t="shared" si="4"/>
        <v>0</v>
      </c>
      <c r="L706" s="1">
        <f t="shared" si="5"/>
        <v>0</v>
      </c>
      <c r="M706" s="22">
        <f t="shared" si="6"/>
        <v>0</v>
      </c>
      <c r="N706" s="22" t="str">
        <f t="shared" si="7"/>
        <v/>
      </c>
      <c r="O706" s="22" t="str">
        <f t="shared" si="8"/>
        <v>  </v>
      </c>
      <c r="P706" s="1"/>
      <c r="Q706" s="1"/>
      <c r="R706" s="1"/>
      <c r="S706" s="1"/>
      <c r="T706" s="1"/>
      <c r="U706" s="1"/>
      <c r="V706" s="1"/>
      <c r="W706" s="1">
        <f t="shared" si="9"/>
        <v>0</v>
      </c>
      <c r="X706" s="1" t="str">
        <f t="shared" si="10"/>
        <v>#DIV/0!</v>
      </c>
      <c r="Y706" s="1" t="str">
        <f t="shared" si="12"/>
        <v>#DIV/0!</v>
      </c>
    </row>
    <row r="707">
      <c r="A707" s="36" t="str">
        <f t="shared" si="1"/>
        <v/>
      </c>
      <c r="C707" s="38">
        <f t="shared" si="11"/>
        <v>0</v>
      </c>
      <c r="D707" s="24"/>
      <c r="E707" s="40" t="str">
        <f t="shared" si="3"/>
        <v/>
      </c>
      <c r="F707" s="22"/>
      <c r="H707" s="22"/>
      <c r="J707" s="26"/>
      <c r="K707" s="1">
        <f t="shared" si="4"/>
        <v>0</v>
      </c>
      <c r="L707" s="1">
        <f t="shared" si="5"/>
        <v>0</v>
      </c>
      <c r="M707" s="22">
        <f t="shared" si="6"/>
        <v>0</v>
      </c>
      <c r="N707" s="22" t="str">
        <f t="shared" si="7"/>
        <v/>
      </c>
      <c r="O707" s="22" t="str">
        <f t="shared" si="8"/>
        <v>  </v>
      </c>
      <c r="P707" s="1"/>
      <c r="Q707" s="1"/>
      <c r="R707" s="1"/>
      <c r="S707" s="1"/>
      <c r="T707" s="1"/>
      <c r="U707" s="1"/>
      <c r="V707" s="1"/>
      <c r="W707" s="1">
        <f t="shared" si="9"/>
        <v>0</v>
      </c>
      <c r="X707" s="1" t="str">
        <f t="shared" si="10"/>
        <v>#DIV/0!</v>
      </c>
      <c r="Y707" s="1" t="str">
        <f t="shared" si="12"/>
        <v>#DIV/0!</v>
      </c>
    </row>
    <row r="708">
      <c r="A708" s="36" t="str">
        <f t="shared" si="1"/>
        <v/>
      </c>
      <c r="C708" s="38">
        <f t="shared" si="11"/>
        <v>0</v>
      </c>
      <c r="D708" s="24"/>
      <c r="E708" s="40" t="str">
        <f t="shared" si="3"/>
        <v/>
      </c>
      <c r="F708" s="22"/>
      <c r="H708" s="22"/>
      <c r="J708" s="26"/>
      <c r="K708" s="1">
        <f t="shared" si="4"/>
        <v>0</v>
      </c>
      <c r="L708" s="1">
        <f t="shared" si="5"/>
        <v>0</v>
      </c>
      <c r="M708" s="22">
        <f t="shared" si="6"/>
        <v>0</v>
      </c>
      <c r="N708" s="22" t="str">
        <f t="shared" si="7"/>
        <v/>
      </c>
      <c r="O708" s="22" t="str">
        <f t="shared" si="8"/>
        <v>  </v>
      </c>
      <c r="P708" s="1"/>
      <c r="Q708" s="1"/>
      <c r="R708" s="1"/>
      <c r="S708" s="1"/>
      <c r="T708" s="1"/>
      <c r="U708" s="1"/>
      <c r="V708" s="1"/>
      <c r="W708" s="1">
        <f t="shared" si="9"/>
        <v>0</v>
      </c>
      <c r="X708" s="1" t="str">
        <f t="shared" si="10"/>
        <v>#DIV/0!</v>
      </c>
      <c r="Y708" s="1" t="str">
        <f t="shared" si="12"/>
        <v>#DIV/0!</v>
      </c>
    </row>
    <row r="709">
      <c r="A709" s="36" t="str">
        <f t="shared" si="1"/>
        <v/>
      </c>
      <c r="C709" s="38">
        <f t="shared" si="11"/>
        <v>0</v>
      </c>
      <c r="D709" s="24"/>
      <c r="E709" s="40" t="str">
        <f t="shared" si="3"/>
        <v/>
      </c>
      <c r="F709" s="22"/>
      <c r="H709" s="22"/>
      <c r="J709" s="26"/>
      <c r="K709" s="1">
        <f t="shared" si="4"/>
        <v>0</v>
      </c>
      <c r="L709" s="1">
        <f t="shared" si="5"/>
        <v>0</v>
      </c>
      <c r="M709" s="22">
        <f t="shared" si="6"/>
        <v>0</v>
      </c>
      <c r="N709" s="22" t="str">
        <f t="shared" si="7"/>
        <v/>
      </c>
      <c r="O709" s="22" t="str">
        <f t="shared" si="8"/>
        <v>  </v>
      </c>
      <c r="P709" s="1"/>
      <c r="Q709" s="1"/>
      <c r="R709" s="1"/>
      <c r="S709" s="1"/>
      <c r="T709" s="1"/>
      <c r="U709" s="1"/>
      <c r="V709" s="1"/>
      <c r="W709" s="1">
        <f t="shared" si="9"/>
        <v>0</v>
      </c>
      <c r="X709" s="1" t="str">
        <f t="shared" si="10"/>
        <v>#DIV/0!</v>
      </c>
      <c r="Y709" s="1" t="str">
        <f t="shared" si="12"/>
        <v>#DIV/0!</v>
      </c>
    </row>
    <row r="710">
      <c r="A710" s="36" t="str">
        <f t="shared" si="1"/>
        <v/>
      </c>
      <c r="C710" s="38">
        <f t="shared" si="11"/>
        <v>0</v>
      </c>
      <c r="D710" s="24"/>
      <c r="E710" s="40" t="str">
        <f t="shared" si="3"/>
        <v/>
      </c>
      <c r="F710" s="22"/>
      <c r="H710" s="22"/>
      <c r="J710" s="26"/>
      <c r="K710" s="1">
        <f t="shared" si="4"/>
        <v>0</v>
      </c>
      <c r="L710" s="1">
        <f t="shared" si="5"/>
        <v>0</v>
      </c>
      <c r="M710" s="22">
        <f t="shared" si="6"/>
        <v>0</v>
      </c>
      <c r="N710" s="22" t="str">
        <f t="shared" si="7"/>
        <v/>
      </c>
      <c r="O710" s="22" t="str">
        <f t="shared" si="8"/>
        <v>  </v>
      </c>
      <c r="P710" s="1"/>
      <c r="Q710" s="1"/>
      <c r="R710" s="1"/>
      <c r="S710" s="1"/>
      <c r="T710" s="1"/>
      <c r="U710" s="1"/>
      <c r="V710" s="1"/>
      <c r="W710" s="1">
        <f t="shared" si="9"/>
        <v>0</v>
      </c>
      <c r="X710" s="1" t="str">
        <f t="shared" si="10"/>
        <v>#DIV/0!</v>
      </c>
      <c r="Y710" s="1" t="str">
        <f t="shared" si="12"/>
        <v>#DIV/0!</v>
      </c>
    </row>
    <row r="711">
      <c r="A711" s="36" t="str">
        <f t="shared" si="1"/>
        <v/>
      </c>
      <c r="C711" s="38">
        <f t="shared" si="11"/>
        <v>0</v>
      </c>
      <c r="D711" s="24"/>
      <c r="E711" s="40" t="str">
        <f t="shared" si="3"/>
        <v/>
      </c>
      <c r="F711" s="22"/>
      <c r="H711" s="22"/>
      <c r="J711" s="26"/>
      <c r="K711" s="1">
        <f t="shared" si="4"/>
        <v>0</v>
      </c>
      <c r="L711" s="1">
        <f t="shared" si="5"/>
        <v>0</v>
      </c>
      <c r="M711" s="22">
        <f t="shared" si="6"/>
        <v>0</v>
      </c>
      <c r="N711" s="22" t="str">
        <f t="shared" si="7"/>
        <v/>
      </c>
      <c r="O711" s="22" t="str">
        <f t="shared" si="8"/>
        <v>  </v>
      </c>
      <c r="P711" s="1"/>
      <c r="Q711" s="1"/>
      <c r="R711" s="1"/>
      <c r="S711" s="1"/>
      <c r="T711" s="1"/>
      <c r="U711" s="1"/>
      <c r="V711" s="1"/>
      <c r="W711" s="1">
        <f t="shared" si="9"/>
        <v>0</v>
      </c>
      <c r="X711" s="1" t="str">
        <f t="shared" si="10"/>
        <v>#DIV/0!</v>
      </c>
      <c r="Y711" s="1" t="str">
        <f t="shared" si="12"/>
        <v>#DIV/0!</v>
      </c>
    </row>
    <row r="712">
      <c r="A712" s="36" t="str">
        <f t="shared" si="1"/>
        <v/>
      </c>
      <c r="C712" s="38">
        <f t="shared" si="11"/>
        <v>0</v>
      </c>
      <c r="D712" s="24"/>
      <c r="E712" s="40" t="str">
        <f t="shared" si="3"/>
        <v/>
      </c>
      <c r="F712" s="22"/>
      <c r="H712" s="22"/>
      <c r="J712" s="26"/>
      <c r="K712" s="1">
        <f t="shared" si="4"/>
        <v>0</v>
      </c>
      <c r="L712" s="1">
        <f t="shared" si="5"/>
        <v>0</v>
      </c>
      <c r="M712" s="22">
        <f t="shared" si="6"/>
        <v>0</v>
      </c>
      <c r="N712" s="22" t="str">
        <f t="shared" si="7"/>
        <v/>
      </c>
      <c r="O712" s="22" t="str">
        <f t="shared" si="8"/>
        <v>  </v>
      </c>
      <c r="P712" s="1"/>
      <c r="Q712" s="1"/>
      <c r="R712" s="1"/>
      <c r="S712" s="1"/>
      <c r="T712" s="1"/>
      <c r="U712" s="1"/>
      <c r="V712" s="1"/>
      <c r="W712" s="1">
        <f t="shared" si="9"/>
        <v>0</v>
      </c>
      <c r="X712" s="1" t="str">
        <f t="shared" si="10"/>
        <v>#DIV/0!</v>
      </c>
      <c r="Y712" s="1" t="str">
        <f t="shared" si="12"/>
        <v>#DIV/0!</v>
      </c>
    </row>
    <row r="713">
      <c r="A713" s="36" t="str">
        <f t="shared" si="1"/>
        <v/>
      </c>
      <c r="C713" s="38">
        <f t="shared" si="11"/>
        <v>0</v>
      </c>
      <c r="D713" s="24"/>
      <c r="E713" s="40" t="str">
        <f t="shared" si="3"/>
        <v/>
      </c>
      <c r="F713" s="22"/>
      <c r="H713" s="22"/>
      <c r="J713" s="26"/>
      <c r="K713" s="1">
        <f t="shared" si="4"/>
        <v>0</v>
      </c>
      <c r="L713" s="1">
        <f t="shared" si="5"/>
        <v>0</v>
      </c>
      <c r="M713" s="22">
        <f t="shared" si="6"/>
        <v>0</v>
      </c>
      <c r="N713" s="22" t="str">
        <f t="shared" si="7"/>
        <v/>
      </c>
      <c r="O713" s="22" t="str">
        <f t="shared" si="8"/>
        <v>  </v>
      </c>
      <c r="P713" s="1"/>
      <c r="Q713" s="1"/>
      <c r="R713" s="1"/>
      <c r="S713" s="1"/>
      <c r="T713" s="1"/>
      <c r="U713" s="1"/>
      <c r="V713" s="1"/>
      <c r="W713" s="1">
        <f t="shared" si="9"/>
        <v>0</v>
      </c>
      <c r="X713" s="1" t="str">
        <f t="shared" si="10"/>
        <v>#DIV/0!</v>
      </c>
      <c r="Y713" s="1" t="str">
        <f t="shared" si="12"/>
        <v>#DIV/0!</v>
      </c>
    </row>
    <row r="714">
      <c r="A714" s="36" t="str">
        <f t="shared" si="1"/>
        <v/>
      </c>
      <c r="C714" s="38">
        <f t="shared" si="11"/>
        <v>0</v>
      </c>
      <c r="D714" s="24"/>
      <c r="E714" s="40" t="str">
        <f t="shared" si="3"/>
        <v/>
      </c>
      <c r="F714" s="22"/>
      <c r="H714" s="22"/>
      <c r="J714" s="26"/>
      <c r="K714" s="1">
        <f t="shared" si="4"/>
        <v>0</v>
      </c>
      <c r="L714" s="1">
        <f t="shared" si="5"/>
        <v>0</v>
      </c>
      <c r="M714" s="22">
        <f t="shared" si="6"/>
        <v>0</v>
      </c>
      <c r="N714" s="22" t="str">
        <f t="shared" si="7"/>
        <v/>
      </c>
      <c r="O714" s="22" t="str">
        <f t="shared" si="8"/>
        <v>  </v>
      </c>
      <c r="P714" s="1"/>
      <c r="Q714" s="1"/>
      <c r="R714" s="1"/>
      <c r="S714" s="1"/>
      <c r="T714" s="1"/>
      <c r="U714" s="1"/>
      <c r="V714" s="1"/>
      <c r="W714" s="1">
        <f t="shared" si="9"/>
        <v>0</v>
      </c>
      <c r="X714" s="1" t="str">
        <f t="shared" si="10"/>
        <v>#DIV/0!</v>
      </c>
      <c r="Y714" s="1" t="str">
        <f t="shared" si="12"/>
        <v>#DIV/0!</v>
      </c>
    </row>
    <row r="715">
      <c r="A715" s="36" t="str">
        <f t="shared" si="1"/>
        <v/>
      </c>
      <c r="C715" s="38">
        <f t="shared" si="11"/>
        <v>0</v>
      </c>
      <c r="D715" s="24"/>
      <c r="E715" s="40" t="str">
        <f t="shared" si="3"/>
        <v/>
      </c>
      <c r="F715" s="22"/>
      <c r="H715" s="22"/>
      <c r="J715" s="26"/>
      <c r="K715" s="1">
        <f t="shared" si="4"/>
        <v>0</v>
      </c>
      <c r="L715" s="1">
        <f t="shared" si="5"/>
        <v>0</v>
      </c>
      <c r="M715" s="22">
        <f t="shared" si="6"/>
        <v>0</v>
      </c>
      <c r="N715" s="22" t="str">
        <f t="shared" si="7"/>
        <v/>
      </c>
      <c r="O715" s="22" t="str">
        <f t="shared" si="8"/>
        <v>  </v>
      </c>
      <c r="P715" s="1"/>
      <c r="Q715" s="1"/>
      <c r="R715" s="1"/>
      <c r="S715" s="1"/>
      <c r="T715" s="1"/>
      <c r="U715" s="1"/>
      <c r="V715" s="1"/>
      <c r="W715" s="1">
        <f t="shared" si="9"/>
        <v>0</v>
      </c>
      <c r="X715" s="1" t="str">
        <f t="shared" si="10"/>
        <v>#DIV/0!</v>
      </c>
      <c r="Y715" s="1" t="str">
        <f t="shared" si="12"/>
        <v>#DIV/0!</v>
      </c>
    </row>
    <row r="716">
      <c r="A716" s="36" t="str">
        <f t="shared" si="1"/>
        <v/>
      </c>
      <c r="C716" s="38">
        <f t="shared" si="11"/>
        <v>0</v>
      </c>
      <c r="D716" s="24"/>
      <c r="E716" s="40" t="str">
        <f t="shared" si="3"/>
        <v/>
      </c>
      <c r="F716" s="22"/>
      <c r="H716" s="22"/>
      <c r="J716" s="26"/>
      <c r="K716" s="1">
        <f t="shared" si="4"/>
        <v>0</v>
      </c>
      <c r="L716" s="1">
        <f t="shared" si="5"/>
        <v>0</v>
      </c>
      <c r="M716" s="22">
        <f t="shared" si="6"/>
        <v>0</v>
      </c>
      <c r="N716" s="22" t="str">
        <f t="shared" si="7"/>
        <v/>
      </c>
      <c r="O716" s="22" t="str">
        <f t="shared" si="8"/>
        <v>  </v>
      </c>
      <c r="P716" s="1"/>
      <c r="Q716" s="1"/>
      <c r="R716" s="1"/>
      <c r="S716" s="1"/>
      <c r="T716" s="1"/>
      <c r="U716" s="1"/>
      <c r="V716" s="1"/>
      <c r="W716" s="1">
        <f t="shared" si="9"/>
        <v>0</v>
      </c>
      <c r="X716" s="1" t="str">
        <f t="shared" si="10"/>
        <v>#DIV/0!</v>
      </c>
      <c r="Y716" s="1" t="str">
        <f t="shared" si="12"/>
        <v>#DIV/0!</v>
      </c>
    </row>
    <row r="717">
      <c r="A717" s="36" t="str">
        <f t="shared" si="1"/>
        <v/>
      </c>
      <c r="C717" s="38">
        <f t="shared" si="11"/>
        <v>0</v>
      </c>
      <c r="D717" s="24"/>
      <c r="E717" s="40" t="str">
        <f t="shared" si="3"/>
        <v/>
      </c>
      <c r="F717" s="22"/>
      <c r="H717" s="22"/>
      <c r="J717" s="26"/>
      <c r="K717" s="1">
        <f t="shared" si="4"/>
        <v>0</v>
      </c>
      <c r="L717" s="1">
        <f t="shared" si="5"/>
        <v>0</v>
      </c>
      <c r="M717" s="22">
        <f t="shared" si="6"/>
        <v>0</v>
      </c>
      <c r="N717" s="22" t="str">
        <f t="shared" si="7"/>
        <v/>
      </c>
      <c r="O717" s="22" t="str">
        <f t="shared" si="8"/>
        <v>  </v>
      </c>
      <c r="P717" s="1"/>
      <c r="Q717" s="1"/>
      <c r="R717" s="1"/>
      <c r="S717" s="1"/>
      <c r="T717" s="1"/>
      <c r="U717" s="1"/>
      <c r="V717" s="1"/>
      <c r="W717" s="1">
        <f t="shared" si="9"/>
        <v>0</v>
      </c>
      <c r="X717" s="1" t="str">
        <f t="shared" si="10"/>
        <v>#DIV/0!</v>
      </c>
      <c r="Y717" s="1" t="str">
        <f t="shared" si="12"/>
        <v>#DIV/0!</v>
      </c>
    </row>
    <row r="718">
      <c r="A718" s="36" t="str">
        <f t="shared" si="1"/>
        <v/>
      </c>
      <c r="C718" s="38">
        <f t="shared" si="11"/>
        <v>0</v>
      </c>
      <c r="D718" s="24"/>
      <c r="E718" s="40" t="str">
        <f t="shared" si="3"/>
        <v/>
      </c>
      <c r="F718" s="22"/>
      <c r="H718" s="22"/>
      <c r="J718" s="26"/>
      <c r="K718" s="1">
        <f t="shared" si="4"/>
        <v>0</v>
      </c>
      <c r="L718" s="1">
        <f t="shared" si="5"/>
        <v>0</v>
      </c>
      <c r="M718" s="22">
        <f t="shared" si="6"/>
        <v>0</v>
      </c>
      <c r="N718" s="22" t="str">
        <f t="shared" si="7"/>
        <v/>
      </c>
      <c r="O718" s="22" t="str">
        <f t="shared" si="8"/>
        <v>  </v>
      </c>
      <c r="P718" s="1"/>
      <c r="Q718" s="1"/>
      <c r="R718" s="1"/>
      <c r="S718" s="1"/>
      <c r="T718" s="1"/>
      <c r="U718" s="1"/>
      <c r="V718" s="1"/>
      <c r="W718" s="1">
        <f t="shared" si="9"/>
        <v>0</v>
      </c>
      <c r="X718" s="1" t="str">
        <f t="shared" si="10"/>
        <v>#DIV/0!</v>
      </c>
      <c r="Y718" s="1" t="str">
        <f t="shared" si="12"/>
        <v>#DIV/0!</v>
      </c>
    </row>
    <row r="719">
      <c r="A719" s="36" t="str">
        <f t="shared" si="1"/>
        <v/>
      </c>
      <c r="C719" s="38">
        <f t="shared" si="11"/>
        <v>0</v>
      </c>
      <c r="D719" s="24"/>
      <c r="E719" s="40" t="str">
        <f t="shared" si="3"/>
        <v/>
      </c>
      <c r="F719" s="22"/>
      <c r="H719" s="22"/>
      <c r="J719" s="26"/>
      <c r="K719" s="1">
        <f t="shared" si="4"/>
        <v>0</v>
      </c>
      <c r="L719" s="1">
        <f t="shared" si="5"/>
        <v>0</v>
      </c>
      <c r="M719" s="22">
        <f t="shared" si="6"/>
        <v>0</v>
      </c>
      <c r="N719" s="22" t="str">
        <f t="shared" si="7"/>
        <v/>
      </c>
      <c r="O719" s="22" t="str">
        <f t="shared" si="8"/>
        <v>  </v>
      </c>
      <c r="P719" s="1"/>
      <c r="Q719" s="1"/>
      <c r="R719" s="1"/>
      <c r="S719" s="1"/>
      <c r="T719" s="1"/>
      <c r="U719" s="1"/>
      <c r="V719" s="1"/>
      <c r="W719" s="1">
        <f t="shared" si="9"/>
        <v>0</v>
      </c>
      <c r="X719" s="1" t="str">
        <f t="shared" si="10"/>
        <v>#DIV/0!</v>
      </c>
      <c r="Y719" s="1" t="str">
        <f t="shared" si="12"/>
        <v>#DIV/0!</v>
      </c>
    </row>
    <row r="720">
      <c r="A720" s="36" t="str">
        <f t="shared" si="1"/>
        <v/>
      </c>
      <c r="C720" s="38">
        <f t="shared" si="11"/>
        <v>0</v>
      </c>
      <c r="D720" s="24"/>
      <c r="E720" s="40" t="str">
        <f t="shared" si="3"/>
        <v/>
      </c>
      <c r="F720" s="22"/>
      <c r="H720" s="22"/>
      <c r="J720" s="26"/>
      <c r="K720" s="1">
        <f t="shared" si="4"/>
        <v>0</v>
      </c>
      <c r="L720" s="1">
        <f t="shared" si="5"/>
        <v>0</v>
      </c>
      <c r="M720" s="22">
        <f t="shared" si="6"/>
        <v>0</v>
      </c>
      <c r="N720" s="22" t="str">
        <f t="shared" si="7"/>
        <v/>
      </c>
      <c r="O720" s="22" t="str">
        <f t="shared" si="8"/>
        <v>  </v>
      </c>
      <c r="P720" s="1"/>
      <c r="Q720" s="1"/>
      <c r="R720" s="1"/>
      <c r="S720" s="1"/>
      <c r="T720" s="1"/>
      <c r="U720" s="1"/>
      <c r="V720" s="1"/>
      <c r="W720" s="1">
        <f t="shared" si="9"/>
        <v>0</v>
      </c>
      <c r="X720" s="1" t="str">
        <f t="shared" si="10"/>
        <v>#DIV/0!</v>
      </c>
      <c r="Y720" s="1" t="str">
        <f t="shared" si="12"/>
        <v>#DIV/0!</v>
      </c>
    </row>
    <row r="721">
      <c r="A721" s="36" t="str">
        <f t="shared" si="1"/>
        <v/>
      </c>
      <c r="C721" s="38">
        <f t="shared" si="11"/>
        <v>0</v>
      </c>
      <c r="D721" s="24"/>
      <c r="E721" s="40" t="str">
        <f t="shared" si="3"/>
        <v/>
      </c>
      <c r="F721" s="22"/>
      <c r="H721" s="22"/>
      <c r="J721" s="26"/>
      <c r="K721" s="1">
        <f t="shared" si="4"/>
        <v>0</v>
      </c>
      <c r="L721" s="1">
        <f t="shared" si="5"/>
        <v>0</v>
      </c>
      <c r="M721" s="22">
        <f t="shared" si="6"/>
        <v>0</v>
      </c>
      <c r="N721" s="22" t="str">
        <f t="shared" si="7"/>
        <v/>
      </c>
      <c r="O721" s="22" t="str">
        <f t="shared" si="8"/>
        <v>  </v>
      </c>
      <c r="P721" s="1"/>
      <c r="Q721" s="1"/>
      <c r="R721" s="1"/>
      <c r="S721" s="1"/>
      <c r="T721" s="1"/>
      <c r="U721" s="1"/>
      <c r="V721" s="1"/>
      <c r="W721" s="1">
        <f t="shared" si="9"/>
        <v>0</v>
      </c>
      <c r="X721" s="1" t="str">
        <f t="shared" si="10"/>
        <v>#DIV/0!</v>
      </c>
      <c r="Y721" s="1" t="str">
        <f t="shared" si="12"/>
        <v>#DIV/0!</v>
      </c>
    </row>
    <row r="722">
      <c r="A722" s="36" t="str">
        <f t="shared" si="1"/>
        <v/>
      </c>
      <c r="C722" s="38">
        <f t="shared" si="11"/>
        <v>0</v>
      </c>
      <c r="D722" s="24"/>
      <c r="E722" s="40" t="str">
        <f t="shared" si="3"/>
        <v/>
      </c>
      <c r="F722" s="22"/>
      <c r="H722" s="22"/>
      <c r="J722" s="26"/>
      <c r="K722" s="1">
        <f t="shared" si="4"/>
        <v>0</v>
      </c>
      <c r="L722" s="1">
        <f t="shared" si="5"/>
        <v>0</v>
      </c>
      <c r="M722" s="22">
        <f t="shared" si="6"/>
        <v>0</v>
      </c>
      <c r="N722" s="22" t="str">
        <f t="shared" si="7"/>
        <v/>
      </c>
      <c r="O722" s="22" t="str">
        <f t="shared" si="8"/>
        <v>  </v>
      </c>
      <c r="P722" s="1"/>
      <c r="Q722" s="1"/>
      <c r="R722" s="1"/>
      <c r="S722" s="1"/>
      <c r="T722" s="1"/>
      <c r="U722" s="1"/>
      <c r="V722" s="1"/>
      <c r="W722" s="1">
        <f t="shared" si="9"/>
        <v>0</v>
      </c>
      <c r="X722" s="1" t="str">
        <f t="shared" si="10"/>
        <v>#DIV/0!</v>
      </c>
      <c r="Y722" s="1" t="str">
        <f t="shared" si="12"/>
        <v>#DIV/0!</v>
      </c>
    </row>
    <row r="723">
      <c r="A723" s="36" t="str">
        <f t="shared" si="1"/>
        <v/>
      </c>
      <c r="C723" s="38">
        <f t="shared" si="11"/>
        <v>0</v>
      </c>
      <c r="D723" s="24"/>
      <c r="E723" s="40" t="str">
        <f t="shared" si="3"/>
        <v/>
      </c>
      <c r="F723" s="22"/>
      <c r="H723" s="22"/>
      <c r="J723" s="26"/>
      <c r="K723" s="1">
        <f t="shared" si="4"/>
        <v>0</v>
      </c>
      <c r="L723" s="1">
        <f t="shared" si="5"/>
        <v>0</v>
      </c>
      <c r="M723" s="22">
        <f t="shared" si="6"/>
        <v>0</v>
      </c>
      <c r="N723" s="22" t="str">
        <f t="shared" si="7"/>
        <v/>
      </c>
      <c r="O723" s="22" t="str">
        <f t="shared" si="8"/>
        <v>  </v>
      </c>
      <c r="P723" s="1"/>
      <c r="Q723" s="1"/>
      <c r="R723" s="1"/>
      <c r="S723" s="1"/>
      <c r="T723" s="1"/>
      <c r="U723" s="1"/>
      <c r="V723" s="1"/>
      <c r="W723" s="1">
        <f t="shared" si="9"/>
        <v>0</v>
      </c>
      <c r="X723" s="1" t="str">
        <f t="shared" si="10"/>
        <v>#DIV/0!</v>
      </c>
      <c r="Y723" s="1" t="str">
        <f t="shared" si="12"/>
        <v>#DIV/0!</v>
      </c>
    </row>
    <row r="724">
      <c r="A724" s="36" t="str">
        <f t="shared" si="1"/>
        <v/>
      </c>
      <c r="C724" s="38">
        <f t="shared" si="11"/>
        <v>0</v>
      </c>
      <c r="D724" s="24"/>
      <c r="E724" s="40" t="str">
        <f t="shared" si="3"/>
        <v/>
      </c>
      <c r="F724" s="22"/>
      <c r="H724" s="22"/>
      <c r="J724" s="26"/>
      <c r="K724" s="1">
        <f t="shared" si="4"/>
        <v>0</v>
      </c>
      <c r="L724" s="1">
        <f t="shared" si="5"/>
        <v>0</v>
      </c>
      <c r="M724" s="22">
        <f t="shared" si="6"/>
        <v>0</v>
      </c>
      <c r="N724" s="22" t="str">
        <f t="shared" si="7"/>
        <v/>
      </c>
      <c r="O724" s="22" t="str">
        <f t="shared" si="8"/>
        <v>  </v>
      </c>
      <c r="P724" s="1"/>
      <c r="Q724" s="1"/>
      <c r="R724" s="1"/>
      <c r="S724" s="1"/>
      <c r="T724" s="1"/>
      <c r="U724" s="1"/>
      <c r="V724" s="1"/>
      <c r="W724" s="1">
        <f t="shared" si="9"/>
        <v>0</v>
      </c>
      <c r="X724" s="1" t="str">
        <f t="shared" si="10"/>
        <v>#DIV/0!</v>
      </c>
      <c r="Y724" s="1" t="str">
        <f t="shared" si="12"/>
        <v>#DIV/0!</v>
      </c>
    </row>
    <row r="725">
      <c r="A725" s="36" t="str">
        <f t="shared" si="1"/>
        <v/>
      </c>
      <c r="C725" s="38">
        <f t="shared" si="11"/>
        <v>0</v>
      </c>
      <c r="D725" s="24"/>
      <c r="E725" s="40" t="str">
        <f t="shared" si="3"/>
        <v/>
      </c>
      <c r="F725" s="22"/>
      <c r="H725" s="22"/>
      <c r="J725" s="26"/>
      <c r="K725" s="1">
        <f t="shared" si="4"/>
        <v>0</v>
      </c>
      <c r="L725" s="1">
        <f t="shared" si="5"/>
        <v>0</v>
      </c>
      <c r="M725" s="22">
        <f t="shared" si="6"/>
        <v>0</v>
      </c>
      <c r="N725" s="22" t="str">
        <f t="shared" si="7"/>
        <v/>
      </c>
      <c r="O725" s="22" t="str">
        <f t="shared" si="8"/>
        <v>  </v>
      </c>
      <c r="P725" s="1"/>
      <c r="Q725" s="1"/>
      <c r="R725" s="1"/>
      <c r="S725" s="1"/>
      <c r="T725" s="1"/>
      <c r="U725" s="1"/>
      <c r="V725" s="1"/>
      <c r="W725" s="1">
        <f t="shared" si="9"/>
        <v>0</v>
      </c>
      <c r="X725" s="1" t="str">
        <f t="shared" si="10"/>
        <v>#DIV/0!</v>
      </c>
      <c r="Y725" s="1" t="str">
        <f t="shared" si="12"/>
        <v>#DIV/0!</v>
      </c>
    </row>
    <row r="726">
      <c r="A726" s="36" t="str">
        <f t="shared" si="1"/>
        <v/>
      </c>
      <c r="C726" s="38">
        <f t="shared" si="11"/>
        <v>0</v>
      </c>
      <c r="D726" s="24"/>
      <c r="E726" s="40" t="str">
        <f t="shared" si="3"/>
        <v/>
      </c>
      <c r="F726" s="22"/>
      <c r="H726" s="22"/>
      <c r="J726" s="26"/>
      <c r="K726" s="1">
        <f t="shared" si="4"/>
        <v>0</v>
      </c>
      <c r="L726" s="1">
        <f t="shared" si="5"/>
        <v>0</v>
      </c>
      <c r="M726" s="22">
        <f t="shared" si="6"/>
        <v>0</v>
      </c>
      <c r="N726" s="22" t="str">
        <f t="shared" si="7"/>
        <v/>
      </c>
      <c r="O726" s="22" t="str">
        <f t="shared" si="8"/>
        <v>  </v>
      </c>
      <c r="P726" s="1"/>
      <c r="Q726" s="1"/>
      <c r="R726" s="1"/>
      <c r="S726" s="1"/>
      <c r="T726" s="1"/>
      <c r="U726" s="1"/>
      <c r="V726" s="1"/>
      <c r="W726" s="1">
        <f t="shared" si="9"/>
        <v>0</v>
      </c>
      <c r="X726" s="1" t="str">
        <f t="shared" si="10"/>
        <v>#DIV/0!</v>
      </c>
      <c r="Y726" s="1" t="str">
        <f t="shared" si="12"/>
        <v>#DIV/0!</v>
      </c>
    </row>
    <row r="727">
      <c r="A727" s="36" t="str">
        <f t="shared" si="1"/>
        <v/>
      </c>
      <c r="C727" s="38">
        <f t="shared" si="11"/>
        <v>0</v>
      </c>
      <c r="D727" s="24"/>
      <c r="E727" s="40" t="str">
        <f t="shared" si="3"/>
        <v/>
      </c>
      <c r="F727" s="22"/>
      <c r="H727" s="22"/>
      <c r="J727" s="26"/>
      <c r="K727" s="1">
        <f t="shared" si="4"/>
        <v>0</v>
      </c>
      <c r="L727" s="1">
        <f t="shared" si="5"/>
        <v>0</v>
      </c>
      <c r="M727" s="22">
        <f t="shared" si="6"/>
        <v>0</v>
      </c>
      <c r="N727" s="22" t="str">
        <f t="shared" si="7"/>
        <v/>
      </c>
      <c r="O727" s="22" t="str">
        <f t="shared" si="8"/>
        <v>  </v>
      </c>
      <c r="P727" s="1"/>
      <c r="Q727" s="1"/>
      <c r="R727" s="1"/>
      <c r="S727" s="1"/>
      <c r="T727" s="1"/>
      <c r="U727" s="1"/>
      <c r="V727" s="1"/>
      <c r="W727" s="1">
        <f t="shared" si="9"/>
        <v>0</v>
      </c>
      <c r="X727" s="1" t="str">
        <f t="shared" si="10"/>
        <v>#DIV/0!</v>
      </c>
      <c r="Y727" s="1" t="str">
        <f t="shared" si="12"/>
        <v>#DIV/0!</v>
      </c>
    </row>
    <row r="728">
      <c r="A728" s="36" t="str">
        <f t="shared" si="1"/>
        <v/>
      </c>
      <c r="C728" s="38">
        <f t="shared" si="11"/>
        <v>0</v>
      </c>
      <c r="D728" s="24"/>
      <c r="E728" s="40" t="str">
        <f t="shared" si="3"/>
        <v/>
      </c>
      <c r="F728" s="22"/>
      <c r="H728" s="22"/>
      <c r="J728" s="26"/>
      <c r="K728" s="1">
        <f t="shared" si="4"/>
        <v>0</v>
      </c>
      <c r="L728" s="1">
        <f t="shared" si="5"/>
        <v>0</v>
      </c>
      <c r="M728" s="22">
        <f t="shared" si="6"/>
        <v>0</v>
      </c>
      <c r="N728" s="22" t="str">
        <f t="shared" si="7"/>
        <v/>
      </c>
      <c r="O728" s="22" t="str">
        <f t="shared" si="8"/>
        <v>  </v>
      </c>
      <c r="P728" s="1"/>
      <c r="Q728" s="1"/>
      <c r="R728" s="1"/>
      <c r="S728" s="1"/>
      <c r="T728" s="1"/>
      <c r="U728" s="1"/>
      <c r="V728" s="1"/>
      <c r="W728" s="1">
        <f t="shared" si="9"/>
        <v>0</v>
      </c>
      <c r="X728" s="1" t="str">
        <f t="shared" si="10"/>
        <v>#DIV/0!</v>
      </c>
      <c r="Y728" s="1" t="str">
        <f t="shared" si="12"/>
        <v>#DIV/0!</v>
      </c>
    </row>
    <row r="729">
      <c r="A729" s="36" t="str">
        <f t="shared" si="1"/>
        <v/>
      </c>
      <c r="C729" s="38">
        <f t="shared" si="11"/>
        <v>0</v>
      </c>
      <c r="D729" s="24"/>
      <c r="E729" s="40" t="str">
        <f t="shared" si="3"/>
        <v/>
      </c>
      <c r="F729" s="22"/>
      <c r="H729" s="22"/>
      <c r="J729" s="26"/>
      <c r="K729" s="1">
        <f t="shared" si="4"/>
        <v>0</v>
      </c>
      <c r="L729" s="1">
        <f t="shared" si="5"/>
        <v>0</v>
      </c>
      <c r="M729" s="22">
        <f t="shared" si="6"/>
        <v>0</v>
      </c>
      <c r="N729" s="22" t="str">
        <f t="shared" si="7"/>
        <v/>
      </c>
      <c r="O729" s="22" t="str">
        <f t="shared" si="8"/>
        <v>  </v>
      </c>
      <c r="P729" s="1"/>
      <c r="Q729" s="1"/>
      <c r="R729" s="1"/>
      <c r="S729" s="1"/>
      <c r="T729" s="1"/>
      <c r="U729" s="1"/>
      <c r="V729" s="1"/>
      <c r="W729" s="1">
        <f t="shared" si="9"/>
        <v>0</v>
      </c>
      <c r="X729" s="1" t="str">
        <f t="shared" si="10"/>
        <v>#DIV/0!</v>
      </c>
      <c r="Y729" s="1" t="str">
        <f t="shared" si="12"/>
        <v>#DIV/0!</v>
      </c>
    </row>
    <row r="730">
      <c r="A730" s="36" t="str">
        <f t="shared" si="1"/>
        <v/>
      </c>
      <c r="C730" s="38">
        <f t="shared" si="11"/>
        <v>0</v>
      </c>
      <c r="D730" s="24"/>
      <c r="E730" s="40" t="str">
        <f t="shared" si="3"/>
        <v/>
      </c>
      <c r="F730" s="22"/>
      <c r="H730" s="22"/>
      <c r="J730" s="26"/>
      <c r="K730" s="1">
        <f t="shared" si="4"/>
        <v>0</v>
      </c>
      <c r="L730" s="1">
        <f t="shared" si="5"/>
        <v>0</v>
      </c>
      <c r="M730" s="22">
        <f t="shared" si="6"/>
        <v>0</v>
      </c>
      <c r="N730" s="22" t="str">
        <f t="shared" si="7"/>
        <v/>
      </c>
      <c r="O730" s="22" t="str">
        <f t="shared" si="8"/>
        <v>  </v>
      </c>
      <c r="P730" s="1"/>
      <c r="Q730" s="1"/>
      <c r="R730" s="1"/>
      <c r="S730" s="1"/>
      <c r="T730" s="1"/>
      <c r="U730" s="1"/>
      <c r="V730" s="1"/>
      <c r="W730" s="1">
        <f t="shared" si="9"/>
        <v>0</v>
      </c>
      <c r="X730" s="1" t="str">
        <f t="shared" si="10"/>
        <v>#DIV/0!</v>
      </c>
      <c r="Y730" s="1" t="str">
        <f t="shared" si="12"/>
        <v>#DIV/0!</v>
      </c>
    </row>
    <row r="731">
      <c r="A731" s="36" t="str">
        <f t="shared" si="1"/>
        <v/>
      </c>
      <c r="C731" s="38">
        <f t="shared" si="11"/>
        <v>0</v>
      </c>
      <c r="D731" s="24"/>
      <c r="E731" s="40" t="str">
        <f t="shared" si="3"/>
        <v/>
      </c>
      <c r="F731" s="22"/>
      <c r="H731" s="22"/>
      <c r="J731" s="26"/>
      <c r="K731" s="1">
        <f t="shared" si="4"/>
        <v>0</v>
      </c>
      <c r="L731" s="1">
        <f t="shared" si="5"/>
        <v>0</v>
      </c>
      <c r="M731" s="22">
        <f t="shared" si="6"/>
        <v>0</v>
      </c>
      <c r="N731" s="22" t="str">
        <f t="shared" si="7"/>
        <v/>
      </c>
      <c r="O731" s="22" t="str">
        <f t="shared" si="8"/>
        <v>  </v>
      </c>
      <c r="P731" s="1"/>
      <c r="Q731" s="1"/>
      <c r="R731" s="1"/>
      <c r="S731" s="1"/>
      <c r="T731" s="1"/>
      <c r="U731" s="1"/>
      <c r="V731" s="1"/>
      <c r="W731" s="1">
        <f t="shared" si="9"/>
        <v>0</v>
      </c>
      <c r="X731" s="1" t="str">
        <f t="shared" si="10"/>
        <v>#DIV/0!</v>
      </c>
      <c r="Y731" s="1" t="str">
        <f t="shared" si="12"/>
        <v>#DIV/0!</v>
      </c>
    </row>
    <row r="732">
      <c r="A732" s="36" t="str">
        <f t="shared" si="1"/>
        <v/>
      </c>
      <c r="C732" s="38">
        <f t="shared" si="11"/>
        <v>0</v>
      </c>
      <c r="D732" s="24"/>
      <c r="E732" s="40" t="str">
        <f t="shared" si="3"/>
        <v/>
      </c>
      <c r="F732" s="22"/>
      <c r="H732" s="22"/>
      <c r="J732" s="26"/>
      <c r="K732" s="1">
        <f t="shared" si="4"/>
        <v>0</v>
      </c>
      <c r="L732" s="1">
        <f t="shared" si="5"/>
        <v>0</v>
      </c>
      <c r="M732" s="22">
        <f t="shared" si="6"/>
        <v>0</v>
      </c>
      <c r="N732" s="22" t="str">
        <f t="shared" si="7"/>
        <v/>
      </c>
      <c r="O732" s="22" t="str">
        <f t="shared" si="8"/>
        <v>  </v>
      </c>
      <c r="P732" s="1"/>
      <c r="Q732" s="1"/>
      <c r="R732" s="1"/>
      <c r="S732" s="1"/>
      <c r="T732" s="1"/>
      <c r="U732" s="1"/>
      <c r="V732" s="1"/>
      <c r="W732" s="1">
        <f t="shared" si="9"/>
        <v>0</v>
      </c>
      <c r="X732" s="1" t="str">
        <f t="shared" si="10"/>
        <v>#DIV/0!</v>
      </c>
      <c r="Y732" s="1" t="str">
        <f t="shared" si="12"/>
        <v>#DIV/0!</v>
      </c>
    </row>
    <row r="733">
      <c r="A733" s="36" t="str">
        <f t="shared" si="1"/>
        <v/>
      </c>
      <c r="C733" s="38">
        <f t="shared" si="11"/>
        <v>0</v>
      </c>
      <c r="D733" s="24"/>
      <c r="E733" s="40" t="str">
        <f t="shared" si="3"/>
        <v/>
      </c>
      <c r="F733" s="22"/>
      <c r="H733" s="22"/>
      <c r="J733" s="26"/>
      <c r="K733" s="1">
        <f t="shared" si="4"/>
        <v>0</v>
      </c>
      <c r="L733" s="1">
        <f t="shared" si="5"/>
        <v>0</v>
      </c>
      <c r="M733" s="22">
        <f t="shared" si="6"/>
        <v>0</v>
      </c>
      <c r="N733" s="22" t="str">
        <f t="shared" si="7"/>
        <v/>
      </c>
      <c r="O733" s="22" t="str">
        <f t="shared" si="8"/>
        <v>  </v>
      </c>
      <c r="P733" s="1"/>
      <c r="Q733" s="1"/>
      <c r="R733" s="1"/>
      <c r="S733" s="1"/>
      <c r="T733" s="1"/>
      <c r="U733" s="1"/>
      <c r="V733" s="1"/>
      <c r="W733" s="1">
        <f t="shared" si="9"/>
        <v>0</v>
      </c>
      <c r="X733" s="1" t="str">
        <f t="shared" si="10"/>
        <v>#DIV/0!</v>
      </c>
      <c r="Y733" s="1" t="str">
        <f t="shared" si="12"/>
        <v>#DIV/0!</v>
      </c>
    </row>
    <row r="734">
      <c r="A734" s="36" t="str">
        <f t="shared" si="1"/>
        <v/>
      </c>
      <c r="C734" s="38">
        <f t="shared" si="11"/>
        <v>0</v>
      </c>
      <c r="D734" s="24"/>
      <c r="E734" s="40" t="str">
        <f t="shared" si="3"/>
        <v/>
      </c>
      <c r="F734" s="22"/>
      <c r="H734" s="22"/>
      <c r="J734" s="26"/>
      <c r="K734" s="1">
        <f t="shared" si="4"/>
        <v>0</v>
      </c>
      <c r="L734" s="1">
        <f t="shared" si="5"/>
        <v>0</v>
      </c>
      <c r="M734" s="22">
        <f t="shared" si="6"/>
        <v>0</v>
      </c>
      <c r="N734" s="22" t="str">
        <f t="shared" si="7"/>
        <v/>
      </c>
      <c r="O734" s="22" t="str">
        <f t="shared" si="8"/>
        <v>  </v>
      </c>
      <c r="P734" s="1"/>
      <c r="Q734" s="1"/>
      <c r="R734" s="1"/>
      <c r="S734" s="1"/>
      <c r="T734" s="1"/>
      <c r="U734" s="1"/>
      <c r="V734" s="1"/>
      <c r="W734" s="1">
        <f t="shared" si="9"/>
        <v>0</v>
      </c>
      <c r="X734" s="1" t="str">
        <f t="shared" si="10"/>
        <v>#DIV/0!</v>
      </c>
      <c r="Y734" s="1" t="str">
        <f t="shared" si="12"/>
        <v>#DIV/0!</v>
      </c>
    </row>
    <row r="735">
      <c r="A735" s="36" t="str">
        <f t="shared" si="1"/>
        <v/>
      </c>
      <c r="C735" s="38">
        <f t="shared" si="11"/>
        <v>0</v>
      </c>
      <c r="D735" s="24"/>
      <c r="E735" s="40" t="str">
        <f t="shared" si="3"/>
        <v/>
      </c>
      <c r="F735" s="22"/>
      <c r="H735" s="22"/>
      <c r="J735" s="26"/>
      <c r="K735" s="1">
        <f t="shared" si="4"/>
        <v>0</v>
      </c>
      <c r="L735" s="1">
        <f t="shared" si="5"/>
        <v>0</v>
      </c>
      <c r="M735" s="22">
        <f t="shared" si="6"/>
        <v>0</v>
      </c>
      <c r="N735" s="22" t="str">
        <f t="shared" si="7"/>
        <v/>
      </c>
      <c r="O735" s="22" t="str">
        <f t="shared" si="8"/>
        <v>  </v>
      </c>
      <c r="P735" s="1"/>
      <c r="Q735" s="1"/>
      <c r="R735" s="1"/>
      <c r="S735" s="1"/>
      <c r="T735" s="1"/>
      <c r="U735" s="1"/>
      <c r="V735" s="1"/>
      <c r="W735" s="1">
        <f t="shared" si="9"/>
        <v>0</v>
      </c>
      <c r="X735" s="1" t="str">
        <f t="shared" si="10"/>
        <v>#DIV/0!</v>
      </c>
      <c r="Y735" s="1" t="str">
        <f t="shared" si="12"/>
        <v>#DIV/0!</v>
      </c>
    </row>
    <row r="736">
      <c r="A736" s="36" t="str">
        <f t="shared" si="1"/>
        <v/>
      </c>
      <c r="C736" s="38">
        <f t="shared" si="11"/>
        <v>0</v>
      </c>
      <c r="D736" s="24"/>
      <c r="E736" s="40" t="str">
        <f t="shared" si="3"/>
        <v/>
      </c>
      <c r="F736" s="22"/>
      <c r="H736" s="22"/>
      <c r="J736" s="26"/>
      <c r="K736" s="1">
        <f t="shared" si="4"/>
        <v>0</v>
      </c>
      <c r="L736" s="1">
        <f t="shared" si="5"/>
        <v>0</v>
      </c>
      <c r="M736" s="22">
        <f t="shared" si="6"/>
        <v>0</v>
      </c>
      <c r="N736" s="22" t="str">
        <f t="shared" si="7"/>
        <v/>
      </c>
      <c r="O736" s="22" t="str">
        <f t="shared" si="8"/>
        <v>  </v>
      </c>
      <c r="P736" s="1"/>
      <c r="Q736" s="1"/>
      <c r="R736" s="1"/>
      <c r="S736" s="1"/>
      <c r="T736" s="1"/>
      <c r="U736" s="1"/>
      <c r="V736" s="1"/>
      <c r="W736" s="1">
        <f t="shared" si="9"/>
        <v>0</v>
      </c>
      <c r="X736" s="1" t="str">
        <f t="shared" si="10"/>
        <v>#DIV/0!</v>
      </c>
      <c r="Y736" s="1" t="str">
        <f t="shared" si="12"/>
        <v>#DIV/0!</v>
      </c>
    </row>
    <row r="737">
      <c r="A737" s="36" t="str">
        <f t="shared" si="1"/>
        <v/>
      </c>
      <c r="C737" s="38">
        <f t="shared" si="11"/>
        <v>0</v>
      </c>
      <c r="D737" s="24"/>
      <c r="E737" s="40" t="str">
        <f t="shared" si="3"/>
        <v/>
      </c>
      <c r="F737" s="22"/>
      <c r="H737" s="22"/>
      <c r="J737" s="26"/>
      <c r="K737" s="1">
        <f t="shared" si="4"/>
        <v>0</v>
      </c>
      <c r="L737" s="1">
        <f t="shared" si="5"/>
        <v>0</v>
      </c>
      <c r="M737" s="22">
        <f t="shared" si="6"/>
        <v>0</v>
      </c>
      <c r="N737" s="22" t="str">
        <f t="shared" si="7"/>
        <v/>
      </c>
      <c r="O737" s="22" t="str">
        <f t="shared" si="8"/>
        <v>  </v>
      </c>
      <c r="P737" s="1"/>
      <c r="Q737" s="1"/>
      <c r="R737" s="1"/>
      <c r="S737" s="1"/>
      <c r="T737" s="1"/>
      <c r="U737" s="1"/>
      <c r="V737" s="1"/>
      <c r="W737" s="1">
        <f t="shared" si="9"/>
        <v>0</v>
      </c>
      <c r="X737" s="1" t="str">
        <f t="shared" si="10"/>
        <v>#DIV/0!</v>
      </c>
      <c r="Y737" s="1" t="str">
        <f t="shared" si="12"/>
        <v>#DIV/0!</v>
      </c>
    </row>
    <row r="738">
      <c r="A738" s="36" t="str">
        <f t="shared" si="1"/>
        <v/>
      </c>
      <c r="C738" s="38">
        <f t="shared" si="11"/>
        <v>0</v>
      </c>
      <c r="D738" s="24"/>
      <c r="E738" s="40" t="str">
        <f t="shared" si="3"/>
        <v/>
      </c>
      <c r="F738" s="22"/>
      <c r="H738" s="22"/>
      <c r="J738" s="26"/>
      <c r="K738" s="1">
        <f t="shared" si="4"/>
        <v>0</v>
      </c>
      <c r="L738" s="1">
        <f t="shared" si="5"/>
        <v>0</v>
      </c>
      <c r="M738" s="22">
        <f t="shared" si="6"/>
        <v>0</v>
      </c>
      <c r="N738" s="22" t="str">
        <f t="shared" si="7"/>
        <v/>
      </c>
      <c r="O738" s="22" t="str">
        <f t="shared" si="8"/>
        <v>  </v>
      </c>
      <c r="P738" s="1"/>
      <c r="Q738" s="1"/>
      <c r="R738" s="1"/>
      <c r="S738" s="1"/>
      <c r="T738" s="1"/>
      <c r="U738" s="1"/>
      <c r="V738" s="1"/>
      <c r="W738" s="1">
        <f t="shared" si="9"/>
        <v>0</v>
      </c>
      <c r="X738" s="1" t="str">
        <f t="shared" si="10"/>
        <v>#DIV/0!</v>
      </c>
      <c r="Y738" s="1" t="str">
        <f t="shared" si="12"/>
        <v>#DIV/0!</v>
      </c>
    </row>
    <row r="739">
      <c r="A739" s="36" t="str">
        <f t="shared" si="1"/>
        <v/>
      </c>
      <c r="C739" s="38">
        <f t="shared" si="11"/>
        <v>0</v>
      </c>
      <c r="D739" s="24"/>
      <c r="E739" s="40" t="str">
        <f t="shared" si="3"/>
        <v/>
      </c>
      <c r="F739" s="22"/>
      <c r="H739" s="22"/>
      <c r="J739" s="26"/>
      <c r="K739" s="1">
        <f t="shared" si="4"/>
        <v>0</v>
      </c>
      <c r="L739" s="1">
        <f t="shared" si="5"/>
        <v>0</v>
      </c>
      <c r="M739" s="22">
        <f t="shared" si="6"/>
        <v>0</v>
      </c>
      <c r="N739" s="22" t="str">
        <f t="shared" si="7"/>
        <v/>
      </c>
      <c r="O739" s="22" t="str">
        <f t="shared" si="8"/>
        <v>  </v>
      </c>
      <c r="P739" s="1"/>
      <c r="Q739" s="1"/>
      <c r="R739" s="1"/>
      <c r="S739" s="1"/>
      <c r="T739" s="1"/>
      <c r="U739" s="1"/>
      <c r="V739" s="1"/>
      <c r="W739" s="1">
        <f t="shared" si="9"/>
        <v>0</v>
      </c>
      <c r="X739" s="1" t="str">
        <f t="shared" si="10"/>
        <v>#DIV/0!</v>
      </c>
      <c r="Y739" s="1" t="str">
        <f t="shared" si="12"/>
        <v>#DIV/0!</v>
      </c>
    </row>
    <row r="740">
      <c r="A740" s="36" t="str">
        <f t="shared" si="1"/>
        <v/>
      </c>
      <c r="C740" s="38">
        <f t="shared" si="11"/>
        <v>0</v>
      </c>
      <c r="D740" s="24"/>
      <c r="E740" s="40" t="str">
        <f t="shared" si="3"/>
        <v/>
      </c>
      <c r="F740" s="22"/>
      <c r="H740" s="22"/>
      <c r="J740" s="26"/>
      <c r="K740" s="1">
        <f t="shared" si="4"/>
        <v>0</v>
      </c>
      <c r="L740" s="1">
        <f t="shared" si="5"/>
        <v>0</v>
      </c>
      <c r="M740" s="22">
        <f t="shared" si="6"/>
        <v>0</v>
      </c>
      <c r="N740" s="22" t="str">
        <f t="shared" si="7"/>
        <v/>
      </c>
      <c r="O740" s="22" t="str">
        <f t="shared" si="8"/>
        <v>  </v>
      </c>
      <c r="P740" s="1"/>
      <c r="Q740" s="1"/>
      <c r="R740" s="1"/>
      <c r="S740" s="1"/>
      <c r="T740" s="1"/>
      <c r="U740" s="1"/>
      <c r="V740" s="1"/>
      <c r="W740" s="1">
        <f t="shared" si="9"/>
        <v>0</v>
      </c>
      <c r="X740" s="1" t="str">
        <f t="shared" si="10"/>
        <v>#DIV/0!</v>
      </c>
      <c r="Y740" s="1" t="str">
        <f t="shared" si="12"/>
        <v>#DIV/0!</v>
      </c>
    </row>
    <row r="741">
      <c r="A741" s="36" t="str">
        <f t="shared" si="1"/>
        <v/>
      </c>
      <c r="C741" s="38">
        <f t="shared" si="11"/>
        <v>0</v>
      </c>
      <c r="D741" s="24"/>
      <c r="E741" s="40" t="str">
        <f t="shared" si="3"/>
        <v/>
      </c>
      <c r="F741" s="22"/>
      <c r="H741" s="22"/>
      <c r="J741" s="26"/>
      <c r="K741" s="1">
        <f t="shared" si="4"/>
        <v>0</v>
      </c>
      <c r="L741" s="1">
        <f t="shared" si="5"/>
        <v>0</v>
      </c>
      <c r="M741" s="22">
        <f t="shared" si="6"/>
        <v>0</v>
      </c>
      <c r="N741" s="22" t="str">
        <f t="shared" si="7"/>
        <v/>
      </c>
      <c r="O741" s="22" t="str">
        <f t="shared" si="8"/>
        <v>  </v>
      </c>
      <c r="P741" s="1"/>
      <c r="Q741" s="1"/>
      <c r="R741" s="1"/>
      <c r="S741" s="1"/>
      <c r="T741" s="1"/>
      <c r="U741" s="1"/>
      <c r="V741" s="1"/>
      <c r="W741" s="1">
        <f t="shared" si="9"/>
        <v>0</v>
      </c>
      <c r="X741" s="1" t="str">
        <f t="shared" si="10"/>
        <v>#DIV/0!</v>
      </c>
      <c r="Y741" s="1" t="str">
        <f t="shared" si="12"/>
        <v>#DIV/0!</v>
      </c>
    </row>
    <row r="742">
      <c r="A742" s="36" t="str">
        <f t="shared" si="1"/>
        <v/>
      </c>
      <c r="C742" s="38">
        <f t="shared" si="11"/>
        <v>0</v>
      </c>
      <c r="D742" s="24"/>
      <c r="E742" s="40" t="str">
        <f t="shared" si="3"/>
        <v/>
      </c>
      <c r="F742" s="22"/>
      <c r="H742" s="22"/>
      <c r="J742" s="26"/>
      <c r="K742" s="1">
        <f t="shared" si="4"/>
        <v>0</v>
      </c>
      <c r="L742" s="1">
        <f t="shared" si="5"/>
        <v>0</v>
      </c>
      <c r="M742" s="22">
        <f t="shared" si="6"/>
        <v>0</v>
      </c>
      <c r="N742" s="22" t="str">
        <f t="shared" si="7"/>
        <v/>
      </c>
      <c r="O742" s="22" t="str">
        <f t="shared" si="8"/>
        <v>  </v>
      </c>
      <c r="P742" s="1"/>
      <c r="Q742" s="1"/>
      <c r="R742" s="1"/>
      <c r="S742" s="1"/>
      <c r="T742" s="1"/>
      <c r="U742" s="1"/>
      <c r="V742" s="1"/>
      <c r="W742" s="1">
        <f t="shared" si="9"/>
        <v>0</v>
      </c>
      <c r="X742" s="1" t="str">
        <f t="shared" si="10"/>
        <v>#DIV/0!</v>
      </c>
      <c r="Y742" s="1" t="str">
        <f t="shared" si="12"/>
        <v>#DIV/0!</v>
      </c>
    </row>
    <row r="743">
      <c r="A743" s="36" t="str">
        <f t="shared" si="1"/>
        <v/>
      </c>
      <c r="C743" s="38">
        <f t="shared" si="11"/>
        <v>0</v>
      </c>
      <c r="D743" s="24"/>
      <c r="E743" s="40" t="str">
        <f t="shared" si="3"/>
        <v/>
      </c>
      <c r="F743" s="22"/>
      <c r="H743" s="22"/>
      <c r="J743" s="26"/>
      <c r="K743" s="1">
        <f t="shared" si="4"/>
        <v>0</v>
      </c>
      <c r="L743" s="1">
        <f t="shared" si="5"/>
        <v>0</v>
      </c>
      <c r="M743" s="22">
        <f t="shared" si="6"/>
        <v>0</v>
      </c>
      <c r="N743" s="22" t="str">
        <f t="shared" si="7"/>
        <v/>
      </c>
      <c r="O743" s="22" t="str">
        <f t="shared" si="8"/>
        <v>  </v>
      </c>
      <c r="P743" s="1"/>
      <c r="Q743" s="1"/>
      <c r="R743" s="1"/>
      <c r="S743" s="1"/>
      <c r="T743" s="1"/>
      <c r="U743" s="1"/>
      <c r="V743" s="1"/>
      <c r="W743" s="1">
        <f t="shared" si="9"/>
        <v>0</v>
      </c>
      <c r="X743" s="1" t="str">
        <f t="shared" si="10"/>
        <v>#DIV/0!</v>
      </c>
      <c r="Y743" s="1" t="str">
        <f t="shared" si="12"/>
        <v>#DIV/0!</v>
      </c>
    </row>
    <row r="744">
      <c r="A744" s="36" t="str">
        <f t="shared" si="1"/>
        <v/>
      </c>
      <c r="C744" s="38">
        <f t="shared" si="11"/>
        <v>0</v>
      </c>
      <c r="D744" s="24"/>
      <c r="E744" s="40" t="str">
        <f t="shared" si="3"/>
        <v/>
      </c>
      <c r="F744" s="22"/>
      <c r="H744" s="22"/>
      <c r="J744" s="26"/>
      <c r="K744" s="1">
        <f t="shared" si="4"/>
        <v>0</v>
      </c>
      <c r="L744" s="1">
        <f t="shared" si="5"/>
        <v>0</v>
      </c>
      <c r="M744" s="22">
        <f t="shared" si="6"/>
        <v>0</v>
      </c>
      <c r="N744" s="22" t="str">
        <f t="shared" si="7"/>
        <v/>
      </c>
      <c r="O744" s="22" t="str">
        <f t="shared" si="8"/>
        <v>  </v>
      </c>
      <c r="P744" s="1"/>
      <c r="Q744" s="1"/>
      <c r="R744" s="1"/>
      <c r="S744" s="1"/>
      <c r="T744" s="1"/>
      <c r="U744" s="1"/>
      <c r="V744" s="1"/>
      <c r="W744" s="1">
        <f t="shared" si="9"/>
        <v>0</v>
      </c>
      <c r="X744" s="1" t="str">
        <f t="shared" si="10"/>
        <v>#DIV/0!</v>
      </c>
      <c r="Y744" s="1" t="str">
        <f t="shared" si="12"/>
        <v>#DIV/0!</v>
      </c>
    </row>
    <row r="745">
      <c r="A745" s="36" t="str">
        <f t="shared" si="1"/>
        <v/>
      </c>
      <c r="C745" s="38">
        <f t="shared" si="11"/>
        <v>0</v>
      </c>
      <c r="D745" s="24"/>
      <c r="E745" s="40" t="str">
        <f t="shared" si="3"/>
        <v/>
      </c>
      <c r="F745" s="22"/>
      <c r="H745" s="22"/>
      <c r="J745" s="26"/>
      <c r="K745" s="1">
        <f t="shared" si="4"/>
        <v>0</v>
      </c>
      <c r="L745" s="1">
        <f t="shared" si="5"/>
        <v>0</v>
      </c>
      <c r="M745" s="22">
        <f t="shared" si="6"/>
        <v>0</v>
      </c>
      <c r="N745" s="22" t="str">
        <f t="shared" si="7"/>
        <v/>
      </c>
      <c r="O745" s="22" t="str">
        <f t="shared" si="8"/>
        <v>  </v>
      </c>
      <c r="P745" s="1"/>
      <c r="Q745" s="1"/>
      <c r="R745" s="1"/>
      <c r="S745" s="1"/>
      <c r="T745" s="1"/>
      <c r="U745" s="1"/>
      <c r="V745" s="1"/>
      <c r="W745" s="1">
        <f t="shared" si="9"/>
        <v>0</v>
      </c>
      <c r="X745" s="1" t="str">
        <f t="shared" si="10"/>
        <v>#DIV/0!</v>
      </c>
      <c r="Y745" s="1" t="str">
        <f t="shared" si="12"/>
        <v>#DIV/0!</v>
      </c>
    </row>
    <row r="746">
      <c r="A746" s="36" t="str">
        <f t="shared" si="1"/>
        <v/>
      </c>
      <c r="C746" s="38">
        <f t="shared" si="11"/>
        <v>0</v>
      </c>
      <c r="D746" s="24"/>
      <c r="E746" s="40" t="str">
        <f t="shared" si="3"/>
        <v/>
      </c>
      <c r="F746" s="22"/>
      <c r="H746" s="22"/>
      <c r="J746" s="26"/>
      <c r="K746" s="1">
        <f t="shared" si="4"/>
        <v>0</v>
      </c>
      <c r="L746" s="1">
        <f t="shared" si="5"/>
        <v>0</v>
      </c>
      <c r="M746" s="22">
        <f t="shared" si="6"/>
        <v>0</v>
      </c>
      <c r="N746" s="22" t="str">
        <f t="shared" si="7"/>
        <v/>
      </c>
      <c r="O746" s="22" t="str">
        <f t="shared" si="8"/>
        <v>  </v>
      </c>
      <c r="P746" s="1"/>
      <c r="Q746" s="1"/>
      <c r="R746" s="1"/>
      <c r="S746" s="1"/>
      <c r="T746" s="1"/>
      <c r="U746" s="1"/>
      <c r="V746" s="1"/>
      <c r="W746" s="1">
        <f t="shared" si="9"/>
        <v>0</v>
      </c>
      <c r="X746" s="1" t="str">
        <f t="shared" si="10"/>
        <v>#DIV/0!</v>
      </c>
      <c r="Y746" s="1" t="str">
        <f t="shared" si="12"/>
        <v>#DIV/0!</v>
      </c>
    </row>
    <row r="747">
      <c r="A747" s="36" t="str">
        <f t="shared" si="1"/>
        <v/>
      </c>
      <c r="C747" s="38">
        <f t="shared" si="11"/>
        <v>0</v>
      </c>
      <c r="D747" s="24"/>
      <c r="E747" s="40" t="str">
        <f t="shared" si="3"/>
        <v/>
      </c>
      <c r="F747" s="22"/>
      <c r="H747" s="22"/>
      <c r="J747" s="26"/>
      <c r="K747" s="1">
        <f t="shared" si="4"/>
        <v>0</v>
      </c>
      <c r="L747" s="1">
        <f t="shared" si="5"/>
        <v>0</v>
      </c>
      <c r="M747" s="22">
        <f t="shared" si="6"/>
        <v>0</v>
      </c>
      <c r="N747" s="22" t="str">
        <f t="shared" si="7"/>
        <v/>
      </c>
      <c r="O747" s="22" t="str">
        <f t="shared" si="8"/>
        <v>  </v>
      </c>
      <c r="P747" s="1"/>
      <c r="Q747" s="1"/>
      <c r="R747" s="1"/>
      <c r="S747" s="1"/>
      <c r="T747" s="1"/>
      <c r="U747" s="1"/>
      <c r="V747" s="1"/>
      <c r="W747" s="1">
        <f t="shared" si="9"/>
        <v>0</v>
      </c>
      <c r="X747" s="1" t="str">
        <f t="shared" si="10"/>
        <v>#DIV/0!</v>
      </c>
      <c r="Y747" s="1" t="str">
        <f t="shared" si="12"/>
        <v>#DIV/0!</v>
      </c>
    </row>
    <row r="748">
      <c r="A748" s="36" t="str">
        <f t="shared" si="1"/>
        <v/>
      </c>
      <c r="C748" s="38">
        <f t="shared" si="11"/>
        <v>0</v>
      </c>
      <c r="D748" s="24"/>
      <c r="E748" s="40" t="str">
        <f t="shared" si="3"/>
        <v/>
      </c>
      <c r="F748" s="22"/>
      <c r="H748" s="22"/>
      <c r="J748" s="26"/>
      <c r="K748" s="1">
        <f t="shared" si="4"/>
        <v>0</v>
      </c>
      <c r="L748" s="1">
        <f t="shared" si="5"/>
        <v>0</v>
      </c>
      <c r="M748" s="22">
        <f t="shared" si="6"/>
        <v>0</v>
      </c>
      <c r="N748" s="22" t="str">
        <f t="shared" si="7"/>
        <v/>
      </c>
      <c r="O748" s="22" t="str">
        <f t="shared" si="8"/>
        <v>  </v>
      </c>
      <c r="P748" s="1"/>
      <c r="Q748" s="1"/>
      <c r="R748" s="1"/>
      <c r="S748" s="1"/>
      <c r="T748" s="1"/>
      <c r="U748" s="1"/>
      <c r="V748" s="1"/>
      <c r="W748" s="1">
        <f t="shared" si="9"/>
        <v>0</v>
      </c>
      <c r="X748" s="1" t="str">
        <f t="shared" si="10"/>
        <v>#DIV/0!</v>
      </c>
      <c r="Y748" s="1" t="str">
        <f t="shared" si="12"/>
        <v>#DIV/0!</v>
      </c>
    </row>
    <row r="749">
      <c r="A749" s="36" t="str">
        <f t="shared" si="1"/>
        <v/>
      </c>
      <c r="C749" s="38">
        <f t="shared" si="11"/>
        <v>0</v>
      </c>
      <c r="D749" s="24"/>
      <c r="E749" s="40" t="str">
        <f t="shared" si="3"/>
        <v/>
      </c>
      <c r="F749" s="22"/>
      <c r="H749" s="22"/>
      <c r="J749" s="26"/>
      <c r="K749" s="1">
        <f t="shared" si="4"/>
        <v>0</v>
      </c>
      <c r="L749" s="1">
        <f t="shared" si="5"/>
        <v>0</v>
      </c>
      <c r="M749" s="22">
        <f t="shared" si="6"/>
        <v>0</v>
      </c>
      <c r="N749" s="22" t="str">
        <f t="shared" si="7"/>
        <v/>
      </c>
      <c r="O749" s="22" t="str">
        <f t="shared" si="8"/>
        <v>  </v>
      </c>
      <c r="P749" s="1"/>
      <c r="Q749" s="1"/>
      <c r="R749" s="1"/>
      <c r="S749" s="1"/>
      <c r="T749" s="1"/>
      <c r="U749" s="1"/>
      <c r="V749" s="1"/>
      <c r="W749" s="1">
        <f t="shared" si="9"/>
        <v>0</v>
      </c>
      <c r="X749" s="1" t="str">
        <f t="shared" si="10"/>
        <v>#DIV/0!</v>
      </c>
      <c r="Y749" s="1" t="str">
        <f t="shared" si="12"/>
        <v>#DIV/0!</v>
      </c>
    </row>
    <row r="750">
      <c r="A750" s="36" t="str">
        <f t="shared" si="1"/>
        <v/>
      </c>
      <c r="C750" s="38">
        <f t="shared" si="11"/>
        <v>0</v>
      </c>
      <c r="D750" s="24"/>
      <c r="E750" s="40" t="str">
        <f t="shared" si="3"/>
        <v/>
      </c>
      <c r="F750" s="22"/>
      <c r="H750" s="22"/>
      <c r="J750" s="26"/>
      <c r="K750" s="1">
        <f t="shared" si="4"/>
        <v>0</v>
      </c>
      <c r="L750" s="1">
        <f t="shared" si="5"/>
        <v>0</v>
      </c>
      <c r="M750" s="22">
        <f t="shared" si="6"/>
        <v>0</v>
      </c>
      <c r="N750" s="22" t="str">
        <f t="shared" si="7"/>
        <v/>
      </c>
      <c r="O750" s="22" t="str">
        <f t="shared" si="8"/>
        <v>  </v>
      </c>
      <c r="P750" s="1"/>
      <c r="Q750" s="1"/>
      <c r="R750" s="1"/>
      <c r="S750" s="1"/>
      <c r="T750" s="1"/>
      <c r="U750" s="1"/>
      <c r="V750" s="1"/>
      <c r="W750" s="1">
        <f t="shared" si="9"/>
        <v>0</v>
      </c>
      <c r="X750" s="1" t="str">
        <f t="shared" si="10"/>
        <v>#DIV/0!</v>
      </c>
      <c r="Y750" s="1" t="str">
        <f t="shared" si="12"/>
        <v>#DIV/0!</v>
      </c>
    </row>
    <row r="751">
      <c r="A751" s="36" t="str">
        <f t="shared" si="1"/>
        <v/>
      </c>
      <c r="C751" s="38">
        <f t="shared" si="11"/>
        <v>0</v>
      </c>
      <c r="D751" s="24"/>
      <c r="E751" s="40" t="str">
        <f t="shared" si="3"/>
        <v/>
      </c>
      <c r="F751" s="22"/>
      <c r="H751" s="22"/>
      <c r="J751" s="26"/>
      <c r="K751" s="1">
        <f t="shared" si="4"/>
        <v>0</v>
      </c>
      <c r="L751" s="1">
        <f t="shared" si="5"/>
        <v>0</v>
      </c>
      <c r="M751" s="22">
        <f t="shared" si="6"/>
        <v>0</v>
      </c>
      <c r="N751" s="22" t="str">
        <f t="shared" si="7"/>
        <v/>
      </c>
      <c r="O751" s="22" t="str">
        <f t="shared" si="8"/>
        <v>  </v>
      </c>
      <c r="P751" s="1"/>
      <c r="Q751" s="1"/>
      <c r="R751" s="1"/>
      <c r="S751" s="1"/>
      <c r="T751" s="1"/>
      <c r="U751" s="1"/>
      <c r="V751" s="1"/>
      <c r="W751" s="1">
        <f t="shared" si="9"/>
        <v>0</v>
      </c>
      <c r="X751" s="1" t="str">
        <f t="shared" si="10"/>
        <v>#DIV/0!</v>
      </c>
      <c r="Y751" s="1" t="str">
        <f t="shared" si="12"/>
        <v>#DIV/0!</v>
      </c>
    </row>
    <row r="752">
      <c r="A752" s="36" t="str">
        <f t="shared" si="1"/>
        <v/>
      </c>
      <c r="C752" s="38">
        <f t="shared" si="11"/>
        <v>0</v>
      </c>
      <c r="D752" s="24"/>
      <c r="E752" s="40" t="str">
        <f t="shared" si="3"/>
        <v/>
      </c>
      <c r="F752" s="22"/>
      <c r="H752" s="22"/>
      <c r="J752" s="26"/>
      <c r="K752" s="1">
        <f t="shared" si="4"/>
        <v>0</v>
      </c>
      <c r="L752" s="1">
        <f t="shared" si="5"/>
        <v>0</v>
      </c>
      <c r="M752" s="22">
        <f t="shared" si="6"/>
        <v>0</v>
      </c>
      <c r="N752" s="22" t="str">
        <f t="shared" si="7"/>
        <v/>
      </c>
      <c r="O752" s="22" t="str">
        <f t="shared" si="8"/>
        <v>  </v>
      </c>
      <c r="P752" s="1"/>
      <c r="Q752" s="1"/>
      <c r="R752" s="1"/>
      <c r="S752" s="1"/>
      <c r="T752" s="1"/>
      <c r="U752" s="1"/>
      <c r="V752" s="1"/>
      <c r="W752" s="1">
        <f t="shared" si="9"/>
        <v>0</v>
      </c>
      <c r="X752" s="1" t="str">
        <f t="shared" si="10"/>
        <v>#DIV/0!</v>
      </c>
      <c r="Y752" s="1" t="str">
        <f t="shared" si="12"/>
        <v>#DIV/0!</v>
      </c>
    </row>
    <row r="753">
      <c r="A753" s="36" t="str">
        <f t="shared" si="1"/>
        <v/>
      </c>
      <c r="C753" s="38">
        <f t="shared" si="11"/>
        <v>0</v>
      </c>
      <c r="D753" s="24"/>
      <c r="E753" s="40" t="str">
        <f t="shared" si="3"/>
        <v/>
      </c>
      <c r="F753" s="22"/>
      <c r="H753" s="22"/>
      <c r="J753" s="26"/>
      <c r="K753" s="1">
        <f t="shared" si="4"/>
        <v>0</v>
      </c>
      <c r="L753" s="1">
        <f t="shared" si="5"/>
        <v>0</v>
      </c>
      <c r="M753" s="22">
        <f t="shared" si="6"/>
        <v>0</v>
      </c>
      <c r="N753" s="22" t="str">
        <f t="shared" si="7"/>
        <v/>
      </c>
      <c r="O753" s="22" t="str">
        <f t="shared" si="8"/>
        <v>  </v>
      </c>
      <c r="P753" s="1"/>
      <c r="Q753" s="1"/>
      <c r="R753" s="1"/>
      <c r="S753" s="1"/>
      <c r="T753" s="1"/>
      <c r="U753" s="1"/>
      <c r="V753" s="1"/>
      <c r="W753" s="1">
        <f t="shared" si="9"/>
        <v>0</v>
      </c>
      <c r="X753" s="1" t="str">
        <f t="shared" si="10"/>
        <v>#DIV/0!</v>
      </c>
      <c r="Y753" s="1" t="str">
        <f t="shared" si="12"/>
        <v>#DIV/0!</v>
      </c>
    </row>
    <row r="754">
      <c r="A754" s="36" t="str">
        <f t="shared" si="1"/>
        <v/>
      </c>
      <c r="C754" s="38">
        <f t="shared" si="11"/>
        <v>0</v>
      </c>
      <c r="D754" s="24"/>
      <c r="E754" s="40" t="str">
        <f t="shared" si="3"/>
        <v/>
      </c>
      <c r="F754" s="22"/>
      <c r="H754" s="22"/>
      <c r="J754" s="26"/>
      <c r="K754" s="1">
        <f t="shared" si="4"/>
        <v>0</v>
      </c>
      <c r="L754" s="1">
        <f t="shared" si="5"/>
        <v>0</v>
      </c>
      <c r="M754" s="22">
        <f t="shared" si="6"/>
        <v>0</v>
      </c>
      <c r="N754" s="22" t="str">
        <f t="shared" si="7"/>
        <v/>
      </c>
      <c r="O754" s="22" t="str">
        <f t="shared" si="8"/>
        <v>  </v>
      </c>
      <c r="P754" s="1"/>
      <c r="Q754" s="1"/>
      <c r="R754" s="1"/>
      <c r="S754" s="1"/>
      <c r="T754" s="1"/>
      <c r="U754" s="1"/>
      <c r="V754" s="1"/>
      <c r="W754" s="1">
        <f t="shared" si="9"/>
        <v>0</v>
      </c>
      <c r="X754" s="1" t="str">
        <f t="shared" si="10"/>
        <v>#DIV/0!</v>
      </c>
      <c r="Y754" s="1" t="str">
        <f t="shared" si="12"/>
        <v>#DIV/0!</v>
      </c>
    </row>
    <row r="755">
      <c r="A755" s="36" t="str">
        <f t="shared" si="1"/>
        <v/>
      </c>
      <c r="C755" s="38">
        <f t="shared" si="11"/>
        <v>0</v>
      </c>
      <c r="D755" s="24"/>
      <c r="E755" s="40" t="str">
        <f t="shared" si="3"/>
        <v/>
      </c>
      <c r="F755" s="22"/>
      <c r="H755" s="22"/>
      <c r="J755" s="26"/>
      <c r="K755" s="1">
        <f t="shared" si="4"/>
        <v>0</v>
      </c>
      <c r="L755" s="1">
        <f t="shared" si="5"/>
        <v>0</v>
      </c>
      <c r="M755" s="22">
        <f t="shared" si="6"/>
        <v>0</v>
      </c>
      <c r="N755" s="22" t="str">
        <f t="shared" si="7"/>
        <v/>
      </c>
      <c r="O755" s="22" t="str">
        <f t="shared" si="8"/>
        <v>  </v>
      </c>
      <c r="P755" s="1"/>
      <c r="Q755" s="1"/>
      <c r="R755" s="1"/>
      <c r="S755" s="1"/>
      <c r="T755" s="1"/>
      <c r="U755" s="1"/>
      <c r="V755" s="1"/>
      <c r="W755" s="1">
        <f t="shared" si="9"/>
        <v>0</v>
      </c>
      <c r="X755" s="1" t="str">
        <f t="shared" si="10"/>
        <v>#DIV/0!</v>
      </c>
      <c r="Y755" s="1" t="str">
        <f t="shared" si="12"/>
        <v>#DIV/0!</v>
      </c>
    </row>
    <row r="756">
      <c r="A756" s="36" t="str">
        <f t="shared" si="1"/>
        <v/>
      </c>
      <c r="C756" s="38">
        <f t="shared" si="11"/>
        <v>0</v>
      </c>
      <c r="D756" s="24"/>
      <c r="E756" s="40" t="str">
        <f t="shared" si="3"/>
        <v/>
      </c>
      <c r="F756" s="22"/>
      <c r="H756" s="22"/>
      <c r="J756" s="26"/>
      <c r="K756" s="1">
        <f t="shared" si="4"/>
        <v>0</v>
      </c>
      <c r="L756" s="1">
        <f t="shared" si="5"/>
        <v>0</v>
      </c>
      <c r="M756" s="22">
        <f t="shared" si="6"/>
        <v>0</v>
      </c>
      <c r="N756" s="22" t="str">
        <f t="shared" si="7"/>
        <v/>
      </c>
      <c r="O756" s="22" t="str">
        <f t="shared" si="8"/>
        <v>  </v>
      </c>
      <c r="P756" s="1"/>
      <c r="Q756" s="1"/>
      <c r="R756" s="1"/>
      <c r="S756" s="1"/>
      <c r="T756" s="1"/>
      <c r="U756" s="1"/>
      <c r="V756" s="1"/>
      <c r="W756" s="1">
        <f t="shared" si="9"/>
        <v>0</v>
      </c>
      <c r="X756" s="1" t="str">
        <f t="shared" si="10"/>
        <v>#DIV/0!</v>
      </c>
      <c r="Y756" s="1" t="str">
        <f t="shared" si="12"/>
        <v>#DIV/0!</v>
      </c>
    </row>
    <row r="757">
      <c r="A757" s="36" t="str">
        <f t="shared" si="1"/>
        <v/>
      </c>
      <c r="C757" s="38">
        <f t="shared" si="11"/>
        <v>0</v>
      </c>
      <c r="D757" s="24"/>
      <c r="E757" s="40" t="str">
        <f t="shared" si="3"/>
        <v/>
      </c>
      <c r="F757" s="22"/>
      <c r="H757" s="22"/>
      <c r="J757" s="26"/>
      <c r="K757" s="1">
        <f t="shared" si="4"/>
        <v>0</v>
      </c>
      <c r="L757" s="1">
        <f t="shared" si="5"/>
        <v>0</v>
      </c>
      <c r="M757" s="22">
        <f t="shared" si="6"/>
        <v>0</v>
      </c>
      <c r="N757" s="22" t="str">
        <f t="shared" si="7"/>
        <v/>
      </c>
      <c r="O757" s="22" t="str">
        <f t="shared" si="8"/>
        <v>  </v>
      </c>
      <c r="P757" s="1"/>
      <c r="Q757" s="1"/>
      <c r="R757" s="1"/>
      <c r="S757" s="1"/>
      <c r="T757" s="1"/>
      <c r="U757" s="1"/>
      <c r="V757" s="1"/>
      <c r="W757" s="1">
        <f t="shared" si="9"/>
        <v>0</v>
      </c>
      <c r="X757" s="1" t="str">
        <f t="shared" si="10"/>
        <v>#DIV/0!</v>
      </c>
      <c r="Y757" s="1" t="str">
        <f t="shared" si="12"/>
        <v>#DIV/0!</v>
      </c>
    </row>
    <row r="758">
      <c r="A758" s="36" t="str">
        <f t="shared" si="1"/>
        <v/>
      </c>
      <c r="C758" s="38">
        <f t="shared" si="11"/>
        <v>0</v>
      </c>
      <c r="D758" s="24"/>
      <c r="E758" s="40" t="str">
        <f t="shared" si="3"/>
        <v/>
      </c>
      <c r="F758" s="22"/>
      <c r="H758" s="22"/>
      <c r="J758" s="26"/>
      <c r="K758" s="1">
        <f t="shared" si="4"/>
        <v>0</v>
      </c>
      <c r="L758" s="1">
        <f t="shared" si="5"/>
        <v>0</v>
      </c>
      <c r="M758" s="22">
        <f t="shared" si="6"/>
        <v>0</v>
      </c>
      <c r="N758" s="22" t="str">
        <f t="shared" si="7"/>
        <v/>
      </c>
      <c r="O758" s="22" t="str">
        <f t="shared" si="8"/>
        <v>  </v>
      </c>
      <c r="P758" s="1"/>
      <c r="Q758" s="1"/>
      <c r="R758" s="1"/>
      <c r="S758" s="1"/>
      <c r="T758" s="1"/>
      <c r="U758" s="1"/>
      <c r="V758" s="1"/>
      <c r="W758" s="1">
        <f t="shared" si="9"/>
        <v>0</v>
      </c>
      <c r="X758" s="1" t="str">
        <f t="shared" si="10"/>
        <v>#DIV/0!</v>
      </c>
      <c r="Y758" s="1" t="str">
        <f t="shared" si="12"/>
        <v>#DIV/0!</v>
      </c>
    </row>
    <row r="759">
      <c r="A759" s="36" t="str">
        <f t="shared" si="1"/>
        <v/>
      </c>
      <c r="C759" s="38">
        <f t="shared" si="11"/>
        <v>0</v>
      </c>
      <c r="D759" s="24"/>
      <c r="E759" s="40" t="str">
        <f t="shared" si="3"/>
        <v/>
      </c>
      <c r="F759" s="22"/>
      <c r="H759" s="22"/>
      <c r="J759" s="26"/>
      <c r="K759" s="1">
        <f t="shared" si="4"/>
        <v>0</v>
      </c>
      <c r="L759" s="1">
        <f t="shared" si="5"/>
        <v>0</v>
      </c>
      <c r="M759" s="22">
        <f t="shared" si="6"/>
        <v>0</v>
      </c>
      <c r="N759" s="22" t="str">
        <f t="shared" si="7"/>
        <v/>
      </c>
      <c r="O759" s="22" t="str">
        <f t="shared" si="8"/>
        <v>  </v>
      </c>
      <c r="P759" s="1"/>
      <c r="Q759" s="1"/>
      <c r="R759" s="1"/>
      <c r="S759" s="1"/>
      <c r="T759" s="1"/>
      <c r="U759" s="1"/>
      <c r="V759" s="1"/>
      <c r="W759" s="1">
        <f t="shared" si="9"/>
        <v>0</v>
      </c>
      <c r="X759" s="1" t="str">
        <f t="shared" si="10"/>
        <v>#DIV/0!</v>
      </c>
      <c r="Y759" s="1" t="str">
        <f t="shared" si="12"/>
        <v>#DIV/0!</v>
      </c>
    </row>
    <row r="760">
      <c r="A760" s="36" t="str">
        <f t="shared" si="1"/>
        <v/>
      </c>
      <c r="C760" s="38">
        <f t="shared" si="11"/>
        <v>0</v>
      </c>
      <c r="D760" s="24"/>
      <c r="E760" s="40" t="str">
        <f t="shared" si="3"/>
        <v/>
      </c>
      <c r="F760" s="22"/>
      <c r="H760" s="22"/>
      <c r="J760" s="26"/>
      <c r="K760" s="1">
        <f t="shared" si="4"/>
        <v>0</v>
      </c>
      <c r="L760" s="1">
        <f t="shared" si="5"/>
        <v>0</v>
      </c>
      <c r="M760" s="22">
        <f t="shared" si="6"/>
        <v>0</v>
      </c>
      <c r="N760" s="22" t="str">
        <f t="shared" si="7"/>
        <v/>
      </c>
      <c r="O760" s="22" t="str">
        <f t="shared" si="8"/>
        <v>  </v>
      </c>
      <c r="P760" s="1"/>
      <c r="Q760" s="1"/>
      <c r="R760" s="1"/>
      <c r="S760" s="1"/>
      <c r="T760" s="1"/>
      <c r="U760" s="1"/>
      <c r="V760" s="1"/>
      <c r="W760" s="1">
        <f t="shared" si="9"/>
        <v>0</v>
      </c>
      <c r="X760" s="1" t="str">
        <f t="shared" si="10"/>
        <v>#DIV/0!</v>
      </c>
      <c r="Y760" s="1" t="str">
        <f t="shared" si="12"/>
        <v>#DIV/0!</v>
      </c>
    </row>
    <row r="761">
      <c r="A761" s="36" t="str">
        <f t="shared" si="1"/>
        <v/>
      </c>
      <c r="C761" s="38">
        <f t="shared" si="11"/>
        <v>0</v>
      </c>
      <c r="D761" s="24"/>
      <c r="E761" s="40" t="str">
        <f t="shared" si="3"/>
        <v/>
      </c>
      <c r="F761" s="22"/>
      <c r="H761" s="22"/>
      <c r="J761" s="26"/>
      <c r="K761" s="1">
        <f t="shared" si="4"/>
        <v>0</v>
      </c>
      <c r="L761" s="1">
        <f t="shared" si="5"/>
        <v>0</v>
      </c>
      <c r="M761" s="22">
        <f t="shared" si="6"/>
        <v>0</v>
      </c>
      <c r="N761" s="22" t="str">
        <f t="shared" si="7"/>
        <v/>
      </c>
      <c r="O761" s="22" t="str">
        <f t="shared" si="8"/>
        <v>  </v>
      </c>
      <c r="P761" s="1"/>
      <c r="Q761" s="1"/>
      <c r="R761" s="1"/>
      <c r="S761" s="1"/>
      <c r="T761" s="1"/>
      <c r="U761" s="1"/>
      <c r="V761" s="1"/>
      <c r="W761" s="1">
        <f t="shared" si="9"/>
        <v>0</v>
      </c>
      <c r="X761" s="1" t="str">
        <f t="shared" si="10"/>
        <v>#DIV/0!</v>
      </c>
      <c r="Y761" s="1" t="str">
        <f t="shared" si="12"/>
        <v>#DIV/0!</v>
      </c>
    </row>
    <row r="762">
      <c r="A762" s="36" t="str">
        <f t="shared" si="1"/>
        <v/>
      </c>
      <c r="C762" s="38">
        <f t="shared" si="11"/>
        <v>0</v>
      </c>
      <c r="D762" s="24"/>
      <c r="E762" s="40" t="str">
        <f t="shared" si="3"/>
        <v/>
      </c>
      <c r="F762" s="22"/>
      <c r="H762" s="22"/>
      <c r="J762" s="26"/>
      <c r="K762" s="1">
        <f t="shared" si="4"/>
        <v>0</v>
      </c>
      <c r="L762" s="1">
        <f t="shared" si="5"/>
        <v>0</v>
      </c>
      <c r="M762" s="22">
        <f t="shared" si="6"/>
        <v>0</v>
      </c>
      <c r="N762" s="22" t="str">
        <f t="shared" si="7"/>
        <v/>
      </c>
      <c r="O762" s="22" t="str">
        <f t="shared" si="8"/>
        <v>  </v>
      </c>
      <c r="P762" s="1"/>
      <c r="Q762" s="1"/>
      <c r="R762" s="1"/>
      <c r="S762" s="1"/>
      <c r="T762" s="1"/>
      <c r="U762" s="1"/>
      <c r="V762" s="1"/>
      <c r="W762" s="1">
        <f t="shared" si="9"/>
        <v>0</v>
      </c>
      <c r="X762" s="1" t="str">
        <f t="shared" si="10"/>
        <v>#DIV/0!</v>
      </c>
      <c r="Y762" s="1" t="str">
        <f t="shared" si="12"/>
        <v>#DIV/0!</v>
      </c>
    </row>
    <row r="763">
      <c r="A763" s="36" t="str">
        <f t="shared" si="1"/>
        <v/>
      </c>
      <c r="C763" s="38">
        <f t="shared" si="11"/>
        <v>0</v>
      </c>
      <c r="D763" s="24"/>
      <c r="E763" s="40" t="str">
        <f t="shared" si="3"/>
        <v/>
      </c>
      <c r="F763" s="22"/>
      <c r="H763" s="22"/>
      <c r="J763" s="26"/>
      <c r="K763" s="1">
        <f t="shared" si="4"/>
        <v>0</v>
      </c>
      <c r="L763" s="1">
        <f t="shared" si="5"/>
        <v>0</v>
      </c>
      <c r="M763" s="22">
        <f t="shared" si="6"/>
        <v>0</v>
      </c>
      <c r="N763" s="22" t="str">
        <f t="shared" si="7"/>
        <v/>
      </c>
      <c r="O763" s="22" t="str">
        <f t="shared" si="8"/>
        <v>  </v>
      </c>
      <c r="P763" s="1"/>
      <c r="Q763" s="1"/>
      <c r="R763" s="1"/>
      <c r="S763" s="1"/>
      <c r="T763" s="1"/>
      <c r="U763" s="1"/>
      <c r="V763" s="1"/>
      <c r="W763" s="1">
        <f t="shared" si="9"/>
        <v>0</v>
      </c>
      <c r="X763" s="1" t="str">
        <f t="shared" si="10"/>
        <v>#DIV/0!</v>
      </c>
      <c r="Y763" s="1" t="str">
        <f t="shared" si="12"/>
        <v>#DIV/0!</v>
      </c>
    </row>
    <row r="764">
      <c r="A764" s="36" t="str">
        <f t="shared" si="1"/>
        <v/>
      </c>
      <c r="C764" s="38">
        <f t="shared" si="11"/>
        <v>0</v>
      </c>
      <c r="D764" s="24"/>
      <c r="E764" s="40" t="str">
        <f t="shared" si="3"/>
        <v/>
      </c>
      <c r="F764" s="22"/>
      <c r="H764" s="22"/>
      <c r="J764" s="26"/>
      <c r="K764" s="1">
        <f t="shared" si="4"/>
        <v>0</v>
      </c>
      <c r="L764" s="1">
        <f t="shared" si="5"/>
        <v>0</v>
      </c>
      <c r="M764" s="22">
        <f t="shared" si="6"/>
        <v>0</v>
      </c>
      <c r="N764" s="22" t="str">
        <f t="shared" si="7"/>
        <v/>
      </c>
      <c r="O764" s="22" t="str">
        <f t="shared" si="8"/>
        <v>  </v>
      </c>
      <c r="P764" s="1"/>
      <c r="Q764" s="1"/>
      <c r="R764" s="1"/>
      <c r="S764" s="1"/>
      <c r="T764" s="1"/>
      <c r="U764" s="1"/>
      <c r="V764" s="1"/>
      <c r="W764" s="1">
        <f t="shared" si="9"/>
        <v>0</v>
      </c>
      <c r="X764" s="1" t="str">
        <f t="shared" si="10"/>
        <v>#DIV/0!</v>
      </c>
      <c r="Y764" s="1" t="str">
        <f t="shared" si="12"/>
        <v>#DIV/0!</v>
      </c>
    </row>
    <row r="765">
      <c r="A765" s="36" t="str">
        <f t="shared" si="1"/>
        <v/>
      </c>
      <c r="C765" s="38">
        <f t="shared" si="11"/>
        <v>0</v>
      </c>
      <c r="D765" s="24"/>
      <c r="E765" s="40" t="str">
        <f t="shared" si="3"/>
        <v/>
      </c>
      <c r="F765" s="22"/>
      <c r="H765" s="22"/>
      <c r="J765" s="26"/>
      <c r="K765" s="1">
        <f t="shared" si="4"/>
        <v>0</v>
      </c>
      <c r="L765" s="1">
        <f t="shared" si="5"/>
        <v>0</v>
      </c>
      <c r="M765" s="22">
        <f t="shared" si="6"/>
        <v>0</v>
      </c>
      <c r="N765" s="22" t="str">
        <f t="shared" si="7"/>
        <v/>
      </c>
      <c r="O765" s="22" t="str">
        <f t="shared" si="8"/>
        <v>  </v>
      </c>
      <c r="P765" s="1"/>
      <c r="Q765" s="1"/>
      <c r="R765" s="1"/>
      <c r="S765" s="1"/>
      <c r="T765" s="1"/>
      <c r="U765" s="1"/>
      <c r="V765" s="1"/>
      <c r="W765" s="1">
        <f t="shared" si="9"/>
        <v>0</v>
      </c>
      <c r="X765" s="1" t="str">
        <f t="shared" si="10"/>
        <v>#DIV/0!</v>
      </c>
      <c r="Y765" s="1" t="str">
        <f t="shared" si="12"/>
        <v>#DIV/0!</v>
      </c>
    </row>
    <row r="766">
      <c r="A766" s="36" t="str">
        <f t="shared" si="1"/>
        <v/>
      </c>
      <c r="C766" s="38">
        <f t="shared" si="11"/>
        <v>0</v>
      </c>
      <c r="D766" s="24"/>
      <c r="E766" s="40" t="str">
        <f t="shared" si="3"/>
        <v/>
      </c>
      <c r="F766" s="22"/>
      <c r="H766" s="22"/>
      <c r="J766" s="26"/>
      <c r="K766" s="1">
        <f t="shared" si="4"/>
        <v>0</v>
      </c>
      <c r="L766" s="1">
        <f t="shared" si="5"/>
        <v>0</v>
      </c>
      <c r="M766" s="22">
        <f t="shared" si="6"/>
        <v>0</v>
      </c>
      <c r="N766" s="22" t="str">
        <f t="shared" si="7"/>
        <v/>
      </c>
      <c r="O766" s="22" t="str">
        <f t="shared" si="8"/>
        <v>  </v>
      </c>
      <c r="P766" s="1"/>
      <c r="Q766" s="1"/>
      <c r="R766" s="1"/>
      <c r="S766" s="1"/>
      <c r="T766" s="1"/>
      <c r="U766" s="1"/>
      <c r="V766" s="1"/>
      <c r="W766" s="1">
        <f t="shared" si="9"/>
        <v>0</v>
      </c>
      <c r="X766" s="1" t="str">
        <f t="shared" si="10"/>
        <v>#DIV/0!</v>
      </c>
      <c r="Y766" s="1" t="str">
        <f t="shared" si="12"/>
        <v>#DIV/0!</v>
      </c>
    </row>
    <row r="767">
      <c r="A767" s="36" t="str">
        <f t="shared" si="1"/>
        <v/>
      </c>
      <c r="C767" s="38">
        <f t="shared" si="11"/>
        <v>0</v>
      </c>
      <c r="D767" s="24"/>
      <c r="E767" s="40" t="str">
        <f t="shared" si="3"/>
        <v/>
      </c>
      <c r="F767" s="22"/>
      <c r="H767" s="22"/>
      <c r="J767" s="26"/>
      <c r="K767" s="1">
        <f t="shared" si="4"/>
        <v>0</v>
      </c>
      <c r="L767" s="1">
        <f t="shared" si="5"/>
        <v>0</v>
      </c>
      <c r="M767" s="22">
        <f t="shared" si="6"/>
        <v>0</v>
      </c>
      <c r="N767" s="22" t="str">
        <f t="shared" si="7"/>
        <v/>
      </c>
      <c r="O767" s="22" t="str">
        <f t="shared" si="8"/>
        <v>  </v>
      </c>
      <c r="P767" s="1"/>
      <c r="Q767" s="1"/>
      <c r="R767" s="1"/>
      <c r="S767" s="1"/>
      <c r="T767" s="1"/>
      <c r="U767" s="1"/>
      <c r="V767" s="1"/>
      <c r="W767" s="1">
        <f t="shared" si="9"/>
        <v>0</v>
      </c>
      <c r="X767" s="1" t="str">
        <f t="shared" si="10"/>
        <v>#DIV/0!</v>
      </c>
      <c r="Y767" s="1" t="str">
        <f t="shared" si="12"/>
        <v>#DIV/0!</v>
      </c>
    </row>
    <row r="768">
      <c r="A768" s="36" t="str">
        <f t="shared" si="1"/>
        <v/>
      </c>
      <c r="C768" s="38">
        <f t="shared" si="11"/>
        <v>0</v>
      </c>
      <c r="D768" s="24"/>
      <c r="E768" s="40" t="str">
        <f t="shared" si="3"/>
        <v/>
      </c>
      <c r="F768" s="22"/>
      <c r="H768" s="22"/>
      <c r="J768" s="26"/>
      <c r="K768" s="1">
        <f t="shared" si="4"/>
        <v>0</v>
      </c>
      <c r="L768" s="1">
        <f t="shared" si="5"/>
        <v>0</v>
      </c>
      <c r="M768" s="22">
        <f t="shared" si="6"/>
        <v>0</v>
      </c>
      <c r="N768" s="22" t="str">
        <f t="shared" si="7"/>
        <v/>
      </c>
      <c r="O768" s="22" t="str">
        <f t="shared" si="8"/>
        <v>  </v>
      </c>
      <c r="P768" s="1"/>
      <c r="Q768" s="1"/>
      <c r="R768" s="1"/>
      <c r="S768" s="1"/>
      <c r="T768" s="1"/>
      <c r="U768" s="1"/>
      <c r="V768" s="1"/>
      <c r="W768" s="1">
        <f t="shared" si="9"/>
        <v>0</v>
      </c>
      <c r="X768" s="1" t="str">
        <f t="shared" si="10"/>
        <v>#DIV/0!</v>
      </c>
      <c r="Y768" s="1" t="str">
        <f t="shared" si="12"/>
        <v>#DIV/0!</v>
      </c>
    </row>
    <row r="769">
      <c r="A769" s="36" t="str">
        <f t="shared" si="1"/>
        <v/>
      </c>
      <c r="C769" s="38">
        <f t="shared" si="11"/>
        <v>0</v>
      </c>
      <c r="D769" s="24"/>
      <c r="E769" s="40" t="str">
        <f t="shared" si="3"/>
        <v/>
      </c>
      <c r="F769" s="22"/>
      <c r="H769" s="22"/>
      <c r="J769" s="26"/>
      <c r="K769" s="1">
        <f t="shared" si="4"/>
        <v>0</v>
      </c>
      <c r="L769" s="1">
        <f t="shared" si="5"/>
        <v>0</v>
      </c>
      <c r="M769" s="22">
        <f t="shared" si="6"/>
        <v>0</v>
      </c>
      <c r="N769" s="22" t="str">
        <f t="shared" si="7"/>
        <v/>
      </c>
      <c r="O769" s="22" t="str">
        <f t="shared" si="8"/>
        <v>  </v>
      </c>
      <c r="P769" s="1"/>
      <c r="Q769" s="1"/>
      <c r="R769" s="1"/>
      <c r="S769" s="1"/>
      <c r="T769" s="1"/>
      <c r="U769" s="1"/>
      <c r="V769" s="1"/>
      <c r="W769" s="1">
        <f t="shared" si="9"/>
        <v>0</v>
      </c>
      <c r="X769" s="1" t="str">
        <f t="shared" si="10"/>
        <v>#DIV/0!</v>
      </c>
      <c r="Y769" s="1" t="str">
        <f t="shared" si="12"/>
        <v>#DIV/0!</v>
      </c>
    </row>
    <row r="770">
      <c r="A770" s="36" t="str">
        <f t="shared" si="1"/>
        <v/>
      </c>
      <c r="C770" s="38">
        <f t="shared" si="11"/>
        <v>0</v>
      </c>
      <c r="D770" s="24"/>
      <c r="E770" s="40" t="str">
        <f t="shared" si="3"/>
        <v/>
      </c>
      <c r="F770" s="22"/>
      <c r="H770" s="22"/>
      <c r="J770" s="26"/>
      <c r="K770" s="1">
        <f t="shared" si="4"/>
        <v>0</v>
      </c>
      <c r="L770" s="1">
        <f t="shared" si="5"/>
        <v>0</v>
      </c>
      <c r="M770" s="22">
        <f t="shared" si="6"/>
        <v>0</v>
      </c>
      <c r="N770" s="22" t="str">
        <f t="shared" si="7"/>
        <v/>
      </c>
      <c r="O770" s="22" t="str">
        <f t="shared" si="8"/>
        <v>  </v>
      </c>
      <c r="P770" s="1"/>
      <c r="Q770" s="1"/>
      <c r="R770" s="1"/>
      <c r="S770" s="1"/>
      <c r="T770" s="1"/>
      <c r="U770" s="1"/>
      <c r="V770" s="1"/>
      <c r="W770" s="1">
        <f t="shared" si="9"/>
        <v>0</v>
      </c>
      <c r="X770" s="1" t="str">
        <f t="shared" si="10"/>
        <v>#DIV/0!</v>
      </c>
      <c r="Y770" s="1" t="str">
        <f t="shared" si="12"/>
        <v>#DIV/0!</v>
      </c>
    </row>
    <row r="771">
      <c r="A771" s="36" t="str">
        <f t="shared" si="1"/>
        <v/>
      </c>
      <c r="C771" s="38">
        <f t="shared" si="11"/>
        <v>0</v>
      </c>
      <c r="D771" s="24"/>
      <c r="E771" s="40" t="str">
        <f t="shared" si="3"/>
        <v/>
      </c>
      <c r="F771" s="22"/>
      <c r="H771" s="22"/>
      <c r="J771" s="26"/>
      <c r="K771" s="1">
        <f t="shared" si="4"/>
        <v>0</v>
      </c>
      <c r="L771" s="1">
        <f t="shared" si="5"/>
        <v>0</v>
      </c>
      <c r="M771" s="22">
        <f t="shared" si="6"/>
        <v>0</v>
      </c>
      <c r="N771" s="22" t="str">
        <f t="shared" si="7"/>
        <v/>
      </c>
      <c r="O771" s="22" t="str">
        <f t="shared" si="8"/>
        <v>  </v>
      </c>
      <c r="P771" s="1"/>
      <c r="Q771" s="1"/>
      <c r="R771" s="1"/>
      <c r="S771" s="1"/>
      <c r="T771" s="1"/>
      <c r="U771" s="1"/>
      <c r="V771" s="1"/>
      <c r="W771" s="1">
        <f t="shared" si="9"/>
        <v>0</v>
      </c>
      <c r="X771" s="1" t="str">
        <f t="shared" si="10"/>
        <v>#DIV/0!</v>
      </c>
      <c r="Y771" s="1" t="str">
        <f t="shared" si="12"/>
        <v>#DIV/0!</v>
      </c>
    </row>
    <row r="772">
      <c r="A772" s="36" t="str">
        <f t="shared" si="1"/>
        <v/>
      </c>
      <c r="C772" s="38">
        <f t="shared" si="11"/>
        <v>0</v>
      </c>
      <c r="D772" s="24"/>
      <c r="E772" s="40" t="str">
        <f t="shared" si="3"/>
        <v/>
      </c>
      <c r="F772" s="22"/>
      <c r="H772" s="22"/>
      <c r="J772" s="26"/>
      <c r="K772" s="1">
        <f t="shared" si="4"/>
        <v>0</v>
      </c>
      <c r="L772" s="1">
        <f t="shared" si="5"/>
        <v>0</v>
      </c>
      <c r="M772" s="22">
        <f t="shared" si="6"/>
        <v>0</v>
      </c>
      <c r="N772" s="22" t="str">
        <f t="shared" si="7"/>
        <v/>
      </c>
      <c r="O772" s="22" t="str">
        <f t="shared" si="8"/>
        <v>  </v>
      </c>
      <c r="P772" s="1"/>
      <c r="Q772" s="1"/>
      <c r="R772" s="1"/>
      <c r="S772" s="1"/>
      <c r="T772" s="1"/>
      <c r="U772" s="1"/>
      <c r="V772" s="1"/>
      <c r="W772" s="1">
        <f t="shared" si="9"/>
        <v>0</v>
      </c>
      <c r="X772" s="1" t="str">
        <f t="shared" si="10"/>
        <v>#DIV/0!</v>
      </c>
      <c r="Y772" s="1" t="str">
        <f t="shared" si="12"/>
        <v>#DIV/0!</v>
      </c>
    </row>
    <row r="773">
      <c r="A773" s="36" t="str">
        <f t="shared" si="1"/>
        <v/>
      </c>
      <c r="C773" s="38">
        <f t="shared" si="11"/>
        <v>0</v>
      </c>
      <c r="D773" s="24"/>
      <c r="E773" s="40" t="str">
        <f t="shared" si="3"/>
        <v/>
      </c>
      <c r="F773" s="22"/>
      <c r="H773" s="22"/>
      <c r="J773" s="26"/>
      <c r="K773" s="1">
        <f t="shared" si="4"/>
        <v>0</v>
      </c>
      <c r="L773" s="1">
        <f t="shared" si="5"/>
        <v>0</v>
      </c>
      <c r="M773" s="22">
        <f t="shared" si="6"/>
        <v>0</v>
      </c>
      <c r="N773" s="22" t="str">
        <f t="shared" si="7"/>
        <v/>
      </c>
      <c r="O773" s="22" t="str">
        <f t="shared" si="8"/>
        <v>  </v>
      </c>
      <c r="P773" s="1"/>
      <c r="Q773" s="1"/>
      <c r="R773" s="1"/>
      <c r="S773" s="1"/>
      <c r="T773" s="1"/>
      <c r="U773" s="1"/>
      <c r="V773" s="1"/>
      <c r="W773" s="1">
        <f t="shared" si="9"/>
        <v>0</v>
      </c>
      <c r="X773" s="1" t="str">
        <f t="shared" si="10"/>
        <v>#DIV/0!</v>
      </c>
      <c r="Y773" s="1" t="str">
        <f t="shared" si="12"/>
        <v>#DIV/0!</v>
      </c>
    </row>
    <row r="774">
      <c r="A774" s="36" t="str">
        <f t="shared" si="1"/>
        <v/>
      </c>
      <c r="C774" s="38">
        <f t="shared" si="11"/>
        <v>0</v>
      </c>
      <c r="D774" s="24"/>
      <c r="E774" s="40" t="str">
        <f t="shared" si="3"/>
        <v/>
      </c>
      <c r="F774" s="22"/>
      <c r="H774" s="22"/>
      <c r="J774" s="26"/>
      <c r="K774" s="1">
        <f t="shared" si="4"/>
        <v>0</v>
      </c>
      <c r="L774" s="1">
        <f t="shared" si="5"/>
        <v>0</v>
      </c>
      <c r="M774" s="22">
        <f t="shared" si="6"/>
        <v>0</v>
      </c>
      <c r="N774" s="22" t="str">
        <f t="shared" si="7"/>
        <v/>
      </c>
      <c r="O774" s="22" t="str">
        <f t="shared" si="8"/>
        <v>  </v>
      </c>
      <c r="P774" s="1"/>
      <c r="Q774" s="1"/>
      <c r="R774" s="1"/>
      <c r="S774" s="1"/>
      <c r="T774" s="1"/>
      <c r="U774" s="1"/>
      <c r="V774" s="1"/>
      <c r="W774" s="1">
        <f t="shared" si="9"/>
        <v>0</v>
      </c>
      <c r="X774" s="1" t="str">
        <f t="shared" si="10"/>
        <v>#DIV/0!</v>
      </c>
      <c r="Y774" s="1" t="str">
        <f t="shared" si="12"/>
        <v>#DIV/0!</v>
      </c>
    </row>
    <row r="775">
      <c r="A775" s="36" t="str">
        <f t="shared" si="1"/>
        <v/>
      </c>
      <c r="C775" s="38">
        <f t="shared" si="11"/>
        <v>0</v>
      </c>
      <c r="D775" s="24"/>
      <c r="E775" s="40" t="str">
        <f t="shared" si="3"/>
        <v/>
      </c>
      <c r="F775" s="22"/>
      <c r="H775" s="22"/>
      <c r="J775" s="26"/>
      <c r="K775" s="1">
        <f t="shared" si="4"/>
        <v>0</v>
      </c>
      <c r="L775" s="1">
        <f t="shared" si="5"/>
        <v>0</v>
      </c>
      <c r="M775" s="22">
        <f t="shared" si="6"/>
        <v>0</v>
      </c>
      <c r="N775" s="22" t="str">
        <f t="shared" si="7"/>
        <v/>
      </c>
      <c r="O775" s="22" t="str">
        <f t="shared" si="8"/>
        <v>  </v>
      </c>
      <c r="P775" s="1"/>
      <c r="Q775" s="1"/>
      <c r="R775" s="1"/>
      <c r="S775" s="1"/>
      <c r="T775" s="1"/>
      <c r="U775" s="1"/>
      <c r="V775" s="1"/>
      <c r="W775" s="1">
        <f t="shared" si="9"/>
        <v>0</v>
      </c>
      <c r="X775" s="1" t="str">
        <f t="shared" si="10"/>
        <v>#DIV/0!</v>
      </c>
      <c r="Y775" s="1" t="str">
        <f t="shared" si="12"/>
        <v>#DIV/0!</v>
      </c>
    </row>
    <row r="776">
      <c r="A776" s="36" t="str">
        <f t="shared" si="1"/>
        <v/>
      </c>
      <c r="C776" s="38">
        <f t="shared" si="11"/>
        <v>0</v>
      </c>
      <c r="D776" s="24"/>
      <c r="E776" s="40" t="str">
        <f t="shared" si="3"/>
        <v/>
      </c>
      <c r="F776" s="22"/>
      <c r="H776" s="22"/>
      <c r="J776" s="26"/>
      <c r="K776" s="1">
        <f t="shared" si="4"/>
        <v>0</v>
      </c>
      <c r="L776" s="1">
        <f t="shared" si="5"/>
        <v>0</v>
      </c>
      <c r="M776" s="22">
        <f t="shared" si="6"/>
        <v>0</v>
      </c>
      <c r="N776" s="22" t="str">
        <f t="shared" si="7"/>
        <v/>
      </c>
      <c r="O776" s="22" t="str">
        <f t="shared" si="8"/>
        <v>  </v>
      </c>
      <c r="P776" s="1"/>
      <c r="Q776" s="1"/>
      <c r="R776" s="1"/>
      <c r="S776" s="1"/>
      <c r="T776" s="1"/>
      <c r="U776" s="1"/>
      <c r="V776" s="1"/>
      <c r="W776" s="1">
        <f t="shared" si="9"/>
        <v>0</v>
      </c>
      <c r="X776" s="1" t="str">
        <f t="shared" si="10"/>
        <v>#DIV/0!</v>
      </c>
      <c r="Y776" s="1" t="str">
        <f t="shared" si="12"/>
        <v>#DIV/0!</v>
      </c>
    </row>
    <row r="777">
      <c r="A777" s="36" t="str">
        <f t="shared" si="1"/>
        <v/>
      </c>
      <c r="C777" s="38">
        <f t="shared" si="11"/>
        <v>0</v>
      </c>
      <c r="D777" s="24"/>
      <c r="E777" s="40" t="str">
        <f t="shared" si="3"/>
        <v/>
      </c>
      <c r="F777" s="22"/>
      <c r="H777" s="22"/>
      <c r="J777" s="26"/>
      <c r="K777" s="1">
        <f t="shared" si="4"/>
        <v>0</v>
      </c>
      <c r="L777" s="1">
        <f t="shared" si="5"/>
        <v>0</v>
      </c>
      <c r="M777" s="22">
        <f t="shared" si="6"/>
        <v>0</v>
      </c>
      <c r="N777" s="22" t="str">
        <f t="shared" si="7"/>
        <v/>
      </c>
      <c r="O777" s="22" t="str">
        <f t="shared" si="8"/>
        <v>  </v>
      </c>
      <c r="P777" s="1"/>
      <c r="Q777" s="1"/>
      <c r="R777" s="1"/>
      <c r="S777" s="1"/>
      <c r="T777" s="1"/>
      <c r="U777" s="1"/>
      <c r="V777" s="1"/>
      <c r="W777" s="1">
        <f t="shared" si="9"/>
        <v>0</v>
      </c>
      <c r="X777" s="1" t="str">
        <f t="shared" si="10"/>
        <v>#DIV/0!</v>
      </c>
      <c r="Y777" s="1" t="str">
        <f t="shared" si="12"/>
        <v>#DIV/0!</v>
      </c>
    </row>
    <row r="778">
      <c r="A778" s="36" t="str">
        <f t="shared" si="1"/>
        <v/>
      </c>
      <c r="C778" s="38">
        <f t="shared" si="11"/>
        <v>0</v>
      </c>
      <c r="D778" s="24"/>
      <c r="E778" s="40" t="str">
        <f t="shared" si="3"/>
        <v/>
      </c>
      <c r="F778" s="22"/>
      <c r="H778" s="22"/>
      <c r="J778" s="26"/>
      <c r="K778" s="1">
        <f t="shared" si="4"/>
        <v>0</v>
      </c>
      <c r="L778" s="1">
        <f t="shared" si="5"/>
        <v>0</v>
      </c>
      <c r="M778" s="22">
        <f t="shared" si="6"/>
        <v>0</v>
      </c>
      <c r="N778" s="22" t="str">
        <f t="shared" si="7"/>
        <v/>
      </c>
      <c r="O778" s="22" t="str">
        <f t="shared" si="8"/>
        <v>  </v>
      </c>
      <c r="P778" s="1"/>
      <c r="Q778" s="1"/>
      <c r="R778" s="1"/>
      <c r="S778" s="1"/>
      <c r="T778" s="1"/>
      <c r="U778" s="1"/>
      <c r="V778" s="1"/>
      <c r="W778" s="1">
        <f t="shared" si="9"/>
        <v>0</v>
      </c>
      <c r="X778" s="1" t="str">
        <f t="shared" si="10"/>
        <v>#DIV/0!</v>
      </c>
      <c r="Y778" s="1" t="str">
        <f t="shared" si="12"/>
        <v>#DIV/0!</v>
      </c>
    </row>
    <row r="779">
      <c r="A779" s="36" t="str">
        <f t="shared" si="1"/>
        <v/>
      </c>
      <c r="C779" s="38">
        <f t="shared" si="11"/>
        <v>0</v>
      </c>
      <c r="D779" s="24"/>
      <c r="E779" s="40" t="str">
        <f t="shared" si="3"/>
        <v/>
      </c>
      <c r="F779" s="22"/>
      <c r="H779" s="22"/>
      <c r="J779" s="26"/>
      <c r="K779" s="1">
        <f t="shared" si="4"/>
        <v>0</v>
      </c>
      <c r="L779" s="1">
        <f t="shared" si="5"/>
        <v>0</v>
      </c>
      <c r="M779" s="22">
        <f t="shared" si="6"/>
        <v>0</v>
      </c>
      <c r="N779" s="22" t="str">
        <f t="shared" si="7"/>
        <v/>
      </c>
      <c r="O779" s="22" t="str">
        <f t="shared" si="8"/>
        <v>  </v>
      </c>
      <c r="P779" s="1"/>
      <c r="Q779" s="1"/>
      <c r="R779" s="1"/>
      <c r="S779" s="1"/>
      <c r="T779" s="1"/>
      <c r="U779" s="1"/>
      <c r="V779" s="1"/>
      <c r="W779" s="1">
        <f t="shared" si="9"/>
        <v>0</v>
      </c>
      <c r="X779" s="1" t="str">
        <f t="shared" si="10"/>
        <v>#DIV/0!</v>
      </c>
      <c r="Y779" s="1" t="str">
        <f t="shared" si="12"/>
        <v>#DIV/0!</v>
      </c>
    </row>
    <row r="780">
      <c r="A780" s="36" t="str">
        <f t="shared" si="1"/>
        <v/>
      </c>
      <c r="C780" s="38">
        <f t="shared" si="11"/>
        <v>0</v>
      </c>
      <c r="D780" s="24"/>
      <c r="E780" s="40" t="str">
        <f t="shared" si="3"/>
        <v/>
      </c>
      <c r="F780" s="22"/>
      <c r="H780" s="22"/>
      <c r="J780" s="26"/>
      <c r="K780" s="1">
        <f t="shared" si="4"/>
        <v>0</v>
      </c>
      <c r="L780" s="1">
        <f t="shared" si="5"/>
        <v>0</v>
      </c>
      <c r="M780" s="22">
        <f t="shared" si="6"/>
        <v>0</v>
      </c>
      <c r="N780" s="22" t="str">
        <f t="shared" si="7"/>
        <v/>
      </c>
      <c r="O780" s="22" t="str">
        <f t="shared" si="8"/>
        <v>  </v>
      </c>
      <c r="P780" s="1"/>
      <c r="Q780" s="1"/>
      <c r="R780" s="1"/>
      <c r="S780" s="1"/>
      <c r="T780" s="1"/>
      <c r="U780" s="1"/>
      <c r="V780" s="1"/>
      <c r="W780" s="1">
        <f t="shared" si="9"/>
        <v>0</v>
      </c>
      <c r="X780" s="1" t="str">
        <f t="shared" si="10"/>
        <v>#DIV/0!</v>
      </c>
      <c r="Y780" s="1" t="str">
        <f t="shared" si="12"/>
        <v>#DIV/0!</v>
      </c>
    </row>
    <row r="781">
      <c r="A781" s="36" t="str">
        <f t="shared" si="1"/>
        <v/>
      </c>
      <c r="C781" s="38">
        <f t="shared" si="11"/>
        <v>0</v>
      </c>
      <c r="D781" s="24"/>
      <c r="E781" s="40" t="str">
        <f t="shared" si="3"/>
        <v/>
      </c>
      <c r="F781" s="22"/>
      <c r="H781" s="22"/>
      <c r="J781" s="26"/>
      <c r="K781" s="1">
        <f t="shared" si="4"/>
        <v>0</v>
      </c>
      <c r="L781" s="1">
        <f t="shared" si="5"/>
        <v>0</v>
      </c>
      <c r="M781" s="22">
        <f t="shared" si="6"/>
        <v>0</v>
      </c>
      <c r="N781" s="22" t="str">
        <f t="shared" si="7"/>
        <v/>
      </c>
      <c r="O781" s="22" t="str">
        <f t="shared" si="8"/>
        <v>  </v>
      </c>
      <c r="P781" s="1"/>
      <c r="Q781" s="1"/>
      <c r="R781" s="1"/>
      <c r="S781" s="1"/>
      <c r="T781" s="1"/>
      <c r="U781" s="1"/>
      <c r="V781" s="1"/>
      <c r="W781" s="1">
        <f t="shared" si="9"/>
        <v>0</v>
      </c>
      <c r="X781" s="1" t="str">
        <f t="shared" si="10"/>
        <v>#DIV/0!</v>
      </c>
      <c r="Y781" s="1" t="str">
        <f t="shared" si="12"/>
        <v>#DIV/0!</v>
      </c>
    </row>
    <row r="782">
      <c r="A782" s="36" t="str">
        <f t="shared" si="1"/>
        <v/>
      </c>
      <c r="C782" s="38">
        <f t="shared" si="11"/>
        <v>0</v>
      </c>
      <c r="D782" s="24"/>
      <c r="E782" s="40" t="str">
        <f t="shared" si="3"/>
        <v/>
      </c>
      <c r="F782" s="22"/>
      <c r="H782" s="22"/>
      <c r="J782" s="26"/>
      <c r="K782" s="1">
        <f t="shared" si="4"/>
        <v>0</v>
      </c>
      <c r="L782" s="1">
        <f t="shared" si="5"/>
        <v>0</v>
      </c>
      <c r="M782" s="22">
        <f t="shared" si="6"/>
        <v>0</v>
      </c>
      <c r="N782" s="22" t="str">
        <f t="shared" si="7"/>
        <v/>
      </c>
      <c r="O782" s="22" t="str">
        <f t="shared" si="8"/>
        <v>  </v>
      </c>
      <c r="P782" s="1"/>
      <c r="Q782" s="1"/>
      <c r="R782" s="1"/>
      <c r="S782" s="1"/>
      <c r="T782" s="1"/>
      <c r="U782" s="1"/>
      <c r="V782" s="1"/>
      <c r="W782" s="1">
        <f t="shared" si="9"/>
        <v>0</v>
      </c>
      <c r="X782" s="1" t="str">
        <f t="shared" si="10"/>
        <v>#DIV/0!</v>
      </c>
      <c r="Y782" s="1" t="str">
        <f t="shared" si="12"/>
        <v>#DIV/0!</v>
      </c>
    </row>
    <row r="783">
      <c r="A783" s="36" t="str">
        <f t="shared" si="1"/>
        <v/>
      </c>
      <c r="C783" s="38">
        <f t="shared" si="11"/>
        <v>0</v>
      </c>
      <c r="D783" s="24"/>
      <c r="E783" s="40" t="str">
        <f t="shared" si="3"/>
        <v/>
      </c>
      <c r="F783" s="22"/>
      <c r="H783" s="22"/>
      <c r="J783" s="26"/>
      <c r="K783" s="1">
        <f t="shared" si="4"/>
        <v>0</v>
      </c>
      <c r="L783" s="1">
        <f t="shared" si="5"/>
        <v>0</v>
      </c>
      <c r="M783" s="22">
        <f t="shared" si="6"/>
        <v>0</v>
      </c>
      <c r="N783" s="22" t="str">
        <f t="shared" si="7"/>
        <v/>
      </c>
      <c r="O783" s="22" t="str">
        <f t="shared" si="8"/>
        <v>  </v>
      </c>
      <c r="P783" s="1"/>
      <c r="Q783" s="1"/>
      <c r="R783" s="1"/>
      <c r="S783" s="1"/>
      <c r="T783" s="1"/>
      <c r="U783" s="1"/>
      <c r="V783" s="1"/>
      <c r="W783" s="1">
        <f t="shared" si="9"/>
        <v>0</v>
      </c>
      <c r="X783" s="1" t="str">
        <f t="shared" si="10"/>
        <v>#DIV/0!</v>
      </c>
      <c r="Y783" s="1" t="str">
        <f t="shared" si="12"/>
        <v>#DIV/0!</v>
      </c>
    </row>
    <row r="784">
      <c r="A784" s="36" t="str">
        <f t="shared" si="1"/>
        <v/>
      </c>
      <c r="C784" s="38">
        <f t="shared" si="11"/>
        <v>0</v>
      </c>
      <c r="D784" s="24"/>
      <c r="E784" s="40" t="str">
        <f t="shared" si="3"/>
        <v/>
      </c>
      <c r="F784" s="22"/>
      <c r="H784" s="22"/>
      <c r="J784" s="26"/>
      <c r="K784" s="1">
        <f t="shared" si="4"/>
        <v>0</v>
      </c>
      <c r="L784" s="1">
        <f t="shared" si="5"/>
        <v>0</v>
      </c>
      <c r="M784" s="22">
        <f t="shared" si="6"/>
        <v>0</v>
      </c>
      <c r="N784" s="22" t="str">
        <f t="shared" si="7"/>
        <v/>
      </c>
      <c r="O784" s="22" t="str">
        <f t="shared" si="8"/>
        <v>  </v>
      </c>
      <c r="P784" s="1"/>
      <c r="Q784" s="1"/>
      <c r="R784" s="1"/>
      <c r="S784" s="1"/>
      <c r="T784" s="1"/>
      <c r="U784" s="1"/>
      <c r="V784" s="1"/>
      <c r="W784" s="1">
        <f t="shared" si="9"/>
        <v>0</v>
      </c>
      <c r="X784" s="1" t="str">
        <f t="shared" si="10"/>
        <v>#DIV/0!</v>
      </c>
      <c r="Y784" s="1" t="str">
        <f t="shared" si="12"/>
        <v>#DIV/0!</v>
      </c>
    </row>
    <row r="785">
      <c r="A785" s="36" t="str">
        <f t="shared" si="1"/>
        <v/>
      </c>
      <c r="C785" s="38">
        <f t="shared" si="11"/>
        <v>0</v>
      </c>
      <c r="D785" s="24"/>
      <c r="E785" s="40" t="str">
        <f t="shared" si="3"/>
        <v/>
      </c>
      <c r="F785" s="22"/>
      <c r="H785" s="22"/>
      <c r="J785" s="26"/>
      <c r="K785" s="1">
        <f t="shared" si="4"/>
        <v>0</v>
      </c>
      <c r="L785" s="1">
        <f t="shared" si="5"/>
        <v>0</v>
      </c>
      <c r="M785" s="22">
        <f t="shared" si="6"/>
        <v>0</v>
      </c>
      <c r="N785" s="22" t="str">
        <f t="shared" si="7"/>
        <v/>
      </c>
      <c r="O785" s="22" t="str">
        <f t="shared" si="8"/>
        <v>  </v>
      </c>
      <c r="P785" s="1"/>
      <c r="Q785" s="1"/>
      <c r="R785" s="1"/>
      <c r="S785" s="1"/>
      <c r="T785" s="1"/>
      <c r="U785" s="1"/>
      <c r="V785" s="1"/>
      <c r="W785" s="1">
        <f t="shared" si="9"/>
        <v>0</v>
      </c>
      <c r="X785" s="1" t="str">
        <f t="shared" si="10"/>
        <v>#DIV/0!</v>
      </c>
      <c r="Y785" s="1" t="str">
        <f t="shared" si="12"/>
        <v>#DIV/0!</v>
      </c>
    </row>
    <row r="786">
      <c r="A786" s="36" t="str">
        <f t="shared" si="1"/>
        <v/>
      </c>
      <c r="C786" s="38">
        <f t="shared" si="11"/>
        <v>0</v>
      </c>
      <c r="D786" s="24"/>
      <c r="E786" s="40" t="str">
        <f t="shared" si="3"/>
        <v/>
      </c>
      <c r="F786" s="22"/>
      <c r="H786" s="22"/>
      <c r="J786" s="26"/>
      <c r="K786" s="1">
        <f t="shared" si="4"/>
        <v>0</v>
      </c>
      <c r="L786" s="1">
        <f t="shared" si="5"/>
        <v>0</v>
      </c>
      <c r="M786" s="22">
        <f t="shared" si="6"/>
        <v>0</v>
      </c>
      <c r="N786" s="22" t="str">
        <f t="shared" si="7"/>
        <v/>
      </c>
      <c r="O786" s="22" t="str">
        <f t="shared" si="8"/>
        <v>  </v>
      </c>
      <c r="P786" s="1"/>
      <c r="Q786" s="1"/>
      <c r="R786" s="1"/>
      <c r="S786" s="1"/>
      <c r="T786" s="1"/>
      <c r="U786" s="1"/>
      <c r="V786" s="1"/>
      <c r="W786" s="1">
        <f t="shared" si="9"/>
        <v>0</v>
      </c>
      <c r="X786" s="1" t="str">
        <f t="shared" si="10"/>
        <v>#DIV/0!</v>
      </c>
      <c r="Y786" s="1" t="str">
        <f t="shared" si="12"/>
        <v>#DIV/0!</v>
      </c>
    </row>
    <row r="787">
      <c r="A787" s="36" t="str">
        <f t="shared" si="1"/>
        <v/>
      </c>
      <c r="C787" s="38">
        <f t="shared" si="11"/>
        <v>0</v>
      </c>
      <c r="D787" s="24"/>
      <c r="E787" s="40" t="str">
        <f t="shared" si="3"/>
        <v/>
      </c>
      <c r="F787" s="22"/>
      <c r="H787" s="22"/>
      <c r="J787" s="26"/>
      <c r="K787" s="1">
        <f t="shared" si="4"/>
        <v>0</v>
      </c>
      <c r="L787" s="1">
        <f t="shared" si="5"/>
        <v>0</v>
      </c>
      <c r="M787" s="22">
        <f t="shared" si="6"/>
        <v>0</v>
      </c>
      <c r="N787" s="22" t="str">
        <f t="shared" si="7"/>
        <v/>
      </c>
      <c r="O787" s="22" t="str">
        <f t="shared" si="8"/>
        <v>  </v>
      </c>
      <c r="P787" s="1"/>
      <c r="Q787" s="1"/>
      <c r="R787" s="1"/>
      <c r="S787" s="1"/>
      <c r="T787" s="1"/>
      <c r="U787" s="1"/>
      <c r="V787" s="1"/>
      <c r="W787" s="1">
        <f t="shared" si="9"/>
        <v>0</v>
      </c>
      <c r="X787" s="1" t="str">
        <f t="shared" si="10"/>
        <v>#DIV/0!</v>
      </c>
      <c r="Y787" s="1" t="str">
        <f t="shared" si="12"/>
        <v>#DIV/0!</v>
      </c>
    </row>
    <row r="788">
      <c r="A788" s="36" t="str">
        <f t="shared" si="1"/>
        <v/>
      </c>
      <c r="C788" s="38">
        <f t="shared" si="11"/>
        <v>0</v>
      </c>
      <c r="D788" s="24"/>
      <c r="E788" s="40" t="str">
        <f t="shared" si="3"/>
        <v/>
      </c>
      <c r="F788" s="22"/>
      <c r="H788" s="22"/>
      <c r="J788" s="26"/>
      <c r="K788" s="1">
        <f t="shared" si="4"/>
        <v>0</v>
      </c>
      <c r="L788" s="1">
        <f t="shared" si="5"/>
        <v>0</v>
      </c>
      <c r="M788" s="22">
        <f t="shared" si="6"/>
        <v>0</v>
      </c>
      <c r="N788" s="22" t="str">
        <f t="shared" si="7"/>
        <v/>
      </c>
      <c r="O788" s="22" t="str">
        <f t="shared" si="8"/>
        <v>  </v>
      </c>
      <c r="P788" s="1"/>
      <c r="Q788" s="1"/>
      <c r="R788" s="1"/>
      <c r="S788" s="1"/>
      <c r="T788" s="1"/>
      <c r="U788" s="1"/>
      <c r="V788" s="1"/>
      <c r="W788" s="1">
        <f t="shared" si="9"/>
        <v>0</v>
      </c>
      <c r="X788" s="1" t="str">
        <f t="shared" si="10"/>
        <v>#DIV/0!</v>
      </c>
      <c r="Y788" s="1" t="str">
        <f t="shared" si="12"/>
        <v>#DIV/0!</v>
      </c>
    </row>
    <row r="789">
      <c r="A789" s="36" t="str">
        <f t="shared" si="1"/>
        <v/>
      </c>
      <c r="C789" s="38">
        <f t="shared" si="11"/>
        <v>0</v>
      </c>
      <c r="D789" s="24"/>
      <c r="E789" s="40" t="str">
        <f t="shared" si="3"/>
        <v/>
      </c>
      <c r="F789" s="22"/>
      <c r="H789" s="22"/>
      <c r="J789" s="26"/>
      <c r="K789" s="1">
        <f t="shared" si="4"/>
        <v>0</v>
      </c>
      <c r="L789" s="1">
        <f t="shared" si="5"/>
        <v>0</v>
      </c>
      <c r="M789" s="22">
        <f t="shared" si="6"/>
        <v>0</v>
      </c>
      <c r="N789" s="22" t="str">
        <f t="shared" si="7"/>
        <v/>
      </c>
      <c r="O789" s="22" t="str">
        <f t="shared" si="8"/>
        <v>  </v>
      </c>
      <c r="P789" s="1"/>
      <c r="Q789" s="1"/>
      <c r="R789" s="1"/>
      <c r="S789" s="1"/>
      <c r="T789" s="1"/>
      <c r="U789" s="1"/>
      <c r="V789" s="1"/>
      <c r="W789" s="1">
        <f t="shared" si="9"/>
        <v>0</v>
      </c>
      <c r="X789" s="1" t="str">
        <f t="shared" si="10"/>
        <v>#DIV/0!</v>
      </c>
      <c r="Y789" s="1" t="str">
        <f t="shared" si="12"/>
        <v>#DIV/0!</v>
      </c>
    </row>
    <row r="790">
      <c r="A790" s="36" t="str">
        <f t="shared" si="1"/>
        <v/>
      </c>
      <c r="C790" s="38">
        <f t="shared" si="11"/>
        <v>0</v>
      </c>
      <c r="D790" s="24"/>
      <c r="E790" s="40" t="str">
        <f t="shared" si="3"/>
        <v/>
      </c>
      <c r="F790" s="22"/>
      <c r="H790" s="22"/>
      <c r="J790" s="26"/>
      <c r="K790" s="1">
        <f t="shared" si="4"/>
        <v>0</v>
      </c>
      <c r="L790" s="1">
        <f t="shared" si="5"/>
        <v>0</v>
      </c>
      <c r="M790" s="22">
        <f t="shared" si="6"/>
        <v>0</v>
      </c>
      <c r="N790" s="22" t="str">
        <f t="shared" si="7"/>
        <v/>
      </c>
      <c r="O790" s="22" t="str">
        <f t="shared" si="8"/>
        <v>  </v>
      </c>
      <c r="P790" s="1"/>
      <c r="Q790" s="1"/>
      <c r="R790" s="1"/>
      <c r="S790" s="1"/>
      <c r="T790" s="1"/>
      <c r="U790" s="1"/>
      <c r="V790" s="1"/>
      <c r="W790" s="1">
        <f t="shared" si="9"/>
        <v>0</v>
      </c>
      <c r="X790" s="1" t="str">
        <f t="shared" si="10"/>
        <v>#DIV/0!</v>
      </c>
      <c r="Y790" s="1" t="str">
        <f t="shared" si="12"/>
        <v>#DIV/0!</v>
      </c>
    </row>
    <row r="791">
      <c r="A791" s="36" t="str">
        <f t="shared" si="1"/>
        <v/>
      </c>
      <c r="C791" s="38">
        <f t="shared" si="11"/>
        <v>0</v>
      </c>
      <c r="D791" s="24"/>
      <c r="E791" s="40" t="str">
        <f t="shared" si="3"/>
        <v/>
      </c>
      <c r="F791" s="22"/>
      <c r="H791" s="22"/>
      <c r="J791" s="26"/>
      <c r="K791" s="1">
        <f t="shared" si="4"/>
        <v>0</v>
      </c>
      <c r="L791" s="1">
        <f t="shared" si="5"/>
        <v>0</v>
      </c>
      <c r="M791" s="22">
        <f t="shared" si="6"/>
        <v>0</v>
      </c>
      <c r="N791" s="22" t="str">
        <f t="shared" si="7"/>
        <v/>
      </c>
      <c r="O791" s="22" t="str">
        <f t="shared" si="8"/>
        <v>  </v>
      </c>
      <c r="P791" s="1"/>
      <c r="Q791" s="1"/>
      <c r="R791" s="1"/>
      <c r="S791" s="1"/>
      <c r="T791" s="1"/>
      <c r="U791" s="1"/>
      <c r="V791" s="1"/>
      <c r="W791" s="1">
        <f t="shared" si="9"/>
        <v>0</v>
      </c>
      <c r="X791" s="1" t="str">
        <f t="shared" si="10"/>
        <v>#DIV/0!</v>
      </c>
      <c r="Y791" s="1" t="str">
        <f t="shared" si="12"/>
        <v>#DIV/0!</v>
      </c>
    </row>
    <row r="792">
      <c r="A792" s="36" t="str">
        <f t="shared" si="1"/>
        <v/>
      </c>
      <c r="C792" s="38">
        <f t="shared" si="11"/>
        <v>0</v>
      </c>
      <c r="D792" s="24"/>
      <c r="E792" s="40" t="str">
        <f t="shared" si="3"/>
        <v/>
      </c>
      <c r="F792" s="22"/>
      <c r="H792" s="22"/>
      <c r="J792" s="26"/>
      <c r="K792" s="1">
        <f t="shared" si="4"/>
        <v>0</v>
      </c>
      <c r="L792" s="1">
        <f t="shared" si="5"/>
        <v>0</v>
      </c>
      <c r="M792" s="22">
        <f t="shared" si="6"/>
        <v>0</v>
      </c>
      <c r="N792" s="22" t="str">
        <f t="shared" si="7"/>
        <v/>
      </c>
      <c r="O792" s="22" t="str">
        <f t="shared" si="8"/>
        <v>  </v>
      </c>
      <c r="P792" s="1"/>
      <c r="Q792" s="1"/>
      <c r="R792" s="1"/>
      <c r="S792" s="1"/>
      <c r="T792" s="1"/>
      <c r="U792" s="1"/>
      <c r="V792" s="1"/>
      <c r="W792" s="1">
        <f t="shared" si="9"/>
        <v>0</v>
      </c>
      <c r="X792" s="1" t="str">
        <f t="shared" si="10"/>
        <v>#DIV/0!</v>
      </c>
      <c r="Y792" s="1" t="str">
        <f t="shared" si="12"/>
        <v>#DIV/0!</v>
      </c>
    </row>
    <row r="793">
      <c r="A793" s="36" t="str">
        <f t="shared" si="1"/>
        <v/>
      </c>
      <c r="C793" s="38">
        <f t="shared" si="11"/>
        <v>0</v>
      </c>
      <c r="D793" s="24"/>
      <c r="E793" s="40" t="str">
        <f t="shared" si="3"/>
        <v/>
      </c>
      <c r="F793" s="22"/>
      <c r="H793" s="22"/>
      <c r="J793" s="26"/>
      <c r="K793" s="1">
        <f t="shared" si="4"/>
        <v>0</v>
      </c>
      <c r="L793" s="1">
        <f t="shared" si="5"/>
        <v>0</v>
      </c>
      <c r="M793" s="22">
        <f t="shared" si="6"/>
        <v>0</v>
      </c>
      <c r="N793" s="22" t="str">
        <f t="shared" si="7"/>
        <v/>
      </c>
      <c r="O793" s="22" t="str">
        <f t="shared" si="8"/>
        <v>  </v>
      </c>
      <c r="P793" s="1"/>
      <c r="Q793" s="1"/>
      <c r="R793" s="1"/>
      <c r="S793" s="1"/>
      <c r="T793" s="1"/>
      <c r="U793" s="1"/>
      <c r="V793" s="1"/>
      <c r="W793" s="1">
        <f t="shared" si="9"/>
        <v>0</v>
      </c>
      <c r="X793" s="1" t="str">
        <f t="shared" si="10"/>
        <v>#DIV/0!</v>
      </c>
      <c r="Y793" s="1" t="str">
        <f t="shared" si="12"/>
        <v>#DIV/0!</v>
      </c>
    </row>
    <row r="794">
      <c r="A794" s="36" t="str">
        <f t="shared" si="1"/>
        <v/>
      </c>
      <c r="C794" s="38">
        <f t="shared" si="11"/>
        <v>0</v>
      </c>
      <c r="D794" s="24"/>
      <c r="E794" s="40" t="str">
        <f t="shared" si="3"/>
        <v/>
      </c>
      <c r="F794" s="22"/>
      <c r="H794" s="22"/>
      <c r="J794" s="26"/>
      <c r="K794" s="1">
        <f t="shared" si="4"/>
        <v>0</v>
      </c>
      <c r="L794" s="1">
        <f t="shared" si="5"/>
        <v>0</v>
      </c>
      <c r="M794" s="22">
        <f t="shared" si="6"/>
        <v>0</v>
      </c>
      <c r="N794" s="22" t="str">
        <f t="shared" si="7"/>
        <v/>
      </c>
      <c r="O794" s="22" t="str">
        <f t="shared" si="8"/>
        <v>  </v>
      </c>
      <c r="P794" s="1"/>
      <c r="Q794" s="1"/>
      <c r="R794" s="1"/>
      <c r="S794" s="1"/>
      <c r="T794" s="1"/>
      <c r="U794" s="1"/>
      <c r="V794" s="1"/>
      <c r="W794" s="1">
        <f t="shared" si="9"/>
        <v>0</v>
      </c>
      <c r="X794" s="1" t="str">
        <f t="shared" si="10"/>
        <v>#DIV/0!</v>
      </c>
      <c r="Y794" s="1" t="str">
        <f t="shared" si="12"/>
        <v>#DIV/0!</v>
      </c>
    </row>
    <row r="795">
      <c r="A795" s="36" t="str">
        <f t="shared" si="1"/>
        <v/>
      </c>
      <c r="C795" s="38">
        <f t="shared" si="11"/>
        <v>0</v>
      </c>
      <c r="D795" s="24"/>
      <c r="E795" s="40" t="str">
        <f t="shared" si="3"/>
        <v/>
      </c>
      <c r="F795" s="22"/>
      <c r="H795" s="22"/>
      <c r="J795" s="26"/>
      <c r="K795" s="1">
        <f t="shared" si="4"/>
        <v>0</v>
      </c>
      <c r="L795" s="1">
        <f t="shared" si="5"/>
        <v>0</v>
      </c>
      <c r="M795" s="22">
        <f t="shared" si="6"/>
        <v>0</v>
      </c>
      <c r="N795" s="22" t="str">
        <f t="shared" si="7"/>
        <v/>
      </c>
      <c r="O795" s="22" t="str">
        <f t="shared" si="8"/>
        <v>  </v>
      </c>
      <c r="P795" s="1"/>
      <c r="Q795" s="1"/>
      <c r="R795" s="1"/>
      <c r="S795" s="1"/>
      <c r="T795" s="1"/>
      <c r="U795" s="1"/>
      <c r="V795" s="1"/>
      <c r="W795" s="1">
        <f t="shared" si="9"/>
        <v>0</v>
      </c>
      <c r="X795" s="1" t="str">
        <f t="shared" si="10"/>
        <v>#DIV/0!</v>
      </c>
      <c r="Y795" s="1" t="str">
        <f t="shared" si="12"/>
        <v>#DIV/0!</v>
      </c>
    </row>
    <row r="796">
      <c r="A796" s="36" t="str">
        <f t="shared" si="1"/>
        <v/>
      </c>
      <c r="C796" s="38">
        <f t="shared" si="11"/>
        <v>0</v>
      </c>
      <c r="D796" s="24"/>
      <c r="E796" s="40" t="str">
        <f t="shared" si="3"/>
        <v/>
      </c>
      <c r="F796" s="22"/>
      <c r="H796" s="22"/>
      <c r="J796" s="26"/>
      <c r="K796" s="1">
        <f t="shared" si="4"/>
        <v>0</v>
      </c>
      <c r="L796" s="1">
        <f t="shared" si="5"/>
        <v>0</v>
      </c>
      <c r="M796" s="22">
        <f t="shared" si="6"/>
        <v>0</v>
      </c>
      <c r="N796" s="22" t="str">
        <f t="shared" si="7"/>
        <v/>
      </c>
      <c r="O796" s="22" t="str">
        <f t="shared" si="8"/>
        <v>  </v>
      </c>
      <c r="P796" s="1"/>
      <c r="Q796" s="1"/>
      <c r="R796" s="1"/>
      <c r="S796" s="1"/>
      <c r="T796" s="1"/>
      <c r="U796" s="1"/>
      <c r="V796" s="1"/>
      <c r="W796" s="1">
        <f t="shared" si="9"/>
        <v>0</v>
      </c>
      <c r="X796" s="1" t="str">
        <f t="shared" si="10"/>
        <v>#DIV/0!</v>
      </c>
      <c r="Y796" s="1" t="str">
        <f t="shared" si="12"/>
        <v>#DIV/0!</v>
      </c>
    </row>
    <row r="797">
      <c r="A797" s="36" t="str">
        <f t="shared" si="1"/>
        <v/>
      </c>
      <c r="C797" s="38">
        <f t="shared" si="11"/>
        <v>0</v>
      </c>
      <c r="D797" s="24"/>
      <c r="E797" s="40" t="str">
        <f t="shared" si="3"/>
        <v/>
      </c>
      <c r="F797" s="22"/>
      <c r="H797" s="22"/>
      <c r="J797" s="26"/>
      <c r="K797" s="1">
        <f t="shared" si="4"/>
        <v>0</v>
      </c>
      <c r="L797" s="1">
        <f t="shared" si="5"/>
        <v>0</v>
      </c>
      <c r="M797" s="22">
        <f t="shared" si="6"/>
        <v>0</v>
      </c>
      <c r="N797" s="22" t="str">
        <f t="shared" si="7"/>
        <v/>
      </c>
      <c r="O797" s="22" t="str">
        <f t="shared" si="8"/>
        <v>  </v>
      </c>
      <c r="P797" s="1"/>
      <c r="Q797" s="1"/>
      <c r="R797" s="1"/>
      <c r="S797" s="1"/>
      <c r="T797" s="1"/>
      <c r="U797" s="1"/>
      <c r="V797" s="1"/>
      <c r="W797" s="1">
        <f t="shared" si="9"/>
        <v>0</v>
      </c>
      <c r="X797" s="1" t="str">
        <f t="shared" si="10"/>
        <v>#DIV/0!</v>
      </c>
      <c r="Y797" s="1" t="str">
        <f t="shared" si="12"/>
        <v>#DIV/0!</v>
      </c>
    </row>
    <row r="798">
      <c r="A798" s="36" t="str">
        <f t="shared" si="1"/>
        <v/>
      </c>
      <c r="C798" s="38">
        <f t="shared" si="11"/>
        <v>0</v>
      </c>
      <c r="D798" s="24"/>
      <c r="E798" s="40" t="str">
        <f t="shared" si="3"/>
        <v/>
      </c>
      <c r="F798" s="22"/>
      <c r="H798" s="22"/>
      <c r="J798" s="26"/>
      <c r="K798" s="1">
        <f t="shared" si="4"/>
        <v>0</v>
      </c>
      <c r="L798" s="1">
        <f t="shared" si="5"/>
        <v>0</v>
      </c>
      <c r="M798" s="22">
        <f t="shared" si="6"/>
        <v>0</v>
      </c>
      <c r="N798" s="22" t="str">
        <f t="shared" si="7"/>
        <v/>
      </c>
      <c r="O798" s="22" t="str">
        <f t="shared" si="8"/>
        <v>  </v>
      </c>
      <c r="P798" s="1"/>
      <c r="Q798" s="1"/>
      <c r="R798" s="1"/>
      <c r="S798" s="1"/>
      <c r="T798" s="1"/>
      <c r="U798" s="1"/>
      <c r="V798" s="1"/>
      <c r="W798" s="1">
        <f t="shared" si="9"/>
        <v>0</v>
      </c>
      <c r="X798" s="1" t="str">
        <f t="shared" si="10"/>
        <v>#DIV/0!</v>
      </c>
      <c r="Y798" s="1" t="str">
        <f t="shared" si="12"/>
        <v>#DIV/0!</v>
      </c>
    </row>
    <row r="799">
      <c r="A799" s="36" t="str">
        <f t="shared" si="1"/>
        <v/>
      </c>
      <c r="C799" s="38">
        <f t="shared" si="11"/>
        <v>0</v>
      </c>
      <c r="D799" s="24"/>
      <c r="E799" s="40" t="str">
        <f t="shared" si="3"/>
        <v/>
      </c>
      <c r="F799" s="22"/>
      <c r="H799" s="22"/>
      <c r="J799" s="26"/>
      <c r="K799" s="1">
        <f t="shared" si="4"/>
        <v>0</v>
      </c>
      <c r="L799" s="1">
        <f t="shared" si="5"/>
        <v>0</v>
      </c>
      <c r="M799" s="22">
        <f t="shared" si="6"/>
        <v>0</v>
      </c>
      <c r="N799" s="22" t="str">
        <f t="shared" si="7"/>
        <v/>
      </c>
      <c r="O799" s="22" t="str">
        <f t="shared" si="8"/>
        <v>  </v>
      </c>
      <c r="P799" s="1"/>
      <c r="Q799" s="1"/>
      <c r="R799" s="1"/>
      <c r="S799" s="1"/>
      <c r="T799" s="1"/>
      <c r="U799" s="1"/>
      <c r="V799" s="1"/>
      <c r="W799" s="1">
        <f t="shared" si="9"/>
        <v>0</v>
      </c>
      <c r="X799" s="1" t="str">
        <f t="shared" si="10"/>
        <v>#DIV/0!</v>
      </c>
      <c r="Y799" s="1" t="str">
        <f t="shared" si="12"/>
        <v>#DIV/0!</v>
      </c>
    </row>
    <row r="800">
      <c r="A800" s="36" t="str">
        <f t="shared" si="1"/>
        <v/>
      </c>
      <c r="C800" s="38">
        <f t="shared" si="11"/>
        <v>0</v>
      </c>
      <c r="D800" s="24"/>
      <c r="E800" s="40" t="str">
        <f t="shared" si="3"/>
        <v/>
      </c>
      <c r="F800" s="22"/>
      <c r="H800" s="22"/>
      <c r="J800" s="26"/>
      <c r="K800" s="1">
        <f t="shared" si="4"/>
        <v>0</v>
      </c>
      <c r="L800" s="1">
        <f t="shared" si="5"/>
        <v>0</v>
      </c>
      <c r="M800" s="22">
        <f t="shared" si="6"/>
        <v>0</v>
      </c>
      <c r="N800" s="22" t="str">
        <f t="shared" si="7"/>
        <v/>
      </c>
      <c r="O800" s="22" t="str">
        <f t="shared" si="8"/>
        <v>  </v>
      </c>
      <c r="P800" s="1"/>
      <c r="Q800" s="1"/>
      <c r="R800" s="1"/>
      <c r="S800" s="1"/>
      <c r="T800" s="1"/>
      <c r="U800" s="1"/>
      <c r="V800" s="1"/>
      <c r="W800" s="1">
        <f t="shared" si="9"/>
        <v>0</v>
      </c>
      <c r="X800" s="1" t="str">
        <f t="shared" si="10"/>
        <v>#DIV/0!</v>
      </c>
      <c r="Y800" s="1" t="str">
        <f t="shared" si="12"/>
        <v>#DIV/0!</v>
      </c>
    </row>
    <row r="801">
      <c r="A801" s="36" t="str">
        <f t="shared" si="1"/>
        <v/>
      </c>
      <c r="C801" s="38">
        <f t="shared" si="11"/>
        <v>0</v>
      </c>
      <c r="D801" s="24"/>
      <c r="E801" s="40" t="str">
        <f t="shared" si="3"/>
        <v/>
      </c>
      <c r="F801" s="22"/>
      <c r="H801" s="22"/>
      <c r="J801" s="26"/>
      <c r="K801" s="1">
        <f t="shared" si="4"/>
        <v>0</v>
      </c>
      <c r="L801" s="1">
        <f t="shared" si="5"/>
        <v>0</v>
      </c>
      <c r="M801" s="22">
        <f t="shared" si="6"/>
        <v>0</v>
      </c>
      <c r="N801" s="22" t="str">
        <f t="shared" si="7"/>
        <v/>
      </c>
      <c r="O801" s="22" t="str">
        <f t="shared" si="8"/>
        <v>  </v>
      </c>
      <c r="P801" s="1"/>
      <c r="Q801" s="1"/>
      <c r="R801" s="1"/>
      <c r="S801" s="1"/>
      <c r="T801" s="1"/>
      <c r="U801" s="1"/>
      <c r="V801" s="1"/>
      <c r="W801" s="1">
        <f t="shared" si="9"/>
        <v>0</v>
      </c>
      <c r="X801" s="1" t="str">
        <f t="shared" si="10"/>
        <v>#DIV/0!</v>
      </c>
      <c r="Y801" s="1" t="str">
        <f t="shared" si="12"/>
        <v>#DIV/0!</v>
      </c>
    </row>
    <row r="802">
      <c r="A802" s="36" t="str">
        <f t="shared" si="1"/>
        <v/>
      </c>
      <c r="C802" s="38">
        <f t="shared" si="11"/>
        <v>0</v>
      </c>
      <c r="D802" s="24"/>
      <c r="E802" s="40" t="str">
        <f t="shared" si="3"/>
        <v/>
      </c>
      <c r="F802" s="22"/>
      <c r="H802" s="22"/>
      <c r="J802" s="26"/>
      <c r="K802" s="1">
        <f t="shared" si="4"/>
        <v>0</v>
      </c>
      <c r="L802" s="1">
        <f t="shared" si="5"/>
        <v>0</v>
      </c>
      <c r="M802" s="22">
        <f t="shared" si="6"/>
        <v>0</v>
      </c>
      <c r="N802" s="22" t="str">
        <f t="shared" si="7"/>
        <v/>
      </c>
      <c r="O802" s="22" t="str">
        <f t="shared" si="8"/>
        <v>  </v>
      </c>
      <c r="P802" s="1"/>
      <c r="Q802" s="1"/>
      <c r="R802" s="1"/>
      <c r="S802" s="1"/>
      <c r="T802" s="1"/>
      <c r="U802" s="1"/>
      <c r="V802" s="1"/>
      <c r="W802" s="1">
        <f t="shared" si="9"/>
        <v>0</v>
      </c>
      <c r="X802" s="1" t="str">
        <f t="shared" si="10"/>
        <v>#DIV/0!</v>
      </c>
      <c r="Y802" s="1" t="str">
        <f t="shared" si="12"/>
        <v>#DIV/0!</v>
      </c>
    </row>
    <row r="803">
      <c r="A803" s="36" t="str">
        <f t="shared" si="1"/>
        <v/>
      </c>
      <c r="C803" s="38">
        <f t="shared" si="11"/>
        <v>0</v>
      </c>
      <c r="D803" s="24"/>
      <c r="E803" s="40" t="str">
        <f t="shared" si="3"/>
        <v/>
      </c>
      <c r="F803" s="22"/>
      <c r="H803" s="22"/>
      <c r="J803" s="26"/>
      <c r="K803" s="1">
        <f t="shared" si="4"/>
        <v>0</v>
      </c>
      <c r="L803" s="1">
        <f t="shared" si="5"/>
        <v>0</v>
      </c>
      <c r="M803" s="22">
        <f t="shared" si="6"/>
        <v>0</v>
      </c>
      <c r="N803" s="22" t="str">
        <f t="shared" si="7"/>
        <v/>
      </c>
      <c r="O803" s="22" t="str">
        <f t="shared" si="8"/>
        <v>  </v>
      </c>
      <c r="P803" s="1"/>
      <c r="Q803" s="1"/>
      <c r="R803" s="1"/>
      <c r="S803" s="1"/>
      <c r="T803" s="1"/>
      <c r="U803" s="1"/>
      <c r="V803" s="1"/>
      <c r="W803" s="1">
        <f t="shared" si="9"/>
        <v>0</v>
      </c>
      <c r="X803" s="1" t="str">
        <f t="shared" si="10"/>
        <v>#DIV/0!</v>
      </c>
      <c r="Y803" s="1" t="str">
        <f t="shared" si="12"/>
        <v>#DIV/0!</v>
      </c>
    </row>
    <row r="804">
      <c r="A804" s="36" t="str">
        <f t="shared" si="1"/>
        <v/>
      </c>
      <c r="C804" s="38">
        <f t="shared" si="11"/>
        <v>0</v>
      </c>
      <c r="D804" s="24"/>
      <c r="E804" s="40" t="str">
        <f t="shared" si="3"/>
        <v/>
      </c>
      <c r="F804" s="22"/>
      <c r="H804" s="22"/>
      <c r="J804" s="26"/>
      <c r="K804" s="1">
        <f t="shared" si="4"/>
        <v>0</v>
      </c>
      <c r="L804" s="1">
        <f t="shared" si="5"/>
        <v>0</v>
      </c>
      <c r="M804" s="22">
        <f t="shared" si="6"/>
        <v>0</v>
      </c>
      <c r="N804" s="22" t="str">
        <f t="shared" si="7"/>
        <v/>
      </c>
      <c r="O804" s="22" t="str">
        <f t="shared" si="8"/>
        <v>  </v>
      </c>
      <c r="P804" s="1"/>
      <c r="Q804" s="1"/>
      <c r="R804" s="1"/>
      <c r="S804" s="1"/>
      <c r="T804" s="1"/>
      <c r="U804" s="1"/>
      <c r="V804" s="1"/>
      <c r="W804" s="1">
        <f t="shared" si="9"/>
        <v>0</v>
      </c>
      <c r="X804" s="1" t="str">
        <f t="shared" si="10"/>
        <v>#DIV/0!</v>
      </c>
      <c r="Y804" s="1" t="str">
        <f t="shared" si="12"/>
        <v>#DIV/0!</v>
      </c>
    </row>
    <row r="805">
      <c r="A805" s="36" t="str">
        <f t="shared" si="1"/>
        <v/>
      </c>
      <c r="C805" s="38">
        <f t="shared" si="11"/>
        <v>0</v>
      </c>
      <c r="D805" s="24"/>
      <c r="E805" s="40" t="str">
        <f t="shared" si="3"/>
        <v/>
      </c>
      <c r="F805" s="22"/>
      <c r="H805" s="22"/>
      <c r="J805" s="26"/>
      <c r="K805" s="1">
        <f t="shared" si="4"/>
        <v>0</v>
      </c>
      <c r="L805" s="1">
        <f t="shared" si="5"/>
        <v>0</v>
      </c>
      <c r="M805" s="22">
        <f t="shared" si="6"/>
        <v>0</v>
      </c>
      <c r="N805" s="22" t="str">
        <f t="shared" si="7"/>
        <v/>
      </c>
      <c r="O805" s="22" t="str">
        <f t="shared" si="8"/>
        <v>  </v>
      </c>
      <c r="P805" s="1"/>
      <c r="Q805" s="1"/>
      <c r="R805" s="1"/>
      <c r="S805" s="1"/>
      <c r="T805" s="1"/>
      <c r="U805" s="1"/>
      <c r="V805" s="1"/>
      <c r="W805" s="1">
        <f t="shared" si="9"/>
        <v>0</v>
      </c>
      <c r="X805" s="1" t="str">
        <f t="shared" si="10"/>
        <v>#DIV/0!</v>
      </c>
      <c r="Y805" s="1" t="str">
        <f t="shared" si="12"/>
        <v>#DIV/0!</v>
      </c>
    </row>
    <row r="806">
      <c r="A806" s="36" t="str">
        <f t="shared" si="1"/>
        <v/>
      </c>
      <c r="C806" s="38">
        <f t="shared" si="11"/>
        <v>0</v>
      </c>
      <c r="D806" s="24"/>
      <c r="E806" s="40" t="str">
        <f t="shared" si="3"/>
        <v/>
      </c>
      <c r="F806" s="22"/>
      <c r="H806" s="22"/>
      <c r="J806" s="26"/>
      <c r="K806" s="1">
        <f t="shared" si="4"/>
        <v>0</v>
      </c>
      <c r="L806" s="1">
        <f t="shared" si="5"/>
        <v>0</v>
      </c>
      <c r="M806" s="22">
        <f t="shared" si="6"/>
        <v>0</v>
      </c>
      <c r="N806" s="22" t="str">
        <f t="shared" si="7"/>
        <v/>
      </c>
      <c r="O806" s="22" t="str">
        <f t="shared" si="8"/>
        <v>  </v>
      </c>
      <c r="P806" s="1"/>
      <c r="Q806" s="1"/>
      <c r="R806" s="1"/>
      <c r="S806" s="1"/>
      <c r="T806" s="1"/>
      <c r="U806" s="1"/>
      <c r="V806" s="1"/>
      <c r="W806" s="1">
        <f t="shared" si="9"/>
        <v>0</v>
      </c>
      <c r="X806" s="1" t="str">
        <f t="shared" si="10"/>
        <v>#DIV/0!</v>
      </c>
      <c r="Y806" s="1" t="str">
        <f t="shared" si="12"/>
        <v>#DIV/0!</v>
      </c>
    </row>
    <row r="807">
      <c r="A807" s="36" t="str">
        <f t="shared" si="1"/>
        <v/>
      </c>
      <c r="C807" s="38">
        <f t="shared" si="11"/>
        <v>0</v>
      </c>
      <c r="D807" s="24"/>
      <c r="E807" s="40" t="str">
        <f t="shared" si="3"/>
        <v/>
      </c>
      <c r="F807" s="22"/>
      <c r="H807" s="22"/>
      <c r="J807" s="26"/>
      <c r="K807" s="1">
        <f t="shared" si="4"/>
        <v>0</v>
      </c>
      <c r="L807" s="1">
        <f t="shared" si="5"/>
        <v>0</v>
      </c>
      <c r="M807" s="22">
        <f t="shared" si="6"/>
        <v>0</v>
      </c>
      <c r="N807" s="22" t="str">
        <f t="shared" si="7"/>
        <v/>
      </c>
      <c r="O807" s="22" t="str">
        <f t="shared" si="8"/>
        <v>  </v>
      </c>
      <c r="P807" s="1"/>
      <c r="Q807" s="1"/>
      <c r="R807" s="1"/>
      <c r="S807" s="1"/>
      <c r="T807" s="1"/>
      <c r="U807" s="1"/>
      <c r="V807" s="1"/>
      <c r="W807" s="1">
        <f t="shared" si="9"/>
        <v>0</v>
      </c>
      <c r="X807" s="1" t="str">
        <f t="shared" si="10"/>
        <v>#DIV/0!</v>
      </c>
      <c r="Y807" s="1" t="str">
        <f t="shared" si="12"/>
        <v>#DIV/0!</v>
      </c>
    </row>
    <row r="808">
      <c r="A808" s="36" t="str">
        <f t="shared" si="1"/>
        <v/>
      </c>
      <c r="C808" s="38">
        <f t="shared" si="11"/>
        <v>0</v>
      </c>
      <c r="D808" s="24"/>
      <c r="E808" s="40" t="str">
        <f t="shared" si="3"/>
        <v/>
      </c>
      <c r="F808" s="22"/>
      <c r="H808" s="22"/>
      <c r="J808" s="26"/>
      <c r="K808" s="1">
        <f t="shared" si="4"/>
        <v>0</v>
      </c>
      <c r="L808" s="1">
        <f t="shared" si="5"/>
        <v>0</v>
      </c>
      <c r="M808" s="22">
        <f t="shared" si="6"/>
        <v>0</v>
      </c>
      <c r="N808" s="22" t="str">
        <f t="shared" si="7"/>
        <v/>
      </c>
      <c r="O808" s="22" t="str">
        <f t="shared" si="8"/>
        <v>  </v>
      </c>
      <c r="P808" s="1"/>
      <c r="Q808" s="1"/>
      <c r="R808" s="1"/>
      <c r="S808" s="1"/>
      <c r="T808" s="1"/>
      <c r="U808" s="1"/>
      <c r="V808" s="1"/>
      <c r="W808" s="1">
        <f t="shared" si="9"/>
        <v>0</v>
      </c>
      <c r="X808" s="1" t="str">
        <f t="shared" si="10"/>
        <v>#DIV/0!</v>
      </c>
      <c r="Y808" s="1" t="str">
        <f t="shared" si="12"/>
        <v>#DIV/0!</v>
      </c>
    </row>
    <row r="809">
      <c r="A809" s="36" t="str">
        <f t="shared" si="1"/>
        <v/>
      </c>
      <c r="C809" s="38">
        <f t="shared" si="11"/>
        <v>0</v>
      </c>
      <c r="D809" s="24"/>
      <c r="E809" s="40" t="str">
        <f t="shared" si="3"/>
        <v/>
      </c>
      <c r="F809" s="22"/>
      <c r="H809" s="22"/>
      <c r="J809" s="26"/>
      <c r="K809" s="1">
        <f t="shared" si="4"/>
        <v>0</v>
      </c>
      <c r="L809" s="1">
        <f t="shared" si="5"/>
        <v>0</v>
      </c>
      <c r="M809" s="22">
        <f t="shared" si="6"/>
        <v>0</v>
      </c>
      <c r="N809" s="22" t="str">
        <f t="shared" si="7"/>
        <v/>
      </c>
      <c r="O809" s="22" t="str">
        <f t="shared" si="8"/>
        <v>  </v>
      </c>
      <c r="P809" s="1"/>
      <c r="Q809" s="1"/>
      <c r="R809" s="1"/>
      <c r="S809" s="1"/>
      <c r="T809" s="1"/>
      <c r="U809" s="1"/>
      <c r="V809" s="1"/>
      <c r="W809" s="1">
        <f t="shared" si="9"/>
        <v>0</v>
      </c>
      <c r="X809" s="1" t="str">
        <f t="shared" si="10"/>
        <v>#DIV/0!</v>
      </c>
      <c r="Y809" s="1" t="str">
        <f t="shared" si="12"/>
        <v>#DIV/0!</v>
      </c>
    </row>
    <row r="810">
      <c r="A810" s="36" t="str">
        <f t="shared" si="1"/>
        <v/>
      </c>
      <c r="C810" s="38">
        <f t="shared" si="11"/>
        <v>0</v>
      </c>
      <c r="D810" s="24"/>
      <c r="E810" s="40" t="str">
        <f t="shared" si="3"/>
        <v/>
      </c>
      <c r="F810" s="22"/>
      <c r="H810" s="22"/>
      <c r="J810" s="26"/>
      <c r="K810" s="1">
        <f t="shared" si="4"/>
        <v>0</v>
      </c>
      <c r="L810" s="1">
        <f t="shared" si="5"/>
        <v>0</v>
      </c>
      <c r="M810" s="22">
        <f t="shared" si="6"/>
        <v>0</v>
      </c>
      <c r="N810" s="22" t="str">
        <f t="shared" si="7"/>
        <v/>
      </c>
      <c r="O810" s="22" t="str">
        <f t="shared" si="8"/>
        <v>  </v>
      </c>
      <c r="P810" s="1"/>
      <c r="Q810" s="1"/>
      <c r="R810" s="1"/>
      <c r="S810" s="1"/>
      <c r="T810" s="1"/>
      <c r="U810" s="1"/>
      <c r="V810" s="1"/>
      <c r="W810" s="1">
        <f t="shared" si="9"/>
        <v>0</v>
      </c>
      <c r="X810" s="1" t="str">
        <f t="shared" si="10"/>
        <v>#DIV/0!</v>
      </c>
      <c r="Y810" s="1" t="str">
        <f t="shared" si="12"/>
        <v>#DIV/0!</v>
      </c>
    </row>
    <row r="811">
      <c r="A811" s="36" t="str">
        <f t="shared" si="1"/>
        <v/>
      </c>
      <c r="C811" s="38">
        <f t="shared" si="11"/>
        <v>0</v>
      </c>
      <c r="D811" s="24"/>
      <c r="E811" s="40" t="str">
        <f t="shared" si="3"/>
        <v/>
      </c>
      <c r="F811" s="22"/>
      <c r="H811" s="22"/>
      <c r="J811" s="26"/>
      <c r="K811" s="1">
        <f t="shared" si="4"/>
        <v>0</v>
      </c>
      <c r="L811" s="1">
        <f t="shared" si="5"/>
        <v>0</v>
      </c>
      <c r="M811" s="22">
        <f t="shared" si="6"/>
        <v>0</v>
      </c>
      <c r="N811" s="22" t="str">
        <f t="shared" si="7"/>
        <v/>
      </c>
      <c r="O811" s="22" t="str">
        <f t="shared" si="8"/>
        <v>  </v>
      </c>
      <c r="P811" s="1"/>
      <c r="Q811" s="1"/>
      <c r="R811" s="1"/>
      <c r="S811" s="1"/>
      <c r="T811" s="1"/>
      <c r="U811" s="1"/>
      <c r="V811" s="1"/>
      <c r="W811" s="1">
        <f t="shared" si="9"/>
        <v>0</v>
      </c>
      <c r="X811" s="1" t="str">
        <f t="shared" si="10"/>
        <v>#DIV/0!</v>
      </c>
      <c r="Y811" s="1" t="str">
        <f t="shared" si="12"/>
        <v>#DIV/0!</v>
      </c>
    </row>
    <row r="812">
      <c r="A812" s="36" t="str">
        <f t="shared" si="1"/>
        <v/>
      </c>
      <c r="C812" s="38">
        <f t="shared" si="11"/>
        <v>0</v>
      </c>
      <c r="D812" s="24"/>
      <c r="E812" s="40" t="str">
        <f t="shared" si="3"/>
        <v/>
      </c>
      <c r="F812" s="22"/>
      <c r="H812" s="22"/>
      <c r="J812" s="26"/>
      <c r="K812" s="1">
        <f t="shared" si="4"/>
        <v>0</v>
      </c>
      <c r="L812" s="1">
        <f t="shared" si="5"/>
        <v>0</v>
      </c>
      <c r="M812" s="22">
        <f t="shared" si="6"/>
        <v>0</v>
      </c>
      <c r="N812" s="22" t="str">
        <f t="shared" si="7"/>
        <v/>
      </c>
      <c r="O812" s="22" t="str">
        <f t="shared" si="8"/>
        <v>  </v>
      </c>
      <c r="P812" s="1"/>
      <c r="Q812" s="1"/>
      <c r="R812" s="1"/>
      <c r="S812" s="1"/>
      <c r="T812" s="1"/>
      <c r="U812" s="1"/>
      <c r="V812" s="1"/>
      <c r="W812" s="1">
        <f t="shared" si="9"/>
        <v>0</v>
      </c>
      <c r="X812" s="1" t="str">
        <f t="shared" si="10"/>
        <v>#DIV/0!</v>
      </c>
      <c r="Y812" s="1" t="str">
        <f t="shared" si="12"/>
        <v>#DIV/0!</v>
      </c>
    </row>
    <row r="813">
      <c r="A813" s="36" t="str">
        <f t="shared" si="1"/>
        <v/>
      </c>
      <c r="C813" s="38">
        <f t="shared" si="11"/>
        <v>0</v>
      </c>
      <c r="D813" s="24"/>
      <c r="E813" s="40" t="str">
        <f t="shared" si="3"/>
        <v/>
      </c>
      <c r="F813" s="22"/>
      <c r="H813" s="22"/>
      <c r="J813" s="26"/>
      <c r="K813" s="1">
        <f t="shared" si="4"/>
        <v>0</v>
      </c>
      <c r="L813" s="1">
        <f t="shared" si="5"/>
        <v>0</v>
      </c>
      <c r="M813" s="22">
        <f t="shared" si="6"/>
        <v>0</v>
      </c>
      <c r="N813" s="22" t="str">
        <f t="shared" si="7"/>
        <v/>
      </c>
      <c r="O813" s="22" t="str">
        <f t="shared" si="8"/>
        <v>  </v>
      </c>
      <c r="P813" s="1"/>
      <c r="Q813" s="1"/>
      <c r="R813" s="1"/>
      <c r="S813" s="1"/>
      <c r="T813" s="1"/>
      <c r="U813" s="1"/>
      <c r="V813" s="1"/>
      <c r="W813" s="1">
        <f t="shared" si="9"/>
        <v>0</v>
      </c>
      <c r="X813" s="1" t="str">
        <f t="shared" si="10"/>
        <v>#DIV/0!</v>
      </c>
      <c r="Y813" s="1" t="str">
        <f t="shared" si="12"/>
        <v>#DIV/0!</v>
      </c>
    </row>
    <row r="814">
      <c r="A814" s="36" t="str">
        <f t="shared" si="1"/>
        <v/>
      </c>
      <c r="C814" s="38">
        <f t="shared" si="11"/>
        <v>0</v>
      </c>
      <c r="D814" s="24"/>
      <c r="E814" s="40" t="str">
        <f t="shared" si="3"/>
        <v/>
      </c>
      <c r="F814" s="22"/>
      <c r="H814" s="22"/>
      <c r="J814" s="26"/>
      <c r="K814" s="1">
        <f t="shared" si="4"/>
        <v>0</v>
      </c>
      <c r="L814" s="1">
        <f t="shared" si="5"/>
        <v>0</v>
      </c>
      <c r="M814" s="22">
        <f t="shared" si="6"/>
        <v>0</v>
      </c>
      <c r="N814" s="22" t="str">
        <f t="shared" si="7"/>
        <v/>
      </c>
      <c r="O814" s="22" t="str">
        <f t="shared" si="8"/>
        <v>  </v>
      </c>
      <c r="P814" s="1"/>
      <c r="Q814" s="1"/>
      <c r="R814" s="1"/>
      <c r="S814" s="1"/>
      <c r="T814" s="1"/>
      <c r="U814" s="1"/>
      <c r="V814" s="1"/>
      <c r="W814" s="1">
        <f t="shared" si="9"/>
        <v>0</v>
      </c>
      <c r="X814" s="1" t="str">
        <f t="shared" si="10"/>
        <v>#DIV/0!</v>
      </c>
      <c r="Y814" s="1" t="str">
        <f t="shared" si="12"/>
        <v>#DIV/0!</v>
      </c>
    </row>
    <row r="815">
      <c r="A815" s="36" t="str">
        <f t="shared" si="1"/>
        <v/>
      </c>
      <c r="C815" s="38">
        <f t="shared" si="11"/>
        <v>0</v>
      </c>
      <c r="D815" s="24"/>
      <c r="E815" s="40" t="str">
        <f t="shared" si="3"/>
        <v/>
      </c>
      <c r="F815" s="22"/>
      <c r="H815" s="22"/>
      <c r="J815" s="26"/>
      <c r="K815" s="1">
        <f t="shared" si="4"/>
        <v>0</v>
      </c>
      <c r="L815" s="1">
        <f t="shared" si="5"/>
        <v>0</v>
      </c>
      <c r="M815" s="22">
        <f t="shared" si="6"/>
        <v>0</v>
      </c>
      <c r="N815" s="22" t="str">
        <f t="shared" si="7"/>
        <v/>
      </c>
      <c r="O815" s="22" t="str">
        <f t="shared" si="8"/>
        <v>  </v>
      </c>
      <c r="P815" s="1"/>
      <c r="Q815" s="1"/>
      <c r="R815" s="1"/>
      <c r="S815" s="1"/>
      <c r="T815" s="1"/>
      <c r="U815" s="1"/>
      <c r="V815" s="1"/>
      <c r="W815" s="1">
        <f t="shared" si="9"/>
        <v>0</v>
      </c>
      <c r="X815" s="1" t="str">
        <f t="shared" si="10"/>
        <v>#DIV/0!</v>
      </c>
      <c r="Y815" s="1" t="str">
        <f t="shared" si="12"/>
        <v>#DIV/0!</v>
      </c>
    </row>
    <row r="816">
      <c r="A816" s="36" t="str">
        <f t="shared" si="1"/>
        <v/>
      </c>
      <c r="C816" s="38">
        <f t="shared" si="11"/>
        <v>0</v>
      </c>
      <c r="D816" s="24"/>
      <c r="E816" s="40" t="str">
        <f t="shared" si="3"/>
        <v/>
      </c>
      <c r="F816" s="22"/>
      <c r="H816" s="22"/>
      <c r="J816" s="26"/>
      <c r="K816" s="1">
        <f t="shared" si="4"/>
        <v>0</v>
      </c>
      <c r="L816" s="1">
        <f t="shared" si="5"/>
        <v>0</v>
      </c>
      <c r="M816" s="22">
        <f t="shared" si="6"/>
        <v>0</v>
      </c>
      <c r="N816" s="22" t="str">
        <f t="shared" si="7"/>
        <v/>
      </c>
      <c r="O816" s="22" t="str">
        <f t="shared" si="8"/>
        <v>  </v>
      </c>
      <c r="P816" s="1"/>
      <c r="Q816" s="1"/>
      <c r="R816" s="1"/>
      <c r="S816" s="1"/>
      <c r="T816" s="1"/>
      <c r="U816" s="1"/>
      <c r="V816" s="1"/>
      <c r="W816" s="1">
        <f t="shared" si="9"/>
        <v>0</v>
      </c>
      <c r="X816" s="1" t="str">
        <f t="shared" si="10"/>
        <v>#DIV/0!</v>
      </c>
      <c r="Y816" s="1" t="str">
        <f t="shared" si="12"/>
        <v>#DIV/0!</v>
      </c>
    </row>
    <row r="817">
      <c r="A817" s="36" t="str">
        <f t="shared" si="1"/>
        <v/>
      </c>
      <c r="C817" s="38">
        <f t="shared" si="11"/>
        <v>0</v>
      </c>
      <c r="D817" s="24"/>
      <c r="E817" s="40" t="str">
        <f t="shared" si="3"/>
        <v/>
      </c>
      <c r="F817" s="22"/>
      <c r="H817" s="22"/>
      <c r="J817" s="26"/>
      <c r="K817" s="1">
        <f t="shared" si="4"/>
        <v>0</v>
      </c>
      <c r="L817" s="1">
        <f t="shared" si="5"/>
        <v>0</v>
      </c>
      <c r="M817" s="22">
        <f t="shared" si="6"/>
        <v>0</v>
      </c>
      <c r="N817" s="22" t="str">
        <f t="shared" si="7"/>
        <v/>
      </c>
      <c r="O817" s="22" t="str">
        <f t="shared" si="8"/>
        <v>  </v>
      </c>
      <c r="P817" s="1"/>
      <c r="Q817" s="1"/>
      <c r="R817" s="1"/>
      <c r="S817" s="1"/>
      <c r="T817" s="1"/>
      <c r="U817" s="1"/>
      <c r="V817" s="1"/>
      <c r="W817" s="1">
        <f t="shared" si="9"/>
        <v>0</v>
      </c>
      <c r="X817" s="1" t="str">
        <f t="shared" si="10"/>
        <v>#DIV/0!</v>
      </c>
      <c r="Y817" s="1" t="str">
        <f t="shared" si="12"/>
        <v>#DIV/0!</v>
      </c>
    </row>
    <row r="818">
      <c r="A818" s="36" t="str">
        <f t="shared" si="1"/>
        <v/>
      </c>
      <c r="C818" s="38">
        <f t="shared" si="11"/>
        <v>0</v>
      </c>
      <c r="D818" s="24"/>
      <c r="E818" s="40" t="str">
        <f t="shared" si="3"/>
        <v/>
      </c>
      <c r="F818" s="22"/>
      <c r="H818" s="22"/>
      <c r="J818" s="26"/>
      <c r="K818" s="1">
        <f t="shared" si="4"/>
        <v>0</v>
      </c>
      <c r="L818" s="1">
        <f t="shared" si="5"/>
        <v>0</v>
      </c>
      <c r="M818" s="22">
        <f t="shared" si="6"/>
        <v>0</v>
      </c>
      <c r="N818" s="22" t="str">
        <f t="shared" si="7"/>
        <v/>
      </c>
      <c r="O818" s="22" t="str">
        <f t="shared" si="8"/>
        <v>  </v>
      </c>
      <c r="P818" s="1"/>
      <c r="Q818" s="1"/>
      <c r="R818" s="1"/>
      <c r="S818" s="1"/>
      <c r="T818" s="1"/>
      <c r="U818" s="1"/>
      <c r="V818" s="1"/>
      <c r="W818" s="1">
        <f t="shared" si="9"/>
        <v>0</v>
      </c>
      <c r="X818" s="1" t="str">
        <f t="shared" si="10"/>
        <v>#DIV/0!</v>
      </c>
      <c r="Y818" s="1" t="str">
        <f t="shared" si="12"/>
        <v>#DIV/0!</v>
      </c>
    </row>
    <row r="819">
      <c r="A819" s="36" t="str">
        <f t="shared" si="1"/>
        <v/>
      </c>
      <c r="C819" s="38">
        <f t="shared" si="11"/>
        <v>0</v>
      </c>
      <c r="D819" s="24"/>
      <c r="E819" s="40" t="str">
        <f t="shared" si="3"/>
        <v/>
      </c>
      <c r="F819" s="22"/>
      <c r="H819" s="22"/>
      <c r="J819" s="26"/>
      <c r="K819" s="1">
        <f t="shared" si="4"/>
        <v>0</v>
      </c>
      <c r="L819" s="1">
        <f t="shared" si="5"/>
        <v>0</v>
      </c>
      <c r="M819" s="22">
        <f t="shared" si="6"/>
        <v>0</v>
      </c>
      <c r="N819" s="22" t="str">
        <f t="shared" si="7"/>
        <v/>
      </c>
      <c r="O819" s="22" t="str">
        <f t="shared" si="8"/>
        <v>  </v>
      </c>
      <c r="P819" s="1"/>
      <c r="Q819" s="1"/>
      <c r="R819" s="1"/>
      <c r="S819" s="1"/>
      <c r="T819" s="1"/>
      <c r="U819" s="1"/>
      <c r="V819" s="1"/>
      <c r="W819" s="1">
        <f t="shared" si="9"/>
        <v>0</v>
      </c>
      <c r="X819" s="1" t="str">
        <f t="shared" si="10"/>
        <v>#DIV/0!</v>
      </c>
      <c r="Y819" s="1" t="str">
        <f t="shared" si="12"/>
        <v>#DIV/0!</v>
      </c>
    </row>
    <row r="820">
      <c r="A820" s="36" t="str">
        <f t="shared" si="1"/>
        <v/>
      </c>
      <c r="C820" s="38">
        <f t="shared" si="11"/>
        <v>0</v>
      </c>
      <c r="D820" s="24"/>
      <c r="E820" s="40" t="str">
        <f t="shared" si="3"/>
        <v/>
      </c>
      <c r="F820" s="22"/>
      <c r="H820" s="22"/>
      <c r="J820" s="26"/>
      <c r="K820" s="1">
        <f t="shared" si="4"/>
        <v>0</v>
      </c>
      <c r="L820" s="1">
        <f t="shared" si="5"/>
        <v>0</v>
      </c>
      <c r="M820" s="22">
        <f t="shared" si="6"/>
        <v>0</v>
      </c>
      <c r="N820" s="22" t="str">
        <f t="shared" si="7"/>
        <v/>
      </c>
      <c r="O820" s="22" t="str">
        <f t="shared" si="8"/>
        <v>  </v>
      </c>
      <c r="P820" s="1"/>
      <c r="Q820" s="1"/>
      <c r="R820" s="1"/>
      <c r="S820" s="1"/>
      <c r="T820" s="1"/>
      <c r="U820" s="1"/>
      <c r="V820" s="1"/>
      <c r="W820" s="1">
        <f t="shared" si="9"/>
        <v>0</v>
      </c>
      <c r="X820" s="1" t="str">
        <f t="shared" si="10"/>
        <v>#DIV/0!</v>
      </c>
      <c r="Y820" s="1" t="str">
        <f t="shared" si="12"/>
        <v>#DIV/0!</v>
      </c>
    </row>
    <row r="821">
      <c r="A821" s="36" t="str">
        <f t="shared" si="1"/>
        <v/>
      </c>
      <c r="C821" s="38">
        <f t="shared" si="11"/>
        <v>0</v>
      </c>
      <c r="D821" s="24"/>
      <c r="E821" s="40" t="str">
        <f t="shared" si="3"/>
        <v/>
      </c>
      <c r="F821" s="22"/>
      <c r="H821" s="22"/>
      <c r="J821" s="26"/>
      <c r="K821" s="1">
        <f t="shared" si="4"/>
        <v>0</v>
      </c>
      <c r="L821" s="1">
        <f t="shared" si="5"/>
        <v>0</v>
      </c>
      <c r="M821" s="22">
        <f t="shared" si="6"/>
        <v>0</v>
      </c>
      <c r="N821" s="22" t="str">
        <f t="shared" si="7"/>
        <v/>
      </c>
      <c r="O821" s="22" t="str">
        <f t="shared" si="8"/>
        <v>  </v>
      </c>
      <c r="P821" s="1"/>
      <c r="Q821" s="1"/>
      <c r="R821" s="1"/>
      <c r="S821" s="1"/>
      <c r="T821" s="1"/>
      <c r="U821" s="1"/>
      <c r="V821" s="1"/>
      <c r="W821" s="1">
        <f t="shared" si="9"/>
        <v>0</v>
      </c>
      <c r="X821" s="1" t="str">
        <f t="shared" si="10"/>
        <v>#DIV/0!</v>
      </c>
      <c r="Y821" s="1" t="str">
        <f t="shared" si="12"/>
        <v>#DIV/0!</v>
      </c>
    </row>
    <row r="822">
      <c r="A822" s="36" t="str">
        <f t="shared" si="1"/>
        <v/>
      </c>
      <c r="C822" s="38">
        <f t="shared" si="11"/>
        <v>0</v>
      </c>
      <c r="D822" s="24"/>
      <c r="E822" s="40" t="str">
        <f t="shared" si="3"/>
        <v/>
      </c>
      <c r="F822" s="22"/>
      <c r="H822" s="22"/>
      <c r="J822" s="26"/>
      <c r="K822" s="1">
        <f t="shared" si="4"/>
        <v>0</v>
      </c>
      <c r="L822" s="1">
        <f t="shared" si="5"/>
        <v>0</v>
      </c>
      <c r="M822" s="22">
        <f t="shared" si="6"/>
        <v>0</v>
      </c>
      <c r="N822" s="22" t="str">
        <f t="shared" si="7"/>
        <v/>
      </c>
      <c r="O822" s="22" t="str">
        <f t="shared" si="8"/>
        <v>  </v>
      </c>
      <c r="P822" s="1"/>
      <c r="Q822" s="1"/>
      <c r="R822" s="1"/>
      <c r="S822" s="1"/>
      <c r="T822" s="1"/>
      <c r="U822" s="1"/>
      <c r="V822" s="1"/>
      <c r="W822" s="1">
        <f t="shared" si="9"/>
        <v>0</v>
      </c>
      <c r="X822" s="1" t="str">
        <f t="shared" si="10"/>
        <v>#DIV/0!</v>
      </c>
      <c r="Y822" s="1" t="str">
        <f t="shared" si="12"/>
        <v>#DIV/0!</v>
      </c>
    </row>
    <row r="823">
      <c r="A823" s="36" t="str">
        <f t="shared" si="1"/>
        <v/>
      </c>
      <c r="C823" s="38">
        <f t="shared" si="11"/>
        <v>0</v>
      </c>
      <c r="D823" s="24"/>
      <c r="E823" s="40" t="str">
        <f t="shared" si="3"/>
        <v/>
      </c>
      <c r="F823" s="22"/>
      <c r="H823" s="22"/>
      <c r="J823" s="26"/>
      <c r="K823" s="1">
        <f t="shared" si="4"/>
        <v>0</v>
      </c>
      <c r="L823" s="1">
        <f t="shared" si="5"/>
        <v>0</v>
      </c>
      <c r="M823" s="22">
        <f t="shared" si="6"/>
        <v>0</v>
      </c>
      <c r="N823" s="22" t="str">
        <f t="shared" si="7"/>
        <v/>
      </c>
      <c r="O823" s="22" t="str">
        <f t="shared" si="8"/>
        <v>  </v>
      </c>
      <c r="P823" s="1"/>
      <c r="Q823" s="1"/>
      <c r="R823" s="1"/>
      <c r="S823" s="1"/>
      <c r="T823" s="1"/>
      <c r="U823" s="1"/>
      <c r="V823" s="1"/>
      <c r="W823" s="1">
        <f t="shared" si="9"/>
        <v>0</v>
      </c>
      <c r="X823" s="1" t="str">
        <f t="shared" si="10"/>
        <v>#DIV/0!</v>
      </c>
      <c r="Y823" s="1" t="str">
        <f t="shared" si="12"/>
        <v>#DIV/0!</v>
      </c>
    </row>
    <row r="824">
      <c r="A824" s="36" t="str">
        <f t="shared" si="1"/>
        <v/>
      </c>
      <c r="C824" s="38">
        <f t="shared" si="11"/>
        <v>0</v>
      </c>
      <c r="D824" s="24"/>
      <c r="E824" s="40" t="str">
        <f t="shared" si="3"/>
        <v/>
      </c>
      <c r="F824" s="22"/>
      <c r="H824" s="22"/>
      <c r="J824" s="26"/>
      <c r="K824" s="1">
        <f t="shared" si="4"/>
        <v>0</v>
      </c>
      <c r="L824" s="1">
        <f t="shared" si="5"/>
        <v>0</v>
      </c>
      <c r="M824" s="22">
        <f t="shared" si="6"/>
        <v>0</v>
      </c>
      <c r="N824" s="22" t="str">
        <f t="shared" si="7"/>
        <v/>
      </c>
      <c r="O824" s="22" t="str">
        <f t="shared" si="8"/>
        <v>  </v>
      </c>
      <c r="P824" s="1"/>
      <c r="Q824" s="1"/>
      <c r="R824" s="1"/>
      <c r="S824" s="1"/>
      <c r="T824" s="1"/>
      <c r="U824" s="1"/>
      <c r="V824" s="1"/>
      <c r="W824" s="1">
        <f t="shared" si="9"/>
        <v>0</v>
      </c>
      <c r="X824" s="1" t="str">
        <f t="shared" si="10"/>
        <v>#DIV/0!</v>
      </c>
      <c r="Y824" s="1" t="str">
        <f t="shared" si="12"/>
        <v>#DIV/0!</v>
      </c>
    </row>
    <row r="825">
      <c r="A825" s="36" t="str">
        <f t="shared" si="1"/>
        <v/>
      </c>
      <c r="C825" s="38">
        <f t="shared" si="11"/>
        <v>0</v>
      </c>
      <c r="D825" s="24"/>
      <c r="E825" s="40" t="str">
        <f t="shared" si="3"/>
        <v/>
      </c>
      <c r="F825" s="22"/>
      <c r="H825" s="22"/>
      <c r="J825" s="26"/>
      <c r="K825" s="1">
        <f t="shared" si="4"/>
        <v>0</v>
      </c>
      <c r="L825" s="1">
        <f t="shared" si="5"/>
        <v>0</v>
      </c>
      <c r="M825" s="22">
        <f t="shared" si="6"/>
        <v>0</v>
      </c>
      <c r="N825" s="22" t="str">
        <f t="shared" si="7"/>
        <v/>
      </c>
      <c r="O825" s="22" t="str">
        <f t="shared" si="8"/>
        <v>  </v>
      </c>
      <c r="P825" s="1"/>
      <c r="Q825" s="1"/>
      <c r="R825" s="1"/>
      <c r="S825" s="1"/>
      <c r="T825" s="1"/>
      <c r="U825" s="1"/>
      <c r="V825" s="1"/>
      <c r="W825" s="1">
        <f t="shared" si="9"/>
        <v>0</v>
      </c>
      <c r="X825" s="1" t="str">
        <f t="shared" si="10"/>
        <v>#DIV/0!</v>
      </c>
      <c r="Y825" s="1" t="str">
        <f t="shared" si="12"/>
        <v>#DIV/0!</v>
      </c>
    </row>
    <row r="826">
      <c r="A826" s="36" t="str">
        <f t="shared" si="1"/>
        <v/>
      </c>
      <c r="C826" s="38">
        <f t="shared" si="11"/>
        <v>0</v>
      </c>
      <c r="D826" s="24"/>
      <c r="E826" s="40" t="str">
        <f t="shared" si="3"/>
        <v/>
      </c>
      <c r="F826" s="22"/>
      <c r="H826" s="22"/>
      <c r="J826" s="26"/>
      <c r="K826" s="1">
        <f t="shared" si="4"/>
        <v>0</v>
      </c>
      <c r="L826" s="1">
        <f t="shared" si="5"/>
        <v>0</v>
      </c>
      <c r="M826" s="22">
        <f t="shared" si="6"/>
        <v>0</v>
      </c>
      <c r="N826" s="22" t="str">
        <f t="shared" si="7"/>
        <v/>
      </c>
      <c r="O826" s="22" t="str">
        <f t="shared" si="8"/>
        <v>  </v>
      </c>
      <c r="P826" s="1"/>
      <c r="Q826" s="1"/>
      <c r="R826" s="1"/>
      <c r="S826" s="1"/>
      <c r="T826" s="1"/>
      <c r="U826" s="1"/>
      <c r="V826" s="1"/>
      <c r="W826" s="1">
        <f t="shared" si="9"/>
        <v>0</v>
      </c>
      <c r="X826" s="1" t="str">
        <f t="shared" si="10"/>
        <v>#DIV/0!</v>
      </c>
      <c r="Y826" s="1" t="str">
        <f t="shared" si="12"/>
        <v>#DIV/0!</v>
      </c>
    </row>
    <row r="827">
      <c r="A827" s="36" t="str">
        <f t="shared" si="1"/>
        <v/>
      </c>
      <c r="C827" s="38">
        <f t="shared" si="11"/>
        <v>0</v>
      </c>
      <c r="D827" s="24"/>
      <c r="E827" s="40" t="str">
        <f t="shared" si="3"/>
        <v/>
      </c>
      <c r="F827" s="22"/>
      <c r="H827" s="22"/>
      <c r="J827" s="26"/>
      <c r="K827" s="1">
        <f t="shared" si="4"/>
        <v>0</v>
      </c>
      <c r="L827" s="1">
        <f t="shared" si="5"/>
        <v>0</v>
      </c>
      <c r="M827" s="22">
        <f t="shared" si="6"/>
        <v>0</v>
      </c>
      <c r="N827" s="22" t="str">
        <f t="shared" si="7"/>
        <v/>
      </c>
      <c r="O827" s="22" t="str">
        <f t="shared" si="8"/>
        <v>  </v>
      </c>
      <c r="P827" s="1"/>
      <c r="Q827" s="1"/>
      <c r="R827" s="1"/>
      <c r="S827" s="1"/>
      <c r="T827" s="1"/>
      <c r="U827" s="1"/>
      <c r="V827" s="1"/>
      <c r="W827" s="1">
        <f t="shared" si="9"/>
        <v>0</v>
      </c>
      <c r="X827" s="1" t="str">
        <f t="shared" si="10"/>
        <v>#DIV/0!</v>
      </c>
      <c r="Y827" s="1" t="str">
        <f t="shared" si="12"/>
        <v>#DIV/0!</v>
      </c>
    </row>
    <row r="828">
      <c r="A828" s="36" t="str">
        <f t="shared" si="1"/>
        <v/>
      </c>
      <c r="C828" s="38">
        <f t="shared" si="11"/>
        <v>0</v>
      </c>
      <c r="D828" s="24"/>
      <c r="E828" s="40" t="str">
        <f t="shared" si="3"/>
        <v/>
      </c>
      <c r="F828" s="22"/>
      <c r="H828" s="22"/>
      <c r="J828" s="26"/>
      <c r="K828" s="1">
        <f t="shared" si="4"/>
        <v>0</v>
      </c>
      <c r="L828" s="1">
        <f t="shared" si="5"/>
        <v>0</v>
      </c>
      <c r="M828" s="22">
        <f t="shared" si="6"/>
        <v>0</v>
      </c>
      <c r="N828" s="22" t="str">
        <f t="shared" si="7"/>
        <v/>
      </c>
      <c r="O828" s="22" t="str">
        <f t="shared" si="8"/>
        <v>  </v>
      </c>
      <c r="P828" s="1"/>
      <c r="Q828" s="1"/>
      <c r="R828" s="1"/>
      <c r="S828" s="1"/>
      <c r="T828" s="1"/>
      <c r="U828" s="1"/>
      <c r="V828" s="1"/>
      <c r="W828" s="1">
        <f t="shared" si="9"/>
        <v>0</v>
      </c>
      <c r="X828" s="1" t="str">
        <f t="shared" si="10"/>
        <v>#DIV/0!</v>
      </c>
      <c r="Y828" s="1" t="str">
        <f t="shared" si="12"/>
        <v>#DIV/0!</v>
      </c>
    </row>
    <row r="829">
      <c r="A829" s="36" t="str">
        <f t="shared" si="1"/>
        <v/>
      </c>
      <c r="C829" s="38">
        <f t="shared" si="11"/>
        <v>0</v>
      </c>
      <c r="D829" s="24"/>
      <c r="E829" s="40" t="str">
        <f t="shared" si="3"/>
        <v/>
      </c>
      <c r="F829" s="22"/>
      <c r="H829" s="22"/>
      <c r="J829" s="26"/>
      <c r="K829" s="1">
        <f t="shared" si="4"/>
        <v>0</v>
      </c>
      <c r="L829" s="1">
        <f t="shared" si="5"/>
        <v>0</v>
      </c>
      <c r="M829" s="22">
        <f t="shared" si="6"/>
        <v>0</v>
      </c>
      <c r="N829" s="22" t="str">
        <f t="shared" si="7"/>
        <v/>
      </c>
      <c r="O829" s="22" t="str">
        <f t="shared" si="8"/>
        <v>  </v>
      </c>
      <c r="P829" s="1"/>
      <c r="Q829" s="1"/>
      <c r="R829" s="1"/>
      <c r="S829" s="1"/>
      <c r="T829" s="1"/>
      <c r="U829" s="1"/>
      <c r="V829" s="1"/>
      <c r="W829" s="1">
        <f t="shared" si="9"/>
        <v>0</v>
      </c>
      <c r="X829" s="1" t="str">
        <f t="shared" si="10"/>
        <v>#DIV/0!</v>
      </c>
      <c r="Y829" s="1" t="str">
        <f t="shared" si="12"/>
        <v>#DIV/0!</v>
      </c>
    </row>
    <row r="830">
      <c r="A830" s="36" t="str">
        <f t="shared" si="1"/>
        <v/>
      </c>
      <c r="C830" s="38">
        <f t="shared" si="11"/>
        <v>0</v>
      </c>
      <c r="D830" s="24"/>
      <c r="E830" s="40" t="str">
        <f t="shared" si="3"/>
        <v/>
      </c>
      <c r="F830" s="22"/>
      <c r="H830" s="22"/>
      <c r="J830" s="26"/>
      <c r="K830" s="1">
        <f t="shared" si="4"/>
        <v>0</v>
      </c>
      <c r="L830" s="1">
        <f t="shared" si="5"/>
        <v>0</v>
      </c>
      <c r="M830" s="22">
        <f t="shared" si="6"/>
        <v>0</v>
      </c>
      <c r="N830" s="22" t="str">
        <f t="shared" si="7"/>
        <v/>
      </c>
      <c r="O830" s="22" t="str">
        <f t="shared" si="8"/>
        <v>  </v>
      </c>
      <c r="P830" s="1"/>
      <c r="Q830" s="1"/>
      <c r="R830" s="1"/>
      <c r="S830" s="1"/>
      <c r="T830" s="1"/>
      <c r="U830" s="1"/>
      <c r="V830" s="1"/>
      <c r="W830" s="1">
        <f t="shared" si="9"/>
        <v>0</v>
      </c>
      <c r="X830" s="1" t="str">
        <f t="shared" si="10"/>
        <v>#DIV/0!</v>
      </c>
      <c r="Y830" s="1" t="str">
        <f t="shared" si="12"/>
        <v>#DIV/0!</v>
      </c>
    </row>
    <row r="831">
      <c r="A831" s="36" t="str">
        <f t="shared" si="1"/>
        <v/>
      </c>
      <c r="C831" s="38">
        <f t="shared" si="11"/>
        <v>0</v>
      </c>
      <c r="D831" s="24"/>
      <c r="E831" s="40" t="str">
        <f t="shared" si="3"/>
        <v/>
      </c>
      <c r="F831" s="22"/>
      <c r="H831" s="22"/>
      <c r="J831" s="26"/>
      <c r="K831" s="1">
        <f t="shared" si="4"/>
        <v>0</v>
      </c>
      <c r="L831" s="1">
        <f t="shared" si="5"/>
        <v>0</v>
      </c>
      <c r="M831" s="22">
        <f t="shared" si="6"/>
        <v>0</v>
      </c>
      <c r="N831" s="22" t="str">
        <f t="shared" si="7"/>
        <v/>
      </c>
      <c r="O831" s="22" t="str">
        <f t="shared" si="8"/>
        <v>  </v>
      </c>
      <c r="P831" s="1"/>
      <c r="Q831" s="1"/>
      <c r="R831" s="1"/>
      <c r="S831" s="1"/>
      <c r="T831" s="1"/>
      <c r="U831" s="1"/>
      <c r="V831" s="1"/>
      <c r="W831" s="1">
        <f t="shared" si="9"/>
        <v>0</v>
      </c>
      <c r="X831" s="1" t="str">
        <f t="shared" si="10"/>
        <v>#DIV/0!</v>
      </c>
      <c r="Y831" s="1" t="str">
        <f t="shared" si="12"/>
        <v>#DIV/0!</v>
      </c>
    </row>
    <row r="832">
      <c r="A832" s="36" t="str">
        <f t="shared" si="1"/>
        <v/>
      </c>
      <c r="C832" s="38">
        <f t="shared" si="11"/>
        <v>0</v>
      </c>
      <c r="D832" s="24"/>
      <c r="E832" s="40" t="str">
        <f t="shared" si="3"/>
        <v/>
      </c>
      <c r="F832" s="22"/>
      <c r="H832" s="22"/>
      <c r="J832" s="26"/>
      <c r="K832" s="1">
        <f t="shared" si="4"/>
        <v>0</v>
      </c>
      <c r="L832" s="1">
        <f t="shared" si="5"/>
        <v>0</v>
      </c>
      <c r="M832" s="22">
        <f t="shared" si="6"/>
        <v>0</v>
      </c>
      <c r="N832" s="22" t="str">
        <f t="shared" si="7"/>
        <v/>
      </c>
      <c r="O832" s="22" t="str">
        <f t="shared" si="8"/>
        <v>  </v>
      </c>
      <c r="P832" s="1"/>
      <c r="Q832" s="1"/>
      <c r="R832" s="1"/>
      <c r="S832" s="1"/>
      <c r="T832" s="1"/>
      <c r="U832" s="1"/>
      <c r="V832" s="1"/>
      <c r="W832" s="1">
        <f t="shared" si="9"/>
        <v>0</v>
      </c>
      <c r="X832" s="1" t="str">
        <f t="shared" si="10"/>
        <v>#DIV/0!</v>
      </c>
      <c r="Y832" s="1" t="str">
        <f t="shared" si="12"/>
        <v>#DIV/0!</v>
      </c>
    </row>
    <row r="833">
      <c r="A833" s="36" t="str">
        <f t="shared" si="1"/>
        <v/>
      </c>
      <c r="C833" s="38">
        <f t="shared" si="11"/>
        <v>0</v>
      </c>
      <c r="D833" s="24"/>
      <c r="E833" s="40" t="str">
        <f t="shared" si="3"/>
        <v/>
      </c>
      <c r="F833" s="22"/>
      <c r="H833" s="22"/>
      <c r="J833" s="26"/>
      <c r="K833" s="1">
        <f t="shared" si="4"/>
        <v>0</v>
      </c>
      <c r="L833" s="1">
        <f t="shared" si="5"/>
        <v>0</v>
      </c>
      <c r="M833" s="22">
        <f t="shared" si="6"/>
        <v>0</v>
      </c>
      <c r="N833" s="22" t="str">
        <f t="shared" si="7"/>
        <v/>
      </c>
      <c r="O833" s="22" t="str">
        <f t="shared" si="8"/>
        <v>  </v>
      </c>
      <c r="P833" s="1"/>
      <c r="Q833" s="1"/>
      <c r="R833" s="1"/>
      <c r="S833" s="1"/>
      <c r="T833" s="1"/>
      <c r="U833" s="1"/>
      <c r="V833" s="1"/>
      <c r="W833" s="1">
        <f t="shared" si="9"/>
        <v>0</v>
      </c>
      <c r="X833" s="1" t="str">
        <f t="shared" si="10"/>
        <v>#DIV/0!</v>
      </c>
      <c r="Y833" s="1" t="str">
        <f t="shared" si="12"/>
        <v>#DIV/0!</v>
      </c>
    </row>
    <row r="834">
      <c r="A834" s="36" t="str">
        <f t="shared" si="1"/>
        <v/>
      </c>
      <c r="C834" s="38">
        <f t="shared" si="11"/>
        <v>0</v>
      </c>
      <c r="D834" s="24"/>
      <c r="E834" s="40" t="str">
        <f t="shared" si="3"/>
        <v/>
      </c>
      <c r="F834" s="22"/>
      <c r="H834" s="22"/>
      <c r="J834" s="26"/>
      <c r="K834" s="1">
        <f t="shared" si="4"/>
        <v>0</v>
      </c>
      <c r="L834" s="1">
        <f t="shared" si="5"/>
        <v>0</v>
      </c>
      <c r="M834" s="22">
        <f t="shared" si="6"/>
        <v>0</v>
      </c>
      <c r="N834" s="22" t="str">
        <f t="shared" si="7"/>
        <v/>
      </c>
      <c r="O834" s="22" t="str">
        <f t="shared" si="8"/>
        <v>  </v>
      </c>
      <c r="P834" s="1"/>
      <c r="Q834" s="1"/>
      <c r="R834" s="1"/>
      <c r="S834" s="1"/>
      <c r="T834" s="1"/>
      <c r="U834" s="1"/>
      <c r="V834" s="1"/>
      <c r="W834" s="1">
        <f t="shared" si="9"/>
        <v>0</v>
      </c>
      <c r="X834" s="1" t="str">
        <f t="shared" si="10"/>
        <v>#DIV/0!</v>
      </c>
      <c r="Y834" s="1" t="str">
        <f t="shared" si="12"/>
        <v>#DIV/0!</v>
      </c>
    </row>
    <row r="835">
      <c r="A835" s="36" t="str">
        <f t="shared" si="1"/>
        <v/>
      </c>
      <c r="C835" s="38">
        <f t="shared" si="11"/>
        <v>0</v>
      </c>
      <c r="D835" s="24"/>
      <c r="E835" s="40" t="str">
        <f t="shared" si="3"/>
        <v/>
      </c>
      <c r="F835" s="22"/>
      <c r="H835" s="22"/>
      <c r="J835" s="26"/>
      <c r="K835" s="1">
        <f t="shared" si="4"/>
        <v>0</v>
      </c>
      <c r="L835" s="1">
        <f t="shared" si="5"/>
        <v>0</v>
      </c>
      <c r="M835" s="22">
        <f t="shared" si="6"/>
        <v>0</v>
      </c>
      <c r="N835" s="22" t="str">
        <f t="shared" si="7"/>
        <v/>
      </c>
      <c r="O835" s="22" t="str">
        <f t="shared" si="8"/>
        <v>  </v>
      </c>
      <c r="P835" s="1"/>
      <c r="Q835" s="1"/>
      <c r="R835" s="1"/>
      <c r="S835" s="1"/>
      <c r="T835" s="1"/>
      <c r="U835" s="1"/>
      <c r="V835" s="1"/>
      <c r="W835" s="1">
        <f t="shared" si="9"/>
        <v>0</v>
      </c>
      <c r="X835" s="1" t="str">
        <f t="shared" si="10"/>
        <v>#DIV/0!</v>
      </c>
      <c r="Y835" s="1" t="str">
        <f t="shared" si="12"/>
        <v>#DIV/0!</v>
      </c>
    </row>
    <row r="836">
      <c r="A836" s="36" t="str">
        <f t="shared" si="1"/>
        <v/>
      </c>
      <c r="C836" s="38">
        <f t="shared" si="11"/>
        <v>0</v>
      </c>
      <c r="D836" s="24"/>
      <c r="E836" s="40" t="str">
        <f t="shared" si="3"/>
        <v/>
      </c>
      <c r="F836" s="22"/>
      <c r="H836" s="22"/>
      <c r="J836" s="26"/>
      <c r="K836" s="1">
        <f t="shared" si="4"/>
        <v>0</v>
      </c>
      <c r="L836" s="1">
        <f t="shared" si="5"/>
        <v>0</v>
      </c>
      <c r="M836" s="22">
        <f t="shared" si="6"/>
        <v>0</v>
      </c>
      <c r="N836" s="22" t="str">
        <f t="shared" si="7"/>
        <v/>
      </c>
      <c r="O836" s="22" t="str">
        <f t="shared" si="8"/>
        <v>  </v>
      </c>
      <c r="P836" s="1"/>
      <c r="Q836" s="1"/>
      <c r="R836" s="1"/>
      <c r="S836" s="1"/>
      <c r="T836" s="1"/>
      <c r="U836" s="1"/>
      <c r="V836" s="1"/>
      <c r="W836" s="1">
        <f t="shared" si="9"/>
        <v>0</v>
      </c>
      <c r="X836" s="1" t="str">
        <f t="shared" si="10"/>
        <v>#DIV/0!</v>
      </c>
      <c r="Y836" s="1" t="str">
        <f t="shared" si="12"/>
        <v>#DIV/0!</v>
      </c>
    </row>
    <row r="837">
      <c r="A837" s="36" t="str">
        <f t="shared" si="1"/>
        <v/>
      </c>
      <c r="C837" s="38">
        <f t="shared" si="11"/>
        <v>0</v>
      </c>
      <c r="D837" s="24"/>
      <c r="E837" s="40" t="str">
        <f t="shared" si="3"/>
        <v/>
      </c>
      <c r="F837" s="22"/>
      <c r="H837" s="22"/>
      <c r="J837" s="26"/>
      <c r="K837" s="1">
        <f t="shared" si="4"/>
        <v>0</v>
      </c>
      <c r="L837" s="1">
        <f t="shared" si="5"/>
        <v>0</v>
      </c>
      <c r="M837" s="22">
        <f t="shared" si="6"/>
        <v>0</v>
      </c>
      <c r="N837" s="22" t="str">
        <f t="shared" si="7"/>
        <v/>
      </c>
      <c r="O837" s="22" t="str">
        <f t="shared" si="8"/>
        <v>  </v>
      </c>
      <c r="P837" s="1"/>
      <c r="Q837" s="1"/>
      <c r="R837" s="1"/>
      <c r="S837" s="1"/>
      <c r="T837" s="1"/>
      <c r="U837" s="1"/>
      <c r="V837" s="1"/>
      <c r="W837" s="1">
        <f t="shared" si="9"/>
        <v>0</v>
      </c>
      <c r="X837" s="1" t="str">
        <f t="shared" si="10"/>
        <v>#DIV/0!</v>
      </c>
      <c r="Y837" s="1" t="str">
        <f t="shared" si="12"/>
        <v>#DIV/0!</v>
      </c>
    </row>
    <row r="838">
      <c r="A838" s="36" t="str">
        <f t="shared" si="1"/>
        <v/>
      </c>
      <c r="C838" s="38">
        <f t="shared" si="11"/>
        <v>0</v>
      </c>
      <c r="D838" s="24"/>
      <c r="E838" s="40" t="str">
        <f t="shared" si="3"/>
        <v/>
      </c>
      <c r="F838" s="22"/>
      <c r="H838" s="22"/>
      <c r="J838" s="26"/>
      <c r="K838" s="1">
        <f t="shared" si="4"/>
        <v>0</v>
      </c>
      <c r="L838" s="1">
        <f t="shared" si="5"/>
        <v>0</v>
      </c>
      <c r="M838" s="22">
        <f t="shared" si="6"/>
        <v>0</v>
      </c>
      <c r="N838" s="22" t="str">
        <f t="shared" si="7"/>
        <v/>
      </c>
      <c r="O838" s="22" t="str">
        <f t="shared" si="8"/>
        <v>  </v>
      </c>
      <c r="P838" s="1"/>
      <c r="Q838" s="1"/>
      <c r="R838" s="1"/>
      <c r="S838" s="1"/>
      <c r="T838" s="1"/>
      <c r="U838" s="1"/>
      <c r="V838" s="1"/>
      <c r="W838" s="1">
        <f t="shared" si="9"/>
        <v>0</v>
      </c>
      <c r="X838" s="1" t="str">
        <f t="shared" si="10"/>
        <v>#DIV/0!</v>
      </c>
      <c r="Y838" s="1" t="str">
        <f t="shared" si="12"/>
        <v>#DIV/0!</v>
      </c>
    </row>
    <row r="839">
      <c r="A839" s="36" t="str">
        <f t="shared" si="1"/>
        <v/>
      </c>
      <c r="C839" s="38">
        <f t="shared" si="11"/>
        <v>0</v>
      </c>
      <c r="D839" s="24"/>
      <c r="E839" s="40" t="str">
        <f t="shared" si="3"/>
        <v/>
      </c>
      <c r="F839" s="22"/>
      <c r="H839" s="22"/>
      <c r="J839" s="26"/>
      <c r="K839" s="1">
        <f t="shared" si="4"/>
        <v>0</v>
      </c>
      <c r="L839" s="1">
        <f t="shared" si="5"/>
        <v>0</v>
      </c>
      <c r="M839" s="22">
        <f t="shared" si="6"/>
        <v>0</v>
      </c>
      <c r="N839" s="22" t="str">
        <f t="shared" si="7"/>
        <v/>
      </c>
      <c r="O839" s="22" t="str">
        <f t="shared" si="8"/>
        <v>  </v>
      </c>
      <c r="P839" s="1"/>
      <c r="Q839" s="1"/>
      <c r="R839" s="1"/>
      <c r="S839" s="1"/>
      <c r="T839" s="1"/>
      <c r="U839" s="1"/>
      <c r="V839" s="1"/>
      <c r="W839" s="1">
        <f t="shared" si="9"/>
        <v>0</v>
      </c>
      <c r="X839" s="1" t="str">
        <f t="shared" si="10"/>
        <v>#DIV/0!</v>
      </c>
      <c r="Y839" s="1" t="str">
        <f t="shared" si="12"/>
        <v>#DIV/0!</v>
      </c>
    </row>
    <row r="840">
      <c r="A840" s="36" t="str">
        <f t="shared" si="1"/>
        <v/>
      </c>
      <c r="C840" s="38">
        <f t="shared" si="11"/>
        <v>0</v>
      </c>
      <c r="D840" s="24"/>
      <c r="E840" s="40" t="str">
        <f t="shared" si="3"/>
        <v/>
      </c>
      <c r="F840" s="22"/>
      <c r="H840" s="22"/>
      <c r="J840" s="26"/>
      <c r="K840" s="1">
        <f t="shared" si="4"/>
        <v>0</v>
      </c>
      <c r="L840" s="1">
        <f t="shared" si="5"/>
        <v>0</v>
      </c>
      <c r="M840" s="22">
        <f t="shared" si="6"/>
        <v>0</v>
      </c>
      <c r="N840" s="22" t="str">
        <f t="shared" si="7"/>
        <v/>
      </c>
      <c r="O840" s="22" t="str">
        <f t="shared" si="8"/>
        <v>  </v>
      </c>
      <c r="P840" s="1"/>
      <c r="Q840" s="1"/>
      <c r="R840" s="1"/>
      <c r="S840" s="1"/>
      <c r="T840" s="1"/>
      <c r="U840" s="1"/>
      <c r="V840" s="1"/>
      <c r="W840" s="1">
        <f t="shared" si="9"/>
        <v>0</v>
      </c>
      <c r="X840" s="1" t="str">
        <f t="shared" si="10"/>
        <v>#DIV/0!</v>
      </c>
      <c r="Y840" s="1" t="str">
        <f t="shared" si="12"/>
        <v>#DIV/0!</v>
      </c>
    </row>
    <row r="841">
      <c r="A841" s="36" t="str">
        <f t="shared" si="1"/>
        <v/>
      </c>
      <c r="C841" s="38">
        <f t="shared" si="11"/>
        <v>0</v>
      </c>
      <c r="D841" s="24"/>
      <c r="E841" s="40" t="str">
        <f t="shared" si="3"/>
        <v/>
      </c>
      <c r="F841" s="22"/>
      <c r="H841" s="22"/>
      <c r="J841" s="26"/>
      <c r="K841" s="1">
        <f t="shared" si="4"/>
        <v>0</v>
      </c>
      <c r="L841" s="1">
        <f t="shared" si="5"/>
        <v>0</v>
      </c>
      <c r="M841" s="22">
        <f t="shared" si="6"/>
        <v>0</v>
      </c>
      <c r="N841" s="22" t="str">
        <f t="shared" si="7"/>
        <v/>
      </c>
      <c r="O841" s="22" t="str">
        <f t="shared" si="8"/>
        <v>  </v>
      </c>
      <c r="P841" s="1"/>
      <c r="Q841" s="1"/>
      <c r="R841" s="1"/>
      <c r="S841" s="1"/>
      <c r="T841" s="1"/>
      <c r="U841" s="1"/>
      <c r="V841" s="1"/>
      <c r="W841" s="1">
        <f t="shared" si="9"/>
        <v>0</v>
      </c>
      <c r="X841" s="1" t="str">
        <f t="shared" si="10"/>
        <v>#DIV/0!</v>
      </c>
      <c r="Y841" s="1" t="str">
        <f t="shared" si="12"/>
        <v>#DIV/0!</v>
      </c>
    </row>
    <row r="842">
      <c r="A842" s="36" t="str">
        <f t="shared" si="1"/>
        <v/>
      </c>
      <c r="C842" s="38">
        <f t="shared" si="11"/>
        <v>0</v>
      </c>
      <c r="D842" s="24"/>
      <c r="E842" s="40" t="str">
        <f t="shared" si="3"/>
        <v/>
      </c>
      <c r="F842" s="22"/>
      <c r="H842" s="22"/>
      <c r="J842" s="26"/>
      <c r="K842" s="1">
        <f t="shared" si="4"/>
        <v>0</v>
      </c>
      <c r="L842" s="1">
        <f t="shared" si="5"/>
        <v>0</v>
      </c>
      <c r="M842" s="22">
        <f t="shared" si="6"/>
        <v>0</v>
      </c>
      <c r="N842" s="22" t="str">
        <f t="shared" si="7"/>
        <v/>
      </c>
      <c r="O842" s="22" t="str">
        <f t="shared" si="8"/>
        <v>  </v>
      </c>
      <c r="P842" s="1"/>
      <c r="Q842" s="1"/>
      <c r="R842" s="1"/>
      <c r="S842" s="1"/>
      <c r="T842" s="1"/>
      <c r="U842" s="1"/>
      <c r="V842" s="1"/>
      <c r="W842" s="1">
        <f t="shared" si="9"/>
        <v>0</v>
      </c>
      <c r="X842" s="1" t="str">
        <f t="shared" si="10"/>
        <v>#DIV/0!</v>
      </c>
      <c r="Y842" s="1" t="str">
        <f t="shared" si="12"/>
        <v>#DIV/0!</v>
      </c>
    </row>
    <row r="843">
      <c r="A843" s="36" t="str">
        <f t="shared" si="1"/>
        <v/>
      </c>
      <c r="C843" s="38">
        <f t="shared" si="11"/>
        <v>0</v>
      </c>
      <c r="D843" s="24"/>
      <c r="E843" s="40" t="str">
        <f t="shared" si="3"/>
        <v/>
      </c>
      <c r="F843" s="22"/>
      <c r="H843" s="22"/>
      <c r="J843" s="26"/>
      <c r="K843" s="1">
        <f t="shared" si="4"/>
        <v>0</v>
      </c>
      <c r="L843" s="1">
        <f t="shared" si="5"/>
        <v>0</v>
      </c>
      <c r="M843" s="22">
        <f t="shared" si="6"/>
        <v>0</v>
      </c>
      <c r="N843" s="22" t="str">
        <f t="shared" si="7"/>
        <v/>
      </c>
      <c r="O843" s="22" t="str">
        <f t="shared" si="8"/>
        <v>  </v>
      </c>
      <c r="P843" s="1"/>
      <c r="Q843" s="1"/>
      <c r="R843" s="1"/>
      <c r="S843" s="1"/>
      <c r="T843" s="1"/>
      <c r="U843" s="1"/>
      <c r="V843" s="1"/>
      <c r="W843" s="1">
        <f t="shared" si="9"/>
        <v>0</v>
      </c>
      <c r="X843" s="1" t="str">
        <f t="shared" si="10"/>
        <v>#DIV/0!</v>
      </c>
      <c r="Y843" s="1" t="str">
        <f t="shared" si="12"/>
        <v>#DIV/0!</v>
      </c>
    </row>
    <row r="844">
      <c r="A844" s="36" t="str">
        <f t="shared" si="1"/>
        <v/>
      </c>
      <c r="C844" s="38">
        <f t="shared" si="11"/>
        <v>0</v>
      </c>
      <c r="D844" s="24"/>
      <c r="E844" s="40" t="str">
        <f t="shared" si="3"/>
        <v/>
      </c>
      <c r="F844" s="22"/>
      <c r="H844" s="22"/>
      <c r="J844" s="26"/>
      <c r="K844" s="1">
        <f t="shared" si="4"/>
        <v>0</v>
      </c>
      <c r="L844" s="1">
        <f t="shared" si="5"/>
        <v>0</v>
      </c>
      <c r="M844" s="22">
        <f t="shared" si="6"/>
        <v>0</v>
      </c>
      <c r="N844" s="22" t="str">
        <f t="shared" si="7"/>
        <v/>
      </c>
      <c r="O844" s="22" t="str">
        <f t="shared" si="8"/>
        <v>  </v>
      </c>
      <c r="P844" s="1"/>
      <c r="Q844" s="1"/>
      <c r="R844" s="1"/>
      <c r="S844" s="1"/>
      <c r="T844" s="1"/>
      <c r="U844" s="1"/>
      <c r="V844" s="1"/>
      <c r="W844" s="1">
        <f t="shared" si="9"/>
        <v>0</v>
      </c>
      <c r="X844" s="1" t="str">
        <f t="shared" si="10"/>
        <v>#DIV/0!</v>
      </c>
      <c r="Y844" s="1" t="str">
        <f t="shared" si="12"/>
        <v>#DIV/0!</v>
      </c>
    </row>
    <row r="845">
      <c r="A845" s="36" t="str">
        <f t="shared" si="1"/>
        <v/>
      </c>
      <c r="C845" s="38">
        <f t="shared" si="11"/>
        <v>0</v>
      </c>
      <c r="D845" s="24"/>
      <c r="E845" s="40" t="str">
        <f t="shared" si="3"/>
        <v/>
      </c>
      <c r="F845" s="22"/>
      <c r="H845" s="22"/>
      <c r="J845" s="26"/>
      <c r="K845" s="1">
        <f t="shared" si="4"/>
        <v>0</v>
      </c>
      <c r="L845" s="1">
        <f t="shared" si="5"/>
        <v>0</v>
      </c>
      <c r="M845" s="22">
        <f t="shared" si="6"/>
        <v>0</v>
      </c>
      <c r="N845" s="22" t="str">
        <f t="shared" si="7"/>
        <v/>
      </c>
      <c r="O845" s="22" t="str">
        <f t="shared" si="8"/>
        <v>  </v>
      </c>
      <c r="P845" s="1"/>
      <c r="Q845" s="1"/>
      <c r="R845" s="1"/>
      <c r="S845" s="1"/>
      <c r="T845" s="1"/>
      <c r="U845" s="1"/>
      <c r="V845" s="1"/>
      <c r="W845" s="1">
        <f t="shared" si="9"/>
        <v>0</v>
      </c>
      <c r="X845" s="1" t="str">
        <f t="shared" si="10"/>
        <v>#DIV/0!</v>
      </c>
      <c r="Y845" s="1" t="str">
        <f t="shared" si="12"/>
        <v>#DIV/0!</v>
      </c>
    </row>
    <row r="846">
      <c r="A846" s="36" t="str">
        <f t="shared" si="1"/>
        <v/>
      </c>
      <c r="C846" s="38">
        <f t="shared" si="11"/>
        <v>0</v>
      </c>
      <c r="D846" s="24"/>
      <c r="E846" s="40" t="str">
        <f t="shared" si="3"/>
        <v/>
      </c>
      <c r="F846" s="22"/>
      <c r="H846" s="22"/>
      <c r="J846" s="26"/>
      <c r="K846" s="1">
        <f t="shared" si="4"/>
        <v>0</v>
      </c>
      <c r="L846" s="1">
        <f t="shared" si="5"/>
        <v>0</v>
      </c>
      <c r="M846" s="22">
        <f t="shared" si="6"/>
        <v>0</v>
      </c>
      <c r="N846" s="22" t="str">
        <f t="shared" si="7"/>
        <v/>
      </c>
      <c r="O846" s="22" t="str">
        <f t="shared" si="8"/>
        <v>  </v>
      </c>
      <c r="P846" s="1"/>
      <c r="Q846" s="1"/>
      <c r="R846" s="1"/>
      <c r="S846" s="1"/>
      <c r="T846" s="1"/>
      <c r="U846" s="1"/>
      <c r="V846" s="1"/>
      <c r="W846" s="1">
        <f t="shared" si="9"/>
        <v>0</v>
      </c>
      <c r="X846" s="1" t="str">
        <f t="shared" si="10"/>
        <v>#DIV/0!</v>
      </c>
      <c r="Y846" s="1" t="str">
        <f t="shared" si="12"/>
        <v>#DIV/0!</v>
      </c>
    </row>
    <row r="847">
      <c r="A847" s="36" t="str">
        <f t="shared" si="1"/>
        <v/>
      </c>
      <c r="C847" s="38">
        <f t="shared" si="11"/>
        <v>0</v>
      </c>
      <c r="D847" s="24"/>
      <c r="E847" s="40" t="str">
        <f t="shared" si="3"/>
        <v/>
      </c>
      <c r="F847" s="22"/>
      <c r="H847" s="22"/>
      <c r="J847" s="26"/>
      <c r="K847" s="1">
        <f t="shared" si="4"/>
        <v>0</v>
      </c>
      <c r="L847" s="1">
        <f t="shared" si="5"/>
        <v>0</v>
      </c>
      <c r="M847" s="22">
        <f t="shared" si="6"/>
        <v>0</v>
      </c>
      <c r="N847" s="22" t="str">
        <f t="shared" si="7"/>
        <v/>
      </c>
      <c r="O847" s="22" t="str">
        <f t="shared" si="8"/>
        <v>  </v>
      </c>
      <c r="P847" s="1"/>
      <c r="Q847" s="1"/>
      <c r="R847" s="1"/>
      <c r="S847" s="1"/>
      <c r="T847" s="1"/>
      <c r="U847" s="1"/>
      <c r="V847" s="1"/>
      <c r="W847" s="1">
        <f t="shared" si="9"/>
        <v>0</v>
      </c>
      <c r="X847" s="1" t="str">
        <f t="shared" si="10"/>
        <v>#DIV/0!</v>
      </c>
      <c r="Y847" s="1" t="str">
        <f t="shared" si="12"/>
        <v>#DIV/0!</v>
      </c>
    </row>
    <row r="848">
      <c r="A848" s="36" t="str">
        <f t="shared" si="1"/>
        <v/>
      </c>
      <c r="C848" s="38">
        <f t="shared" si="11"/>
        <v>0</v>
      </c>
      <c r="D848" s="24"/>
      <c r="E848" s="40" t="str">
        <f t="shared" si="3"/>
        <v/>
      </c>
      <c r="F848" s="22"/>
      <c r="H848" s="22"/>
      <c r="J848" s="26"/>
      <c r="K848" s="1">
        <f t="shared" si="4"/>
        <v>0</v>
      </c>
      <c r="L848" s="1">
        <f t="shared" si="5"/>
        <v>0</v>
      </c>
      <c r="M848" s="22">
        <f t="shared" si="6"/>
        <v>0</v>
      </c>
      <c r="N848" s="22" t="str">
        <f t="shared" si="7"/>
        <v/>
      </c>
      <c r="O848" s="22" t="str">
        <f t="shared" si="8"/>
        <v>  </v>
      </c>
      <c r="P848" s="1"/>
      <c r="Q848" s="1"/>
      <c r="R848" s="1"/>
      <c r="S848" s="1"/>
      <c r="T848" s="1"/>
      <c r="U848" s="1"/>
      <c r="V848" s="1"/>
      <c r="W848" s="1">
        <f t="shared" si="9"/>
        <v>0</v>
      </c>
      <c r="X848" s="1" t="str">
        <f t="shared" si="10"/>
        <v>#DIV/0!</v>
      </c>
      <c r="Y848" s="1" t="str">
        <f t="shared" si="12"/>
        <v>#DIV/0!</v>
      </c>
    </row>
    <row r="849">
      <c r="A849" s="36" t="str">
        <f t="shared" si="1"/>
        <v/>
      </c>
      <c r="C849" s="38">
        <f t="shared" si="11"/>
        <v>0</v>
      </c>
      <c r="D849" s="24"/>
      <c r="E849" s="40" t="str">
        <f t="shared" si="3"/>
        <v/>
      </c>
      <c r="F849" s="22"/>
      <c r="H849" s="22"/>
      <c r="J849" s="26"/>
      <c r="K849" s="1">
        <f t="shared" si="4"/>
        <v>0</v>
      </c>
      <c r="L849" s="1">
        <f t="shared" si="5"/>
        <v>0</v>
      </c>
      <c r="M849" s="22">
        <f t="shared" si="6"/>
        <v>0</v>
      </c>
      <c r="N849" s="22" t="str">
        <f t="shared" si="7"/>
        <v/>
      </c>
      <c r="O849" s="22" t="str">
        <f t="shared" si="8"/>
        <v>  </v>
      </c>
      <c r="P849" s="1"/>
      <c r="Q849" s="1"/>
      <c r="R849" s="1"/>
      <c r="S849" s="1"/>
      <c r="T849" s="1"/>
      <c r="U849" s="1"/>
      <c r="V849" s="1"/>
      <c r="W849" s="1">
        <f t="shared" si="9"/>
        <v>0</v>
      </c>
      <c r="X849" s="1" t="str">
        <f t="shared" si="10"/>
        <v>#DIV/0!</v>
      </c>
      <c r="Y849" s="1" t="str">
        <f t="shared" si="12"/>
        <v>#DIV/0!</v>
      </c>
    </row>
    <row r="850">
      <c r="A850" s="36" t="str">
        <f t="shared" si="1"/>
        <v/>
      </c>
      <c r="C850" s="38">
        <f t="shared" si="11"/>
        <v>0</v>
      </c>
      <c r="D850" s="24"/>
      <c r="E850" s="40" t="str">
        <f t="shared" si="3"/>
        <v/>
      </c>
      <c r="F850" s="22"/>
      <c r="H850" s="22"/>
      <c r="J850" s="26"/>
      <c r="K850" s="1">
        <f t="shared" si="4"/>
        <v>0</v>
      </c>
      <c r="L850" s="1">
        <f t="shared" si="5"/>
        <v>0</v>
      </c>
      <c r="M850" s="22">
        <f t="shared" si="6"/>
        <v>0</v>
      </c>
      <c r="N850" s="22" t="str">
        <f t="shared" si="7"/>
        <v/>
      </c>
      <c r="O850" s="22" t="str">
        <f t="shared" si="8"/>
        <v>  </v>
      </c>
      <c r="P850" s="1"/>
      <c r="Q850" s="1"/>
      <c r="R850" s="1"/>
      <c r="S850" s="1"/>
      <c r="T850" s="1"/>
      <c r="U850" s="1"/>
      <c r="V850" s="1"/>
      <c r="W850" s="1">
        <f t="shared" si="9"/>
        <v>0</v>
      </c>
      <c r="X850" s="1" t="str">
        <f t="shared" si="10"/>
        <v>#DIV/0!</v>
      </c>
      <c r="Y850" s="1" t="str">
        <f t="shared" si="12"/>
        <v>#DIV/0!</v>
      </c>
    </row>
    <row r="851">
      <c r="A851" s="36" t="str">
        <f t="shared" si="1"/>
        <v/>
      </c>
      <c r="C851" s="38">
        <f t="shared" si="11"/>
        <v>0</v>
      </c>
      <c r="D851" s="24"/>
      <c r="E851" s="40" t="str">
        <f t="shared" si="3"/>
        <v/>
      </c>
      <c r="F851" s="22"/>
      <c r="H851" s="22"/>
      <c r="J851" s="26"/>
      <c r="K851" s="1">
        <f t="shared" si="4"/>
        <v>0</v>
      </c>
      <c r="L851" s="1">
        <f t="shared" si="5"/>
        <v>0</v>
      </c>
      <c r="M851" s="22">
        <f t="shared" si="6"/>
        <v>0</v>
      </c>
      <c r="N851" s="22" t="str">
        <f t="shared" si="7"/>
        <v/>
      </c>
      <c r="O851" s="22" t="str">
        <f t="shared" si="8"/>
        <v>  </v>
      </c>
      <c r="P851" s="1"/>
      <c r="Q851" s="1"/>
      <c r="R851" s="1"/>
      <c r="S851" s="1"/>
      <c r="T851" s="1"/>
      <c r="U851" s="1"/>
      <c r="V851" s="1"/>
      <c r="W851" s="1">
        <f t="shared" si="9"/>
        <v>0</v>
      </c>
      <c r="X851" s="1" t="str">
        <f t="shared" si="10"/>
        <v>#DIV/0!</v>
      </c>
      <c r="Y851" s="1" t="str">
        <f t="shared" si="12"/>
        <v>#DIV/0!</v>
      </c>
    </row>
    <row r="852">
      <c r="A852" s="36" t="str">
        <f t="shared" si="1"/>
        <v/>
      </c>
      <c r="C852" s="38">
        <f t="shared" si="11"/>
        <v>0</v>
      </c>
      <c r="D852" s="24"/>
      <c r="E852" s="40" t="str">
        <f t="shared" si="3"/>
        <v/>
      </c>
      <c r="F852" s="22"/>
      <c r="H852" s="22"/>
      <c r="J852" s="26"/>
      <c r="K852" s="1">
        <f t="shared" si="4"/>
        <v>0</v>
      </c>
      <c r="L852" s="1">
        <f t="shared" si="5"/>
        <v>0</v>
      </c>
      <c r="M852" s="22">
        <f t="shared" si="6"/>
        <v>0</v>
      </c>
      <c r="N852" s="22" t="str">
        <f t="shared" si="7"/>
        <v/>
      </c>
      <c r="O852" s="22" t="str">
        <f t="shared" si="8"/>
        <v>  </v>
      </c>
      <c r="P852" s="1"/>
      <c r="Q852" s="1"/>
      <c r="R852" s="1"/>
      <c r="S852" s="1"/>
      <c r="T852" s="1"/>
      <c r="U852" s="1"/>
      <c r="V852" s="1"/>
      <c r="W852" s="1">
        <f t="shared" si="9"/>
        <v>0</v>
      </c>
      <c r="X852" s="1" t="str">
        <f t="shared" si="10"/>
        <v>#DIV/0!</v>
      </c>
      <c r="Y852" s="1" t="str">
        <f t="shared" si="12"/>
        <v>#DIV/0!</v>
      </c>
    </row>
    <row r="853">
      <c r="A853" s="36" t="str">
        <f t="shared" si="1"/>
        <v/>
      </c>
      <c r="C853" s="38">
        <f t="shared" si="11"/>
        <v>0</v>
      </c>
      <c r="D853" s="24"/>
      <c r="E853" s="40" t="str">
        <f t="shared" si="3"/>
        <v/>
      </c>
      <c r="F853" s="22"/>
      <c r="H853" s="22"/>
      <c r="J853" s="26"/>
      <c r="K853" s="1">
        <f t="shared" si="4"/>
        <v>0</v>
      </c>
      <c r="L853" s="1">
        <f t="shared" si="5"/>
        <v>0</v>
      </c>
      <c r="M853" s="22">
        <f t="shared" si="6"/>
        <v>0</v>
      </c>
      <c r="N853" s="22" t="str">
        <f t="shared" si="7"/>
        <v/>
      </c>
      <c r="O853" s="22" t="str">
        <f t="shared" si="8"/>
        <v>  </v>
      </c>
      <c r="P853" s="1"/>
      <c r="Q853" s="1"/>
      <c r="R853" s="1"/>
      <c r="S853" s="1"/>
      <c r="T853" s="1"/>
      <c r="U853" s="1"/>
      <c r="V853" s="1"/>
      <c r="W853" s="1">
        <f t="shared" si="9"/>
        <v>0</v>
      </c>
      <c r="X853" s="1" t="str">
        <f t="shared" si="10"/>
        <v>#DIV/0!</v>
      </c>
      <c r="Y853" s="1" t="str">
        <f t="shared" si="12"/>
        <v>#DIV/0!</v>
      </c>
    </row>
    <row r="854">
      <c r="A854" s="36" t="str">
        <f t="shared" si="1"/>
        <v/>
      </c>
      <c r="C854" s="38">
        <f t="shared" si="11"/>
        <v>0</v>
      </c>
      <c r="D854" s="24"/>
      <c r="E854" s="40" t="str">
        <f t="shared" si="3"/>
        <v/>
      </c>
      <c r="F854" s="22"/>
      <c r="H854" s="22"/>
      <c r="J854" s="26"/>
      <c r="K854" s="1">
        <f t="shared" si="4"/>
        <v>0</v>
      </c>
      <c r="L854" s="1">
        <f t="shared" si="5"/>
        <v>0</v>
      </c>
      <c r="M854" s="22">
        <f t="shared" si="6"/>
        <v>0</v>
      </c>
      <c r="N854" s="22" t="str">
        <f t="shared" si="7"/>
        <v/>
      </c>
      <c r="O854" s="22" t="str">
        <f t="shared" si="8"/>
        <v>  </v>
      </c>
      <c r="P854" s="1"/>
      <c r="Q854" s="1"/>
      <c r="R854" s="1"/>
      <c r="S854" s="1"/>
      <c r="T854" s="1"/>
      <c r="U854" s="1"/>
      <c r="V854" s="1"/>
      <c r="W854" s="1">
        <f t="shared" si="9"/>
        <v>0</v>
      </c>
      <c r="X854" s="1" t="str">
        <f t="shared" si="10"/>
        <v>#DIV/0!</v>
      </c>
      <c r="Y854" s="1" t="str">
        <f t="shared" si="12"/>
        <v>#DIV/0!</v>
      </c>
    </row>
    <row r="855">
      <c r="A855" s="36" t="str">
        <f t="shared" si="1"/>
        <v/>
      </c>
      <c r="C855" s="38">
        <f t="shared" si="11"/>
        <v>0</v>
      </c>
      <c r="D855" s="24"/>
      <c r="E855" s="40" t="str">
        <f t="shared" si="3"/>
        <v/>
      </c>
      <c r="F855" s="22"/>
      <c r="H855" s="22"/>
      <c r="J855" s="26"/>
      <c r="K855" s="1">
        <f t="shared" si="4"/>
        <v>0</v>
      </c>
      <c r="L855" s="1">
        <f t="shared" si="5"/>
        <v>0</v>
      </c>
      <c r="M855" s="22">
        <f t="shared" si="6"/>
        <v>0</v>
      </c>
      <c r="N855" s="22" t="str">
        <f t="shared" si="7"/>
        <v/>
      </c>
      <c r="O855" s="22" t="str">
        <f t="shared" si="8"/>
        <v>  </v>
      </c>
      <c r="P855" s="1"/>
      <c r="Q855" s="1"/>
      <c r="R855" s="1"/>
      <c r="S855" s="1"/>
      <c r="T855" s="1"/>
      <c r="U855" s="1"/>
      <c r="V855" s="1"/>
      <c r="W855" s="1">
        <f t="shared" si="9"/>
        <v>0</v>
      </c>
      <c r="X855" s="1" t="str">
        <f t="shared" si="10"/>
        <v>#DIV/0!</v>
      </c>
      <c r="Y855" s="1" t="str">
        <f t="shared" si="12"/>
        <v>#DIV/0!</v>
      </c>
    </row>
    <row r="856">
      <c r="A856" s="36" t="str">
        <f t="shared" si="1"/>
        <v/>
      </c>
      <c r="C856" s="38">
        <f t="shared" si="11"/>
        <v>0</v>
      </c>
      <c r="D856" s="24"/>
      <c r="E856" s="40" t="str">
        <f t="shared" si="3"/>
        <v/>
      </c>
      <c r="F856" s="22"/>
      <c r="H856" s="22"/>
      <c r="J856" s="26"/>
      <c r="K856" s="1">
        <f t="shared" si="4"/>
        <v>0</v>
      </c>
      <c r="L856" s="1">
        <f t="shared" si="5"/>
        <v>0</v>
      </c>
      <c r="M856" s="22">
        <f t="shared" si="6"/>
        <v>0</v>
      </c>
      <c r="N856" s="22" t="str">
        <f t="shared" si="7"/>
        <v/>
      </c>
      <c r="O856" s="22" t="str">
        <f t="shared" si="8"/>
        <v>  </v>
      </c>
      <c r="P856" s="1"/>
      <c r="Q856" s="1"/>
      <c r="R856" s="1"/>
      <c r="S856" s="1"/>
      <c r="T856" s="1"/>
      <c r="U856" s="1"/>
      <c r="V856" s="1"/>
      <c r="W856" s="1">
        <f t="shared" si="9"/>
        <v>0</v>
      </c>
      <c r="X856" s="1" t="str">
        <f t="shared" si="10"/>
        <v>#DIV/0!</v>
      </c>
      <c r="Y856" s="1" t="str">
        <f t="shared" si="12"/>
        <v>#DIV/0!</v>
      </c>
    </row>
    <row r="857">
      <c r="A857" s="36" t="str">
        <f t="shared" si="1"/>
        <v/>
      </c>
      <c r="C857" s="38">
        <f t="shared" si="11"/>
        <v>0</v>
      </c>
      <c r="D857" s="24"/>
      <c r="E857" s="40" t="str">
        <f t="shared" si="3"/>
        <v/>
      </c>
      <c r="F857" s="22"/>
      <c r="H857" s="22"/>
      <c r="J857" s="26"/>
      <c r="K857" s="1">
        <f t="shared" si="4"/>
        <v>0</v>
      </c>
      <c r="L857" s="1">
        <f t="shared" si="5"/>
        <v>0</v>
      </c>
      <c r="M857" s="22">
        <f t="shared" si="6"/>
        <v>0</v>
      </c>
      <c r="N857" s="22" t="str">
        <f t="shared" si="7"/>
        <v/>
      </c>
      <c r="O857" s="22" t="str">
        <f t="shared" si="8"/>
        <v>  </v>
      </c>
      <c r="P857" s="1"/>
      <c r="Q857" s="1"/>
      <c r="R857" s="1"/>
      <c r="S857" s="1"/>
      <c r="T857" s="1"/>
      <c r="U857" s="1"/>
      <c r="V857" s="1"/>
      <c r="W857" s="1">
        <f t="shared" si="9"/>
        <v>0</v>
      </c>
      <c r="X857" s="1" t="str">
        <f t="shared" si="10"/>
        <v>#DIV/0!</v>
      </c>
      <c r="Y857" s="1" t="str">
        <f t="shared" si="12"/>
        <v>#DIV/0!</v>
      </c>
    </row>
    <row r="858">
      <c r="A858" s="36" t="str">
        <f t="shared" si="1"/>
        <v/>
      </c>
      <c r="C858" s="38">
        <f t="shared" si="11"/>
        <v>0</v>
      </c>
      <c r="D858" s="24"/>
      <c r="E858" s="40" t="str">
        <f t="shared" si="3"/>
        <v/>
      </c>
      <c r="F858" s="22"/>
      <c r="H858" s="22"/>
      <c r="J858" s="26"/>
      <c r="K858" s="1">
        <f t="shared" si="4"/>
        <v>0</v>
      </c>
      <c r="L858" s="1">
        <f t="shared" si="5"/>
        <v>0</v>
      </c>
      <c r="M858" s="22">
        <f t="shared" si="6"/>
        <v>0</v>
      </c>
      <c r="N858" s="22" t="str">
        <f t="shared" si="7"/>
        <v/>
      </c>
      <c r="O858" s="22" t="str">
        <f t="shared" si="8"/>
        <v>  </v>
      </c>
      <c r="P858" s="1"/>
      <c r="Q858" s="1"/>
      <c r="R858" s="1"/>
      <c r="S858" s="1"/>
      <c r="T858" s="1"/>
      <c r="U858" s="1"/>
      <c r="V858" s="1"/>
      <c r="W858" s="1">
        <f t="shared" si="9"/>
        <v>0</v>
      </c>
      <c r="X858" s="1" t="str">
        <f t="shared" si="10"/>
        <v>#DIV/0!</v>
      </c>
      <c r="Y858" s="1" t="str">
        <f t="shared" si="12"/>
        <v>#DIV/0!</v>
      </c>
    </row>
    <row r="859">
      <c r="A859" s="36" t="str">
        <f t="shared" si="1"/>
        <v/>
      </c>
      <c r="C859" s="38">
        <f t="shared" si="11"/>
        <v>0</v>
      </c>
      <c r="D859" s="24"/>
      <c r="E859" s="40" t="str">
        <f t="shared" si="3"/>
        <v/>
      </c>
      <c r="F859" s="22"/>
      <c r="H859" s="22"/>
      <c r="J859" s="26"/>
      <c r="K859" s="1">
        <f t="shared" si="4"/>
        <v>0</v>
      </c>
      <c r="L859" s="1">
        <f t="shared" si="5"/>
        <v>0</v>
      </c>
      <c r="M859" s="22">
        <f t="shared" si="6"/>
        <v>0</v>
      </c>
      <c r="N859" s="22" t="str">
        <f t="shared" si="7"/>
        <v/>
      </c>
      <c r="O859" s="22" t="str">
        <f t="shared" si="8"/>
        <v>  </v>
      </c>
      <c r="P859" s="1"/>
      <c r="Q859" s="1"/>
      <c r="R859" s="1"/>
      <c r="S859" s="1"/>
      <c r="T859" s="1"/>
      <c r="U859" s="1"/>
      <c r="V859" s="1"/>
      <c r="W859" s="1">
        <f t="shared" si="9"/>
        <v>0</v>
      </c>
      <c r="X859" s="1" t="str">
        <f t="shared" si="10"/>
        <v>#DIV/0!</v>
      </c>
      <c r="Y859" s="1" t="str">
        <f t="shared" si="12"/>
        <v>#DIV/0!</v>
      </c>
    </row>
    <row r="860">
      <c r="A860" s="36" t="str">
        <f t="shared" si="1"/>
        <v/>
      </c>
      <c r="C860" s="38">
        <f t="shared" si="11"/>
        <v>0</v>
      </c>
      <c r="D860" s="24"/>
      <c r="E860" s="40" t="str">
        <f t="shared" si="3"/>
        <v/>
      </c>
      <c r="F860" s="22"/>
      <c r="H860" s="22"/>
      <c r="J860" s="26"/>
      <c r="K860" s="1">
        <f t="shared" si="4"/>
        <v>0</v>
      </c>
      <c r="L860" s="1">
        <f t="shared" si="5"/>
        <v>0</v>
      </c>
      <c r="M860" s="22">
        <f t="shared" si="6"/>
        <v>0</v>
      </c>
      <c r="N860" s="22" t="str">
        <f t="shared" si="7"/>
        <v/>
      </c>
      <c r="O860" s="22" t="str">
        <f t="shared" si="8"/>
        <v>  </v>
      </c>
      <c r="P860" s="1"/>
      <c r="Q860" s="1"/>
      <c r="R860" s="1"/>
      <c r="S860" s="1"/>
      <c r="T860" s="1"/>
      <c r="U860" s="1"/>
      <c r="V860" s="1"/>
      <c r="W860" s="1">
        <f t="shared" si="9"/>
        <v>0</v>
      </c>
      <c r="X860" s="1" t="str">
        <f t="shared" si="10"/>
        <v>#DIV/0!</v>
      </c>
      <c r="Y860" s="1" t="str">
        <f t="shared" si="12"/>
        <v>#DIV/0!</v>
      </c>
    </row>
    <row r="861">
      <c r="A861" s="36" t="str">
        <f t="shared" si="1"/>
        <v/>
      </c>
      <c r="C861" s="38">
        <f t="shared" si="11"/>
        <v>0</v>
      </c>
      <c r="D861" s="24"/>
      <c r="E861" s="40" t="str">
        <f t="shared" si="3"/>
        <v/>
      </c>
      <c r="F861" s="22"/>
      <c r="H861" s="22"/>
      <c r="J861" s="26"/>
      <c r="K861" s="1">
        <f t="shared" si="4"/>
        <v>0</v>
      </c>
      <c r="L861" s="1">
        <f t="shared" si="5"/>
        <v>0</v>
      </c>
      <c r="M861" s="22">
        <f t="shared" si="6"/>
        <v>0</v>
      </c>
      <c r="N861" s="22" t="str">
        <f t="shared" si="7"/>
        <v/>
      </c>
      <c r="O861" s="22" t="str">
        <f t="shared" si="8"/>
        <v>  </v>
      </c>
      <c r="P861" s="1"/>
      <c r="Q861" s="1"/>
      <c r="R861" s="1"/>
      <c r="S861" s="1"/>
      <c r="T861" s="1"/>
      <c r="U861" s="1"/>
      <c r="V861" s="1"/>
      <c r="W861" s="1">
        <f t="shared" si="9"/>
        <v>0</v>
      </c>
      <c r="X861" s="1" t="str">
        <f t="shared" si="10"/>
        <v>#DIV/0!</v>
      </c>
      <c r="Y861" s="1" t="str">
        <f t="shared" si="12"/>
        <v>#DIV/0!</v>
      </c>
    </row>
    <row r="862">
      <c r="A862" s="36" t="str">
        <f t="shared" si="1"/>
        <v/>
      </c>
      <c r="C862" s="38">
        <f t="shared" si="11"/>
        <v>0</v>
      </c>
      <c r="D862" s="24"/>
      <c r="E862" s="40" t="str">
        <f t="shared" si="3"/>
        <v/>
      </c>
      <c r="F862" s="22"/>
      <c r="H862" s="22"/>
      <c r="J862" s="26"/>
      <c r="K862" s="1">
        <f t="shared" si="4"/>
        <v>0</v>
      </c>
      <c r="L862" s="1">
        <f t="shared" si="5"/>
        <v>0</v>
      </c>
      <c r="M862" s="22">
        <f t="shared" si="6"/>
        <v>0</v>
      </c>
      <c r="N862" s="22" t="str">
        <f t="shared" si="7"/>
        <v/>
      </c>
      <c r="O862" s="22" t="str">
        <f t="shared" si="8"/>
        <v>  </v>
      </c>
      <c r="P862" s="1"/>
      <c r="Q862" s="1"/>
      <c r="R862" s="1"/>
      <c r="S862" s="1"/>
      <c r="T862" s="1"/>
      <c r="U862" s="1"/>
      <c r="V862" s="1"/>
      <c r="W862" s="1">
        <f t="shared" si="9"/>
        <v>0</v>
      </c>
      <c r="X862" s="1" t="str">
        <f t="shared" si="10"/>
        <v>#DIV/0!</v>
      </c>
      <c r="Y862" s="1" t="str">
        <f t="shared" si="12"/>
        <v>#DIV/0!</v>
      </c>
    </row>
    <row r="863">
      <c r="A863" s="36" t="str">
        <f t="shared" si="1"/>
        <v/>
      </c>
      <c r="C863" s="38">
        <f t="shared" si="11"/>
        <v>0</v>
      </c>
      <c r="D863" s="24"/>
      <c r="E863" s="40" t="str">
        <f t="shared" si="3"/>
        <v/>
      </c>
      <c r="F863" s="22"/>
      <c r="H863" s="22"/>
      <c r="J863" s="26"/>
      <c r="K863" s="1">
        <f t="shared" si="4"/>
        <v>0</v>
      </c>
      <c r="L863" s="1">
        <f t="shared" si="5"/>
        <v>0</v>
      </c>
      <c r="M863" s="22">
        <f t="shared" si="6"/>
        <v>0</v>
      </c>
      <c r="N863" s="22" t="str">
        <f t="shared" si="7"/>
        <v/>
      </c>
      <c r="O863" s="22" t="str">
        <f t="shared" si="8"/>
        <v>  </v>
      </c>
      <c r="P863" s="1"/>
      <c r="Q863" s="1"/>
      <c r="R863" s="1"/>
      <c r="S863" s="1"/>
      <c r="T863" s="1"/>
      <c r="U863" s="1"/>
      <c r="V863" s="1"/>
      <c r="W863" s="1">
        <f t="shared" si="9"/>
        <v>0</v>
      </c>
      <c r="X863" s="1" t="str">
        <f t="shared" si="10"/>
        <v>#DIV/0!</v>
      </c>
      <c r="Y863" s="1" t="str">
        <f t="shared" si="12"/>
        <v>#DIV/0!</v>
      </c>
    </row>
    <row r="864">
      <c r="A864" s="36" t="str">
        <f t="shared" si="1"/>
        <v/>
      </c>
      <c r="C864" s="38">
        <f t="shared" si="11"/>
        <v>0</v>
      </c>
      <c r="D864" s="24"/>
      <c r="E864" s="40" t="str">
        <f t="shared" si="3"/>
        <v/>
      </c>
      <c r="F864" s="22"/>
      <c r="H864" s="22"/>
      <c r="J864" s="26"/>
      <c r="K864" s="1">
        <f t="shared" si="4"/>
        <v>0</v>
      </c>
      <c r="L864" s="1">
        <f t="shared" si="5"/>
        <v>0</v>
      </c>
      <c r="M864" s="22">
        <f t="shared" si="6"/>
        <v>0</v>
      </c>
      <c r="N864" s="22" t="str">
        <f t="shared" si="7"/>
        <v/>
      </c>
      <c r="O864" s="22" t="str">
        <f t="shared" si="8"/>
        <v>  </v>
      </c>
      <c r="P864" s="1"/>
      <c r="Q864" s="1"/>
      <c r="R864" s="1"/>
      <c r="S864" s="1"/>
      <c r="T864" s="1"/>
      <c r="U864" s="1"/>
      <c r="V864" s="1"/>
      <c r="W864" s="1">
        <f t="shared" si="9"/>
        <v>0</v>
      </c>
      <c r="X864" s="1" t="str">
        <f t="shared" si="10"/>
        <v>#DIV/0!</v>
      </c>
      <c r="Y864" s="1" t="str">
        <f t="shared" si="12"/>
        <v>#DIV/0!</v>
      </c>
    </row>
    <row r="865">
      <c r="A865" s="36" t="str">
        <f t="shared" si="1"/>
        <v/>
      </c>
      <c r="C865" s="38">
        <f t="shared" si="11"/>
        <v>0</v>
      </c>
      <c r="D865" s="24"/>
      <c r="E865" s="40" t="str">
        <f t="shared" si="3"/>
        <v/>
      </c>
      <c r="F865" s="22"/>
      <c r="H865" s="22"/>
      <c r="J865" s="26"/>
      <c r="K865" s="1">
        <f t="shared" si="4"/>
        <v>0</v>
      </c>
      <c r="L865" s="1">
        <f t="shared" si="5"/>
        <v>0</v>
      </c>
      <c r="M865" s="22">
        <f t="shared" si="6"/>
        <v>0</v>
      </c>
      <c r="N865" s="22" t="str">
        <f t="shared" si="7"/>
        <v/>
      </c>
      <c r="O865" s="22" t="str">
        <f t="shared" si="8"/>
        <v>  </v>
      </c>
      <c r="P865" s="1"/>
      <c r="Q865" s="1"/>
      <c r="R865" s="1"/>
      <c r="S865" s="1"/>
      <c r="T865" s="1"/>
      <c r="U865" s="1"/>
      <c r="V865" s="1"/>
      <c r="W865" s="1">
        <f t="shared" si="9"/>
        <v>0</v>
      </c>
      <c r="X865" s="1" t="str">
        <f t="shared" si="10"/>
        <v>#DIV/0!</v>
      </c>
      <c r="Y865" s="1" t="str">
        <f t="shared" si="12"/>
        <v>#DIV/0!</v>
      </c>
    </row>
    <row r="866">
      <c r="A866" s="36" t="str">
        <f t="shared" si="1"/>
        <v/>
      </c>
      <c r="C866" s="38">
        <f t="shared" si="11"/>
        <v>0</v>
      </c>
      <c r="D866" s="24"/>
      <c r="E866" s="40" t="str">
        <f t="shared" si="3"/>
        <v/>
      </c>
      <c r="F866" s="22"/>
      <c r="H866" s="22"/>
      <c r="J866" s="26"/>
      <c r="K866" s="1">
        <f t="shared" si="4"/>
        <v>0</v>
      </c>
      <c r="L866" s="1">
        <f t="shared" si="5"/>
        <v>0</v>
      </c>
      <c r="M866" s="22">
        <f t="shared" si="6"/>
        <v>0</v>
      </c>
      <c r="N866" s="22" t="str">
        <f t="shared" si="7"/>
        <v/>
      </c>
      <c r="O866" s="22" t="str">
        <f t="shared" si="8"/>
        <v>  </v>
      </c>
      <c r="P866" s="1"/>
      <c r="Q866" s="1"/>
      <c r="R866" s="1"/>
      <c r="S866" s="1"/>
      <c r="T866" s="1"/>
      <c r="U866" s="1"/>
      <c r="V866" s="1"/>
      <c r="W866" s="1">
        <f t="shared" si="9"/>
        <v>0</v>
      </c>
      <c r="X866" s="1" t="str">
        <f t="shared" si="10"/>
        <v>#DIV/0!</v>
      </c>
      <c r="Y866" s="1" t="str">
        <f t="shared" si="12"/>
        <v>#DIV/0!</v>
      </c>
    </row>
    <row r="867">
      <c r="A867" s="36" t="str">
        <f t="shared" si="1"/>
        <v/>
      </c>
      <c r="C867" s="38">
        <f t="shared" si="11"/>
        <v>0</v>
      </c>
      <c r="D867" s="24"/>
      <c r="E867" s="40" t="str">
        <f t="shared" si="3"/>
        <v/>
      </c>
      <c r="F867" s="22"/>
      <c r="H867" s="22"/>
      <c r="J867" s="26"/>
      <c r="K867" s="1">
        <f t="shared" si="4"/>
        <v>0</v>
      </c>
      <c r="L867" s="1">
        <f t="shared" si="5"/>
        <v>0</v>
      </c>
      <c r="M867" s="22">
        <f t="shared" si="6"/>
        <v>0</v>
      </c>
      <c r="N867" s="22" t="str">
        <f t="shared" si="7"/>
        <v/>
      </c>
      <c r="O867" s="22" t="str">
        <f t="shared" si="8"/>
        <v>  </v>
      </c>
      <c r="P867" s="1"/>
      <c r="Q867" s="1"/>
      <c r="R867" s="1"/>
      <c r="S867" s="1"/>
      <c r="T867" s="1"/>
      <c r="U867" s="1"/>
      <c r="V867" s="1"/>
      <c r="W867" s="1">
        <f t="shared" si="9"/>
        <v>0</v>
      </c>
      <c r="X867" s="1" t="str">
        <f t="shared" si="10"/>
        <v>#DIV/0!</v>
      </c>
      <c r="Y867" s="1" t="str">
        <f t="shared" si="12"/>
        <v>#DIV/0!</v>
      </c>
    </row>
    <row r="868">
      <c r="A868" s="36" t="str">
        <f t="shared" si="1"/>
        <v/>
      </c>
      <c r="C868" s="38">
        <f t="shared" si="11"/>
        <v>0</v>
      </c>
      <c r="D868" s="24"/>
      <c r="E868" s="40" t="str">
        <f t="shared" si="3"/>
        <v/>
      </c>
      <c r="F868" s="22"/>
      <c r="H868" s="22"/>
      <c r="J868" s="26"/>
      <c r="K868" s="1">
        <f t="shared" si="4"/>
        <v>0</v>
      </c>
      <c r="L868" s="1">
        <f t="shared" si="5"/>
        <v>0</v>
      </c>
      <c r="M868" s="22">
        <f t="shared" si="6"/>
        <v>0</v>
      </c>
      <c r="N868" s="22" t="str">
        <f t="shared" si="7"/>
        <v/>
      </c>
      <c r="O868" s="22" t="str">
        <f t="shared" si="8"/>
        <v>  </v>
      </c>
      <c r="P868" s="1"/>
      <c r="Q868" s="1"/>
      <c r="R868" s="1"/>
      <c r="S868" s="1"/>
      <c r="T868" s="1"/>
      <c r="U868" s="1"/>
      <c r="V868" s="1"/>
      <c r="W868" s="1">
        <f t="shared" si="9"/>
        <v>0</v>
      </c>
      <c r="X868" s="1" t="str">
        <f t="shared" si="10"/>
        <v>#DIV/0!</v>
      </c>
      <c r="Y868" s="1" t="str">
        <f t="shared" si="12"/>
        <v>#DIV/0!</v>
      </c>
    </row>
    <row r="869">
      <c r="A869" s="36" t="str">
        <f t="shared" si="1"/>
        <v/>
      </c>
      <c r="C869" s="38">
        <f t="shared" si="11"/>
        <v>0</v>
      </c>
      <c r="D869" s="24"/>
      <c r="E869" s="40" t="str">
        <f t="shared" si="3"/>
        <v/>
      </c>
      <c r="F869" s="22"/>
      <c r="H869" s="22"/>
      <c r="J869" s="26"/>
      <c r="K869" s="1">
        <f t="shared" si="4"/>
        <v>0</v>
      </c>
      <c r="L869" s="1">
        <f t="shared" si="5"/>
        <v>0</v>
      </c>
      <c r="M869" s="22">
        <f t="shared" si="6"/>
        <v>0</v>
      </c>
      <c r="N869" s="22" t="str">
        <f t="shared" si="7"/>
        <v/>
      </c>
      <c r="O869" s="22" t="str">
        <f t="shared" si="8"/>
        <v>  </v>
      </c>
      <c r="P869" s="1"/>
      <c r="Q869" s="1"/>
      <c r="R869" s="1"/>
      <c r="S869" s="1"/>
      <c r="T869" s="1"/>
      <c r="U869" s="1"/>
      <c r="V869" s="1"/>
      <c r="W869" s="1">
        <f t="shared" si="9"/>
        <v>0</v>
      </c>
      <c r="X869" s="1" t="str">
        <f t="shared" si="10"/>
        <v>#DIV/0!</v>
      </c>
      <c r="Y869" s="1" t="str">
        <f t="shared" si="12"/>
        <v>#DIV/0!</v>
      </c>
    </row>
    <row r="870">
      <c r="A870" s="36" t="str">
        <f t="shared" si="1"/>
        <v/>
      </c>
      <c r="C870" s="38">
        <f t="shared" si="11"/>
        <v>0</v>
      </c>
      <c r="D870" s="24"/>
      <c r="E870" s="40" t="str">
        <f t="shared" si="3"/>
        <v/>
      </c>
      <c r="F870" s="22"/>
      <c r="H870" s="22"/>
      <c r="J870" s="26"/>
      <c r="K870" s="1">
        <f t="shared" si="4"/>
        <v>0</v>
      </c>
      <c r="L870" s="1">
        <f t="shared" si="5"/>
        <v>0</v>
      </c>
      <c r="M870" s="22">
        <f t="shared" si="6"/>
        <v>0</v>
      </c>
      <c r="N870" s="22" t="str">
        <f t="shared" si="7"/>
        <v/>
      </c>
      <c r="O870" s="22" t="str">
        <f t="shared" si="8"/>
        <v>  </v>
      </c>
      <c r="P870" s="1"/>
      <c r="Q870" s="1"/>
      <c r="R870" s="1"/>
      <c r="S870" s="1"/>
      <c r="T870" s="1"/>
      <c r="U870" s="1"/>
      <c r="V870" s="1"/>
      <c r="W870" s="1">
        <f t="shared" si="9"/>
        <v>0</v>
      </c>
      <c r="X870" s="1" t="str">
        <f t="shared" si="10"/>
        <v>#DIV/0!</v>
      </c>
      <c r="Y870" s="1" t="str">
        <f t="shared" si="12"/>
        <v>#DIV/0!</v>
      </c>
    </row>
    <row r="871">
      <c r="A871" s="36" t="str">
        <f t="shared" si="1"/>
        <v/>
      </c>
      <c r="C871" s="38">
        <f t="shared" si="11"/>
        <v>0</v>
      </c>
      <c r="D871" s="24"/>
      <c r="E871" s="40" t="str">
        <f t="shared" si="3"/>
        <v/>
      </c>
      <c r="F871" s="22"/>
      <c r="H871" s="22"/>
      <c r="J871" s="26"/>
      <c r="K871" s="1">
        <f t="shared" si="4"/>
        <v>0</v>
      </c>
      <c r="L871" s="1">
        <f t="shared" si="5"/>
        <v>0</v>
      </c>
      <c r="M871" s="22">
        <f t="shared" si="6"/>
        <v>0</v>
      </c>
      <c r="N871" s="22" t="str">
        <f t="shared" si="7"/>
        <v/>
      </c>
      <c r="O871" s="22" t="str">
        <f t="shared" si="8"/>
        <v>  </v>
      </c>
      <c r="P871" s="1"/>
      <c r="Q871" s="1"/>
      <c r="R871" s="1"/>
      <c r="S871" s="1"/>
      <c r="T871" s="1"/>
      <c r="U871" s="1"/>
      <c r="V871" s="1"/>
      <c r="W871" s="1">
        <f t="shared" si="9"/>
        <v>0</v>
      </c>
      <c r="X871" s="1" t="str">
        <f t="shared" si="10"/>
        <v>#DIV/0!</v>
      </c>
      <c r="Y871" s="1" t="str">
        <f t="shared" si="12"/>
        <v>#DIV/0!</v>
      </c>
    </row>
    <row r="872">
      <c r="A872" s="36" t="str">
        <f t="shared" si="1"/>
        <v/>
      </c>
      <c r="C872" s="38">
        <f t="shared" si="11"/>
        <v>0</v>
      </c>
      <c r="D872" s="24"/>
      <c r="E872" s="40" t="str">
        <f t="shared" si="3"/>
        <v/>
      </c>
      <c r="F872" s="22"/>
      <c r="H872" s="22"/>
      <c r="J872" s="26"/>
      <c r="K872" s="1">
        <f t="shared" si="4"/>
        <v>0</v>
      </c>
      <c r="L872" s="1">
        <f t="shared" si="5"/>
        <v>0</v>
      </c>
      <c r="M872" s="22">
        <f t="shared" si="6"/>
        <v>0</v>
      </c>
      <c r="N872" s="22" t="str">
        <f t="shared" si="7"/>
        <v/>
      </c>
      <c r="O872" s="22" t="str">
        <f t="shared" si="8"/>
        <v>  </v>
      </c>
      <c r="P872" s="1"/>
      <c r="Q872" s="1"/>
      <c r="R872" s="1"/>
      <c r="S872" s="1"/>
      <c r="T872" s="1"/>
      <c r="U872" s="1"/>
      <c r="V872" s="1"/>
      <c r="W872" s="1">
        <f t="shared" si="9"/>
        <v>0</v>
      </c>
      <c r="X872" s="1" t="str">
        <f t="shared" si="10"/>
        <v>#DIV/0!</v>
      </c>
      <c r="Y872" s="1" t="str">
        <f t="shared" si="12"/>
        <v>#DIV/0!</v>
      </c>
    </row>
    <row r="873">
      <c r="A873" s="36" t="str">
        <f t="shared" si="1"/>
        <v/>
      </c>
      <c r="C873" s="38">
        <f t="shared" si="11"/>
        <v>0</v>
      </c>
      <c r="D873" s="24"/>
      <c r="E873" s="40" t="str">
        <f t="shared" si="3"/>
        <v/>
      </c>
      <c r="F873" s="22"/>
      <c r="H873" s="22"/>
      <c r="J873" s="26"/>
      <c r="K873" s="1">
        <f t="shared" si="4"/>
        <v>0</v>
      </c>
      <c r="L873" s="1">
        <f t="shared" si="5"/>
        <v>0</v>
      </c>
      <c r="M873" s="22">
        <f t="shared" si="6"/>
        <v>0</v>
      </c>
      <c r="N873" s="22" t="str">
        <f t="shared" si="7"/>
        <v/>
      </c>
      <c r="O873" s="22" t="str">
        <f t="shared" si="8"/>
        <v>  </v>
      </c>
      <c r="P873" s="1"/>
      <c r="Q873" s="1"/>
      <c r="R873" s="1"/>
      <c r="S873" s="1"/>
      <c r="T873" s="1"/>
      <c r="U873" s="1"/>
      <c r="V873" s="1"/>
      <c r="W873" s="1">
        <f t="shared" si="9"/>
        <v>0</v>
      </c>
      <c r="X873" s="1" t="str">
        <f t="shared" si="10"/>
        <v>#DIV/0!</v>
      </c>
      <c r="Y873" s="1" t="str">
        <f t="shared" si="12"/>
        <v>#DIV/0!</v>
      </c>
    </row>
    <row r="874">
      <c r="A874" s="36" t="str">
        <f t="shared" si="1"/>
        <v/>
      </c>
      <c r="C874" s="38">
        <f t="shared" si="11"/>
        <v>0</v>
      </c>
      <c r="D874" s="24"/>
      <c r="E874" s="40" t="str">
        <f t="shared" si="3"/>
        <v/>
      </c>
      <c r="F874" s="22"/>
      <c r="H874" s="22"/>
      <c r="J874" s="26"/>
      <c r="K874" s="1">
        <f t="shared" si="4"/>
        <v>0</v>
      </c>
      <c r="L874" s="1">
        <f t="shared" si="5"/>
        <v>0</v>
      </c>
      <c r="M874" s="22">
        <f t="shared" si="6"/>
        <v>0</v>
      </c>
      <c r="N874" s="22" t="str">
        <f t="shared" si="7"/>
        <v/>
      </c>
      <c r="O874" s="22" t="str">
        <f t="shared" si="8"/>
        <v>  </v>
      </c>
      <c r="P874" s="1"/>
      <c r="Q874" s="1"/>
      <c r="R874" s="1"/>
      <c r="S874" s="1"/>
      <c r="T874" s="1"/>
      <c r="U874" s="1"/>
      <c r="V874" s="1"/>
      <c r="W874" s="1">
        <f t="shared" si="9"/>
        <v>0</v>
      </c>
      <c r="X874" s="1" t="str">
        <f t="shared" si="10"/>
        <v>#DIV/0!</v>
      </c>
      <c r="Y874" s="1" t="str">
        <f t="shared" si="12"/>
        <v>#DIV/0!</v>
      </c>
    </row>
    <row r="875">
      <c r="A875" s="36" t="str">
        <f t="shared" si="1"/>
        <v/>
      </c>
      <c r="C875" s="38">
        <f t="shared" si="11"/>
        <v>0</v>
      </c>
      <c r="D875" s="24"/>
      <c r="E875" s="40" t="str">
        <f t="shared" si="3"/>
        <v/>
      </c>
      <c r="F875" s="22"/>
      <c r="H875" s="22"/>
      <c r="J875" s="26"/>
      <c r="K875" s="1">
        <f t="shared" si="4"/>
        <v>0</v>
      </c>
      <c r="L875" s="1">
        <f t="shared" si="5"/>
        <v>0</v>
      </c>
      <c r="M875" s="22">
        <f t="shared" si="6"/>
        <v>0</v>
      </c>
      <c r="N875" s="22" t="str">
        <f t="shared" si="7"/>
        <v/>
      </c>
      <c r="O875" s="22" t="str">
        <f t="shared" si="8"/>
        <v>  </v>
      </c>
      <c r="P875" s="1"/>
      <c r="Q875" s="1"/>
      <c r="R875" s="1"/>
      <c r="S875" s="1"/>
      <c r="T875" s="1"/>
      <c r="U875" s="1"/>
      <c r="V875" s="1"/>
      <c r="W875" s="1">
        <f t="shared" si="9"/>
        <v>0</v>
      </c>
      <c r="X875" s="1" t="str">
        <f t="shared" si="10"/>
        <v>#DIV/0!</v>
      </c>
      <c r="Y875" s="1" t="str">
        <f t="shared" si="12"/>
        <v>#DIV/0!</v>
      </c>
    </row>
    <row r="876">
      <c r="A876" s="36" t="str">
        <f t="shared" si="1"/>
        <v/>
      </c>
      <c r="C876" s="38">
        <f t="shared" si="11"/>
        <v>0</v>
      </c>
      <c r="D876" s="24"/>
      <c r="E876" s="40" t="str">
        <f t="shared" si="3"/>
        <v/>
      </c>
      <c r="F876" s="22"/>
      <c r="H876" s="22"/>
      <c r="J876" s="26"/>
      <c r="K876" s="1">
        <f t="shared" si="4"/>
        <v>0</v>
      </c>
      <c r="L876" s="1">
        <f t="shared" si="5"/>
        <v>0</v>
      </c>
      <c r="M876" s="22">
        <f t="shared" si="6"/>
        <v>0</v>
      </c>
      <c r="N876" s="22" t="str">
        <f t="shared" si="7"/>
        <v/>
      </c>
      <c r="O876" s="22" t="str">
        <f t="shared" si="8"/>
        <v>  </v>
      </c>
      <c r="P876" s="1"/>
      <c r="Q876" s="1"/>
      <c r="R876" s="1"/>
      <c r="S876" s="1"/>
      <c r="T876" s="1"/>
      <c r="U876" s="1"/>
      <c r="V876" s="1"/>
      <c r="W876" s="1">
        <f t="shared" si="9"/>
        <v>0</v>
      </c>
      <c r="X876" s="1" t="str">
        <f t="shared" si="10"/>
        <v>#DIV/0!</v>
      </c>
      <c r="Y876" s="1" t="str">
        <f t="shared" si="12"/>
        <v>#DIV/0!</v>
      </c>
    </row>
    <row r="877">
      <c r="A877" s="36" t="str">
        <f t="shared" si="1"/>
        <v/>
      </c>
      <c r="C877" s="38">
        <f t="shared" si="11"/>
        <v>0</v>
      </c>
      <c r="D877" s="24"/>
      <c r="E877" s="40" t="str">
        <f t="shared" si="3"/>
        <v/>
      </c>
      <c r="F877" s="22"/>
      <c r="H877" s="22"/>
      <c r="J877" s="26"/>
      <c r="K877" s="1">
        <f t="shared" si="4"/>
        <v>0</v>
      </c>
      <c r="L877" s="1">
        <f t="shared" si="5"/>
        <v>0</v>
      </c>
      <c r="M877" s="22">
        <f t="shared" si="6"/>
        <v>0</v>
      </c>
      <c r="N877" s="22" t="str">
        <f t="shared" si="7"/>
        <v/>
      </c>
      <c r="O877" s="22" t="str">
        <f t="shared" si="8"/>
        <v>  </v>
      </c>
      <c r="P877" s="1"/>
      <c r="Q877" s="1"/>
      <c r="R877" s="1"/>
      <c r="S877" s="1"/>
      <c r="T877" s="1"/>
      <c r="U877" s="1"/>
      <c r="V877" s="1"/>
      <c r="W877" s="1">
        <f t="shared" si="9"/>
        <v>0</v>
      </c>
      <c r="X877" s="1" t="str">
        <f t="shared" si="10"/>
        <v>#DIV/0!</v>
      </c>
      <c r="Y877" s="1" t="str">
        <f t="shared" si="12"/>
        <v>#DIV/0!</v>
      </c>
    </row>
    <row r="878">
      <c r="A878" s="36" t="str">
        <f t="shared" si="1"/>
        <v/>
      </c>
      <c r="C878" s="38">
        <f t="shared" si="11"/>
        <v>0</v>
      </c>
      <c r="D878" s="24"/>
      <c r="E878" s="40" t="str">
        <f t="shared" si="3"/>
        <v/>
      </c>
      <c r="F878" s="22"/>
      <c r="H878" s="22"/>
      <c r="J878" s="26"/>
      <c r="K878" s="1">
        <f t="shared" si="4"/>
        <v>0</v>
      </c>
      <c r="L878" s="1">
        <f t="shared" si="5"/>
        <v>0</v>
      </c>
      <c r="M878" s="22">
        <f t="shared" si="6"/>
        <v>0</v>
      </c>
      <c r="N878" s="22" t="str">
        <f t="shared" si="7"/>
        <v/>
      </c>
      <c r="O878" s="22" t="str">
        <f t="shared" si="8"/>
        <v>  </v>
      </c>
      <c r="P878" s="1"/>
      <c r="Q878" s="1"/>
      <c r="R878" s="1"/>
      <c r="S878" s="1"/>
      <c r="T878" s="1"/>
      <c r="U878" s="1"/>
      <c r="V878" s="1"/>
      <c r="W878" s="1">
        <f t="shared" si="9"/>
        <v>0</v>
      </c>
      <c r="X878" s="1" t="str">
        <f t="shared" si="10"/>
        <v>#DIV/0!</v>
      </c>
      <c r="Y878" s="1" t="str">
        <f t="shared" si="12"/>
        <v>#DIV/0!</v>
      </c>
    </row>
    <row r="879">
      <c r="A879" s="36" t="str">
        <f t="shared" si="1"/>
        <v/>
      </c>
      <c r="C879" s="38">
        <f t="shared" si="11"/>
        <v>0</v>
      </c>
      <c r="D879" s="24"/>
      <c r="E879" s="40" t="str">
        <f t="shared" si="3"/>
        <v/>
      </c>
      <c r="F879" s="22"/>
      <c r="H879" s="22"/>
      <c r="J879" s="26"/>
      <c r="K879" s="1">
        <f t="shared" si="4"/>
        <v>0</v>
      </c>
      <c r="L879" s="1">
        <f t="shared" si="5"/>
        <v>0</v>
      </c>
      <c r="M879" s="22">
        <f t="shared" si="6"/>
        <v>0</v>
      </c>
      <c r="N879" s="22" t="str">
        <f t="shared" si="7"/>
        <v/>
      </c>
      <c r="O879" s="22" t="str">
        <f t="shared" si="8"/>
        <v>  </v>
      </c>
      <c r="P879" s="1"/>
      <c r="Q879" s="1"/>
      <c r="R879" s="1"/>
      <c r="S879" s="1"/>
      <c r="T879" s="1"/>
      <c r="U879" s="1"/>
      <c r="V879" s="1"/>
      <c r="W879" s="1">
        <f t="shared" si="9"/>
        <v>0</v>
      </c>
      <c r="X879" s="1" t="str">
        <f t="shared" si="10"/>
        <v>#DIV/0!</v>
      </c>
      <c r="Y879" s="1" t="str">
        <f t="shared" si="12"/>
        <v>#DIV/0!</v>
      </c>
    </row>
    <row r="880">
      <c r="A880" s="36" t="str">
        <f t="shared" si="1"/>
        <v/>
      </c>
      <c r="C880" s="38">
        <f t="shared" si="11"/>
        <v>0</v>
      </c>
      <c r="D880" s="24"/>
      <c r="E880" s="40" t="str">
        <f t="shared" si="3"/>
        <v/>
      </c>
      <c r="F880" s="22"/>
      <c r="H880" s="22"/>
      <c r="J880" s="26"/>
      <c r="K880" s="1">
        <f t="shared" si="4"/>
        <v>0</v>
      </c>
      <c r="L880" s="1">
        <f t="shared" si="5"/>
        <v>0</v>
      </c>
      <c r="M880" s="22">
        <f t="shared" si="6"/>
        <v>0</v>
      </c>
      <c r="N880" s="22" t="str">
        <f t="shared" si="7"/>
        <v/>
      </c>
      <c r="O880" s="22" t="str">
        <f t="shared" si="8"/>
        <v>  </v>
      </c>
      <c r="P880" s="1"/>
      <c r="Q880" s="1"/>
      <c r="R880" s="1"/>
      <c r="S880" s="1"/>
      <c r="T880" s="1"/>
      <c r="U880" s="1"/>
      <c r="V880" s="1"/>
      <c r="W880" s="1">
        <f t="shared" si="9"/>
        <v>0</v>
      </c>
      <c r="X880" s="1" t="str">
        <f t="shared" si="10"/>
        <v>#DIV/0!</v>
      </c>
      <c r="Y880" s="1" t="str">
        <f t="shared" si="12"/>
        <v>#DIV/0!</v>
      </c>
    </row>
    <row r="881">
      <c r="A881" s="36" t="str">
        <f t="shared" si="1"/>
        <v/>
      </c>
      <c r="C881" s="38">
        <f t="shared" si="11"/>
        <v>0</v>
      </c>
      <c r="D881" s="24"/>
      <c r="E881" s="40" t="str">
        <f t="shared" si="3"/>
        <v/>
      </c>
      <c r="F881" s="22"/>
      <c r="H881" s="22"/>
      <c r="J881" s="26"/>
      <c r="K881" s="1">
        <f t="shared" si="4"/>
        <v>0</v>
      </c>
      <c r="L881" s="1">
        <f t="shared" si="5"/>
        <v>0</v>
      </c>
      <c r="M881" s="22">
        <f t="shared" si="6"/>
        <v>0</v>
      </c>
      <c r="N881" s="22" t="str">
        <f t="shared" si="7"/>
        <v/>
      </c>
      <c r="O881" s="22" t="str">
        <f t="shared" si="8"/>
        <v>  </v>
      </c>
      <c r="P881" s="1"/>
      <c r="Q881" s="1"/>
      <c r="R881" s="1"/>
      <c r="S881" s="1"/>
      <c r="T881" s="1"/>
      <c r="U881" s="1"/>
      <c r="V881" s="1"/>
      <c r="W881" s="1">
        <f t="shared" si="9"/>
        <v>0</v>
      </c>
      <c r="X881" s="1" t="str">
        <f t="shared" si="10"/>
        <v>#DIV/0!</v>
      </c>
      <c r="Y881" s="1" t="str">
        <f t="shared" si="12"/>
        <v>#DIV/0!</v>
      </c>
    </row>
    <row r="882">
      <c r="A882" s="36" t="str">
        <f t="shared" si="1"/>
        <v/>
      </c>
      <c r="C882" s="38">
        <f t="shared" si="11"/>
        <v>0</v>
      </c>
      <c r="D882" s="24"/>
      <c r="E882" s="40" t="str">
        <f t="shared" si="3"/>
        <v/>
      </c>
      <c r="F882" s="22"/>
      <c r="H882" s="22"/>
      <c r="J882" s="26"/>
      <c r="K882" s="1">
        <f t="shared" si="4"/>
        <v>0</v>
      </c>
      <c r="L882" s="1">
        <f t="shared" si="5"/>
        <v>0</v>
      </c>
      <c r="M882" s="22">
        <f t="shared" si="6"/>
        <v>0</v>
      </c>
      <c r="N882" s="22" t="str">
        <f t="shared" si="7"/>
        <v/>
      </c>
      <c r="O882" s="22" t="str">
        <f t="shared" si="8"/>
        <v>  </v>
      </c>
      <c r="P882" s="1"/>
      <c r="Q882" s="1"/>
      <c r="R882" s="1"/>
      <c r="S882" s="1"/>
      <c r="T882" s="1"/>
      <c r="U882" s="1"/>
      <c r="V882" s="1"/>
      <c r="W882" s="1">
        <f t="shared" si="9"/>
        <v>0</v>
      </c>
      <c r="X882" s="1" t="str">
        <f t="shared" si="10"/>
        <v>#DIV/0!</v>
      </c>
      <c r="Y882" s="1" t="str">
        <f t="shared" si="12"/>
        <v>#DIV/0!</v>
      </c>
    </row>
    <row r="883">
      <c r="A883" s="36" t="str">
        <f t="shared" si="1"/>
        <v/>
      </c>
      <c r="C883" s="38">
        <f t="shared" si="11"/>
        <v>0</v>
      </c>
      <c r="D883" s="24"/>
      <c r="E883" s="40" t="str">
        <f t="shared" si="3"/>
        <v/>
      </c>
      <c r="F883" s="22"/>
      <c r="H883" s="22"/>
      <c r="J883" s="26"/>
      <c r="K883" s="1">
        <f t="shared" si="4"/>
        <v>0</v>
      </c>
      <c r="L883" s="1">
        <f t="shared" si="5"/>
        <v>0</v>
      </c>
      <c r="M883" s="22">
        <f t="shared" si="6"/>
        <v>0</v>
      </c>
      <c r="N883" s="22" t="str">
        <f t="shared" si="7"/>
        <v/>
      </c>
      <c r="O883" s="22" t="str">
        <f t="shared" si="8"/>
        <v>  </v>
      </c>
      <c r="P883" s="1"/>
      <c r="Q883" s="1"/>
      <c r="R883" s="1"/>
      <c r="S883" s="1"/>
      <c r="T883" s="1"/>
      <c r="U883" s="1"/>
      <c r="V883" s="1"/>
      <c r="W883" s="1">
        <f t="shared" si="9"/>
        <v>0</v>
      </c>
      <c r="X883" s="1" t="str">
        <f t="shared" si="10"/>
        <v>#DIV/0!</v>
      </c>
      <c r="Y883" s="1" t="str">
        <f t="shared" si="12"/>
        <v>#DIV/0!</v>
      </c>
    </row>
    <row r="884">
      <c r="A884" s="36" t="str">
        <f t="shared" si="1"/>
        <v/>
      </c>
      <c r="C884" s="38">
        <f t="shared" si="11"/>
        <v>0</v>
      </c>
      <c r="D884" s="24"/>
      <c r="E884" s="40" t="str">
        <f t="shared" si="3"/>
        <v/>
      </c>
      <c r="F884" s="22"/>
      <c r="H884" s="22"/>
      <c r="J884" s="26"/>
      <c r="K884" s="1">
        <f t="shared" si="4"/>
        <v>0</v>
      </c>
      <c r="L884" s="1">
        <f t="shared" si="5"/>
        <v>0</v>
      </c>
      <c r="M884" s="22">
        <f t="shared" si="6"/>
        <v>0</v>
      </c>
      <c r="N884" s="22" t="str">
        <f t="shared" si="7"/>
        <v/>
      </c>
      <c r="O884" s="22" t="str">
        <f t="shared" si="8"/>
        <v>  </v>
      </c>
      <c r="P884" s="1"/>
      <c r="Q884" s="1"/>
      <c r="R884" s="1"/>
      <c r="S884" s="1"/>
      <c r="T884" s="1"/>
      <c r="U884" s="1"/>
      <c r="V884" s="1"/>
      <c r="W884" s="1">
        <f t="shared" si="9"/>
        <v>0</v>
      </c>
      <c r="X884" s="1" t="str">
        <f t="shared" si="10"/>
        <v>#DIV/0!</v>
      </c>
      <c r="Y884" s="1" t="str">
        <f t="shared" si="12"/>
        <v>#DIV/0!</v>
      </c>
    </row>
    <row r="885">
      <c r="A885" s="36" t="str">
        <f t="shared" si="1"/>
        <v/>
      </c>
      <c r="C885" s="38">
        <f t="shared" si="11"/>
        <v>0</v>
      </c>
      <c r="D885" s="24"/>
      <c r="E885" s="40" t="str">
        <f t="shared" si="3"/>
        <v/>
      </c>
      <c r="F885" s="22"/>
      <c r="H885" s="22"/>
      <c r="J885" s="26"/>
      <c r="K885" s="1">
        <f t="shared" si="4"/>
        <v>0</v>
      </c>
      <c r="L885" s="1">
        <f t="shared" si="5"/>
        <v>0</v>
      </c>
      <c r="M885" s="22">
        <f t="shared" si="6"/>
        <v>0</v>
      </c>
      <c r="N885" s="22" t="str">
        <f t="shared" si="7"/>
        <v/>
      </c>
      <c r="O885" s="22" t="str">
        <f t="shared" si="8"/>
        <v>  </v>
      </c>
      <c r="P885" s="1"/>
      <c r="Q885" s="1"/>
      <c r="R885" s="1"/>
      <c r="S885" s="1"/>
      <c r="T885" s="1"/>
      <c r="U885" s="1"/>
      <c r="V885" s="1"/>
      <c r="W885" s="1">
        <f t="shared" si="9"/>
        <v>0</v>
      </c>
      <c r="X885" s="1" t="str">
        <f t="shared" si="10"/>
        <v>#DIV/0!</v>
      </c>
      <c r="Y885" s="1" t="str">
        <f t="shared" si="12"/>
        <v>#DIV/0!</v>
      </c>
    </row>
    <row r="886">
      <c r="A886" s="36" t="str">
        <f t="shared" si="1"/>
        <v/>
      </c>
      <c r="C886" s="38">
        <f t="shared" si="11"/>
        <v>0</v>
      </c>
      <c r="D886" s="24"/>
      <c r="E886" s="40" t="str">
        <f t="shared" si="3"/>
        <v/>
      </c>
      <c r="F886" s="22"/>
      <c r="H886" s="22"/>
      <c r="J886" s="26"/>
      <c r="K886" s="1">
        <f t="shared" si="4"/>
        <v>0</v>
      </c>
      <c r="L886" s="1">
        <f t="shared" si="5"/>
        <v>0</v>
      </c>
      <c r="M886" s="22">
        <f t="shared" si="6"/>
        <v>0</v>
      </c>
      <c r="N886" s="22" t="str">
        <f t="shared" si="7"/>
        <v/>
      </c>
      <c r="O886" s="22" t="str">
        <f t="shared" si="8"/>
        <v>  </v>
      </c>
      <c r="P886" s="1"/>
      <c r="Q886" s="1"/>
      <c r="R886" s="1"/>
      <c r="S886" s="1"/>
      <c r="T886" s="1"/>
      <c r="U886" s="1"/>
      <c r="V886" s="1"/>
      <c r="W886" s="1">
        <f t="shared" si="9"/>
        <v>0</v>
      </c>
      <c r="X886" s="1" t="str">
        <f t="shared" si="10"/>
        <v>#DIV/0!</v>
      </c>
      <c r="Y886" s="1" t="str">
        <f t="shared" si="12"/>
        <v>#DIV/0!</v>
      </c>
    </row>
    <row r="887">
      <c r="A887" s="36" t="str">
        <f t="shared" si="1"/>
        <v/>
      </c>
      <c r="C887" s="38">
        <f t="shared" si="11"/>
        <v>0</v>
      </c>
      <c r="D887" s="24"/>
      <c r="E887" s="40" t="str">
        <f t="shared" si="3"/>
        <v/>
      </c>
      <c r="F887" s="22"/>
      <c r="H887" s="22"/>
      <c r="J887" s="26"/>
      <c r="K887" s="1">
        <f t="shared" si="4"/>
        <v>0</v>
      </c>
      <c r="L887" s="1">
        <f t="shared" si="5"/>
        <v>0</v>
      </c>
      <c r="M887" s="22">
        <f t="shared" si="6"/>
        <v>0</v>
      </c>
      <c r="N887" s="22" t="str">
        <f t="shared" si="7"/>
        <v/>
      </c>
      <c r="O887" s="22" t="str">
        <f t="shared" si="8"/>
        <v>  </v>
      </c>
      <c r="P887" s="1"/>
      <c r="Q887" s="1"/>
      <c r="R887" s="1"/>
      <c r="S887" s="1"/>
      <c r="T887" s="1"/>
      <c r="U887" s="1"/>
      <c r="V887" s="1"/>
      <c r="W887" s="1">
        <f t="shared" si="9"/>
        <v>0</v>
      </c>
      <c r="X887" s="1" t="str">
        <f t="shared" si="10"/>
        <v>#DIV/0!</v>
      </c>
      <c r="Y887" s="1" t="str">
        <f t="shared" si="12"/>
        <v>#DIV/0!</v>
      </c>
    </row>
    <row r="888">
      <c r="A888" s="36" t="str">
        <f t="shared" si="1"/>
        <v/>
      </c>
      <c r="C888" s="38">
        <f t="shared" si="11"/>
        <v>0</v>
      </c>
      <c r="D888" s="24"/>
      <c r="E888" s="40" t="str">
        <f t="shared" si="3"/>
        <v/>
      </c>
      <c r="F888" s="22"/>
      <c r="H888" s="22"/>
      <c r="J888" s="26"/>
      <c r="K888" s="1">
        <f t="shared" si="4"/>
        <v>0</v>
      </c>
      <c r="L888" s="1">
        <f t="shared" si="5"/>
        <v>0</v>
      </c>
      <c r="M888" s="22">
        <f t="shared" si="6"/>
        <v>0</v>
      </c>
      <c r="N888" s="22" t="str">
        <f t="shared" si="7"/>
        <v/>
      </c>
      <c r="O888" s="22" t="str">
        <f t="shared" si="8"/>
        <v>  </v>
      </c>
      <c r="P888" s="1"/>
      <c r="Q888" s="1"/>
      <c r="R888" s="1"/>
      <c r="S888" s="1"/>
      <c r="T888" s="1"/>
      <c r="U888" s="1"/>
      <c r="V888" s="1"/>
      <c r="W888" s="1">
        <f t="shared" si="9"/>
        <v>0</v>
      </c>
      <c r="X888" s="1" t="str">
        <f t="shared" si="10"/>
        <v>#DIV/0!</v>
      </c>
      <c r="Y888" s="1" t="str">
        <f t="shared" si="12"/>
        <v>#DIV/0!</v>
      </c>
    </row>
    <row r="889">
      <c r="A889" s="36" t="str">
        <f t="shared" si="1"/>
        <v/>
      </c>
      <c r="C889" s="38">
        <f t="shared" si="11"/>
        <v>0</v>
      </c>
      <c r="D889" s="24"/>
      <c r="E889" s="40" t="str">
        <f t="shared" si="3"/>
        <v/>
      </c>
      <c r="F889" s="22"/>
      <c r="H889" s="22"/>
      <c r="J889" s="26"/>
      <c r="K889" s="1">
        <f t="shared" si="4"/>
        <v>0</v>
      </c>
      <c r="L889" s="1">
        <f t="shared" si="5"/>
        <v>0</v>
      </c>
      <c r="M889" s="22">
        <f t="shared" si="6"/>
        <v>0</v>
      </c>
      <c r="N889" s="22" t="str">
        <f t="shared" si="7"/>
        <v/>
      </c>
      <c r="O889" s="22" t="str">
        <f t="shared" si="8"/>
        <v>  </v>
      </c>
      <c r="P889" s="1"/>
      <c r="Q889" s="1"/>
      <c r="R889" s="1"/>
      <c r="S889" s="1"/>
      <c r="T889" s="1"/>
      <c r="U889" s="1"/>
      <c r="V889" s="1"/>
      <c r="W889" s="1">
        <f t="shared" si="9"/>
        <v>0</v>
      </c>
      <c r="X889" s="1" t="str">
        <f t="shared" si="10"/>
        <v>#DIV/0!</v>
      </c>
      <c r="Y889" s="1" t="str">
        <f t="shared" si="12"/>
        <v>#DIV/0!</v>
      </c>
    </row>
    <row r="890">
      <c r="A890" s="36" t="str">
        <f t="shared" si="1"/>
        <v/>
      </c>
      <c r="C890" s="38">
        <f t="shared" si="11"/>
        <v>0</v>
      </c>
      <c r="D890" s="24"/>
      <c r="E890" s="40" t="str">
        <f t="shared" si="3"/>
        <v/>
      </c>
      <c r="F890" s="22"/>
      <c r="H890" s="22"/>
      <c r="J890" s="26"/>
      <c r="K890" s="1">
        <f t="shared" si="4"/>
        <v>0</v>
      </c>
      <c r="L890" s="1">
        <f t="shared" si="5"/>
        <v>0</v>
      </c>
      <c r="M890" s="22">
        <f t="shared" si="6"/>
        <v>0</v>
      </c>
      <c r="N890" s="22" t="str">
        <f t="shared" si="7"/>
        <v/>
      </c>
      <c r="O890" s="22" t="str">
        <f t="shared" si="8"/>
        <v>  </v>
      </c>
      <c r="P890" s="1"/>
      <c r="Q890" s="1"/>
      <c r="R890" s="1"/>
      <c r="S890" s="1"/>
      <c r="T890" s="1"/>
      <c r="U890" s="1"/>
      <c r="V890" s="1"/>
      <c r="W890" s="1">
        <f t="shared" si="9"/>
        <v>0</v>
      </c>
      <c r="X890" s="1" t="str">
        <f t="shared" si="10"/>
        <v>#DIV/0!</v>
      </c>
      <c r="Y890" s="1" t="str">
        <f t="shared" si="12"/>
        <v>#DIV/0!</v>
      </c>
    </row>
    <row r="891">
      <c r="A891" s="36" t="str">
        <f t="shared" si="1"/>
        <v/>
      </c>
      <c r="C891" s="38">
        <f t="shared" si="11"/>
        <v>0</v>
      </c>
      <c r="D891" s="24"/>
      <c r="E891" s="40" t="str">
        <f t="shared" si="3"/>
        <v/>
      </c>
      <c r="F891" s="22"/>
      <c r="H891" s="22"/>
      <c r="J891" s="26"/>
      <c r="K891" s="1">
        <f t="shared" si="4"/>
        <v>0</v>
      </c>
      <c r="L891" s="1">
        <f t="shared" si="5"/>
        <v>0</v>
      </c>
      <c r="M891" s="22">
        <f t="shared" si="6"/>
        <v>0</v>
      </c>
      <c r="N891" s="22" t="str">
        <f t="shared" si="7"/>
        <v/>
      </c>
      <c r="O891" s="22" t="str">
        <f t="shared" si="8"/>
        <v>  </v>
      </c>
      <c r="P891" s="1"/>
      <c r="Q891" s="1"/>
      <c r="R891" s="1"/>
      <c r="S891" s="1"/>
      <c r="T891" s="1"/>
      <c r="U891" s="1"/>
      <c r="V891" s="1"/>
      <c r="W891" s="1">
        <f t="shared" si="9"/>
        <v>0</v>
      </c>
      <c r="X891" s="1" t="str">
        <f t="shared" si="10"/>
        <v>#DIV/0!</v>
      </c>
      <c r="Y891" s="1" t="str">
        <f t="shared" si="12"/>
        <v>#DIV/0!</v>
      </c>
    </row>
    <row r="892">
      <c r="A892" s="36" t="str">
        <f t="shared" si="1"/>
        <v/>
      </c>
      <c r="C892" s="38">
        <f t="shared" si="11"/>
        <v>0</v>
      </c>
      <c r="D892" s="24"/>
      <c r="E892" s="40" t="str">
        <f t="shared" si="3"/>
        <v/>
      </c>
      <c r="F892" s="22"/>
      <c r="H892" s="22"/>
      <c r="J892" s="26"/>
      <c r="K892" s="1">
        <f t="shared" si="4"/>
        <v>0</v>
      </c>
      <c r="L892" s="1">
        <f t="shared" si="5"/>
        <v>0</v>
      </c>
      <c r="M892" s="22">
        <f t="shared" si="6"/>
        <v>0</v>
      </c>
      <c r="N892" s="22" t="str">
        <f t="shared" si="7"/>
        <v/>
      </c>
      <c r="O892" s="22" t="str">
        <f t="shared" si="8"/>
        <v>  </v>
      </c>
      <c r="P892" s="1"/>
      <c r="Q892" s="1"/>
      <c r="R892" s="1"/>
      <c r="S892" s="1"/>
      <c r="T892" s="1"/>
      <c r="U892" s="1"/>
      <c r="V892" s="1"/>
      <c r="W892" s="1">
        <f t="shared" si="9"/>
        <v>0</v>
      </c>
      <c r="X892" s="1" t="str">
        <f t="shared" si="10"/>
        <v>#DIV/0!</v>
      </c>
      <c r="Y892" s="1" t="str">
        <f t="shared" si="12"/>
        <v>#DIV/0!</v>
      </c>
    </row>
    <row r="893">
      <c r="A893" s="36" t="str">
        <f t="shared" si="1"/>
        <v/>
      </c>
      <c r="C893" s="38">
        <f t="shared" si="11"/>
        <v>0</v>
      </c>
      <c r="D893" s="24"/>
      <c r="E893" s="40" t="str">
        <f t="shared" si="3"/>
        <v/>
      </c>
      <c r="F893" s="22"/>
      <c r="H893" s="22"/>
      <c r="J893" s="26"/>
      <c r="K893" s="1">
        <f t="shared" si="4"/>
        <v>0</v>
      </c>
      <c r="L893" s="1">
        <f t="shared" si="5"/>
        <v>0</v>
      </c>
      <c r="M893" s="22">
        <f t="shared" si="6"/>
        <v>0</v>
      </c>
      <c r="N893" s="22" t="str">
        <f t="shared" si="7"/>
        <v/>
      </c>
      <c r="O893" s="22" t="str">
        <f t="shared" si="8"/>
        <v>  </v>
      </c>
      <c r="P893" s="1"/>
      <c r="Q893" s="1"/>
      <c r="R893" s="1"/>
      <c r="S893" s="1"/>
      <c r="T893" s="1"/>
      <c r="U893" s="1"/>
      <c r="V893" s="1"/>
      <c r="W893" s="1">
        <f t="shared" si="9"/>
        <v>0</v>
      </c>
      <c r="X893" s="1" t="str">
        <f t="shared" si="10"/>
        <v>#DIV/0!</v>
      </c>
      <c r="Y893" s="1" t="str">
        <f t="shared" si="12"/>
        <v>#DIV/0!</v>
      </c>
    </row>
    <row r="894">
      <c r="A894" s="36" t="str">
        <f t="shared" si="1"/>
        <v/>
      </c>
      <c r="C894" s="38">
        <f t="shared" si="11"/>
        <v>0</v>
      </c>
      <c r="D894" s="24"/>
      <c r="E894" s="40" t="str">
        <f t="shared" si="3"/>
        <v/>
      </c>
      <c r="F894" s="22"/>
      <c r="H894" s="22"/>
      <c r="J894" s="26"/>
      <c r="K894" s="1">
        <f t="shared" si="4"/>
        <v>0</v>
      </c>
      <c r="L894" s="1">
        <f t="shared" si="5"/>
        <v>0</v>
      </c>
      <c r="M894" s="22">
        <f t="shared" si="6"/>
        <v>0</v>
      </c>
      <c r="N894" s="22" t="str">
        <f t="shared" si="7"/>
        <v/>
      </c>
      <c r="O894" s="22" t="str">
        <f t="shared" si="8"/>
        <v>  </v>
      </c>
      <c r="P894" s="1"/>
      <c r="Q894" s="1"/>
      <c r="R894" s="1"/>
      <c r="S894" s="1"/>
      <c r="T894" s="1"/>
      <c r="U894" s="1"/>
      <c r="V894" s="1"/>
      <c r="W894" s="1">
        <f t="shared" si="9"/>
        <v>0</v>
      </c>
      <c r="X894" s="1" t="str">
        <f t="shared" si="10"/>
        <v>#DIV/0!</v>
      </c>
      <c r="Y894" s="1" t="str">
        <f t="shared" si="12"/>
        <v>#DIV/0!</v>
      </c>
    </row>
    <row r="895">
      <c r="A895" s="36" t="str">
        <f t="shared" si="1"/>
        <v/>
      </c>
      <c r="C895" s="38">
        <f t="shared" si="11"/>
        <v>0</v>
      </c>
      <c r="D895" s="24"/>
      <c r="E895" s="40" t="str">
        <f t="shared" si="3"/>
        <v/>
      </c>
      <c r="F895" s="22"/>
      <c r="H895" s="22"/>
      <c r="J895" s="26"/>
      <c r="K895" s="1">
        <f t="shared" si="4"/>
        <v>0</v>
      </c>
      <c r="L895" s="1">
        <f t="shared" si="5"/>
        <v>0</v>
      </c>
      <c r="M895" s="22">
        <f t="shared" si="6"/>
        <v>0</v>
      </c>
      <c r="N895" s="22" t="str">
        <f t="shared" si="7"/>
        <v/>
      </c>
      <c r="O895" s="22" t="str">
        <f t="shared" si="8"/>
        <v>  </v>
      </c>
      <c r="P895" s="1"/>
      <c r="Q895" s="1"/>
      <c r="R895" s="1"/>
      <c r="S895" s="1"/>
      <c r="T895" s="1"/>
      <c r="U895" s="1"/>
      <c r="V895" s="1"/>
      <c r="W895" s="1">
        <f t="shared" si="9"/>
        <v>0</v>
      </c>
      <c r="X895" s="1" t="str">
        <f t="shared" si="10"/>
        <v>#DIV/0!</v>
      </c>
      <c r="Y895" s="1" t="str">
        <f t="shared" si="12"/>
        <v>#DIV/0!</v>
      </c>
    </row>
    <row r="896">
      <c r="A896" s="36" t="str">
        <f t="shared" si="1"/>
        <v/>
      </c>
      <c r="C896" s="38">
        <f t="shared" si="11"/>
        <v>0</v>
      </c>
      <c r="D896" s="24"/>
      <c r="E896" s="40" t="str">
        <f t="shared" si="3"/>
        <v/>
      </c>
      <c r="F896" s="22"/>
      <c r="H896" s="22"/>
      <c r="J896" s="26"/>
      <c r="K896" s="1">
        <f t="shared" si="4"/>
        <v>0</v>
      </c>
      <c r="L896" s="1">
        <f t="shared" si="5"/>
        <v>0</v>
      </c>
      <c r="M896" s="22">
        <f t="shared" si="6"/>
        <v>0</v>
      </c>
      <c r="N896" s="22" t="str">
        <f t="shared" si="7"/>
        <v/>
      </c>
      <c r="O896" s="22" t="str">
        <f t="shared" si="8"/>
        <v>  </v>
      </c>
      <c r="P896" s="1"/>
      <c r="Q896" s="1"/>
      <c r="R896" s="1"/>
      <c r="S896" s="1"/>
      <c r="T896" s="1"/>
      <c r="U896" s="1"/>
      <c r="V896" s="1"/>
      <c r="W896" s="1">
        <f t="shared" si="9"/>
        <v>0</v>
      </c>
      <c r="X896" s="1" t="str">
        <f t="shared" si="10"/>
        <v>#DIV/0!</v>
      </c>
      <c r="Y896" s="1" t="str">
        <f t="shared" si="12"/>
        <v>#DIV/0!</v>
      </c>
    </row>
    <row r="897">
      <c r="A897" s="36" t="str">
        <f t="shared" si="1"/>
        <v/>
      </c>
      <c r="C897" s="38">
        <f t="shared" si="11"/>
        <v>0</v>
      </c>
      <c r="D897" s="24"/>
      <c r="E897" s="40" t="str">
        <f t="shared" si="3"/>
        <v/>
      </c>
      <c r="F897" s="22"/>
      <c r="H897" s="22"/>
      <c r="J897" s="26"/>
      <c r="K897" s="1">
        <f t="shared" si="4"/>
        <v>0</v>
      </c>
      <c r="L897" s="1">
        <f t="shared" si="5"/>
        <v>0</v>
      </c>
      <c r="M897" s="22">
        <f t="shared" si="6"/>
        <v>0</v>
      </c>
      <c r="N897" s="22" t="str">
        <f t="shared" si="7"/>
        <v/>
      </c>
      <c r="O897" s="22" t="str">
        <f t="shared" si="8"/>
        <v>  </v>
      </c>
      <c r="P897" s="1"/>
      <c r="Q897" s="1"/>
      <c r="R897" s="1"/>
      <c r="S897" s="1"/>
      <c r="T897" s="1"/>
      <c r="U897" s="1"/>
      <c r="V897" s="1"/>
      <c r="W897" s="1">
        <f t="shared" si="9"/>
        <v>0</v>
      </c>
      <c r="X897" s="1" t="str">
        <f t="shared" si="10"/>
        <v>#DIV/0!</v>
      </c>
      <c r="Y897" s="1" t="str">
        <f t="shared" si="12"/>
        <v>#DIV/0!</v>
      </c>
    </row>
    <row r="898">
      <c r="A898" s="36" t="str">
        <f t="shared" si="1"/>
        <v/>
      </c>
      <c r="C898" s="38">
        <f t="shared" si="11"/>
        <v>0</v>
      </c>
      <c r="D898" s="24"/>
      <c r="E898" s="40" t="str">
        <f t="shared" si="3"/>
        <v/>
      </c>
      <c r="F898" s="22"/>
      <c r="H898" s="22"/>
      <c r="J898" s="26"/>
      <c r="K898" s="1">
        <f t="shared" si="4"/>
        <v>0</v>
      </c>
      <c r="L898" s="1">
        <f t="shared" si="5"/>
        <v>0</v>
      </c>
      <c r="M898" s="22">
        <f t="shared" si="6"/>
        <v>0</v>
      </c>
      <c r="N898" s="22" t="str">
        <f t="shared" si="7"/>
        <v/>
      </c>
      <c r="O898" s="22" t="str">
        <f t="shared" si="8"/>
        <v>  </v>
      </c>
      <c r="P898" s="1"/>
      <c r="Q898" s="1"/>
      <c r="R898" s="1"/>
      <c r="S898" s="1"/>
      <c r="T898" s="1"/>
      <c r="U898" s="1"/>
      <c r="V898" s="1"/>
      <c r="W898" s="1">
        <f t="shared" si="9"/>
        <v>0</v>
      </c>
      <c r="X898" s="1" t="str">
        <f t="shared" si="10"/>
        <v>#DIV/0!</v>
      </c>
      <c r="Y898" s="1" t="str">
        <f t="shared" si="12"/>
        <v>#DIV/0!</v>
      </c>
    </row>
    <row r="899">
      <c r="A899" s="36" t="str">
        <f t="shared" si="1"/>
        <v/>
      </c>
      <c r="C899" s="38">
        <f t="shared" si="11"/>
        <v>0</v>
      </c>
      <c r="D899" s="24"/>
      <c r="E899" s="40" t="str">
        <f t="shared" si="3"/>
        <v/>
      </c>
      <c r="F899" s="22"/>
      <c r="H899" s="22"/>
      <c r="J899" s="26"/>
      <c r="K899" s="1">
        <f t="shared" si="4"/>
        <v>0</v>
      </c>
      <c r="L899" s="1">
        <f t="shared" si="5"/>
        <v>0</v>
      </c>
      <c r="M899" s="22">
        <f t="shared" si="6"/>
        <v>0</v>
      </c>
      <c r="N899" s="22" t="str">
        <f t="shared" si="7"/>
        <v/>
      </c>
      <c r="O899" s="22" t="str">
        <f t="shared" si="8"/>
        <v>  </v>
      </c>
      <c r="P899" s="1"/>
      <c r="Q899" s="1"/>
      <c r="R899" s="1"/>
      <c r="S899" s="1"/>
      <c r="T899" s="1"/>
      <c r="U899" s="1"/>
      <c r="V899" s="1"/>
      <c r="W899" s="1">
        <f t="shared" si="9"/>
        <v>0</v>
      </c>
      <c r="X899" s="1" t="str">
        <f t="shared" si="10"/>
        <v>#DIV/0!</v>
      </c>
      <c r="Y899" s="1" t="str">
        <f t="shared" si="12"/>
        <v>#DIV/0!</v>
      </c>
    </row>
    <row r="900">
      <c r="A900" s="36" t="str">
        <f t="shared" si="1"/>
        <v/>
      </c>
      <c r="C900" s="38">
        <f t="shared" si="11"/>
        <v>0</v>
      </c>
      <c r="D900" s="24"/>
      <c r="E900" s="40" t="str">
        <f t="shared" si="3"/>
        <v/>
      </c>
      <c r="F900" s="22"/>
      <c r="H900" s="22"/>
      <c r="J900" s="26"/>
      <c r="K900" s="1">
        <f t="shared" si="4"/>
        <v>0</v>
      </c>
      <c r="L900" s="1">
        <f t="shared" si="5"/>
        <v>0</v>
      </c>
      <c r="M900" s="22">
        <f t="shared" si="6"/>
        <v>0</v>
      </c>
      <c r="N900" s="22" t="str">
        <f t="shared" si="7"/>
        <v/>
      </c>
      <c r="O900" s="22" t="str">
        <f t="shared" si="8"/>
        <v>  </v>
      </c>
      <c r="P900" s="1"/>
      <c r="Q900" s="1"/>
      <c r="R900" s="1"/>
      <c r="S900" s="1"/>
      <c r="T900" s="1"/>
      <c r="U900" s="1"/>
      <c r="V900" s="1"/>
      <c r="W900" s="1">
        <f t="shared" si="9"/>
        <v>0</v>
      </c>
      <c r="X900" s="1" t="str">
        <f t="shared" si="10"/>
        <v>#DIV/0!</v>
      </c>
      <c r="Y900" s="1" t="str">
        <f t="shared" si="12"/>
        <v>#DIV/0!</v>
      </c>
    </row>
    <row r="901">
      <c r="A901" s="36" t="str">
        <f t="shared" si="1"/>
        <v/>
      </c>
      <c r="C901" s="38">
        <f t="shared" si="11"/>
        <v>0</v>
      </c>
      <c r="D901" s="24"/>
      <c r="E901" s="40" t="str">
        <f t="shared" si="3"/>
        <v/>
      </c>
      <c r="F901" s="22"/>
      <c r="H901" s="22"/>
      <c r="J901" s="26"/>
      <c r="K901" s="1">
        <f t="shared" si="4"/>
        <v>0</v>
      </c>
      <c r="L901" s="1">
        <f t="shared" si="5"/>
        <v>0</v>
      </c>
      <c r="M901" s="22">
        <f t="shared" si="6"/>
        <v>0</v>
      </c>
      <c r="N901" s="22" t="str">
        <f t="shared" si="7"/>
        <v/>
      </c>
      <c r="O901" s="22" t="str">
        <f t="shared" si="8"/>
        <v>  </v>
      </c>
      <c r="P901" s="1"/>
      <c r="Q901" s="1"/>
      <c r="R901" s="1"/>
      <c r="S901" s="1"/>
      <c r="T901" s="1"/>
      <c r="U901" s="1"/>
      <c r="V901" s="1"/>
      <c r="W901" s="1">
        <f t="shared" si="9"/>
        <v>0</v>
      </c>
      <c r="X901" s="1" t="str">
        <f t="shared" si="10"/>
        <v>#DIV/0!</v>
      </c>
      <c r="Y901" s="1" t="str">
        <f t="shared" si="12"/>
        <v>#DIV/0!</v>
      </c>
    </row>
    <row r="902">
      <c r="A902" s="36" t="str">
        <f t="shared" si="1"/>
        <v/>
      </c>
      <c r="C902" s="38">
        <f t="shared" si="11"/>
        <v>0</v>
      </c>
      <c r="D902" s="24"/>
      <c r="E902" s="40" t="str">
        <f t="shared" si="3"/>
        <v/>
      </c>
      <c r="F902" s="22"/>
      <c r="H902" s="22"/>
      <c r="J902" s="26"/>
      <c r="K902" s="1">
        <f t="shared" si="4"/>
        <v>0</v>
      </c>
      <c r="L902" s="1">
        <f t="shared" si="5"/>
        <v>0</v>
      </c>
      <c r="M902" s="22">
        <f t="shared" si="6"/>
        <v>0</v>
      </c>
      <c r="N902" s="22" t="str">
        <f t="shared" si="7"/>
        <v/>
      </c>
      <c r="O902" s="22" t="str">
        <f t="shared" si="8"/>
        <v>  </v>
      </c>
      <c r="P902" s="1"/>
      <c r="Q902" s="1"/>
      <c r="R902" s="1"/>
      <c r="S902" s="1"/>
      <c r="T902" s="1"/>
      <c r="U902" s="1"/>
      <c r="V902" s="1"/>
      <c r="W902" s="1">
        <f t="shared" si="9"/>
        <v>0</v>
      </c>
      <c r="X902" s="1" t="str">
        <f t="shared" si="10"/>
        <v>#DIV/0!</v>
      </c>
      <c r="Y902" s="1" t="str">
        <f t="shared" si="12"/>
        <v>#DIV/0!</v>
      </c>
    </row>
    <row r="903">
      <c r="A903" s="36" t="str">
        <f t="shared" si="1"/>
        <v/>
      </c>
      <c r="C903" s="38">
        <f t="shared" si="11"/>
        <v>0</v>
      </c>
      <c r="D903" s="24"/>
      <c r="E903" s="40" t="str">
        <f t="shared" si="3"/>
        <v/>
      </c>
      <c r="F903" s="22"/>
      <c r="H903" s="22"/>
      <c r="J903" s="26"/>
      <c r="K903" s="1">
        <f t="shared" si="4"/>
        <v>0</v>
      </c>
      <c r="L903" s="1">
        <f t="shared" si="5"/>
        <v>0</v>
      </c>
      <c r="M903" s="22">
        <f t="shared" si="6"/>
        <v>0</v>
      </c>
      <c r="N903" s="22" t="str">
        <f t="shared" si="7"/>
        <v/>
      </c>
      <c r="O903" s="22" t="str">
        <f t="shared" si="8"/>
        <v>  </v>
      </c>
      <c r="P903" s="1"/>
      <c r="Q903" s="1"/>
      <c r="R903" s="1"/>
      <c r="S903" s="1"/>
      <c r="T903" s="1"/>
      <c r="U903" s="1"/>
      <c r="V903" s="1"/>
      <c r="W903" s="1">
        <f t="shared" si="9"/>
        <v>0</v>
      </c>
      <c r="X903" s="1" t="str">
        <f t="shared" si="10"/>
        <v>#DIV/0!</v>
      </c>
      <c r="Y903" s="1" t="str">
        <f t="shared" si="12"/>
        <v>#DIV/0!</v>
      </c>
    </row>
    <row r="904">
      <c r="A904" s="36" t="str">
        <f t="shared" si="1"/>
        <v/>
      </c>
      <c r="C904" s="38">
        <f t="shared" si="11"/>
        <v>0</v>
      </c>
      <c r="D904" s="24"/>
      <c r="E904" s="40" t="str">
        <f t="shared" si="3"/>
        <v/>
      </c>
      <c r="F904" s="22"/>
      <c r="H904" s="22"/>
      <c r="J904" s="26"/>
      <c r="K904" s="1">
        <f t="shared" si="4"/>
        <v>0</v>
      </c>
      <c r="L904" s="1">
        <f t="shared" si="5"/>
        <v>0</v>
      </c>
      <c r="M904" s="22">
        <f t="shared" si="6"/>
        <v>0</v>
      </c>
      <c r="N904" s="22" t="str">
        <f t="shared" si="7"/>
        <v/>
      </c>
      <c r="O904" s="22" t="str">
        <f t="shared" si="8"/>
        <v>  </v>
      </c>
      <c r="P904" s="1"/>
      <c r="Q904" s="1"/>
      <c r="R904" s="1"/>
      <c r="S904" s="1"/>
      <c r="T904" s="1"/>
      <c r="U904" s="1"/>
      <c r="V904" s="1"/>
      <c r="W904" s="1">
        <f t="shared" si="9"/>
        <v>0</v>
      </c>
      <c r="X904" s="1" t="str">
        <f t="shared" si="10"/>
        <v>#DIV/0!</v>
      </c>
      <c r="Y904" s="1" t="str">
        <f t="shared" si="12"/>
        <v>#DIV/0!</v>
      </c>
    </row>
    <row r="905">
      <c r="A905" s="36" t="str">
        <f t="shared" si="1"/>
        <v/>
      </c>
      <c r="C905" s="38">
        <f t="shared" si="11"/>
        <v>0</v>
      </c>
      <c r="D905" s="24"/>
      <c r="E905" s="40" t="str">
        <f t="shared" si="3"/>
        <v/>
      </c>
      <c r="F905" s="22"/>
      <c r="H905" s="22"/>
      <c r="J905" s="26"/>
      <c r="K905" s="1">
        <f t="shared" si="4"/>
        <v>0</v>
      </c>
      <c r="L905" s="1">
        <f t="shared" si="5"/>
        <v>0</v>
      </c>
      <c r="M905" s="22">
        <f t="shared" si="6"/>
        <v>0</v>
      </c>
      <c r="N905" s="22" t="str">
        <f t="shared" si="7"/>
        <v/>
      </c>
      <c r="O905" s="22" t="str">
        <f t="shared" si="8"/>
        <v>  </v>
      </c>
      <c r="P905" s="1"/>
      <c r="Q905" s="1"/>
      <c r="R905" s="1"/>
      <c r="S905" s="1"/>
      <c r="T905" s="1"/>
      <c r="U905" s="1"/>
      <c r="V905" s="1"/>
      <c r="W905" s="1">
        <f t="shared" si="9"/>
        <v>0</v>
      </c>
      <c r="X905" s="1" t="str">
        <f t="shared" si="10"/>
        <v>#DIV/0!</v>
      </c>
      <c r="Y905" s="1" t="str">
        <f t="shared" si="12"/>
        <v>#DIV/0!</v>
      </c>
    </row>
    <row r="906">
      <c r="A906" s="36" t="str">
        <f t="shared" si="1"/>
        <v/>
      </c>
      <c r="C906" s="38">
        <f t="shared" si="11"/>
        <v>0</v>
      </c>
      <c r="D906" s="24"/>
      <c r="E906" s="40" t="str">
        <f t="shared" si="3"/>
        <v/>
      </c>
      <c r="F906" s="22"/>
      <c r="H906" s="22"/>
      <c r="J906" s="26"/>
      <c r="K906" s="1">
        <f t="shared" si="4"/>
        <v>0</v>
      </c>
      <c r="L906" s="1">
        <f t="shared" si="5"/>
        <v>0</v>
      </c>
      <c r="M906" s="22">
        <f t="shared" si="6"/>
        <v>0</v>
      </c>
      <c r="N906" s="22" t="str">
        <f t="shared" si="7"/>
        <v/>
      </c>
      <c r="O906" s="22" t="str">
        <f t="shared" si="8"/>
        <v>  </v>
      </c>
      <c r="P906" s="1"/>
      <c r="Q906" s="1"/>
      <c r="R906" s="1"/>
      <c r="S906" s="1"/>
      <c r="T906" s="1"/>
      <c r="U906" s="1"/>
      <c r="V906" s="1"/>
      <c r="W906" s="1">
        <f t="shared" si="9"/>
        <v>0</v>
      </c>
      <c r="X906" s="1" t="str">
        <f t="shared" si="10"/>
        <v>#DIV/0!</v>
      </c>
      <c r="Y906" s="1" t="str">
        <f t="shared" si="12"/>
        <v>#DIV/0!</v>
      </c>
    </row>
    <row r="907">
      <c r="A907" s="36" t="str">
        <f t="shared" si="1"/>
        <v/>
      </c>
      <c r="C907" s="38">
        <f t="shared" si="11"/>
        <v>0</v>
      </c>
      <c r="D907" s="24"/>
      <c r="E907" s="40" t="str">
        <f t="shared" si="3"/>
        <v/>
      </c>
      <c r="F907" s="22"/>
      <c r="H907" s="22"/>
      <c r="J907" s="26"/>
      <c r="K907" s="1">
        <f t="shared" si="4"/>
        <v>0</v>
      </c>
      <c r="L907" s="1">
        <f t="shared" si="5"/>
        <v>0</v>
      </c>
      <c r="M907" s="22">
        <f t="shared" si="6"/>
        <v>0</v>
      </c>
      <c r="N907" s="22" t="str">
        <f t="shared" si="7"/>
        <v/>
      </c>
      <c r="O907" s="22" t="str">
        <f t="shared" si="8"/>
        <v>  </v>
      </c>
      <c r="P907" s="1"/>
      <c r="Q907" s="1"/>
      <c r="R907" s="1"/>
      <c r="S907" s="1"/>
      <c r="T907" s="1"/>
      <c r="U907" s="1"/>
      <c r="V907" s="1"/>
      <c r="W907" s="1">
        <f t="shared" si="9"/>
        <v>0</v>
      </c>
      <c r="X907" s="1" t="str">
        <f t="shared" si="10"/>
        <v>#DIV/0!</v>
      </c>
      <c r="Y907" s="1" t="str">
        <f t="shared" si="12"/>
        <v>#DIV/0!</v>
      </c>
    </row>
    <row r="908">
      <c r="A908" s="36" t="str">
        <f t="shared" si="1"/>
        <v/>
      </c>
      <c r="C908" s="38">
        <f t="shared" si="11"/>
        <v>0</v>
      </c>
      <c r="D908" s="24"/>
      <c r="E908" s="40" t="str">
        <f t="shared" si="3"/>
        <v/>
      </c>
      <c r="F908" s="22"/>
      <c r="H908" s="22"/>
      <c r="J908" s="26"/>
      <c r="K908" s="1">
        <f t="shared" si="4"/>
        <v>0</v>
      </c>
      <c r="L908" s="1">
        <f t="shared" si="5"/>
        <v>0</v>
      </c>
      <c r="M908" s="22">
        <f t="shared" si="6"/>
        <v>0</v>
      </c>
      <c r="N908" s="22" t="str">
        <f t="shared" si="7"/>
        <v/>
      </c>
      <c r="O908" s="22" t="str">
        <f t="shared" si="8"/>
        <v>  </v>
      </c>
      <c r="P908" s="1"/>
      <c r="Q908" s="1"/>
      <c r="R908" s="1"/>
      <c r="S908" s="1"/>
      <c r="T908" s="1"/>
      <c r="U908" s="1"/>
      <c r="V908" s="1"/>
      <c r="W908" s="1">
        <f t="shared" si="9"/>
        <v>0</v>
      </c>
      <c r="X908" s="1" t="str">
        <f t="shared" si="10"/>
        <v>#DIV/0!</v>
      </c>
      <c r="Y908" s="1" t="str">
        <f t="shared" si="12"/>
        <v>#DIV/0!</v>
      </c>
    </row>
    <row r="909">
      <c r="A909" s="36" t="str">
        <f t="shared" si="1"/>
        <v/>
      </c>
      <c r="C909" s="38">
        <f t="shared" si="11"/>
        <v>0</v>
      </c>
      <c r="D909" s="24"/>
      <c r="E909" s="40" t="str">
        <f t="shared" si="3"/>
        <v/>
      </c>
      <c r="F909" s="22"/>
      <c r="H909" s="22"/>
      <c r="J909" s="26"/>
      <c r="K909" s="1">
        <f t="shared" si="4"/>
        <v>0</v>
      </c>
      <c r="L909" s="1">
        <f t="shared" si="5"/>
        <v>0</v>
      </c>
      <c r="M909" s="22">
        <f t="shared" si="6"/>
        <v>0</v>
      </c>
      <c r="N909" s="22" t="str">
        <f t="shared" si="7"/>
        <v/>
      </c>
      <c r="O909" s="22" t="str">
        <f t="shared" si="8"/>
        <v>  </v>
      </c>
      <c r="P909" s="1"/>
      <c r="Q909" s="1"/>
      <c r="R909" s="1"/>
      <c r="S909" s="1"/>
      <c r="T909" s="1"/>
      <c r="U909" s="1"/>
      <c r="V909" s="1"/>
      <c r="W909" s="1">
        <f t="shared" si="9"/>
        <v>0</v>
      </c>
      <c r="X909" s="1" t="str">
        <f t="shared" si="10"/>
        <v>#DIV/0!</v>
      </c>
      <c r="Y909" s="1" t="str">
        <f t="shared" si="12"/>
        <v>#DIV/0!</v>
      </c>
    </row>
    <row r="910">
      <c r="A910" s="36" t="str">
        <f t="shared" si="1"/>
        <v/>
      </c>
      <c r="C910" s="38">
        <f t="shared" si="11"/>
        <v>0</v>
      </c>
      <c r="D910" s="24"/>
      <c r="E910" s="40" t="str">
        <f t="shared" si="3"/>
        <v/>
      </c>
      <c r="F910" s="22"/>
      <c r="H910" s="22"/>
      <c r="J910" s="26"/>
      <c r="K910" s="1">
        <f t="shared" si="4"/>
        <v>0</v>
      </c>
      <c r="L910" s="1">
        <f t="shared" si="5"/>
        <v>0</v>
      </c>
      <c r="M910" s="22">
        <f t="shared" si="6"/>
        <v>0</v>
      </c>
      <c r="N910" s="22" t="str">
        <f t="shared" si="7"/>
        <v/>
      </c>
      <c r="O910" s="22" t="str">
        <f t="shared" si="8"/>
        <v>  </v>
      </c>
      <c r="P910" s="1"/>
      <c r="Q910" s="1"/>
      <c r="R910" s="1"/>
      <c r="S910" s="1"/>
      <c r="T910" s="1"/>
      <c r="U910" s="1"/>
      <c r="V910" s="1"/>
      <c r="W910" s="1">
        <f t="shared" si="9"/>
        <v>0</v>
      </c>
      <c r="X910" s="1" t="str">
        <f t="shared" si="10"/>
        <v>#DIV/0!</v>
      </c>
      <c r="Y910" s="1" t="str">
        <f t="shared" si="12"/>
        <v>#DIV/0!</v>
      </c>
    </row>
    <row r="911">
      <c r="A911" s="36" t="str">
        <f t="shared" si="1"/>
        <v/>
      </c>
      <c r="C911" s="38">
        <f t="shared" si="11"/>
        <v>0</v>
      </c>
      <c r="D911" s="24"/>
      <c r="E911" s="40" t="str">
        <f t="shared" si="3"/>
        <v/>
      </c>
      <c r="F911" s="22"/>
      <c r="H911" s="22"/>
      <c r="J911" s="26"/>
      <c r="K911" s="1">
        <f t="shared" si="4"/>
        <v>0</v>
      </c>
      <c r="L911" s="1">
        <f t="shared" si="5"/>
        <v>0</v>
      </c>
      <c r="M911" s="22">
        <f t="shared" si="6"/>
        <v>0</v>
      </c>
      <c r="N911" s="22" t="str">
        <f t="shared" si="7"/>
        <v/>
      </c>
      <c r="O911" s="22" t="str">
        <f t="shared" si="8"/>
        <v>  </v>
      </c>
      <c r="P911" s="1"/>
      <c r="Q911" s="1"/>
      <c r="R911" s="1"/>
      <c r="S911" s="1"/>
      <c r="T911" s="1"/>
      <c r="U911" s="1"/>
      <c r="V911" s="1"/>
      <c r="W911" s="1">
        <f t="shared" si="9"/>
        <v>0</v>
      </c>
      <c r="X911" s="1" t="str">
        <f t="shared" si="10"/>
        <v>#DIV/0!</v>
      </c>
      <c r="Y911" s="1" t="str">
        <f t="shared" si="12"/>
        <v>#DIV/0!</v>
      </c>
    </row>
    <row r="912">
      <c r="A912" s="36" t="str">
        <f t="shared" si="1"/>
        <v/>
      </c>
      <c r="C912" s="38">
        <f t="shared" si="11"/>
        <v>0</v>
      </c>
      <c r="D912" s="24"/>
      <c r="E912" s="40" t="str">
        <f t="shared" si="3"/>
        <v/>
      </c>
      <c r="F912" s="22"/>
      <c r="H912" s="22"/>
      <c r="J912" s="26"/>
      <c r="K912" s="1">
        <f t="shared" si="4"/>
        <v>0</v>
      </c>
      <c r="L912" s="1">
        <f t="shared" si="5"/>
        <v>0</v>
      </c>
      <c r="M912" s="22">
        <f t="shared" si="6"/>
        <v>0</v>
      </c>
      <c r="N912" s="22" t="str">
        <f t="shared" si="7"/>
        <v/>
      </c>
      <c r="O912" s="22" t="str">
        <f t="shared" si="8"/>
        <v>  </v>
      </c>
      <c r="P912" s="1"/>
      <c r="Q912" s="1"/>
      <c r="R912" s="1"/>
      <c r="S912" s="1"/>
      <c r="T912" s="1"/>
      <c r="U912" s="1"/>
      <c r="V912" s="1"/>
      <c r="W912" s="1">
        <f t="shared" si="9"/>
        <v>0</v>
      </c>
      <c r="X912" s="1" t="str">
        <f t="shared" si="10"/>
        <v>#DIV/0!</v>
      </c>
      <c r="Y912" s="1" t="str">
        <f t="shared" si="12"/>
        <v>#DIV/0!</v>
      </c>
    </row>
    <row r="913">
      <c r="A913" s="36" t="str">
        <f t="shared" si="1"/>
        <v/>
      </c>
      <c r="C913" s="38">
        <f t="shared" si="11"/>
        <v>0</v>
      </c>
      <c r="D913" s="24"/>
      <c r="E913" s="40" t="str">
        <f t="shared" si="3"/>
        <v/>
      </c>
      <c r="F913" s="22"/>
      <c r="H913" s="22"/>
      <c r="J913" s="26"/>
      <c r="K913" s="1">
        <f t="shared" si="4"/>
        <v>0</v>
      </c>
      <c r="L913" s="1">
        <f t="shared" si="5"/>
        <v>0</v>
      </c>
      <c r="M913" s="22">
        <f t="shared" si="6"/>
        <v>0</v>
      </c>
      <c r="N913" s="22" t="str">
        <f t="shared" si="7"/>
        <v/>
      </c>
      <c r="O913" s="22" t="str">
        <f t="shared" si="8"/>
        <v>  </v>
      </c>
      <c r="P913" s="1"/>
      <c r="Q913" s="1"/>
      <c r="R913" s="1"/>
      <c r="S913" s="1"/>
      <c r="T913" s="1"/>
      <c r="U913" s="1"/>
      <c r="V913" s="1"/>
      <c r="W913" s="1">
        <f t="shared" si="9"/>
        <v>0</v>
      </c>
      <c r="X913" s="1" t="str">
        <f t="shared" si="10"/>
        <v>#DIV/0!</v>
      </c>
      <c r="Y913" s="1" t="str">
        <f t="shared" si="12"/>
        <v>#DIV/0!</v>
      </c>
    </row>
    <row r="914">
      <c r="A914" s="36" t="str">
        <f t="shared" si="1"/>
        <v/>
      </c>
      <c r="C914" s="38">
        <f t="shared" si="11"/>
        <v>0</v>
      </c>
      <c r="D914" s="24"/>
      <c r="E914" s="40" t="str">
        <f t="shared" si="3"/>
        <v/>
      </c>
      <c r="F914" s="22"/>
      <c r="H914" s="22"/>
      <c r="J914" s="26"/>
      <c r="K914" s="1">
        <f t="shared" si="4"/>
        <v>0</v>
      </c>
      <c r="L914" s="1">
        <f t="shared" si="5"/>
        <v>0</v>
      </c>
      <c r="M914" s="22">
        <f t="shared" si="6"/>
        <v>0</v>
      </c>
      <c r="N914" s="22" t="str">
        <f t="shared" si="7"/>
        <v/>
      </c>
      <c r="O914" s="22" t="str">
        <f t="shared" si="8"/>
        <v>  </v>
      </c>
      <c r="P914" s="1"/>
      <c r="Q914" s="1"/>
      <c r="R914" s="1"/>
      <c r="S914" s="1"/>
      <c r="T914" s="1"/>
      <c r="U914" s="1"/>
      <c r="V914" s="1"/>
      <c r="W914" s="1">
        <f t="shared" si="9"/>
        <v>0</v>
      </c>
      <c r="X914" s="1" t="str">
        <f t="shared" si="10"/>
        <v>#DIV/0!</v>
      </c>
      <c r="Y914" s="1" t="str">
        <f t="shared" si="12"/>
        <v>#DIV/0!</v>
      </c>
    </row>
    <row r="915">
      <c r="A915" s="36" t="str">
        <f t="shared" si="1"/>
        <v/>
      </c>
      <c r="C915" s="38">
        <f t="shared" si="11"/>
        <v>0</v>
      </c>
      <c r="D915" s="24"/>
      <c r="E915" s="40" t="str">
        <f t="shared" si="3"/>
        <v/>
      </c>
      <c r="F915" s="22"/>
      <c r="H915" s="22"/>
      <c r="J915" s="26"/>
      <c r="K915" s="1">
        <f t="shared" si="4"/>
        <v>0</v>
      </c>
      <c r="L915" s="1">
        <f t="shared" si="5"/>
        <v>0</v>
      </c>
      <c r="M915" s="22">
        <f t="shared" si="6"/>
        <v>0</v>
      </c>
      <c r="N915" s="22" t="str">
        <f t="shared" si="7"/>
        <v/>
      </c>
      <c r="O915" s="22" t="str">
        <f t="shared" si="8"/>
        <v>  </v>
      </c>
      <c r="P915" s="1"/>
      <c r="Q915" s="1"/>
      <c r="R915" s="1"/>
      <c r="S915" s="1"/>
      <c r="T915" s="1"/>
      <c r="U915" s="1"/>
      <c r="V915" s="1"/>
      <c r="W915" s="1">
        <f t="shared" si="9"/>
        <v>0</v>
      </c>
      <c r="X915" s="1" t="str">
        <f t="shared" si="10"/>
        <v>#DIV/0!</v>
      </c>
      <c r="Y915" s="1" t="str">
        <f t="shared" si="12"/>
        <v>#DIV/0!</v>
      </c>
    </row>
    <row r="916">
      <c r="A916" s="36" t="str">
        <f t="shared" si="1"/>
        <v/>
      </c>
      <c r="C916" s="38">
        <f t="shared" si="11"/>
        <v>0</v>
      </c>
      <c r="D916" s="24"/>
      <c r="E916" s="40" t="str">
        <f t="shared" si="3"/>
        <v/>
      </c>
      <c r="F916" s="22"/>
      <c r="H916" s="22"/>
      <c r="J916" s="26"/>
      <c r="K916" s="1">
        <f t="shared" si="4"/>
        <v>0</v>
      </c>
      <c r="L916" s="1">
        <f t="shared" si="5"/>
        <v>0</v>
      </c>
      <c r="M916" s="22">
        <f t="shared" si="6"/>
        <v>0</v>
      </c>
      <c r="N916" s="22" t="str">
        <f t="shared" si="7"/>
        <v/>
      </c>
      <c r="O916" s="22" t="str">
        <f t="shared" si="8"/>
        <v>  </v>
      </c>
      <c r="P916" s="1"/>
      <c r="Q916" s="1"/>
      <c r="R916" s="1"/>
      <c r="S916" s="1"/>
      <c r="T916" s="1"/>
      <c r="U916" s="1"/>
      <c r="V916" s="1"/>
      <c r="W916" s="1">
        <f t="shared" si="9"/>
        <v>0</v>
      </c>
      <c r="X916" s="1" t="str">
        <f t="shared" si="10"/>
        <v>#DIV/0!</v>
      </c>
      <c r="Y916" s="1" t="str">
        <f t="shared" si="12"/>
        <v>#DIV/0!</v>
      </c>
    </row>
    <row r="917">
      <c r="A917" s="36" t="str">
        <f t="shared" si="1"/>
        <v/>
      </c>
      <c r="C917" s="38">
        <f t="shared" si="11"/>
        <v>0</v>
      </c>
      <c r="D917" s="24"/>
      <c r="E917" s="40" t="str">
        <f t="shared" si="3"/>
        <v/>
      </c>
      <c r="F917" s="22"/>
      <c r="H917" s="22"/>
      <c r="J917" s="26"/>
      <c r="K917" s="1">
        <f t="shared" si="4"/>
        <v>0</v>
      </c>
      <c r="L917" s="1">
        <f t="shared" si="5"/>
        <v>0</v>
      </c>
      <c r="M917" s="22">
        <f t="shared" si="6"/>
        <v>0</v>
      </c>
      <c r="N917" s="22" t="str">
        <f t="shared" si="7"/>
        <v/>
      </c>
      <c r="O917" s="22" t="str">
        <f t="shared" si="8"/>
        <v>  </v>
      </c>
      <c r="P917" s="1"/>
      <c r="Q917" s="1"/>
      <c r="R917" s="1"/>
      <c r="S917" s="1"/>
      <c r="T917" s="1"/>
      <c r="U917" s="1"/>
      <c r="V917" s="1"/>
      <c r="W917" s="1">
        <f t="shared" si="9"/>
        <v>0</v>
      </c>
      <c r="X917" s="1" t="str">
        <f t="shared" si="10"/>
        <v>#DIV/0!</v>
      </c>
      <c r="Y917" s="1" t="str">
        <f t="shared" si="12"/>
        <v>#DIV/0!</v>
      </c>
    </row>
    <row r="918">
      <c r="A918" s="36" t="str">
        <f t="shared" si="1"/>
        <v/>
      </c>
      <c r="C918" s="38">
        <f t="shared" si="11"/>
        <v>0</v>
      </c>
      <c r="D918" s="24"/>
      <c r="E918" s="40" t="str">
        <f t="shared" si="3"/>
        <v/>
      </c>
      <c r="F918" s="22"/>
      <c r="H918" s="22"/>
      <c r="J918" s="26"/>
      <c r="K918" s="1">
        <f t="shared" si="4"/>
        <v>0</v>
      </c>
      <c r="L918" s="1">
        <f t="shared" si="5"/>
        <v>0</v>
      </c>
      <c r="M918" s="22">
        <f t="shared" si="6"/>
        <v>0</v>
      </c>
      <c r="N918" s="22" t="str">
        <f t="shared" si="7"/>
        <v/>
      </c>
      <c r="O918" s="22" t="str">
        <f t="shared" si="8"/>
        <v>  </v>
      </c>
      <c r="P918" s="1"/>
      <c r="Q918" s="1"/>
      <c r="R918" s="1"/>
      <c r="S918" s="1"/>
      <c r="T918" s="1"/>
      <c r="U918" s="1"/>
      <c r="V918" s="1"/>
      <c r="W918" s="1">
        <f t="shared" si="9"/>
        <v>0</v>
      </c>
      <c r="X918" s="1" t="str">
        <f t="shared" si="10"/>
        <v>#DIV/0!</v>
      </c>
      <c r="Y918" s="1" t="str">
        <f t="shared" si="12"/>
        <v>#DIV/0!</v>
      </c>
    </row>
    <row r="919">
      <c r="A919" s="36" t="str">
        <f t="shared" si="1"/>
        <v/>
      </c>
      <c r="C919" s="38">
        <f t="shared" si="11"/>
        <v>0</v>
      </c>
      <c r="D919" s="24"/>
      <c r="E919" s="40" t="str">
        <f t="shared" si="3"/>
        <v/>
      </c>
      <c r="F919" s="22"/>
      <c r="H919" s="22"/>
      <c r="J919" s="26"/>
      <c r="K919" s="1">
        <f t="shared" si="4"/>
        <v>0</v>
      </c>
      <c r="L919" s="1">
        <f t="shared" si="5"/>
        <v>0</v>
      </c>
      <c r="M919" s="22">
        <f t="shared" si="6"/>
        <v>0</v>
      </c>
      <c r="N919" s="22" t="str">
        <f t="shared" si="7"/>
        <v/>
      </c>
      <c r="O919" s="22" t="str">
        <f t="shared" si="8"/>
        <v>  </v>
      </c>
      <c r="P919" s="1"/>
      <c r="Q919" s="1"/>
      <c r="R919" s="1"/>
      <c r="S919" s="1"/>
      <c r="T919" s="1"/>
      <c r="U919" s="1"/>
      <c r="V919" s="1"/>
      <c r="W919" s="1">
        <f t="shared" si="9"/>
        <v>0</v>
      </c>
      <c r="X919" s="1" t="str">
        <f t="shared" si="10"/>
        <v>#DIV/0!</v>
      </c>
      <c r="Y919" s="1" t="str">
        <f t="shared" si="12"/>
        <v>#DIV/0!</v>
      </c>
    </row>
    <row r="920">
      <c r="A920" s="36" t="str">
        <f t="shared" si="1"/>
        <v/>
      </c>
      <c r="C920" s="38">
        <f t="shared" si="11"/>
        <v>0</v>
      </c>
      <c r="D920" s="24"/>
      <c r="E920" s="40" t="str">
        <f t="shared" si="3"/>
        <v/>
      </c>
      <c r="F920" s="22"/>
      <c r="H920" s="22"/>
      <c r="J920" s="26"/>
      <c r="K920" s="1">
        <f t="shared" si="4"/>
        <v>0</v>
      </c>
      <c r="L920" s="1">
        <f t="shared" si="5"/>
        <v>0</v>
      </c>
      <c r="M920" s="22">
        <f t="shared" si="6"/>
        <v>0</v>
      </c>
      <c r="N920" s="22" t="str">
        <f t="shared" si="7"/>
        <v/>
      </c>
      <c r="O920" s="22" t="str">
        <f t="shared" si="8"/>
        <v>  </v>
      </c>
      <c r="P920" s="1"/>
      <c r="Q920" s="1"/>
      <c r="R920" s="1"/>
      <c r="S920" s="1"/>
      <c r="T920" s="1"/>
      <c r="U920" s="1"/>
      <c r="V920" s="1"/>
      <c r="W920" s="1">
        <f t="shared" si="9"/>
        <v>0</v>
      </c>
      <c r="X920" s="1" t="str">
        <f t="shared" si="10"/>
        <v>#DIV/0!</v>
      </c>
      <c r="Y920" s="1" t="str">
        <f t="shared" si="12"/>
        <v>#DIV/0!</v>
      </c>
    </row>
    <row r="921">
      <c r="A921" s="36" t="str">
        <f t="shared" si="1"/>
        <v/>
      </c>
      <c r="C921" s="38">
        <f t="shared" si="11"/>
        <v>0</v>
      </c>
      <c r="D921" s="24"/>
      <c r="E921" s="40" t="str">
        <f t="shared" si="3"/>
        <v/>
      </c>
      <c r="F921" s="22"/>
      <c r="H921" s="22"/>
      <c r="J921" s="26"/>
      <c r="K921" s="1">
        <f t="shared" si="4"/>
        <v>0</v>
      </c>
      <c r="L921" s="1">
        <f t="shared" si="5"/>
        <v>0</v>
      </c>
      <c r="M921" s="22">
        <f t="shared" si="6"/>
        <v>0</v>
      </c>
      <c r="N921" s="22" t="str">
        <f t="shared" si="7"/>
        <v/>
      </c>
      <c r="O921" s="22" t="str">
        <f t="shared" si="8"/>
        <v>  </v>
      </c>
      <c r="P921" s="1"/>
      <c r="Q921" s="1"/>
      <c r="R921" s="1"/>
      <c r="S921" s="1"/>
      <c r="T921" s="1"/>
      <c r="U921" s="1"/>
      <c r="V921" s="1"/>
      <c r="W921" s="1">
        <f t="shared" si="9"/>
        <v>0</v>
      </c>
      <c r="X921" s="1" t="str">
        <f t="shared" si="10"/>
        <v>#DIV/0!</v>
      </c>
      <c r="Y921" s="1" t="str">
        <f t="shared" si="12"/>
        <v>#DIV/0!</v>
      </c>
    </row>
    <row r="922">
      <c r="A922" s="36" t="str">
        <f t="shared" si="1"/>
        <v/>
      </c>
      <c r="C922" s="38">
        <f t="shared" si="11"/>
        <v>0</v>
      </c>
      <c r="D922" s="24"/>
      <c r="E922" s="40" t="str">
        <f t="shared" si="3"/>
        <v/>
      </c>
      <c r="F922" s="22"/>
      <c r="H922" s="22"/>
      <c r="J922" s="26"/>
      <c r="K922" s="1">
        <f t="shared" si="4"/>
        <v>0</v>
      </c>
      <c r="L922" s="1">
        <f t="shared" si="5"/>
        <v>0</v>
      </c>
      <c r="M922" s="22">
        <f t="shared" si="6"/>
        <v>0</v>
      </c>
      <c r="N922" s="22" t="str">
        <f t="shared" si="7"/>
        <v/>
      </c>
      <c r="O922" s="22" t="str">
        <f t="shared" si="8"/>
        <v>  </v>
      </c>
      <c r="P922" s="1"/>
      <c r="Q922" s="1"/>
      <c r="R922" s="1"/>
      <c r="S922" s="1"/>
      <c r="T922" s="1"/>
      <c r="U922" s="1"/>
      <c r="V922" s="1"/>
      <c r="W922" s="1">
        <f t="shared" si="9"/>
        <v>0</v>
      </c>
      <c r="X922" s="1" t="str">
        <f t="shared" si="10"/>
        <v>#DIV/0!</v>
      </c>
      <c r="Y922" s="1" t="str">
        <f t="shared" si="12"/>
        <v>#DIV/0!</v>
      </c>
    </row>
    <row r="923">
      <c r="A923" s="36" t="str">
        <f t="shared" si="1"/>
        <v/>
      </c>
      <c r="C923" s="38">
        <f t="shared" si="11"/>
        <v>0</v>
      </c>
      <c r="D923" s="24"/>
      <c r="E923" s="40" t="str">
        <f t="shared" si="3"/>
        <v/>
      </c>
      <c r="F923" s="22"/>
      <c r="H923" s="22"/>
      <c r="J923" s="26"/>
      <c r="K923" s="1">
        <f t="shared" si="4"/>
        <v>0</v>
      </c>
      <c r="L923" s="1">
        <f t="shared" si="5"/>
        <v>0</v>
      </c>
      <c r="M923" s="22">
        <f t="shared" si="6"/>
        <v>0</v>
      </c>
      <c r="N923" s="22" t="str">
        <f t="shared" si="7"/>
        <v/>
      </c>
      <c r="O923" s="22" t="str">
        <f t="shared" si="8"/>
        <v>  </v>
      </c>
      <c r="P923" s="1"/>
      <c r="Q923" s="1"/>
      <c r="R923" s="1"/>
      <c r="S923" s="1"/>
      <c r="T923" s="1"/>
      <c r="U923" s="1"/>
      <c r="V923" s="1"/>
      <c r="W923" s="1">
        <f t="shared" si="9"/>
        <v>0</v>
      </c>
      <c r="X923" s="1" t="str">
        <f t="shared" si="10"/>
        <v>#DIV/0!</v>
      </c>
      <c r="Y923" s="1" t="str">
        <f t="shared" si="12"/>
        <v>#DIV/0!</v>
      </c>
    </row>
    <row r="924">
      <c r="A924" s="36" t="str">
        <f t="shared" si="1"/>
        <v/>
      </c>
      <c r="C924" s="38">
        <f t="shared" si="11"/>
        <v>0</v>
      </c>
      <c r="D924" s="24"/>
      <c r="E924" s="40" t="str">
        <f t="shared" si="3"/>
        <v/>
      </c>
      <c r="F924" s="22"/>
      <c r="H924" s="22"/>
      <c r="J924" s="26"/>
      <c r="K924" s="1">
        <f t="shared" si="4"/>
        <v>0</v>
      </c>
      <c r="L924" s="1">
        <f t="shared" si="5"/>
        <v>0</v>
      </c>
      <c r="M924" s="22">
        <f t="shared" si="6"/>
        <v>0</v>
      </c>
      <c r="N924" s="22" t="str">
        <f t="shared" si="7"/>
        <v/>
      </c>
      <c r="O924" s="22" t="str">
        <f t="shared" si="8"/>
        <v>  </v>
      </c>
      <c r="P924" s="1"/>
      <c r="Q924" s="1"/>
      <c r="R924" s="1"/>
      <c r="S924" s="1"/>
      <c r="T924" s="1"/>
      <c r="U924" s="1"/>
      <c r="V924" s="1"/>
      <c r="W924" s="1">
        <f t="shared" si="9"/>
        <v>0</v>
      </c>
      <c r="X924" s="1" t="str">
        <f t="shared" si="10"/>
        <v>#DIV/0!</v>
      </c>
      <c r="Y924" s="1" t="str">
        <f t="shared" si="12"/>
        <v>#DIV/0!</v>
      </c>
    </row>
    <row r="925">
      <c r="A925" s="36" t="str">
        <f t="shared" si="1"/>
        <v/>
      </c>
      <c r="C925" s="38">
        <f t="shared" si="11"/>
        <v>0</v>
      </c>
      <c r="D925" s="24"/>
      <c r="E925" s="40" t="str">
        <f t="shared" si="3"/>
        <v/>
      </c>
      <c r="F925" s="22"/>
      <c r="H925" s="22"/>
      <c r="J925" s="26"/>
      <c r="K925" s="1">
        <f t="shared" si="4"/>
        <v>0</v>
      </c>
      <c r="L925" s="1">
        <f t="shared" si="5"/>
        <v>0</v>
      </c>
      <c r="M925" s="22">
        <f t="shared" si="6"/>
        <v>0</v>
      </c>
      <c r="N925" s="22" t="str">
        <f t="shared" si="7"/>
        <v/>
      </c>
      <c r="O925" s="22" t="str">
        <f t="shared" si="8"/>
        <v>  </v>
      </c>
      <c r="P925" s="1"/>
      <c r="Q925" s="1"/>
      <c r="R925" s="1"/>
      <c r="S925" s="1"/>
      <c r="T925" s="1"/>
      <c r="U925" s="1"/>
      <c r="V925" s="1"/>
      <c r="W925" s="1">
        <f t="shared" si="9"/>
        <v>0</v>
      </c>
      <c r="X925" s="1" t="str">
        <f t="shared" si="10"/>
        <v>#DIV/0!</v>
      </c>
      <c r="Y925" s="1" t="str">
        <f t="shared" si="12"/>
        <v>#DIV/0!</v>
      </c>
    </row>
    <row r="926">
      <c r="A926" s="36" t="str">
        <f t="shared" si="1"/>
        <v/>
      </c>
      <c r="C926" s="38">
        <f t="shared" si="11"/>
        <v>0</v>
      </c>
      <c r="D926" s="24"/>
      <c r="E926" s="40" t="str">
        <f t="shared" si="3"/>
        <v/>
      </c>
      <c r="F926" s="22"/>
      <c r="H926" s="22"/>
      <c r="J926" s="26"/>
      <c r="K926" s="1">
        <f t="shared" si="4"/>
        <v>0</v>
      </c>
      <c r="L926" s="1">
        <f t="shared" si="5"/>
        <v>0</v>
      </c>
      <c r="M926" s="22">
        <f t="shared" si="6"/>
        <v>0</v>
      </c>
      <c r="N926" s="22" t="str">
        <f t="shared" si="7"/>
        <v/>
      </c>
      <c r="O926" s="22" t="str">
        <f t="shared" si="8"/>
        <v>  </v>
      </c>
      <c r="P926" s="1"/>
      <c r="Q926" s="1"/>
      <c r="R926" s="1"/>
      <c r="S926" s="1"/>
      <c r="T926" s="1"/>
      <c r="U926" s="1"/>
      <c r="V926" s="1"/>
      <c r="W926" s="1">
        <f t="shared" si="9"/>
        <v>0</v>
      </c>
      <c r="X926" s="1" t="str">
        <f t="shared" si="10"/>
        <v>#DIV/0!</v>
      </c>
      <c r="Y926" s="1" t="str">
        <f t="shared" si="12"/>
        <v>#DIV/0!</v>
      </c>
    </row>
    <row r="927">
      <c r="A927" s="36" t="str">
        <f t="shared" si="1"/>
        <v/>
      </c>
      <c r="C927" s="38">
        <f t="shared" si="11"/>
        <v>0</v>
      </c>
      <c r="D927" s="24"/>
      <c r="E927" s="40" t="str">
        <f t="shared" si="3"/>
        <v/>
      </c>
      <c r="F927" s="22"/>
      <c r="H927" s="22"/>
      <c r="J927" s="26"/>
      <c r="K927" s="1">
        <f t="shared" si="4"/>
        <v>0</v>
      </c>
      <c r="L927" s="1">
        <f t="shared" si="5"/>
        <v>0</v>
      </c>
      <c r="M927" s="22">
        <f t="shared" si="6"/>
        <v>0</v>
      </c>
      <c r="N927" s="22" t="str">
        <f t="shared" si="7"/>
        <v/>
      </c>
      <c r="O927" s="22" t="str">
        <f t="shared" si="8"/>
        <v>  </v>
      </c>
      <c r="P927" s="1"/>
      <c r="Q927" s="1"/>
      <c r="R927" s="1"/>
      <c r="S927" s="1"/>
      <c r="T927" s="1"/>
      <c r="U927" s="1"/>
      <c r="V927" s="1"/>
      <c r="W927" s="1">
        <f t="shared" si="9"/>
        <v>0</v>
      </c>
      <c r="X927" s="1" t="str">
        <f t="shared" si="10"/>
        <v>#DIV/0!</v>
      </c>
      <c r="Y927" s="1" t="str">
        <f t="shared" si="12"/>
        <v>#DIV/0!</v>
      </c>
    </row>
    <row r="928">
      <c r="A928" s="36" t="str">
        <f t="shared" si="1"/>
        <v/>
      </c>
      <c r="C928" s="38">
        <f t="shared" si="11"/>
        <v>0</v>
      </c>
      <c r="D928" s="24"/>
      <c r="E928" s="40" t="str">
        <f t="shared" si="3"/>
        <v/>
      </c>
      <c r="F928" s="22"/>
      <c r="H928" s="22"/>
      <c r="J928" s="26"/>
      <c r="K928" s="1">
        <f t="shared" si="4"/>
        <v>0</v>
      </c>
      <c r="L928" s="1">
        <f t="shared" si="5"/>
        <v>0</v>
      </c>
      <c r="M928" s="22">
        <f t="shared" si="6"/>
        <v>0</v>
      </c>
      <c r="N928" s="22" t="str">
        <f t="shared" si="7"/>
        <v/>
      </c>
      <c r="O928" s="22" t="str">
        <f t="shared" si="8"/>
        <v>  </v>
      </c>
      <c r="P928" s="1"/>
      <c r="Q928" s="1"/>
      <c r="R928" s="1"/>
      <c r="S928" s="1"/>
      <c r="T928" s="1"/>
      <c r="U928" s="1"/>
      <c r="V928" s="1"/>
      <c r="W928" s="1">
        <f t="shared" si="9"/>
        <v>0</v>
      </c>
      <c r="X928" s="1" t="str">
        <f t="shared" si="10"/>
        <v>#DIV/0!</v>
      </c>
      <c r="Y928" s="1" t="str">
        <f t="shared" si="12"/>
        <v>#DIV/0!</v>
      </c>
    </row>
    <row r="929">
      <c r="A929" s="36" t="str">
        <f t="shared" si="1"/>
        <v/>
      </c>
      <c r="C929" s="38">
        <f t="shared" si="11"/>
        <v>0</v>
      </c>
      <c r="D929" s="24"/>
      <c r="E929" s="40" t="str">
        <f t="shared" si="3"/>
        <v/>
      </c>
      <c r="F929" s="22"/>
      <c r="H929" s="22"/>
      <c r="J929" s="26"/>
      <c r="K929" s="1">
        <f t="shared" si="4"/>
        <v>0</v>
      </c>
      <c r="L929" s="1">
        <f t="shared" si="5"/>
        <v>0</v>
      </c>
      <c r="M929" s="22">
        <f t="shared" si="6"/>
        <v>0</v>
      </c>
      <c r="N929" s="22" t="str">
        <f t="shared" si="7"/>
        <v/>
      </c>
      <c r="O929" s="22" t="str">
        <f t="shared" si="8"/>
        <v>  </v>
      </c>
      <c r="P929" s="1"/>
      <c r="Q929" s="1"/>
      <c r="R929" s="1"/>
      <c r="S929" s="1"/>
      <c r="T929" s="1"/>
      <c r="U929" s="1"/>
      <c r="V929" s="1"/>
      <c r="W929" s="1">
        <f t="shared" si="9"/>
        <v>0</v>
      </c>
      <c r="X929" s="1" t="str">
        <f t="shared" si="10"/>
        <v>#DIV/0!</v>
      </c>
      <c r="Y929" s="1" t="str">
        <f t="shared" si="12"/>
        <v>#DIV/0!</v>
      </c>
    </row>
    <row r="930">
      <c r="A930" s="36" t="str">
        <f t="shared" si="1"/>
        <v/>
      </c>
      <c r="C930" s="38">
        <f t="shared" si="11"/>
        <v>0</v>
      </c>
      <c r="D930" s="24"/>
      <c r="E930" s="40" t="str">
        <f t="shared" si="3"/>
        <v/>
      </c>
      <c r="F930" s="22"/>
      <c r="H930" s="22"/>
      <c r="J930" s="26"/>
      <c r="K930" s="1">
        <f t="shared" si="4"/>
        <v>0</v>
      </c>
      <c r="L930" s="1">
        <f t="shared" si="5"/>
        <v>0</v>
      </c>
      <c r="M930" s="22">
        <f t="shared" si="6"/>
        <v>0</v>
      </c>
      <c r="N930" s="22" t="str">
        <f t="shared" si="7"/>
        <v/>
      </c>
      <c r="O930" s="22" t="str">
        <f t="shared" si="8"/>
        <v>  </v>
      </c>
      <c r="P930" s="1"/>
      <c r="Q930" s="1"/>
      <c r="R930" s="1"/>
      <c r="S930" s="1"/>
      <c r="T930" s="1"/>
      <c r="U930" s="1"/>
      <c r="V930" s="1"/>
      <c r="W930" s="1">
        <f t="shared" si="9"/>
        <v>0</v>
      </c>
      <c r="X930" s="1" t="str">
        <f t="shared" si="10"/>
        <v>#DIV/0!</v>
      </c>
      <c r="Y930" s="1" t="str">
        <f t="shared" si="12"/>
        <v>#DIV/0!</v>
      </c>
    </row>
    <row r="931">
      <c r="A931" s="36" t="str">
        <f t="shared" si="1"/>
        <v/>
      </c>
      <c r="C931" s="38">
        <f t="shared" si="11"/>
        <v>0</v>
      </c>
      <c r="D931" s="24"/>
      <c r="E931" s="40" t="str">
        <f t="shared" si="3"/>
        <v/>
      </c>
      <c r="F931" s="22"/>
      <c r="H931" s="22"/>
      <c r="J931" s="26"/>
      <c r="K931" s="1">
        <f t="shared" si="4"/>
        <v>0</v>
      </c>
      <c r="L931" s="1">
        <f t="shared" si="5"/>
        <v>0</v>
      </c>
      <c r="M931" s="22">
        <f t="shared" si="6"/>
        <v>0</v>
      </c>
      <c r="N931" s="22" t="str">
        <f t="shared" si="7"/>
        <v/>
      </c>
      <c r="O931" s="22" t="str">
        <f t="shared" si="8"/>
        <v>  </v>
      </c>
      <c r="P931" s="1"/>
      <c r="Q931" s="1"/>
      <c r="R931" s="1"/>
      <c r="S931" s="1"/>
      <c r="T931" s="1"/>
      <c r="U931" s="1"/>
      <c r="V931" s="1"/>
      <c r="W931" s="1">
        <f t="shared" si="9"/>
        <v>0</v>
      </c>
      <c r="X931" s="1" t="str">
        <f t="shared" si="10"/>
        <v>#DIV/0!</v>
      </c>
      <c r="Y931" s="1" t="str">
        <f t="shared" si="12"/>
        <v>#DIV/0!</v>
      </c>
    </row>
    <row r="932">
      <c r="A932" s="36" t="str">
        <f t="shared" si="1"/>
        <v/>
      </c>
      <c r="C932" s="38">
        <f t="shared" si="11"/>
        <v>0</v>
      </c>
      <c r="D932" s="24"/>
      <c r="E932" s="40" t="str">
        <f t="shared" si="3"/>
        <v/>
      </c>
      <c r="F932" s="22"/>
      <c r="H932" s="22"/>
      <c r="J932" s="26"/>
      <c r="K932" s="1">
        <f t="shared" si="4"/>
        <v>0</v>
      </c>
      <c r="L932" s="1">
        <f t="shared" si="5"/>
        <v>0</v>
      </c>
      <c r="M932" s="22">
        <f t="shared" si="6"/>
        <v>0</v>
      </c>
      <c r="N932" s="22" t="str">
        <f t="shared" si="7"/>
        <v/>
      </c>
      <c r="O932" s="22" t="str">
        <f t="shared" si="8"/>
        <v>  </v>
      </c>
      <c r="P932" s="1"/>
      <c r="Q932" s="1"/>
      <c r="R932" s="1"/>
      <c r="S932" s="1"/>
      <c r="T932" s="1"/>
      <c r="U932" s="1"/>
      <c r="V932" s="1"/>
      <c r="W932" s="1">
        <f t="shared" si="9"/>
        <v>0</v>
      </c>
      <c r="X932" s="1" t="str">
        <f t="shared" si="10"/>
        <v>#DIV/0!</v>
      </c>
      <c r="Y932" s="1" t="str">
        <f t="shared" si="12"/>
        <v>#DIV/0!</v>
      </c>
    </row>
    <row r="933">
      <c r="A933" s="36" t="str">
        <f t="shared" si="1"/>
        <v/>
      </c>
      <c r="C933" s="38">
        <f t="shared" si="11"/>
        <v>0</v>
      </c>
      <c r="D933" s="24"/>
      <c r="E933" s="40" t="str">
        <f t="shared" si="3"/>
        <v/>
      </c>
      <c r="F933" s="22"/>
      <c r="H933" s="22"/>
      <c r="J933" s="26"/>
      <c r="K933" s="1">
        <f t="shared" si="4"/>
        <v>0</v>
      </c>
      <c r="L933" s="1">
        <f t="shared" si="5"/>
        <v>0</v>
      </c>
      <c r="M933" s="22">
        <f t="shared" si="6"/>
        <v>0</v>
      </c>
      <c r="N933" s="22" t="str">
        <f t="shared" si="7"/>
        <v/>
      </c>
      <c r="O933" s="22" t="str">
        <f t="shared" si="8"/>
        <v>  </v>
      </c>
      <c r="P933" s="1"/>
      <c r="Q933" s="1"/>
      <c r="R933" s="1"/>
      <c r="S933" s="1"/>
      <c r="T933" s="1"/>
      <c r="U933" s="1"/>
      <c r="V933" s="1"/>
      <c r="W933" s="1">
        <f t="shared" si="9"/>
        <v>0</v>
      </c>
      <c r="X933" s="1" t="str">
        <f t="shared" si="10"/>
        <v>#DIV/0!</v>
      </c>
      <c r="Y933" s="1" t="str">
        <f t="shared" si="12"/>
        <v>#DIV/0!</v>
      </c>
    </row>
    <row r="934">
      <c r="A934" s="36" t="str">
        <f t="shared" si="1"/>
        <v/>
      </c>
      <c r="C934" s="38">
        <f t="shared" si="11"/>
        <v>0</v>
      </c>
      <c r="D934" s="24"/>
      <c r="E934" s="40" t="str">
        <f t="shared" si="3"/>
        <v/>
      </c>
      <c r="F934" s="22"/>
      <c r="H934" s="22"/>
      <c r="J934" s="26"/>
      <c r="K934" s="1">
        <f t="shared" si="4"/>
        <v>0</v>
      </c>
      <c r="L934" s="1">
        <f t="shared" si="5"/>
        <v>0</v>
      </c>
      <c r="M934" s="22">
        <f t="shared" si="6"/>
        <v>0</v>
      </c>
      <c r="N934" s="22" t="str">
        <f t="shared" si="7"/>
        <v/>
      </c>
      <c r="O934" s="22" t="str">
        <f t="shared" si="8"/>
        <v>  </v>
      </c>
      <c r="P934" s="1"/>
      <c r="Q934" s="1"/>
      <c r="R934" s="1"/>
      <c r="S934" s="1"/>
      <c r="T934" s="1"/>
      <c r="U934" s="1"/>
      <c r="V934" s="1"/>
      <c r="W934" s="1">
        <f t="shared" si="9"/>
        <v>0</v>
      </c>
      <c r="X934" s="1" t="str">
        <f t="shared" si="10"/>
        <v>#DIV/0!</v>
      </c>
      <c r="Y934" s="1" t="str">
        <f t="shared" si="12"/>
        <v>#DIV/0!</v>
      </c>
    </row>
    <row r="935">
      <c r="A935" s="36" t="str">
        <f t="shared" si="1"/>
        <v/>
      </c>
      <c r="C935" s="38">
        <f t="shared" si="11"/>
        <v>0</v>
      </c>
      <c r="D935" s="24"/>
      <c r="E935" s="40" t="str">
        <f t="shared" si="3"/>
        <v/>
      </c>
      <c r="F935" s="22"/>
      <c r="H935" s="22"/>
      <c r="J935" s="26"/>
      <c r="K935" s="1">
        <f t="shared" si="4"/>
        <v>0</v>
      </c>
      <c r="L935" s="1">
        <f t="shared" si="5"/>
        <v>0</v>
      </c>
      <c r="M935" s="22">
        <f t="shared" si="6"/>
        <v>0</v>
      </c>
      <c r="N935" s="22" t="str">
        <f t="shared" si="7"/>
        <v/>
      </c>
      <c r="O935" s="22" t="str">
        <f t="shared" si="8"/>
        <v>  </v>
      </c>
      <c r="P935" s="1"/>
      <c r="Q935" s="1"/>
      <c r="R935" s="1"/>
      <c r="S935" s="1"/>
      <c r="T935" s="1"/>
      <c r="U935" s="1"/>
      <c r="V935" s="1"/>
      <c r="W935" s="1">
        <f t="shared" si="9"/>
        <v>0</v>
      </c>
      <c r="X935" s="1" t="str">
        <f t="shared" si="10"/>
        <v>#DIV/0!</v>
      </c>
      <c r="Y935" s="1" t="str">
        <f t="shared" si="12"/>
        <v>#DIV/0!</v>
      </c>
    </row>
    <row r="936">
      <c r="A936" s="36" t="str">
        <f t="shared" si="1"/>
        <v/>
      </c>
      <c r="C936" s="38">
        <f t="shared" si="11"/>
        <v>0</v>
      </c>
      <c r="D936" s="24"/>
      <c r="E936" s="40" t="str">
        <f t="shared" si="3"/>
        <v/>
      </c>
      <c r="F936" s="22"/>
      <c r="H936" s="22"/>
      <c r="J936" s="26"/>
      <c r="K936" s="1">
        <f t="shared" si="4"/>
        <v>0</v>
      </c>
      <c r="L936" s="1">
        <f t="shared" si="5"/>
        <v>0</v>
      </c>
      <c r="M936" s="22">
        <f t="shared" si="6"/>
        <v>0</v>
      </c>
      <c r="N936" s="22" t="str">
        <f t="shared" si="7"/>
        <v/>
      </c>
      <c r="O936" s="22" t="str">
        <f t="shared" si="8"/>
        <v>  </v>
      </c>
      <c r="P936" s="1"/>
      <c r="Q936" s="1"/>
      <c r="R936" s="1"/>
      <c r="S936" s="1"/>
      <c r="T936" s="1"/>
      <c r="U936" s="1"/>
      <c r="V936" s="1"/>
      <c r="W936" s="1">
        <f t="shared" si="9"/>
        <v>0</v>
      </c>
      <c r="X936" s="1" t="str">
        <f t="shared" si="10"/>
        <v>#DIV/0!</v>
      </c>
      <c r="Y936" s="1" t="str">
        <f t="shared" si="12"/>
        <v>#DIV/0!</v>
      </c>
    </row>
    <row r="937">
      <c r="A937" s="36" t="str">
        <f t="shared" si="1"/>
        <v/>
      </c>
      <c r="C937" s="38">
        <f t="shared" si="11"/>
        <v>0</v>
      </c>
      <c r="D937" s="24"/>
      <c r="E937" s="40" t="str">
        <f t="shared" si="3"/>
        <v/>
      </c>
      <c r="F937" s="22"/>
      <c r="H937" s="22"/>
      <c r="J937" s="26"/>
      <c r="K937" s="1">
        <f t="shared" si="4"/>
        <v>0</v>
      </c>
      <c r="L937" s="1">
        <f t="shared" si="5"/>
        <v>0</v>
      </c>
      <c r="M937" s="22">
        <f t="shared" si="6"/>
        <v>0</v>
      </c>
      <c r="N937" s="22" t="str">
        <f t="shared" si="7"/>
        <v/>
      </c>
      <c r="O937" s="22" t="str">
        <f t="shared" si="8"/>
        <v>  </v>
      </c>
      <c r="P937" s="1"/>
      <c r="Q937" s="1"/>
      <c r="R937" s="1"/>
      <c r="S937" s="1"/>
      <c r="T937" s="1"/>
      <c r="U937" s="1"/>
      <c r="V937" s="1"/>
      <c r="W937" s="1">
        <f t="shared" si="9"/>
        <v>0</v>
      </c>
      <c r="X937" s="1" t="str">
        <f t="shared" si="10"/>
        <v>#DIV/0!</v>
      </c>
      <c r="Y937" s="1" t="str">
        <f t="shared" si="12"/>
        <v>#DIV/0!</v>
      </c>
    </row>
    <row r="938">
      <c r="A938" s="36" t="str">
        <f t="shared" si="1"/>
        <v/>
      </c>
      <c r="C938" s="38">
        <f t="shared" si="11"/>
        <v>0</v>
      </c>
      <c r="D938" s="24"/>
      <c r="E938" s="40" t="str">
        <f t="shared" si="3"/>
        <v/>
      </c>
      <c r="F938" s="22"/>
      <c r="H938" s="22"/>
      <c r="J938" s="26"/>
      <c r="K938" s="1">
        <f t="shared" si="4"/>
        <v>0</v>
      </c>
      <c r="L938" s="1">
        <f t="shared" si="5"/>
        <v>0</v>
      </c>
      <c r="M938" s="22">
        <f t="shared" si="6"/>
        <v>0</v>
      </c>
      <c r="N938" s="22" t="str">
        <f t="shared" si="7"/>
        <v/>
      </c>
      <c r="O938" s="22" t="str">
        <f t="shared" si="8"/>
        <v>  </v>
      </c>
      <c r="P938" s="1"/>
      <c r="Q938" s="1"/>
      <c r="R938" s="1"/>
      <c r="S938" s="1"/>
      <c r="T938" s="1"/>
      <c r="U938" s="1"/>
      <c r="V938" s="1"/>
      <c r="W938" s="1">
        <f t="shared" si="9"/>
        <v>0</v>
      </c>
      <c r="X938" s="1" t="str">
        <f t="shared" si="10"/>
        <v>#DIV/0!</v>
      </c>
      <c r="Y938" s="1" t="str">
        <f t="shared" si="12"/>
        <v>#DIV/0!</v>
      </c>
    </row>
    <row r="939">
      <c r="A939" s="36" t="str">
        <f t="shared" si="1"/>
        <v/>
      </c>
      <c r="C939" s="38">
        <f t="shared" si="11"/>
        <v>0</v>
      </c>
      <c r="D939" s="24"/>
      <c r="E939" s="40" t="str">
        <f t="shared" si="3"/>
        <v/>
      </c>
      <c r="F939" s="22"/>
      <c r="H939" s="22"/>
      <c r="J939" s="26"/>
      <c r="K939" s="1">
        <f t="shared" si="4"/>
        <v>0</v>
      </c>
      <c r="L939" s="1">
        <f t="shared" si="5"/>
        <v>0</v>
      </c>
      <c r="M939" s="22">
        <f t="shared" si="6"/>
        <v>0</v>
      </c>
      <c r="N939" s="22" t="str">
        <f t="shared" si="7"/>
        <v/>
      </c>
      <c r="O939" s="22" t="str">
        <f t="shared" si="8"/>
        <v>  </v>
      </c>
      <c r="P939" s="1"/>
      <c r="Q939" s="1"/>
      <c r="R939" s="1"/>
      <c r="S939" s="1"/>
      <c r="T939" s="1"/>
      <c r="U939" s="1"/>
      <c r="V939" s="1"/>
      <c r="W939" s="1">
        <f t="shared" si="9"/>
        <v>0</v>
      </c>
      <c r="X939" s="1" t="str">
        <f t="shared" si="10"/>
        <v>#DIV/0!</v>
      </c>
      <c r="Y939" s="1" t="str">
        <f t="shared" si="12"/>
        <v>#DIV/0!</v>
      </c>
    </row>
    <row r="940">
      <c r="A940" s="36" t="str">
        <f t="shared" si="1"/>
        <v/>
      </c>
      <c r="C940" s="38">
        <f t="shared" si="11"/>
        <v>0</v>
      </c>
      <c r="D940" s="24"/>
      <c r="E940" s="40" t="str">
        <f t="shared" si="3"/>
        <v/>
      </c>
      <c r="F940" s="22"/>
      <c r="H940" s="22"/>
      <c r="J940" s="26"/>
      <c r="K940" s="1">
        <f t="shared" si="4"/>
        <v>0</v>
      </c>
      <c r="L940" s="1">
        <f t="shared" si="5"/>
        <v>0</v>
      </c>
      <c r="M940" s="22">
        <f t="shared" si="6"/>
        <v>0</v>
      </c>
      <c r="N940" s="22" t="str">
        <f t="shared" si="7"/>
        <v/>
      </c>
      <c r="O940" s="22" t="str">
        <f t="shared" si="8"/>
        <v>  </v>
      </c>
      <c r="P940" s="1"/>
      <c r="Q940" s="1"/>
      <c r="R940" s="1"/>
      <c r="S940" s="1"/>
      <c r="T940" s="1"/>
      <c r="U940" s="1"/>
      <c r="V940" s="1"/>
      <c r="W940" s="1">
        <f t="shared" si="9"/>
        <v>0</v>
      </c>
      <c r="X940" s="1" t="str">
        <f t="shared" si="10"/>
        <v>#DIV/0!</v>
      </c>
      <c r="Y940" s="1" t="str">
        <f t="shared" si="12"/>
        <v>#DIV/0!</v>
      </c>
    </row>
    <row r="941">
      <c r="A941" s="36" t="str">
        <f t="shared" si="1"/>
        <v/>
      </c>
      <c r="C941" s="38">
        <f t="shared" si="11"/>
        <v>0</v>
      </c>
      <c r="D941" s="24"/>
      <c r="E941" s="40" t="str">
        <f t="shared" si="3"/>
        <v/>
      </c>
      <c r="F941" s="22"/>
      <c r="H941" s="22"/>
      <c r="J941" s="26"/>
      <c r="K941" s="1">
        <f t="shared" si="4"/>
        <v>0</v>
      </c>
      <c r="L941" s="1">
        <f t="shared" si="5"/>
        <v>0</v>
      </c>
      <c r="M941" s="22">
        <f t="shared" si="6"/>
        <v>0</v>
      </c>
      <c r="N941" s="22" t="str">
        <f t="shared" si="7"/>
        <v/>
      </c>
      <c r="O941" s="22" t="str">
        <f t="shared" si="8"/>
        <v>  </v>
      </c>
      <c r="P941" s="1"/>
      <c r="Q941" s="1"/>
      <c r="R941" s="1"/>
      <c r="S941" s="1"/>
      <c r="T941" s="1"/>
      <c r="U941" s="1"/>
      <c r="V941" s="1"/>
      <c r="W941" s="1">
        <f t="shared" si="9"/>
        <v>0</v>
      </c>
      <c r="X941" s="1" t="str">
        <f t="shared" si="10"/>
        <v>#DIV/0!</v>
      </c>
      <c r="Y941" s="1" t="str">
        <f t="shared" si="12"/>
        <v>#DIV/0!</v>
      </c>
    </row>
    <row r="942">
      <c r="A942" s="36" t="str">
        <f t="shared" si="1"/>
        <v/>
      </c>
      <c r="C942" s="38">
        <f t="shared" si="11"/>
        <v>0</v>
      </c>
      <c r="D942" s="24"/>
      <c r="E942" s="40" t="str">
        <f t="shared" si="3"/>
        <v/>
      </c>
      <c r="F942" s="22"/>
      <c r="H942" s="22"/>
      <c r="J942" s="26"/>
      <c r="K942" s="1">
        <f t="shared" si="4"/>
        <v>0</v>
      </c>
      <c r="L942" s="1">
        <f t="shared" si="5"/>
        <v>0</v>
      </c>
      <c r="M942" s="22">
        <f t="shared" si="6"/>
        <v>0</v>
      </c>
      <c r="N942" s="22" t="str">
        <f t="shared" si="7"/>
        <v/>
      </c>
      <c r="O942" s="22" t="str">
        <f t="shared" si="8"/>
        <v>  </v>
      </c>
      <c r="P942" s="1"/>
      <c r="Q942" s="1"/>
      <c r="R942" s="1"/>
      <c r="S942" s="1"/>
      <c r="T942" s="1"/>
      <c r="U942" s="1"/>
      <c r="V942" s="1"/>
      <c r="W942" s="1">
        <f t="shared" si="9"/>
        <v>0</v>
      </c>
      <c r="X942" s="1" t="str">
        <f t="shared" si="10"/>
        <v>#DIV/0!</v>
      </c>
      <c r="Y942" s="1" t="str">
        <f t="shared" si="12"/>
        <v>#DIV/0!</v>
      </c>
    </row>
    <row r="943">
      <c r="A943" s="36" t="str">
        <f t="shared" si="1"/>
        <v/>
      </c>
      <c r="C943" s="38">
        <f t="shared" si="11"/>
        <v>0</v>
      </c>
      <c r="D943" s="24"/>
      <c r="E943" s="40" t="str">
        <f t="shared" si="3"/>
        <v/>
      </c>
      <c r="F943" s="22"/>
      <c r="H943" s="22"/>
      <c r="J943" s="26"/>
      <c r="K943" s="1">
        <f t="shared" si="4"/>
        <v>0</v>
      </c>
      <c r="L943" s="1">
        <f t="shared" si="5"/>
        <v>0</v>
      </c>
      <c r="M943" s="22">
        <f t="shared" si="6"/>
        <v>0</v>
      </c>
      <c r="N943" s="22" t="str">
        <f t="shared" si="7"/>
        <v/>
      </c>
      <c r="O943" s="22" t="str">
        <f t="shared" si="8"/>
        <v>  </v>
      </c>
      <c r="P943" s="1"/>
      <c r="Q943" s="1"/>
      <c r="R943" s="1"/>
      <c r="S943" s="1"/>
      <c r="T943" s="1"/>
      <c r="U943" s="1"/>
      <c r="V943" s="1"/>
      <c r="W943" s="1">
        <f t="shared" si="9"/>
        <v>0</v>
      </c>
      <c r="X943" s="1" t="str">
        <f t="shared" si="10"/>
        <v>#DIV/0!</v>
      </c>
      <c r="Y943" s="1" t="str">
        <f t="shared" si="12"/>
        <v>#DIV/0!</v>
      </c>
    </row>
    <row r="944">
      <c r="A944" s="36" t="str">
        <f t="shared" si="1"/>
        <v/>
      </c>
      <c r="C944" s="38">
        <f t="shared" si="11"/>
        <v>0</v>
      </c>
      <c r="D944" s="24"/>
      <c r="E944" s="40" t="str">
        <f t="shared" si="3"/>
        <v/>
      </c>
      <c r="F944" s="22"/>
      <c r="H944" s="22"/>
      <c r="J944" s="26"/>
      <c r="K944" s="1">
        <f t="shared" si="4"/>
        <v>0</v>
      </c>
      <c r="L944" s="1">
        <f t="shared" si="5"/>
        <v>0</v>
      </c>
      <c r="M944" s="22">
        <f t="shared" si="6"/>
        <v>0</v>
      </c>
      <c r="N944" s="22" t="str">
        <f t="shared" si="7"/>
        <v/>
      </c>
      <c r="O944" s="22" t="str">
        <f t="shared" si="8"/>
        <v>  </v>
      </c>
      <c r="P944" s="1"/>
      <c r="Q944" s="1"/>
      <c r="R944" s="1"/>
      <c r="S944" s="1"/>
      <c r="T944" s="1"/>
      <c r="U944" s="1"/>
      <c r="V944" s="1"/>
      <c r="W944" s="1">
        <f t="shared" si="9"/>
        <v>0</v>
      </c>
      <c r="X944" s="1" t="str">
        <f t="shared" si="10"/>
        <v>#DIV/0!</v>
      </c>
      <c r="Y944" s="1" t="str">
        <f t="shared" si="12"/>
        <v>#DIV/0!</v>
      </c>
    </row>
    <row r="945">
      <c r="A945" s="36" t="str">
        <f t="shared" si="1"/>
        <v/>
      </c>
      <c r="C945" s="38">
        <f t="shared" si="11"/>
        <v>0</v>
      </c>
      <c r="D945" s="24"/>
      <c r="E945" s="40" t="str">
        <f t="shared" si="3"/>
        <v/>
      </c>
      <c r="F945" s="22"/>
      <c r="H945" s="22"/>
      <c r="J945" s="26"/>
      <c r="K945" s="1">
        <f t="shared" si="4"/>
        <v>0</v>
      </c>
      <c r="L945" s="1">
        <f t="shared" si="5"/>
        <v>0</v>
      </c>
      <c r="M945" s="22">
        <f t="shared" si="6"/>
        <v>0</v>
      </c>
      <c r="N945" s="22" t="str">
        <f t="shared" si="7"/>
        <v/>
      </c>
      <c r="O945" s="22" t="str">
        <f t="shared" si="8"/>
        <v>  </v>
      </c>
      <c r="P945" s="1"/>
      <c r="Q945" s="1"/>
      <c r="R945" s="1"/>
      <c r="S945" s="1"/>
      <c r="T945" s="1"/>
      <c r="U945" s="1"/>
      <c r="V945" s="1"/>
      <c r="W945" s="1">
        <f t="shared" si="9"/>
        <v>0</v>
      </c>
      <c r="X945" s="1" t="str">
        <f t="shared" si="10"/>
        <v>#DIV/0!</v>
      </c>
      <c r="Y945" s="1" t="str">
        <f t="shared" si="12"/>
        <v>#DIV/0!</v>
      </c>
    </row>
    <row r="946">
      <c r="A946" s="36" t="str">
        <f t="shared" si="1"/>
        <v/>
      </c>
      <c r="C946" s="38">
        <f t="shared" si="11"/>
        <v>0</v>
      </c>
      <c r="D946" s="24"/>
      <c r="E946" s="40" t="str">
        <f t="shared" si="3"/>
        <v/>
      </c>
      <c r="F946" s="22"/>
      <c r="H946" s="22"/>
      <c r="J946" s="26"/>
      <c r="K946" s="1">
        <f t="shared" si="4"/>
        <v>0</v>
      </c>
      <c r="L946" s="1">
        <f t="shared" si="5"/>
        <v>0</v>
      </c>
      <c r="M946" s="22">
        <f t="shared" si="6"/>
        <v>0</v>
      </c>
      <c r="N946" s="22" t="str">
        <f t="shared" si="7"/>
        <v/>
      </c>
      <c r="O946" s="22" t="str">
        <f t="shared" si="8"/>
        <v>  </v>
      </c>
      <c r="P946" s="1"/>
      <c r="Q946" s="1"/>
      <c r="R946" s="1"/>
      <c r="S946" s="1"/>
      <c r="T946" s="1"/>
      <c r="U946" s="1"/>
      <c r="V946" s="1"/>
      <c r="W946" s="1">
        <f t="shared" si="9"/>
        <v>0</v>
      </c>
      <c r="X946" s="1" t="str">
        <f t="shared" si="10"/>
        <v>#DIV/0!</v>
      </c>
      <c r="Y946" s="1" t="str">
        <f t="shared" si="12"/>
        <v>#DIV/0!</v>
      </c>
    </row>
    <row r="947">
      <c r="A947" s="36" t="str">
        <f t="shared" si="1"/>
        <v/>
      </c>
      <c r="C947" s="38">
        <f t="shared" si="11"/>
        <v>0</v>
      </c>
      <c r="D947" s="24"/>
      <c r="E947" s="40" t="str">
        <f t="shared" si="3"/>
        <v/>
      </c>
      <c r="F947" s="22"/>
      <c r="H947" s="22"/>
      <c r="J947" s="26"/>
      <c r="K947" s="1">
        <f t="shared" si="4"/>
        <v>0</v>
      </c>
      <c r="L947" s="1">
        <f t="shared" si="5"/>
        <v>0</v>
      </c>
      <c r="M947" s="22">
        <f t="shared" si="6"/>
        <v>0</v>
      </c>
      <c r="N947" s="22" t="str">
        <f t="shared" si="7"/>
        <v/>
      </c>
      <c r="O947" s="22" t="str">
        <f t="shared" si="8"/>
        <v>  </v>
      </c>
      <c r="P947" s="1"/>
      <c r="Q947" s="1"/>
      <c r="R947" s="1"/>
      <c r="S947" s="1"/>
      <c r="T947" s="1"/>
      <c r="U947" s="1"/>
      <c r="V947" s="1"/>
      <c r="W947" s="1">
        <f t="shared" si="9"/>
        <v>0</v>
      </c>
      <c r="X947" s="1" t="str">
        <f t="shared" si="10"/>
        <v>#DIV/0!</v>
      </c>
      <c r="Y947" s="1" t="str">
        <f t="shared" si="12"/>
        <v>#DIV/0!</v>
      </c>
    </row>
    <row r="948">
      <c r="A948" s="36" t="str">
        <f t="shared" si="1"/>
        <v/>
      </c>
      <c r="C948" s="38">
        <f t="shared" si="11"/>
        <v>0</v>
      </c>
      <c r="D948" s="24"/>
      <c r="E948" s="40" t="str">
        <f t="shared" si="3"/>
        <v/>
      </c>
      <c r="F948" s="22"/>
      <c r="H948" s="22"/>
      <c r="J948" s="26"/>
      <c r="K948" s="1">
        <f t="shared" si="4"/>
        <v>0</v>
      </c>
      <c r="L948" s="1">
        <f t="shared" si="5"/>
        <v>0</v>
      </c>
      <c r="M948" s="22">
        <f t="shared" si="6"/>
        <v>0</v>
      </c>
      <c r="N948" s="22" t="str">
        <f t="shared" si="7"/>
        <v/>
      </c>
      <c r="O948" s="22" t="str">
        <f t="shared" si="8"/>
        <v>  </v>
      </c>
      <c r="P948" s="1"/>
      <c r="Q948" s="1"/>
      <c r="R948" s="1"/>
      <c r="S948" s="1"/>
      <c r="T948" s="1"/>
      <c r="U948" s="1"/>
      <c r="V948" s="1"/>
      <c r="W948" s="1">
        <f t="shared" si="9"/>
        <v>0</v>
      </c>
      <c r="X948" s="1" t="str">
        <f t="shared" si="10"/>
        <v>#DIV/0!</v>
      </c>
      <c r="Y948" s="1" t="str">
        <f t="shared" si="12"/>
        <v>#DIV/0!</v>
      </c>
    </row>
    <row r="949">
      <c r="A949" s="36" t="str">
        <f t="shared" si="1"/>
        <v/>
      </c>
      <c r="C949" s="38">
        <f t="shared" si="11"/>
        <v>0</v>
      </c>
      <c r="D949" s="24"/>
      <c r="E949" s="40" t="str">
        <f t="shared" si="3"/>
        <v/>
      </c>
      <c r="F949" s="22"/>
      <c r="H949" s="22"/>
      <c r="J949" s="26"/>
      <c r="K949" s="1">
        <f t="shared" si="4"/>
        <v>0</v>
      </c>
      <c r="L949" s="1">
        <f t="shared" si="5"/>
        <v>0</v>
      </c>
      <c r="M949" s="22">
        <f t="shared" si="6"/>
        <v>0</v>
      </c>
      <c r="N949" s="22" t="str">
        <f t="shared" si="7"/>
        <v/>
      </c>
      <c r="O949" s="22" t="str">
        <f t="shared" si="8"/>
        <v>  </v>
      </c>
      <c r="P949" s="1"/>
      <c r="Q949" s="1"/>
      <c r="R949" s="1"/>
      <c r="S949" s="1"/>
      <c r="T949" s="1"/>
      <c r="U949" s="1"/>
      <c r="V949" s="1"/>
      <c r="W949" s="1">
        <f t="shared" si="9"/>
        <v>0</v>
      </c>
      <c r="X949" s="1" t="str">
        <f t="shared" si="10"/>
        <v>#DIV/0!</v>
      </c>
      <c r="Y949" s="1" t="str">
        <f t="shared" si="12"/>
        <v>#DIV/0!</v>
      </c>
    </row>
    <row r="950">
      <c r="A950" s="36" t="str">
        <f t="shared" si="1"/>
        <v/>
      </c>
      <c r="C950" s="38">
        <f t="shared" si="11"/>
        <v>0</v>
      </c>
      <c r="D950" s="24"/>
      <c r="E950" s="40" t="str">
        <f t="shared" si="3"/>
        <v/>
      </c>
      <c r="F950" s="22"/>
      <c r="H950" s="22"/>
      <c r="J950" s="26"/>
      <c r="K950" s="1">
        <f t="shared" si="4"/>
        <v>0</v>
      </c>
      <c r="L950" s="1">
        <f t="shared" si="5"/>
        <v>0</v>
      </c>
      <c r="M950" s="22">
        <f t="shared" si="6"/>
        <v>0</v>
      </c>
      <c r="N950" s="22" t="str">
        <f t="shared" si="7"/>
        <v/>
      </c>
      <c r="O950" s="22" t="str">
        <f t="shared" si="8"/>
        <v>  </v>
      </c>
      <c r="P950" s="1"/>
      <c r="Q950" s="1"/>
      <c r="R950" s="1"/>
      <c r="S950" s="1"/>
      <c r="T950" s="1"/>
      <c r="U950" s="1"/>
      <c r="V950" s="1"/>
      <c r="W950" s="1">
        <f t="shared" si="9"/>
        <v>0</v>
      </c>
      <c r="X950" s="1" t="str">
        <f t="shared" si="10"/>
        <v>#DIV/0!</v>
      </c>
      <c r="Y950" s="1" t="str">
        <f t="shared" si="12"/>
        <v>#DIV/0!</v>
      </c>
    </row>
    <row r="951">
      <c r="A951" s="36" t="str">
        <f t="shared" si="1"/>
        <v/>
      </c>
      <c r="C951" s="38">
        <f t="shared" si="11"/>
        <v>0</v>
      </c>
      <c r="D951" s="24"/>
      <c r="E951" s="40" t="str">
        <f t="shared" si="3"/>
        <v/>
      </c>
      <c r="F951" s="22"/>
      <c r="H951" s="22"/>
      <c r="J951" s="26"/>
      <c r="K951" s="1">
        <f t="shared" si="4"/>
        <v>0</v>
      </c>
      <c r="L951" s="1">
        <f t="shared" si="5"/>
        <v>0</v>
      </c>
      <c r="M951" s="22">
        <f t="shared" si="6"/>
        <v>0</v>
      </c>
      <c r="N951" s="22" t="str">
        <f t="shared" si="7"/>
        <v/>
      </c>
      <c r="O951" s="22" t="str">
        <f t="shared" si="8"/>
        <v>  </v>
      </c>
      <c r="P951" s="1"/>
      <c r="Q951" s="1"/>
      <c r="R951" s="1"/>
      <c r="S951" s="1"/>
      <c r="T951" s="1"/>
      <c r="U951" s="1"/>
      <c r="V951" s="1"/>
      <c r="W951" s="1">
        <f t="shared" si="9"/>
        <v>0</v>
      </c>
      <c r="X951" s="1" t="str">
        <f t="shared" si="10"/>
        <v>#DIV/0!</v>
      </c>
      <c r="Y951" s="1" t="str">
        <f t="shared" si="12"/>
        <v>#DIV/0!</v>
      </c>
    </row>
    <row r="952">
      <c r="A952" s="36" t="str">
        <f t="shared" si="1"/>
        <v/>
      </c>
      <c r="C952" s="38">
        <f t="shared" si="11"/>
        <v>0</v>
      </c>
      <c r="D952" s="24"/>
      <c r="E952" s="40" t="str">
        <f t="shared" si="3"/>
        <v/>
      </c>
      <c r="F952" s="22"/>
      <c r="H952" s="22"/>
      <c r="J952" s="26"/>
      <c r="K952" s="1">
        <f t="shared" si="4"/>
        <v>0</v>
      </c>
      <c r="L952" s="1">
        <f t="shared" si="5"/>
        <v>0</v>
      </c>
      <c r="M952" s="22">
        <f t="shared" si="6"/>
        <v>0</v>
      </c>
      <c r="N952" s="22" t="str">
        <f t="shared" si="7"/>
        <v/>
      </c>
      <c r="O952" s="22" t="str">
        <f t="shared" si="8"/>
        <v>  </v>
      </c>
      <c r="P952" s="1"/>
      <c r="Q952" s="1"/>
      <c r="R952" s="1"/>
      <c r="S952" s="1"/>
      <c r="T952" s="1"/>
      <c r="U952" s="1"/>
      <c r="V952" s="1"/>
      <c r="W952" s="1">
        <f t="shared" si="9"/>
        <v>0</v>
      </c>
      <c r="X952" s="1" t="str">
        <f t="shared" si="10"/>
        <v>#DIV/0!</v>
      </c>
      <c r="Y952" s="1" t="str">
        <f t="shared" si="12"/>
        <v>#DIV/0!</v>
      </c>
    </row>
    <row r="953">
      <c r="A953" s="36" t="str">
        <f t="shared" si="1"/>
        <v/>
      </c>
      <c r="C953" s="38">
        <f t="shared" si="11"/>
        <v>0</v>
      </c>
      <c r="D953" s="24"/>
      <c r="E953" s="40" t="str">
        <f t="shared" si="3"/>
        <v/>
      </c>
      <c r="F953" s="22"/>
      <c r="H953" s="22"/>
      <c r="J953" s="26"/>
      <c r="K953" s="1">
        <f t="shared" si="4"/>
        <v>0</v>
      </c>
      <c r="L953" s="1">
        <f t="shared" si="5"/>
        <v>0</v>
      </c>
      <c r="M953" s="22">
        <f t="shared" si="6"/>
        <v>0</v>
      </c>
      <c r="N953" s="22" t="str">
        <f t="shared" si="7"/>
        <v/>
      </c>
      <c r="O953" s="22" t="str">
        <f t="shared" si="8"/>
        <v>  </v>
      </c>
      <c r="P953" s="1"/>
      <c r="Q953" s="1"/>
      <c r="R953" s="1"/>
      <c r="S953" s="1"/>
      <c r="T953" s="1"/>
      <c r="U953" s="1"/>
      <c r="V953" s="1"/>
      <c r="W953" s="1">
        <f t="shared" si="9"/>
        <v>0</v>
      </c>
      <c r="X953" s="1" t="str">
        <f t="shared" si="10"/>
        <v>#DIV/0!</v>
      </c>
      <c r="Y953" s="1" t="str">
        <f t="shared" si="12"/>
        <v>#DIV/0!</v>
      </c>
    </row>
    <row r="954">
      <c r="A954" s="36" t="str">
        <f t="shared" si="1"/>
        <v/>
      </c>
      <c r="C954" s="38">
        <f t="shared" si="11"/>
        <v>0</v>
      </c>
      <c r="D954" s="24"/>
      <c r="E954" s="40" t="str">
        <f t="shared" si="3"/>
        <v/>
      </c>
      <c r="F954" s="22"/>
      <c r="H954" s="22"/>
      <c r="J954" s="26"/>
      <c r="K954" s="1">
        <f t="shared" si="4"/>
        <v>0</v>
      </c>
      <c r="L954" s="1">
        <f t="shared" si="5"/>
        <v>0</v>
      </c>
      <c r="M954" s="22">
        <f t="shared" si="6"/>
        <v>0</v>
      </c>
      <c r="N954" s="22" t="str">
        <f t="shared" si="7"/>
        <v/>
      </c>
      <c r="O954" s="22" t="str">
        <f t="shared" si="8"/>
        <v>  </v>
      </c>
      <c r="P954" s="1"/>
      <c r="Q954" s="1"/>
      <c r="R954" s="1"/>
      <c r="S954" s="1"/>
      <c r="T954" s="1"/>
      <c r="U954" s="1"/>
      <c r="V954" s="1"/>
      <c r="W954" s="1">
        <f t="shared" si="9"/>
        <v>0</v>
      </c>
      <c r="X954" s="1" t="str">
        <f t="shared" si="10"/>
        <v>#DIV/0!</v>
      </c>
      <c r="Y954" s="1" t="str">
        <f t="shared" si="12"/>
        <v>#DIV/0!</v>
      </c>
    </row>
    <row r="955">
      <c r="A955" s="36" t="str">
        <f t="shared" si="1"/>
        <v/>
      </c>
      <c r="C955" s="38">
        <f t="shared" si="11"/>
        <v>0</v>
      </c>
      <c r="D955" s="24"/>
      <c r="E955" s="40" t="str">
        <f t="shared" si="3"/>
        <v/>
      </c>
      <c r="F955" s="22"/>
      <c r="H955" s="22"/>
      <c r="J955" s="26"/>
      <c r="K955" s="1">
        <f t="shared" si="4"/>
        <v>0</v>
      </c>
      <c r="L955" s="1">
        <f t="shared" si="5"/>
        <v>0</v>
      </c>
      <c r="M955" s="22">
        <f t="shared" si="6"/>
        <v>0</v>
      </c>
      <c r="N955" s="22" t="str">
        <f t="shared" si="7"/>
        <v/>
      </c>
      <c r="O955" s="22" t="str">
        <f t="shared" si="8"/>
        <v>  </v>
      </c>
      <c r="P955" s="1"/>
      <c r="Q955" s="1"/>
      <c r="R955" s="1"/>
      <c r="S955" s="1"/>
      <c r="T955" s="1"/>
      <c r="U955" s="1"/>
      <c r="V955" s="1"/>
      <c r="W955" s="1">
        <f t="shared" si="9"/>
        <v>0</v>
      </c>
      <c r="X955" s="1" t="str">
        <f t="shared" si="10"/>
        <v>#DIV/0!</v>
      </c>
      <c r="Y955" s="1" t="str">
        <f t="shared" si="12"/>
        <v>#DIV/0!</v>
      </c>
    </row>
    <row r="956">
      <c r="A956" s="36" t="str">
        <f t="shared" si="1"/>
        <v/>
      </c>
      <c r="C956" s="38">
        <f t="shared" si="11"/>
        <v>0</v>
      </c>
      <c r="D956" s="24"/>
      <c r="E956" s="40" t="str">
        <f t="shared" si="3"/>
        <v/>
      </c>
      <c r="F956" s="22"/>
      <c r="H956" s="22"/>
      <c r="J956" s="26"/>
      <c r="K956" s="1">
        <f t="shared" si="4"/>
        <v>0</v>
      </c>
      <c r="L956" s="1">
        <f t="shared" si="5"/>
        <v>0</v>
      </c>
      <c r="M956" s="22">
        <f t="shared" si="6"/>
        <v>0</v>
      </c>
      <c r="N956" s="22" t="str">
        <f t="shared" si="7"/>
        <v/>
      </c>
      <c r="O956" s="22" t="str">
        <f t="shared" si="8"/>
        <v>  </v>
      </c>
      <c r="P956" s="1"/>
      <c r="Q956" s="1"/>
      <c r="R956" s="1"/>
      <c r="S956" s="1"/>
      <c r="T956" s="1"/>
      <c r="U956" s="1"/>
      <c r="V956" s="1"/>
      <c r="W956" s="1">
        <f t="shared" si="9"/>
        <v>0</v>
      </c>
      <c r="X956" s="1" t="str">
        <f t="shared" si="10"/>
        <v>#DIV/0!</v>
      </c>
      <c r="Y956" s="1" t="str">
        <f t="shared" si="12"/>
        <v>#DIV/0!</v>
      </c>
    </row>
    <row r="957">
      <c r="A957" s="36" t="str">
        <f t="shared" si="1"/>
        <v/>
      </c>
      <c r="C957" s="38">
        <f t="shared" si="11"/>
        <v>0</v>
      </c>
      <c r="D957" s="24"/>
      <c r="E957" s="40" t="str">
        <f t="shared" si="3"/>
        <v/>
      </c>
      <c r="F957" s="22"/>
      <c r="H957" s="22"/>
      <c r="J957" s="26"/>
      <c r="K957" s="1">
        <f t="shared" si="4"/>
        <v>0</v>
      </c>
      <c r="L957" s="1">
        <f t="shared" si="5"/>
        <v>0</v>
      </c>
      <c r="M957" s="22">
        <f t="shared" si="6"/>
        <v>0</v>
      </c>
      <c r="N957" s="22" t="str">
        <f t="shared" si="7"/>
        <v/>
      </c>
      <c r="O957" s="22" t="str">
        <f t="shared" si="8"/>
        <v>  </v>
      </c>
      <c r="P957" s="1"/>
      <c r="Q957" s="1"/>
      <c r="R957" s="1"/>
      <c r="S957" s="1"/>
      <c r="T957" s="1"/>
      <c r="U957" s="1"/>
      <c r="V957" s="1"/>
      <c r="W957" s="1">
        <f t="shared" si="9"/>
        <v>0</v>
      </c>
      <c r="X957" s="1" t="str">
        <f t="shared" si="10"/>
        <v>#DIV/0!</v>
      </c>
      <c r="Y957" s="1" t="str">
        <f t="shared" si="12"/>
        <v>#DIV/0!</v>
      </c>
    </row>
    <row r="958">
      <c r="A958" s="36" t="str">
        <f t="shared" si="1"/>
        <v/>
      </c>
      <c r="C958" s="38">
        <f t="shared" si="11"/>
        <v>0</v>
      </c>
      <c r="D958" s="24"/>
      <c r="E958" s="40" t="str">
        <f t="shared" si="3"/>
        <v/>
      </c>
      <c r="F958" s="22"/>
      <c r="H958" s="22"/>
      <c r="J958" s="26"/>
      <c r="K958" s="1">
        <f t="shared" si="4"/>
        <v>0</v>
      </c>
      <c r="L958" s="1">
        <f t="shared" si="5"/>
        <v>0</v>
      </c>
      <c r="M958" s="22">
        <f t="shared" si="6"/>
        <v>0</v>
      </c>
      <c r="N958" s="22" t="str">
        <f t="shared" si="7"/>
        <v/>
      </c>
      <c r="O958" s="22" t="str">
        <f t="shared" si="8"/>
        <v>  </v>
      </c>
      <c r="P958" s="1"/>
      <c r="Q958" s="1"/>
      <c r="R958" s="1"/>
      <c r="S958" s="1"/>
      <c r="T958" s="1"/>
      <c r="U958" s="1"/>
      <c r="V958" s="1"/>
      <c r="W958" s="1">
        <f t="shared" si="9"/>
        <v>0</v>
      </c>
      <c r="X958" s="1" t="str">
        <f t="shared" si="10"/>
        <v>#DIV/0!</v>
      </c>
      <c r="Y958" s="1" t="str">
        <f t="shared" si="12"/>
        <v>#DIV/0!</v>
      </c>
    </row>
    <row r="959">
      <c r="A959" s="36" t="str">
        <f t="shared" si="1"/>
        <v/>
      </c>
      <c r="C959" s="38">
        <f t="shared" si="11"/>
        <v>0</v>
      </c>
      <c r="D959" s="24"/>
      <c r="E959" s="40" t="str">
        <f t="shared" si="3"/>
        <v/>
      </c>
      <c r="F959" s="22"/>
      <c r="H959" s="22"/>
      <c r="J959" s="26"/>
      <c r="K959" s="1">
        <f t="shared" si="4"/>
        <v>0</v>
      </c>
      <c r="L959" s="1">
        <f t="shared" si="5"/>
        <v>0</v>
      </c>
      <c r="M959" s="22">
        <f t="shared" si="6"/>
        <v>0</v>
      </c>
      <c r="N959" s="22" t="str">
        <f t="shared" si="7"/>
        <v/>
      </c>
      <c r="O959" s="22" t="str">
        <f t="shared" si="8"/>
        <v>  </v>
      </c>
      <c r="P959" s="1"/>
      <c r="Q959" s="1"/>
      <c r="R959" s="1"/>
      <c r="S959" s="1"/>
      <c r="T959" s="1"/>
      <c r="U959" s="1"/>
      <c r="V959" s="1"/>
      <c r="W959" s="1">
        <f t="shared" si="9"/>
        <v>0</v>
      </c>
      <c r="X959" s="1" t="str">
        <f t="shared" si="10"/>
        <v>#DIV/0!</v>
      </c>
      <c r="Y959" s="1" t="str">
        <f t="shared" si="12"/>
        <v>#DIV/0!</v>
      </c>
    </row>
    <row r="960">
      <c r="A960" s="36" t="str">
        <f t="shared" si="1"/>
        <v/>
      </c>
      <c r="C960" s="38">
        <f t="shared" si="11"/>
        <v>0</v>
      </c>
      <c r="D960" s="24"/>
      <c r="E960" s="40" t="str">
        <f t="shared" si="3"/>
        <v/>
      </c>
      <c r="F960" s="22"/>
      <c r="H960" s="22"/>
      <c r="J960" s="26"/>
      <c r="K960" s="1">
        <f t="shared" si="4"/>
        <v>0</v>
      </c>
      <c r="L960" s="1">
        <f t="shared" si="5"/>
        <v>0</v>
      </c>
      <c r="M960" s="22">
        <f t="shared" si="6"/>
        <v>0</v>
      </c>
      <c r="N960" s="22" t="str">
        <f t="shared" si="7"/>
        <v/>
      </c>
      <c r="O960" s="22" t="str">
        <f t="shared" si="8"/>
        <v>  </v>
      </c>
      <c r="P960" s="1"/>
      <c r="Q960" s="1"/>
      <c r="R960" s="1"/>
      <c r="S960" s="1"/>
      <c r="T960" s="1"/>
      <c r="U960" s="1"/>
      <c r="V960" s="1"/>
      <c r="W960" s="1">
        <f t="shared" si="9"/>
        <v>0</v>
      </c>
      <c r="X960" s="1" t="str">
        <f t="shared" si="10"/>
        <v>#DIV/0!</v>
      </c>
      <c r="Y960" s="1" t="str">
        <f t="shared" si="12"/>
        <v>#DIV/0!</v>
      </c>
    </row>
    <row r="961">
      <c r="A961" s="36" t="str">
        <f t="shared" si="1"/>
        <v/>
      </c>
      <c r="C961" s="38">
        <f t="shared" si="11"/>
        <v>0</v>
      </c>
      <c r="D961" s="24"/>
      <c r="E961" s="40" t="str">
        <f t="shared" si="3"/>
        <v/>
      </c>
      <c r="F961" s="22"/>
      <c r="H961" s="22"/>
      <c r="J961" s="26"/>
      <c r="K961" s="1">
        <f t="shared" si="4"/>
        <v>0</v>
      </c>
      <c r="L961" s="1">
        <f t="shared" si="5"/>
        <v>0</v>
      </c>
      <c r="M961" s="22">
        <f t="shared" si="6"/>
        <v>0</v>
      </c>
      <c r="N961" s="22" t="str">
        <f t="shared" si="7"/>
        <v/>
      </c>
      <c r="O961" s="22" t="str">
        <f t="shared" si="8"/>
        <v>  </v>
      </c>
      <c r="P961" s="1"/>
      <c r="Q961" s="1"/>
      <c r="R961" s="1"/>
      <c r="S961" s="1"/>
      <c r="T961" s="1"/>
      <c r="U961" s="1"/>
      <c r="V961" s="1"/>
      <c r="W961" s="1">
        <f t="shared" si="9"/>
        <v>0</v>
      </c>
      <c r="X961" s="1" t="str">
        <f t="shared" si="10"/>
        <v>#DIV/0!</v>
      </c>
      <c r="Y961" s="1" t="str">
        <f t="shared" si="12"/>
        <v>#DIV/0!</v>
      </c>
    </row>
    <row r="962">
      <c r="A962" s="36" t="str">
        <f t="shared" si="1"/>
        <v/>
      </c>
      <c r="C962" s="38">
        <f t="shared" si="11"/>
        <v>0</v>
      </c>
      <c r="D962" s="24"/>
      <c r="E962" s="40" t="str">
        <f t="shared" si="3"/>
        <v/>
      </c>
      <c r="F962" s="22"/>
      <c r="H962" s="22"/>
      <c r="J962" s="26"/>
      <c r="K962" s="1">
        <f t="shared" si="4"/>
        <v>0</v>
      </c>
      <c r="L962" s="1">
        <f t="shared" si="5"/>
        <v>0</v>
      </c>
      <c r="M962" s="22">
        <f t="shared" si="6"/>
        <v>0</v>
      </c>
      <c r="N962" s="22" t="str">
        <f t="shared" si="7"/>
        <v/>
      </c>
      <c r="O962" s="22" t="str">
        <f t="shared" si="8"/>
        <v>  </v>
      </c>
      <c r="P962" s="1"/>
      <c r="Q962" s="1"/>
      <c r="R962" s="1"/>
      <c r="S962" s="1"/>
      <c r="T962" s="1"/>
      <c r="U962" s="1"/>
      <c r="V962" s="1"/>
      <c r="W962" s="1">
        <f t="shared" si="9"/>
        <v>0</v>
      </c>
      <c r="X962" s="1" t="str">
        <f t="shared" si="10"/>
        <v>#DIV/0!</v>
      </c>
      <c r="Y962" s="1" t="str">
        <f t="shared" si="12"/>
        <v>#DIV/0!</v>
      </c>
    </row>
    <row r="963">
      <c r="A963" s="36" t="str">
        <f t="shared" si="1"/>
        <v/>
      </c>
      <c r="C963" s="38">
        <f t="shared" si="11"/>
        <v>0</v>
      </c>
      <c r="D963" s="24"/>
      <c r="E963" s="40" t="str">
        <f t="shared" si="3"/>
        <v/>
      </c>
      <c r="F963" s="22"/>
      <c r="H963" s="22"/>
      <c r="J963" s="26"/>
      <c r="K963" s="1">
        <f t="shared" si="4"/>
        <v>0</v>
      </c>
      <c r="L963" s="1">
        <f t="shared" si="5"/>
        <v>0</v>
      </c>
      <c r="M963" s="22">
        <f t="shared" si="6"/>
        <v>0</v>
      </c>
      <c r="N963" s="22" t="str">
        <f t="shared" si="7"/>
        <v/>
      </c>
      <c r="O963" s="22" t="str">
        <f t="shared" si="8"/>
        <v>  </v>
      </c>
      <c r="P963" s="1"/>
      <c r="Q963" s="1"/>
      <c r="R963" s="1"/>
      <c r="S963" s="1"/>
      <c r="T963" s="1"/>
      <c r="U963" s="1"/>
      <c r="V963" s="1"/>
      <c r="W963" s="1">
        <f t="shared" si="9"/>
        <v>0</v>
      </c>
      <c r="X963" s="1" t="str">
        <f t="shared" si="10"/>
        <v>#DIV/0!</v>
      </c>
      <c r="Y963" s="1" t="str">
        <f t="shared" si="12"/>
        <v>#DIV/0!</v>
      </c>
    </row>
    <row r="964">
      <c r="A964" s="36" t="str">
        <f t="shared" si="1"/>
        <v/>
      </c>
      <c r="C964" s="38">
        <f t="shared" si="11"/>
        <v>0</v>
      </c>
      <c r="D964" s="24"/>
      <c r="E964" s="40" t="str">
        <f t="shared" si="3"/>
        <v/>
      </c>
      <c r="F964" s="22"/>
      <c r="H964" s="22"/>
      <c r="J964" s="26"/>
      <c r="K964" s="1">
        <f t="shared" si="4"/>
        <v>0</v>
      </c>
      <c r="L964" s="1">
        <f t="shared" si="5"/>
        <v>0</v>
      </c>
      <c r="M964" s="22">
        <f t="shared" si="6"/>
        <v>0</v>
      </c>
      <c r="N964" s="22" t="str">
        <f t="shared" si="7"/>
        <v/>
      </c>
      <c r="O964" s="22" t="str">
        <f t="shared" si="8"/>
        <v>  </v>
      </c>
      <c r="P964" s="1"/>
      <c r="Q964" s="1"/>
      <c r="R964" s="1"/>
      <c r="S964" s="1"/>
      <c r="T964" s="1"/>
      <c r="U964" s="1"/>
      <c r="V964" s="1"/>
      <c r="W964" s="1">
        <f t="shared" si="9"/>
        <v>0</v>
      </c>
      <c r="X964" s="1" t="str">
        <f t="shared" si="10"/>
        <v>#DIV/0!</v>
      </c>
      <c r="Y964" s="1" t="str">
        <f t="shared" si="12"/>
        <v>#DIV/0!</v>
      </c>
    </row>
    <row r="965">
      <c r="A965" s="36" t="str">
        <f t="shared" si="1"/>
        <v/>
      </c>
      <c r="C965" s="38">
        <f t="shared" si="11"/>
        <v>0</v>
      </c>
      <c r="D965" s="24"/>
      <c r="E965" s="40" t="str">
        <f t="shared" si="3"/>
        <v/>
      </c>
      <c r="F965" s="22"/>
      <c r="H965" s="22"/>
      <c r="J965" s="26"/>
      <c r="K965" s="1">
        <f t="shared" si="4"/>
        <v>0</v>
      </c>
      <c r="L965" s="1">
        <f t="shared" si="5"/>
        <v>0</v>
      </c>
      <c r="M965" s="22">
        <f t="shared" si="6"/>
        <v>0</v>
      </c>
      <c r="N965" s="22" t="str">
        <f t="shared" si="7"/>
        <v/>
      </c>
      <c r="O965" s="22" t="str">
        <f t="shared" si="8"/>
        <v>  </v>
      </c>
      <c r="P965" s="1"/>
      <c r="Q965" s="1"/>
      <c r="R965" s="1"/>
      <c r="S965" s="1"/>
      <c r="T965" s="1"/>
      <c r="U965" s="1"/>
      <c r="V965" s="1"/>
      <c r="W965" s="1">
        <f t="shared" si="9"/>
        <v>0</v>
      </c>
      <c r="X965" s="1" t="str">
        <f t="shared" si="10"/>
        <v>#DIV/0!</v>
      </c>
      <c r="Y965" s="1" t="str">
        <f t="shared" si="12"/>
        <v>#DIV/0!</v>
      </c>
    </row>
    <row r="966">
      <c r="A966" s="36" t="str">
        <f t="shared" si="1"/>
        <v/>
      </c>
      <c r="C966" s="38">
        <f t="shared" si="11"/>
        <v>0</v>
      </c>
      <c r="D966" s="24"/>
      <c r="E966" s="40" t="str">
        <f t="shared" si="3"/>
        <v/>
      </c>
      <c r="F966" s="22"/>
      <c r="H966" s="22"/>
      <c r="J966" s="26"/>
      <c r="K966" s="1">
        <f t="shared" si="4"/>
        <v>0</v>
      </c>
      <c r="L966" s="1">
        <f t="shared" si="5"/>
        <v>0</v>
      </c>
      <c r="M966" s="22">
        <f t="shared" si="6"/>
        <v>0</v>
      </c>
      <c r="N966" s="22" t="str">
        <f t="shared" si="7"/>
        <v/>
      </c>
      <c r="O966" s="22" t="str">
        <f t="shared" si="8"/>
        <v>  </v>
      </c>
      <c r="P966" s="1"/>
      <c r="Q966" s="1"/>
      <c r="R966" s="1"/>
      <c r="S966" s="1"/>
      <c r="T966" s="1"/>
      <c r="U966" s="1"/>
      <c r="V966" s="1"/>
      <c r="W966" s="1">
        <f t="shared" si="9"/>
        <v>0</v>
      </c>
      <c r="X966" s="1" t="str">
        <f t="shared" si="10"/>
        <v>#DIV/0!</v>
      </c>
      <c r="Y966" s="1" t="str">
        <f t="shared" si="12"/>
        <v>#DIV/0!</v>
      </c>
    </row>
    <row r="967">
      <c r="A967" s="36" t="str">
        <f t="shared" si="1"/>
        <v/>
      </c>
      <c r="C967" s="38">
        <f t="shared" si="11"/>
        <v>0</v>
      </c>
      <c r="D967" s="24"/>
      <c r="E967" s="40" t="str">
        <f t="shared" si="3"/>
        <v/>
      </c>
      <c r="F967" s="22"/>
      <c r="H967" s="22"/>
      <c r="J967" s="26"/>
      <c r="K967" s="1">
        <f t="shared" si="4"/>
        <v>0</v>
      </c>
      <c r="L967" s="1">
        <f t="shared" si="5"/>
        <v>0</v>
      </c>
      <c r="M967" s="22">
        <f t="shared" si="6"/>
        <v>0</v>
      </c>
      <c r="N967" s="22" t="str">
        <f t="shared" si="7"/>
        <v/>
      </c>
      <c r="O967" s="22" t="str">
        <f t="shared" si="8"/>
        <v>  </v>
      </c>
      <c r="P967" s="1"/>
      <c r="Q967" s="1"/>
      <c r="R967" s="1"/>
      <c r="S967" s="1"/>
      <c r="T967" s="1"/>
      <c r="U967" s="1"/>
      <c r="V967" s="1"/>
      <c r="W967" s="1">
        <f t="shared" si="9"/>
        <v>0</v>
      </c>
      <c r="X967" s="1" t="str">
        <f t="shared" si="10"/>
        <v>#DIV/0!</v>
      </c>
      <c r="Y967" s="1" t="str">
        <f t="shared" si="12"/>
        <v>#DIV/0!</v>
      </c>
    </row>
    <row r="968">
      <c r="A968" s="36" t="str">
        <f t="shared" si="1"/>
        <v/>
      </c>
      <c r="C968" s="38">
        <f t="shared" si="11"/>
        <v>0</v>
      </c>
      <c r="D968" s="24"/>
      <c r="E968" s="40" t="str">
        <f t="shared" si="3"/>
        <v/>
      </c>
      <c r="F968" s="22"/>
      <c r="H968" s="22"/>
      <c r="J968" s="26"/>
      <c r="K968" s="1">
        <f t="shared" si="4"/>
        <v>0</v>
      </c>
      <c r="L968" s="1">
        <f t="shared" si="5"/>
        <v>0</v>
      </c>
      <c r="M968" s="22">
        <f t="shared" si="6"/>
        <v>0</v>
      </c>
      <c r="N968" s="22" t="str">
        <f t="shared" si="7"/>
        <v/>
      </c>
      <c r="O968" s="22" t="str">
        <f t="shared" si="8"/>
        <v>  </v>
      </c>
      <c r="P968" s="1"/>
      <c r="Q968" s="1"/>
      <c r="R968" s="1"/>
      <c r="S968" s="1"/>
      <c r="T968" s="1"/>
      <c r="U968" s="1"/>
      <c r="V968" s="1"/>
      <c r="W968" s="1">
        <f t="shared" si="9"/>
        <v>0</v>
      </c>
      <c r="X968" s="1" t="str">
        <f t="shared" si="10"/>
        <v>#DIV/0!</v>
      </c>
      <c r="Y968" s="1" t="str">
        <f t="shared" si="12"/>
        <v>#DIV/0!</v>
      </c>
    </row>
    <row r="969">
      <c r="A969" s="36" t="str">
        <f t="shared" si="1"/>
        <v/>
      </c>
      <c r="C969" s="38">
        <f t="shared" si="11"/>
        <v>0</v>
      </c>
      <c r="D969" s="24"/>
      <c r="E969" s="40" t="str">
        <f t="shared" si="3"/>
        <v/>
      </c>
      <c r="F969" s="22"/>
      <c r="H969" s="22"/>
      <c r="J969" s="26"/>
      <c r="K969" s="1">
        <f t="shared" si="4"/>
        <v>0</v>
      </c>
      <c r="L969" s="1">
        <f t="shared" si="5"/>
        <v>0</v>
      </c>
      <c r="M969" s="22">
        <f t="shared" si="6"/>
        <v>0</v>
      </c>
      <c r="N969" s="22" t="str">
        <f t="shared" si="7"/>
        <v/>
      </c>
      <c r="O969" s="22" t="str">
        <f t="shared" si="8"/>
        <v>  </v>
      </c>
      <c r="P969" s="1"/>
      <c r="Q969" s="1"/>
      <c r="R969" s="1"/>
      <c r="S969" s="1"/>
      <c r="T969" s="1"/>
      <c r="U969" s="1"/>
      <c r="V969" s="1"/>
      <c r="W969" s="1">
        <f t="shared" si="9"/>
        <v>0</v>
      </c>
      <c r="X969" s="1" t="str">
        <f t="shared" si="10"/>
        <v>#DIV/0!</v>
      </c>
      <c r="Y969" s="1" t="str">
        <f t="shared" si="12"/>
        <v>#DIV/0!</v>
      </c>
    </row>
    <row r="970">
      <c r="A970" s="36" t="str">
        <f t="shared" si="1"/>
        <v/>
      </c>
      <c r="C970" s="38">
        <f t="shared" si="11"/>
        <v>0</v>
      </c>
      <c r="D970" s="24"/>
      <c r="E970" s="40" t="str">
        <f t="shared" si="3"/>
        <v/>
      </c>
      <c r="F970" s="22"/>
      <c r="H970" s="22"/>
      <c r="J970" s="26"/>
      <c r="K970" s="1">
        <f t="shared" si="4"/>
        <v>0</v>
      </c>
      <c r="L970" s="1">
        <f t="shared" si="5"/>
        <v>0</v>
      </c>
      <c r="M970" s="22">
        <f t="shared" si="6"/>
        <v>0</v>
      </c>
      <c r="N970" s="22" t="str">
        <f t="shared" si="7"/>
        <v/>
      </c>
      <c r="O970" s="22" t="str">
        <f t="shared" si="8"/>
        <v>  </v>
      </c>
      <c r="P970" s="1"/>
      <c r="Q970" s="1"/>
      <c r="R970" s="1"/>
      <c r="S970" s="1"/>
      <c r="T970" s="1"/>
      <c r="U970" s="1"/>
      <c r="V970" s="1"/>
      <c r="W970" s="1">
        <f t="shared" si="9"/>
        <v>0</v>
      </c>
      <c r="X970" s="1" t="str">
        <f t="shared" si="10"/>
        <v>#DIV/0!</v>
      </c>
      <c r="Y970" s="1" t="str">
        <f t="shared" si="12"/>
        <v>#DIV/0!</v>
      </c>
    </row>
    <row r="971">
      <c r="A971" s="36" t="str">
        <f t="shared" si="1"/>
        <v/>
      </c>
      <c r="C971" s="38">
        <f t="shared" si="11"/>
        <v>0</v>
      </c>
      <c r="D971" s="24"/>
      <c r="E971" s="40" t="str">
        <f t="shared" si="3"/>
        <v/>
      </c>
      <c r="F971" s="22"/>
      <c r="H971" s="22"/>
      <c r="J971" s="26"/>
      <c r="K971" s="1">
        <f t="shared" si="4"/>
        <v>0</v>
      </c>
      <c r="L971" s="1">
        <f t="shared" si="5"/>
        <v>0</v>
      </c>
      <c r="M971" s="22">
        <f t="shared" si="6"/>
        <v>0</v>
      </c>
      <c r="N971" s="22" t="str">
        <f t="shared" si="7"/>
        <v/>
      </c>
      <c r="O971" s="22" t="str">
        <f t="shared" si="8"/>
        <v>  </v>
      </c>
      <c r="P971" s="1"/>
      <c r="Q971" s="1"/>
      <c r="R971" s="1"/>
      <c r="S971" s="1"/>
      <c r="T971" s="1"/>
      <c r="U971" s="1"/>
      <c r="V971" s="1"/>
      <c r="W971" s="1">
        <f t="shared" si="9"/>
        <v>0</v>
      </c>
      <c r="X971" s="1" t="str">
        <f t="shared" si="10"/>
        <v>#DIV/0!</v>
      </c>
      <c r="Y971" s="1" t="str">
        <f t="shared" si="12"/>
        <v>#DIV/0!</v>
      </c>
    </row>
    <row r="972">
      <c r="A972" s="36" t="str">
        <f t="shared" si="1"/>
        <v/>
      </c>
      <c r="C972" s="38">
        <f t="shared" si="11"/>
        <v>0</v>
      </c>
      <c r="D972" s="24"/>
      <c r="E972" s="40" t="str">
        <f t="shared" si="3"/>
        <v/>
      </c>
      <c r="F972" s="22"/>
      <c r="H972" s="22"/>
      <c r="J972" s="26"/>
      <c r="K972" s="1">
        <f t="shared" si="4"/>
        <v>0</v>
      </c>
      <c r="L972" s="1">
        <f t="shared" si="5"/>
        <v>0</v>
      </c>
      <c r="M972" s="22">
        <f t="shared" si="6"/>
        <v>0</v>
      </c>
      <c r="N972" s="22" t="str">
        <f t="shared" si="7"/>
        <v/>
      </c>
      <c r="O972" s="22" t="str">
        <f t="shared" si="8"/>
        <v>  </v>
      </c>
      <c r="P972" s="1"/>
      <c r="Q972" s="1"/>
      <c r="R972" s="1"/>
      <c r="S972" s="1"/>
      <c r="T972" s="1"/>
      <c r="U972" s="1"/>
      <c r="V972" s="1"/>
      <c r="W972" s="1">
        <f t="shared" si="9"/>
        <v>0</v>
      </c>
      <c r="X972" s="1" t="str">
        <f t="shared" si="10"/>
        <v>#DIV/0!</v>
      </c>
      <c r="Y972" s="1" t="str">
        <f t="shared" si="12"/>
        <v>#DIV/0!</v>
      </c>
    </row>
    <row r="973">
      <c r="A973" s="36" t="str">
        <f t="shared" si="1"/>
        <v/>
      </c>
      <c r="C973" s="38">
        <f t="shared" si="11"/>
        <v>0</v>
      </c>
      <c r="D973" s="24"/>
      <c r="E973" s="40" t="str">
        <f t="shared" si="3"/>
        <v/>
      </c>
      <c r="F973" s="22"/>
      <c r="H973" s="22"/>
      <c r="J973" s="26"/>
      <c r="K973" s="1">
        <f t="shared" si="4"/>
        <v>0</v>
      </c>
      <c r="L973" s="1">
        <f t="shared" si="5"/>
        <v>0</v>
      </c>
      <c r="M973" s="22">
        <f t="shared" si="6"/>
        <v>0</v>
      </c>
      <c r="N973" s="22" t="str">
        <f t="shared" si="7"/>
        <v/>
      </c>
      <c r="O973" s="22" t="str">
        <f t="shared" si="8"/>
        <v>  </v>
      </c>
      <c r="P973" s="1"/>
      <c r="Q973" s="1"/>
      <c r="R973" s="1"/>
      <c r="S973" s="1"/>
      <c r="T973" s="1"/>
      <c r="U973" s="1"/>
      <c r="V973" s="1"/>
      <c r="W973" s="1">
        <f t="shared" si="9"/>
        <v>0</v>
      </c>
      <c r="X973" s="1" t="str">
        <f t="shared" si="10"/>
        <v>#DIV/0!</v>
      </c>
      <c r="Y973" s="1" t="str">
        <f t="shared" si="12"/>
        <v>#DIV/0!</v>
      </c>
    </row>
    <row r="974">
      <c r="A974" s="36" t="str">
        <f t="shared" si="1"/>
        <v/>
      </c>
      <c r="C974" s="38">
        <f t="shared" si="11"/>
        <v>0</v>
      </c>
      <c r="D974" s="24"/>
      <c r="E974" s="40" t="str">
        <f t="shared" si="3"/>
        <v/>
      </c>
      <c r="F974" s="22"/>
      <c r="H974" s="22"/>
      <c r="J974" s="26"/>
      <c r="K974" s="1">
        <f t="shared" si="4"/>
        <v>0</v>
      </c>
      <c r="L974" s="1">
        <f t="shared" si="5"/>
        <v>0</v>
      </c>
      <c r="M974" s="22">
        <f t="shared" si="6"/>
        <v>0</v>
      </c>
      <c r="N974" s="22" t="str">
        <f t="shared" si="7"/>
        <v/>
      </c>
      <c r="O974" s="22" t="str">
        <f t="shared" si="8"/>
        <v>  </v>
      </c>
      <c r="P974" s="1"/>
      <c r="Q974" s="1"/>
      <c r="R974" s="1"/>
      <c r="S974" s="1"/>
      <c r="T974" s="1"/>
      <c r="U974" s="1"/>
      <c r="V974" s="1"/>
      <c r="W974" s="1">
        <f t="shared" si="9"/>
        <v>0</v>
      </c>
      <c r="X974" s="1" t="str">
        <f t="shared" si="10"/>
        <v>#DIV/0!</v>
      </c>
      <c r="Y974" s="1" t="str">
        <f t="shared" si="12"/>
        <v>#DIV/0!</v>
      </c>
    </row>
    <row r="975">
      <c r="A975" s="36" t="str">
        <f t="shared" si="1"/>
        <v/>
      </c>
      <c r="C975" s="38">
        <f t="shared" si="11"/>
        <v>0</v>
      </c>
      <c r="D975" s="24"/>
      <c r="E975" s="40" t="str">
        <f t="shared" si="3"/>
        <v/>
      </c>
      <c r="F975" s="22"/>
      <c r="H975" s="22"/>
      <c r="J975" s="26"/>
      <c r="K975" s="1">
        <f t="shared" si="4"/>
        <v>0</v>
      </c>
      <c r="L975" s="1">
        <f t="shared" si="5"/>
        <v>0</v>
      </c>
      <c r="M975" s="22">
        <f t="shared" si="6"/>
        <v>0</v>
      </c>
      <c r="N975" s="22" t="str">
        <f t="shared" si="7"/>
        <v/>
      </c>
      <c r="O975" s="22" t="str">
        <f t="shared" si="8"/>
        <v>  </v>
      </c>
      <c r="P975" s="1"/>
      <c r="Q975" s="1"/>
      <c r="R975" s="1"/>
      <c r="S975" s="1"/>
      <c r="T975" s="1"/>
      <c r="U975" s="1"/>
      <c r="V975" s="1"/>
      <c r="W975" s="1">
        <f t="shared" si="9"/>
        <v>0</v>
      </c>
      <c r="X975" s="1" t="str">
        <f t="shared" si="10"/>
        <v>#DIV/0!</v>
      </c>
      <c r="Y975" s="1" t="str">
        <f t="shared" si="12"/>
        <v>#DIV/0!</v>
      </c>
    </row>
    <row r="976">
      <c r="A976" s="36" t="str">
        <f t="shared" si="1"/>
        <v/>
      </c>
      <c r="C976" s="38">
        <f t="shared" si="11"/>
        <v>0</v>
      </c>
      <c r="D976" s="24"/>
      <c r="E976" s="40" t="str">
        <f t="shared" si="3"/>
        <v/>
      </c>
      <c r="F976" s="22"/>
      <c r="H976" s="22"/>
      <c r="J976" s="26"/>
      <c r="K976" s="1">
        <f t="shared" si="4"/>
        <v>0</v>
      </c>
      <c r="L976" s="1">
        <f t="shared" si="5"/>
        <v>0</v>
      </c>
      <c r="M976" s="22">
        <f t="shared" si="6"/>
        <v>0</v>
      </c>
      <c r="N976" s="22" t="str">
        <f t="shared" si="7"/>
        <v/>
      </c>
      <c r="O976" s="22" t="str">
        <f t="shared" si="8"/>
        <v>  </v>
      </c>
      <c r="P976" s="1"/>
      <c r="Q976" s="1"/>
      <c r="R976" s="1"/>
      <c r="S976" s="1"/>
      <c r="T976" s="1"/>
      <c r="U976" s="1"/>
      <c r="V976" s="1"/>
      <c r="W976" s="1">
        <f t="shared" si="9"/>
        <v>0</v>
      </c>
      <c r="X976" s="1" t="str">
        <f t="shared" si="10"/>
        <v>#DIV/0!</v>
      </c>
      <c r="Y976" s="1" t="str">
        <f t="shared" si="12"/>
        <v>#DIV/0!</v>
      </c>
    </row>
    <row r="977">
      <c r="A977" s="36" t="str">
        <f t="shared" si="1"/>
        <v/>
      </c>
      <c r="C977" s="38">
        <f t="shared" si="11"/>
        <v>0</v>
      </c>
      <c r="D977" s="24"/>
      <c r="E977" s="40" t="str">
        <f t="shared" si="3"/>
        <v/>
      </c>
      <c r="F977" s="22"/>
      <c r="H977" s="22"/>
      <c r="J977" s="26"/>
      <c r="K977" s="1">
        <f t="shared" si="4"/>
        <v>0</v>
      </c>
      <c r="L977" s="1">
        <f t="shared" si="5"/>
        <v>0</v>
      </c>
      <c r="M977" s="22">
        <f t="shared" si="6"/>
        <v>0</v>
      </c>
      <c r="N977" s="22" t="str">
        <f t="shared" si="7"/>
        <v/>
      </c>
      <c r="O977" s="22" t="str">
        <f t="shared" si="8"/>
        <v>  </v>
      </c>
      <c r="P977" s="1"/>
      <c r="Q977" s="1"/>
      <c r="R977" s="1"/>
      <c r="S977" s="1"/>
      <c r="T977" s="1"/>
      <c r="U977" s="1"/>
      <c r="V977" s="1"/>
      <c r="W977" s="1">
        <f t="shared" si="9"/>
        <v>0</v>
      </c>
      <c r="X977" s="1" t="str">
        <f t="shared" si="10"/>
        <v>#DIV/0!</v>
      </c>
      <c r="Y977" s="1" t="str">
        <f t="shared" si="12"/>
        <v>#DIV/0!</v>
      </c>
    </row>
    <row r="978">
      <c r="A978" s="36" t="str">
        <f t="shared" si="1"/>
        <v/>
      </c>
      <c r="C978" s="38">
        <f t="shared" si="11"/>
        <v>0</v>
      </c>
      <c r="D978" s="24"/>
      <c r="E978" s="40" t="str">
        <f t="shared" si="3"/>
        <v/>
      </c>
      <c r="F978" s="22"/>
      <c r="H978" s="22"/>
      <c r="J978" s="26"/>
      <c r="K978" s="1">
        <f t="shared" si="4"/>
        <v>0</v>
      </c>
      <c r="L978" s="1">
        <f t="shared" si="5"/>
        <v>0</v>
      </c>
      <c r="M978" s="22">
        <f t="shared" si="6"/>
        <v>0</v>
      </c>
      <c r="N978" s="22" t="str">
        <f t="shared" si="7"/>
        <v/>
      </c>
      <c r="O978" s="22" t="str">
        <f t="shared" si="8"/>
        <v>  </v>
      </c>
      <c r="P978" s="1"/>
      <c r="Q978" s="1"/>
      <c r="R978" s="1"/>
      <c r="S978" s="1"/>
      <c r="T978" s="1"/>
      <c r="U978" s="1"/>
      <c r="V978" s="1"/>
      <c r="W978" s="1">
        <f t="shared" si="9"/>
        <v>0</v>
      </c>
      <c r="X978" s="1" t="str">
        <f t="shared" si="10"/>
        <v>#DIV/0!</v>
      </c>
      <c r="Y978" s="1" t="str">
        <f t="shared" si="12"/>
        <v>#DIV/0!</v>
      </c>
    </row>
    <row r="979">
      <c r="A979" s="36" t="str">
        <f t="shared" si="1"/>
        <v/>
      </c>
      <c r="C979" s="38">
        <f t="shared" si="11"/>
        <v>0</v>
      </c>
      <c r="D979" s="24"/>
      <c r="E979" s="40" t="str">
        <f t="shared" si="3"/>
        <v/>
      </c>
      <c r="F979" s="22"/>
      <c r="H979" s="22"/>
      <c r="J979" s="26"/>
      <c r="K979" s="1">
        <f t="shared" si="4"/>
        <v>0</v>
      </c>
      <c r="L979" s="1">
        <f t="shared" si="5"/>
        <v>0</v>
      </c>
      <c r="M979" s="22">
        <f t="shared" si="6"/>
        <v>0</v>
      </c>
      <c r="N979" s="22" t="str">
        <f t="shared" si="7"/>
        <v/>
      </c>
      <c r="O979" s="22" t="str">
        <f t="shared" si="8"/>
        <v>  </v>
      </c>
      <c r="P979" s="1"/>
      <c r="Q979" s="1"/>
      <c r="R979" s="1"/>
      <c r="S979" s="1"/>
      <c r="T979" s="1"/>
      <c r="U979" s="1"/>
      <c r="V979" s="1"/>
      <c r="W979" s="1">
        <f t="shared" si="9"/>
        <v>0</v>
      </c>
      <c r="X979" s="1" t="str">
        <f t="shared" si="10"/>
        <v>#DIV/0!</v>
      </c>
      <c r="Y979" s="1" t="str">
        <f t="shared" si="12"/>
        <v>#DIV/0!</v>
      </c>
    </row>
    <row r="980">
      <c r="A980" s="36" t="str">
        <f t="shared" si="1"/>
        <v/>
      </c>
      <c r="C980" s="38">
        <f t="shared" si="11"/>
        <v>0</v>
      </c>
      <c r="D980" s="24"/>
      <c r="E980" s="40" t="str">
        <f t="shared" si="3"/>
        <v/>
      </c>
      <c r="F980" s="22"/>
      <c r="H980" s="22"/>
      <c r="J980" s="26"/>
      <c r="K980" s="1">
        <f t="shared" si="4"/>
        <v>0</v>
      </c>
      <c r="L980" s="1">
        <f t="shared" si="5"/>
        <v>0</v>
      </c>
      <c r="M980" s="22">
        <f t="shared" si="6"/>
        <v>0</v>
      </c>
      <c r="N980" s="22" t="str">
        <f t="shared" si="7"/>
        <v/>
      </c>
      <c r="O980" s="22" t="str">
        <f t="shared" si="8"/>
        <v>  </v>
      </c>
      <c r="P980" s="1"/>
      <c r="Q980" s="1"/>
      <c r="R980" s="1"/>
      <c r="S980" s="1"/>
      <c r="T980" s="1"/>
      <c r="U980" s="1"/>
      <c r="V980" s="1"/>
      <c r="W980" s="1">
        <f t="shared" si="9"/>
        <v>0</v>
      </c>
      <c r="X980" s="1" t="str">
        <f t="shared" si="10"/>
        <v>#DIV/0!</v>
      </c>
      <c r="Y980" s="1" t="str">
        <f t="shared" si="12"/>
        <v>#DIV/0!</v>
      </c>
    </row>
    <row r="981">
      <c r="A981" s="36" t="str">
        <f t="shared" si="1"/>
        <v/>
      </c>
      <c r="C981" s="38">
        <f t="shared" si="11"/>
        <v>0</v>
      </c>
      <c r="D981" s="24"/>
      <c r="E981" s="40" t="str">
        <f t="shared" si="3"/>
        <v/>
      </c>
      <c r="F981" s="22"/>
      <c r="H981" s="22"/>
      <c r="J981" s="26"/>
      <c r="K981" s="1">
        <f t="shared" si="4"/>
        <v>0</v>
      </c>
      <c r="L981" s="1">
        <f t="shared" si="5"/>
        <v>0</v>
      </c>
      <c r="M981" s="22">
        <f t="shared" si="6"/>
        <v>0</v>
      </c>
      <c r="N981" s="22" t="str">
        <f t="shared" si="7"/>
        <v/>
      </c>
      <c r="O981" s="22" t="str">
        <f t="shared" si="8"/>
        <v>  </v>
      </c>
      <c r="P981" s="1"/>
      <c r="Q981" s="1"/>
      <c r="R981" s="1"/>
      <c r="S981" s="1"/>
      <c r="T981" s="1"/>
      <c r="U981" s="1"/>
      <c r="V981" s="1"/>
      <c r="W981" s="1">
        <f t="shared" si="9"/>
        <v>0</v>
      </c>
      <c r="X981" s="1" t="str">
        <f t="shared" si="10"/>
        <v>#DIV/0!</v>
      </c>
      <c r="Y981" s="1" t="str">
        <f t="shared" si="12"/>
        <v>#DIV/0!</v>
      </c>
    </row>
    <row r="982">
      <c r="A982" s="36" t="str">
        <f t="shared" si="1"/>
        <v/>
      </c>
      <c r="C982" s="38">
        <f t="shared" si="11"/>
        <v>0</v>
      </c>
      <c r="D982" s="24"/>
      <c r="E982" s="40" t="str">
        <f t="shared" si="3"/>
        <v/>
      </c>
      <c r="F982" s="22"/>
      <c r="H982" s="22"/>
      <c r="J982" s="26"/>
      <c r="K982" s="1">
        <f t="shared" si="4"/>
        <v>0</v>
      </c>
      <c r="L982" s="1">
        <f t="shared" si="5"/>
        <v>0</v>
      </c>
      <c r="M982" s="22">
        <f t="shared" si="6"/>
        <v>0</v>
      </c>
      <c r="N982" s="22" t="str">
        <f t="shared" si="7"/>
        <v/>
      </c>
      <c r="O982" s="22" t="str">
        <f t="shared" si="8"/>
        <v>  </v>
      </c>
      <c r="P982" s="1"/>
      <c r="Q982" s="1"/>
      <c r="R982" s="1"/>
      <c r="S982" s="1"/>
      <c r="T982" s="1"/>
      <c r="U982" s="1"/>
      <c r="V982" s="1"/>
      <c r="W982" s="1">
        <f t="shared" si="9"/>
        <v>0</v>
      </c>
      <c r="X982" s="1" t="str">
        <f t="shared" si="10"/>
        <v>#DIV/0!</v>
      </c>
      <c r="Y982" s="1" t="str">
        <f t="shared" si="12"/>
        <v>#DIV/0!</v>
      </c>
    </row>
    <row r="983">
      <c r="A983" s="36" t="str">
        <f t="shared" si="1"/>
        <v/>
      </c>
      <c r="C983" s="38">
        <f t="shared" si="11"/>
        <v>0</v>
      </c>
      <c r="D983" s="24"/>
      <c r="E983" s="40" t="str">
        <f t="shared" si="3"/>
        <v/>
      </c>
      <c r="F983" s="22"/>
      <c r="H983" s="22"/>
      <c r="J983" s="26"/>
      <c r="K983" s="1">
        <f t="shared" si="4"/>
        <v>0</v>
      </c>
      <c r="L983" s="1">
        <f t="shared" si="5"/>
        <v>0</v>
      </c>
      <c r="M983" s="22">
        <f t="shared" si="6"/>
        <v>0</v>
      </c>
      <c r="N983" s="22" t="str">
        <f t="shared" si="7"/>
        <v/>
      </c>
      <c r="O983" s="22" t="str">
        <f t="shared" si="8"/>
        <v>  </v>
      </c>
      <c r="P983" s="1"/>
      <c r="Q983" s="1"/>
      <c r="R983" s="1"/>
      <c r="S983" s="1"/>
      <c r="T983" s="1"/>
      <c r="U983" s="1"/>
      <c r="V983" s="1"/>
      <c r="W983" s="1">
        <f t="shared" si="9"/>
        <v>0</v>
      </c>
      <c r="X983" s="1" t="str">
        <f t="shared" si="10"/>
        <v>#DIV/0!</v>
      </c>
      <c r="Y983" s="1" t="str">
        <f t="shared" si="12"/>
        <v>#DIV/0!</v>
      </c>
    </row>
    <row r="984">
      <c r="A984" s="36" t="str">
        <f t="shared" si="1"/>
        <v/>
      </c>
      <c r="C984" s="38">
        <f t="shared" si="11"/>
        <v>0</v>
      </c>
      <c r="D984" s="24"/>
      <c r="E984" s="40" t="str">
        <f t="shared" si="3"/>
        <v/>
      </c>
      <c r="F984" s="22"/>
      <c r="H984" s="22"/>
      <c r="J984" s="26"/>
      <c r="K984" s="1">
        <f t="shared" si="4"/>
        <v>0</v>
      </c>
      <c r="L984" s="1">
        <f t="shared" si="5"/>
        <v>0</v>
      </c>
      <c r="M984" s="22">
        <f t="shared" si="6"/>
        <v>0</v>
      </c>
      <c r="N984" s="22" t="str">
        <f t="shared" si="7"/>
        <v/>
      </c>
      <c r="O984" s="22" t="str">
        <f t="shared" si="8"/>
        <v>  </v>
      </c>
      <c r="P984" s="1"/>
      <c r="Q984" s="1"/>
      <c r="R984" s="1"/>
      <c r="S984" s="1"/>
      <c r="T984" s="1"/>
      <c r="U984" s="1"/>
      <c r="V984" s="1"/>
      <c r="W984" s="1">
        <f t="shared" si="9"/>
        <v>0</v>
      </c>
      <c r="X984" s="1" t="str">
        <f t="shared" si="10"/>
        <v>#DIV/0!</v>
      </c>
      <c r="Y984" s="1" t="str">
        <f t="shared" si="12"/>
        <v>#DIV/0!</v>
      </c>
    </row>
    <row r="985">
      <c r="A985" s="36" t="str">
        <f t="shared" si="1"/>
        <v/>
      </c>
      <c r="C985" s="38">
        <f t="shared" si="11"/>
        <v>0</v>
      </c>
      <c r="D985" s="24"/>
      <c r="E985" s="40" t="str">
        <f t="shared" si="3"/>
        <v/>
      </c>
      <c r="F985" s="22"/>
      <c r="H985" s="22"/>
      <c r="J985" s="26"/>
      <c r="K985" s="1">
        <f t="shared" si="4"/>
        <v>0</v>
      </c>
      <c r="L985" s="1">
        <f t="shared" si="5"/>
        <v>0</v>
      </c>
      <c r="M985" s="22">
        <f t="shared" si="6"/>
        <v>0</v>
      </c>
      <c r="N985" s="22" t="str">
        <f t="shared" si="7"/>
        <v/>
      </c>
      <c r="O985" s="22" t="str">
        <f t="shared" si="8"/>
        <v>  </v>
      </c>
      <c r="P985" s="1"/>
      <c r="Q985" s="1"/>
      <c r="R985" s="1"/>
      <c r="S985" s="1"/>
      <c r="T985" s="1"/>
      <c r="U985" s="1"/>
      <c r="V985" s="1"/>
      <c r="W985" s="1">
        <f t="shared" si="9"/>
        <v>0</v>
      </c>
      <c r="X985" s="1" t="str">
        <f t="shared" si="10"/>
        <v>#DIV/0!</v>
      </c>
      <c r="Y985" s="1" t="str">
        <f t="shared" si="12"/>
        <v>#DIV/0!</v>
      </c>
    </row>
    <row r="986">
      <c r="A986" s="36" t="str">
        <f t="shared" si="1"/>
        <v/>
      </c>
      <c r="C986" s="38">
        <f t="shared" si="11"/>
        <v>0</v>
      </c>
      <c r="D986" s="24"/>
      <c r="E986" s="40" t="str">
        <f t="shared" si="3"/>
        <v/>
      </c>
      <c r="F986" s="22"/>
      <c r="H986" s="22"/>
      <c r="J986" s="26"/>
      <c r="K986" s="1">
        <f t="shared" si="4"/>
        <v>0</v>
      </c>
      <c r="L986" s="1">
        <f t="shared" si="5"/>
        <v>0</v>
      </c>
      <c r="M986" s="22">
        <f t="shared" si="6"/>
        <v>0</v>
      </c>
      <c r="N986" s="22" t="str">
        <f t="shared" si="7"/>
        <v/>
      </c>
      <c r="O986" s="22" t="str">
        <f t="shared" si="8"/>
        <v>  </v>
      </c>
      <c r="P986" s="1"/>
      <c r="Q986" s="1"/>
      <c r="R986" s="1"/>
      <c r="S986" s="1"/>
      <c r="T986" s="1"/>
      <c r="U986" s="1"/>
      <c r="V986" s="1"/>
      <c r="W986" s="1">
        <f t="shared" si="9"/>
        <v>0</v>
      </c>
      <c r="X986" s="1" t="str">
        <f t="shared" si="10"/>
        <v>#DIV/0!</v>
      </c>
      <c r="Y986" s="1" t="str">
        <f t="shared" si="12"/>
        <v>#DIV/0!</v>
      </c>
    </row>
    <row r="987">
      <c r="A987" s="36" t="str">
        <f t="shared" si="1"/>
        <v/>
      </c>
      <c r="C987" s="38">
        <f t="shared" si="11"/>
        <v>0</v>
      </c>
      <c r="D987" s="24"/>
      <c r="E987" s="40" t="str">
        <f t="shared" si="3"/>
        <v/>
      </c>
      <c r="F987" s="22"/>
      <c r="H987" s="22"/>
      <c r="J987" s="26"/>
      <c r="K987" s="1">
        <f t="shared" si="4"/>
        <v>0</v>
      </c>
      <c r="L987" s="1">
        <f t="shared" si="5"/>
        <v>0</v>
      </c>
      <c r="M987" s="22">
        <f t="shared" si="6"/>
        <v>0</v>
      </c>
      <c r="N987" s="22" t="str">
        <f t="shared" si="7"/>
        <v/>
      </c>
      <c r="O987" s="22" t="str">
        <f t="shared" si="8"/>
        <v>  </v>
      </c>
      <c r="P987" s="1"/>
      <c r="Q987" s="1"/>
      <c r="R987" s="1"/>
      <c r="S987" s="1"/>
      <c r="T987" s="1"/>
      <c r="U987" s="1"/>
      <c r="V987" s="1"/>
      <c r="W987" s="1">
        <f t="shared" si="9"/>
        <v>0</v>
      </c>
      <c r="X987" s="1" t="str">
        <f t="shared" si="10"/>
        <v>#DIV/0!</v>
      </c>
      <c r="Y987" s="1" t="str">
        <f t="shared" si="12"/>
        <v>#DIV/0!</v>
      </c>
    </row>
    <row r="988">
      <c r="A988" s="36" t="str">
        <f t="shared" si="1"/>
        <v/>
      </c>
      <c r="C988" s="38">
        <f t="shared" si="11"/>
        <v>0</v>
      </c>
      <c r="D988" s="24"/>
      <c r="E988" s="40" t="str">
        <f t="shared" si="3"/>
        <v/>
      </c>
      <c r="F988" s="22"/>
      <c r="H988" s="22"/>
      <c r="J988" s="26"/>
      <c r="K988" s="1">
        <f t="shared" si="4"/>
        <v>0</v>
      </c>
      <c r="L988" s="1">
        <f t="shared" si="5"/>
        <v>0</v>
      </c>
      <c r="M988" s="22">
        <f t="shared" si="6"/>
        <v>0</v>
      </c>
      <c r="N988" s="22" t="str">
        <f t="shared" si="7"/>
        <v/>
      </c>
      <c r="O988" s="22" t="str">
        <f t="shared" si="8"/>
        <v>  </v>
      </c>
      <c r="P988" s="1"/>
      <c r="Q988" s="1"/>
      <c r="R988" s="1"/>
      <c r="S988" s="1"/>
      <c r="T988" s="1"/>
      <c r="U988" s="1"/>
      <c r="V988" s="1"/>
      <c r="W988" s="1">
        <f t="shared" si="9"/>
        <v>0</v>
      </c>
      <c r="X988" s="1" t="str">
        <f t="shared" si="10"/>
        <v>#DIV/0!</v>
      </c>
      <c r="Y988" s="1" t="str">
        <f t="shared" si="12"/>
        <v>#DIV/0!</v>
      </c>
    </row>
    <row r="989">
      <c r="A989" s="36" t="str">
        <f t="shared" si="1"/>
        <v/>
      </c>
      <c r="C989" s="38">
        <f t="shared" si="11"/>
        <v>0</v>
      </c>
      <c r="D989" s="24"/>
      <c r="E989" s="40" t="str">
        <f t="shared" si="3"/>
        <v/>
      </c>
      <c r="F989" s="22"/>
      <c r="H989" s="22"/>
      <c r="J989" s="26"/>
      <c r="K989" s="1">
        <f t="shared" si="4"/>
        <v>0</v>
      </c>
      <c r="L989" s="1">
        <f t="shared" si="5"/>
        <v>0</v>
      </c>
      <c r="M989" s="22">
        <f t="shared" si="6"/>
        <v>0</v>
      </c>
      <c r="N989" s="22" t="str">
        <f t="shared" si="7"/>
        <v/>
      </c>
      <c r="O989" s="22" t="str">
        <f t="shared" si="8"/>
        <v>  </v>
      </c>
      <c r="P989" s="1"/>
      <c r="Q989" s="1"/>
      <c r="R989" s="1"/>
      <c r="S989" s="1"/>
      <c r="T989" s="1"/>
      <c r="U989" s="1"/>
      <c r="V989" s="1"/>
      <c r="W989" s="1">
        <f t="shared" si="9"/>
        <v>0</v>
      </c>
      <c r="X989" s="1" t="str">
        <f t="shared" si="10"/>
        <v>#DIV/0!</v>
      </c>
      <c r="Y989" s="1" t="str">
        <f t="shared" si="12"/>
        <v>#DIV/0!</v>
      </c>
    </row>
    <row r="990">
      <c r="A990" s="36" t="str">
        <f t="shared" si="1"/>
        <v/>
      </c>
      <c r="C990" s="38">
        <f t="shared" si="11"/>
        <v>0</v>
      </c>
      <c r="D990" s="24"/>
      <c r="E990" s="40" t="str">
        <f t="shared" si="3"/>
        <v/>
      </c>
      <c r="F990" s="22"/>
      <c r="H990" s="22"/>
      <c r="J990" s="26"/>
      <c r="K990" s="1">
        <f t="shared" si="4"/>
        <v>0</v>
      </c>
      <c r="L990" s="1">
        <f t="shared" si="5"/>
        <v>0</v>
      </c>
      <c r="M990" s="22">
        <f t="shared" si="6"/>
        <v>0</v>
      </c>
      <c r="N990" s="22" t="str">
        <f t="shared" si="7"/>
        <v/>
      </c>
      <c r="O990" s="22" t="str">
        <f t="shared" si="8"/>
        <v>  </v>
      </c>
      <c r="P990" s="1"/>
      <c r="Q990" s="1"/>
      <c r="R990" s="1"/>
      <c r="S990" s="1"/>
      <c r="T990" s="1"/>
      <c r="U990" s="1"/>
      <c r="V990" s="1"/>
      <c r="W990" s="1">
        <f t="shared" si="9"/>
        <v>0</v>
      </c>
      <c r="X990" s="1" t="str">
        <f t="shared" si="10"/>
        <v>#DIV/0!</v>
      </c>
      <c r="Y990" s="1" t="str">
        <f t="shared" si="12"/>
        <v>#DIV/0!</v>
      </c>
    </row>
    <row r="991">
      <c r="A991" s="36" t="str">
        <f t="shared" si="1"/>
        <v/>
      </c>
      <c r="C991" s="38">
        <f t="shared" si="11"/>
        <v>0</v>
      </c>
      <c r="D991" s="24"/>
      <c r="E991" s="40" t="str">
        <f t="shared" si="3"/>
        <v/>
      </c>
      <c r="F991" s="22"/>
      <c r="H991" s="22"/>
      <c r="J991" s="26"/>
      <c r="K991" s="1">
        <f t="shared" si="4"/>
        <v>0</v>
      </c>
      <c r="L991" s="1">
        <f t="shared" si="5"/>
        <v>0</v>
      </c>
      <c r="M991" s="22">
        <f t="shared" si="6"/>
        <v>0</v>
      </c>
      <c r="N991" s="22" t="str">
        <f t="shared" si="7"/>
        <v/>
      </c>
      <c r="O991" s="22" t="str">
        <f t="shared" si="8"/>
        <v>  </v>
      </c>
      <c r="P991" s="1"/>
      <c r="Q991" s="1"/>
      <c r="R991" s="1"/>
      <c r="S991" s="1"/>
      <c r="T991" s="1"/>
      <c r="U991" s="1"/>
      <c r="V991" s="1"/>
      <c r="W991" s="1">
        <f t="shared" si="9"/>
        <v>0</v>
      </c>
      <c r="X991" s="1" t="str">
        <f t="shared" si="10"/>
        <v>#DIV/0!</v>
      </c>
      <c r="Y991" s="1" t="str">
        <f t="shared" si="12"/>
        <v>#DIV/0!</v>
      </c>
    </row>
    <row r="992">
      <c r="A992" s="36" t="str">
        <f t="shared" si="1"/>
        <v/>
      </c>
      <c r="C992" s="38">
        <f t="shared" si="11"/>
        <v>0</v>
      </c>
      <c r="D992" s="24"/>
      <c r="E992" s="40" t="str">
        <f t="shared" si="3"/>
        <v/>
      </c>
      <c r="F992" s="22"/>
      <c r="H992" s="22"/>
      <c r="J992" s="26"/>
      <c r="K992" s="1">
        <f t="shared" si="4"/>
        <v>0</v>
      </c>
      <c r="L992" s="1">
        <f t="shared" si="5"/>
        <v>0</v>
      </c>
      <c r="M992" s="22">
        <f t="shared" si="6"/>
        <v>0</v>
      </c>
      <c r="N992" s="22" t="str">
        <f t="shared" si="7"/>
        <v/>
      </c>
      <c r="O992" s="22" t="str">
        <f t="shared" si="8"/>
        <v>  </v>
      </c>
      <c r="P992" s="1"/>
      <c r="Q992" s="1"/>
      <c r="R992" s="1"/>
      <c r="S992" s="1"/>
      <c r="T992" s="1"/>
      <c r="U992" s="1"/>
      <c r="V992" s="1"/>
      <c r="W992" s="1">
        <f t="shared" si="9"/>
        <v>0</v>
      </c>
      <c r="X992" s="1" t="str">
        <f t="shared" si="10"/>
        <v>#DIV/0!</v>
      </c>
      <c r="Y992" s="1" t="str">
        <f t="shared" si="12"/>
        <v>#DIV/0!</v>
      </c>
    </row>
    <row r="993">
      <c r="A993" s="36" t="str">
        <f t="shared" si="1"/>
        <v/>
      </c>
      <c r="C993" s="38">
        <f t="shared" si="11"/>
        <v>0</v>
      </c>
      <c r="D993" s="24"/>
      <c r="E993" s="40" t="str">
        <f t="shared" si="3"/>
        <v/>
      </c>
      <c r="F993" s="22"/>
      <c r="H993" s="22"/>
      <c r="J993" s="26"/>
      <c r="K993" s="1">
        <f t="shared" si="4"/>
        <v>0</v>
      </c>
      <c r="L993" s="1">
        <f t="shared" si="5"/>
        <v>0</v>
      </c>
      <c r="M993" s="22">
        <f t="shared" si="6"/>
        <v>0</v>
      </c>
      <c r="N993" s="22" t="str">
        <f t="shared" si="7"/>
        <v/>
      </c>
      <c r="O993" s="22" t="str">
        <f t="shared" si="8"/>
        <v>  </v>
      </c>
      <c r="P993" s="1"/>
      <c r="Q993" s="1"/>
      <c r="R993" s="1"/>
      <c r="S993" s="1"/>
      <c r="T993" s="1"/>
      <c r="U993" s="1"/>
      <c r="V993" s="1"/>
      <c r="W993" s="1">
        <f t="shared" si="9"/>
        <v>0</v>
      </c>
      <c r="X993" s="1" t="str">
        <f t="shared" si="10"/>
        <v>#DIV/0!</v>
      </c>
      <c r="Y993" s="1" t="str">
        <f t="shared" si="12"/>
        <v>#DIV/0!</v>
      </c>
    </row>
    <row r="994">
      <c r="A994" s="36" t="str">
        <f t="shared" si="1"/>
        <v/>
      </c>
      <c r="C994" s="38">
        <f t="shared" si="11"/>
        <v>0</v>
      </c>
      <c r="D994" s="24"/>
      <c r="E994" s="40" t="str">
        <f t="shared" si="3"/>
        <v/>
      </c>
      <c r="F994" s="22"/>
      <c r="H994" s="22"/>
      <c r="J994" s="26"/>
      <c r="K994" s="1">
        <f t="shared" si="4"/>
        <v>0</v>
      </c>
      <c r="L994" s="1">
        <f t="shared" si="5"/>
        <v>0</v>
      </c>
      <c r="M994" s="22">
        <f t="shared" si="6"/>
        <v>0</v>
      </c>
      <c r="N994" s="22" t="str">
        <f t="shared" si="7"/>
        <v/>
      </c>
      <c r="O994" s="22" t="str">
        <f t="shared" si="8"/>
        <v>  </v>
      </c>
      <c r="P994" s="1"/>
      <c r="Q994" s="1"/>
      <c r="R994" s="1"/>
      <c r="S994" s="1"/>
      <c r="T994" s="1"/>
      <c r="U994" s="1"/>
      <c r="V994" s="1"/>
      <c r="W994" s="1">
        <f t="shared" si="9"/>
        <v>0</v>
      </c>
      <c r="X994" s="1" t="str">
        <f t="shared" si="10"/>
        <v>#DIV/0!</v>
      </c>
      <c r="Y994" s="1" t="str">
        <f t="shared" si="12"/>
        <v>#DIV/0!</v>
      </c>
    </row>
    <row r="995">
      <c r="A995" s="36" t="str">
        <f t="shared" si="1"/>
        <v/>
      </c>
      <c r="C995" s="38">
        <f t="shared" si="11"/>
        <v>0</v>
      </c>
      <c r="D995" s="24"/>
      <c r="E995" s="40" t="str">
        <f t="shared" si="3"/>
        <v/>
      </c>
      <c r="F995" s="22"/>
      <c r="H995" s="22"/>
      <c r="J995" s="26"/>
      <c r="K995" s="1">
        <f t="shared" si="4"/>
        <v>0</v>
      </c>
      <c r="L995" s="1">
        <f t="shared" si="5"/>
        <v>0</v>
      </c>
      <c r="M995" s="22">
        <f t="shared" si="6"/>
        <v>0</v>
      </c>
      <c r="N995" s="22" t="str">
        <f t="shared" si="7"/>
        <v/>
      </c>
      <c r="O995" s="22" t="str">
        <f t="shared" si="8"/>
        <v>  </v>
      </c>
      <c r="P995" s="1"/>
      <c r="Q995" s="1"/>
      <c r="R995" s="1"/>
      <c r="S995" s="1"/>
      <c r="T995" s="1"/>
      <c r="U995" s="1"/>
      <c r="V995" s="1"/>
      <c r="W995" s="1">
        <f t="shared" si="9"/>
        <v>0</v>
      </c>
      <c r="X995" s="1" t="str">
        <f t="shared" si="10"/>
        <v>#DIV/0!</v>
      </c>
      <c r="Y995" s="1" t="str">
        <f t="shared" si="12"/>
        <v>#DIV/0!</v>
      </c>
    </row>
    <row r="996">
      <c r="A996" s="36" t="str">
        <f t="shared" si="1"/>
        <v/>
      </c>
      <c r="C996" s="38">
        <f t="shared" si="11"/>
        <v>0</v>
      </c>
      <c r="D996" s="24"/>
      <c r="E996" s="40" t="str">
        <f t="shared" si="3"/>
        <v/>
      </c>
      <c r="F996" s="22"/>
      <c r="H996" s="22"/>
      <c r="J996" s="26"/>
      <c r="K996" s="1">
        <f t="shared" si="4"/>
        <v>0</v>
      </c>
      <c r="L996" s="1">
        <f t="shared" si="5"/>
        <v>0</v>
      </c>
      <c r="M996" s="22">
        <f t="shared" si="6"/>
        <v>0</v>
      </c>
      <c r="N996" s="22" t="str">
        <f t="shared" si="7"/>
        <v/>
      </c>
      <c r="O996" s="22" t="str">
        <f t="shared" si="8"/>
        <v>  </v>
      </c>
      <c r="P996" s="1"/>
      <c r="Q996" s="1"/>
      <c r="R996" s="1"/>
      <c r="S996" s="1"/>
      <c r="T996" s="1"/>
      <c r="U996" s="1"/>
      <c r="V996" s="1"/>
      <c r="W996" s="1">
        <f t="shared" si="9"/>
        <v>0</v>
      </c>
      <c r="X996" s="1" t="str">
        <f t="shared" si="10"/>
        <v>#DIV/0!</v>
      </c>
      <c r="Y996" s="1" t="str">
        <f t="shared" si="12"/>
        <v>#DIV/0!</v>
      </c>
    </row>
    <row r="997">
      <c r="A997" s="36" t="str">
        <f t="shared" si="1"/>
        <v/>
      </c>
      <c r="C997" s="38">
        <f t="shared" si="11"/>
        <v>0</v>
      </c>
      <c r="D997" s="24"/>
      <c r="E997" s="40" t="str">
        <f t="shared" si="3"/>
        <v/>
      </c>
      <c r="F997" s="22"/>
      <c r="H997" s="22"/>
      <c r="J997" s="26"/>
      <c r="K997" s="1">
        <f t="shared" si="4"/>
        <v>0</v>
      </c>
      <c r="L997" s="1">
        <f t="shared" si="5"/>
        <v>0</v>
      </c>
      <c r="M997" s="22">
        <f t="shared" si="6"/>
        <v>0</v>
      </c>
      <c r="N997" s="22" t="str">
        <f t="shared" si="7"/>
        <v/>
      </c>
      <c r="O997" s="22" t="str">
        <f t="shared" si="8"/>
        <v>  </v>
      </c>
      <c r="P997" s="1"/>
      <c r="Q997" s="1"/>
      <c r="R997" s="1"/>
      <c r="S997" s="1"/>
      <c r="T997" s="1"/>
      <c r="U997" s="1"/>
      <c r="V997" s="1"/>
      <c r="W997" s="1">
        <f t="shared" si="9"/>
        <v>0</v>
      </c>
      <c r="X997" s="1" t="str">
        <f t="shared" si="10"/>
        <v>#DIV/0!</v>
      </c>
      <c r="Y997" s="1" t="str">
        <f t="shared" si="12"/>
        <v>#DIV/0!</v>
      </c>
    </row>
    <row r="998">
      <c r="A998" s="36" t="str">
        <f t="shared" si="1"/>
        <v/>
      </c>
      <c r="C998" s="38">
        <f t="shared" si="11"/>
        <v>0</v>
      </c>
      <c r="D998" s="24"/>
      <c r="E998" s="40" t="str">
        <f t="shared" si="3"/>
        <v/>
      </c>
      <c r="F998" s="22"/>
      <c r="H998" s="22"/>
      <c r="J998" s="26"/>
      <c r="K998" s="1">
        <f t="shared" si="4"/>
        <v>0</v>
      </c>
      <c r="L998" s="1">
        <f t="shared" si="5"/>
        <v>0</v>
      </c>
      <c r="M998" s="22">
        <f t="shared" si="6"/>
        <v>0</v>
      </c>
      <c r="N998" s="22" t="str">
        <f t="shared" si="7"/>
        <v/>
      </c>
      <c r="O998" s="22" t="str">
        <f t="shared" si="8"/>
        <v>  </v>
      </c>
      <c r="P998" s="1"/>
      <c r="Q998" s="1"/>
      <c r="R998" s="1"/>
      <c r="S998" s="1"/>
      <c r="T998" s="1"/>
      <c r="U998" s="1"/>
      <c r="V998" s="1"/>
      <c r="W998" s="1">
        <f t="shared" si="9"/>
        <v>0</v>
      </c>
      <c r="X998" s="1" t="str">
        <f t="shared" si="10"/>
        <v>#DIV/0!</v>
      </c>
      <c r="Y998" s="1" t="str">
        <f t="shared" si="12"/>
        <v>#DIV/0!</v>
      </c>
    </row>
    <row r="999">
      <c r="A999" s="36" t="str">
        <f t="shared" si="1"/>
        <v/>
      </c>
      <c r="C999" s="38">
        <f t="shared" si="11"/>
        <v>0</v>
      </c>
      <c r="D999" s="24"/>
      <c r="E999" s="40" t="str">
        <f t="shared" si="3"/>
        <v/>
      </c>
      <c r="F999" s="22"/>
      <c r="H999" s="22"/>
      <c r="J999" s="26"/>
      <c r="K999" s="1">
        <f t="shared" si="4"/>
        <v>0</v>
      </c>
      <c r="L999" s="1">
        <f t="shared" si="5"/>
        <v>0</v>
      </c>
      <c r="M999" s="22">
        <f t="shared" si="6"/>
        <v>0</v>
      </c>
      <c r="N999" s="22" t="str">
        <f t="shared" si="7"/>
        <v/>
      </c>
      <c r="O999" s="22" t="str">
        <f t="shared" si="8"/>
        <v>  </v>
      </c>
      <c r="P999" s="1"/>
      <c r="Q999" s="1"/>
      <c r="R999" s="1"/>
      <c r="S999" s="1"/>
      <c r="T999" s="1"/>
      <c r="U999" s="1"/>
      <c r="V999" s="1"/>
      <c r="W999" s="1">
        <f t="shared" si="9"/>
        <v>0</v>
      </c>
      <c r="X999" s="1" t="str">
        <f t="shared" si="10"/>
        <v>#DIV/0!</v>
      </c>
      <c r="Y999" s="1" t="str">
        <f t="shared" si="12"/>
        <v>#DIV/0!</v>
      </c>
    </row>
    <row r="1000">
      <c r="A1000" s="36" t="str">
        <f t="shared" si="1"/>
        <v/>
      </c>
      <c r="C1000" s="38">
        <f t="shared" si="11"/>
        <v>0</v>
      </c>
      <c r="D1000" s="24"/>
      <c r="E1000" s="40" t="str">
        <f t="shared" si="3"/>
        <v/>
      </c>
      <c r="F1000" s="22"/>
      <c r="H1000" s="22"/>
      <c r="J1000" s="26"/>
      <c r="K1000" s="1">
        <f t="shared" si="4"/>
        <v>0</v>
      </c>
      <c r="L1000" s="1">
        <f t="shared" si="5"/>
        <v>0</v>
      </c>
      <c r="M1000" s="22">
        <f t="shared" si="6"/>
        <v>0</v>
      </c>
      <c r="N1000" s="22" t="str">
        <f t="shared" si="7"/>
        <v/>
      </c>
      <c r="O1000" s="22" t="str">
        <f t="shared" si="8"/>
        <v>  </v>
      </c>
      <c r="P1000" s="1"/>
      <c r="Q1000" s="1"/>
      <c r="R1000" s="1"/>
      <c r="S1000" s="1"/>
      <c r="T1000" s="1"/>
      <c r="U1000" s="1"/>
      <c r="V1000" s="1"/>
      <c r="W1000" s="1">
        <f t="shared" si="9"/>
        <v>0</v>
      </c>
      <c r="X1000" s="1" t="str">
        <f t="shared" si="10"/>
        <v>#DIV/0!</v>
      </c>
      <c r="Y1000" s="1" t="str">
        <f t="shared" si="12"/>
        <v>#DIV/0!</v>
      </c>
    </row>
  </sheetData>
  <conditionalFormatting sqref="C1:C1000">
    <cfRule type="cellIs" dxfId="3" priority="1" operator="equal">
      <formula>0</formula>
    </cfRule>
  </conditionalFormatting>
  <dataValidations>
    <dataValidation type="list" allowBlank="1" showErrorMessage="1" sqref="F3:F1000">
      <formula1>#REF!</formula1>
    </dataValidation>
    <dataValidation type="list" allowBlank="1" showErrorMessage="1" sqref="H3:H1000">
      <formula1>#REF!</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7" max="7" width="1.88"/>
    <col customWidth="1" min="8" max="8" width="3.63"/>
  </cols>
  <sheetData>
    <row r="1">
      <c r="A1" s="57" t="s">
        <v>280</v>
      </c>
      <c r="B1" s="7">
        <f>MER!I5</f>
        <v>3</v>
      </c>
      <c r="C1" s="22">
        <f t="shared" ref="C1:D1" si="1">B1</f>
        <v>3</v>
      </c>
      <c r="D1" s="22">
        <f t="shared" si="1"/>
        <v>3</v>
      </c>
      <c r="H1" s="22">
        <f>MAX(H3:H50)</f>
        <v>28</v>
      </c>
    </row>
    <row r="2">
      <c r="A2" s="58" t="s">
        <v>288</v>
      </c>
      <c r="B2" s="59">
        <f t="array" ref="B2">_xlfn.xlookup($B$1,OPDES!$A$3:$A$1000,OPDES!B$3:B$1000,"",0,1)</f>
        <v>45968</v>
      </c>
      <c r="C2" s="22">
        <f t="array" ref="C2">_xlfn.xlookup($B$1,OPDES!$A$3:$A$1000,OPDES!Z$3:Z$1000,"",0,1)</f>
        <v>6006609808</v>
      </c>
      <c r="D2" s="22" t="str">
        <f t="array" ref="D2">_xlfn.xlookup($B$1,OPDES!$A$3:$A$1000,OPDES!AA$3:AA$1000,"",0,1)</f>
        <v/>
      </c>
      <c r="E2" s="22" t="str">
        <f t="array" ref="E2">_xlfn.xlookup($B$1,OPDES!$A$3:$A$1000,OPDES!AB$3:AB$1000,"",0,1)</f>
        <v/>
      </c>
      <c r="F2" s="22" t="str">
        <f t="array" ref="F2">_xlfn.xlookup($B$1,OPDES!$A$3:$A$1000,OPDES!AC$3:AC$1000,"",0,1)</f>
        <v/>
      </c>
      <c r="G2" s="22" t="str">
        <f t="array" ref="G2">_xlfn.xlookup($B$1,OPDES!$A$3:$A$1000,OPDES!AD$3:AD$1000,"",0,1)</f>
        <v/>
      </c>
      <c r="H2" s="22" t="str">
        <f t="array" ref="H2">_xlfn.xlookup($B$1,OPDES!$A$3:$A$1000,OPDES!AE$3:AE$1000,"",0,1)</f>
        <v/>
      </c>
      <c r="I2" s="22" t="str">
        <f t="array" ref="I2">_xlfn.xlookup($B$1,OPDES!$A$3:$A$1000,OPDES!AF$3:AF$1000,"",0,1)</f>
        <v>subhash1426@gmail.com</v>
      </c>
      <c r="J2" s="22" t="str">
        <f t="array" ref="J2">_xlfn.xlookup($B$1,OPDES!$A$3:$A$1000,OPDES!AG$3:AG$1000,"",0,1)</f>
        <v/>
      </c>
      <c r="K2" s="22" t="str">
        <f t="array" ref="K2">_xlfn.xlookup($B$1,OPDES!$A$3:$A$1000,OPDES!AH$3:AH$1000,"",0,1)</f>
        <v>Diarrhoea with loose watery yellow coloured stools X 7 episodes</v>
      </c>
      <c r="L2" s="22" t="str">
        <f t="array" ref="L2">_xlfn.xlookup($B$1,OPDES!$A$3:$A$1000,OPDES!AI$3:AI$1000,"",0,1)</f>
        <v>mild pain abdomen, associated nausea but no vomiting</v>
      </c>
      <c r="M2" s="22" t="str">
        <f t="array" ref="M2">_xlfn.xlookup($B$1,OPDES!$A$3:$A$1000,OPDES!AJ$3:AJ$1000,"",0,1)</f>
        <v>NIL SIGNIFICANT</v>
      </c>
      <c r="N2" s="22" t="str">
        <f t="array" ref="N2">_xlfn.xlookup($B$1,OPDES!$A$3:$A$1000,OPDES!AK$3:AK$1000,"",0,1)</f>
        <v>NO ORGANOMEGALY</v>
      </c>
      <c r="O2" s="22" t="str">
        <f t="array" ref="O2">_xlfn.xlookup($B$1,OPDES!$A$3:$A$1000,OPDES!AL$3:AL$1000,"",0,1)</f>
        <v>SYSTEMIC EXAMINATION IS NORMAL</v>
      </c>
      <c r="P2" s="22" t="str">
        <f t="array" ref="P2">_xlfn.xlookup($B$1,OPDES!$A$3:$A$1000,OPDES!AM$3:AM$1000,"",0,1)</f>
        <v/>
      </c>
      <c r="Q2" s="22" t="str">
        <f t="array" ref="Q2">_xlfn.xlookup($B$1,OPDES!$A$3:$A$1000,OPDES!AN$3:AN$1000,"",0,1)</f>
        <v>Acute Gastroenteritis</v>
      </c>
      <c r="R2" s="22" t="str">
        <f t="array" ref="R2">_xlfn.xlookup($B$1,OPDES!$A$3:$A$1000,OPDES!AO$3:AO$1000,"",0,1)</f>
        <v/>
      </c>
      <c r="S2" s="22" t="str">
        <f t="array" ref="S2">_xlfn.xlookup($B$1,OPDES!$A$3:$A$1000,OPDES!AP$3:AP$1000,"",0,1)</f>
        <v/>
      </c>
      <c r="T2" s="22" t="str">
        <f t="array" ref="T2">_xlfn.xlookup($B$1,OPDES!$A$3:$A$1000,OPDES!AQ$3:AQ$1000,"",0,1)</f>
        <v>CBC, CRP, BL.UREA, S.CREAT, STOOL MICROSCOPY</v>
      </c>
      <c r="U2" s="22" t="str">
        <f t="array" ref="U2">_xlfn.xlookup($B$1,OPDES!$A$3:$A$1000,OPDES!AR$3:AR$1000,"",0,1)</f>
        <v/>
      </c>
      <c r="V2" s="22" t="str">
        <f t="array" ref="V2">_xlfn.xlookup($B$1,OPDES!$A$3:$A$1000,OPDES!AS$3:AS$1000,"",0,1)</f>
        <v/>
      </c>
      <c r="W2" s="22" t="str">
        <f t="array" ref="W2">_xlfn.xlookup($B$1,OPDES!$A$3:$A$1000,OPDES!AT$3:AT$1000,"",0,1)</f>
        <v/>
      </c>
      <c r="X2" s="22" t="str">
        <f t="array" ref="X2">_xlfn.xlookup($B$1,OPDES!$A$3:$A$1000,OPDES!AU$3:AU$1000,"",0,1)</f>
        <v/>
      </c>
      <c r="Y2" s="22" t="str">
        <f t="array" ref="Y2">_xlfn.xlookup($B$1,OPDES!$A$3:$A$1000,OPDES!AV$3:AV$1000,"",0,1)</f>
        <v>DR.SUNDAR RAJ PALAPARTHY</v>
      </c>
      <c r="Z2" s="22" t="str">
        <f t="array" ref="Z2">_xlfn.xlookup($B$1,OPDES!$A$3:$A$1000,OPDES!AW$3:AW$1000,"",0,1)</f>
        <v/>
      </c>
      <c r="AA2" s="22" t="str">
        <f t="array" ref="AA2">_xlfn.xlookup($B$1,OPDES!$A$3:$A$1000,OPDES!AA$3:AA$1000,"",0,1)</f>
        <v/>
      </c>
    </row>
    <row r="3">
      <c r="A3" s="60" t="s">
        <v>7140</v>
      </c>
      <c r="B3" s="26">
        <f t="array" ref="B3">_xlfn.xlookup($B$1,OPDES!$A$3:$A$1000,OPDES!C$3:C$1000,"",0,1)</f>
        <v>45968</v>
      </c>
      <c r="C3" s="26">
        <f t="shared" ref="C3:C5" si="2">B3</f>
        <v>45968</v>
      </c>
      <c r="D3" s="22" t="str">
        <f t="shared" ref="D3:D51" si="3">if(or(C3="",C3=0),0," "&amp;E3)</f>
        <v> </v>
      </c>
      <c r="F3" s="22" t="str">
        <f>text((C3&amp;" "&amp;D3)+0,"dd-mmm-yyyy")</f>
        <v>07-Nov-2025</v>
      </c>
      <c r="G3" s="22">
        <f t="shared" ref="G3:G51" si="4">if(or(F3="",F3="  ",F3=0,F3=0&amp;"",F3=0&amp;" ",F3=""&amp;0,F3=" "&amp;0),0,1)</f>
        <v>1</v>
      </c>
      <c r="H3" s="22">
        <f t="shared" ref="H3:H51" si="5">IF(G3=0,"",SUM(G$3:G3))</f>
        <v>1</v>
      </c>
      <c r="I3" s="22" t="str">
        <f t="shared" ref="I3:I4" si="6">IF($H3="","",A3)</f>
        <v>EXAM DATE  (DD-MMM-YY)</v>
      </c>
      <c r="J3" s="22" t="str">
        <f t="shared" ref="J3:J51" si="7">IF($H3="","",F3)</f>
        <v>07-Nov-2025</v>
      </c>
    </row>
    <row r="4">
      <c r="A4" s="61" t="s">
        <v>7141</v>
      </c>
      <c r="B4" s="62">
        <f t="array" ref="B4">_xlfn.xlookup($B$1,OPDES!$A$3:$A$1000,OPDES!D$3:D$1000,"",0,1)</f>
        <v>0.8966666667</v>
      </c>
      <c r="C4" s="62">
        <f t="shared" si="2"/>
        <v>0.8966666667</v>
      </c>
      <c r="D4" s="22" t="str">
        <f t="shared" si="3"/>
        <v> </v>
      </c>
      <c r="F4" s="62">
        <f>(C4&amp;" "&amp;D4)+0</f>
        <v>0.8966666667</v>
      </c>
      <c r="G4" s="22">
        <f t="shared" si="4"/>
        <v>1</v>
      </c>
      <c r="H4" s="22">
        <f t="shared" si="5"/>
        <v>2</v>
      </c>
      <c r="I4" s="62" t="str">
        <f t="shared" si="6"/>
        <v>time</v>
      </c>
      <c r="J4" s="62">
        <f t="shared" si="7"/>
        <v>0.8966666667</v>
      </c>
    </row>
    <row r="5">
      <c r="A5" s="63" t="s">
        <v>292</v>
      </c>
      <c r="B5" s="22" t="str">
        <f t="array" ref="B5">_xlfn.xlookup($B$1,OPDES!$A$3:$A$1000,OPDES!E$3:E$1000,"",0,1)</f>
        <v>1/11/25/3</v>
      </c>
      <c r="C5" s="22" t="str">
        <f t="shared" si="2"/>
        <v>1/11/25/3</v>
      </c>
      <c r="D5" s="22" t="str">
        <f t="shared" si="3"/>
        <v> </v>
      </c>
      <c r="F5" s="22" t="str">
        <f t="shared" ref="F5:F9" si="8">C5&amp;" "&amp;D5</f>
        <v>1/11/25/3  </v>
      </c>
      <c r="G5" s="22">
        <f t="shared" si="4"/>
        <v>1</v>
      </c>
      <c r="H5" s="22">
        <f t="shared" si="5"/>
        <v>3</v>
      </c>
      <c r="I5" s="22" t="str">
        <f t="shared" ref="I5:I51" si="9">IF(H5="","",A5)</f>
        <v>Regn. No.</v>
      </c>
      <c r="J5" s="22" t="str">
        <f t="shared" si="7"/>
        <v>1/11/25/3  </v>
      </c>
    </row>
    <row r="6">
      <c r="A6" s="57" t="s">
        <v>299</v>
      </c>
      <c r="B6" s="22" t="str">
        <f t="array" ref="B6">_xlfn.xlookup($B$1,OPDES!$A$3:$A$1000,OPDES!F$3:F$1000,"",0,1)</f>
        <v>Mr.</v>
      </c>
      <c r="D6" s="22">
        <f t="shared" si="3"/>
        <v>0</v>
      </c>
      <c r="F6" s="22" t="str">
        <f t="shared" si="8"/>
        <v> 0</v>
      </c>
      <c r="G6" s="22">
        <f t="shared" si="4"/>
        <v>0</v>
      </c>
      <c r="H6" s="22" t="str">
        <f t="shared" si="5"/>
        <v/>
      </c>
      <c r="I6" s="22" t="str">
        <f t="shared" si="9"/>
        <v/>
      </c>
      <c r="J6" s="22" t="str">
        <f t="shared" si="7"/>
        <v/>
      </c>
    </row>
    <row r="7">
      <c r="A7" s="57" t="s">
        <v>303</v>
      </c>
      <c r="B7" s="22" t="str">
        <f t="array" ref="B7">_xlfn.xlookup($B$1,OPDES!$A$3:$A$1000,OPDES!G$3:G$1000,"",0,1)</f>
        <v>SUBHASH</v>
      </c>
      <c r="C7" s="22" t="str">
        <f>B6&amp;B7</f>
        <v>Mr.SUBHASH</v>
      </c>
      <c r="D7" s="22" t="str">
        <f t="shared" si="3"/>
        <v> </v>
      </c>
      <c r="F7" s="22" t="str">
        <f t="shared" si="8"/>
        <v>Mr.SUBHASH  </v>
      </c>
      <c r="G7" s="22">
        <f t="shared" si="4"/>
        <v>1</v>
      </c>
      <c r="H7" s="22">
        <f t="shared" si="5"/>
        <v>4</v>
      </c>
      <c r="I7" s="22" t="str">
        <f t="shared" si="9"/>
        <v>NAME</v>
      </c>
      <c r="J7" s="22" t="str">
        <f t="shared" si="7"/>
        <v>Mr.SUBHASH  </v>
      </c>
    </row>
    <row r="8">
      <c r="A8" s="57" t="s">
        <v>304</v>
      </c>
      <c r="B8" s="22" t="str">
        <f t="array" ref="B8">_xlfn.xlookup($B$1,OPDES!$A$3:$A$1000,OPDES!H$3:H$1000,"",0,1)</f>
        <v>Male</v>
      </c>
      <c r="C8" s="22" t="str">
        <f t="shared" ref="C8:C10" si="10">B8</f>
        <v>Male</v>
      </c>
      <c r="D8" s="22" t="str">
        <f t="shared" si="3"/>
        <v> </v>
      </c>
      <c r="F8" s="22" t="str">
        <f t="shared" si="8"/>
        <v>Male  </v>
      </c>
      <c r="G8" s="22">
        <f t="shared" si="4"/>
        <v>1</v>
      </c>
      <c r="H8" s="22">
        <f t="shared" si="5"/>
        <v>5</v>
      </c>
      <c r="I8" s="22" t="str">
        <f t="shared" si="9"/>
        <v>GENDER</v>
      </c>
      <c r="J8" s="22" t="str">
        <f t="shared" si="7"/>
        <v>Male  </v>
      </c>
    </row>
    <row r="9">
      <c r="A9" s="57" t="s">
        <v>306</v>
      </c>
      <c r="B9" s="22" t="str">
        <f t="array" ref="B9">_xlfn.xlookup($B$1,OPDES!$A$3:$A$1000,OPDES!I$3:I$1000,"",0,1)</f>
        <v>KHARDEO NAGAR, CHEMBUR, MUMBAI -400071</v>
      </c>
      <c r="C9" s="22" t="str">
        <f t="shared" si="10"/>
        <v>KHARDEO NAGAR, CHEMBUR, MUMBAI -400071</v>
      </c>
      <c r="D9" s="22" t="str">
        <f t="shared" si="3"/>
        <v> </v>
      </c>
      <c r="F9" s="22" t="str">
        <f t="shared" si="8"/>
        <v>KHARDEO NAGAR, CHEMBUR, MUMBAI -400071  </v>
      </c>
      <c r="G9" s="22">
        <f t="shared" si="4"/>
        <v>1</v>
      </c>
      <c r="H9" s="22">
        <f t="shared" si="5"/>
        <v>6</v>
      </c>
      <c r="I9" s="22" t="str">
        <f t="shared" si="9"/>
        <v>ADDRESS</v>
      </c>
      <c r="J9" s="22" t="str">
        <f t="shared" si="7"/>
        <v>KHARDEO NAGAR, CHEMBUR, MUMBAI -400071  </v>
      </c>
    </row>
    <row r="10">
      <c r="A10" s="64" t="s">
        <v>307</v>
      </c>
      <c r="B10" s="26">
        <f t="array" ref="B10">_xlfn.xlookup($B$1,OPDES!$A$3:$A$1000,OPDES!J$3:J$1000,"",0,1)</f>
        <v>36526</v>
      </c>
      <c r="C10" s="26">
        <f t="shared" si="10"/>
        <v>36526</v>
      </c>
      <c r="D10" s="22" t="str">
        <f t="shared" si="3"/>
        <v> </v>
      </c>
      <c r="F10" s="22" t="str">
        <f>text((C10&amp;" "&amp;D10)+0,"dd-mmm-yyyy")</f>
        <v>01-Jan-2000</v>
      </c>
      <c r="G10" s="22">
        <f t="shared" si="4"/>
        <v>1</v>
      </c>
      <c r="H10" s="22">
        <f t="shared" si="5"/>
        <v>7</v>
      </c>
      <c r="I10" s="26" t="str">
        <f t="shared" si="9"/>
        <v>DOB</v>
      </c>
      <c r="J10" s="22" t="str">
        <f t="shared" si="7"/>
        <v>01-Jan-2000</v>
      </c>
    </row>
    <row r="11">
      <c r="A11" s="65" t="s">
        <v>308</v>
      </c>
      <c r="B11" s="22">
        <f t="array" ref="B11">_xlfn.xlookup($B$1,OPDES!$A$3:$A$1000,OPDES!K$3:K$1000,"",0,1)</f>
        <v>25</v>
      </c>
      <c r="D11" s="22">
        <f t="shared" si="3"/>
        <v>0</v>
      </c>
      <c r="F11" s="22" t="str">
        <f t="shared" ref="F11:F51" si="11">C11&amp;" "&amp;D11</f>
        <v> 0</v>
      </c>
      <c r="G11" s="22">
        <f t="shared" si="4"/>
        <v>0</v>
      </c>
      <c r="H11" s="22" t="str">
        <f t="shared" si="5"/>
        <v/>
      </c>
      <c r="I11" s="22" t="str">
        <f t="shared" si="9"/>
        <v/>
      </c>
      <c r="J11" s="22" t="str">
        <f t="shared" si="7"/>
        <v/>
      </c>
    </row>
    <row r="12">
      <c r="A12" s="65" t="s">
        <v>309</v>
      </c>
      <c r="B12" s="22">
        <f t="array" ref="B12">_xlfn.xlookup($B$1,OPDES!$A$3:$A$1000,OPDES!L$3:L$1000,"",0,1)</f>
        <v>10</v>
      </c>
      <c r="D12" s="22">
        <f t="shared" si="3"/>
        <v>0</v>
      </c>
      <c r="F12" s="22" t="str">
        <f t="shared" si="11"/>
        <v> 0</v>
      </c>
      <c r="G12" s="22">
        <f t="shared" si="4"/>
        <v>0</v>
      </c>
      <c r="H12" s="22" t="str">
        <f t="shared" si="5"/>
        <v/>
      </c>
      <c r="I12" s="22" t="str">
        <f t="shared" si="9"/>
        <v/>
      </c>
      <c r="J12" s="22" t="str">
        <f t="shared" si="7"/>
        <v/>
      </c>
    </row>
    <row r="13">
      <c r="A13" s="65" t="s">
        <v>311</v>
      </c>
      <c r="B13" s="22">
        <f t="array" ref="B13">_xlfn.xlookup($B$1,OPDES!$A$3:$A$1000,OPDES!M$3:M$1000,"",0,1)</f>
        <v>6</v>
      </c>
      <c r="D13" s="22">
        <f t="shared" si="3"/>
        <v>0</v>
      </c>
      <c r="F13" s="22" t="str">
        <f t="shared" si="11"/>
        <v> 0</v>
      </c>
      <c r="G13" s="22">
        <f t="shared" si="4"/>
        <v>0</v>
      </c>
      <c r="H13" s="22" t="str">
        <f t="shared" si="5"/>
        <v/>
      </c>
      <c r="I13" s="22" t="str">
        <f t="shared" si="9"/>
        <v/>
      </c>
      <c r="J13" s="22" t="str">
        <f t="shared" si="7"/>
        <v/>
      </c>
    </row>
    <row r="14">
      <c r="A14" s="57" t="s">
        <v>312</v>
      </c>
      <c r="B14" s="22" t="str">
        <f t="array" ref="B14">_xlfn.xlookup($B$1,OPDES!$A$3:$A$1000,OPDES!N$3:N$1000,"",0,1)</f>
        <v>25 YEARS 10 MONTHS 6 DAYS</v>
      </c>
      <c r="D14" s="22">
        <f t="shared" si="3"/>
        <v>0</v>
      </c>
      <c r="F14" s="22" t="str">
        <f t="shared" si="11"/>
        <v> 0</v>
      </c>
      <c r="G14" s="22">
        <f t="shared" si="4"/>
        <v>0</v>
      </c>
      <c r="H14" s="22" t="str">
        <f t="shared" si="5"/>
        <v/>
      </c>
      <c r="I14" s="22" t="str">
        <f t="shared" si="9"/>
        <v/>
      </c>
      <c r="J14" s="22" t="str">
        <f t="shared" si="7"/>
        <v/>
      </c>
    </row>
    <row r="15">
      <c r="A15" s="57" t="s">
        <v>313</v>
      </c>
      <c r="B15" s="22" t="str">
        <f t="array" ref="B15">_xlfn.xlookup($B$1,OPDES!$A$3:$A$1000,OPDES!O$3:O$1000,"",0,1)</f>
        <v>25 years 10 months 6 days</v>
      </c>
      <c r="C15" s="22" t="str">
        <f t="shared" ref="C15:C52" si="12">B15</f>
        <v>25 years 10 months 6 days</v>
      </c>
      <c r="D15" s="22" t="str">
        <f t="shared" si="3"/>
        <v> </v>
      </c>
      <c r="F15" s="22" t="str">
        <f t="shared" si="11"/>
        <v>25 years 10 months 6 days  </v>
      </c>
      <c r="G15" s="22">
        <f t="shared" si="4"/>
        <v>1</v>
      </c>
      <c r="H15" s="22">
        <f t="shared" si="5"/>
        <v>8</v>
      </c>
      <c r="I15" s="22" t="str">
        <f t="shared" si="9"/>
        <v>Age</v>
      </c>
      <c r="J15" s="22" t="str">
        <f t="shared" si="7"/>
        <v>25 years 10 months 6 days  </v>
      </c>
    </row>
    <row r="16">
      <c r="A16" s="57" t="s">
        <v>315</v>
      </c>
      <c r="B16" s="22">
        <f t="array" ref="B16">_xlfn.xlookup($B$1,OPDES!$A$3:$A$1000,OPDES!P$3:P$1000,"",0,1)</f>
        <v>92</v>
      </c>
      <c r="C16" s="22">
        <f t="shared" si="12"/>
        <v>92</v>
      </c>
      <c r="D16" s="22" t="str">
        <f t="shared" si="3"/>
        <v> Kg</v>
      </c>
      <c r="E16" s="7" t="s">
        <v>7142</v>
      </c>
      <c r="F16" s="22" t="str">
        <f t="shared" si="11"/>
        <v>92  Kg</v>
      </c>
      <c r="G16" s="22">
        <f t="shared" si="4"/>
        <v>1</v>
      </c>
      <c r="H16" s="22">
        <f t="shared" si="5"/>
        <v>9</v>
      </c>
      <c r="I16" s="22" t="str">
        <f t="shared" si="9"/>
        <v>Weight</v>
      </c>
      <c r="J16" s="22" t="str">
        <f t="shared" si="7"/>
        <v>92  Kg</v>
      </c>
    </row>
    <row r="17">
      <c r="A17" s="57" t="s">
        <v>316</v>
      </c>
      <c r="B17" s="22">
        <f t="array" ref="B17">_xlfn.xlookup($B$1,OPDES!$A$3:$A$1000,OPDES!Q$3:Q$1000,"",0,1)</f>
        <v>165</v>
      </c>
      <c r="C17" s="22">
        <f t="shared" si="12"/>
        <v>165</v>
      </c>
      <c r="D17" s="22" t="str">
        <f t="shared" si="3"/>
        <v> cm</v>
      </c>
      <c r="E17" s="7" t="s">
        <v>7143</v>
      </c>
      <c r="F17" s="22" t="str">
        <f t="shared" si="11"/>
        <v>165  cm</v>
      </c>
      <c r="G17" s="22">
        <f t="shared" si="4"/>
        <v>1</v>
      </c>
      <c r="H17" s="22">
        <f t="shared" si="5"/>
        <v>10</v>
      </c>
      <c r="I17" s="22" t="str">
        <f t="shared" si="9"/>
        <v>Height</v>
      </c>
      <c r="J17" s="22" t="str">
        <f t="shared" si="7"/>
        <v>165  cm</v>
      </c>
    </row>
    <row r="18">
      <c r="A18" s="58" t="s">
        <v>318</v>
      </c>
      <c r="B18" s="22" t="str">
        <f t="array" ref="B18">_xlfn.xlookup($B$1,OPDES!$A$3:$A$1000,OPDES!R$3:R$1000,"",0,1)</f>
        <v>120/80</v>
      </c>
      <c r="C18" s="22" t="str">
        <f t="shared" si="12"/>
        <v>120/80</v>
      </c>
      <c r="D18" s="22" t="str">
        <f t="shared" si="3"/>
        <v> mm Hg</v>
      </c>
      <c r="E18" s="7" t="s">
        <v>7144</v>
      </c>
      <c r="F18" s="22" t="str">
        <f t="shared" si="11"/>
        <v>120/80  mm Hg</v>
      </c>
      <c r="G18" s="22">
        <f t="shared" si="4"/>
        <v>1</v>
      </c>
      <c r="H18" s="22">
        <f t="shared" si="5"/>
        <v>11</v>
      </c>
      <c r="I18" s="22" t="str">
        <f t="shared" si="9"/>
        <v>Blood Pressure</v>
      </c>
      <c r="J18" s="22" t="str">
        <f t="shared" si="7"/>
        <v>120/80  mm Hg</v>
      </c>
    </row>
    <row r="19">
      <c r="A19" s="58" t="s">
        <v>320</v>
      </c>
      <c r="B19" s="22">
        <f t="array" ref="B19">_xlfn.xlookup($B$1,OPDES!$A$3:$A$1000,OPDES!S$3:S$1000,"",0,1)</f>
        <v>80</v>
      </c>
      <c r="C19" s="22">
        <f t="shared" si="12"/>
        <v>80</v>
      </c>
      <c r="D19" s="22" t="str">
        <f t="shared" si="3"/>
        <v> beats per min.</v>
      </c>
      <c r="E19" s="7" t="s">
        <v>7145</v>
      </c>
      <c r="F19" s="22" t="str">
        <f t="shared" si="11"/>
        <v>80  beats per min.</v>
      </c>
      <c r="G19" s="22">
        <f t="shared" si="4"/>
        <v>1</v>
      </c>
      <c r="H19" s="22">
        <f t="shared" si="5"/>
        <v>12</v>
      </c>
      <c r="I19" s="22" t="str">
        <f t="shared" si="9"/>
        <v>Heart Rate</v>
      </c>
      <c r="J19" s="22" t="str">
        <f t="shared" si="7"/>
        <v>80  beats per min.</v>
      </c>
    </row>
    <row r="20">
      <c r="A20" s="57" t="s">
        <v>322</v>
      </c>
      <c r="B20" s="22">
        <f t="array" ref="B20">_xlfn.xlookup($B$1,OPDES!$A$3:$A$1000,OPDES!T$3:T$1000,"",0,1)</f>
        <v>98</v>
      </c>
      <c r="C20" s="22">
        <f t="shared" si="12"/>
        <v>98</v>
      </c>
      <c r="D20" s="22" t="str">
        <f t="shared" si="3"/>
        <v> %</v>
      </c>
      <c r="E20" s="7" t="s">
        <v>7146</v>
      </c>
      <c r="F20" s="22" t="str">
        <f t="shared" si="11"/>
        <v>98  %</v>
      </c>
      <c r="G20" s="22">
        <f t="shared" si="4"/>
        <v>1</v>
      </c>
      <c r="H20" s="22">
        <f t="shared" si="5"/>
        <v>13</v>
      </c>
      <c r="I20" s="22" t="str">
        <f t="shared" si="9"/>
        <v>O2 Sat.</v>
      </c>
      <c r="J20" s="22" t="str">
        <f t="shared" si="7"/>
        <v>98  %</v>
      </c>
    </row>
    <row r="21">
      <c r="A21" s="58" t="s">
        <v>325</v>
      </c>
      <c r="B21" s="22">
        <f t="array" ref="B21">_xlfn.xlookup($B$1,OPDES!$A$3:$A$1000,OPDES!U$3:U$1000,"",0,1)</f>
        <v>98.6</v>
      </c>
      <c r="C21" s="22">
        <f t="shared" si="12"/>
        <v>98.6</v>
      </c>
      <c r="D21" s="22" t="str">
        <f t="shared" si="3"/>
        <v> deg. Farenheit</v>
      </c>
      <c r="E21" s="22" t="str">
        <f>if(C21="afebrile","","deg. Farenheit")</f>
        <v>deg. Farenheit</v>
      </c>
      <c r="F21" s="22" t="str">
        <f t="shared" si="11"/>
        <v>98.6  deg. Farenheit</v>
      </c>
      <c r="G21" s="22">
        <f t="shared" si="4"/>
        <v>1</v>
      </c>
      <c r="H21" s="22">
        <f t="shared" si="5"/>
        <v>14</v>
      </c>
      <c r="I21" s="22" t="str">
        <f t="shared" si="9"/>
        <v>Temperature</v>
      </c>
      <c r="J21" s="22" t="str">
        <f t="shared" si="7"/>
        <v>98.6  deg. Farenheit</v>
      </c>
    </row>
    <row r="22">
      <c r="A22" s="58" t="s">
        <v>327</v>
      </c>
      <c r="B22" s="22">
        <f t="array" ref="B22">_xlfn.xlookup($B$1,OPDES!$A$3:$A$1000,OPDES!V$3:V$1000,"",0,1)</f>
        <v>17</v>
      </c>
      <c r="C22" s="22">
        <f t="shared" si="12"/>
        <v>17</v>
      </c>
      <c r="D22" s="22" t="str">
        <f t="shared" si="3"/>
        <v> breath per min.</v>
      </c>
      <c r="E22" s="7" t="s">
        <v>7147</v>
      </c>
      <c r="F22" s="22" t="str">
        <f t="shared" si="11"/>
        <v>17  breath per min.</v>
      </c>
      <c r="G22" s="22">
        <f t="shared" si="4"/>
        <v>1</v>
      </c>
      <c r="H22" s="22">
        <f t="shared" si="5"/>
        <v>15</v>
      </c>
      <c r="I22" s="22" t="str">
        <f t="shared" si="9"/>
        <v>Respi Rate</v>
      </c>
      <c r="J22" s="22" t="str">
        <f t="shared" si="7"/>
        <v>17  breath per min.</v>
      </c>
    </row>
    <row r="23">
      <c r="A23" s="58" t="s">
        <v>328</v>
      </c>
      <c r="B23" s="22">
        <f t="array" ref="B23">_xlfn.xlookup($B$1,OPDES!$A$3:$A$1000,OPDES!W$3:W$1000,"",0,1)</f>
        <v>2.05</v>
      </c>
      <c r="C23" s="22">
        <f t="shared" si="12"/>
        <v>2.05</v>
      </c>
      <c r="D23" s="22" t="str">
        <f t="shared" si="3"/>
        <v> sq.m.</v>
      </c>
      <c r="E23" s="7" t="s">
        <v>7148</v>
      </c>
      <c r="F23" s="22" t="str">
        <f t="shared" si="11"/>
        <v>2.05  sq.m.</v>
      </c>
      <c r="G23" s="22">
        <f t="shared" si="4"/>
        <v>1</v>
      </c>
      <c r="H23" s="22">
        <f t="shared" si="5"/>
        <v>16</v>
      </c>
      <c r="I23" s="22" t="str">
        <f t="shared" si="9"/>
        <v>Surface Area</v>
      </c>
      <c r="J23" s="22" t="str">
        <f t="shared" si="7"/>
        <v>2.05  sq.m.</v>
      </c>
    </row>
    <row r="24">
      <c r="A24" s="57" t="s">
        <v>329</v>
      </c>
      <c r="B24" s="22">
        <f t="array" ref="B24">_xlfn.xlookup($B$1,OPDES!$A$3:$A$1000,OPDES!X$3:X$1000,"",0,1)</f>
        <v>33.79</v>
      </c>
      <c r="C24" s="22">
        <f t="shared" si="12"/>
        <v>33.79</v>
      </c>
      <c r="D24" s="22" t="str">
        <f t="shared" si="3"/>
        <v> </v>
      </c>
      <c r="F24" s="22" t="str">
        <f t="shared" si="11"/>
        <v>33.79  </v>
      </c>
      <c r="G24" s="22">
        <f t="shared" si="4"/>
        <v>1</v>
      </c>
      <c r="H24" s="22">
        <f t="shared" si="5"/>
        <v>17</v>
      </c>
      <c r="I24" s="22" t="str">
        <f t="shared" si="9"/>
        <v>BMI</v>
      </c>
      <c r="J24" s="22" t="str">
        <f t="shared" si="7"/>
        <v>33.79  </v>
      </c>
    </row>
    <row r="25">
      <c r="A25" s="57" t="s">
        <v>330</v>
      </c>
      <c r="B25" s="22" t="str">
        <f t="array" ref="B25">_xlfn.xlookup($B$1,OPDES!$A$3:$A$1000,OPDES!Y$3:Y$1000,"",0,1)</f>
        <v>moderately obese (Class II)</v>
      </c>
      <c r="C25" s="22" t="str">
        <f t="shared" si="12"/>
        <v>moderately obese (Class II)</v>
      </c>
      <c r="D25" s="22" t="str">
        <f t="shared" si="3"/>
        <v> </v>
      </c>
      <c r="F25" s="22" t="str">
        <f t="shared" si="11"/>
        <v>moderately obese (Class II)  </v>
      </c>
      <c r="G25" s="22">
        <f t="shared" si="4"/>
        <v>1</v>
      </c>
      <c r="H25" s="22">
        <f t="shared" si="5"/>
        <v>18</v>
      </c>
      <c r="I25" s="22" t="str">
        <f t="shared" si="9"/>
        <v>Status</v>
      </c>
      <c r="J25" s="22" t="str">
        <f t="shared" si="7"/>
        <v>moderately obese (Class II)  </v>
      </c>
    </row>
    <row r="26">
      <c r="A26" s="57" t="s">
        <v>332</v>
      </c>
      <c r="B26" s="22">
        <f t="array" ref="B26">_xlfn.xlookup($B$1,OPDES!$A$3:$A$1000,OPDES!Z$3:Z$1000,"",0,1)</f>
        <v>6006609808</v>
      </c>
      <c r="C26" s="22">
        <f t="shared" si="12"/>
        <v>6006609808</v>
      </c>
      <c r="D26" s="22" t="str">
        <f t="shared" si="3"/>
        <v> </v>
      </c>
      <c r="F26" s="22" t="str">
        <f t="shared" si="11"/>
        <v>6006609808  </v>
      </c>
      <c r="G26" s="22">
        <f t="shared" si="4"/>
        <v>1</v>
      </c>
      <c r="H26" s="22">
        <f t="shared" si="5"/>
        <v>19</v>
      </c>
      <c r="I26" s="22" t="str">
        <f t="shared" si="9"/>
        <v>Contact no.</v>
      </c>
      <c r="J26" s="22" t="str">
        <f t="shared" si="7"/>
        <v>6006609808  </v>
      </c>
    </row>
    <row r="27">
      <c r="A27" s="57" t="s">
        <v>333</v>
      </c>
      <c r="B27" s="22" t="str">
        <f t="array" ref="B27">_xlfn.xlookup($B$1,OPDES!$A$3:$A$1000,OPDES!AA$3:AA$1000,"",0,1)</f>
        <v/>
      </c>
      <c r="C27" s="22" t="str">
        <f t="shared" si="12"/>
        <v/>
      </c>
      <c r="D27" s="22">
        <f t="shared" si="3"/>
        <v>0</v>
      </c>
      <c r="F27" s="22" t="str">
        <f t="shared" si="11"/>
        <v> 0</v>
      </c>
      <c r="G27" s="22">
        <f t="shared" si="4"/>
        <v>0</v>
      </c>
      <c r="H27" s="22" t="str">
        <f t="shared" si="5"/>
        <v/>
      </c>
      <c r="I27" s="22" t="str">
        <f t="shared" si="9"/>
        <v/>
      </c>
      <c r="J27" s="22" t="str">
        <f t="shared" si="7"/>
        <v/>
      </c>
    </row>
    <row r="28">
      <c r="A28" s="57" t="s">
        <v>334</v>
      </c>
      <c r="B28" s="22" t="str">
        <f t="array" ref="B28">_xlfn.xlookup($B$1,OPDES!$A$3:$A$1000,OPDES!AB$3:AB$1000,"",0,1)</f>
        <v/>
      </c>
      <c r="C28" s="22" t="str">
        <f t="shared" si="12"/>
        <v/>
      </c>
      <c r="D28" s="22">
        <f t="shared" si="3"/>
        <v>0</v>
      </c>
      <c r="F28" s="22" t="str">
        <f t="shared" si="11"/>
        <v> 0</v>
      </c>
      <c r="G28" s="22">
        <f t="shared" si="4"/>
        <v>0</v>
      </c>
      <c r="H28" s="22" t="str">
        <f t="shared" si="5"/>
        <v/>
      </c>
      <c r="I28" s="22" t="str">
        <f t="shared" si="9"/>
        <v/>
      </c>
      <c r="J28" s="22" t="str">
        <f t="shared" si="7"/>
        <v/>
      </c>
    </row>
    <row r="29">
      <c r="A29" s="57" t="s">
        <v>335</v>
      </c>
      <c r="B29" s="22" t="str">
        <f t="array" ref="B29">_xlfn.xlookup($B$1,OPDES!$A$3:$A$1000,OPDES!AC$3:AC$1000,"",0,1)</f>
        <v/>
      </c>
      <c r="C29" s="22" t="str">
        <f t="shared" si="12"/>
        <v/>
      </c>
      <c r="D29" s="22">
        <f t="shared" si="3"/>
        <v>0</v>
      </c>
      <c r="F29" s="22" t="str">
        <f t="shared" si="11"/>
        <v> 0</v>
      </c>
      <c r="G29" s="22">
        <f t="shared" si="4"/>
        <v>0</v>
      </c>
      <c r="H29" s="22" t="str">
        <f t="shared" si="5"/>
        <v/>
      </c>
      <c r="I29" s="22" t="str">
        <f t="shared" si="9"/>
        <v/>
      </c>
      <c r="J29" s="22" t="str">
        <f t="shared" si="7"/>
        <v/>
      </c>
    </row>
    <row r="30">
      <c r="A30" s="57" t="s">
        <v>336</v>
      </c>
      <c r="B30" s="22" t="str">
        <f t="array" ref="B30">_xlfn.xlookup($B$1,OPDES!$A$3:$A$1000,OPDES!AD$3:AD$1000,"",0,1)</f>
        <v/>
      </c>
      <c r="C30" s="22" t="str">
        <f t="shared" si="12"/>
        <v/>
      </c>
      <c r="D30" s="22">
        <f t="shared" si="3"/>
        <v>0</v>
      </c>
      <c r="F30" s="22" t="str">
        <f t="shared" si="11"/>
        <v> 0</v>
      </c>
      <c r="G30" s="22">
        <f t="shared" si="4"/>
        <v>0</v>
      </c>
      <c r="H30" s="22" t="str">
        <f t="shared" si="5"/>
        <v/>
      </c>
      <c r="I30" s="22" t="str">
        <f t="shared" si="9"/>
        <v/>
      </c>
      <c r="J30" s="22" t="str">
        <f t="shared" si="7"/>
        <v/>
      </c>
    </row>
    <row r="31">
      <c r="A31" s="57" t="s">
        <v>337</v>
      </c>
      <c r="B31" s="22" t="str">
        <f t="array" ref="B31">_xlfn.xlookup($B$1,OPDES!$A$3:$A$1000,OPDES!AE$3:AE$1000,"",0,1)</f>
        <v/>
      </c>
      <c r="C31" s="22" t="str">
        <f t="shared" si="12"/>
        <v/>
      </c>
      <c r="D31" s="22">
        <f t="shared" si="3"/>
        <v>0</v>
      </c>
      <c r="F31" s="22" t="str">
        <f t="shared" si="11"/>
        <v> 0</v>
      </c>
      <c r="G31" s="22">
        <f t="shared" si="4"/>
        <v>0</v>
      </c>
      <c r="H31" s="22" t="str">
        <f t="shared" si="5"/>
        <v/>
      </c>
      <c r="I31" s="22" t="str">
        <f t="shared" si="9"/>
        <v/>
      </c>
      <c r="J31" s="22" t="str">
        <f t="shared" si="7"/>
        <v/>
      </c>
    </row>
    <row r="32">
      <c r="A32" s="57" t="s">
        <v>338</v>
      </c>
      <c r="B32" s="22" t="str">
        <f t="array" ref="B32">_xlfn.xlookup($B$1,OPDES!$A$3:$A$1000,OPDES!AF$3:AF$1000,"",0,1)</f>
        <v>subhash1426@gmail.com</v>
      </c>
      <c r="C32" s="22" t="str">
        <f t="shared" si="12"/>
        <v>subhash1426@gmail.com</v>
      </c>
      <c r="D32" s="22" t="str">
        <f t="shared" si="3"/>
        <v> </v>
      </c>
      <c r="F32" s="22" t="str">
        <f t="shared" si="11"/>
        <v>subhash1426@gmail.com  </v>
      </c>
      <c r="G32" s="22">
        <f t="shared" si="4"/>
        <v>1</v>
      </c>
      <c r="H32" s="22">
        <f t="shared" si="5"/>
        <v>20</v>
      </c>
      <c r="I32" s="22" t="str">
        <f t="shared" si="9"/>
        <v>E-MAIL ID</v>
      </c>
      <c r="J32" s="22" t="str">
        <f t="shared" si="7"/>
        <v>subhash1426@gmail.com  </v>
      </c>
    </row>
    <row r="33">
      <c r="A33" s="57" t="s">
        <v>339</v>
      </c>
      <c r="B33" s="22" t="str">
        <f t="array" ref="B33">_xlfn.xlookup($B$1,OPDES!$A$3:$A$1000,OPDES!AG$3:AG$1000,"",0,1)</f>
        <v/>
      </c>
      <c r="C33" s="22" t="str">
        <f t="shared" si="12"/>
        <v/>
      </c>
      <c r="D33" s="22">
        <f t="shared" si="3"/>
        <v>0</v>
      </c>
      <c r="F33" s="22" t="str">
        <f t="shared" si="11"/>
        <v> 0</v>
      </c>
      <c r="G33" s="22">
        <f t="shared" si="4"/>
        <v>0</v>
      </c>
      <c r="H33" s="22" t="str">
        <f t="shared" si="5"/>
        <v/>
      </c>
      <c r="I33" s="22" t="str">
        <f t="shared" si="9"/>
        <v/>
      </c>
      <c r="J33" s="22" t="str">
        <f t="shared" si="7"/>
        <v/>
      </c>
    </row>
    <row r="34">
      <c r="A34" s="65" t="s">
        <v>341</v>
      </c>
      <c r="B34" s="22" t="str">
        <f t="array" ref="B34">_xlfn.xlookup($B$1,OPDES!$A$3:$A$1000,OPDES!AH$3:AH$1000,"",0,1)</f>
        <v>Diarrhoea with loose watery yellow coloured stools X 7 episodes</v>
      </c>
      <c r="C34" s="22" t="str">
        <f t="shared" si="12"/>
        <v>Diarrhoea with loose watery yellow coloured stools X 7 episodes</v>
      </c>
      <c r="D34" s="22" t="str">
        <f t="shared" si="3"/>
        <v> </v>
      </c>
      <c r="F34" s="22" t="str">
        <f t="shared" si="11"/>
        <v>Diarrhoea with loose watery yellow coloured stools X 7 episodes  </v>
      </c>
      <c r="G34" s="22">
        <f t="shared" si="4"/>
        <v>1</v>
      </c>
      <c r="H34" s="22">
        <f t="shared" si="5"/>
        <v>21</v>
      </c>
      <c r="I34" s="22" t="str">
        <f t="shared" si="9"/>
        <v>PRESENTING COMPLAINTS</v>
      </c>
      <c r="J34" s="22" t="str">
        <f t="shared" si="7"/>
        <v>Diarrhoea with loose watery yellow coloured stools X 7 episodes  </v>
      </c>
    </row>
    <row r="35">
      <c r="A35" s="65" t="s">
        <v>342</v>
      </c>
      <c r="B35" s="22" t="str">
        <f t="array" ref="B35">_xlfn.xlookup($B$1,OPDES!$A$3:$A$1000,OPDES!AI$3:AI$1000,"",0,1)</f>
        <v>mild pain abdomen, associated nausea but no vomiting</v>
      </c>
      <c r="C35" s="22" t="str">
        <f t="shared" si="12"/>
        <v>mild pain abdomen, associated nausea but no vomiting</v>
      </c>
      <c r="D35" s="22" t="str">
        <f t="shared" si="3"/>
        <v> </v>
      </c>
      <c r="F35" s="22" t="str">
        <f t="shared" si="11"/>
        <v>mild pain abdomen, associated nausea but no vomiting  </v>
      </c>
      <c r="G35" s="22">
        <f t="shared" si="4"/>
        <v>1</v>
      </c>
      <c r="H35" s="22">
        <f t="shared" si="5"/>
        <v>22</v>
      </c>
      <c r="I35" s="22" t="str">
        <f t="shared" si="9"/>
        <v>ASSOCIATED SYMPTOMS</v>
      </c>
      <c r="J35" s="22" t="str">
        <f t="shared" si="7"/>
        <v>mild pain abdomen, associated nausea but no vomiting  </v>
      </c>
    </row>
    <row r="36">
      <c r="A36" s="65" t="s">
        <v>343</v>
      </c>
      <c r="B36" s="22" t="str">
        <f t="array" ref="B36">_xlfn.xlookup($B$1,OPDES!$A$3:$A$1000,OPDES!AJ$3:AJ$1000,"",0,1)</f>
        <v>NIL SIGNIFICANT</v>
      </c>
      <c r="C36" s="22" t="str">
        <f t="shared" si="12"/>
        <v>NIL SIGNIFICANT</v>
      </c>
      <c r="D36" s="22" t="str">
        <f t="shared" si="3"/>
        <v> </v>
      </c>
      <c r="F36" s="22" t="str">
        <f t="shared" si="11"/>
        <v>NIL SIGNIFICANT  </v>
      </c>
      <c r="G36" s="22">
        <f t="shared" si="4"/>
        <v>1</v>
      </c>
      <c r="H36" s="22">
        <f t="shared" si="5"/>
        <v>23</v>
      </c>
      <c r="I36" s="22" t="str">
        <f t="shared" si="9"/>
        <v>PAST HISTORY OF ILLNESS</v>
      </c>
      <c r="J36" s="22" t="str">
        <f t="shared" si="7"/>
        <v>NIL SIGNIFICANT  </v>
      </c>
    </row>
    <row r="37">
      <c r="A37" s="65" t="s">
        <v>344</v>
      </c>
      <c r="B37" s="22" t="str">
        <f t="array" ref="B37">_xlfn.xlookup($B$1,OPDES!$A$3:$A$1000,OPDES!AK$3:AK$1000,"",0,1)</f>
        <v>NO ORGANOMEGALY</v>
      </c>
      <c r="C37" s="22" t="str">
        <f t="shared" si="12"/>
        <v>NO ORGANOMEGALY</v>
      </c>
      <c r="D37" s="22" t="str">
        <f t="shared" si="3"/>
        <v> </v>
      </c>
      <c r="F37" s="22" t="str">
        <f t="shared" si="11"/>
        <v>NO ORGANOMEGALY  </v>
      </c>
      <c r="G37" s="22">
        <f t="shared" si="4"/>
        <v>1</v>
      </c>
      <c r="H37" s="22">
        <f t="shared" si="5"/>
        <v>24</v>
      </c>
      <c r="I37" s="22" t="str">
        <f t="shared" si="9"/>
        <v>FINDINGS</v>
      </c>
      <c r="J37" s="22" t="str">
        <f t="shared" si="7"/>
        <v>NO ORGANOMEGALY  </v>
      </c>
    </row>
    <row r="38">
      <c r="A38" s="65" t="s">
        <v>345</v>
      </c>
      <c r="B38" s="22" t="str">
        <f t="array" ref="B38">_xlfn.xlookup($B$1,OPDES!$A$3:$A$1000,OPDES!AL$3:AL$1000,"",0,1)</f>
        <v>SYSTEMIC EXAMINATION IS NORMAL</v>
      </c>
      <c r="C38" s="22" t="str">
        <f t="shared" si="12"/>
        <v>SYSTEMIC EXAMINATION IS NORMAL</v>
      </c>
      <c r="D38" s="22" t="str">
        <f t="shared" si="3"/>
        <v> </v>
      </c>
      <c r="F38" s="22" t="str">
        <f t="shared" si="11"/>
        <v>SYSTEMIC EXAMINATION IS NORMAL  </v>
      </c>
      <c r="G38" s="22">
        <f t="shared" si="4"/>
        <v>1</v>
      </c>
      <c r="H38" s="22">
        <f t="shared" si="5"/>
        <v>25</v>
      </c>
      <c r="I38" s="22" t="str">
        <f t="shared" si="9"/>
        <v>ANY OTHER</v>
      </c>
      <c r="J38" s="22" t="str">
        <f t="shared" si="7"/>
        <v>SYSTEMIC EXAMINATION IS NORMAL  </v>
      </c>
    </row>
    <row r="39">
      <c r="A39" s="65" t="s">
        <v>346</v>
      </c>
      <c r="B39" s="22" t="str">
        <f t="array" ref="B39">_xlfn.xlookup($B$1,OPDES!$A$3:$A$1000,OPDES!AM$3:AM$1000,"",0,1)</f>
        <v/>
      </c>
      <c r="C39" s="22" t="str">
        <f t="shared" si="12"/>
        <v/>
      </c>
      <c r="D39" s="22">
        <f t="shared" si="3"/>
        <v>0</v>
      </c>
      <c r="F39" s="22" t="str">
        <f t="shared" si="11"/>
        <v> 0</v>
      </c>
      <c r="G39" s="22">
        <f t="shared" si="4"/>
        <v>0</v>
      </c>
      <c r="H39" s="22" t="str">
        <f t="shared" si="5"/>
        <v/>
      </c>
      <c r="I39" s="22" t="str">
        <f t="shared" si="9"/>
        <v/>
      </c>
      <c r="J39" s="22" t="str">
        <f t="shared" si="7"/>
        <v/>
      </c>
    </row>
    <row r="40">
      <c r="A40" s="65" t="s">
        <v>347</v>
      </c>
      <c r="B40" s="22" t="str">
        <f t="array" ref="B40">_xlfn.xlookup($B$1,OPDES!$A$3:$A$1000,OPDES!AN$3:AN$1000,"",0,1)</f>
        <v>Acute Gastroenteritis</v>
      </c>
      <c r="C40" s="22" t="str">
        <f t="shared" si="12"/>
        <v>Acute Gastroenteritis</v>
      </c>
      <c r="D40" s="22" t="str">
        <f t="shared" si="3"/>
        <v> </v>
      </c>
      <c r="F40" s="22" t="str">
        <f t="shared" si="11"/>
        <v>Acute Gastroenteritis  </v>
      </c>
      <c r="G40" s="22">
        <f t="shared" si="4"/>
        <v>1</v>
      </c>
      <c r="H40" s="22">
        <f t="shared" si="5"/>
        <v>26</v>
      </c>
      <c r="I40" s="22" t="str">
        <f t="shared" si="9"/>
        <v>CLINICAL DIAGNOSIS</v>
      </c>
      <c r="J40" s="22" t="str">
        <f t="shared" si="7"/>
        <v>Acute Gastroenteritis  </v>
      </c>
    </row>
    <row r="41">
      <c r="A41" s="65" t="s">
        <v>348</v>
      </c>
      <c r="B41" s="22" t="str">
        <f t="array" ref="B41">_xlfn.xlookup($B$1,OPDES!$A$3:$A$1000,OPDES!AO$3:AO$1000,"",0,1)</f>
        <v/>
      </c>
      <c r="C41" s="22" t="str">
        <f t="shared" si="12"/>
        <v/>
      </c>
      <c r="D41" s="22">
        <f t="shared" si="3"/>
        <v>0</v>
      </c>
      <c r="F41" s="22" t="str">
        <f t="shared" si="11"/>
        <v> 0</v>
      </c>
      <c r="G41" s="22">
        <f t="shared" si="4"/>
        <v>0</v>
      </c>
      <c r="H41" s="22" t="str">
        <f t="shared" si="5"/>
        <v/>
      </c>
      <c r="I41" s="22" t="str">
        <f t="shared" si="9"/>
        <v/>
      </c>
      <c r="J41" s="22" t="str">
        <f t="shared" si="7"/>
        <v/>
      </c>
    </row>
    <row r="42">
      <c r="A42" s="65" t="s">
        <v>349</v>
      </c>
      <c r="B42" s="22" t="str">
        <f t="array" ref="B42">_xlfn.xlookup($B$1,OPDES!$A$3:$A$1000,OPDES!AP$3:AP$1000,"",0,1)</f>
        <v/>
      </c>
      <c r="C42" s="22" t="str">
        <f t="shared" si="12"/>
        <v/>
      </c>
      <c r="D42" s="22">
        <f t="shared" si="3"/>
        <v>0</v>
      </c>
      <c r="F42" s="22" t="str">
        <f t="shared" si="11"/>
        <v> 0</v>
      </c>
      <c r="G42" s="22">
        <f t="shared" si="4"/>
        <v>0</v>
      </c>
      <c r="H42" s="22" t="str">
        <f t="shared" si="5"/>
        <v/>
      </c>
      <c r="I42" s="22" t="str">
        <f t="shared" si="9"/>
        <v/>
      </c>
      <c r="J42" s="22" t="str">
        <f t="shared" si="7"/>
        <v/>
      </c>
    </row>
    <row r="43">
      <c r="A43" s="65" t="s">
        <v>350</v>
      </c>
      <c r="B43" s="22" t="str">
        <f t="array" ref="B43">_xlfn.xlookup($B$1,OPDES!$A$3:$A$1000,OPDES!AQ$3:AQ$1000,"",0,1)</f>
        <v>CBC, CRP, BL.UREA, S.CREAT, STOOL MICROSCOPY</v>
      </c>
      <c r="C43" s="22" t="str">
        <f t="shared" si="12"/>
        <v>CBC, CRP, BL.UREA, S.CREAT, STOOL MICROSCOPY</v>
      </c>
      <c r="D43" s="22" t="str">
        <f t="shared" si="3"/>
        <v> </v>
      </c>
      <c r="F43" s="22" t="str">
        <f t="shared" si="11"/>
        <v>CBC, CRP, BL.UREA, S.CREAT, STOOL MICROSCOPY  </v>
      </c>
      <c r="G43" s="22">
        <f t="shared" si="4"/>
        <v>1</v>
      </c>
      <c r="H43" s="22">
        <f t="shared" si="5"/>
        <v>27</v>
      </c>
      <c r="I43" s="22" t="str">
        <f t="shared" si="9"/>
        <v>LAB INVESTIGATION (recommended)</v>
      </c>
      <c r="J43" s="22" t="str">
        <f t="shared" si="7"/>
        <v>CBC, CRP, BL.UREA, S.CREAT, STOOL MICROSCOPY  </v>
      </c>
    </row>
    <row r="44">
      <c r="A44" s="65" t="s">
        <v>351</v>
      </c>
      <c r="B44" s="22" t="str">
        <f t="array" ref="B44">_xlfn.xlookup($B$1,OPDES!$A$3:$A$1000,OPDES!AR$3:AR$1000,"",0,1)</f>
        <v/>
      </c>
      <c r="C44" s="22" t="str">
        <f t="shared" si="12"/>
        <v/>
      </c>
      <c r="D44" s="22">
        <f t="shared" si="3"/>
        <v>0</v>
      </c>
      <c r="F44" s="22" t="str">
        <f t="shared" si="11"/>
        <v> 0</v>
      </c>
      <c r="G44" s="22">
        <f t="shared" si="4"/>
        <v>0</v>
      </c>
      <c r="H44" s="22" t="str">
        <f t="shared" si="5"/>
        <v/>
      </c>
      <c r="I44" s="22" t="str">
        <f t="shared" si="9"/>
        <v/>
      </c>
      <c r="J44" s="22" t="str">
        <f t="shared" si="7"/>
        <v/>
      </c>
    </row>
    <row r="45">
      <c r="A45" s="65" t="s">
        <v>352</v>
      </c>
      <c r="B45" s="22" t="str">
        <f t="array" ref="B45">_xlfn.xlookup($B$1,OPDES!$A$3:$A$1000,OPDES!AS$3:AS$1000,"",0,1)</f>
        <v/>
      </c>
      <c r="C45" s="22" t="str">
        <f t="shared" si="12"/>
        <v/>
      </c>
      <c r="D45" s="22">
        <f t="shared" si="3"/>
        <v>0</v>
      </c>
      <c r="F45" s="22" t="str">
        <f t="shared" si="11"/>
        <v> 0</v>
      </c>
      <c r="G45" s="22">
        <f t="shared" si="4"/>
        <v>0</v>
      </c>
      <c r="H45" s="22" t="str">
        <f t="shared" si="5"/>
        <v/>
      </c>
      <c r="I45" s="22" t="str">
        <f t="shared" si="9"/>
        <v/>
      </c>
      <c r="J45" s="22" t="str">
        <f t="shared" si="7"/>
        <v/>
      </c>
    </row>
    <row r="46">
      <c r="A46" s="65" t="s">
        <v>353</v>
      </c>
      <c r="B46" s="22" t="str">
        <f t="array" ref="B46">_xlfn.xlookup($B$1,OPDES!$A$3:$A$1000,OPDES!AT$3:AT$1000,"",0,1)</f>
        <v/>
      </c>
      <c r="C46" s="22" t="str">
        <f t="shared" si="12"/>
        <v/>
      </c>
      <c r="D46" s="22">
        <f t="shared" si="3"/>
        <v>0</v>
      </c>
      <c r="F46" s="22" t="str">
        <f t="shared" si="11"/>
        <v> 0</v>
      </c>
      <c r="G46" s="22">
        <f t="shared" si="4"/>
        <v>0</v>
      </c>
      <c r="H46" s="22" t="str">
        <f t="shared" si="5"/>
        <v/>
      </c>
      <c r="I46" s="22" t="str">
        <f t="shared" si="9"/>
        <v/>
      </c>
      <c r="J46" s="22" t="str">
        <f t="shared" si="7"/>
        <v/>
      </c>
    </row>
    <row r="47">
      <c r="A47" s="57" t="s">
        <v>355</v>
      </c>
      <c r="B47" s="22" t="str">
        <f t="array" ref="B47">_xlfn.xlookup($B$1,OPDES!$A$3:$A$1000,OPDES!AU$3:AU$1000,"",0,1)</f>
        <v/>
      </c>
      <c r="C47" s="22" t="str">
        <f t="shared" si="12"/>
        <v/>
      </c>
      <c r="D47" s="22">
        <f t="shared" si="3"/>
        <v>0</v>
      </c>
      <c r="F47" s="22" t="str">
        <f t="shared" si="11"/>
        <v> 0</v>
      </c>
      <c r="G47" s="22">
        <f t="shared" si="4"/>
        <v>0</v>
      </c>
      <c r="H47" s="22" t="str">
        <f t="shared" si="5"/>
        <v/>
      </c>
      <c r="I47" s="22" t="str">
        <f t="shared" si="9"/>
        <v/>
      </c>
      <c r="J47" s="22" t="str">
        <f t="shared" si="7"/>
        <v/>
      </c>
    </row>
    <row r="48">
      <c r="A48" s="65" t="s">
        <v>357</v>
      </c>
      <c r="B48" s="22" t="str">
        <f t="array" ref="B48">_xlfn.xlookup($B$1,OPDES!$A$3:$A$1000,OPDES!AV$3:AV$1000,"",0,1)</f>
        <v>DR.SUNDAR RAJ PALAPARTHY</v>
      </c>
      <c r="C48" s="22" t="str">
        <f t="shared" si="12"/>
        <v>DR.SUNDAR RAJ PALAPARTHY</v>
      </c>
      <c r="D48" s="22" t="str">
        <f t="shared" si="3"/>
        <v> </v>
      </c>
      <c r="F48" s="22" t="str">
        <f t="shared" si="11"/>
        <v>DR.SUNDAR RAJ PALAPARTHY  </v>
      </c>
      <c r="G48" s="22">
        <f t="shared" si="4"/>
        <v>1</v>
      </c>
      <c r="H48" s="22">
        <f t="shared" si="5"/>
        <v>28</v>
      </c>
      <c r="I48" s="22" t="str">
        <f t="shared" si="9"/>
        <v>NAME OF DOCTOR</v>
      </c>
      <c r="J48" s="22" t="str">
        <f t="shared" si="7"/>
        <v>DR.SUNDAR RAJ PALAPARTHY  </v>
      </c>
    </row>
    <row r="49">
      <c r="A49" s="65" t="s">
        <v>363</v>
      </c>
      <c r="B49" s="22" t="str">
        <f t="array" ref="B49">_xlfn.xlookup($B$1,OPDES!$A$3:$A$1000,OPDES!AW$3:AW$1000,"",0,1)</f>
        <v/>
      </c>
      <c r="C49" s="22" t="str">
        <f t="shared" si="12"/>
        <v/>
      </c>
      <c r="D49" s="22">
        <f t="shared" si="3"/>
        <v>0</v>
      </c>
      <c r="F49" s="22" t="str">
        <f t="shared" si="11"/>
        <v> 0</v>
      </c>
      <c r="G49" s="22">
        <f t="shared" si="4"/>
        <v>0</v>
      </c>
      <c r="H49" s="22" t="str">
        <f t="shared" si="5"/>
        <v/>
      </c>
      <c r="I49" s="22" t="str">
        <f t="shared" si="9"/>
        <v/>
      </c>
      <c r="J49" s="22" t="str">
        <f t="shared" si="7"/>
        <v/>
      </c>
    </row>
    <row r="50">
      <c r="A50" s="65" t="s">
        <v>364</v>
      </c>
      <c r="B50" s="22" t="str">
        <f t="array" ref="B50">_xlfn.xlookup($B$1,OPDES!$A$3:$A$1000,OPDES!AX$3:AX$1000,"",0,1)</f>
        <v/>
      </c>
      <c r="C50" s="22" t="str">
        <f t="shared" si="12"/>
        <v/>
      </c>
      <c r="D50" s="22">
        <f t="shared" si="3"/>
        <v>0</v>
      </c>
      <c r="F50" s="22" t="str">
        <f t="shared" si="11"/>
        <v> 0</v>
      </c>
      <c r="G50" s="22">
        <f t="shared" si="4"/>
        <v>0</v>
      </c>
      <c r="H50" s="22" t="str">
        <f t="shared" si="5"/>
        <v/>
      </c>
      <c r="I50" s="22" t="str">
        <f t="shared" si="9"/>
        <v/>
      </c>
      <c r="J50" s="22" t="str">
        <f t="shared" si="7"/>
        <v/>
      </c>
    </row>
    <row r="51">
      <c r="A51" s="65" t="s">
        <v>365</v>
      </c>
      <c r="B51" s="22" t="str">
        <f t="array" ref="B51">_xlfn.xlookup($B$1,OPDES!$A$3:$A$1000,OPDES!AY$3:AY$1000,"",0,1)</f>
        <v/>
      </c>
      <c r="C51" s="22" t="str">
        <f t="shared" si="12"/>
        <v/>
      </c>
      <c r="D51" s="22">
        <f t="shared" si="3"/>
        <v>0</v>
      </c>
      <c r="F51" s="22" t="str">
        <f t="shared" si="11"/>
        <v> 0</v>
      </c>
      <c r="G51" s="22">
        <f t="shared" si="4"/>
        <v>0</v>
      </c>
      <c r="H51" s="22" t="str">
        <f t="shared" si="5"/>
        <v/>
      </c>
      <c r="I51" s="22" t="str">
        <f t="shared" si="9"/>
        <v/>
      </c>
      <c r="J51" s="22" t="str">
        <f t="shared" si="7"/>
        <v/>
      </c>
    </row>
    <row r="52">
      <c r="A52" s="50"/>
      <c r="C52" s="22" t="str">
        <f t="shared" si="12"/>
        <v/>
      </c>
    </row>
    <row r="53">
      <c r="A53" s="50"/>
    </row>
    <row r="54">
      <c r="A54" s="50"/>
    </row>
    <row r="55">
      <c r="A55" s="50"/>
    </row>
    <row r="56">
      <c r="A56" s="50"/>
    </row>
    <row r="57">
      <c r="A57" s="50"/>
    </row>
    <row r="58">
      <c r="A58" s="50"/>
    </row>
    <row r="59">
      <c r="A59" s="50"/>
    </row>
    <row r="60">
      <c r="A60" s="50"/>
    </row>
    <row r="61">
      <c r="A61" s="50"/>
    </row>
    <row r="62">
      <c r="A62" s="50"/>
    </row>
    <row r="63">
      <c r="A63" s="50"/>
    </row>
    <row r="64">
      <c r="A64" s="50"/>
    </row>
    <row r="65">
      <c r="A65" s="50"/>
    </row>
    <row r="66">
      <c r="A66" s="50"/>
    </row>
    <row r="67">
      <c r="A67" s="50"/>
    </row>
    <row r="68">
      <c r="A68" s="50"/>
    </row>
    <row r="69">
      <c r="A69" s="50"/>
    </row>
    <row r="70">
      <c r="A70" s="50"/>
    </row>
    <row r="71">
      <c r="A71" s="50"/>
    </row>
    <row r="72">
      <c r="A72" s="50"/>
    </row>
    <row r="73">
      <c r="A73" s="50"/>
    </row>
    <row r="74">
      <c r="A74" s="50"/>
    </row>
    <row r="75">
      <c r="A75" s="50"/>
    </row>
    <row r="76">
      <c r="A76" s="50"/>
    </row>
    <row r="77">
      <c r="A77" s="50"/>
    </row>
    <row r="78">
      <c r="A78" s="50"/>
    </row>
    <row r="79">
      <c r="A79" s="50"/>
    </row>
    <row r="80">
      <c r="A80" s="50"/>
    </row>
    <row r="81">
      <c r="A81" s="50"/>
    </row>
    <row r="82">
      <c r="A82" s="50"/>
    </row>
    <row r="83">
      <c r="A83" s="50"/>
    </row>
    <row r="84">
      <c r="A84" s="50"/>
    </row>
    <row r="85">
      <c r="A85" s="50"/>
    </row>
    <row r="86">
      <c r="A86" s="50"/>
    </row>
    <row r="87">
      <c r="A87" s="50"/>
    </row>
    <row r="88">
      <c r="A88" s="50"/>
    </row>
    <row r="89">
      <c r="A89" s="50"/>
    </row>
    <row r="90">
      <c r="A90" s="50"/>
    </row>
    <row r="91">
      <c r="A91" s="50"/>
    </row>
    <row r="92">
      <c r="A92" s="50"/>
    </row>
    <row r="93">
      <c r="A93" s="50"/>
    </row>
    <row r="94">
      <c r="A94" s="50"/>
    </row>
    <row r="95">
      <c r="A95" s="50"/>
    </row>
    <row r="96">
      <c r="A96" s="50"/>
    </row>
    <row r="97">
      <c r="A97" s="50"/>
    </row>
    <row r="98">
      <c r="A98" s="50"/>
    </row>
    <row r="99">
      <c r="A99" s="50"/>
    </row>
    <row r="100">
      <c r="A100" s="50"/>
    </row>
    <row r="101">
      <c r="A101" s="50"/>
    </row>
    <row r="102">
      <c r="A102" s="50"/>
    </row>
    <row r="103">
      <c r="A103" s="50"/>
    </row>
    <row r="104">
      <c r="A104" s="50"/>
    </row>
    <row r="105">
      <c r="A105" s="50"/>
    </row>
    <row r="106">
      <c r="A106" s="50"/>
    </row>
    <row r="107">
      <c r="A107" s="50"/>
    </row>
    <row r="108">
      <c r="A108" s="50"/>
    </row>
    <row r="109">
      <c r="A109" s="50"/>
    </row>
    <row r="110">
      <c r="A110" s="50"/>
    </row>
    <row r="111">
      <c r="A111" s="50"/>
    </row>
    <row r="112">
      <c r="A112" s="50"/>
    </row>
    <row r="113">
      <c r="A113" s="50"/>
    </row>
    <row r="114">
      <c r="A114" s="50"/>
    </row>
    <row r="115">
      <c r="A115" s="50"/>
    </row>
    <row r="116">
      <c r="A116" s="50"/>
    </row>
    <row r="117">
      <c r="A117" s="50"/>
    </row>
    <row r="118">
      <c r="A118" s="50"/>
    </row>
    <row r="119">
      <c r="A119" s="50"/>
    </row>
    <row r="120">
      <c r="A120" s="50"/>
    </row>
    <row r="121">
      <c r="A121" s="50"/>
    </row>
    <row r="122">
      <c r="A122" s="50"/>
    </row>
    <row r="123">
      <c r="A123" s="50"/>
    </row>
    <row r="124">
      <c r="A124" s="50"/>
    </row>
    <row r="125">
      <c r="A125" s="50"/>
    </row>
    <row r="126">
      <c r="A126" s="50"/>
    </row>
    <row r="127">
      <c r="A127" s="50"/>
    </row>
    <row r="128">
      <c r="A128" s="50"/>
    </row>
    <row r="129">
      <c r="A129" s="50"/>
    </row>
    <row r="130">
      <c r="A130" s="50"/>
    </row>
    <row r="131">
      <c r="A131" s="50"/>
    </row>
    <row r="132">
      <c r="A132" s="50"/>
    </row>
    <row r="133">
      <c r="A133" s="50"/>
    </row>
    <row r="134">
      <c r="A134" s="50"/>
    </row>
    <row r="135">
      <c r="A135" s="50"/>
    </row>
    <row r="136">
      <c r="A136" s="50"/>
    </row>
    <row r="137">
      <c r="A137" s="50"/>
    </row>
    <row r="138">
      <c r="A138" s="50"/>
    </row>
    <row r="139">
      <c r="A139" s="50"/>
    </row>
    <row r="140">
      <c r="A140" s="50"/>
    </row>
    <row r="141">
      <c r="A141" s="50"/>
    </row>
    <row r="142">
      <c r="A142" s="50"/>
    </row>
    <row r="143">
      <c r="A143" s="50"/>
    </row>
    <row r="144">
      <c r="A144" s="50"/>
    </row>
    <row r="145">
      <c r="A145" s="50"/>
    </row>
    <row r="146">
      <c r="A146" s="50"/>
    </row>
    <row r="147">
      <c r="A147" s="50"/>
    </row>
    <row r="148">
      <c r="A148" s="50"/>
    </row>
    <row r="149">
      <c r="A149" s="50"/>
    </row>
    <row r="150">
      <c r="A150" s="50"/>
    </row>
    <row r="151">
      <c r="A151" s="50"/>
    </row>
    <row r="152">
      <c r="A152" s="50"/>
    </row>
    <row r="153">
      <c r="A153" s="50"/>
    </row>
    <row r="154">
      <c r="A154" s="50"/>
    </row>
    <row r="155">
      <c r="A155" s="50"/>
    </row>
    <row r="156">
      <c r="A156" s="50"/>
    </row>
    <row r="157">
      <c r="A157" s="50"/>
    </row>
    <row r="158">
      <c r="A158" s="50"/>
    </row>
    <row r="159">
      <c r="A159" s="50"/>
    </row>
    <row r="160">
      <c r="A160" s="50"/>
    </row>
    <row r="161">
      <c r="A161" s="50"/>
    </row>
    <row r="162">
      <c r="A162" s="50"/>
    </row>
    <row r="163">
      <c r="A163" s="50"/>
    </row>
    <row r="164">
      <c r="A164" s="50"/>
    </row>
    <row r="165">
      <c r="A165" s="50"/>
    </row>
    <row r="166">
      <c r="A166" s="50"/>
    </row>
    <row r="167">
      <c r="A167" s="50"/>
    </row>
    <row r="168">
      <c r="A168" s="50"/>
    </row>
    <row r="169">
      <c r="A169" s="50"/>
    </row>
    <row r="170">
      <c r="A170" s="50"/>
    </row>
    <row r="171">
      <c r="A171" s="50"/>
    </row>
    <row r="172">
      <c r="A172" s="50"/>
    </row>
    <row r="173">
      <c r="A173" s="50"/>
    </row>
    <row r="174">
      <c r="A174" s="50"/>
    </row>
    <row r="175">
      <c r="A175" s="50"/>
    </row>
    <row r="176">
      <c r="A176" s="50"/>
    </row>
    <row r="177">
      <c r="A177" s="50"/>
    </row>
    <row r="178">
      <c r="A178" s="50"/>
    </row>
    <row r="179">
      <c r="A179" s="50"/>
    </row>
    <row r="180">
      <c r="A180" s="50"/>
    </row>
    <row r="181">
      <c r="A181" s="50"/>
    </row>
    <row r="182">
      <c r="A182" s="50"/>
    </row>
    <row r="183">
      <c r="A183" s="50"/>
    </row>
    <row r="184">
      <c r="A184" s="50"/>
    </row>
    <row r="185">
      <c r="A185" s="50"/>
    </row>
    <row r="186">
      <c r="A186" s="50"/>
    </row>
    <row r="187">
      <c r="A187" s="50"/>
    </row>
    <row r="188">
      <c r="A188" s="50"/>
    </row>
    <row r="189">
      <c r="A189" s="50"/>
    </row>
    <row r="190">
      <c r="A190" s="50"/>
    </row>
    <row r="191">
      <c r="A191" s="50"/>
    </row>
    <row r="192">
      <c r="A192" s="50"/>
    </row>
    <row r="193">
      <c r="A193" s="50"/>
    </row>
    <row r="194">
      <c r="A194" s="50"/>
    </row>
    <row r="195">
      <c r="A195" s="50"/>
    </row>
    <row r="196">
      <c r="A196" s="50"/>
    </row>
    <row r="197">
      <c r="A197" s="50"/>
    </row>
    <row r="198">
      <c r="A198" s="50"/>
    </row>
    <row r="199">
      <c r="A199" s="50"/>
    </row>
    <row r="200">
      <c r="A200" s="50"/>
    </row>
    <row r="201">
      <c r="A201" s="50"/>
    </row>
    <row r="202">
      <c r="A202" s="50"/>
    </row>
    <row r="203">
      <c r="A203" s="50"/>
    </row>
    <row r="204">
      <c r="A204" s="50"/>
    </row>
    <row r="205">
      <c r="A205" s="50"/>
    </row>
    <row r="206">
      <c r="A206" s="50"/>
    </row>
    <row r="207">
      <c r="A207" s="50"/>
    </row>
    <row r="208">
      <c r="A208" s="50"/>
    </row>
    <row r="209">
      <c r="A209" s="50"/>
    </row>
    <row r="210">
      <c r="A210" s="50"/>
    </row>
    <row r="211">
      <c r="A211" s="50"/>
    </row>
    <row r="212">
      <c r="A212" s="50"/>
    </row>
    <row r="213">
      <c r="A213" s="50"/>
    </row>
    <row r="214">
      <c r="A214" s="50"/>
    </row>
    <row r="215">
      <c r="A215" s="50"/>
    </row>
    <row r="216">
      <c r="A216" s="50"/>
    </row>
    <row r="217">
      <c r="A217" s="50"/>
    </row>
    <row r="218">
      <c r="A218" s="50"/>
    </row>
    <row r="219">
      <c r="A219" s="50"/>
    </row>
    <row r="220">
      <c r="A220" s="50"/>
    </row>
    <row r="221">
      <c r="A221" s="50"/>
    </row>
    <row r="222">
      <c r="A222" s="50"/>
    </row>
    <row r="223">
      <c r="A223" s="50"/>
    </row>
    <row r="224">
      <c r="A224" s="50"/>
    </row>
    <row r="225">
      <c r="A225" s="50"/>
    </row>
    <row r="226">
      <c r="A226" s="50"/>
    </row>
    <row r="227">
      <c r="A227" s="50"/>
    </row>
    <row r="228">
      <c r="A228" s="50"/>
    </row>
    <row r="229">
      <c r="A229" s="50"/>
    </row>
    <row r="230">
      <c r="A230" s="50"/>
    </row>
    <row r="231">
      <c r="A231" s="50"/>
    </row>
    <row r="232">
      <c r="A232" s="50"/>
    </row>
    <row r="233">
      <c r="A233" s="50"/>
    </row>
    <row r="234">
      <c r="A234" s="50"/>
    </row>
    <row r="235">
      <c r="A235" s="50"/>
    </row>
    <row r="236">
      <c r="A236" s="50"/>
    </row>
    <row r="237">
      <c r="A237" s="50"/>
    </row>
    <row r="238">
      <c r="A238" s="50"/>
    </row>
    <row r="239">
      <c r="A239" s="50"/>
    </row>
    <row r="240">
      <c r="A240" s="50"/>
    </row>
    <row r="241">
      <c r="A241" s="50"/>
    </row>
    <row r="242">
      <c r="A242" s="50"/>
    </row>
    <row r="243">
      <c r="A243" s="50"/>
    </row>
    <row r="244">
      <c r="A244" s="50"/>
    </row>
    <row r="245">
      <c r="A245" s="50"/>
    </row>
    <row r="246">
      <c r="A246" s="50"/>
    </row>
    <row r="247">
      <c r="A247" s="50"/>
    </row>
    <row r="248">
      <c r="A248" s="50"/>
    </row>
    <row r="249">
      <c r="A249" s="50"/>
    </row>
    <row r="250">
      <c r="A250" s="50"/>
    </row>
    <row r="251">
      <c r="A251" s="50"/>
    </row>
    <row r="252">
      <c r="A252" s="50"/>
    </row>
    <row r="253">
      <c r="A253" s="50"/>
    </row>
    <row r="254">
      <c r="A254" s="50"/>
    </row>
    <row r="255">
      <c r="A255" s="50"/>
    </row>
    <row r="256">
      <c r="A256" s="50"/>
    </row>
    <row r="257">
      <c r="A257" s="50"/>
    </row>
    <row r="258">
      <c r="A258" s="50"/>
    </row>
    <row r="259">
      <c r="A259" s="50"/>
    </row>
    <row r="260">
      <c r="A260" s="50"/>
    </row>
    <row r="261">
      <c r="A261" s="50"/>
    </row>
    <row r="262">
      <c r="A262" s="50"/>
    </row>
    <row r="263">
      <c r="A263" s="50"/>
    </row>
    <row r="264">
      <c r="A264" s="50"/>
    </row>
    <row r="265">
      <c r="A265" s="50"/>
    </row>
    <row r="266">
      <c r="A266" s="50"/>
    </row>
    <row r="267">
      <c r="A267" s="50"/>
    </row>
    <row r="268">
      <c r="A268" s="50"/>
    </row>
    <row r="269">
      <c r="A269" s="50"/>
    </row>
    <row r="270">
      <c r="A270" s="50"/>
    </row>
    <row r="271">
      <c r="A271" s="50"/>
    </row>
    <row r="272">
      <c r="A272" s="50"/>
    </row>
    <row r="273">
      <c r="A273" s="50"/>
    </row>
    <row r="274">
      <c r="A274" s="50"/>
    </row>
    <row r="275">
      <c r="A275" s="50"/>
    </row>
    <row r="276">
      <c r="A276" s="50"/>
    </row>
    <row r="277">
      <c r="A277" s="50"/>
    </row>
    <row r="278">
      <c r="A278" s="50"/>
    </row>
    <row r="279">
      <c r="A279" s="50"/>
    </row>
    <row r="280">
      <c r="A280" s="50"/>
    </row>
    <row r="281">
      <c r="A281" s="50"/>
    </row>
    <row r="282">
      <c r="A282" s="50"/>
    </row>
    <row r="283">
      <c r="A283" s="50"/>
    </row>
    <row r="284">
      <c r="A284" s="50"/>
    </row>
    <row r="285">
      <c r="A285" s="50"/>
    </row>
    <row r="286">
      <c r="A286" s="50"/>
    </row>
    <row r="287">
      <c r="A287" s="50"/>
    </row>
    <row r="288">
      <c r="A288" s="50"/>
    </row>
    <row r="289">
      <c r="A289" s="50"/>
    </row>
    <row r="290">
      <c r="A290" s="50"/>
    </row>
    <row r="291">
      <c r="A291" s="50"/>
    </row>
    <row r="292">
      <c r="A292" s="50"/>
    </row>
    <row r="293">
      <c r="A293" s="50"/>
    </row>
    <row r="294">
      <c r="A294" s="50"/>
    </row>
    <row r="295">
      <c r="A295" s="50"/>
    </row>
    <row r="296">
      <c r="A296" s="50"/>
    </row>
    <row r="297">
      <c r="A297" s="50"/>
    </row>
    <row r="298">
      <c r="A298" s="50"/>
    </row>
    <row r="299">
      <c r="A299" s="50"/>
    </row>
    <row r="300">
      <c r="A300" s="50"/>
    </row>
    <row r="301">
      <c r="A301" s="50"/>
    </row>
    <row r="302">
      <c r="A302" s="50"/>
    </row>
    <row r="303">
      <c r="A303" s="50"/>
    </row>
    <row r="304">
      <c r="A304" s="50"/>
    </row>
    <row r="305">
      <c r="A305" s="50"/>
    </row>
    <row r="306">
      <c r="A306" s="50"/>
    </row>
    <row r="307">
      <c r="A307" s="50"/>
    </row>
    <row r="308">
      <c r="A308" s="50"/>
    </row>
    <row r="309">
      <c r="A309" s="50"/>
    </row>
    <row r="310">
      <c r="A310" s="50"/>
    </row>
    <row r="311">
      <c r="A311" s="50"/>
    </row>
    <row r="312">
      <c r="A312" s="50"/>
    </row>
    <row r="313">
      <c r="A313" s="50"/>
    </row>
    <row r="314">
      <c r="A314" s="50"/>
    </row>
    <row r="315">
      <c r="A315" s="50"/>
    </row>
    <row r="316">
      <c r="A316" s="50"/>
    </row>
    <row r="317">
      <c r="A317" s="50"/>
    </row>
    <row r="318">
      <c r="A318" s="50"/>
    </row>
    <row r="319">
      <c r="A319" s="50"/>
    </row>
    <row r="320">
      <c r="A320" s="50"/>
    </row>
    <row r="321">
      <c r="A321" s="50"/>
    </row>
    <row r="322">
      <c r="A322" s="50"/>
    </row>
    <row r="323">
      <c r="A323" s="50"/>
    </row>
    <row r="324">
      <c r="A324" s="50"/>
    </row>
    <row r="325">
      <c r="A325" s="50"/>
    </row>
    <row r="326">
      <c r="A326" s="50"/>
    </row>
    <row r="327">
      <c r="A327" s="50"/>
    </row>
    <row r="328">
      <c r="A328" s="50"/>
    </row>
    <row r="329">
      <c r="A329" s="50"/>
    </row>
    <row r="330">
      <c r="A330" s="50"/>
    </row>
    <row r="331">
      <c r="A331" s="50"/>
    </row>
    <row r="332">
      <c r="A332" s="50"/>
    </row>
    <row r="333">
      <c r="A333" s="50"/>
    </row>
    <row r="334">
      <c r="A334" s="50"/>
    </row>
    <row r="335">
      <c r="A335" s="50"/>
    </row>
    <row r="336">
      <c r="A336" s="50"/>
    </row>
    <row r="337">
      <c r="A337" s="50"/>
    </row>
    <row r="338">
      <c r="A338" s="50"/>
    </row>
    <row r="339">
      <c r="A339" s="50"/>
    </row>
    <row r="340">
      <c r="A340" s="50"/>
    </row>
    <row r="341">
      <c r="A341" s="50"/>
    </row>
    <row r="342">
      <c r="A342" s="50"/>
    </row>
    <row r="343">
      <c r="A343" s="50"/>
    </row>
    <row r="344">
      <c r="A344" s="50"/>
    </row>
    <row r="345">
      <c r="A345" s="50"/>
    </row>
    <row r="346">
      <c r="A346" s="50"/>
    </row>
    <row r="347">
      <c r="A347" s="50"/>
    </row>
    <row r="348">
      <c r="A348" s="50"/>
    </row>
    <row r="349">
      <c r="A349" s="50"/>
    </row>
    <row r="350">
      <c r="A350" s="50"/>
    </row>
    <row r="351">
      <c r="A351" s="50"/>
    </row>
    <row r="352">
      <c r="A352" s="50"/>
    </row>
    <row r="353">
      <c r="A353" s="50"/>
    </row>
    <row r="354">
      <c r="A354" s="50"/>
    </row>
    <row r="355">
      <c r="A355" s="50"/>
    </row>
    <row r="356">
      <c r="A356" s="50"/>
    </row>
    <row r="357">
      <c r="A357" s="50"/>
    </row>
    <row r="358">
      <c r="A358" s="50"/>
    </row>
    <row r="359">
      <c r="A359" s="50"/>
    </row>
    <row r="360">
      <c r="A360" s="50"/>
    </row>
    <row r="361">
      <c r="A361" s="50"/>
    </row>
    <row r="362">
      <c r="A362" s="50"/>
    </row>
    <row r="363">
      <c r="A363" s="50"/>
    </row>
    <row r="364">
      <c r="A364" s="50"/>
    </row>
    <row r="365">
      <c r="A365" s="50"/>
    </row>
    <row r="366">
      <c r="A366" s="50"/>
    </row>
    <row r="367">
      <c r="A367" s="50"/>
    </row>
    <row r="368">
      <c r="A368" s="50"/>
    </row>
    <row r="369">
      <c r="A369" s="50"/>
    </row>
    <row r="370">
      <c r="A370" s="50"/>
    </row>
    <row r="371">
      <c r="A371" s="50"/>
    </row>
    <row r="372">
      <c r="A372" s="50"/>
    </row>
    <row r="373">
      <c r="A373" s="50"/>
    </row>
    <row r="374">
      <c r="A374" s="50"/>
    </row>
    <row r="375">
      <c r="A375" s="50"/>
    </row>
    <row r="376">
      <c r="A376" s="50"/>
    </row>
    <row r="377">
      <c r="A377" s="50"/>
    </row>
    <row r="378">
      <c r="A378" s="50"/>
    </row>
    <row r="379">
      <c r="A379" s="50"/>
    </row>
    <row r="380">
      <c r="A380" s="50"/>
    </row>
    <row r="381">
      <c r="A381" s="50"/>
    </row>
    <row r="382">
      <c r="A382" s="50"/>
    </row>
    <row r="383">
      <c r="A383" s="50"/>
    </row>
    <row r="384">
      <c r="A384" s="50"/>
    </row>
    <row r="385">
      <c r="A385" s="50"/>
    </row>
    <row r="386">
      <c r="A386" s="50"/>
    </row>
    <row r="387">
      <c r="A387" s="50"/>
    </row>
    <row r="388">
      <c r="A388" s="50"/>
    </row>
    <row r="389">
      <c r="A389" s="50"/>
    </row>
    <row r="390">
      <c r="A390" s="50"/>
    </row>
    <row r="391">
      <c r="A391" s="50"/>
    </row>
    <row r="392">
      <c r="A392" s="50"/>
    </row>
    <row r="393">
      <c r="A393" s="50"/>
    </row>
    <row r="394">
      <c r="A394" s="50"/>
    </row>
    <row r="395">
      <c r="A395" s="50"/>
    </row>
    <row r="396">
      <c r="A396" s="50"/>
    </row>
    <row r="397">
      <c r="A397" s="50"/>
    </row>
    <row r="398">
      <c r="A398" s="50"/>
    </row>
    <row r="399">
      <c r="A399" s="50"/>
    </row>
    <row r="400">
      <c r="A400" s="50"/>
    </row>
    <row r="401">
      <c r="A401" s="50"/>
    </row>
    <row r="402">
      <c r="A402" s="50"/>
    </row>
    <row r="403">
      <c r="A403" s="50"/>
    </row>
    <row r="404">
      <c r="A404" s="50"/>
    </row>
    <row r="405">
      <c r="A405" s="50"/>
    </row>
    <row r="406">
      <c r="A406" s="50"/>
    </row>
    <row r="407">
      <c r="A407" s="50"/>
    </row>
    <row r="408">
      <c r="A408" s="50"/>
    </row>
    <row r="409">
      <c r="A409" s="50"/>
    </row>
    <row r="410">
      <c r="A410" s="50"/>
    </row>
    <row r="411">
      <c r="A411" s="50"/>
    </row>
    <row r="412">
      <c r="A412" s="50"/>
    </row>
    <row r="413">
      <c r="A413" s="50"/>
    </row>
    <row r="414">
      <c r="A414" s="50"/>
    </row>
    <row r="415">
      <c r="A415" s="50"/>
    </row>
    <row r="416">
      <c r="A416" s="50"/>
    </row>
    <row r="417">
      <c r="A417" s="50"/>
    </row>
    <row r="418">
      <c r="A418" s="50"/>
    </row>
    <row r="419">
      <c r="A419" s="50"/>
    </row>
    <row r="420">
      <c r="A420" s="50"/>
    </row>
    <row r="421">
      <c r="A421" s="50"/>
    </row>
    <row r="422">
      <c r="A422" s="50"/>
    </row>
    <row r="423">
      <c r="A423" s="50"/>
    </row>
    <row r="424">
      <c r="A424" s="50"/>
    </row>
    <row r="425">
      <c r="A425" s="50"/>
    </row>
    <row r="426">
      <c r="A426" s="50"/>
    </row>
    <row r="427">
      <c r="A427" s="50"/>
    </row>
    <row r="428">
      <c r="A428" s="50"/>
    </row>
    <row r="429">
      <c r="A429" s="50"/>
    </row>
    <row r="430">
      <c r="A430" s="50"/>
    </row>
    <row r="431">
      <c r="A431" s="50"/>
    </row>
    <row r="432">
      <c r="A432" s="50"/>
    </row>
    <row r="433">
      <c r="A433" s="50"/>
    </row>
    <row r="434">
      <c r="A434" s="50"/>
    </row>
    <row r="435">
      <c r="A435" s="50"/>
    </row>
    <row r="436">
      <c r="A436" s="50"/>
    </row>
    <row r="437">
      <c r="A437" s="50"/>
    </row>
    <row r="438">
      <c r="A438" s="50"/>
    </row>
    <row r="439">
      <c r="A439" s="50"/>
    </row>
    <row r="440">
      <c r="A440" s="50"/>
    </row>
    <row r="441">
      <c r="A441" s="50"/>
    </row>
    <row r="442">
      <c r="A442" s="50"/>
    </row>
    <row r="443">
      <c r="A443" s="50"/>
    </row>
    <row r="444">
      <c r="A444" s="50"/>
    </row>
    <row r="445">
      <c r="A445" s="50"/>
    </row>
    <row r="446">
      <c r="A446" s="50"/>
    </row>
    <row r="447">
      <c r="A447" s="50"/>
    </row>
    <row r="448">
      <c r="A448" s="50"/>
    </row>
    <row r="449">
      <c r="A449" s="50"/>
    </row>
    <row r="450">
      <c r="A450" s="50"/>
    </row>
    <row r="451">
      <c r="A451" s="50"/>
    </row>
    <row r="452">
      <c r="A452" s="50"/>
    </row>
    <row r="453">
      <c r="A453" s="50"/>
    </row>
    <row r="454">
      <c r="A454" s="50"/>
    </row>
    <row r="455">
      <c r="A455" s="50"/>
    </row>
    <row r="456">
      <c r="A456" s="50"/>
    </row>
    <row r="457">
      <c r="A457" s="50"/>
    </row>
    <row r="458">
      <c r="A458" s="50"/>
    </row>
    <row r="459">
      <c r="A459" s="50"/>
    </row>
    <row r="460">
      <c r="A460" s="50"/>
    </row>
    <row r="461">
      <c r="A461" s="50"/>
    </row>
    <row r="462">
      <c r="A462" s="50"/>
    </row>
    <row r="463">
      <c r="A463" s="50"/>
    </row>
    <row r="464">
      <c r="A464" s="50"/>
    </row>
    <row r="465">
      <c r="A465" s="50"/>
    </row>
    <row r="466">
      <c r="A466" s="50"/>
    </row>
    <row r="467">
      <c r="A467" s="50"/>
    </row>
    <row r="468">
      <c r="A468" s="50"/>
    </row>
    <row r="469">
      <c r="A469" s="50"/>
    </row>
    <row r="470">
      <c r="A470" s="50"/>
    </row>
    <row r="471">
      <c r="A471" s="50"/>
    </row>
    <row r="472">
      <c r="A472" s="50"/>
    </row>
    <row r="473">
      <c r="A473" s="50"/>
    </row>
    <row r="474">
      <c r="A474" s="50"/>
    </row>
    <row r="475">
      <c r="A475" s="50"/>
    </row>
    <row r="476">
      <c r="A476" s="50"/>
    </row>
    <row r="477">
      <c r="A477" s="50"/>
    </row>
    <row r="478">
      <c r="A478" s="50"/>
    </row>
    <row r="479">
      <c r="A479" s="50"/>
    </row>
    <row r="480">
      <c r="A480" s="50"/>
    </row>
    <row r="481">
      <c r="A481" s="50"/>
    </row>
    <row r="482">
      <c r="A482" s="50"/>
    </row>
    <row r="483">
      <c r="A483" s="50"/>
    </row>
    <row r="484">
      <c r="A484" s="50"/>
    </row>
    <row r="485">
      <c r="A485" s="50"/>
    </row>
    <row r="486">
      <c r="A486" s="50"/>
    </row>
    <row r="487">
      <c r="A487" s="50"/>
    </row>
    <row r="488">
      <c r="A488" s="50"/>
    </row>
    <row r="489">
      <c r="A489" s="50"/>
    </row>
    <row r="490">
      <c r="A490" s="50"/>
    </row>
    <row r="491">
      <c r="A491" s="50"/>
    </row>
    <row r="492">
      <c r="A492" s="50"/>
    </row>
    <row r="493">
      <c r="A493" s="50"/>
    </row>
    <row r="494">
      <c r="A494" s="50"/>
    </row>
    <row r="495">
      <c r="A495" s="50"/>
    </row>
    <row r="496">
      <c r="A496" s="50"/>
    </row>
    <row r="497">
      <c r="A497" s="50"/>
    </row>
    <row r="498">
      <c r="A498" s="50"/>
    </row>
    <row r="499">
      <c r="A499" s="50"/>
    </row>
    <row r="500">
      <c r="A500" s="50"/>
    </row>
    <row r="501">
      <c r="A501" s="50"/>
    </row>
    <row r="502">
      <c r="A502" s="50"/>
    </row>
    <row r="503">
      <c r="A503" s="50"/>
    </row>
    <row r="504">
      <c r="A504" s="50"/>
    </row>
    <row r="505">
      <c r="A505" s="50"/>
    </row>
    <row r="506">
      <c r="A506" s="50"/>
    </row>
    <row r="507">
      <c r="A507" s="50"/>
    </row>
    <row r="508">
      <c r="A508" s="50"/>
    </row>
    <row r="509">
      <c r="A509" s="50"/>
    </row>
    <row r="510">
      <c r="A510" s="50"/>
    </row>
    <row r="511">
      <c r="A511" s="50"/>
    </row>
    <row r="512">
      <c r="A512" s="50"/>
    </row>
    <row r="513">
      <c r="A513" s="50"/>
    </row>
    <row r="514">
      <c r="A514" s="50"/>
    </row>
    <row r="515">
      <c r="A515" s="50"/>
    </row>
    <row r="516">
      <c r="A516" s="50"/>
    </row>
    <row r="517">
      <c r="A517" s="50"/>
    </row>
    <row r="518">
      <c r="A518" s="50"/>
    </row>
    <row r="519">
      <c r="A519" s="50"/>
    </row>
    <row r="520">
      <c r="A520" s="50"/>
    </row>
    <row r="521">
      <c r="A521" s="50"/>
    </row>
    <row r="522">
      <c r="A522" s="50"/>
    </row>
    <row r="523">
      <c r="A523" s="50"/>
    </row>
    <row r="524">
      <c r="A524" s="50"/>
    </row>
    <row r="525">
      <c r="A525" s="50"/>
    </row>
    <row r="526">
      <c r="A526" s="50"/>
    </row>
    <row r="527">
      <c r="A527" s="50"/>
    </row>
    <row r="528">
      <c r="A528" s="50"/>
    </row>
    <row r="529">
      <c r="A529" s="50"/>
    </row>
    <row r="530">
      <c r="A530" s="50"/>
    </row>
    <row r="531">
      <c r="A531" s="50"/>
    </row>
    <row r="532">
      <c r="A532" s="50"/>
    </row>
    <row r="533">
      <c r="A533" s="50"/>
    </row>
    <row r="534">
      <c r="A534" s="50"/>
    </row>
    <row r="535">
      <c r="A535" s="50"/>
    </row>
    <row r="536">
      <c r="A536" s="50"/>
    </row>
    <row r="537">
      <c r="A537" s="50"/>
    </row>
    <row r="538">
      <c r="A538" s="50"/>
    </row>
    <row r="539">
      <c r="A539" s="50"/>
    </row>
    <row r="540">
      <c r="A540" s="50"/>
    </row>
    <row r="541">
      <c r="A541" s="50"/>
    </row>
    <row r="542">
      <c r="A542" s="50"/>
    </row>
    <row r="543">
      <c r="A543" s="50"/>
    </row>
    <row r="544">
      <c r="A544" s="50"/>
    </row>
    <row r="545">
      <c r="A545" s="50"/>
    </row>
    <row r="546">
      <c r="A546" s="50"/>
    </row>
    <row r="547">
      <c r="A547" s="50"/>
    </row>
    <row r="548">
      <c r="A548" s="50"/>
    </row>
    <row r="549">
      <c r="A549" s="50"/>
    </row>
    <row r="550">
      <c r="A550" s="50"/>
    </row>
    <row r="551">
      <c r="A551" s="50"/>
    </row>
    <row r="552">
      <c r="A552" s="50"/>
    </row>
    <row r="553">
      <c r="A553" s="50"/>
    </row>
    <row r="554">
      <c r="A554" s="50"/>
    </row>
    <row r="555">
      <c r="A555" s="50"/>
    </row>
    <row r="556">
      <c r="A556" s="50"/>
    </row>
    <row r="557">
      <c r="A557" s="50"/>
    </row>
    <row r="558">
      <c r="A558" s="50"/>
    </row>
    <row r="559">
      <c r="A559" s="50"/>
    </row>
    <row r="560">
      <c r="A560" s="50"/>
    </row>
    <row r="561">
      <c r="A561" s="50"/>
    </row>
    <row r="562">
      <c r="A562" s="50"/>
    </row>
    <row r="563">
      <c r="A563" s="50"/>
    </row>
    <row r="564">
      <c r="A564" s="50"/>
    </row>
    <row r="565">
      <c r="A565" s="50"/>
    </row>
    <row r="566">
      <c r="A566" s="50"/>
    </row>
    <row r="567">
      <c r="A567" s="50"/>
    </row>
    <row r="568">
      <c r="A568" s="50"/>
    </row>
    <row r="569">
      <c r="A569" s="50"/>
    </row>
    <row r="570">
      <c r="A570" s="50"/>
    </row>
    <row r="571">
      <c r="A571" s="50"/>
    </row>
    <row r="572">
      <c r="A572" s="50"/>
    </row>
    <row r="573">
      <c r="A573" s="50"/>
    </row>
    <row r="574">
      <c r="A574" s="50"/>
    </row>
    <row r="575">
      <c r="A575" s="50"/>
    </row>
    <row r="576">
      <c r="A576" s="50"/>
    </row>
    <row r="577">
      <c r="A577" s="50"/>
    </row>
    <row r="578">
      <c r="A578" s="50"/>
    </row>
    <row r="579">
      <c r="A579" s="50"/>
    </row>
    <row r="580">
      <c r="A580" s="50"/>
    </row>
    <row r="581">
      <c r="A581" s="50"/>
    </row>
    <row r="582">
      <c r="A582" s="50"/>
    </row>
    <row r="583">
      <c r="A583" s="50"/>
    </row>
    <row r="584">
      <c r="A584" s="50"/>
    </row>
    <row r="585">
      <c r="A585" s="50"/>
    </row>
    <row r="586">
      <c r="A586" s="50"/>
    </row>
    <row r="587">
      <c r="A587" s="50"/>
    </row>
    <row r="588">
      <c r="A588" s="50"/>
    </row>
    <row r="589">
      <c r="A589" s="50"/>
    </row>
    <row r="590">
      <c r="A590" s="50"/>
    </row>
    <row r="591">
      <c r="A591" s="50"/>
    </row>
    <row r="592">
      <c r="A592" s="50"/>
    </row>
    <row r="593">
      <c r="A593" s="50"/>
    </row>
    <row r="594">
      <c r="A594" s="50"/>
    </row>
    <row r="595">
      <c r="A595" s="50"/>
    </row>
    <row r="596">
      <c r="A596" s="50"/>
    </row>
    <row r="597">
      <c r="A597" s="50"/>
    </row>
    <row r="598">
      <c r="A598" s="50"/>
    </row>
    <row r="599">
      <c r="A599" s="50"/>
    </row>
    <row r="600">
      <c r="A600" s="50"/>
    </row>
    <row r="601">
      <c r="A601" s="50"/>
    </row>
    <row r="602">
      <c r="A602" s="50"/>
    </row>
    <row r="603">
      <c r="A603" s="50"/>
    </row>
    <row r="604">
      <c r="A604" s="50"/>
    </row>
    <row r="605">
      <c r="A605" s="50"/>
    </row>
    <row r="606">
      <c r="A606" s="50"/>
    </row>
    <row r="607">
      <c r="A607" s="50"/>
    </row>
    <row r="608">
      <c r="A608" s="50"/>
    </row>
    <row r="609">
      <c r="A609" s="50"/>
    </row>
    <row r="610">
      <c r="A610" s="50"/>
    </row>
    <row r="611">
      <c r="A611" s="50"/>
    </row>
    <row r="612">
      <c r="A612" s="50"/>
    </row>
    <row r="613">
      <c r="A613" s="50"/>
    </row>
    <row r="614">
      <c r="A614" s="50"/>
    </row>
    <row r="615">
      <c r="A615" s="50"/>
    </row>
    <row r="616">
      <c r="A616" s="50"/>
    </row>
    <row r="617">
      <c r="A617" s="50"/>
    </row>
    <row r="618">
      <c r="A618" s="50"/>
    </row>
    <row r="619">
      <c r="A619" s="50"/>
    </row>
    <row r="620">
      <c r="A620" s="50"/>
    </row>
    <row r="621">
      <c r="A621" s="50"/>
    </row>
    <row r="622">
      <c r="A622" s="50"/>
    </row>
    <row r="623">
      <c r="A623" s="50"/>
    </row>
    <row r="624">
      <c r="A624" s="50"/>
    </row>
    <row r="625">
      <c r="A625" s="50"/>
    </row>
    <row r="626">
      <c r="A626" s="50"/>
    </row>
    <row r="627">
      <c r="A627" s="50"/>
    </row>
    <row r="628">
      <c r="A628" s="50"/>
    </row>
    <row r="629">
      <c r="A629" s="50"/>
    </row>
    <row r="630">
      <c r="A630" s="50"/>
    </row>
    <row r="631">
      <c r="A631" s="50"/>
    </row>
    <row r="632">
      <c r="A632" s="50"/>
    </row>
    <row r="633">
      <c r="A633" s="50"/>
    </row>
    <row r="634">
      <c r="A634" s="50"/>
    </row>
    <row r="635">
      <c r="A635" s="50"/>
    </row>
    <row r="636">
      <c r="A636" s="50"/>
    </row>
    <row r="637">
      <c r="A637" s="50"/>
    </row>
    <row r="638">
      <c r="A638" s="50"/>
    </row>
    <row r="639">
      <c r="A639" s="50"/>
    </row>
    <row r="640">
      <c r="A640" s="50"/>
    </row>
    <row r="641">
      <c r="A641" s="50"/>
    </row>
    <row r="642">
      <c r="A642" s="50"/>
    </row>
    <row r="643">
      <c r="A643" s="50"/>
    </row>
    <row r="644">
      <c r="A644" s="50"/>
    </row>
    <row r="645">
      <c r="A645" s="50"/>
    </row>
    <row r="646">
      <c r="A646" s="50"/>
    </row>
    <row r="647">
      <c r="A647" s="50"/>
    </row>
    <row r="648">
      <c r="A648" s="50"/>
    </row>
    <row r="649">
      <c r="A649" s="50"/>
    </row>
    <row r="650">
      <c r="A650" s="50"/>
    </row>
    <row r="651">
      <c r="A651" s="50"/>
    </row>
    <row r="652">
      <c r="A652" s="50"/>
    </row>
    <row r="653">
      <c r="A653" s="50"/>
    </row>
    <row r="654">
      <c r="A654" s="50"/>
    </row>
    <row r="655">
      <c r="A655" s="50"/>
    </row>
    <row r="656">
      <c r="A656" s="50"/>
    </row>
    <row r="657">
      <c r="A657" s="50"/>
    </row>
    <row r="658">
      <c r="A658" s="50"/>
    </row>
    <row r="659">
      <c r="A659" s="50"/>
    </row>
    <row r="660">
      <c r="A660" s="50"/>
    </row>
    <row r="661">
      <c r="A661" s="50"/>
    </row>
    <row r="662">
      <c r="A662" s="50"/>
    </row>
    <row r="663">
      <c r="A663" s="50"/>
    </row>
    <row r="664">
      <c r="A664" s="50"/>
    </row>
    <row r="665">
      <c r="A665" s="50"/>
    </row>
    <row r="666">
      <c r="A666" s="50"/>
    </row>
    <row r="667">
      <c r="A667" s="50"/>
    </row>
    <row r="668">
      <c r="A668" s="50"/>
    </row>
    <row r="669">
      <c r="A669" s="50"/>
    </row>
    <row r="670">
      <c r="A670" s="50"/>
    </row>
    <row r="671">
      <c r="A671" s="50"/>
    </row>
    <row r="672">
      <c r="A672" s="50"/>
    </row>
    <row r="673">
      <c r="A673" s="50"/>
    </row>
    <row r="674">
      <c r="A674" s="50"/>
    </row>
    <row r="675">
      <c r="A675" s="50"/>
    </row>
    <row r="676">
      <c r="A676" s="50"/>
    </row>
    <row r="677">
      <c r="A677" s="50"/>
    </row>
    <row r="678">
      <c r="A678" s="50"/>
    </row>
    <row r="679">
      <c r="A679" s="50"/>
    </row>
    <row r="680">
      <c r="A680" s="50"/>
    </row>
    <row r="681">
      <c r="A681" s="50"/>
    </row>
    <row r="682">
      <c r="A682" s="50"/>
    </row>
    <row r="683">
      <c r="A683" s="50"/>
    </row>
    <row r="684">
      <c r="A684" s="50"/>
    </row>
    <row r="685">
      <c r="A685" s="50"/>
    </row>
    <row r="686">
      <c r="A686" s="50"/>
    </row>
    <row r="687">
      <c r="A687" s="50"/>
    </row>
    <row r="688">
      <c r="A688" s="50"/>
    </row>
    <row r="689">
      <c r="A689" s="50"/>
    </row>
    <row r="690">
      <c r="A690" s="50"/>
    </row>
    <row r="691">
      <c r="A691" s="50"/>
    </row>
    <row r="692">
      <c r="A692" s="50"/>
    </row>
    <row r="693">
      <c r="A693" s="50"/>
    </row>
    <row r="694">
      <c r="A694" s="50"/>
    </row>
    <row r="695">
      <c r="A695" s="50"/>
    </row>
    <row r="696">
      <c r="A696" s="50"/>
    </row>
    <row r="697">
      <c r="A697" s="50"/>
    </row>
    <row r="698">
      <c r="A698" s="50"/>
    </row>
    <row r="699">
      <c r="A699" s="50"/>
    </row>
    <row r="700">
      <c r="A700" s="50"/>
    </row>
    <row r="701">
      <c r="A701" s="50"/>
    </row>
    <row r="702">
      <c r="A702" s="50"/>
    </row>
    <row r="703">
      <c r="A703" s="50"/>
    </row>
    <row r="704">
      <c r="A704" s="50"/>
    </row>
    <row r="705">
      <c r="A705" s="50"/>
    </row>
    <row r="706">
      <c r="A706" s="50"/>
    </row>
    <row r="707">
      <c r="A707" s="50"/>
    </row>
    <row r="708">
      <c r="A708" s="50"/>
    </row>
    <row r="709">
      <c r="A709" s="50"/>
    </row>
    <row r="710">
      <c r="A710" s="50"/>
    </row>
    <row r="711">
      <c r="A711" s="50"/>
    </row>
    <row r="712">
      <c r="A712" s="50"/>
    </row>
    <row r="713">
      <c r="A713" s="50"/>
    </row>
    <row r="714">
      <c r="A714" s="50"/>
    </row>
    <row r="715">
      <c r="A715" s="50"/>
    </row>
    <row r="716">
      <c r="A716" s="50"/>
    </row>
    <row r="717">
      <c r="A717" s="50"/>
    </row>
    <row r="718">
      <c r="A718" s="50"/>
    </row>
    <row r="719">
      <c r="A719" s="50"/>
    </row>
    <row r="720">
      <c r="A720" s="50"/>
    </row>
    <row r="721">
      <c r="A721" s="50"/>
    </row>
    <row r="722">
      <c r="A722" s="50"/>
    </row>
    <row r="723">
      <c r="A723" s="50"/>
    </row>
    <row r="724">
      <c r="A724" s="50"/>
    </row>
    <row r="725">
      <c r="A725" s="50"/>
    </row>
    <row r="726">
      <c r="A726" s="50"/>
    </row>
    <row r="727">
      <c r="A727" s="50"/>
    </row>
    <row r="728">
      <c r="A728" s="50"/>
    </row>
    <row r="729">
      <c r="A729" s="50"/>
    </row>
    <row r="730">
      <c r="A730" s="50"/>
    </row>
    <row r="731">
      <c r="A731" s="50"/>
    </row>
    <row r="732">
      <c r="A732" s="50"/>
    </row>
    <row r="733">
      <c r="A733" s="50"/>
    </row>
    <row r="734">
      <c r="A734" s="50"/>
    </row>
    <row r="735">
      <c r="A735" s="50"/>
    </row>
    <row r="736">
      <c r="A736" s="50"/>
    </row>
    <row r="737">
      <c r="A737" s="50"/>
    </row>
    <row r="738">
      <c r="A738" s="50"/>
    </row>
    <row r="739">
      <c r="A739" s="50"/>
    </row>
    <row r="740">
      <c r="A740" s="50"/>
    </row>
    <row r="741">
      <c r="A741" s="50"/>
    </row>
    <row r="742">
      <c r="A742" s="50"/>
    </row>
    <row r="743">
      <c r="A743" s="50"/>
    </row>
    <row r="744">
      <c r="A744" s="50"/>
    </row>
    <row r="745">
      <c r="A745" s="50"/>
    </row>
    <row r="746">
      <c r="A746" s="50"/>
    </row>
    <row r="747">
      <c r="A747" s="50"/>
    </row>
    <row r="748">
      <c r="A748" s="50"/>
    </row>
    <row r="749">
      <c r="A749" s="50"/>
    </row>
    <row r="750">
      <c r="A750" s="50"/>
    </row>
    <row r="751">
      <c r="A751" s="50"/>
    </row>
    <row r="752">
      <c r="A752" s="50"/>
    </row>
    <row r="753">
      <c r="A753" s="50"/>
    </row>
    <row r="754">
      <c r="A754" s="50"/>
    </row>
    <row r="755">
      <c r="A755" s="50"/>
    </row>
    <row r="756">
      <c r="A756" s="50"/>
    </row>
    <row r="757">
      <c r="A757" s="50"/>
    </row>
    <row r="758">
      <c r="A758" s="50"/>
    </row>
    <row r="759">
      <c r="A759" s="50"/>
    </row>
    <row r="760">
      <c r="A760" s="50"/>
    </row>
    <row r="761">
      <c r="A761" s="50"/>
    </row>
    <row r="762">
      <c r="A762" s="50"/>
    </row>
    <row r="763">
      <c r="A763" s="50"/>
    </row>
    <row r="764">
      <c r="A764" s="50"/>
    </row>
    <row r="765">
      <c r="A765" s="50"/>
    </row>
    <row r="766">
      <c r="A766" s="50"/>
    </row>
    <row r="767">
      <c r="A767" s="50"/>
    </row>
    <row r="768">
      <c r="A768" s="50"/>
    </row>
    <row r="769">
      <c r="A769" s="50"/>
    </row>
    <row r="770">
      <c r="A770" s="50"/>
    </row>
    <row r="771">
      <c r="A771" s="50"/>
    </row>
    <row r="772">
      <c r="A772" s="50"/>
    </row>
    <row r="773">
      <c r="A773" s="50"/>
    </row>
    <row r="774">
      <c r="A774" s="50"/>
    </row>
    <row r="775">
      <c r="A775" s="50"/>
    </row>
    <row r="776">
      <c r="A776" s="50"/>
    </row>
    <row r="777">
      <c r="A777" s="50"/>
    </row>
    <row r="778">
      <c r="A778" s="50"/>
    </row>
    <row r="779">
      <c r="A779" s="50"/>
    </row>
    <row r="780">
      <c r="A780" s="50"/>
    </row>
    <row r="781">
      <c r="A781" s="50"/>
    </row>
    <row r="782">
      <c r="A782" s="50"/>
    </row>
    <row r="783">
      <c r="A783" s="50"/>
    </row>
    <row r="784">
      <c r="A784" s="50"/>
    </row>
    <row r="785">
      <c r="A785" s="50"/>
    </row>
    <row r="786">
      <c r="A786" s="50"/>
    </row>
    <row r="787">
      <c r="A787" s="50"/>
    </row>
    <row r="788">
      <c r="A788" s="50"/>
    </row>
    <row r="789">
      <c r="A789" s="50"/>
    </row>
    <row r="790">
      <c r="A790" s="50"/>
    </row>
    <row r="791">
      <c r="A791" s="50"/>
    </row>
    <row r="792">
      <c r="A792" s="50"/>
    </row>
    <row r="793">
      <c r="A793" s="50"/>
    </row>
    <row r="794">
      <c r="A794" s="50"/>
    </row>
    <row r="795">
      <c r="A795" s="50"/>
    </row>
    <row r="796">
      <c r="A796" s="50"/>
    </row>
    <row r="797">
      <c r="A797" s="50"/>
    </row>
    <row r="798">
      <c r="A798" s="50"/>
    </row>
    <row r="799">
      <c r="A799" s="50"/>
    </row>
    <row r="800">
      <c r="A800" s="50"/>
    </row>
    <row r="801">
      <c r="A801" s="50"/>
    </row>
    <row r="802">
      <c r="A802" s="50"/>
    </row>
    <row r="803">
      <c r="A803" s="50"/>
    </row>
    <row r="804">
      <c r="A804" s="50"/>
    </row>
    <row r="805">
      <c r="A805" s="50"/>
    </row>
    <row r="806">
      <c r="A806" s="50"/>
    </row>
    <row r="807">
      <c r="A807" s="50"/>
    </row>
    <row r="808">
      <c r="A808" s="50"/>
    </row>
    <row r="809">
      <c r="A809" s="50"/>
    </row>
    <row r="810">
      <c r="A810" s="50"/>
    </row>
    <row r="811">
      <c r="A811" s="50"/>
    </row>
    <row r="812">
      <c r="A812" s="50"/>
    </row>
    <row r="813">
      <c r="A813" s="50"/>
    </row>
    <row r="814">
      <c r="A814" s="50"/>
    </row>
    <row r="815">
      <c r="A815" s="50"/>
    </row>
    <row r="816">
      <c r="A816" s="50"/>
    </row>
    <row r="817">
      <c r="A817" s="50"/>
    </row>
    <row r="818">
      <c r="A818" s="50"/>
    </row>
    <row r="819">
      <c r="A819" s="50"/>
    </row>
    <row r="820">
      <c r="A820" s="50"/>
    </row>
    <row r="821">
      <c r="A821" s="50"/>
    </row>
    <row r="822">
      <c r="A822" s="50"/>
    </row>
    <row r="823">
      <c r="A823" s="50"/>
    </row>
    <row r="824">
      <c r="A824" s="50"/>
    </row>
    <row r="825">
      <c r="A825" s="50"/>
    </row>
    <row r="826">
      <c r="A826" s="50"/>
    </row>
    <row r="827">
      <c r="A827" s="50"/>
    </row>
    <row r="828">
      <c r="A828" s="50"/>
    </row>
    <row r="829">
      <c r="A829" s="50"/>
    </row>
    <row r="830">
      <c r="A830" s="50"/>
    </row>
    <row r="831">
      <c r="A831" s="50"/>
    </row>
    <row r="832">
      <c r="A832" s="50"/>
    </row>
    <row r="833">
      <c r="A833" s="50"/>
    </row>
    <row r="834">
      <c r="A834" s="50"/>
    </row>
    <row r="835">
      <c r="A835" s="50"/>
    </row>
    <row r="836">
      <c r="A836" s="50"/>
    </row>
    <row r="837">
      <c r="A837" s="50"/>
    </row>
    <row r="838">
      <c r="A838" s="50"/>
    </row>
    <row r="839">
      <c r="A839" s="50"/>
    </row>
    <row r="840">
      <c r="A840" s="50"/>
    </row>
    <row r="841">
      <c r="A841" s="50"/>
    </row>
    <row r="842">
      <c r="A842" s="50"/>
    </row>
    <row r="843">
      <c r="A843" s="50"/>
    </row>
    <row r="844">
      <c r="A844" s="50"/>
    </row>
    <row r="845">
      <c r="A845" s="50"/>
    </row>
    <row r="846">
      <c r="A846" s="50"/>
    </row>
    <row r="847">
      <c r="A847" s="50"/>
    </row>
    <row r="848">
      <c r="A848" s="50"/>
    </row>
    <row r="849">
      <c r="A849" s="50"/>
    </row>
    <row r="850">
      <c r="A850" s="50"/>
    </row>
    <row r="851">
      <c r="A851" s="50"/>
    </row>
    <row r="852">
      <c r="A852" s="50"/>
    </row>
    <row r="853">
      <c r="A853" s="50"/>
    </row>
    <row r="854">
      <c r="A854" s="50"/>
    </row>
    <row r="855">
      <c r="A855" s="50"/>
    </row>
    <row r="856">
      <c r="A856" s="50"/>
    </row>
    <row r="857">
      <c r="A857" s="50"/>
    </row>
    <row r="858">
      <c r="A858" s="50"/>
    </row>
    <row r="859">
      <c r="A859" s="50"/>
    </row>
    <row r="860">
      <c r="A860" s="50"/>
    </row>
    <row r="861">
      <c r="A861" s="50"/>
    </row>
    <row r="862">
      <c r="A862" s="50"/>
    </row>
    <row r="863">
      <c r="A863" s="50"/>
    </row>
    <row r="864">
      <c r="A864" s="50"/>
    </row>
    <row r="865">
      <c r="A865" s="50"/>
    </row>
    <row r="866">
      <c r="A866" s="50"/>
    </row>
    <row r="867">
      <c r="A867" s="50"/>
    </row>
    <row r="868">
      <c r="A868" s="50"/>
    </row>
    <row r="869">
      <c r="A869" s="50"/>
    </row>
    <row r="870">
      <c r="A870" s="50"/>
    </row>
    <row r="871">
      <c r="A871" s="50"/>
    </row>
    <row r="872">
      <c r="A872" s="50"/>
    </row>
    <row r="873">
      <c r="A873" s="50"/>
    </row>
    <row r="874">
      <c r="A874" s="50"/>
    </row>
    <row r="875">
      <c r="A875" s="50"/>
    </row>
    <row r="876">
      <c r="A876" s="50"/>
    </row>
    <row r="877">
      <c r="A877" s="50"/>
    </row>
    <row r="878">
      <c r="A878" s="50"/>
    </row>
    <row r="879">
      <c r="A879" s="50"/>
    </row>
    <row r="880">
      <c r="A880" s="50"/>
    </row>
    <row r="881">
      <c r="A881" s="50"/>
    </row>
    <row r="882">
      <c r="A882" s="50"/>
    </row>
    <row r="883">
      <c r="A883" s="50"/>
    </row>
    <row r="884">
      <c r="A884" s="50"/>
    </row>
    <row r="885">
      <c r="A885" s="50"/>
    </row>
    <row r="886">
      <c r="A886" s="50"/>
    </row>
    <row r="887">
      <c r="A887" s="50"/>
    </row>
    <row r="888">
      <c r="A888" s="50"/>
    </row>
    <row r="889">
      <c r="A889" s="50"/>
    </row>
    <row r="890">
      <c r="A890" s="50"/>
    </row>
    <row r="891">
      <c r="A891" s="50"/>
    </row>
    <row r="892">
      <c r="A892" s="50"/>
    </row>
    <row r="893">
      <c r="A893" s="50"/>
    </row>
    <row r="894">
      <c r="A894" s="50"/>
    </row>
    <row r="895">
      <c r="A895" s="50"/>
    </row>
    <row r="896">
      <c r="A896" s="50"/>
    </row>
    <row r="897">
      <c r="A897" s="50"/>
    </row>
    <row r="898">
      <c r="A898" s="50"/>
    </row>
    <row r="899">
      <c r="A899" s="50"/>
    </row>
    <row r="900">
      <c r="A900" s="50"/>
    </row>
    <row r="901">
      <c r="A901" s="50"/>
    </row>
    <row r="902">
      <c r="A902" s="50"/>
    </row>
    <row r="903">
      <c r="A903" s="50"/>
    </row>
    <row r="904">
      <c r="A904" s="50"/>
    </row>
    <row r="905">
      <c r="A905" s="50"/>
    </row>
    <row r="906">
      <c r="A906" s="50"/>
    </row>
    <row r="907">
      <c r="A907" s="50"/>
    </row>
    <row r="908">
      <c r="A908" s="50"/>
    </row>
    <row r="909">
      <c r="A909" s="50"/>
    </row>
    <row r="910">
      <c r="A910" s="50"/>
    </row>
    <row r="911">
      <c r="A911" s="50"/>
    </row>
    <row r="912">
      <c r="A912" s="50"/>
    </row>
    <row r="913">
      <c r="A913" s="50"/>
    </row>
    <row r="914">
      <c r="A914" s="50"/>
    </row>
    <row r="915">
      <c r="A915" s="50"/>
    </row>
    <row r="916">
      <c r="A916" s="50"/>
    </row>
    <row r="917">
      <c r="A917" s="50"/>
    </row>
    <row r="918">
      <c r="A918" s="50"/>
    </row>
    <row r="919">
      <c r="A919" s="50"/>
    </row>
    <row r="920">
      <c r="A920" s="50"/>
    </row>
    <row r="921">
      <c r="A921" s="50"/>
    </row>
    <row r="922">
      <c r="A922" s="50"/>
    </row>
    <row r="923">
      <c r="A923" s="50"/>
    </row>
    <row r="924">
      <c r="A924" s="50"/>
    </row>
    <row r="925">
      <c r="A925" s="50"/>
    </row>
    <row r="926">
      <c r="A926" s="50"/>
    </row>
    <row r="927">
      <c r="A927" s="50"/>
    </row>
    <row r="928">
      <c r="A928" s="50"/>
    </row>
    <row r="929">
      <c r="A929" s="50"/>
    </row>
    <row r="930">
      <c r="A930" s="50"/>
    </row>
    <row r="931">
      <c r="A931" s="50"/>
    </row>
    <row r="932">
      <c r="A932" s="50"/>
    </row>
    <row r="933">
      <c r="A933" s="50"/>
    </row>
    <row r="934">
      <c r="A934" s="50"/>
    </row>
    <row r="935">
      <c r="A935" s="50"/>
    </row>
    <row r="936">
      <c r="A936" s="50"/>
    </row>
    <row r="937">
      <c r="A937" s="50"/>
    </row>
    <row r="938">
      <c r="A938" s="50"/>
    </row>
    <row r="939">
      <c r="A939" s="50"/>
    </row>
    <row r="940">
      <c r="A940" s="50"/>
    </row>
    <row r="941">
      <c r="A941" s="50"/>
    </row>
    <row r="942">
      <c r="A942" s="50"/>
    </row>
    <row r="943">
      <c r="A943" s="50"/>
    </row>
    <row r="944">
      <c r="A944" s="50"/>
    </row>
    <row r="945">
      <c r="A945" s="50"/>
    </row>
    <row r="946">
      <c r="A946" s="50"/>
    </row>
    <row r="947">
      <c r="A947" s="50"/>
    </row>
    <row r="948">
      <c r="A948" s="50"/>
    </row>
    <row r="949">
      <c r="A949" s="50"/>
    </row>
    <row r="950">
      <c r="A950" s="50"/>
    </row>
    <row r="951">
      <c r="A951" s="50"/>
    </row>
    <row r="952">
      <c r="A952" s="50"/>
    </row>
    <row r="953">
      <c r="A953" s="50"/>
    </row>
    <row r="954">
      <c r="A954" s="50"/>
    </row>
    <row r="955">
      <c r="A955" s="50"/>
    </row>
    <row r="956">
      <c r="A956" s="50"/>
    </row>
    <row r="957">
      <c r="A957" s="50"/>
    </row>
    <row r="958">
      <c r="A958" s="50"/>
    </row>
    <row r="959">
      <c r="A959" s="50"/>
    </row>
    <row r="960">
      <c r="A960" s="50"/>
    </row>
    <row r="961">
      <c r="A961" s="50"/>
    </row>
    <row r="962">
      <c r="A962" s="50"/>
    </row>
    <row r="963">
      <c r="A963" s="50"/>
    </row>
    <row r="964">
      <c r="A964" s="50"/>
    </row>
    <row r="965">
      <c r="A965" s="50"/>
    </row>
    <row r="966">
      <c r="A966" s="50"/>
    </row>
    <row r="967">
      <c r="A967" s="50"/>
    </row>
    <row r="968">
      <c r="A968" s="50"/>
    </row>
    <row r="969">
      <c r="A969" s="50"/>
    </row>
    <row r="970">
      <c r="A970" s="50"/>
    </row>
    <row r="971">
      <c r="A971" s="50"/>
    </row>
    <row r="972">
      <c r="A972" s="50"/>
    </row>
    <row r="973">
      <c r="A973" s="50"/>
    </row>
    <row r="974">
      <c r="A974" s="50"/>
    </row>
    <row r="975">
      <c r="A975" s="50"/>
    </row>
    <row r="976">
      <c r="A976" s="50"/>
    </row>
    <row r="977">
      <c r="A977" s="50"/>
    </row>
    <row r="978">
      <c r="A978" s="50"/>
    </row>
    <row r="979">
      <c r="A979" s="50"/>
    </row>
    <row r="980">
      <c r="A980" s="50"/>
    </row>
    <row r="981">
      <c r="A981" s="50"/>
    </row>
    <row r="982">
      <c r="A982" s="50"/>
    </row>
    <row r="983">
      <c r="A983" s="50"/>
    </row>
    <row r="984">
      <c r="A984" s="50"/>
    </row>
    <row r="985">
      <c r="A985" s="50"/>
    </row>
    <row r="986">
      <c r="A986" s="50"/>
    </row>
    <row r="987">
      <c r="A987" s="50"/>
    </row>
    <row r="988">
      <c r="A988" s="50"/>
    </row>
    <row r="989">
      <c r="A989" s="50"/>
    </row>
    <row r="990">
      <c r="A990" s="50"/>
    </row>
    <row r="991">
      <c r="A991" s="50"/>
    </row>
    <row r="992">
      <c r="A992" s="50"/>
    </row>
    <row r="993">
      <c r="A993" s="50"/>
    </row>
    <row r="994">
      <c r="A994" s="50"/>
    </row>
    <row r="995">
      <c r="A995" s="50"/>
    </row>
    <row r="996">
      <c r="A996" s="50"/>
    </row>
    <row r="997">
      <c r="A997" s="50"/>
    </row>
    <row r="998">
      <c r="A998" s="50"/>
    </row>
    <row r="999">
      <c r="A999" s="50"/>
    </row>
    <row r="1000">
      <c r="A1000" s="50"/>
    </row>
  </sheetData>
  <conditionalFormatting sqref="A3">
    <cfRule type="cellIs" dxfId="3" priority="1" operator="equal">
      <formula>0</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pageSetUpPr fitToPage="1"/>
  </sheetPr>
  <sheetViews>
    <sheetView workbookViewId="0"/>
  </sheetViews>
  <sheetFormatPr customHeight="1" defaultColWidth="12.63" defaultRowHeight="15.75" outlineLevelCol="1"/>
  <cols>
    <col hidden="1" min="1" max="1" width="12.63" outlineLevel="1"/>
    <col customWidth="1" hidden="1" min="2" max="2" width="28.25" outlineLevel="1"/>
    <col customWidth="1" hidden="1" min="3" max="3" width="32.63" outlineLevel="1"/>
    <col hidden="1" min="4" max="4" width="12.63" outlineLevel="1"/>
    <col collapsed="1" customWidth="1" min="5" max="5" width="6.0"/>
    <col customWidth="1" min="6" max="7" width="12.63"/>
    <col customWidth="1" min="8" max="8" width="2.25"/>
    <col customWidth="1" min="9" max="11" width="12.63"/>
    <col customWidth="1" min="12" max="12" width="10.13"/>
    <col customWidth="1" min="13" max="18" width="5.63"/>
    <col customWidth="1" min="19" max="19" width="5.13"/>
    <col hidden="1" min="21" max="21" width="12.63" outlineLevel="1"/>
    <col collapsed="1" min="22" max="22" width="12.63"/>
  </cols>
  <sheetData>
    <row r="1">
      <c r="C1" s="66"/>
      <c r="E1" s="67" t="s">
        <v>7149</v>
      </c>
      <c r="F1" s="68"/>
      <c r="G1" s="68"/>
      <c r="H1" s="69"/>
      <c r="I1" s="69"/>
      <c r="J1" s="69"/>
      <c r="K1" s="69"/>
      <c r="L1" s="70"/>
      <c r="N1" s="71" t="s">
        <v>7150</v>
      </c>
      <c r="O1" s="68"/>
      <c r="P1" s="68"/>
      <c r="Q1" s="68"/>
      <c r="R1" s="68"/>
      <c r="S1" s="68"/>
      <c r="T1" s="72"/>
      <c r="U1" s="7">
        <v>1.23456789E8</v>
      </c>
    </row>
    <row r="2" ht="34.5" customHeight="1">
      <c r="C2" s="66"/>
      <c r="E2" s="73"/>
      <c r="F2" s="73"/>
      <c r="G2" s="73"/>
      <c r="H2" s="73"/>
      <c r="I2" s="74"/>
      <c r="J2" s="74"/>
      <c r="K2" s="74"/>
      <c r="L2" s="74"/>
      <c r="M2" s="74"/>
      <c r="N2" s="75"/>
      <c r="O2" s="75"/>
      <c r="P2" s="75"/>
      <c r="Q2" s="75"/>
      <c r="R2" s="75"/>
      <c r="S2" s="75"/>
      <c r="T2" s="73"/>
      <c r="U2" s="7" t="s">
        <v>7151</v>
      </c>
    </row>
    <row r="3">
      <c r="C3" s="66"/>
      <c r="E3" s="73"/>
      <c r="F3" s="73"/>
      <c r="G3" s="73"/>
      <c r="H3" s="73"/>
      <c r="I3" s="76" t="s">
        <v>7152</v>
      </c>
      <c r="N3" s="75"/>
      <c r="O3" s="75"/>
      <c r="P3" s="75"/>
      <c r="Q3" s="75"/>
      <c r="R3" s="75"/>
      <c r="S3" s="75"/>
      <c r="T3" s="73"/>
      <c r="U3" s="7" t="s">
        <v>7153</v>
      </c>
    </row>
    <row r="4" ht="8.25" customHeight="1">
      <c r="C4" s="66"/>
      <c r="E4" s="77"/>
      <c r="F4" s="77"/>
      <c r="G4" s="77"/>
      <c r="H4" s="77"/>
      <c r="I4" s="77"/>
      <c r="J4" s="77"/>
      <c r="K4" s="77"/>
      <c r="L4" s="77"/>
      <c r="M4" s="77"/>
      <c r="N4" s="77"/>
      <c r="O4" s="77"/>
      <c r="P4" s="77"/>
      <c r="Q4" s="77"/>
      <c r="R4" s="77"/>
      <c r="S4" s="77"/>
      <c r="T4" s="73"/>
    </row>
    <row r="5">
      <c r="C5" s="66"/>
      <c r="E5" s="78" t="s">
        <v>7154</v>
      </c>
      <c r="F5" s="79"/>
      <c r="G5" s="80"/>
      <c r="H5" s="80" t="s">
        <v>7155</v>
      </c>
      <c r="I5" s="81">
        <v>3.0</v>
      </c>
      <c r="J5" s="79"/>
      <c r="K5" s="79"/>
      <c r="L5" s="79"/>
      <c r="M5" s="79"/>
      <c r="N5" s="79"/>
      <c r="O5" s="79"/>
      <c r="P5" s="79"/>
      <c r="Q5" s="79"/>
      <c r="R5" s="79"/>
      <c r="S5" s="79"/>
      <c r="T5" s="73"/>
    </row>
    <row r="6">
      <c r="C6" s="66"/>
      <c r="E6" s="82" t="str">
        <f>upper(B9)</f>
        <v>EXAM DATE  (DD-MMM-YY)</v>
      </c>
      <c r="G6" s="82"/>
      <c r="H6" s="82" t="s">
        <v>7155</v>
      </c>
      <c r="I6" s="82" t="str">
        <f>UPPER(C9)</f>
        <v>07-NOV-2025</v>
      </c>
      <c r="J6" s="83"/>
      <c r="K6" s="82" t="str">
        <f t="shared" ref="K6:L6" si="1">upper(B10)</f>
        <v>TIME</v>
      </c>
      <c r="L6" s="82" t="str">
        <f t="shared" si="1"/>
        <v>9:31 PM</v>
      </c>
      <c r="N6" s="82" t="str">
        <f>upper(B11)</f>
        <v>REGN. NO.</v>
      </c>
      <c r="O6" s="82"/>
      <c r="P6" s="82" t="str">
        <f>UPPER(C11)</f>
        <v>1/11/25/3  </v>
      </c>
      <c r="Q6" s="82"/>
      <c r="R6" s="82"/>
      <c r="S6" s="79"/>
      <c r="T6" s="84"/>
    </row>
    <row r="7">
      <c r="C7" s="66"/>
      <c r="E7" s="73"/>
      <c r="F7" s="73"/>
      <c r="G7" s="73"/>
      <c r="H7" s="73"/>
      <c r="I7" s="73"/>
      <c r="J7" s="73"/>
      <c r="K7" s="73"/>
      <c r="L7" s="73"/>
      <c r="M7" s="73"/>
      <c r="N7" s="73"/>
      <c r="O7" s="73"/>
      <c r="P7" s="73"/>
      <c r="Q7" s="73"/>
      <c r="R7" s="73"/>
      <c r="S7" s="73"/>
      <c r="T7" s="73"/>
    </row>
    <row r="8">
      <c r="C8" s="66"/>
      <c r="E8" s="85" t="str">
        <f>upper(B12)</f>
        <v>NAME</v>
      </c>
      <c r="G8" s="85"/>
      <c r="H8" s="85" t="s">
        <v>7155</v>
      </c>
      <c r="I8" s="85" t="str">
        <f>UPPER(C12)</f>
        <v>MR.SUBHASH  </v>
      </c>
      <c r="N8" s="86" t="str">
        <f>upper(B13)</f>
        <v>GENDER</v>
      </c>
      <c r="O8" s="86"/>
      <c r="P8" s="86" t="str">
        <f>UPPER(C13)</f>
        <v>MALE  </v>
      </c>
      <c r="Q8" s="86"/>
      <c r="R8" s="86"/>
      <c r="S8" s="87"/>
      <c r="T8" s="73"/>
    </row>
    <row r="9">
      <c r="A9" s="88">
        <f t="shared" ref="A9:A42" si="2">row()-8</f>
        <v>1</v>
      </c>
      <c r="B9" s="88" t="str">
        <f t="array" ref="B9">_xlfn.xlookup($A9,LUS!$H$3:$H$51,LUS!$I$3:$I$51,"",0,1)</f>
        <v>EXAM DATE  (DD-MMM-YY)</v>
      </c>
      <c r="C9" s="89" t="str">
        <f t="array" ref="C9">_xlfn.xlookup($A9,LUS!$H$3:$H$51,LUS!$J$3:$J$51,"",0,1)</f>
        <v>07-Nov-2025</v>
      </c>
      <c r="E9" s="90" t="str">
        <f>upper(B14)</f>
        <v>ADDRESS</v>
      </c>
      <c r="G9" s="90"/>
      <c r="H9" s="90" t="s">
        <v>7155</v>
      </c>
      <c r="I9" s="91" t="str">
        <f>UPPER(C14)</f>
        <v>KHARDEO NAGAR, CHEMBUR, MUMBAI -400071  </v>
      </c>
      <c r="N9" s="92" t="str">
        <f>upper(B27)</f>
        <v>CONTACT NO.</v>
      </c>
      <c r="O9" s="87"/>
      <c r="P9" s="87" t="str">
        <f>UPPER(C27)</f>
        <v>6006609808  </v>
      </c>
      <c r="Q9" s="86"/>
      <c r="R9" s="87"/>
      <c r="S9" s="87"/>
      <c r="T9" s="73"/>
    </row>
    <row r="10">
      <c r="A10" s="88">
        <f t="shared" si="2"/>
        <v>2</v>
      </c>
      <c r="B10" s="93" t="str">
        <f t="array" ref="B10">_xlfn.xlookup($A10,LUS!$H$3:$H$51,LUS!$I$3:$I$51,"",0,1)</f>
        <v>time</v>
      </c>
      <c r="C10" s="94">
        <f t="array" ref="C10">_xlfn.xlookup($A10,LUS!$H$3:$H$51,LUS!$J$3:$J$51,"",0,1)</f>
        <v>0.8966666667</v>
      </c>
      <c r="G10" s="90"/>
      <c r="N10" s="95"/>
      <c r="Q10" s="95"/>
      <c r="T10" s="73"/>
    </row>
    <row r="11">
      <c r="A11" s="88">
        <f t="shared" si="2"/>
        <v>3</v>
      </c>
      <c r="B11" s="88" t="str">
        <f t="array" ref="B11">_xlfn.xlookup($A11,LUS!$H$3:$H$51,LUS!$I$3:$I$51,"",0,1)</f>
        <v>Regn. No.</v>
      </c>
      <c r="C11" s="89" t="str">
        <f t="array" ref="C11">_xlfn.xlookup($A11,LUS!$H$3:$H$51,LUS!$J$3:$J$51,"",0,1)</f>
        <v>1/11/25/3  </v>
      </c>
      <c r="E11" s="86" t="str">
        <f>upper(B15)</f>
        <v>DOB</v>
      </c>
      <c r="G11" s="86"/>
      <c r="H11" s="86" t="s">
        <v>7155</v>
      </c>
      <c r="I11" s="86" t="str">
        <f>UPPER(C15)</f>
        <v>01-JAN-2000</v>
      </c>
      <c r="J11" s="96"/>
      <c r="K11" s="86" t="str">
        <f>upper(B16)</f>
        <v>AGE</v>
      </c>
      <c r="L11" s="86" t="str">
        <f>UPPER(C16)</f>
        <v>25 YEARS 10 MONTHS 6 DAYS  </v>
      </c>
      <c r="T11" s="73"/>
    </row>
    <row r="12">
      <c r="A12" s="88">
        <f t="shared" si="2"/>
        <v>4</v>
      </c>
      <c r="B12" s="88" t="str">
        <f t="array" ref="B12">_xlfn.xlookup($A12,LUS!$H$3:$H$51,LUS!$I$3:$I$51,"",0,1)</f>
        <v>NAME</v>
      </c>
      <c r="C12" s="89" t="str">
        <f t="array" ref="C12">_xlfn.xlookup($A12,LUS!$H$3:$H$51,LUS!$J$3:$J$51,"",0,1)</f>
        <v>Mr.SUBHASH  </v>
      </c>
      <c r="E12" s="77"/>
      <c r="F12" s="77"/>
      <c r="G12" s="77"/>
      <c r="H12" s="77"/>
      <c r="I12" s="77"/>
      <c r="J12" s="77"/>
      <c r="K12" s="77"/>
      <c r="L12" s="77"/>
      <c r="M12" s="77"/>
      <c r="N12" s="97"/>
      <c r="O12" s="97"/>
      <c r="P12" s="97"/>
      <c r="Q12" s="97"/>
      <c r="R12" s="97"/>
      <c r="S12" s="97"/>
      <c r="T12" s="73"/>
    </row>
    <row r="13">
      <c r="A13" s="88">
        <f t="shared" si="2"/>
        <v>5</v>
      </c>
      <c r="B13" s="88" t="str">
        <f t="array" ref="B13">_xlfn.xlookup($A13,LUS!$H$3:$H$51,LUS!$I$3:$I$51,"",0,1)</f>
        <v>GENDER</v>
      </c>
      <c r="C13" s="89" t="str">
        <f t="array" ref="C13">_xlfn.xlookup($A13,LUS!$H$3:$H$51,LUS!$J$3:$J$51,"",0,1)</f>
        <v>Male  </v>
      </c>
      <c r="E13" s="98" t="s">
        <v>7156</v>
      </c>
    </row>
    <row r="14">
      <c r="A14" s="88">
        <f t="shared" si="2"/>
        <v>6</v>
      </c>
      <c r="B14" s="88" t="str">
        <f t="array" ref="B14">_xlfn.xlookup($A14,LUS!$H$3:$H$51,LUS!$I$3:$I$51,"",0,1)</f>
        <v>ADDRESS</v>
      </c>
      <c r="C14" s="89" t="str">
        <f t="array" ref="C14">_xlfn.xlookup($A14,LUS!$H$3:$H$51,LUS!$J$3:$J$51,"",0,1)</f>
        <v>KHARDEO NAGAR, CHEMBUR, MUMBAI -400071  </v>
      </c>
      <c r="E14" s="99" t="str">
        <f t="shared" ref="E14:E18" si="3">upper(B17)</f>
        <v>WEIGHT</v>
      </c>
      <c r="F14" s="84"/>
      <c r="G14" s="84"/>
      <c r="H14" s="84"/>
      <c r="I14" s="100" t="str">
        <f t="shared" ref="I14:I18" si="4">UPPER(C17)</f>
        <v>92  KG</v>
      </c>
      <c r="J14" s="73"/>
      <c r="K14" s="73"/>
      <c r="L14" s="73"/>
      <c r="M14" s="84"/>
      <c r="N14" s="99" t="str">
        <f t="shared" ref="N14:N18" si="5">upper(B22)</f>
        <v>TEMPERATURE</v>
      </c>
      <c r="O14" s="73"/>
      <c r="P14" s="101" t="str">
        <f t="shared" ref="P14:P18" si="6">UPPER(C22)</f>
        <v>98.6  DEG. FARENHEIT</v>
      </c>
    </row>
    <row r="15">
      <c r="A15" s="88">
        <f t="shared" si="2"/>
        <v>7</v>
      </c>
      <c r="B15" s="102" t="str">
        <f t="array" ref="B15">_xlfn.xlookup($A15,LUS!$H$3:$H$51,LUS!$I$3:$I$51,"",0,1)</f>
        <v>DOB</v>
      </c>
      <c r="C15" s="89" t="str">
        <f t="array" ref="C15">_xlfn.xlookup($A15,LUS!$H$3:$H$51,LUS!$J$3:$J$51,"",0,1)</f>
        <v>01-Jan-2000</v>
      </c>
      <c r="E15" s="99" t="str">
        <f t="shared" si="3"/>
        <v>HEIGHT</v>
      </c>
      <c r="F15" s="84"/>
      <c r="G15" s="84"/>
      <c r="H15" s="84"/>
      <c r="I15" s="100" t="str">
        <f t="shared" si="4"/>
        <v>165  CM</v>
      </c>
      <c r="J15" s="73"/>
      <c r="K15" s="73"/>
      <c r="L15" s="73"/>
      <c r="M15" s="84"/>
      <c r="N15" s="99" t="str">
        <f t="shared" si="5"/>
        <v>RESPI RATE</v>
      </c>
      <c r="O15" s="73"/>
      <c r="P15" s="101" t="str">
        <f t="shared" si="6"/>
        <v>17  BREATH PER MIN.</v>
      </c>
    </row>
    <row r="16">
      <c r="A16" s="88">
        <f t="shared" si="2"/>
        <v>8</v>
      </c>
      <c r="B16" s="88" t="str">
        <f t="array" ref="B16">_xlfn.xlookup($A16,LUS!$H$3:$H$51,LUS!$I$3:$I$51,"",0,1)</f>
        <v>Age</v>
      </c>
      <c r="C16" s="89" t="str">
        <f t="array" ref="C16">_xlfn.xlookup($A16,LUS!$H$3:$H$51,LUS!$J$3:$J$51,"",0,1)</f>
        <v>25 years 10 months 6 days  </v>
      </c>
      <c r="E16" s="99" t="str">
        <f t="shared" si="3"/>
        <v>BLOOD PRESSURE</v>
      </c>
      <c r="F16" s="84"/>
      <c r="G16" s="84"/>
      <c r="H16" s="84"/>
      <c r="I16" s="100" t="str">
        <f t="shared" si="4"/>
        <v>120/80  MM HG</v>
      </c>
      <c r="J16" s="73"/>
      <c r="K16" s="73"/>
      <c r="L16" s="73"/>
      <c r="M16" s="84"/>
      <c r="N16" s="99" t="str">
        <f t="shared" si="5"/>
        <v>SURFACE AREA</v>
      </c>
      <c r="O16" s="73"/>
      <c r="P16" s="101" t="str">
        <f t="shared" si="6"/>
        <v>2.05  SQ.M.</v>
      </c>
    </row>
    <row r="17">
      <c r="A17" s="88">
        <f t="shared" si="2"/>
        <v>9</v>
      </c>
      <c r="B17" s="88" t="str">
        <f t="array" ref="B17">_xlfn.xlookup($A17,LUS!$H$3:$H$51,LUS!$I$3:$I$51,"",0,1)</f>
        <v>Weight</v>
      </c>
      <c r="C17" s="89" t="str">
        <f t="array" ref="C17">_xlfn.xlookup($A17,LUS!$H$3:$H$51,LUS!$J$3:$J$51,"",0,1)</f>
        <v>92  Kg</v>
      </c>
      <c r="E17" s="99" t="str">
        <f t="shared" si="3"/>
        <v>HEART RATE</v>
      </c>
      <c r="F17" s="84"/>
      <c r="G17" s="84"/>
      <c r="H17" s="84"/>
      <c r="I17" s="100" t="str">
        <f t="shared" si="4"/>
        <v>80  BEATS PER MIN.</v>
      </c>
      <c r="J17" s="73"/>
      <c r="K17" s="73"/>
      <c r="L17" s="73"/>
      <c r="M17" s="84"/>
      <c r="N17" s="99" t="str">
        <f t="shared" si="5"/>
        <v>BMI</v>
      </c>
      <c r="O17" s="73"/>
      <c r="P17" s="101" t="str">
        <f t="shared" si="6"/>
        <v>33.79  </v>
      </c>
    </row>
    <row r="18">
      <c r="A18" s="88">
        <f t="shared" si="2"/>
        <v>10</v>
      </c>
      <c r="B18" s="88" t="str">
        <f t="array" ref="B18">_xlfn.xlookup($A18,LUS!$H$3:$H$51,LUS!$I$3:$I$51,"",0,1)</f>
        <v>Height</v>
      </c>
      <c r="C18" s="89" t="str">
        <f t="array" ref="C18">_xlfn.xlookup($A18,LUS!$H$3:$H$51,LUS!$J$3:$J$51,"",0,1)</f>
        <v>165  cm</v>
      </c>
      <c r="E18" s="99" t="str">
        <f t="shared" si="3"/>
        <v>O2 SAT.</v>
      </c>
      <c r="F18" s="84"/>
      <c r="G18" s="84"/>
      <c r="H18" s="84"/>
      <c r="I18" s="100" t="str">
        <f t="shared" si="4"/>
        <v>98  %</v>
      </c>
      <c r="J18" s="73"/>
      <c r="K18" s="73"/>
      <c r="L18" s="73"/>
      <c r="M18" s="84"/>
      <c r="N18" s="99" t="str">
        <f t="shared" si="5"/>
        <v>STATUS</v>
      </c>
      <c r="O18" s="73"/>
      <c r="P18" s="101" t="str">
        <f t="shared" si="6"/>
        <v>MODERATELY OBESE (CLASS II)  </v>
      </c>
    </row>
    <row r="19">
      <c r="A19" s="88">
        <f t="shared" si="2"/>
        <v>11</v>
      </c>
      <c r="B19" s="88" t="str">
        <f t="array" ref="B19">_xlfn.xlookup($A19,LUS!$H$3:$H$51,LUS!$I$3:$I$51,"",0,1)</f>
        <v>Blood Pressure</v>
      </c>
      <c r="C19" s="89" t="str">
        <f t="array" ref="C19">_xlfn.xlookup($A19,LUS!$H$3:$H$51,LUS!$J$3:$J$51,"",0,1)</f>
        <v>120/80  mm Hg</v>
      </c>
    </row>
    <row r="20">
      <c r="A20" s="88">
        <f t="shared" si="2"/>
        <v>12</v>
      </c>
      <c r="B20" s="88" t="str">
        <f t="array" ref="B20">_xlfn.xlookup($A20,LUS!$H$3:$H$51,LUS!$I$3:$I$51,"",0,1)</f>
        <v>Heart Rate</v>
      </c>
      <c r="C20" s="89" t="str">
        <f t="array" ref="C20">_xlfn.xlookup($A20,LUS!$H$3:$H$51,LUS!$J$3:$J$51,"",0,1)</f>
        <v>80  beats per min.</v>
      </c>
      <c r="E20" s="103" t="str">
        <f t="shared" ref="E20:E26" si="7">UPPER(B29)</f>
        <v>PRESENTING COMPLAINTS</v>
      </c>
      <c r="F20" s="73"/>
      <c r="G20" s="104"/>
      <c r="H20" s="104" t="s">
        <v>7155</v>
      </c>
      <c r="I20" s="105" t="str">
        <f t="shared" ref="I20:I26" si="8">UPPER(C29)</f>
        <v>DIARRHOEA WITH LOOSE WATERY YELLOW COLOURED STOOLS X 7 EPISODES  </v>
      </c>
    </row>
    <row r="21">
      <c r="A21" s="88">
        <f t="shared" si="2"/>
        <v>13</v>
      </c>
      <c r="B21" s="88" t="str">
        <f t="array" ref="B21">_xlfn.xlookup($A21,LUS!$H$3:$H$51,LUS!$I$3:$I$51,"",0,1)</f>
        <v>O2 Sat.</v>
      </c>
      <c r="C21" s="89" t="str">
        <f t="array" ref="C21">_xlfn.xlookup($A21,LUS!$H$3:$H$51,LUS!$J$3:$J$51,"",0,1)</f>
        <v>98  %</v>
      </c>
      <c r="E21" s="103" t="str">
        <f t="shared" si="7"/>
        <v>ASSOCIATED SYMPTOMS</v>
      </c>
      <c r="F21" s="73"/>
      <c r="G21" s="104"/>
      <c r="H21" s="104" t="s">
        <v>7155</v>
      </c>
      <c r="I21" s="105" t="str">
        <f t="shared" si="8"/>
        <v>MILD PAIN ABDOMEN, ASSOCIATED NAUSEA BUT NO VOMITING  </v>
      </c>
    </row>
    <row r="22">
      <c r="A22" s="88">
        <f t="shared" si="2"/>
        <v>14</v>
      </c>
      <c r="B22" s="88" t="str">
        <f t="array" ref="B22">_xlfn.xlookup($A22,LUS!$H$3:$H$51,LUS!$I$3:$I$51,"",0,1)</f>
        <v>Temperature</v>
      </c>
      <c r="C22" s="89" t="str">
        <f t="array" ref="C22">_xlfn.xlookup($A22,LUS!$H$3:$H$51,LUS!$J$3:$J$51,"",0,1)</f>
        <v>98.6  deg. Farenheit</v>
      </c>
      <c r="E22" s="103" t="str">
        <f t="shared" si="7"/>
        <v>PAST HISTORY OF ILLNESS</v>
      </c>
      <c r="F22" s="73"/>
      <c r="G22" s="104"/>
      <c r="H22" s="104" t="s">
        <v>7155</v>
      </c>
      <c r="I22" s="105" t="str">
        <f t="shared" si="8"/>
        <v>NIL SIGNIFICANT  </v>
      </c>
    </row>
    <row r="23">
      <c r="A23" s="88">
        <f t="shared" si="2"/>
        <v>15</v>
      </c>
      <c r="B23" s="88" t="str">
        <f t="array" ref="B23">_xlfn.xlookup($A23,LUS!$H$3:$H$51,LUS!$I$3:$I$51,"",0,1)</f>
        <v>Respi Rate</v>
      </c>
      <c r="C23" s="89" t="str">
        <f t="array" ref="C23">_xlfn.xlookup($A23,LUS!$H$3:$H$51,LUS!$J$3:$J$51,"",0,1)</f>
        <v>17  breath per min.</v>
      </c>
      <c r="E23" s="103" t="str">
        <f t="shared" si="7"/>
        <v>FINDINGS</v>
      </c>
      <c r="F23" s="73"/>
      <c r="G23" s="106"/>
      <c r="H23" s="106" t="s">
        <v>7155</v>
      </c>
      <c r="I23" s="105" t="str">
        <f t="shared" si="8"/>
        <v>NO ORGANOMEGALY  </v>
      </c>
    </row>
    <row r="24">
      <c r="A24" s="88">
        <f t="shared" si="2"/>
        <v>16</v>
      </c>
      <c r="B24" s="88" t="str">
        <f t="array" ref="B24">_xlfn.xlookup($A24,LUS!$H$3:$H$51,LUS!$I$3:$I$51,"",0,1)</f>
        <v>Surface Area</v>
      </c>
      <c r="C24" s="89" t="str">
        <f t="array" ref="C24">_xlfn.xlookup($A24,LUS!$H$3:$H$51,LUS!$J$3:$J$51,"",0,1)</f>
        <v>2.05  sq.m.</v>
      </c>
      <c r="E24" s="103" t="str">
        <f t="shared" si="7"/>
        <v>ANY OTHER</v>
      </c>
      <c r="F24" s="73"/>
      <c r="G24" s="73"/>
      <c r="H24" s="73" t="s">
        <v>7155</v>
      </c>
      <c r="I24" s="105" t="str">
        <f t="shared" si="8"/>
        <v>SYSTEMIC EXAMINATION IS NORMAL  </v>
      </c>
    </row>
    <row r="25">
      <c r="A25" s="88">
        <f t="shared" si="2"/>
        <v>17</v>
      </c>
      <c r="B25" s="88" t="str">
        <f t="array" ref="B25">_xlfn.xlookup($A25,LUS!$H$3:$H$51,LUS!$I$3:$I$51,"",0,1)</f>
        <v>BMI</v>
      </c>
      <c r="C25" s="89" t="str">
        <f t="array" ref="C25">_xlfn.xlookup($A25,LUS!$H$3:$H$51,LUS!$J$3:$J$51,"",0,1)</f>
        <v>33.79  </v>
      </c>
      <c r="E25" s="103" t="str">
        <f t="shared" si="7"/>
        <v>CLINICAL DIAGNOSIS</v>
      </c>
      <c r="F25" s="73"/>
      <c r="G25" s="73"/>
      <c r="H25" s="73" t="s">
        <v>7155</v>
      </c>
      <c r="I25" s="105" t="str">
        <f t="shared" si="8"/>
        <v>ACUTE GASTROENTERITIS  </v>
      </c>
    </row>
    <row r="26">
      <c r="A26" s="88">
        <f t="shared" si="2"/>
        <v>18</v>
      </c>
      <c r="B26" s="88" t="str">
        <f t="array" ref="B26">_xlfn.xlookup($A26,LUS!$H$3:$H$51,LUS!$I$3:$I$51,"",0,1)</f>
        <v>Status</v>
      </c>
      <c r="C26" s="89" t="str">
        <f t="array" ref="C26">_xlfn.xlookup($A26,LUS!$H$3:$H$51,LUS!$J$3:$J$51,"",0,1)</f>
        <v>moderately obese (Class II)  </v>
      </c>
      <c r="E26" s="103" t="str">
        <f t="shared" si="7"/>
        <v>LAB INVESTIGATION (RECOMMENDED)</v>
      </c>
      <c r="G26" s="73"/>
      <c r="H26" s="73" t="s">
        <v>7155</v>
      </c>
      <c r="I26" s="105" t="str">
        <f t="shared" si="8"/>
        <v>CBC, CRP, BL.UREA, S.CREAT, STOOL MICROSCOPY  </v>
      </c>
    </row>
    <row r="27">
      <c r="A27" s="88">
        <f t="shared" si="2"/>
        <v>19</v>
      </c>
      <c r="B27" s="88" t="str">
        <f t="array" ref="B27">_xlfn.xlookup($A27,LUS!$H$3:$H$51,LUS!$I$3:$I$51,"",0,1)</f>
        <v>Contact no.</v>
      </c>
      <c r="C27" s="89" t="str">
        <f t="array" ref="C27">_xlfn.xlookup($A27,LUS!$H$3:$H$51,LUS!$J$3:$J$51,"",0,1)</f>
        <v>6006609808  </v>
      </c>
      <c r="E27" s="103"/>
      <c r="G27" s="73"/>
      <c r="H27" s="73"/>
      <c r="I27" s="105"/>
    </row>
    <row r="28">
      <c r="A28" s="88">
        <f t="shared" si="2"/>
        <v>20</v>
      </c>
      <c r="B28" s="88" t="str">
        <f t="array" ref="B28">_xlfn.xlookup($A28,LUS!$H$3:$H$51,LUS!$I$3:$I$51,"",0,1)</f>
        <v>E-MAIL ID</v>
      </c>
      <c r="C28" s="89" t="str">
        <f t="array" ref="C28">_xlfn.xlookup($A28,LUS!$H$3:$H$51,LUS!$J$3:$J$51,"",0,1)</f>
        <v>subhash1426@gmail.com  </v>
      </c>
      <c r="E28" s="103" t="str">
        <f>UPPER(B37)</f>
        <v/>
      </c>
      <c r="G28" s="73"/>
      <c r="H28" s="73"/>
      <c r="I28" s="105" t="str">
        <f>UPPER(C37)</f>
        <v/>
      </c>
    </row>
    <row r="29">
      <c r="A29" s="88">
        <f t="shared" si="2"/>
        <v>21</v>
      </c>
      <c r="B29" s="88" t="str">
        <f t="array" ref="B29">_xlfn.xlookup($A29,LUS!$H$3:$H$51,LUS!$I$3:$I$51,"",0,1)</f>
        <v>PRESENTING COMPLAINTS</v>
      </c>
      <c r="C29" s="89" t="str">
        <f t="array" ref="C29">_xlfn.xlookup($A29,LUS!$H$3:$H$51,LUS!$J$3:$J$51,"",0,1)</f>
        <v>Diarrhoea with loose watery yellow coloured stools X 7 episodes  </v>
      </c>
      <c r="E29" s="103"/>
      <c r="I29" s="105"/>
    </row>
    <row r="30">
      <c r="A30" s="88">
        <f t="shared" si="2"/>
        <v>22</v>
      </c>
      <c r="B30" s="88" t="str">
        <f t="array" ref="B30">_xlfn.xlookup($A30,LUS!$H$3:$H$51,LUS!$I$3:$I$51,"",0,1)</f>
        <v>ASSOCIATED SYMPTOMS</v>
      </c>
      <c r="C30" s="89" t="str">
        <f t="array" ref="C30">_xlfn.xlookup($A30,LUS!$H$3:$H$51,LUS!$J$3:$J$51,"",0,1)</f>
        <v>mild pain abdomen, associated nausea but no vomiting  </v>
      </c>
    </row>
    <row r="31">
      <c r="A31" s="88">
        <f t="shared" si="2"/>
        <v>23</v>
      </c>
      <c r="B31" s="88" t="str">
        <f t="array" ref="B31">_xlfn.xlookup($A31,LUS!$H$3:$H$51,LUS!$I$3:$I$51,"",0,1)</f>
        <v>PAST HISTORY OF ILLNESS</v>
      </c>
      <c r="C31" s="89" t="str">
        <f t="array" ref="C31">_xlfn.xlookup($A31,LUS!$H$3:$H$51,LUS!$J$3:$J$51,"",0,1)</f>
        <v>NIL SIGNIFICANT  </v>
      </c>
    </row>
    <row r="32">
      <c r="A32" s="88">
        <f t="shared" si="2"/>
        <v>24</v>
      </c>
      <c r="B32" s="88" t="str">
        <f t="array" ref="B32">_xlfn.xlookup($A32,LUS!$H$3:$H$51,LUS!$I$3:$I$51,"",0,1)</f>
        <v>FINDINGS</v>
      </c>
      <c r="C32" s="89" t="str">
        <f t="array" ref="C32">_xlfn.xlookup($A32,LUS!$H$3:$H$51,LUS!$J$3:$J$51,"",0,1)</f>
        <v>NO ORGANOMEGALY  </v>
      </c>
    </row>
    <row r="33">
      <c r="A33" s="88">
        <f t="shared" si="2"/>
        <v>25</v>
      </c>
      <c r="B33" s="88" t="str">
        <f t="array" ref="B33">_xlfn.xlookup($A33,LUS!$H$3:$H$51,LUS!$I$3:$I$51,"",0,1)</f>
        <v>ANY OTHER</v>
      </c>
      <c r="C33" s="89" t="str">
        <f t="array" ref="C33">_xlfn.xlookup($A33,LUS!$H$3:$H$51,LUS!$J$3:$J$51,"",0,1)</f>
        <v>SYSTEMIC EXAMINATION IS NORMAL  </v>
      </c>
    </row>
    <row r="34" ht="27.75" customHeight="1">
      <c r="A34" s="88">
        <f t="shared" si="2"/>
        <v>26</v>
      </c>
      <c r="B34" s="88" t="str">
        <f t="array" ref="B34">_xlfn.xlookup($A34,LUS!$H$3:$H$51,LUS!$I$3:$I$51,"",0,1)</f>
        <v>CLINICAL DIAGNOSIS</v>
      </c>
      <c r="C34" s="89" t="str">
        <f t="array" ref="C34">_xlfn.xlookup($A34,LUS!$H$3:$H$51,LUS!$J$3:$J$51,"",0,1)</f>
        <v>Acute Gastroenteritis  </v>
      </c>
      <c r="E34" s="4"/>
    </row>
    <row r="35">
      <c r="A35" s="88">
        <f t="shared" si="2"/>
        <v>27</v>
      </c>
      <c r="B35" s="107" t="str">
        <f t="array" ref="B35">_xlfn.xlookup($A35,LUS!$H$3:$H$51,LUS!$I$3:$I$51,"",0,1)</f>
        <v>LAB INVESTIGATION (recommended)</v>
      </c>
      <c r="C35" s="108" t="str">
        <f t="array" ref="C35">_xlfn.xlookup($A35,LUS!$H$3:$H$51,LUS!$J$3:$J$51,"",0,1)</f>
        <v>CBC, CRP, BL.UREA, S.CREAT, STOOL MICROSCOPY  </v>
      </c>
      <c r="E35" s="7" t="s">
        <v>7157</v>
      </c>
    </row>
    <row r="36">
      <c r="A36" s="109">
        <f t="shared" si="2"/>
        <v>28</v>
      </c>
      <c r="B36" s="110" t="str">
        <f t="array" ref="B36">_xlfn.xlookup($A36,LUS!$H$3:$H$51,LUS!$I$3:$I$51,"",0,1)</f>
        <v>NAME OF DOCTOR</v>
      </c>
      <c r="C36" s="111" t="str">
        <f t="array" ref="C36">_xlfn.xlookup($A36,LUS!$H$3:$H$51,LUS!$J$3:$J$51,"",0,1)</f>
        <v>DR.SUNDAR RAJ PALAPARTHY  </v>
      </c>
      <c r="D36" s="112"/>
      <c r="E36" s="113" t="s">
        <v>7158</v>
      </c>
      <c r="F36" s="114" t="s">
        <v>7159</v>
      </c>
      <c r="G36" s="115"/>
      <c r="H36" s="115"/>
      <c r="I36" s="115"/>
      <c r="J36" s="115"/>
      <c r="K36" s="116"/>
      <c r="L36" s="117" t="s">
        <v>7160</v>
      </c>
      <c r="M36" s="118" t="s">
        <v>7161</v>
      </c>
      <c r="N36" s="115"/>
      <c r="O36" s="115"/>
      <c r="P36" s="115"/>
      <c r="Q36" s="115"/>
      <c r="R36" s="116"/>
      <c r="S36" s="119" t="s">
        <v>7162</v>
      </c>
      <c r="T36" s="112"/>
      <c r="U36" s="112"/>
      <c r="V36" s="112"/>
      <c r="W36" s="112"/>
      <c r="X36" s="112"/>
      <c r="Y36" s="112"/>
      <c r="Z36" s="112"/>
      <c r="AA36" s="112"/>
    </row>
    <row r="37">
      <c r="A37" s="88">
        <f t="shared" si="2"/>
        <v>29</v>
      </c>
      <c r="B37" s="107" t="str">
        <f t="array" ref="B37">_xlfn.xlookup($A37,LUS!$H$3:$H$51,LUS!$I$3:$I$51,"",0,1)</f>
        <v/>
      </c>
      <c r="C37" s="108" t="str">
        <f t="array" ref="C37">_xlfn.xlookup($A37,LUS!$H$3:$H$51,LUS!$J$3:$J$51,"",0,1)</f>
        <v/>
      </c>
      <c r="E37" s="120" t="s">
        <v>7163</v>
      </c>
      <c r="F37" s="121" t="s">
        <v>7164</v>
      </c>
      <c r="G37" s="122"/>
      <c r="H37" s="122"/>
      <c r="I37" s="122"/>
      <c r="J37" s="122"/>
      <c r="K37" s="123"/>
      <c r="L37" s="124" t="s">
        <v>7165</v>
      </c>
      <c r="M37" s="125" t="s">
        <v>7166</v>
      </c>
      <c r="N37" s="126"/>
      <c r="O37" s="125" t="s">
        <v>7167</v>
      </c>
      <c r="P37" s="126"/>
      <c r="Q37" s="125" t="s">
        <v>7168</v>
      </c>
      <c r="R37" s="126"/>
      <c r="S37" s="127"/>
    </row>
    <row r="38">
      <c r="A38" s="88">
        <f t="shared" si="2"/>
        <v>30</v>
      </c>
      <c r="B38" s="107" t="str">
        <f t="array" ref="B38">_xlfn.xlookup($A38,LUS!$H$3:$H$51,LUS!$I$3:$I$51,"",0,1)</f>
        <v/>
      </c>
      <c r="C38" s="108" t="str">
        <f t="array" ref="C38">_xlfn.xlookup($A38,LUS!$H$3:$H$51,LUS!$J$3:$J$51,"",0,1)</f>
        <v/>
      </c>
      <c r="E38" s="128"/>
      <c r="F38" s="129"/>
      <c r="G38" s="130"/>
      <c r="H38" s="130"/>
      <c r="I38" s="130"/>
      <c r="J38" s="130"/>
      <c r="K38" s="131"/>
      <c r="L38" s="129"/>
      <c r="M38" s="132" t="s">
        <v>31</v>
      </c>
      <c r="N38" s="133" t="s">
        <v>39</v>
      </c>
      <c r="O38" s="132" t="s">
        <v>31</v>
      </c>
      <c r="P38" s="133" t="s">
        <v>39</v>
      </c>
      <c r="Q38" s="132" t="s">
        <v>31</v>
      </c>
      <c r="R38" s="133" t="s">
        <v>39</v>
      </c>
      <c r="S38" s="128"/>
    </row>
    <row r="39" ht="26.25" customHeight="1">
      <c r="A39" s="134">
        <f t="shared" si="2"/>
        <v>31</v>
      </c>
      <c r="B39" s="135" t="str">
        <f t="array" ref="B39">_xlfn.xlookup($A39,LUS!$H$3:$H$51,LUS!$I$3:$I$51,"",0,1)</f>
        <v/>
      </c>
      <c r="C39" s="136" t="str">
        <f t="array" ref="C39">_xlfn.xlookup($A39,LUS!$H$3:$H$51,LUS!$J$3:$J$51,"",0,1)</f>
        <v/>
      </c>
      <c r="D39" s="137"/>
      <c r="E39" s="138">
        <f>IF(LEFT(U$1,ROW()-38+0)=0,"",LEFT(U$1,ROW()-38+0))+0</f>
        <v>1</v>
      </c>
      <c r="F39" s="139" t="str">
        <f t="array" ref="F39">_xlfn.xlookup(H39,'2NDSORTEDL'!$B$2:$B$20,if(U39=1,'2NDSORTEDL'!$E$2:$E$20,if(U39=2,'2NDSORTEDL'!$F$2:$F$20,if(U39=3,'2NDSORTEDL'!$G$2:$G$20,if(U39=4,'2NDSORTEDL'!$H$2:$H$20,if(U39=5,'2NDSORTEDL'!$I$2:$I$20,if(U39=6,'2NDSORTEDL'!$J$2:$J$20,if(U39=7,'2NDSORTEDL'!$K$2:$K$20,""))))))),"",0,1)</f>
        <v/>
      </c>
      <c r="H39" s="140" t="str">
        <f>'2NDSORTEDL'!B2</f>
        <v>SPY.DICLOFENAC_55GM</v>
      </c>
      <c r="L39" s="141" t="str">
        <f t="array" ref="L39">_xlfn.xlookup($H39,'2NDSORTEDL'!$B$2:$B$20,'2NDSORTEDL'!$M$2:$M$20,"",0,1)&amp;if($H39=0,""," / ")&amp;_xlfn.xlookup($H39,'2NDSORTEDL'!$B$2:$B$20,'2NDSORTEDL'!$P$2:$P$20,"",0,1)</f>
        <v>Topical / TID (three times a day)</v>
      </c>
      <c r="M39" s="142" t="str">
        <f t="array" ref="M39">_xlfn.xlookup($H39,'2NDSORTEDL'!$B$2:$B$20,'2NDSORTEDL'!Q$2:Q$20,"",0,1)</f>
        <v/>
      </c>
      <c r="N39" s="143">
        <f t="array" ref="N39">_xlfn.xlookup($H39,'2NDSORTEDL'!$B$2:$B$20,'2NDSORTEDL'!R$2:R$20,"",0,1)</f>
        <v>1</v>
      </c>
      <c r="O39" s="144" t="str">
        <f t="array" ref="O39">_xlfn.xlookup($H39,'2NDSORTEDL'!$B$2:$B$20,'2NDSORTEDL'!S$2:S$20,"",0,1)</f>
        <v/>
      </c>
      <c r="P39" s="143">
        <f t="array" ref="P39">_xlfn.xlookup($H39,'2NDSORTEDL'!$B$2:$B$20,'2NDSORTEDL'!T$2:T$20,"",0,1)</f>
        <v>1</v>
      </c>
      <c r="Q39" s="144" t="str">
        <f t="array" ref="Q39">_xlfn.xlookup($H39,'2NDSORTEDL'!$B$2:$B$20,'2NDSORTEDL'!U$2:U$20,"",0,1)</f>
        <v/>
      </c>
      <c r="R39" s="143">
        <f t="array" ref="R39">_xlfn.xlookup($H39,'2NDSORTEDL'!$B$2:$B$20,'2NDSORTEDL'!V$2:V$20,"",0,1)</f>
        <v>1</v>
      </c>
      <c r="S39" s="145">
        <v>5.0</v>
      </c>
      <c r="T39" s="137"/>
      <c r="U39" s="146">
        <v>6.0</v>
      </c>
      <c r="V39" s="137"/>
      <c r="W39" s="137"/>
      <c r="X39" s="137"/>
      <c r="Y39" s="137"/>
      <c r="Z39" s="137"/>
      <c r="AA39" s="137"/>
    </row>
    <row r="40" ht="26.25" customHeight="1">
      <c r="A40" s="134">
        <f t="shared" si="2"/>
        <v>32</v>
      </c>
      <c r="B40" s="135" t="str">
        <f t="array" ref="B40">_xlfn.xlookup($A40,LUS!$H$3:$H$51,LUS!$I$3:$I$51,"",0,1)</f>
        <v/>
      </c>
      <c r="C40" s="136" t="str">
        <f t="array" ref="C40">_xlfn.xlookup($A40,LUS!$H$3:$H$51,LUS!$J$3:$J$51,"",0,1)</f>
        <v/>
      </c>
      <c r="D40" s="137"/>
      <c r="E40" s="138">
        <f t="shared" ref="E40:E47" si="9">IF(MID(U$1,ROW()-38,1)+0=0,"",MID(U$1,ROW()-38,1)+0)</f>
        <v>2</v>
      </c>
      <c r="F40" s="147" t="str">
        <f t="array" ref="F40">_xlfn.xlookup(H40,'2NDSORTEDL'!$B$2:$B$20,if(U40=1,'2NDSORTEDL'!$E$2:$E$20,if(U40=2,'2NDSORTEDL'!$F$2:$F$20,if(U40=3,'2NDSORTEDL'!$G$2:$G$20,if(U40=4,'2NDSORTEDL'!$H$2:$H$20,if(U40=5,'2NDSORTEDL'!$I$2:$I$20,if(U40=6,'2NDSORTEDL'!$J$2:$J$20,if(U40=7,'2NDSORTEDL'!$K$2:$K$20,""))))))),"",0,1)</f>
        <v/>
      </c>
      <c r="H40" s="148" t="str">
        <f>'2NDSORTEDL'!B3</f>
        <v>GEL.DICLOFENAC_50GM</v>
      </c>
      <c r="L40" s="149" t="str">
        <f t="array" ref="L40">_xlfn.xlookup($H40,'2NDSORTEDL'!$B$2:$B$20,'2NDSORTEDL'!$M$2:$M$20,"",0,1)&amp;if($H40=0,""," / ")&amp;_xlfn.xlookup($H40,'2NDSORTEDL'!$B$2:$B$20,'2NDSORTEDL'!$P$2:$P$20,"",0,1)</f>
        <v>Topical / BID (twice a day)</v>
      </c>
      <c r="M40" s="150" t="str">
        <f t="array" ref="M40">_xlfn.xlookup($H40,'2NDSORTEDL'!$B$2:$B$20,'2NDSORTEDL'!Q$2:Q$20,"",0,1)</f>
        <v/>
      </c>
      <c r="N40" s="151">
        <f t="array" ref="N40">_xlfn.xlookup($H40,'2NDSORTEDL'!$B$2:$B$20,'2NDSORTEDL'!R$2:R$20,"",0,1)</f>
        <v>1</v>
      </c>
      <c r="O40" s="152" t="str">
        <f t="array" ref="O40">_xlfn.xlookup($H40,'2NDSORTEDL'!$B$2:$B$20,'2NDSORTEDL'!S$2:S$20,"",0,1)</f>
        <v/>
      </c>
      <c r="P40" s="151" t="str">
        <f t="array" ref="P40">_xlfn.xlookup($H40,'2NDSORTEDL'!$B$2:$B$20,'2NDSORTEDL'!T$2:T$20,"",0,1)</f>
        <v/>
      </c>
      <c r="Q40" s="152" t="str">
        <f t="array" ref="Q40">_xlfn.xlookup($H40,'2NDSORTEDL'!$B$2:$B$20,'2NDSORTEDL'!U$2:U$20,"",0,1)</f>
        <v/>
      </c>
      <c r="R40" s="151">
        <f t="array" ref="R40">_xlfn.xlookup($H40,'2NDSORTEDL'!$B$2:$B$20,'2NDSORTEDL'!V$2:V$20,"",0,1)</f>
        <v>1</v>
      </c>
      <c r="S40" s="153">
        <v>5.0</v>
      </c>
      <c r="T40" s="137"/>
      <c r="U40" s="146">
        <v>6.0</v>
      </c>
      <c r="V40" s="137"/>
      <c r="W40" s="137"/>
      <c r="X40" s="137"/>
      <c r="Y40" s="137"/>
      <c r="Z40" s="137"/>
      <c r="AA40" s="137"/>
    </row>
    <row r="41" ht="26.25" customHeight="1">
      <c r="A41" s="134">
        <f t="shared" si="2"/>
        <v>33</v>
      </c>
      <c r="B41" s="135" t="str">
        <f t="array" ref="B41">_xlfn.xlookup($A41,LUS!$H$3:$H$51,LUS!$I$3:$I$51,"",0,1)</f>
        <v/>
      </c>
      <c r="C41" s="136" t="str">
        <f t="array" ref="C41">_xlfn.xlookup($A41,LUS!$H$3:$H$51,LUS!$J$3:$J$51,"",0,1)</f>
        <v/>
      </c>
      <c r="D41" s="137"/>
      <c r="E41" s="138">
        <f t="shared" si="9"/>
        <v>3</v>
      </c>
      <c r="F41" s="139" t="str">
        <f t="array" ref="F41">_xlfn.xlookup(H41,'2NDSORTEDL'!$B$2:$B$20,if(U41=1,'2NDSORTEDL'!$E$2:$E$20,if(U41=2,'2NDSORTEDL'!$F$2:$F$20,if(U41=3,'2NDSORTEDL'!$G$2:$G$20,if(U41=4,'2NDSORTEDL'!$H$2:$H$20,if(U41=5,'2NDSORTEDL'!$I$2:$I$20,if(U41=6,'2NDSORTEDL'!$J$2:$J$20,if(U41=7,'2NDSORTEDL'!$K$2:$K$20,""))))))),"",0,1)</f>
        <v>Monost (Radiant Healthcare)</v>
      </c>
      <c r="H41" s="140" t="str">
        <f>'2NDSORTEDL'!B4</f>
        <v>TAB.MONTELUKAST_LEVOCETRIZINE_10MG/5MG</v>
      </c>
      <c r="L41" s="141" t="str">
        <f t="array" ref="L41">_xlfn.xlookup($H41,'2NDSORTEDL'!$B$2:$B$20,'2NDSORTEDL'!$M$2:$M$20,"",0,1)&amp;if($H41=0,""," / ")&amp;_xlfn.xlookup($H41,'2NDSORTEDL'!$B$2:$B$20,'2NDSORTEDL'!$P$2:$P$20,"",0,1)</f>
        <v>Oral / Q24H-HS (once a day at hour of sleep)</v>
      </c>
      <c r="M41" s="142" t="str">
        <f t="array" ref="M41">_xlfn.xlookup($H41,'2NDSORTEDL'!$B$2:$B$20,'2NDSORTEDL'!Q$2:Q$20,"",0,1)</f>
        <v/>
      </c>
      <c r="N41" s="143" t="str">
        <f t="array" ref="N41">_xlfn.xlookup($H41,'2NDSORTEDL'!$B$2:$B$20,'2NDSORTEDL'!R$2:R$20,"",0,1)</f>
        <v/>
      </c>
      <c r="O41" s="144" t="str">
        <f t="array" ref="O41">_xlfn.xlookup($H41,'2NDSORTEDL'!$B$2:$B$20,'2NDSORTEDL'!S$2:S$20,"",0,1)</f>
        <v/>
      </c>
      <c r="P41" s="143" t="str">
        <f t="array" ref="P41">_xlfn.xlookup($H41,'2NDSORTEDL'!$B$2:$B$20,'2NDSORTEDL'!T$2:T$20,"",0,1)</f>
        <v/>
      </c>
      <c r="Q41" s="144" t="str">
        <f t="array" ref="Q41">_xlfn.xlookup($H41,'2NDSORTEDL'!$B$2:$B$20,'2NDSORTEDL'!U$2:U$20,"",0,1)</f>
        <v/>
      </c>
      <c r="R41" s="143">
        <f t="array" ref="R41">_xlfn.xlookup($H41,'2NDSORTEDL'!$B$2:$B$20,'2NDSORTEDL'!V$2:V$20,"",0,1)</f>
        <v>1</v>
      </c>
      <c r="S41" s="145">
        <v>4.0</v>
      </c>
      <c r="T41" s="137"/>
      <c r="U41" s="146">
        <v>2.0</v>
      </c>
      <c r="V41" s="137"/>
      <c r="W41" s="137"/>
      <c r="X41" s="137"/>
      <c r="Y41" s="137"/>
      <c r="Z41" s="137"/>
      <c r="AA41" s="137"/>
    </row>
    <row r="42" ht="26.25" customHeight="1">
      <c r="A42" s="134">
        <f t="shared" si="2"/>
        <v>34</v>
      </c>
      <c r="B42" s="135" t="str">
        <f t="array" ref="B42">_xlfn.xlookup($A42,LUS!$H$3:$H$51,LUS!$I$3:$I$51,"",0,1)</f>
        <v/>
      </c>
      <c r="C42" s="136" t="str">
        <f t="array" ref="C42">_xlfn.xlookup($A42,LUS!$H$3:$H$51,LUS!$J$3:$J$51,"",0,1)</f>
        <v/>
      </c>
      <c r="D42" s="137"/>
      <c r="E42" s="138">
        <f t="shared" si="9"/>
        <v>4</v>
      </c>
      <c r="F42" s="147" t="str">
        <f t="array" ref="F42">_xlfn.xlookup(H42,'2NDSORTEDL'!$B$2:$B$20,if(U42=1,'2NDSORTEDL'!$E$2:$E$20,if(U42=2,'2NDSORTEDL'!$F$2:$F$20,if(U42=3,'2NDSORTEDL'!$G$2:$G$20,if(U42=4,'2NDSORTEDL'!$H$2:$H$20,if(U42=5,'2NDSORTEDL'!$I$2:$I$20,if(U42=6,'2NDSORTEDL'!$J$2:$J$20,if(U42=7,'2NDSORTEDL'!$K$2:$K$20,""))))))),"",0,1)</f>
        <v>Aspro (Bayer)</v>
      </c>
      <c r="H42" s="148" t="str">
        <f>'2NDSORTEDL'!B5</f>
        <v>TAB.CLOPIDOGREL_ASPIRIN_75MG/75MG</v>
      </c>
      <c r="L42" s="149" t="str">
        <f t="array" ref="L42">_xlfn.xlookup($H42,'2NDSORTEDL'!$B$2:$B$20,'2NDSORTEDL'!$M$2:$M$20,"",0,1)&amp;if($H42=0,""," / ")&amp;_xlfn.xlookup($H42,'2NDSORTEDL'!$B$2:$B$20,'2NDSORTEDL'!$P$2:$P$20,"",0,1)</f>
        <v>Oral / BID (twice a day)</v>
      </c>
      <c r="M42" s="150" t="str">
        <f t="array" ref="M42">_xlfn.xlookup($H42,'2NDSORTEDL'!$B$2:$B$20,'2NDSORTEDL'!Q$2:Q$20,"",0,1)</f>
        <v/>
      </c>
      <c r="N42" s="151">
        <f t="array" ref="N42">_xlfn.xlookup($H42,'2NDSORTEDL'!$B$2:$B$20,'2NDSORTEDL'!R$2:R$20,"",0,1)</f>
        <v>1</v>
      </c>
      <c r="O42" s="152" t="str">
        <f t="array" ref="O42">_xlfn.xlookup($H42,'2NDSORTEDL'!$B$2:$B$20,'2NDSORTEDL'!S$2:S$20,"",0,1)</f>
        <v/>
      </c>
      <c r="P42" s="151" t="str">
        <f t="array" ref="P42">_xlfn.xlookup($H42,'2NDSORTEDL'!$B$2:$B$20,'2NDSORTEDL'!T$2:T$20,"",0,1)</f>
        <v/>
      </c>
      <c r="Q42" s="152" t="str">
        <f t="array" ref="Q42">_xlfn.xlookup($H42,'2NDSORTEDL'!$B$2:$B$20,'2NDSORTEDL'!U$2:U$20,"",0,1)</f>
        <v/>
      </c>
      <c r="R42" s="151">
        <f t="array" ref="R42">_xlfn.xlookup($H42,'2NDSORTEDL'!$B$2:$B$20,'2NDSORTEDL'!V$2:V$20,"",0,1)</f>
        <v>1</v>
      </c>
      <c r="S42" s="153">
        <v>5.0</v>
      </c>
      <c r="T42" s="137"/>
      <c r="U42" s="146">
        <v>3.0</v>
      </c>
      <c r="V42" s="137"/>
      <c r="W42" s="137"/>
      <c r="X42" s="137"/>
      <c r="Y42" s="137"/>
      <c r="Z42" s="137"/>
      <c r="AA42" s="137"/>
    </row>
    <row r="43" ht="26.25" customHeight="1">
      <c r="A43" s="137"/>
      <c r="B43" s="137"/>
      <c r="C43" s="154"/>
      <c r="D43" s="137"/>
      <c r="E43" s="138">
        <f t="shared" si="9"/>
        <v>5</v>
      </c>
      <c r="F43" s="139" t="str">
        <f t="array" ref="F43">_xlfn.xlookup(H43,'2NDSORTEDL'!$B$2:$B$20,if(U43=1,'2NDSORTEDL'!$E$2:$E$20,if(U43=2,'2NDSORTEDL'!$F$2:$F$20,if(U43=3,'2NDSORTEDL'!$G$2:$G$20,if(U43=4,'2NDSORTEDL'!$H$2:$H$20,if(U43=5,'2NDSORTEDL'!$I$2:$I$20,if(U43=6,'2NDSORTEDL'!$J$2:$J$20,if(U43=7,'2NDSORTEDL'!$K$2:$K$20,""))))))),"",0,1)</f>
        <v>Loprin (Torrent)</v>
      </c>
      <c r="H43" s="140" t="str">
        <f>'2NDSORTEDL'!B6</f>
        <v>DR-TAB.ASPIRIN_325MG</v>
      </c>
      <c r="L43" s="141" t="str">
        <f t="array" ref="L43">_xlfn.xlookup($H43,'2NDSORTEDL'!$B$2:$B$20,'2NDSORTEDL'!$M$2:$M$20,"",0,1)&amp;if($H43=0,""," / ")&amp;_xlfn.xlookup($H43,'2NDSORTEDL'!$B$2:$B$20,'2NDSORTEDL'!$P$2:$P$20,"",0,1)</f>
        <v>Oral / BID (twice a day)</v>
      </c>
      <c r="M43" s="142" t="str">
        <f t="array" ref="M43">_xlfn.xlookup($H43,'2NDSORTEDL'!$B$2:$B$20,'2NDSORTEDL'!Q$2:Q$20,"",0,1)</f>
        <v/>
      </c>
      <c r="N43" s="143">
        <f t="array" ref="N43">_xlfn.xlookup($H43,'2NDSORTEDL'!$B$2:$B$20,'2NDSORTEDL'!R$2:R$20,"",0,1)</f>
        <v>1</v>
      </c>
      <c r="O43" s="144" t="str">
        <f t="array" ref="O43">_xlfn.xlookup($H43,'2NDSORTEDL'!$B$2:$B$20,'2NDSORTEDL'!S$2:S$20,"",0,1)</f>
        <v/>
      </c>
      <c r="P43" s="143" t="str">
        <f t="array" ref="P43">_xlfn.xlookup($H43,'2NDSORTEDL'!$B$2:$B$20,'2NDSORTEDL'!T$2:T$20,"",0,1)</f>
        <v/>
      </c>
      <c r="Q43" s="144" t="str">
        <f t="array" ref="Q43">_xlfn.xlookup($H43,'2NDSORTEDL'!$B$2:$B$20,'2NDSORTEDL'!U$2:U$20,"",0,1)</f>
        <v/>
      </c>
      <c r="R43" s="143">
        <f t="array" ref="R43">_xlfn.xlookup($H43,'2NDSORTEDL'!$B$2:$B$20,'2NDSORTEDL'!V$2:V$20,"",0,1)</f>
        <v>1</v>
      </c>
      <c r="S43" s="145">
        <v>5.0</v>
      </c>
      <c r="T43" s="137"/>
      <c r="U43" s="146">
        <v>4.0</v>
      </c>
      <c r="V43" s="137"/>
      <c r="W43" s="137"/>
      <c r="X43" s="137"/>
      <c r="Y43" s="137"/>
      <c r="Z43" s="137"/>
      <c r="AA43" s="137"/>
    </row>
    <row r="44" ht="26.25" customHeight="1">
      <c r="A44" s="137"/>
      <c r="B44" s="137"/>
      <c r="C44" s="154"/>
      <c r="D44" s="137"/>
      <c r="E44" s="138">
        <f t="shared" si="9"/>
        <v>6</v>
      </c>
      <c r="F44" s="147" t="str">
        <f t="array" ref="F44">_xlfn.xlookup(H44,'2NDSORTEDL'!$B$2:$B$20,if(U44=1,'2NDSORTEDL'!$E$2:$E$20,if(U44=2,'2NDSORTEDL'!$F$2:$F$20,if(U44=3,'2NDSORTEDL'!$G$2:$G$20,if(U44=4,'2NDSORTEDL'!$H$2:$H$20,if(U44=5,'2NDSORTEDL'!$I$2:$I$20,if(U44=6,'2NDSORTEDL'!$J$2:$J$20,if(U44=7,'2NDSORTEDL'!$K$2:$K$20,""))))))),"",0,1)</f>
        <v>Parace (Galderma)</v>
      </c>
      <c r="H44" s="148" t="str">
        <f>'2NDSORTEDL'!B7</f>
        <v>TAB.PARACETAMOL_650MG</v>
      </c>
      <c r="L44" s="149" t="str">
        <f t="array" ref="L44">_xlfn.xlookup($H44,'2NDSORTEDL'!$B$2:$B$20,'2NDSORTEDL'!$M$2:$M$20,"",0,1)&amp;if($H44=0,""," / ")&amp;_xlfn.xlookup($H44,'2NDSORTEDL'!$B$2:$B$20,'2NDSORTEDL'!$P$2:$P$20,"",0,1)</f>
        <v>Oral / Q24H (every 24 hours)</v>
      </c>
      <c r="M44" s="150">
        <f t="array" ref="M44">_xlfn.xlookup($H44,'2NDSORTEDL'!$B$2:$B$20,'2NDSORTEDL'!Q$2:Q$20,"",0,1)</f>
        <v>1</v>
      </c>
      <c r="N44" s="151" t="str">
        <f t="array" ref="N44">_xlfn.xlookup($H44,'2NDSORTEDL'!$B$2:$B$20,'2NDSORTEDL'!R$2:R$20,"",0,1)</f>
        <v/>
      </c>
      <c r="O44" s="152" t="str">
        <f t="array" ref="O44">_xlfn.xlookup($H44,'2NDSORTEDL'!$B$2:$B$20,'2NDSORTEDL'!S$2:S$20,"",0,1)</f>
        <v/>
      </c>
      <c r="P44" s="151" t="str">
        <f t="array" ref="P44">_xlfn.xlookup($H44,'2NDSORTEDL'!$B$2:$B$20,'2NDSORTEDL'!T$2:T$20,"",0,1)</f>
        <v/>
      </c>
      <c r="Q44" s="152" t="str">
        <f t="array" ref="Q44">_xlfn.xlookup($H44,'2NDSORTEDL'!$B$2:$B$20,'2NDSORTEDL'!U$2:U$20,"",0,1)</f>
        <v/>
      </c>
      <c r="R44" s="151" t="str">
        <f t="array" ref="R44">_xlfn.xlookup($H44,'2NDSORTEDL'!$B$2:$B$20,'2NDSORTEDL'!V$2:V$20,"",0,1)</f>
        <v/>
      </c>
      <c r="S44" s="153">
        <v>20.0</v>
      </c>
      <c r="T44" s="137"/>
      <c r="U44" s="146">
        <v>5.0</v>
      </c>
      <c r="V44" s="137"/>
      <c r="W44" s="137"/>
      <c r="X44" s="137"/>
      <c r="Y44" s="137"/>
      <c r="Z44" s="137"/>
      <c r="AA44" s="137"/>
    </row>
    <row r="45">
      <c r="C45" s="66"/>
      <c r="E45" s="138">
        <f t="shared" si="9"/>
        <v>7</v>
      </c>
      <c r="F45" s="139" t="str">
        <f t="array" ref="F45">_xlfn.xlookup(H45,'2NDSORTEDL'!$B$2:$B$20,if(U45=1,'2NDSORTEDL'!$E$2:$E$20,if(U45=2,'2NDSORTEDL'!$F$2:$F$20,if(U45=3,'2NDSORTEDL'!$G$2:$G$20,if(U45=4,'2NDSORTEDL'!$H$2:$H$20,if(U45=5,'2NDSORTEDL'!$I$2:$I$20,if(U45=6,'2NDSORTEDL'!$J$2:$J$20,if(U45=7,'2NDSORTEDL'!$K$2:$K$20,""))))))),"",0,1)</f>
        <v>Crm.si (Yash Pharma)</v>
      </c>
      <c r="H45" s="140" t="str">
        <f>'2NDSORTEDL'!B8</f>
        <v>CRM.SILVER_SULFADIAZINE_25GM</v>
      </c>
      <c r="L45" s="141" t="str">
        <f t="array" ref="L45">_xlfn.xlookup($H45,'2NDSORTEDL'!$B$2:$B$20,'2NDSORTEDL'!$M$2:$M$20,"",0,1)&amp;if($H45=0,""," / ")&amp;_xlfn.xlookup($H45,'2NDSORTEDL'!$B$2:$B$20,'2NDSORTEDL'!$P$2:$P$20,"",0,1)</f>
        <v>Topical / STAT (immediately/ one time dose)</v>
      </c>
      <c r="M45" s="155"/>
      <c r="N45" s="143" t="str">
        <f t="array" ref="N45">_xlfn.xlookup($H45,'2NDSORTEDL'!$B$2:$B$20,'2NDSORTEDL'!R$2:R$20,"",0,1)</f>
        <v/>
      </c>
      <c r="O45" s="156"/>
      <c r="P45" s="157"/>
      <c r="Q45" s="156"/>
      <c r="R45" s="143" t="str">
        <f t="array" ref="R45">_xlfn.xlookup($H45,'2NDSORTEDL'!$B$2:$B$20,'2NDSORTEDL'!V$2:V$20,"",0,1)</f>
        <v/>
      </c>
      <c r="S45" s="145">
        <v>1.0</v>
      </c>
      <c r="U45" s="7">
        <v>5.0</v>
      </c>
    </row>
    <row r="46">
      <c r="C46" s="66"/>
      <c r="E46" s="138">
        <f t="shared" si="9"/>
        <v>8</v>
      </c>
      <c r="F46" s="147" t="str">
        <f t="array" ref="F46">_xlfn.xlookup(H46,'2NDSORTEDL'!$B$2:$B$20,if(U46=1,'2NDSORTEDL'!$E$2:$E$20,if(U46=2,'2NDSORTEDL'!$F$2:$F$20,if(U46=3,'2NDSORTEDL'!$G$2:$G$20,if(U46=4,'2NDSORTEDL'!$H$2:$H$20,if(U46=5,'2NDSORTEDL'!$I$2:$I$20,if(U46=6,'2NDSORTEDL'!$J$2:$J$20,if(U46=7,'2NDSORTEDL'!$K$2:$K$20,""))))))),"",0,1)</f>
        <v/>
      </c>
      <c r="H46" s="148" t="str">
        <f>'2NDSORTEDL'!B9</f>
        <v>T-SOL.HYDROGEN_PEROXIDE_100ML</v>
      </c>
      <c r="L46" s="149" t="str">
        <f t="array" ref="L46">_xlfn.xlookup($H46,'2NDSORTEDL'!$B$2:$B$20,'2NDSORTEDL'!$M$2:$M$20,"",0,1)&amp;if($H46=0,""," / ")&amp;_xlfn.xlookup($H46,'2NDSORTEDL'!$B$2:$B$20,'2NDSORTEDL'!$P$2:$P$20,"",0,1)</f>
        <v>Topical / BID (twice a day)</v>
      </c>
      <c r="M46" s="158"/>
      <c r="N46" s="151">
        <f t="array" ref="N46">_xlfn.xlookup($H46,'2NDSORTEDL'!$B$2:$B$20,'2NDSORTEDL'!R$2:R$20,"",0,1)</f>
        <v>1</v>
      </c>
      <c r="O46" s="159"/>
      <c r="P46" s="160"/>
      <c r="Q46" s="159"/>
      <c r="R46" s="151">
        <f t="array" ref="R46">_xlfn.xlookup($H46,'2NDSORTEDL'!$B$2:$B$20,'2NDSORTEDL'!V$2:V$20,"",0,1)</f>
        <v>1</v>
      </c>
      <c r="S46" s="153">
        <v>5.0</v>
      </c>
      <c r="U46" s="7">
        <v>1.0</v>
      </c>
    </row>
    <row r="47">
      <c r="C47" s="66"/>
      <c r="E47" s="138">
        <f t="shared" si="9"/>
        <v>9</v>
      </c>
      <c r="F47" s="139" t="str">
        <f t="array" ref="F47">_xlfn.xlookup(H47,'2NDSORTEDL'!$B$2:$B$20,if(U47=1,'2NDSORTEDL'!$E$2:$E$20,if(U47=2,'2NDSORTEDL'!$F$2:$F$20,if(U47=3,'2NDSORTEDL'!$G$2:$G$20,if(U47=4,'2NDSORTEDL'!$H$2:$H$20,if(U47=5,'2NDSORTEDL'!$I$2:$I$20,if(U47=6,'2NDSORTEDL'!$J$2:$J$20,if(U47=7,'2NDSORTEDL'!$K$2:$K$20,""))))))),"",0,1)</f>
        <v/>
      </c>
      <c r="H47" s="140" t="str">
        <f>'2NDSORTEDL'!B10</f>
        <v>T-SOL.HYDROGEN_PEROXIDE_50ML</v>
      </c>
      <c r="L47" s="141" t="str">
        <f t="array" ref="L47">_xlfn.xlookup($H47,'2NDSORTEDL'!$B$2:$B$20,'2NDSORTEDL'!$M$2:$M$20,"",0,1)&amp;if($H47=0,""," / ")&amp;_xlfn.xlookup($H47,'2NDSORTEDL'!$B$2:$B$20,'2NDSORTEDL'!$P$2:$P$20,"",0,1)</f>
        <v> / BID (twice a day)</v>
      </c>
      <c r="M47" s="155"/>
      <c r="N47" s="143">
        <f t="array" ref="N47">_xlfn.xlookup($H47,'2NDSORTEDL'!$B$2:$B$20,'2NDSORTEDL'!R$2:R$20,"",0,1)</f>
        <v>1</v>
      </c>
      <c r="O47" s="156"/>
      <c r="P47" s="157"/>
      <c r="Q47" s="156"/>
      <c r="R47" s="143">
        <f t="array" ref="R47">_xlfn.xlookup($H47,'2NDSORTEDL'!$B$2:$B$20,'2NDSORTEDL'!V$2:V$20,"",0,1)</f>
        <v>1</v>
      </c>
      <c r="S47" s="145">
        <v>7.0</v>
      </c>
      <c r="U47" s="7">
        <v>3.0</v>
      </c>
    </row>
    <row r="48">
      <c r="C48" s="66"/>
    </row>
    <row r="49">
      <c r="C49" s="66"/>
    </row>
    <row r="50">
      <c r="C50" s="66"/>
      <c r="E50" s="161" t="s">
        <v>7169</v>
      </c>
      <c r="F50" s="162" t="s">
        <v>7170</v>
      </c>
      <c r="G50" s="163"/>
      <c r="H50" s="163"/>
      <c r="I50" s="163"/>
      <c r="J50" s="163"/>
      <c r="K50" s="164"/>
      <c r="L50" s="162" t="s">
        <v>7171</v>
      </c>
      <c r="M50" s="163"/>
      <c r="N50" s="163"/>
      <c r="O50" s="163"/>
      <c r="P50" s="163"/>
      <c r="Q50" s="163"/>
      <c r="R50" s="164"/>
      <c r="S50" s="165" t="s">
        <v>7172</v>
      </c>
    </row>
    <row r="51">
      <c r="C51" s="66"/>
      <c r="E51" s="1" t="str">
        <f t="shared" ref="E51:E53" si="10">U2</f>
        <v>a</v>
      </c>
    </row>
    <row r="52">
      <c r="C52" s="66"/>
      <c r="E52" s="1" t="str">
        <f t="shared" si="10"/>
        <v>b</v>
      </c>
    </row>
    <row r="53">
      <c r="C53" s="66"/>
      <c r="E53" s="22" t="str">
        <f t="shared" si="10"/>
        <v/>
      </c>
    </row>
    <row r="54">
      <c r="C54" s="66"/>
    </row>
    <row r="55">
      <c r="C55" s="66"/>
      <c r="J55" s="166"/>
      <c r="K55" s="166"/>
      <c r="M55" s="166"/>
      <c r="N55" s="166"/>
      <c r="O55" s="166"/>
      <c r="P55" s="166"/>
      <c r="Q55" s="166"/>
      <c r="R55" s="166"/>
      <c r="S55" s="166"/>
    </row>
    <row r="56">
      <c r="C56" s="66"/>
      <c r="J56" s="167" t="s">
        <v>7173</v>
      </c>
      <c r="M56" s="168" t="s">
        <v>7174</v>
      </c>
    </row>
    <row r="57">
      <c r="C57" s="66"/>
    </row>
    <row r="58">
      <c r="C58" s="66"/>
    </row>
    <row r="59">
      <c r="C59" s="66"/>
    </row>
    <row r="60">
      <c r="C60" s="66"/>
    </row>
    <row r="61">
      <c r="C61" s="66"/>
    </row>
    <row r="62">
      <c r="C62" s="66"/>
    </row>
    <row r="63">
      <c r="C63" s="66"/>
    </row>
    <row r="64">
      <c r="C64" s="66"/>
    </row>
    <row r="65">
      <c r="C65" s="66"/>
    </row>
    <row r="66">
      <c r="C66" s="66"/>
    </row>
    <row r="67">
      <c r="C67" s="66"/>
    </row>
    <row r="68">
      <c r="C68" s="66"/>
    </row>
    <row r="69">
      <c r="C69" s="66"/>
    </row>
    <row r="70">
      <c r="C70" s="66"/>
    </row>
    <row r="71">
      <c r="C71" s="66"/>
    </row>
    <row r="72">
      <c r="C72" s="66"/>
    </row>
    <row r="73">
      <c r="C73" s="66"/>
    </row>
    <row r="74">
      <c r="C74" s="66"/>
    </row>
    <row r="75">
      <c r="C75" s="66"/>
    </row>
    <row r="76">
      <c r="C76" s="66"/>
    </row>
    <row r="77">
      <c r="C77" s="66"/>
    </row>
    <row r="78">
      <c r="C78" s="66"/>
    </row>
    <row r="79">
      <c r="C79" s="66"/>
    </row>
    <row r="80">
      <c r="C80" s="66"/>
    </row>
    <row r="81">
      <c r="C81" s="66"/>
    </row>
    <row r="82">
      <c r="C82" s="66"/>
    </row>
    <row r="83">
      <c r="C83" s="66"/>
    </row>
    <row r="84">
      <c r="C84" s="66"/>
    </row>
    <row r="85">
      <c r="C85" s="66"/>
    </row>
    <row r="86">
      <c r="C86" s="66"/>
    </row>
    <row r="87">
      <c r="C87" s="66"/>
    </row>
    <row r="88">
      <c r="C88" s="66"/>
    </row>
    <row r="89">
      <c r="C89" s="66"/>
    </row>
    <row r="90">
      <c r="C90" s="66"/>
    </row>
    <row r="91">
      <c r="C91" s="66"/>
    </row>
    <row r="92">
      <c r="C92" s="66"/>
    </row>
    <row r="93">
      <c r="C93" s="66"/>
    </row>
    <row r="94">
      <c r="C94" s="66"/>
    </row>
    <row r="95">
      <c r="C95" s="66"/>
    </row>
    <row r="96">
      <c r="C96" s="66"/>
    </row>
    <row r="97">
      <c r="C97" s="66"/>
    </row>
    <row r="98">
      <c r="C98" s="66"/>
    </row>
    <row r="99">
      <c r="C99" s="66"/>
    </row>
    <row r="100">
      <c r="C100" s="66"/>
    </row>
    <row r="101">
      <c r="C101" s="66"/>
    </row>
    <row r="102">
      <c r="C102" s="66"/>
    </row>
    <row r="103">
      <c r="C103" s="66"/>
    </row>
    <row r="104">
      <c r="C104" s="66"/>
    </row>
    <row r="105">
      <c r="C105" s="66"/>
    </row>
    <row r="106">
      <c r="C106" s="66"/>
    </row>
    <row r="107">
      <c r="C107" s="66"/>
    </row>
    <row r="108">
      <c r="C108" s="66"/>
    </row>
    <row r="109">
      <c r="C109" s="66"/>
    </row>
    <row r="110">
      <c r="C110" s="66"/>
    </row>
    <row r="111">
      <c r="C111" s="66"/>
    </row>
    <row r="112">
      <c r="C112" s="66"/>
    </row>
    <row r="113">
      <c r="C113" s="66"/>
    </row>
    <row r="114">
      <c r="C114" s="66"/>
    </row>
    <row r="115">
      <c r="C115" s="66"/>
    </row>
    <row r="116">
      <c r="C116" s="66"/>
    </row>
    <row r="117">
      <c r="C117" s="66"/>
    </row>
    <row r="118">
      <c r="C118" s="66"/>
    </row>
    <row r="119">
      <c r="C119" s="66"/>
    </row>
    <row r="120">
      <c r="C120" s="66"/>
    </row>
    <row r="121">
      <c r="C121" s="66"/>
    </row>
    <row r="122">
      <c r="C122" s="66"/>
    </row>
    <row r="123">
      <c r="C123" s="66"/>
    </row>
    <row r="124">
      <c r="C124" s="66"/>
    </row>
    <row r="125">
      <c r="C125" s="66"/>
    </row>
    <row r="126">
      <c r="C126" s="66"/>
    </row>
    <row r="127">
      <c r="C127" s="66"/>
    </row>
    <row r="128">
      <c r="C128" s="66"/>
    </row>
    <row r="129">
      <c r="C129" s="66"/>
    </row>
    <row r="130">
      <c r="C130" s="66"/>
    </row>
    <row r="131">
      <c r="C131" s="66"/>
    </row>
    <row r="132">
      <c r="C132" s="66"/>
    </row>
    <row r="133">
      <c r="C133" s="66"/>
    </row>
    <row r="134">
      <c r="C134" s="66"/>
    </row>
    <row r="135">
      <c r="C135" s="66"/>
    </row>
    <row r="136">
      <c r="C136" s="66"/>
    </row>
    <row r="137">
      <c r="C137" s="66"/>
    </row>
    <row r="138">
      <c r="C138" s="66"/>
    </row>
    <row r="139">
      <c r="C139" s="66"/>
    </row>
    <row r="140">
      <c r="C140" s="66"/>
    </row>
    <row r="141">
      <c r="C141" s="66"/>
    </row>
    <row r="142">
      <c r="C142" s="66"/>
    </row>
    <row r="143">
      <c r="C143" s="66"/>
    </row>
    <row r="144">
      <c r="C144" s="66"/>
    </row>
    <row r="145">
      <c r="C145" s="66"/>
    </row>
    <row r="146">
      <c r="C146" s="66"/>
    </row>
    <row r="147">
      <c r="C147" s="66"/>
    </row>
    <row r="148">
      <c r="C148" s="66"/>
    </row>
    <row r="149">
      <c r="C149" s="66"/>
    </row>
    <row r="150">
      <c r="C150" s="66"/>
    </row>
    <row r="151">
      <c r="C151" s="66"/>
    </row>
    <row r="152">
      <c r="C152" s="66"/>
    </row>
    <row r="153">
      <c r="C153" s="66"/>
    </row>
    <row r="154">
      <c r="C154" s="66"/>
    </row>
    <row r="155">
      <c r="C155" s="66"/>
    </row>
    <row r="156">
      <c r="C156" s="66"/>
    </row>
    <row r="157">
      <c r="C157" s="66"/>
    </row>
    <row r="158">
      <c r="C158" s="66"/>
    </row>
    <row r="159">
      <c r="C159" s="66"/>
    </row>
    <row r="160">
      <c r="C160" s="66"/>
    </row>
    <row r="161">
      <c r="C161" s="66"/>
    </row>
    <row r="162">
      <c r="C162" s="66"/>
    </row>
    <row r="163">
      <c r="C163" s="66"/>
    </row>
    <row r="164">
      <c r="C164" s="66"/>
    </row>
    <row r="165">
      <c r="C165" s="66"/>
    </row>
    <row r="166">
      <c r="C166" s="66"/>
    </row>
    <row r="167">
      <c r="C167" s="66"/>
    </row>
    <row r="168">
      <c r="C168" s="66"/>
    </row>
    <row r="169">
      <c r="C169" s="66"/>
    </row>
    <row r="170">
      <c r="C170" s="66"/>
    </row>
    <row r="171">
      <c r="C171" s="66"/>
    </row>
    <row r="172">
      <c r="C172" s="66"/>
    </row>
    <row r="173">
      <c r="C173" s="66"/>
    </row>
    <row r="174">
      <c r="C174" s="66"/>
    </row>
    <row r="175">
      <c r="C175" s="66"/>
    </row>
    <row r="176">
      <c r="C176" s="66"/>
    </row>
    <row r="177">
      <c r="C177" s="66"/>
    </row>
    <row r="178">
      <c r="C178" s="66"/>
    </row>
    <row r="179">
      <c r="C179" s="66"/>
    </row>
    <row r="180">
      <c r="C180" s="66"/>
    </row>
    <row r="181">
      <c r="C181" s="66"/>
    </row>
    <row r="182">
      <c r="C182" s="66"/>
    </row>
    <row r="183">
      <c r="C183" s="66"/>
    </row>
    <row r="184">
      <c r="C184" s="66"/>
    </row>
    <row r="185">
      <c r="C185" s="66"/>
    </row>
    <row r="186">
      <c r="C186" s="66"/>
    </row>
    <row r="187">
      <c r="C187" s="66"/>
    </row>
    <row r="188">
      <c r="C188" s="66"/>
    </row>
    <row r="189">
      <c r="C189" s="66"/>
    </row>
    <row r="190">
      <c r="C190" s="66"/>
    </row>
    <row r="191">
      <c r="C191" s="66"/>
    </row>
    <row r="192">
      <c r="C192" s="66"/>
    </row>
    <row r="193">
      <c r="C193" s="66"/>
    </row>
    <row r="194">
      <c r="C194" s="66"/>
    </row>
    <row r="195">
      <c r="C195" s="66"/>
    </row>
    <row r="196">
      <c r="C196" s="66"/>
    </row>
    <row r="197">
      <c r="C197" s="66"/>
    </row>
    <row r="198">
      <c r="C198" s="66"/>
    </row>
    <row r="199">
      <c r="C199" s="66"/>
    </row>
    <row r="200">
      <c r="C200" s="66"/>
    </row>
    <row r="201">
      <c r="C201" s="66"/>
    </row>
    <row r="202">
      <c r="C202" s="66"/>
    </row>
    <row r="203">
      <c r="C203" s="66"/>
    </row>
    <row r="204">
      <c r="C204" s="66"/>
    </row>
    <row r="205">
      <c r="C205" s="66"/>
    </row>
    <row r="206">
      <c r="C206" s="66"/>
    </row>
    <row r="207">
      <c r="C207" s="66"/>
    </row>
    <row r="208">
      <c r="C208" s="66"/>
    </row>
    <row r="209">
      <c r="C209" s="66"/>
    </row>
    <row r="210">
      <c r="C210" s="66"/>
    </row>
    <row r="211">
      <c r="C211" s="66"/>
    </row>
    <row r="212">
      <c r="C212" s="66"/>
    </row>
    <row r="213">
      <c r="C213" s="66"/>
    </row>
    <row r="214">
      <c r="C214" s="66"/>
    </row>
    <row r="215">
      <c r="C215" s="66"/>
    </row>
    <row r="216">
      <c r="C216" s="66"/>
    </row>
    <row r="217">
      <c r="C217" s="66"/>
    </row>
    <row r="218">
      <c r="C218" s="66"/>
    </row>
    <row r="219">
      <c r="C219" s="66"/>
    </row>
    <row r="220">
      <c r="C220" s="66"/>
    </row>
    <row r="221">
      <c r="C221" s="66"/>
    </row>
    <row r="222">
      <c r="C222" s="66"/>
    </row>
    <row r="223">
      <c r="C223" s="66"/>
    </row>
    <row r="224">
      <c r="C224" s="66"/>
    </row>
    <row r="225">
      <c r="C225" s="66"/>
    </row>
    <row r="226">
      <c r="C226" s="66"/>
    </row>
    <row r="227">
      <c r="C227" s="66"/>
    </row>
    <row r="228">
      <c r="C228" s="66"/>
    </row>
    <row r="229">
      <c r="C229" s="66"/>
    </row>
    <row r="230">
      <c r="C230" s="66"/>
    </row>
    <row r="231">
      <c r="C231" s="66"/>
    </row>
    <row r="232">
      <c r="C232" s="66"/>
    </row>
    <row r="233">
      <c r="C233" s="66"/>
    </row>
    <row r="234">
      <c r="C234" s="66"/>
    </row>
    <row r="235">
      <c r="C235" s="66"/>
    </row>
    <row r="236">
      <c r="C236" s="66"/>
    </row>
    <row r="237">
      <c r="C237" s="66"/>
    </row>
    <row r="238">
      <c r="C238" s="66"/>
    </row>
    <row r="239">
      <c r="C239" s="66"/>
    </row>
    <row r="240">
      <c r="C240" s="66"/>
    </row>
    <row r="241">
      <c r="C241" s="66"/>
    </row>
    <row r="242">
      <c r="C242" s="66"/>
    </row>
    <row r="243">
      <c r="C243" s="66"/>
    </row>
    <row r="244">
      <c r="C244" s="66"/>
    </row>
    <row r="245">
      <c r="C245" s="66"/>
    </row>
    <row r="246">
      <c r="C246" s="66"/>
    </row>
    <row r="247">
      <c r="C247" s="66"/>
    </row>
    <row r="248">
      <c r="C248" s="66"/>
    </row>
    <row r="249">
      <c r="C249" s="66"/>
    </row>
    <row r="250">
      <c r="C250" s="66"/>
    </row>
    <row r="251">
      <c r="C251" s="66"/>
    </row>
    <row r="252">
      <c r="C252" s="66"/>
    </row>
    <row r="253">
      <c r="C253" s="66"/>
    </row>
    <row r="254">
      <c r="C254" s="66"/>
    </row>
    <row r="255">
      <c r="C255" s="66"/>
    </row>
    <row r="256">
      <c r="C256" s="66"/>
    </row>
    <row r="257">
      <c r="C257" s="66"/>
    </row>
    <row r="258">
      <c r="C258" s="66"/>
    </row>
    <row r="259">
      <c r="C259" s="66"/>
    </row>
    <row r="260">
      <c r="C260" s="66"/>
    </row>
    <row r="261">
      <c r="C261" s="66"/>
    </row>
    <row r="262">
      <c r="C262" s="66"/>
    </row>
    <row r="263">
      <c r="C263" s="66"/>
    </row>
    <row r="264">
      <c r="C264" s="66"/>
    </row>
    <row r="265">
      <c r="C265" s="66"/>
    </row>
    <row r="266">
      <c r="C266" s="66"/>
    </row>
    <row r="267">
      <c r="C267" s="66"/>
    </row>
    <row r="268">
      <c r="C268" s="66"/>
    </row>
    <row r="269">
      <c r="C269" s="66"/>
    </row>
    <row r="270">
      <c r="C270" s="66"/>
    </row>
    <row r="271">
      <c r="C271" s="66"/>
    </row>
    <row r="272">
      <c r="C272" s="66"/>
    </row>
    <row r="273">
      <c r="C273" s="66"/>
    </row>
    <row r="274">
      <c r="C274" s="66"/>
    </row>
    <row r="275">
      <c r="C275" s="66"/>
    </row>
    <row r="276">
      <c r="C276" s="66"/>
    </row>
    <row r="277">
      <c r="C277" s="66"/>
    </row>
    <row r="278">
      <c r="C278" s="66"/>
    </row>
    <row r="279">
      <c r="C279" s="66"/>
    </row>
    <row r="280">
      <c r="C280" s="66"/>
    </row>
    <row r="281">
      <c r="C281" s="66"/>
    </row>
    <row r="282">
      <c r="C282" s="66"/>
    </row>
    <row r="283">
      <c r="C283" s="66"/>
    </row>
    <row r="284">
      <c r="C284" s="66"/>
    </row>
    <row r="285">
      <c r="C285" s="66"/>
    </row>
    <row r="286">
      <c r="C286" s="66"/>
    </row>
    <row r="287">
      <c r="C287" s="66"/>
    </row>
    <row r="288">
      <c r="C288" s="66"/>
    </row>
    <row r="289">
      <c r="C289" s="66"/>
    </row>
    <row r="290">
      <c r="C290" s="66"/>
    </row>
    <row r="291">
      <c r="C291" s="66"/>
    </row>
    <row r="292">
      <c r="C292" s="66"/>
    </row>
    <row r="293">
      <c r="C293" s="66"/>
    </row>
    <row r="294">
      <c r="C294" s="66"/>
    </row>
    <row r="295">
      <c r="C295" s="66"/>
    </row>
    <row r="296">
      <c r="C296" s="66"/>
    </row>
    <row r="297">
      <c r="C297" s="66"/>
    </row>
    <row r="298">
      <c r="C298" s="66"/>
    </row>
    <row r="299">
      <c r="C299" s="66"/>
    </row>
    <row r="300">
      <c r="C300" s="66"/>
    </row>
    <row r="301">
      <c r="C301" s="66"/>
    </row>
    <row r="302">
      <c r="C302" s="66"/>
    </row>
    <row r="303">
      <c r="C303" s="66"/>
    </row>
    <row r="304">
      <c r="C304" s="66"/>
    </row>
    <row r="305">
      <c r="C305" s="66"/>
    </row>
    <row r="306">
      <c r="C306" s="66"/>
    </row>
    <row r="307">
      <c r="C307" s="66"/>
    </row>
    <row r="308">
      <c r="C308" s="66"/>
    </row>
    <row r="309">
      <c r="C309" s="66"/>
    </row>
    <row r="310">
      <c r="C310" s="66"/>
    </row>
    <row r="311">
      <c r="C311" s="66"/>
    </row>
    <row r="312">
      <c r="C312" s="66"/>
    </row>
    <row r="313">
      <c r="C313" s="66"/>
    </row>
    <row r="314">
      <c r="C314" s="66"/>
    </row>
    <row r="315">
      <c r="C315" s="66"/>
    </row>
    <row r="316">
      <c r="C316" s="66"/>
    </row>
    <row r="317">
      <c r="C317" s="66"/>
    </row>
    <row r="318">
      <c r="C318" s="66"/>
    </row>
    <row r="319">
      <c r="C319" s="66"/>
    </row>
    <row r="320">
      <c r="C320" s="66"/>
    </row>
    <row r="321">
      <c r="C321" s="66"/>
    </row>
    <row r="322">
      <c r="C322" s="66"/>
    </row>
    <row r="323">
      <c r="C323" s="66"/>
    </row>
    <row r="324">
      <c r="C324" s="66"/>
    </row>
    <row r="325">
      <c r="C325" s="66"/>
    </row>
    <row r="326">
      <c r="C326" s="66"/>
    </row>
    <row r="327">
      <c r="C327" s="66"/>
    </row>
    <row r="328">
      <c r="C328" s="66"/>
    </row>
    <row r="329">
      <c r="C329" s="66"/>
    </row>
    <row r="330">
      <c r="C330" s="66"/>
    </row>
    <row r="331">
      <c r="C331" s="66"/>
    </row>
    <row r="332">
      <c r="C332" s="66"/>
    </row>
    <row r="333">
      <c r="C333" s="66"/>
    </row>
    <row r="334">
      <c r="C334" s="66"/>
    </row>
    <row r="335">
      <c r="C335" s="66"/>
    </row>
    <row r="336">
      <c r="C336" s="66"/>
    </row>
    <row r="337">
      <c r="C337" s="66"/>
    </row>
    <row r="338">
      <c r="C338" s="66"/>
    </row>
    <row r="339">
      <c r="C339" s="66"/>
    </row>
    <row r="340">
      <c r="C340" s="66"/>
    </row>
    <row r="341">
      <c r="C341" s="66"/>
    </row>
    <row r="342">
      <c r="C342" s="66"/>
    </row>
    <row r="343">
      <c r="C343" s="66"/>
    </row>
    <row r="344">
      <c r="C344" s="66"/>
    </row>
    <row r="345">
      <c r="C345" s="66"/>
    </row>
    <row r="346">
      <c r="C346" s="66"/>
    </row>
    <row r="347">
      <c r="C347" s="66"/>
    </row>
    <row r="348">
      <c r="C348" s="66"/>
    </row>
    <row r="349">
      <c r="C349" s="66"/>
    </row>
    <row r="350">
      <c r="C350" s="66"/>
    </row>
    <row r="351">
      <c r="C351" s="66"/>
    </row>
    <row r="352">
      <c r="C352" s="66"/>
    </row>
    <row r="353">
      <c r="C353" s="66"/>
    </row>
    <row r="354">
      <c r="C354" s="66"/>
    </row>
    <row r="355">
      <c r="C355" s="66"/>
    </row>
    <row r="356">
      <c r="C356" s="66"/>
    </row>
    <row r="357">
      <c r="C357" s="66"/>
    </row>
    <row r="358">
      <c r="C358" s="66"/>
    </row>
    <row r="359">
      <c r="C359" s="66"/>
    </row>
    <row r="360">
      <c r="C360" s="66"/>
    </row>
    <row r="361">
      <c r="C361" s="66"/>
    </row>
    <row r="362">
      <c r="C362" s="66"/>
    </row>
    <row r="363">
      <c r="C363" s="66"/>
    </row>
    <row r="364">
      <c r="C364" s="66"/>
    </row>
    <row r="365">
      <c r="C365" s="66"/>
    </row>
    <row r="366">
      <c r="C366" s="66"/>
    </row>
    <row r="367">
      <c r="C367" s="66"/>
    </row>
    <row r="368">
      <c r="C368" s="66"/>
    </row>
    <row r="369">
      <c r="C369" s="66"/>
    </row>
    <row r="370">
      <c r="C370" s="66"/>
    </row>
    <row r="371">
      <c r="C371" s="66"/>
    </row>
    <row r="372">
      <c r="C372" s="66"/>
    </row>
    <row r="373">
      <c r="C373" s="66"/>
    </row>
    <row r="374">
      <c r="C374" s="66"/>
    </row>
    <row r="375">
      <c r="C375" s="66"/>
    </row>
    <row r="376">
      <c r="C376" s="66"/>
    </row>
    <row r="377">
      <c r="C377" s="66"/>
    </row>
    <row r="378">
      <c r="C378" s="66"/>
    </row>
    <row r="379">
      <c r="C379" s="66"/>
    </row>
    <row r="380">
      <c r="C380" s="66"/>
    </row>
    <row r="381">
      <c r="C381" s="66"/>
    </row>
    <row r="382">
      <c r="C382" s="66"/>
    </row>
    <row r="383">
      <c r="C383" s="66"/>
    </row>
    <row r="384">
      <c r="C384" s="66"/>
    </row>
    <row r="385">
      <c r="C385" s="66"/>
    </row>
    <row r="386">
      <c r="C386" s="66"/>
    </row>
    <row r="387">
      <c r="C387" s="66"/>
    </row>
    <row r="388">
      <c r="C388" s="66"/>
    </row>
    <row r="389">
      <c r="C389" s="66"/>
    </row>
    <row r="390">
      <c r="C390" s="66"/>
    </row>
    <row r="391">
      <c r="C391" s="66"/>
    </row>
    <row r="392">
      <c r="C392" s="66"/>
    </row>
    <row r="393">
      <c r="C393" s="66"/>
    </row>
    <row r="394">
      <c r="C394" s="66"/>
    </row>
    <row r="395">
      <c r="C395" s="66"/>
    </row>
    <row r="396">
      <c r="C396" s="66"/>
    </row>
    <row r="397">
      <c r="C397" s="66"/>
    </row>
    <row r="398">
      <c r="C398" s="66"/>
    </row>
    <row r="399">
      <c r="C399" s="66"/>
    </row>
    <row r="400">
      <c r="C400" s="66"/>
    </row>
    <row r="401">
      <c r="C401" s="66"/>
    </row>
    <row r="402">
      <c r="C402" s="66"/>
    </row>
    <row r="403">
      <c r="C403" s="66"/>
    </row>
    <row r="404">
      <c r="C404" s="66"/>
    </row>
    <row r="405">
      <c r="C405" s="66"/>
    </row>
    <row r="406">
      <c r="C406" s="66"/>
    </row>
    <row r="407">
      <c r="C407" s="66"/>
    </row>
    <row r="408">
      <c r="C408" s="66"/>
    </row>
    <row r="409">
      <c r="C409" s="66"/>
    </row>
    <row r="410">
      <c r="C410" s="66"/>
    </row>
    <row r="411">
      <c r="C411" s="66"/>
    </row>
    <row r="412">
      <c r="C412" s="66"/>
    </row>
    <row r="413">
      <c r="C413" s="66"/>
    </row>
    <row r="414">
      <c r="C414" s="66"/>
    </row>
    <row r="415">
      <c r="C415" s="66"/>
    </row>
    <row r="416">
      <c r="C416" s="66"/>
    </row>
    <row r="417">
      <c r="C417" s="66"/>
    </row>
    <row r="418">
      <c r="C418" s="66"/>
    </row>
    <row r="419">
      <c r="C419" s="66"/>
    </row>
    <row r="420">
      <c r="C420" s="66"/>
    </row>
    <row r="421">
      <c r="C421" s="66"/>
    </row>
    <row r="422">
      <c r="C422" s="66"/>
    </row>
    <row r="423">
      <c r="C423" s="66"/>
    </row>
    <row r="424">
      <c r="C424" s="66"/>
    </row>
    <row r="425">
      <c r="C425" s="66"/>
    </row>
    <row r="426">
      <c r="C426" s="66"/>
    </row>
    <row r="427">
      <c r="C427" s="66"/>
    </row>
    <row r="428">
      <c r="C428" s="66"/>
    </row>
    <row r="429">
      <c r="C429" s="66"/>
    </row>
    <row r="430">
      <c r="C430" s="66"/>
    </row>
    <row r="431">
      <c r="C431" s="66"/>
    </row>
    <row r="432">
      <c r="C432" s="66"/>
    </row>
    <row r="433">
      <c r="C433" s="66"/>
    </row>
    <row r="434">
      <c r="C434" s="66"/>
    </row>
    <row r="435">
      <c r="C435" s="66"/>
    </row>
    <row r="436">
      <c r="C436" s="66"/>
    </row>
    <row r="437">
      <c r="C437" s="66"/>
    </row>
    <row r="438">
      <c r="C438" s="66"/>
    </row>
    <row r="439">
      <c r="C439" s="66"/>
    </row>
    <row r="440">
      <c r="C440" s="66"/>
    </row>
    <row r="441">
      <c r="C441" s="66"/>
    </row>
    <row r="442">
      <c r="C442" s="66"/>
    </row>
    <row r="443">
      <c r="C443" s="66"/>
    </row>
    <row r="444">
      <c r="C444" s="66"/>
    </row>
    <row r="445">
      <c r="C445" s="66"/>
    </row>
    <row r="446">
      <c r="C446" s="66"/>
    </row>
    <row r="447">
      <c r="C447" s="66"/>
    </row>
    <row r="448">
      <c r="C448" s="66"/>
    </row>
    <row r="449">
      <c r="C449" s="66"/>
    </row>
    <row r="450">
      <c r="C450" s="66"/>
    </row>
    <row r="451">
      <c r="C451" s="66"/>
    </row>
    <row r="452">
      <c r="C452" s="66"/>
    </row>
    <row r="453">
      <c r="C453" s="66"/>
    </row>
    <row r="454">
      <c r="C454" s="66"/>
    </row>
    <row r="455">
      <c r="C455" s="66"/>
    </row>
    <row r="456">
      <c r="C456" s="66"/>
    </row>
    <row r="457">
      <c r="C457" s="66"/>
    </row>
    <row r="458">
      <c r="C458" s="66"/>
    </row>
    <row r="459">
      <c r="C459" s="66"/>
    </row>
    <row r="460">
      <c r="C460" s="66"/>
    </row>
    <row r="461">
      <c r="C461" s="66"/>
    </row>
    <row r="462">
      <c r="C462" s="66"/>
    </row>
    <row r="463">
      <c r="C463" s="66"/>
    </row>
    <row r="464">
      <c r="C464" s="66"/>
    </row>
    <row r="465">
      <c r="C465" s="66"/>
    </row>
    <row r="466">
      <c r="C466" s="66"/>
    </row>
    <row r="467">
      <c r="C467" s="66"/>
    </row>
    <row r="468">
      <c r="C468" s="66"/>
    </row>
    <row r="469">
      <c r="C469" s="66"/>
    </row>
    <row r="470">
      <c r="C470" s="66"/>
    </row>
    <row r="471">
      <c r="C471" s="66"/>
    </row>
    <row r="472">
      <c r="C472" s="66"/>
    </row>
    <row r="473">
      <c r="C473" s="66"/>
    </row>
    <row r="474">
      <c r="C474" s="66"/>
    </row>
    <row r="475">
      <c r="C475" s="66"/>
    </row>
    <row r="476">
      <c r="C476" s="66"/>
    </row>
    <row r="477">
      <c r="C477" s="66"/>
    </row>
    <row r="478">
      <c r="C478" s="66"/>
    </row>
    <row r="479">
      <c r="C479" s="66"/>
    </row>
    <row r="480">
      <c r="C480" s="66"/>
    </row>
    <row r="481">
      <c r="C481" s="66"/>
    </row>
    <row r="482">
      <c r="C482" s="66"/>
    </row>
    <row r="483">
      <c r="C483" s="66"/>
    </row>
    <row r="484">
      <c r="C484" s="66"/>
    </row>
    <row r="485">
      <c r="C485" s="66"/>
    </row>
    <row r="486">
      <c r="C486" s="66"/>
    </row>
    <row r="487">
      <c r="C487" s="66"/>
    </row>
    <row r="488">
      <c r="C488" s="66"/>
    </row>
    <row r="489">
      <c r="C489" s="66"/>
    </row>
    <row r="490">
      <c r="C490" s="66"/>
    </row>
    <row r="491">
      <c r="C491" s="66"/>
    </row>
    <row r="492">
      <c r="C492" s="66"/>
    </row>
    <row r="493">
      <c r="C493" s="66"/>
    </row>
    <row r="494">
      <c r="C494" s="66"/>
    </row>
    <row r="495">
      <c r="C495" s="66"/>
    </row>
    <row r="496">
      <c r="C496" s="66"/>
    </row>
    <row r="497">
      <c r="C497" s="66"/>
    </row>
    <row r="498">
      <c r="C498" s="66"/>
    </row>
    <row r="499">
      <c r="C499" s="66"/>
    </row>
    <row r="500">
      <c r="C500" s="66"/>
    </row>
    <row r="501">
      <c r="C501" s="66"/>
    </row>
    <row r="502">
      <c r="C502" s="66"/>
    </row>
    <row r="503">
      <c r="C503" s="66"/>
    </row>
    <row r="504">
      <c r="C504" s="66"/>
    </row>
    <row r="505">
      <c r="C505" s="66"/>
    </row>
    <row r="506">
      <c r="C506" s="66"/>
    </row>
    <row r="507">
      <c r="C507" s="66"/>
    </row>
    <row r="508">
      <c r="C508" s="66"/>
    </row>
    <row r="509">
      <c r="C509" s="66"/>
    </row>
    <row r="510">
      <c r="C510" s="66"/>
    </row>
    <row r="511">
      <c r="C511" s="66"/>
    </row>
    <row r="512">
      <c r="C512" s="66"/>
    </row>
    <row r="513">
      <c r="C513" s="66"/>
    </row>
    <row r="514">
      <c r="C514" s="66"/>
    </row>
    <row r="515">
      <c r="C515" s="66"/>
    </row>
    <row r="516">
      <c r="C516" s="66"/>
    </row>
    <row r="517">
      <c r="C517" s="66"/>
    </row>
    <row r="518">
      <c r="C518" s="66"/>
    </row>
    <row r="519">
      <c r="C519" s="66"/>
    </row>
    <row r="520">
      <c r="C520" s="66"/>
    </row>
    <row r="521">
      <c r="C521" s="66"/>
    </row>
    <row r="522">
      <c r="C522" s="66"/>
    </row>
    <row r="523">
      <c r="C523" s="66"/>
    </row>
    <row r="524">
      <c r="C524" s="66"/>
    </row>
    <row r="525">
      <c r="C525" s="66"/>
    </row>
    <row r="526">
      <c r="C526" s="66"/>
    </row>
    <row r="527">
      <c r="C527" s="66"/>
    </row>
    <row r="528">
      <c r="C528" s="66"/>
    </row>
    <row r="529">
      <c r="C529" s="66"/>
    </row>
    <row r="530">
      <c r="C530" s="66"/>
    </row>
    <row r="531">
      <c r="C531" s="66"/>
    </row>
    <row r="532">
      <c r="C532" s="66"/>
    </row>
    <row r="533">
      <c r="C533" s="66"/>
    </row>
    <row r="534">
      <c r="C534" s="66"/>
    </row>
    <row r="535">
      <c r="C535" s="66"/>
    </row>
    <row r="536">
      <c r="C536" s="66"/>
    </row>
    <row r="537">
      <c r="C537" s="66"/>
    </row>
    <row r="538">
      <c r="C538" s="66"/>
    </row>
    <row r="539">
      <c r="C539" s="66"/>
    </row>
    <row r="540">
      <c r="C540" s="66"/>
    </row>
    <row r="541">
      <c r="C541" s="66"/>
    </row>
    <row r="542">
      <c r="C542" s="66"/>
    </row>
    <row r="543">
      <c r="C543" s="66"/>
    </row>
    <row r="544">
      <c r="C544" s="66"/>
    </row>
    <row r="545">
      <c r="C545" s="66"/>
    </row>
    <row r="546">
      <c r="C546" s="66"/>
    </row>
    <row r="547">
      <c r="C547" s="66"/>
    </row>
    <row r="548">
      <c r="C548" s="66"/>
    </row>
    <row r="549">
      <c r="C549" s="66"/>
    </row>
    <row r="550">
      <c r="C550" s="66"/>
    </row>
    <row r="551">
      <c r="C551" s="66"/>
    </row>
    <row r="552">
      <c r="C552" s="66"/>
    </row>
    <row r="553">
      <c r="C553" s="66"/>
    </row>
    <row r="554">
      <c r="C554" s="66"/>
    </row>
    <row r="555">
      <c r="C555" s="66"/>
    </row>
    <row r="556">
      <c r="C556" s="66"/>
    </row>
    <row r="557">
      <c r="C557" s="66"/>
    </row>
    <row r="558">
      <c r="C558" s="66"/>
    </row>
    <row r="559">
      <c r="C559" s="66"/>
    </row>
    <row r="560">
      <c r="C560" s="66"/>
    </row>
    <row r="561">
      <c r="C561" s="66"/>
    </row>
    <row r="562">
      <c r="C562" s="66"/>
    </row>
    <row r="563">
      <c r="C563" s="66"/>
    </row>
    <row r="564">
      <c r="C564" s="66"/>
    </row>
    <row r="565">
      <c r="C565" s="66"/>
    </row>
    <row r="566">
      <c r="C566" s="66"/>
    </row>
    <row r="567">
      <c r="C567" s="66"/>
    </row>
    <row r="568">
      <c r="C568" s="66"/>
    </row>
    <row r="569">
      <c r="C569" s="66"/>
    </row>
    <row r="570">
      <c r="C570" s="66"/>
    </row>
    <row r="571">
      <c r="C571" s="66"/>
    </row>
    <row r="572">
      <c r="C572" s="66"/>
    </row>
    <row r="573">
      <c r="C573" s="66"/>
    </row>
    <row r="574">
      <c r="C574" s="66"/>
    </row>
    <row r="575">
      <c r="C575" s="66"/>
    </row>
    <row r="576">
      <c r="C576" s="66"/>
    </row>
    <row r="577">
      <c r="C577" s="66"/>
    </row>
    <row r="578">
      <c r="C578" s="66"/>
    </row>
    <row r="579">
      <c r="C579" s="66"/>
    </row>
    <row r="580">
      <c r="C580" s="66"/>
    </row>
    <row r="581">
      <c r="C581" s="66"/>
    </row>
    <row r="582">
      <c r="C582" s="66"/>
    </row>
    <row r="583">
      <c r="C583" s="66"/>
    </row>
    <row r="584">
      <c r="C584" s="66"/>
    </row>
    <row r="585">
      <c r="C585" s="66"/>
    </row>
    <row r="586">
      <c r="C586" s="66"/>
    </row>
    <row r="587">
      <c r="C587" s="66"/>
    </row>
    <row r="588">
      <c r="C588" s="66"/>
    </row>
    <row r="589">
      <c r="C589" s="66"/>
    </row>
    <row r="590">
      <c r="C590" s="66"/>
    </row>
    <row r="591">
      <c r="C591" s="66"/>
    </row>
    <row r="592">
      <c r="C592" s="66"/>
    </row>
    <row r="593">
      <c r="C593" s="66"/>
    </row>
    <row r="594">
      <c r="C594" s="66"/>
    </row>
    <row r="595">
      <c r="C595" s="66"/>
    </row>
    <row r="596">
      <c r="C596" s="66"/>
    </row>
    <row r="597">
      <c r="C597" s="66"/>
    </row>
    <row r="598">
      <c r="C598" s="66"/>
    </row>
    <row r="599">
      <c r="C599" s="66"/>
    </row>
    <row r="600">
      <c r="C600" s="66"/>
    </row>
    <row r="601">
      <c r="C601" s="66"/>
    </row>
    <row r="602">
      <c r="C602" s="66"/>
    </row>
    <row r="603">
      <c r="C603" s="66"/>
    </row>
    <row r="604">
      <c r="C604" s="66"/>
    </row>
    <row r="605">
      <c r="C605" s="66"/>
    </row>
    <row r="606">
      <c r="C606" s="66"/>
    </row>
    <row r="607">
      <c r="C607" s="66"/>
    </row>
    <row r="608">
      <c r="C608" s="66"/>
    </row>
    <row r="609">
      <c r="C609" s="66"/>
    </row>
    <row r="610">
      <c r="C610" s="66"/>
    </row>
    <row r="611">
      <c r="C611" s="66"/>
    </row>
    <row r="612">
      <c r="C612" s="66"/>
    </row>
    <row r="613">
      <c r="C613" s="66"/>
    </row>
    <row r="614">
      <c r="C614" s="66"/>
    </row>
    <row r="615">
      <c r="C615" s="66"/>
    </row>
    <row r="616">
      <c r="C616" s="66"/>
    </row>
    <row r="617">
      <c r="C617" s="66"/>
    </row>
    <row r="618">
      <c r="C618" s="66"/>
    </row>
    <row r="619">
      <c r="C619" s="66"/>
    </row>
    <row r="620">
      <c r="C620" s="66"/>
    </row>
    <row r="621">
      <c r="C621" s="66"/>
    </row>
    <row r="622">
      <c r="C622" s="66"/>
    </row>
    <row r="623">
      <c r="C623" s="66"/>
    </row>
    <row r="624">
      <c r="C624" s="66"/>
    </row>
    <row r="625">
      <c r="C625" s="66"/>
    </row>
    <row r="626">
      <c r="C626" s="66"/>
    </row>
    <row r="627">
      <c r="C627" s="66"/>
    </row>
    <row r="628">
      <c r="C628" s="66"/>
    </row>
    <row r="629">
      <c r="C629" s="66"/>
    </row>
    <row r="630">
      <c r="C630" s="66"/>
    </row>
    <row r="631">
      <c r="C631" s="66"/>
    </row>
    <row r="632">
      <c r="C632" s="66"/>
    </row>
    <row r="633">
      <c r="C633" s="66"/>
    </row>
    <row r="634">
      <c r="C634" s="66"/>
    </row>
    <row r="635">
      <c r="C635" s="66"/>
    </row>
    <row r="636">
      <c r="C636" s="66"/>
    </row>
    <row r="637">
      <c r="C637" s="66"/>
    </row>
    <row r="638">
      <c r="C638" s="66"/>
    </row>
    <row r="639">
      <c r="C639" s="66"/>
    </row>
    <row r="640">
      <c r="C640" s="66"/>
    </row>
    <row r="641">
      <c r="C641" s="66"/>
    </row>
    <row r="642">
      <c r="C642" s="66"/>
    </row>
    <row r="643">
      <c r="C643" s="66"/>
    </row>
    <row r="644">
      <c r="C644" s="66"/>
    </row>
    <row r="645">
      <c r="C645" s="66"/>
    </row>
    <row r="646">
      <c r="C646" s="66"/>
    </row>
    <row r="647">
      <c r="C647" s="66"/>
    </row>
    <row r="648">
      <c r="C648" s="66"/>
    </row>
    <row r="649">
      <c r="C649" s="66"/>
    </row>
    <row r="650">
      <c r="C650" s="66"/>
    </row>
    <row r="651">
      <c r="C651" s="66"/>
    </row>
    <row r="652">
      <c r="C652" s="66"/>
    </row>
    <row r="653">
      <c r="C653" s="66"/>
    </row>
    <row r="654">
      <c r="C654" s="66"/>
    </row>
    <row r="655">
      <c r="C655" s="66"/>
    </row>
    <row r="656">
      <c r="C656" s="66"/>
    </row>
    <row r="657">
      <c r="C657" s="66"/>
    </row>
    <row r="658">
      <c r="C658" s="66"/>
    </row>
    <row r="659">
      <c r="C659" s="66"/>
    </row>
    <row r="660">
      <c r="C660" s="66"/>
    </row>
    <row r="661">
      <c r="C661" s="66"/>
    </row>
    <row r="662">
      <c r="C662" s="66"/>
    </row>
    <row r="663">
      <c r="C663" s="66"/>
    </row>
    <row r="664">
      <c r="C664" s="66"/>
    </row>
    <row r="665">
      <c r="C665" s="66"/>
    </row>
    <row r="666">
      <c r="C666" s="66"/>
    </row>
    <row r="667">
      <c r="C667" s="66"/>
    </row>
    <row r="668">
      <c r="C668" s="66"/>
    </row>
    <row r="669">
      <c r="C669" s="66"/>
    </row>
    <row r="670">
      <c r="C670" s="66"/>
    </row>
    <row r="671">
      <c r="C671" s="66"/>
    </row>
    <row r="672">
      <c r="C672" s="66"/>
    </row>
    <row r="673">
      <c r="C673" s="66"/>
    </row>
    <row r="674">
      <c r="C674" s="66"/>
    </row>
    <row r="675">
      <c r="C675" s="66"/>
    </row>
    <row r="676">
      <c r="C676" s="66"/>
    </row>
    <row r="677">
      <c r="C677" s="66"/>
    </row>
    <row r="678">
      <c r="C678" s="66"/>
    </row>
    <row r="679">
      <c r="C679" s="66"/>
    </row>
    <row r="680">
      <c r="C680" s="66"/>
    </row>
    <row r="681">
      <c r="C681" s="66"/>
    </row>
    <row r="682">
      <c r="C682" s="66"/>
    </row>
    <row r="683">
      <c r="C683" s="66"/>
    </row>
    <row r="684">
      <c r="C684" s="66"/>
    </row>
    <row r="685">
      <c r="C685" s="66"/>
    </row>
    <row r="686">
      <c r="C686" s="66"/>
    </row>
    <row r="687">
      <c r="C687" s="66"/>
    </row>
    <row r="688">
      <c r="C688" s="66"/>
    </row>
    <row r="689">
      <c r="C689" s="66"/>
    </row>
    <row r="690">
      <c r="C690" s="66"/>
    </row>
    <row r="691">
      <c r="C691" s="66"/>
    </row>
    <row r="692">
      <c r="C692" s="66"/>
    </row>
    <row r="693">
      <c r="C693" s="66"/>
    </row>
    <row r="694">
      <c r="C694" s="66"/>
    </row>
    <row r="695">
      <c r="C695" s="66"/>
    </row>
    <row r="696">
      <c r="C696" s="66"/>
    </row>
    <row r="697">
      <c r="C697" s="66"/>
    </row>
    <row r="698">
      <c r="C698" s="66"/>
    </row>
    <row r="699">
      <c r="C699" s="66"/>
    </row>
    <row r="700">
      <c r="C700" s="66"/>
    </row>
    <row r="701">
      <c r="C701" s="66"/>
    </row>
    <row r="702">
      <c r="C702" s="66"/>
    </row>
    <row r="703">
      <c r="C703" s="66"/>
    </row>
    <row r="704">
      <c r="C704" s="66"/>
    </row>
    <row r="705">
      <c r="C705" s="66"/>
    </row>
    <row r="706">
      <c r="C706" s="66"/>
    </row>
    <row r="707">
      <c r="C707" s="66"/>
    </row>
    <row r="708">
      <c r="C708" s="66"/>
    </row>
    <row r="709">
      <c r="C709" s="66"/>
    </row>
    <row r="710">
      <c r="C710" s="66"/>
    </row>
    <row r="711">
      <c r="C711" s="66"/>
    </row>
    <row r="712">
      <c r="C712" s="66"/>
    </row>
    <row r="713">
      <c r="C713" s="66"/>
    </row>
    <row r="714">
      <c r="C714" s="66"/>
    </row>
    <row r="715">
      <c r="C715" s="66"/>
    </row>
    <row r="716">
      <c r="C716" s="66"/>
    </row>
    <row r="717">
      <c r="C717" s="66"/>
    </row>
    <row r="718">
      <c r="C718" s="66"/>
    </row>
    <row r="719">
      <c r="C719" s="66"/>
    </row>
    <row r="720">
      <c r="C720" s="66"/>
    </row>
    <row r="721">
      <c r="C721" s="66"/>
    </row>
    <row r="722">
      <c r="C722" s="66"/>
    </row>
    <row r="723">
      <c r="C723" s="66"/>
    </row>
    <row r="724">
      <c r="C724" s="66"/>
    </row>
    <row r="725">
      <c r="C725" s="66"/>
    </row>
    <row r="726">
      <c r="C726" s="66"/>
    </row>
    <row r="727">
      <c r="C727" s="66"/>
    </row>
    <row r="728">
      <c r="C728" s="66"/>
    </row>
    <row r="729">
      <c r="C729" s="66"/>
    </row>
    <row r="730">
      <c r="C730" s="66"/>
    </row>
    <row r="731">
      <c r="C731" s="66"/>
    </row>
    <row r="732">
      <c r="C732" s="66"/>
    </row>
    <row r="733">
      <c r="C733" s="66"/>
    </row>
    <row r="734">
      <c r="C734" s="66"/>
    </row>
    <row r="735">
      <c r="C735" s="66"/>
    </row>
    <row r="736">
      <c r="C736" s="66"/>
    </row>
    <row r="737">
      <c r="C737" s="66"/>
    </row>
    <row r="738">
      <c r="C738" s="66"/>
    </row>
    <row r="739">
      <c r="C739" s="66"/>
    </row>
    <row r="740">
      <c r="C740" s="66"/>
    </row>
    <row r="741">
      <c r="C741" s="66"/>
    </row>
    <row r="742">
      <c r="C742" s="66"/>
    </row>
    <row r="743">
      <c r="C743" s="66"/>
    </row>
    <row r="744">
      <c r="C744" s="66"/>
    </row>
    <row r="745">
      <c r="C745" s="66"/>
    </row>
    <row r="746">
      <c r="C746" s="66"/>
    </row>
    <row r="747">
      <c r="C747" s="66"/>
    </row>
    <row r="748">
      <c r="C748" s="66"/>
    </row>
    <row r="749">
      <c r="C749" s="66"/>
    </row>
    <row r="750">
      <c r="C750" s="66"/>
    </row>
    <row r="751">
      <c r="C751" s="66"/>
    </row>
    <row r="752">
      <c r="C752" s="66"/>
    </row>
    <row r="753">
      <c r="C753" s="66"/>
    </row>
    <row r="754">
      <c r="C754" s="66"/>
    </row>
    <row r="755">
      <c r="C755" s="66"/>
    </row>
    <row r="756">
      <c r="C756" s="66"/>
    </row>
    <row r="757">
      <c r="C757" s="66"/>
    </row>
    <row r="758">
      <c r="C758" s="66"/>
    </row>
    <row r="759">
      <c r="C759" s="66"/>
    </row>
    <row r="760">
      <c r="C760" s="66"/>
    </row>
    <row r="761">
      <c r="C761" s="66"/>
    </row>
    <row r="762">
      <c r="C762" s="66"/>
    </row>
    <row r="763">
      <c r="C763" s="66"/>
    </row>
    <row r="764">
      <c r="C764" s="66"/>
    </row>
    <row r="765">
      <c r="C765" s="66"/>
    </row>
    <row r="766">
      <c r="C766" s="66"/>
    </row>
    <row r="767">
      <c r="C767" s="66"/>
    </row>
    <row r="768">
      <c r="C768" s="66"/>
    </row>
    <row r="769">
      <c r="C769" s="66"/>
    </row>
    <row r="770">
      <c r="C770" s="66"/>
    </row>
    <row r="771">
      <c r="C771" s="66"/>
    </row>
    <row r="772">
      <c r="C772" s="66"/>
    </row>
    <row r="773">
      <c r="C773" s="66"/>
    </row>
    <row r="774">
      <c r="C774" s="66"/>
    </row>
    <row r="775">
      <c r="C775" s="66"/>
    </row>
    <row r="776">
      <c r="C776" s="66"/>
    </row>
    <row r="777">
      <c r="C777" s="66"/>
    </row>
    <row r="778">
      <c r="C778" s="66"/>
    </row>
    <row r="779">
      <c r="C779" s="66"/>
    </row>
    <row r="780">
      <c r="C780" s="66"/>
    </row>
    <row r="781">
      <c r="C781" s="66"/>
    </row>
    <row r="782">
      <c r="C782" s="66"/>
    </row>
    <row r="783">
      <c r="C783" s="66"/>
    </row>
    <row r="784">
      <c r="C784" s="66"/>
    </row>
    <row r="785">
      <c r="C785" s="66"/>
    </row>
    <row r="786">
      <c r="C786" s="66"/>
    </row>
    <row r="787">
      <c r="C787" s="66"/>
    </row>
    <row r="788">
      <c r="C788" s="66"/>
    </row>
    <row r="789">
      <c r="C789" s="66"/>
    </row>
    <row r="790">
      <c r="C790" s="66"/>
    </row>
    <row r="791">
      <c r="C791" s="66"/>
    </row>
    <row r="792">
      <c r="C792" s="66"/>
    </row>
    <row r="793">
      <c r="C793" s="66"/>
    </row>
    <row r="794">
      <c r="C794" s="66"/>
    </row>
    <row r="795">
      <c r="C795" s="66"/>
    </row>
    <row r="796">
      <c r="C796" s="66"/>
    </row>
    <row r="797">
      <c r="C797" s="66"/>
    </row>
    <row r="798">
      <c r="C798" s="66"/>
    </row>
    <row r="799">
      <c r="C799" s="66"/>
    </row>
    <row r="800">
      <c r="C800" s="66"/>
    </row>
    <row r="801">
      <c r="C801" s="66"/>
    </row>
    <row r="802">
      <c r="C802" s="66"/>
    </row>
    <row r="803">
      <c r="C803" s="66"/>
    </row>
    <row r="804">
      <c r="C804" s="66"/>
    </row>
    <row r="805">
      <c r="C805" s="66"/>
    </row>
    <row r="806">
      <c r="C806" s="66"/>
    </row>
    <row r="807">
      <c r="C807" s="66"/>
    </row>
    <row r="808">
      <c r="C808" s="66"/>
    </row>
    <row r="809">
      <c r="C809" s="66"/>
    </row>
    <row r="810">
      <c r="C810" s="66"/>
    </row>
    <row r="811">
      <c r="C811" s="66"/>
    </row>
    <row r="812">
      <c r="C812" s="66"/>
    </row>
    <row r="813">
      <c r="C813" s="66"/>
    </row>
    <row r="814">
      <c r="C814" s="66"/>
    </row>
    <row r="815">
      <c r="C815" s="66"/>
    </row>
    <row r="816">
      <c r="C816" s="66"/>
    </row>
    <row r="817">
      <c r="C817" s="66"/>
    </row>
    <row r="818">
      <c r="C818" s="66"/>
    </row>
    <row r="819">
      <c r="C819" s="66"/>
    </row>
    <row r="820">
      <c r="C820" s="66"/>
    </row>
    <row r="821">
      <c r="C821" s="66"/>
    </row>
    <row r="822">
      <c r="C822" s="66"/>
    </row>
    <row r="823">
      <c r="C823" s="66"/>
    </row>
    <row r="824">
      <c r="C824" s="66"/>
    </row>
    <row r="825">
      <c r="C825" s="66"/>
    </row>
    <row r="826">
      <c r="C826" s="66"/>
    </row>
    <row r="827">
      <c r="C827" s="66"/>
    </row>
    <row r="828">
      <c r="C828" s="66"/>
    </row>
    <row r="829">
      <c r="C829" s="66"/>
    </row>
    <row r="830">
      <c r="C830" s="66"/>
    </row>
    <row r="831">
      <c r="C831" s="66"/>
    </row>
    <row r="832">
      <c r="C832" s="66"/>
    </row>
    <row r="833">
      <c r="C833" s="66"/>
    </row>
    <row r="834">
      <c r="C834" s="66"/>
    </row>
    <row r="835">
      <c r="C835" s="66"/>
    </row>
    <row r="836">
      <c r="C836" s="66"/>
    </row>
    <row r="837">
      <c r="C837" s="66"/>
    </row>
    <row r="838">
      <c r="C838" s="66"/>
    </row>
    <row r="839">
      <c r="C839" s="66"/>
    </row>
    <row r="840">
      <c r="C840" s="66"/>
    </row>
    <row r="841">
      <c r="C841" s="66"/>
    </row>
    <row r="842">
      <c r="C842" s="66"/>
    </row>
    <row r="843">
      <c r="C843" s="66"/>
    </row>
    <row r="844">
      <c r="C844" s="66"/>
    </row>
    <row r="845">
      <c r="C845" s="66"/>
    </row>
    <row r="846">
      <c r="C846" s="66"/>
    </row>
    <row r="847">
      <c r="C847" s="66"/>
    </row>
    <row r="848">
      <c r="C848" s="66"/>
    </row>
    <row r="849">
      <c r="C849" s="66"/>
    </row>
    <row r="850">
      <c r="C850" s="66"/>
    </row>
    <row r="851">
      <c r="C851" s="66"/>
    </row>
    <row r="852">
      <c r="C852" s="66"/>
    </row>
    <row r="853">
      <c r="C853" s="66"/>
    </row>
    <row r="854">
      <c r="C854" s="66"/>
    </row>
    <row r="855">
      <c r="C855" s="66"/>
    </row>
    <row r="856">
      <c r="C856" s="66"/>
    </row>
    <row r="857">
      <c r="C857" s="66"/>
    </row>
    <row r="858">
      <c r="C858" s="66"/>
    </row>
    <row r="859">
      <c r="C859" s="66"/>
    </row>
    <row r="860">
      <c r="C860" s="66"/>
    </row>
    <row r="861">
      <c r="C861" s="66"/>
    </row>
    <row r="862">
      <c r="C862" s="66"/>
    </row>
    <row r="863">
      <c r="C863" s="66"/>
    </row>
    <row r="864">
      <c r="C864" s="66"/>
    </row>
    <row r="865">
      <c r="C865" s="66"/>
    </row>
    <row r="866">
      <c r="C866" s="66"/>
    </row>
    <row r="867">
      <c r="C867" s="66"/>
    </row>
    <row r="868">
      <c r="C868" s="66"/>
    </row>
    <row r="869">
      <c r="C869" s="66"/>
    </row>
    <row r="870">
      <c r="C870" s="66"/>
    </row>
    <row r="871">
      <c r="C871" s="66"/>
    </row>
    <row r="872">
      <c r="C872" s="66"/>
    </row>
    <row r="873">
      <c r="C873" s="66"/>
    </row>
    <row r="874">
      <c r="C874" s="66"/>
    </row>
    <row r="875">
      <c r="C875" s="66"/>
    </row>
    <row r="876">
      <c r="C876" s="66"/>
    </row>
    <row r="877">
      <c r="C877" s="66"/>
    </row>
    <row r="878">
      <c r="C878" s="66"/>
    </row>
    <row r="879">
      <c r="C879" s="66"/>
    </row>
    <row r="880">
      <c r="C880" s="66"/>
    </row>
    <row r="881">
      <c r="C881" s="66"/>
    </row>
    <row r="882">
      <c r="C882" s="66"/>
    </row>
    <row r="883">
      <c r="C883" s="66"/>
    </row>
    <row r="884">
      <c r="C884" s="66"/>
    </row>
    <row r="885">
      <c r="C885" s="66"/>
    </row>
    <row r="886">
      <c r="C886" s="66"/>
    </row>
    <row r="887">
      <c r="C887" s="66"/>
    </row>
    <row r="888">
      <c r="C888" s="66"/>
    </row>
    <row r="889">
      <c r="C889" s="66"/>
    </row>
    <row r="890">
      <c r="C890" s="66"/>
    </row>
    <row r="891">
      <c r="C891" s="66"/>
    </row>
    <row r="892">
      <c r="C892" s="66"/>
    </row>
    <row r="893">
      <c r="C893" s="66"/>
    </row>
    <row r="894">
      <c r="C894" s="66"/>
    </row>
    <row r="895">
      <c r="C895" s="66"/>
    </row>
    <row r="896">
      <c r="C896" s="66"/>
    </row>
    <row r="897">
      <c r="C897" s="66"/>
    </row>
    <row r="898">
      <c r="C898" s="66"/>
    </row>
    <row r="899">
      <c r="C899" s="66"/>
    </row>
    <row r="900">
      <c r="C900" s="66"/>
    </row>
    <row r="901">
      <c r="C901" s="66"/>
    </row>
    <row r="902">
      <c r="C902" s="66"/>
    </row>
    <row r="903">
      <c r="C903" s="66"/>
    </row>
    <row r="904">
      <c r="C904" s="66"/>
    </row>
    <row r="905">
      <c r="C905" s="66"/>
    </row>
    <row r="906">
      <c r="C906" s="66"/>
    </row>
    <row r="907">
      <c r="C907" s="66"/>
    </row>
    <row r="908">
      <c r="C908" s="66"/>
    </row>
    <row r="909">
      <c r="C909" s="66"/>
    </row>
    <row r="910">
      <c r="C910" s="66"/>
    </row>
    <row r="911">
      <c r="C911" s="66"/>
    </row>
    <row r="912">
      <c r="C912" s="66"/>
    </row>
    <row r="913">
      <c r="C913" s="66"/>
    </row>
    <row r="914">
      <c r="C914" s="66"/>
    </row>
    <row r="915">
      <c r="C915" s="66"/>
    </row>
    <row r="916">
      <c r="C916" s="66"/>
    </row>
    <row r="917">
      <c r="C917" s="66"/>
    </row>
    <row r="918">
      <c r="C918" s="66"/>
    </row>
    <row r="919">
      <c r="C919" s="66"/>
    </row>
    <row r="920">
      <c r="C920" s="66"/>
    </row>
    <row r="921">
      <c r="C921" s="66"/>
    </row>
    <row r="922">
      <c r="C922" s="66"/>
    </row>
    <row r="923">
      <c r="C923" s="66"/>
    </row>
    <row r="924">
      <c r="C924" s="66"/>
    </row>
    <row r="925">
      <c r="C925" s="66"/>
    </row>
    <row r="926">
      <c r="C926" s="66"/>
    </row>
    <row r="927">
      <c r="C927" s="66"/>
    </row>
    <row r="928">
      <c r="C928" s="66"/>
    </row>
    <row r="929">
      <c r="C929" s="66"/>
    </row>
    <row r="930">
      <c r="C930" s="66"/>
    </row>
    <row r="931">
      <c r="C931" s="66"/>
    </row>
    <row r="932">
      <c r="C932" s="66"/>
    </row>
    <row r="933">
      <c r="C933" s="66"/>
    </row>
    <row r="934">
      <c r="C934" s="66"/>
    </row>
    <row r="935">
      <c r="C935" s="66"/>
    </row>
    <row r="936">
      <c r="C936" s="66"/>
    </row>
    <row r="937">
      <c r="C937" s="66"/>
    </row>
    <row r="938">
      <c r="C938" s="66"/>
    </row>
    <row r="939">
      <c r="C939" s="66"/>
    </row>
    <row r="940">
      <c r="C940" s="66"/>
    </row>
    <row r="941">
      <c r="C941" s="66"/>
    </row>
    <row r="942">
      <c r="C942" s="66"/>
    </row>
    <row r="943">
      <c r="C943" s="66"/>
    </row>
    <row r="944">
      <c r="C944" s="66"/>
    </row>
    <row r="945">
      <c r="C945" s="66"/>
    </row>
    <row r="946">
      <c r="C946" s="66"/>
    </row>
    <row r="947">
      <c r="C947" s="66"/>
    </row>
    <row r="948">
      <c r="C948" s="66"/>
    </row>
    <row r="949">
      <c r="C949" s="66"/>
    </row>
    <row r="950">
      <c r="C950" s="66"/>
    </row>
    <row r="951">
      <c r="C951" s="66"/>
    </row>
    <row r="952">
      <c r="C952" s="66"/>
    </row>
    <row r="953">
      <c r="C953" s="66"/>
    </row>
    <row r="954">
      <c r="C954" s="66"/>
    </row>
    <row r="955">
      <c r="C955" s="66"/>
    </row>
    <row r="956">
      <c r="C956" s="66"/>
    </row>
    <row r="957">
      <c r="C957" s="66"/>
    </row>
    <row r="958">
      <c r="C958" s="66"/>
    </row>
    <row r="959">
      <c r="C959" s="66"/>
    </row>
    <row r="960">
      <c r="C960" s="66"/>
    </row>
    <row r="961">
      <c r="C961" s="66"/>
    </row>
    <row r="962">
      <c r="C962" s="66"/>
    </row>
    <row r="963">
      <c r="C963" s="66"/>
    </row>
    <row r="964">
      <c r="C964" s="66"/>
    </row>
    <row r="965">
      <c r="C965" s="66"/>
    </row>
    <row r="966">
      <c r="C966" s="66"/>
    </row>
    <row r="967">
      <c r="C967" s="66"/>
    </row>
    <row r="968">
      <c r="C968" s="66"/>
    </row>
    <row r="969">
      <c r="C969" s="66"/>
    </row>
    <row r="970">
      <c r="C970" s="66"/>
    </row>
    <row r="971">
      <c r="C971" s="66"/>
    </row>
    <row r="972">
      <c r="C972" s="66"/>
    </row>
    <row r="973">
      <c r="C973" s="66"/>
    </row>
    <row r="974">
      <c r="C974" s="66"/>
    </row>
    <row r="975">
      <c r="C975" s="66"/>
    </row>
    <row r="976">
      <c r="C976" s="66"/>
    </row>
    <row r="977">
      <c r="C977" s="66"/>
    </row>
    <row r="978">
      <c r="C978" s="66"/>
    </row>
    <row r="979">
      <c r="C979" s="66"/>
    </row>
    <row r="980">
      <c r="C980" s="66"/>
    </row>
    <row r="981">
      <c r="C981" s="66"/>
    </row>
    <row r="982">
      <c r="C982" s="66"/>
    </row>
    <row r="983">
      <c r="C983" s="66"/>
    </row>
    <row r="984">
      <c r="C984" s="66"/>
    </row>
    <row r="985">
      <c r="C985" s="66"/>
    </row>
    <row r="986">
      <c r="C986" s="66"/>
    </row>
    <row r="987">
      <c r="C987" s="66"/>
    </row>
    <row r="988">
      <c r="C988" s="66"/>
    </row>
    <row r="989">
      <c r="C989" s="66"/>
    </row>
    <row r="990">
      <c r="C990" s="66"/>
    </row>
    <row r="991">
      <c r="C991" s="66"/>
    </row>
    <row r="992">
      <c r="C992" s="66"/>
    </row>
    <row r="993">
      <c r="C993" s="66"/>
    </row>
    <row r="994">
      <c r="C994" s="66"/>
    </row>
    <row r="995">
      <c r="C995" s="66"/>
    </row>
    <row r="996">
      <c r="C996" s="66"/>
    </row>
    <row r="997">
      <c r="C997" s="66"/>
    </row>
    <row r="998">
      <c r="C998" s="66"/>
    </row>
    <row r="999">
      <c r="C999" s="66"/>
    </row>
    <row r="1000">
      <c r="C1000" s="66"/>
    </row>
    <row r="1001">
      <c r="C1001" s="66"/>
    </row>
  </sheetData>
  <mergeCells count="64">
    <mergeCell ref="E37:E38"/>
    <mergeCell ref="F37:K38"/>
    <mergeCell ref="F39:G39"/>
    <mergeCell ref="H39:K39"/>
    <mergeCell ref="F40:G40"/>
    <mergeCell ref="H40:K40"/>
    <mergeCell ref="H41:K41"/>
    <mergeCell ref="F46:G46"/>
    <mergeCell ref="F47:G47"/>
    <mergeCell ref="F48:G48"/>
    <mergeCell ref="F49:G49"/>
    <mergeCell ref="H42:K42"/>
    <mergeCell ref="H43:K43"/>
    <mergeCell ref="F44:G44"/>
    <mergeCell ref="H44:K44"/>
    <mergeCell ref="F45:G45"/>
    <mergeCell ref="H45:K45"/>
    <mergeCell ref="H46:K46"/>
    <mergeCell ref="F52:K52"/>
    <mergeCell ref="L52:R52"/>
    <mergeCell ref="J56:K56"/>
    <mergeCell ref="M56:S56"/>
    <mergeCell ref="H47:K47"/>
    <mergeCell ref="H48:K48"/>
    <mergeCell ref="H49:K49"/>
    <mergeCell ref="F50:K50"/>
    <mergeCell ref="L50:R50"/>
    <mergeCell ref="F51:K51"/>
    <mergeCell ref="L51:R51"/>
    <mergeCell ref="E1:G1"/>
    <mergeCell ref="N1:S1"/>
    <mergeCell ref="I3:M3"/>
    <mergeCell ref="E6:F6"/>
    <mergeCell ref="L6:M6"/>
    <mergeCell ref="E8:F8"/>
    <mergeCell ref="I8:M8"/>
    <mergeCell ref="E9:F10"/>
    <mergeCell ref="H9:H10"/>
    <mergeCell ref="I9:M10"/>
    <mergeCell ref="N10:P10"/>
    <mergeCell ref="Q10:S10"/>
    <mergeCell ref="E11:F11"/>
    <mergeCell ref="L11:S11"/>
    <mergeCell ref="M12:S12"/>
    <mergeCell ref="I20:S20"/>
    <mergeCell ref="I21:S21"/>
    <mergeCell ref="I22:S22"/>
    <mergeCell ref="I23:S23"/>
    <mergeCell ref="I24:S24"/>
    <mergeCell ref="I25:S25"/>
    <mergeCell ref="L37:L38"/>
    <mergeCell ref="M37:N37"/>
    <mergeCell ref="O37:P37"/>
    <mergeCell ref="Q37:R37"/>
    <mergeCell ref="I26:S26"/>
    <mergeCell ref="I27:S27"/>
    <mergeCell ref="I28:S28"/>
    <mergeCell ref="I29:S29"/>
    <mergeCell ref="F36:K36"/>
    <mergeCell ref="M36:R36"/>
    <mergeCell ref="S36:S38"/>
    <mergeCell ref="F41:G41"/>
    <mergeCell ref="F42:G42"/>
    <mergeCell ref="F43:G43"/>
  </mergeCells>
  <conditionalFormatting sqref="S39:S47">
    <cfRule type="notContainsBlanks" dxfId="4" priority="1">
      <formula>LEN(TRIM(S39))&gt;0</formula>
    </cfRule>
  </conditionalFormatting>
  <hyperlinks>
    <hyperlink r:id="rId1" ref="E5"/>
    <hyperlink r:id="rId2" ref="E50"/>
  </hyperlinks>
  <printOptions horizontalCentered="1"/>
  <pageMargins bottom="0.0" footer="0.0" header="0.0" left="1.024570723840243" right="0.25" top="0.13519536473035212"/>
  <pageSetup fitToHeight="0" paperSize="9" cellComments="atEnd" orientation="portrait" pageOrder="overThenDown"/>
  <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169"/>
      <c r="B1" s="170" t="s">
        <v>7175</v>
      </c>
      <c r="I1" s="171"/>
      <c r="J1" s="169"/>
      <c r="K1" s="170" t="s">
        <v>7176</v>
      </c>
      <c r="S1" s="171"/>
      <c r="T1" s="169"/>
      <c r="U1" s="170" t="s">
        <v>7177</v>
      </c>
      <c r="AB1" s="169"/>
    </row>
    <row r="2">
      <c r="A2" s="169"/>
      <c r="B2" s="169"/>
      <c r="C2" s="169"/>
      <c r="D2" s="169"/>
      <c r="E2" s="169"/>
      <c r="F2" s="169"/>
      <c r="G2" s="169"/>
      <c r="H2" s="169"/>
      <c r="I2" s="169"/>
      <c r="J2" s="169"/>
      <c r="K2" s="172" t="s">
        <v>7178</v>
      </c>
      <c r="L2" s="173" t="s">
        <v>7179</v>
      </c>
      <c r="R2" s="174"/>
      <c r="S2" s="174"/>
      <c r="T2" s="169"/>
      <c r="U2" s="175" t="str">
        <f/>
        <v>#ERROR!</v>
      </c>
      <c r="V2" s="173" t="s">
        <v>7180</v>
      </c>
      <c r="Z2" s="174"/>
      <c r="AA2" s="174"/>
      <c r="AB2" s="169"/>
    </row>
    <row r="3">
      <c r="A3" s="169"/>
      <c r="B3" s="176" t="s">
        <v>7181</v>
      </c>
      <c r="I3" s="177"/>
      <c r="J3" s="169"/>
      <c r="K3" s="172" t="s">
        <v>7178</v>
      </c>
      <c r="L3" s="173" t="s">
        <v>7182</v>
      </c>
      <c r="S3" s="174"/>
      <c r="T3" s="169"/>
      <c r="U3" s="175" t="str">
        <f/>
        <v>#ERROR!</v>
      </c>
      <c r="V3" s="173" t="s">
        <v>7183</v>
      </c>
      <c r="AA3" s="174"/>
      <c r="AB3" s="169"/>
    </row>
    <row r="4">
      <c r="A4" s="169"/>
      <c r="I4" s="177"/>
      <c r="J4" s="169"/>
      <c r="K4" s="172" t="s">
        <v>7178</v>
      </c>
      <c r="L4" s="173" t="s">
        <v>7184</v>
      </c>
      <c r="Q4" s="174"/>
      <c r="R4" s="174"/>
      <c r="S4" s="174"/>
      <c r="T4" s="169"/>
      <c r="U4" s="175" t="str">
        <f/>
        <v>#ERROR!</v>
      </c>
      <c r="V4" s="173" t="s">
        <v>7185</v>
      </c>
      <c r="Z4" s="174"/>
      <c r="AA4" s="174"/>
      <c r="AB4" s="169"/>
    </row>
    <row r="5">
      <c r="A5" s="169"/>
      <c r="I5" s="177"/>
      <c r="J5" s="169"/>
      <c r="K5" s="172" t="s">
        <v>7178</v>
      </c>
      <c r="L5" s="173" t="s">
        <v>7186</v>
      </c>
      <c r="Q5" s="174"/>
      <c r="R5" s="174"/>
      <c r="S5" s="174"/>
      <c r="T5" s="169"/>
      <c r="U5" s="175" t="str">
        <f/>
        <v>#ERROR!</v>
      </c>
      <c r="V5" s="173" t="s">
        <v>7187</v>
      </c>
      <c r="AA5" s="174"/>
      <c r="AB5" s="169"/>
    </row>
    <row r="6">
      <c r="A6" s="169"/>
      <c r="I6" s="177"/>
      <c r="J6" s="169"/>
      <c r="K6" s="172" t="s">
        <v>7178</v>
      </c>
      <c r="L6" s="173" t="s">
        <v>7188</v>
      </c>
      <c r="P6" s="174"/>
      <c r="Q6" s="174"/>
      <c r="R6" s="174"/>
      <c r="S6" s="174"/>
      <c r="T6" s="169"/>
      <c r="U6" s="175" t="str">
        <f/>
        <v>#ERROR!</v>
      </c>
      <c r="V6" s="173" t="s">
        <v>7189</v>
      </c>
      <c r="AB6" s="169"/>
    </row>
    <row r="7">
      <c r="A7" s="169"/>
      <c r="I7" s="177"/>
      <c r="J7" s="169"/>
      <c r="K7" s="172" t="s">
        <v>7178</v>
      </c>
      <c r="L7" s="173" t="s">
        <v>7190</v>
      </c>
      <c r="Q7" s="174"/>
      <c r="R7" s="174"/>
      <c r="S7" s="174"/>
      <c r="T7" s="169"/>
      <c r="U7" s="175" t="str">
        <f/>
        <v>#ERROR!</v>
      </c>
      <c r="V7" s="173" t="s">
        <v>7191</v>
      </c>
      <c r="AB7" s="169"/>
    </row>
    <row r="8">
      <c r="A8" s="169"/>
      <c r="B8" s="170" t="s">
        <v>7192</v>
      </c>
      <c r="I8" s="171"/>
      <c r="J8" s="169"/>
      <c r="K8" s="169"/>
      <c r="L8" s="169"/>
      <c r="M8" s="169"/>
      <c r="N8" s="169"/>
      <c r="O8" s="169"/>
      <c r="P8" s="169"/>
      <c r="Q8" s="169"/>
      <c r="R8" s="169"/>
      <c r="S8" s="169"/>
      <c r="T8" s="169"/>
      <c r="U8" s="175" t="str">
        <f/>
        <v>#ERROR!</v>
      </c>
      <c r="V8" s="173" t="s">
        <v>7193</v>
      </c>
      <c r="AB8" s="169"/>
    </row>
    <row r="9">
      <c r="A9" s="169"/>
      <c r="B9" s="169"/>
      <c r="C9" s="169"/>
      <c r="D9" s="169"/>
      <c r="E9" s="169"/>
      <c r="F9" s="169"/>
      <c r="G9" s="169"/>
      <c r="H9" s="169"/>
      <c r="I9" s="169"/>
      <c r="J9" s="169"/>
      <c r="K9" s="170" t="s">
        <v>7194</v>
      </c>
      <c r="S9" s="171"/>
      <c r="T9" s="169"/>
      <c r="U9" s="175" t="str">
        <f/>
        <v>#ERROR!</v>
      </c>
      <c r="V9" s="173" t="s">
        <v>7195</v>
      </c>
      <c r="Z9" s="178"/>
      <c r="AA9" s="178"/>
      <c r="AB9" s="169"/>
    </row>
    <row r="10">
      <c r="A10" s="169"/>
      <c r="B10" s="179" t="str">
        <f/>
        <v>#ERROR!</v>
      </c>
      <c r="C10" s="176" t="s">
        <v>7196</v>
      </c>
      <c r="I10" s="177"/>
      <c r="J10" s="169"/>
      <c r="K10" s="172" t="s">
        <v>7178</v>
      </c>
      <c r="L10" s="173" t="s">
        <v>7197</v>
      </c>
      <c r="Q10" s="169"/>
      <c r="R10" s="169"/>
      <c r="S10" s="169"/>
      <c r="T10" s="169"/>
      <c r="U10" s="169"/>
      <c r="V10" s="169"/>
      <c r="W10" s="169"/>
      <c r="X10" s="169"/>
      <c r="Y10" s="169"/>
      <c r="Z10" s="169"/>
      <c r="AA10" s="169"/>
      <c r="AB10" s="169"/>
    </row>
    <row r="11">
      <c r="A11" s="169"/>
      <c r="B11" s="169"/>
      <c r="I11" s="177"/>
      <c r="J11" s="169"/>
      <c r="K11" s="172" t="s">
        <v>7178</v>
      </c>
      <c r="L11" s="173" t="s">
        <v>7198</v>
      </c>
      <c r="P11" s="169"/>
      <c r="Q11" s="169"/>
      <c r="R11" s="169"/>
      <c r="S11" s="169"/>
      <c r="T11" s="169"/>
      <c r="U11" s="170" t="s">
        <v>7199</v>
      </c>
      <c r="AB11" s="169"/>
    </row>
    <row r="12">
      <c r="A12" s="169"/>
      <c r="B12" s="179" t="str">
        <f/>
        <v>#ERROR!</v>
      </c>
      <c r="C12" s="176" t="s">
        <v>7200</v>
      </c>
      <c r="I12" s="177"/>
      <c r="J12" s="169"/>
      <c r="K12" s="172" t="s">
        <v>7178</v>
      </c>
      <c r="L12" s="173" t="s">
        <v>7201</v>
      </c>
      <c r="R12" s="169"/>
      <c r="S12" s="169"/>
      <c r="T12" s="169"/>
      <c r="U12" s="172" t="s">
        <v>7178</v>
      </c>
      <c r="V12" s="173" t="s">
        <v>7202</v>
      </c>
      <c r="AB12" s="169"/>
    </row>
    <row r="13">
      <c r="A13" s="169"/>
      <c r="B13" s="179" t="str">
        <f/>
        <v>#ERROR!</v>
      </c>
      <c r="C13" s="176" t="s">
        <v>7203</v>
      </c>
      <c r="I13" s="177"/>
      <c r="J13" s="169"/>
      <c r="K13" s="172" t="s">
        <v>7178</v>
      </c>
      <c r="L13" s="173" t="s">
        <v>7204</v>
      </c>
      <c r="Q13" s="169"/>
      <c r="R13" s="169"/>
      <c r="S13" s="169"/>
      <c r="T13" s="169"/>
      <c r="U13" s="172" t="s">
        <v>7178</v>
      </c>
      <c r="V13" s="173" t="s">
        <v>7205</v>
      </c>
      <c r="AB13" s="169"/>
    </row>
    <row r="14">
      <c r="A14" s="169"/>
      <c r="B14" s="169"/>
      <c r="I14" s="177"/>
      <c r="J14" s="169"/>
      <c r="K14" s="172" t="s">
        <v>7178</v>
      </c>
      <c r="L14" s="173" t="s">
        <v>7206</v>
      </c>
      <c r="P14" s="169"/>
      <c r="Q14" s="169"/>
      <c r="R14" s="169"/>
      <c r="S14" s="169"/>
      <c r="T14" s="169"/>
      <c r="U14" s="172" t="s">
        <v>7178</v>
      </c>
      <c r="V14" s="173" t="s">
        <v>7207</v>
      </c>
      <c r="AB14" s="169"/>
    </row>
    <row r="15">
      <c r="A15" s="169"/>
      <c r="B15" s="179" t="str">
        <f/>
        <v>#ERROR!</v>
      </c>
      <c r="C15" s="176" t="s">
        <v>7208</v>
      </c>
      <c r="I15" s="177"/>
      <c r="J15" s="169"/>
      <c r="K15" s="172" t="s">
        <v>7178</v>
      </c>
      <c r="L15" s="180" t="s">
        <v>7209</v>
      </c>
      <c r="S15" s="181"/>
      <c r="T15" s="169"/>
      <c r="U15" s="172" t="s">
        <v>7178</v>
      </c>
      <c r="V15" s="173" t="s">
        <v>7210</v>
      </c>
      <c r="AB15" s="169"/>
    </row>
    <row r="16">
      <c r="A16" s="169"/>
      <c r="B16" s="169"/>
      <c r="I16" s="177"/>
      <c r="J16" s="169"/>
      <c r="K16" s="172" t="s">
        <v>7178</v>
      </c>
      <c r="L16" s="173" t="s">
        <v>7211</v>
      </c>
      <c r="P16" s="174"/>
      <c r="Q16" s="174"/>
      <c r="R16" s="174"/>
      <c r="S16" s="174"/>
      <c r="T16" s="169"/>
      <c r="U16" s="172" t="s">
        <v>7178</v>
      </c>
      <c r="V16" s="173" t="s">
        <v>7212</v>
      </c>
      <c r="AB16" s="169"/>
    </row>
    <row r="17">
      <c r="A17" s="169"/>
      <c r="B17" s="179" t="str">
        <f/>
        <v>#ERROR!</v>
      </c>
      <c r="C17" s="182" t="s">
        <v>7213</v>
      </c>
      <c r="H17" s="169"/>
      <c r="I17" s="169"/>
      <c r="J17" s="169"/>
      <c r="K17" s="172" t="s">
        <v>7178</v>
      </c>
      <c r="L17" s="173" t="s">
        <v>7190</v>
      </c>
      <c r="S17" s="174"/>
      <c r="T17" s="169"/>
      <c r="U17" s="172" t="s">
        <v>7178</v>
      </c>
      <c r="V17" s="173" t="s">
        <v>7214</v>
      </c>
      <c r="AB17" s="169"/>
    </row>
    <row r="18">
      <c r="A18" s="169"/>
      <c r="B18" s="179" t="str">
        <f/>
        <v>#ERROR!</v>
      </c>
      <c r="C18" s="180" t="s">
        <v>7215</v>
      </c>
      <c r="I18" s="181"/>
      <c r="J18" s="169"/>
      <c r="K18" s="169"/>
      <c r="L18" s="169"/>
      <c r="M18" s="169"/>
      <c r="N18" s="169"/>
      <c r="O18" s="169"/>
      <c r="P18" s="169"/>
      <c r="Q18" s="169"/>
      <c r="R18" s="169"/>
      <c r="S18" s="169"/>
      <c r="T18" s="169"/>
      <c r="U18" s="169"/>
      <c r="V18" s="169"/>
      <c r="W18" s="169"/>
      <c r="X18" s="169"/>
      <c r="Y18" s="169"/>
      <c r="Z18" s="169"/>
      <c r="AA18" s="169"/>
      <c r="AB18" s="169"/>
    </row>
    <row r="19">
      <c r="A19" s="169"/>
      <c r="B19" s="179" t="str">
        <f/>
        <v>#ERROR!</v>
      </c>
      <c r="C19" s="176" t="s">
        <v>7216</v>
      </c>
      <c r="I19" s="181"/>
      <c r="J19" s="169"/>
      <c r="K19" s="170" t="s">
        <v>7217</v>
      </c>
      <c r="S19" s="171"/>
      <c r="T19" s="169"/>
      <c r="U19" s="183" t="s">
        <v>7218</v>
      </c>
      <c r="Z19" s="184"/>
      <c r="AA19" s="184"/>
      <c r="AB19" s="184"/>
    </row>
    <row r="20">
      <c r="A20" s="169"/>
      <c r="B20" s="169"/>
      <c r="I20" s="177"/>
      <c r="J20" s="169"/>
      <c r="K20" s="172" t="s">
        <v>7178</v>
      </c>
      <c r="L20" s="182" t="s">
        <v>7219</v>
      </c>
      <c r="P20" s="169"/>
      <c r="Q20" s="169"/>
      <c r="R20" s="169"/>
      <c r="S20" s="169"/>
      <c r="T20" s="169"/>
      <c r="U20" s="172" t="s">
        <v>7178</v>
      </c>
      <c r="V20" s="173" t="s">
        <v>7220</v>
      </c>
      <c r="AA20" s="169"/>
      <c r="AB20" s="169"/>
    </row>
    <row r="21">
      <c r="A21" s="169"/>
      <c r="B21" s="179" t="str">
        <f/>
        <v>#ERROR!</v>
      </c>
      <c r="C21" s="182" t="s">
        <v>7221</v>
      </c>
      <c r="G21" s="177"/>
      <c r="H21" s="177"/>
      <c r="I21" s="177"/>
      <c r="J21" s="169"/>
      <c r="K21" s="172" t="s">
        <v>7178</v>
      </c>
      <c r="L21" s="182" t="s">
        <v>7222</v>
      </c>
      <c r="Q21" s="169"/>
      <c r="R21" s="169"/>
      <c r="S21" s="169"/>
      <c r="T21" s="169"/>
      <c r="U21" s="172" t="s">
        <v>7178</v>
      </c>
      <c r="V21" s="173" t="s">
        <v>7223</v>
      </c>
      <c r="AA21" s="169"/>
      <c r="AB21" s="169"/>
    </row>
    <row r="22">
      <c r="A22" s="169"/>
      <c r="B22" s="183" t="s">
        <v>7224</v>
      </c>
      <c r="F22" s="169"/>
      <c r="G22" s="169"/>
      <c r="H22" s="169"/>
      <c r="I22" s="169"/>
      <c r="J22" s="169"/>
      <c r="K22" s="172" t="s">
        <v>7178</v>
      </c>
      <c r="L22" s="182" t="s">
        <v>7184</v>
      </c>
      <c r="Q22" s="169"/>
      <c r="R22" s="169"/>
      <c r="S22" s="169"/>
      <c r="T22" s="169"/>
      <c r="U22" s="172" t="s">
        <v>7178</v>
      </c>
      <c r="V22" s="173" t="s">
        <v>7225</v>
      </c>
      <c r="Z22" s="169"/>
      <c r="AA22" s="169"/>
      <c r="AB22" s="169"/>
    </row>
    <row r="23">
      <c r="A23" s="169"/>
      <c r="B23" s="175" t="str">
        <f/>
        <v>#ERROR!</v>
      </c>
      <c r="C23" s="176" t="s">
        <v>7226</v>
      </c>
      <c r="I23" s="181"/>
      <c r="J23" s="169"/>
      <c r="K23" s="172" t="s">
        <v>7178</v>
      </c>
      <c r="L23" s="182" t="s">
        <v>7190</v>
      </c>
      <c r="Q23" s="169"/>
      <c r="R23" s="169"/>
      <c r="S23" s="169"/>
      <c r="T23" s="169"/>
      <c r="U23" s="169"/>
      <c r="V23" s="169"/>
      <c r="W23" s="169"/>
      <c r="X23" s="169"/>
      <c r="Y23" s="169"/>
      <c r="Z23" s="169"/>
      <c r="AA23" s="169"/>
      <c r="AB23" s="169"/>
    </row>
    <row r="24">
      <c r="A24" s="169"/>
      <c r="B24" s="169"/>
      <c r="I24" s="181"/>
      <c r="J24" s="169"/>
      <c r="K24" s="172" t="s">
        <v>7178</v>
      </c>
      <c r="L24" s="182" t="s">
        <v>7227</v>
      </c>
      <c r="S24" s="169"/>
      <c r="T24" s="169"/>
      <c r="U24" s="183" t="s">
        <v>7228</v>
      </c>
      <c r="Y24" s="184"/>
      <c r="Z24" s="184"/>
      <c r="AA24" s="184"/>
      <c r="AB24" s="184"/>
    </row>
    <row r="25">
      <c r="A25" s="169"/>
      <c r="B25" s="169"/>
      <c r="I25" s="181"/>
      <c r="J25" s="169"/>
      <c r="K25" s="172" t="s">
        <v>7178</v>
      </c>
      <c r="L25" s="182" t="s">
        <v>7229</v>
      </c>
      <c r="S25" s="185"/>
      <c r="T25" s="169"/>
      <c r="U25" s="172" t="s">
        <v>7178</v>
      </c>
      <c r="V25" s="173" t="s">
        <v>7230</v>
      </c>
      <c r="AA25" s="169"/>
      <c r="AB25" s="169"/>
    </row>
    <row r="26">
      <c r="A26" s="169"/>
      <c r="B26" s="169"/>
      <c r="I26" s="177"/>
      <c r="J26" s="169"/>
      <c r="K26" s="169"/>
      <c r="L26" s="169"/>
      <c r="M26" s="169"/>
      <c r="N26" s="169"/>
      <c r="O26" s="169"/>
      <c r="P26" s="169"/>
      <c r="Q26" s="169"/>
      <c r="R26" s="169"/>
      <c r="S26" s="169"/>
      <c r="T26" s="169"/>
      <c r="U26" s="172" t="s">
        <v>7178</v>
      </c>
      <c r="V26" s="180" t="s">
        <v>7231</v>
      </c>
      <c r="AB26" s="177"/>
    </row>
    <row r="27">
      <c r="A27" s="169"/>
      <c r="B27" s="175" t="str">
        <f/>
        <v>#ERROR!</v>
      </c>
      <c r="C27" s="176" t="s">
        <v>7232</v>
      </c>
      <c r="I27" s="181"/>
      <c r="J27" s="169"/>
      <c r="K27" s="170" t="s">
        <v>7233</v>
      </c>
      <c r="S27" s="171"/>
      <c r="T27" s="169"/>
      <c r="U27" s="169"/>
      <c r="AB27" s="177"/>
    </row>
    <row r="28">
      <c r="A28" s="169"/>
      <c r="B28" s="169"/>
      <c r="I28" s="181"/>
      <c r="J28" s="169"/>
      <c r="K28" s="172" t="s">
        <v>7178</v>
      </c>
      <c r="L28" s="182" t="s">
        <v>7234</v>
      </c>
      <c r="R28" s="169"/>
      <c r="S28" s="169"/>
      <c r="T28" s="169"/>
      <c r="U28" s="172" t="s">
        <v>7178</v>
      </c>
      <c r="V28" s="182" t="s">
        <v>7235</v>
      </c>
      <c r="Y28" s="169"/>
      <c r="Z28" s="169"/>
      <c r="AA28" s="169"/>
      <c r="AB28" s="169"/>
    </row>
    <row r="29">
      <c r="A29" s="169"/>
      <c r="B29" s="169"/>
      <c r="I29" s="181"/>
      <c r="J29" s="169"/>
      <c r="K29" s="172" t="s">
        <v>7178</v>
      </c>
      <c r="L29" s="182" t="s">
        <v>7236</v>
      </c>
      <c r="Q29" s="185"/>
      <c r="R29" s="169"/>
      <c r="S29" s="169"/>
      <c r="T29" s="169"/>
      <c r="U29" s="172" t="s">
        <v>7178</v>
      </c>
      <c r="V29" s="182" t="s">
        <v>7237</v>
      </c>
      <c r="Z29" s="169"/>
      <c r="AA29" s="169"/>
      <c r="AB29" s="169"/>
    </row>
    <row r="30">
      <c r="A30" s="169"/>
      <c r="B30" s="169"/>
      <c r="I30" s="181"/>
      <c r="J30" s="169"/>
      <c r="K30" s="172" t="s">
        <v>7178</v>
      </c>
      <c r="L30" s="182" t="s">
        <v>7238</v>
      </c>
      <c r="Q30" s="185"/>
      <c r="R30" s="169"/>
      <c r="S30" s="169"/>
      <c r="T30" s="169"/>
      <c r="U30" s="172" t="s">
        <v>7178</v>
      </c>
      <c r="V30" s="182" t="s">
        <v>7239</v>
      </c>
      <c r="Z30" s="169"/>
      <c r="AA30" s="169"/>
      <c r="AB30" s="169"/>
    </row>
    <row r="31">
      <c r="A31" s="169"/>
      <c r="B31" s="169"/>
      <c r="I31" s="181"/>
      <c r="J31" s="169"/>
      <c r="K31" s="172" t="s">
        <v>7178</v>
      </c>
      <c r="L31" s="182" t="s">
        <v>7195</v>
      </c>
      <c r="Q31" s="185"/>
      <c r="R31" s="169"/>
      <c r="S31" s="169"/>
      <c r="T31" s="169"/>
      <c r="U31" s="169"/>
      <c r="V31" s="169"/>
      <c r="W31" s="169"/>
      <c r="X31" s="169"/>
      <c r="Y31" s="169"/>
      <c r="Z31" s="169"/>
      <c r="AA31" s="169"/>
      <c r="AB31" s="169"/>
    </row>
    <row r="32">
      <c r="A32" s="169"/>
      <c r="B32" s="169"/>
      <c r="I32" s="177"/>
      <c r="J32" s="169"/>
      <c r="K32" s="172"/>
      <c r="L32" s="169"/>
      <c r="M32" s="169"/>
      <c r="N32" s="169"/>
      <c r="O32" s="169"/>
      <c r="P32" s="169"/>
      <c r="Q32" s="169"/>
      <c r="R32" s="169"/>
      <c r="S32" s="169"/>
      <c r="T32" s="169"/>
      <c r="U32" s="183" t="s">
        <v>7240</v>
      </c>
      <c r="Z32" s="184"/>
      <c r="AA32" s="184"/>
      <c r="AB32" s="184"/>
    </row>
    <row r="33">
      <c r="A33" s="169"/>
      <c r="B33" s="169"/>
      <c r="C33" s="169"/>
      <c r="D33" s="169"/>
      <c r="E33" s="169"/>
      <c r="F33" s="169"/>
      <c r="G33" s="169"/>
      <c r="H33" s="169"/>
      <c r="I33" s="171"/>
      <c r="J33" s="169"/>
      <c r="K33" s="170" t="s">
        <v>7241</v>
      </c>
      <c r="S33" s="169"/>
      <c r="T33" s="169"/>
      <c r="U33" s="172" t="s">
        <v>7178</v>
      </c>
      <c r="V33" s="173" t="s">
        <v>7242</v>
      </c>
      <c r="AA33" s="169"/>
      <c r="AB33" s="169"/>
    </row>
    <row r="34">
      <c r="A34" s="170" t="s">
        <v>7243</v>
      </c>
      <c r="I34" s="169"/>
      <c r="J34" s="169"/>
      <c r="K34" s="169"/>
      <c r="L34" s="169"/>
      <c r="M34" s="169"/>
      <c r="N34" s="169"/>
      <c r="O34" s="169"/>
      <c r="P34" s="169"/>
      <c r="Q34" s="169"/>
      <c r="R34" s="169"/>
      <c r="S34" s="185"/>
      <c r="T34" s="169"/>
      <c r="U34" s="172" t="s">
        <v>7178</v>
      </c>
      <c r="V34" s="176" t="s">
        <v>7244</v>
      </c>
      <c r="AB34" s="177"/>
    </row>
    <row r="35">
      <c r="A35" s="169"/>
      <c r="B35" s="175" t="str">
        <f/>
        <v>#ERROR!</v>
      </c>
      <c r="C35" s="182" t="s">
        <v>7245</v>
      </c>
      <c r="H35" s="169"/>
      <c r="I35" s="169"/>
      <c r="J35" s="169"/>
      <c r="K35" s="172" t="s">
        <v>7178</v>
      </c>
      <c r="L35" s="182" t="s">
        <v>7246</v>
      </c>
      <c r="S35" s="185"/>
      <c r="T35" s="169"/>
      <c r="U35" s="169"/>
      <c r="AB35" s="177"/>
    </row>
    <row r="36">
      <c r="A36" s="169"/>
      <c r="B36" s="175" t="str">
        <f/>
        <v>#ERROR!</v>
      </c>
      <c r="C36" s="182" t="s">
        <v>7247</v>
      </c>
      <c r="H36" s="169"/>
      <c r="I36" s="169"/>
      <c r="J36" s="169"/>
      <c r="K36" s="172" t="s">
        <v>7178</v>
      </c>
      <c r="L36" s="182" t="s">
        <v>7248</v>
      </c>
      <c r="Q36" s="185"/>
      <c r="R36" s="185"/>
      <c r="S36" s="185"/>
      <c r="T36" s="169"/>
      <c r="U36" s="172" t="s">
        <v>7178</v>
      </c>
      <c r="V36" s="176" t="s">
        <v>7249</v>
      </c>
      <c r="AB36" s="177"/>
    </row>
    <row r="37">
      <c r="A37" s="169"/>
      <c r="B37" s="175" t="str">
        <f/>
        <v>#ERROR!</v>
      </c>
      <c r="C37" s="182" t="s">
        <v>7250</v>
      </c>
      <c r="H37" s="169"/>
      <c r="I37" s="169"/>
      <c r="J37" s="169"/>
      <c r="K37" s="172" t="s">
        <v>7178</v>
      </c>
      <c r="L37" s="182" t="s">
        <v>7251</v>
      </c>
      <c r="P37" s="185"/>
      <c r="Q37" s="185"/>
      <c r="R37" s="185"/>
      <c r="S37" s="185"/>
      <c r="T37" s="169"/>
      <c r="U37" s="169"/>
      <c r="AB37" s="177"/>
    </row>
    <row r="38">
      <c r="A38" s="169"/>
      <c r="B38" s="175" t="str">
        <f/>
        <v>#ERROR!</v>
      </c>
      <c r="C38" s="182" t="s">
        <v>7252</v>
      </c>
      <c r="F38" s="169"/>
      <c r="G38" s="169"/>
      <c r="H38" s="169"/>
      <c r="I38" s="169"/>
      <c r="J38" s="169"/>
      <c r="K38" s="172" t="s">
        <v>7178</v>
      </c>
      <c r="L38" s="182" t="s">
        <v>7253</v>
      </c>
      <c r="P38" s="185"/>
      <c r="Q38" s="185"/>
      <c r="R38" s="185"/>
      <c r="S38" s="185"/>
      <c r="T38" s="169"/>
      <c r="U38" s="172" t="s">
        <v>7178</v>
      </c>
      <c r="V38" s="182" t="s">
        <v>7190</v>
      </c>
      <c r="Z38" s="169"/>
      <c r="AA38" s="169"/>
      <c r="AB38" s="169"/>
    </row>
    <row r="39">
      <c r="A39" s="169"/>
      <c r="B39" s="175" t="str">
        <f/>
        <v>#ERROR!</v>
      </c>
      <c r="C39" s="182" t="s">
        <v>7254</v>
      </c>
      <c r="H39" s="169"/>
      <c r="I39" s="169"/>
      <c r="J39" s="169"/>
      <c r="K39" s="172" t="s">
        <v>7178</v>
      </c>
      <c r="L39" s="176" t="s">
        <v>7255</v>
      </c>
      <c r="S39" s="185"/>
      <c r="T39" s="169"/>
      <c r="U39" s="169"/>
      <c r="V39" s="169"/>
      <c r="W39" s="169"/>
      <c r="X39" s="169"/>
      <c r="Y39" s="169"/>
      <c r="Z39" s="169"/>
      <c r="AA39" s="169"/>
      <c r="AB39" s="169"/>
    </row>
    <row r="40">
      <c r="A40" s="169"/>
      <c r="B40" s="169"/>
      <c r="C40" s="169"/>
      <c r="D40" s="169"/>
      <c r="E40" s="169"/>
      <c r="F40" s="169"/>
      <c r="G40" s="169"/>
      <c r="H40" s="169"/>
      <c r="I40" s="169"/>
      <c r="J40" s="169"/>
      <c r="K40" s="169"/>
      <c r="S40" s="185"/>
      <c r="T40" s="169"/>
      <c r="U40" s="170" t="s">
        <v>7256</v>
      </c>
      <c r="AB40" s="184"/>
    </row>
    <row r="41">
      <c r="A41" s="170" t="s">
        <v>7257</v>
      </c>
      <c r="I41" s="171"/>
      <c r="J41" s="169"/>
      <c r="K41" s="175" t="str">
        <f/>
        <v>#ERROR!</v>
      </c>
      <c r="L41" s="182" t="s">
        <v>7258</v>
      </c>
      <c r="S41" s="169"/>
      <c r="T41" s="169"/>
      <c r="U41" s="175" t="str">
        <f/>
        <v>#ERROR!</v>
      </c>
      <c r="V41" s="173" t="s">
        <v>7259</v>
      </c>
      <c r="AB41" s="169"/>
    </row>
    <row r="42">
      <c r="A42" s="182" t="s">
        <v>7260</v>
      </c>
      <c r="I42" s="169"/>
      <c r="J42" s="169"/>
      <c r="K42" s="175" t="str">
        <f/>
        <v>#ERROR!</v>
      </c>
      <c r="L42" s="182" t="s">
        <v>7261</v>
      </c>
      <c r="S42" s="171"/>
      <c r="T42" s="169"/>
      <c r="U42" s="175" t="str">
        <f/>
        <v>#ERROR!</v>
      </c>
      <c r="V42" s="173" t="s">
        <v>7262</v>
      </c>
      <c r="AB42" s="169"/>
    </row>
    <row r="43">
      <c r="A43" s="169"/>
      <c r="B43" s="175" t="str">
        <f/>
        <v>#ERROR!</v>
      </c>
      <c r="C43" s="176" t="s">
        <v>7263</v>
      </c>
      <c r="I43" s="181"/>
      <c r="J43" s="169"/>
      <c r="K43" s="169"/>
      <c r="L43" s="169"/>
      <c r="M43" s="169"/>
      <c r="N43" s="169"/>
      <c r="O43" s="169"/>
      <c r="P43" s="169"/>
      <c r="Q43" s="169"/>
      <c r="R43" s="169"/>
      <c r="S43" s="181"/>
      <c r="T43" s="169"/>
      <c r="U43" s="175" t="str">
        <f/>
        <v>#ERROR!</v>
      </c>
      <c r="V43" s="173" t="s">
        <v>7264</v>
      </c>
      <c r="AB43" s="169"/>
    </row>
    <row r="44">
      <c r="A44" s="169"/>
      <c r="B44" s="175" t="str">
        <f/>
        <v>#ERROR!</v>
      </c>
      <c r="C44" s="180" t="s">
        <v>7265</v>
      </c>
      <c r="I44" s="181"/>
      <c r="J44" s="169"/>
      <c r="K44" s="170" t="s">
        <v>7266</v>
      </c>
      <c r="S44" s="181"/>
      <c r="T44" s="169"/>
      <c r="U44" s="175" t="str">
        <f/>
        <v>#ERROR!</v>
      </c>
      <c r="V44" s="173" t="s">
        <v>7267</v>
      </c>
      <c r="AB44" s="169"/>
    </row>
    <row r="45">
      <c r="A45" s="169"/>
      <c r="B45" s="169"/>
      <c r="I45" s="181"/>
      <c r="J45" s="169"/>
      <c r="K45" s="175" t="str">
        <f/>
        <v>#ERROR!</v>
      </c>
      <c r="L45" s="180" t="s">
        <v>7268</v>
      </c>
      <c r="S45" s="181"/>
      <c r="T45" s="169"/>
      <c r="U45" s="175" t="str">
        <f/>
        <v>#ERROR!</v>
      </c>
      <c r="V45" s="173" t="s">
        <v>7269</v>
      </c>
      <c r="AB45" s="169"/>
    </row>
    <row r="46">
      <c r="A46" s="169"/>
      <c r="B46" s="175" t="str">
        <f/>
        <v>#ERROR!</v>
      </c>
      <c r="C46" s="176" t="s">
        <v>7270</v>
      </c>
      <c r="I46" s="181"/>
      <c r="J46" s="169"/>
      <c r="K46" s="169"/>
      <c r="S46" s="169"/>
      <c r="T46" s="169"/>
      <c r="U46" s="175" t="str">
        <f/>
        <v>#ERROR!</v>
      </c>
      <c r="V46" s="173" t="s">
        <v>7271</v>
      </c>
      <c r="AB46" s="169"/>
    </row>
    <row r="47">
      <c r="A47" s="169"/>
      <c r="B47" s="175" t="str">
        <f/>
        <v>#ERROR!</v>
      </c>
      <c r="C47" s="176" t="s">
        <v>7254</v>
      </c>
      <c r="I47" s="181"/>
      <c r="J47" s="169"/>
      <c r="K47" s="175" t="str">
        <f/>
        <v>#ERROR!</v>
      </c>
      <c r="L47" s="180" t="s">
        <v>7272</v>
      </c>
      <c r="S47" s="169"/>
      <c r="T47" s="169"/>
      <c r="U47" s="175" t="str">
        <f/>
        <v>#ERROR!</v>
      </c>
      <c r="V47" s="173" t="s">
        <v>7273</v>
      </c>
      <c r="AB47" s="169"/>
    </row>
    <row r="48">
      <c r="A48" s="169"/>
      <c r="B48" s="169"/>
      <c r="C48" s="169"/>
      <c r="D48" s="169"/>
      <c r="E48" s="169"/>
      <c r="F48" s="169"/>
      <c r="G48" s="169"/>
      <c r="H48" s="169"/>
      <c r="I48" s="169"/>
      <c r="J48" s="169"/>
      <c r="K48" s="175" t="str">
        <f/>
        <v>#ERROR!</v>
      </c>
      <c r="L48" s="182" t="s">
        <v>7274</v>
      </c>
      <c r="S48" s="169"/>
      <c r="T48" s="169"/>
      <c r="U48" s="175" t="str">
        <f/>
        <v>#ERROR!</v>
      </c>
      <c r="V48" s="180" t="s">
        <v>7275</v>
      </c>
      <c r="AB48" s="169"/>
    </row>
    <row r="49">
      <c r="A49" s="169"/>
      <c r="B49" s="169"/>
      <c r="C49" s="169"/>
      <c r="D49" s="169"/>
      <c r="E49" s="169"/>
      <c r="F49" s="169"/>
      <c r="G49" s="169"/>
      <c r="H49" s="169"/>
      <c r="I49" s="169"/>
      <c r="J49" s="169"/>
      <c r="K49" s="175" t="str">
        <f/>
        <v>#ERROR!</v>
      </c>
      <c r="L49" s="182" t="s">
        <v>7276</v>
      </c>
      <c r="Q49" s="169"/>
      <c r="R49" s="169"/>
      <c r="S49" s="169"/>
      <c r="T49" s="169"/>
      <c r="U49" s="169"/>
      <c r="AB49" s="169"/>
    </row>
    <row r="50">
      <c r="A50" s="169"/>
      <c r="B50" s="169"/>
      <c r="C50" s="169"/>
      <c r="D50" s="169"/>
      <c r="E50" s="169"/>
      <c r="F50" s="169"/>
      <c r="G50" s="169"/>
      <c r="H50" s="169"/>
      <c r="I50" s="169"/>
      <c r="J50" s="169"/>
      <c r="K50" s="169"/>
      <c r="L50" s="169"/>
      <c r="M50" s="169"/>
      <c r="N50" s="169"/>
      <c r="O50" s="169"/>
      <c r="P50" s="169"/>
      <c r="Q50" s="169"/>
      <c r="R50" s="169"/>
      <c r="S50" s="169"/>
      <c r="T50" s="169"/>
      <c r="U50" s="169"/>
      <c r="V50" s="169"/>
      <c r="W50" s="169"/>
      <c r="X50" s="169"/>
      <c r="Y50" s="169"/>
      <c r="Z50" s="169"/>
      <c r="AA50" s="169"/>
      <c r="AB50" s="169"/>
    </row>
    <row r="51">
      <c r="A51" s="169"/>
      <c r="B51" s="169"/>
      <c r="C51" s="169"/>
      <c r="D51" s="169"/>
      <c r="E51" s="169"/>
      <c r="F51" s="169"/>
      <c r="G51" s="169"/>
      <c r="H51" s="169"/>
      <c r="I51" s="169"/>
      <c r="J51" s="169"/>
      <c r="K51" s="169"/>
      <c r="L51" s="169"/>
      <c r="M51" s="169"/>
      <c r="N51" s="169"/>
      <c r="O51" s="169"/>
      <c r="P51" s="169"/>
      <c r="Q51" s="169"/>
      <c r="R51" s="169"/>
      <c r="S51" s="186"/>
      <c r="AB51" s="169"/>
    </row>
    <row r="52">
      <c r="A52" s="169"/>
      <c r="B52" s="170" t="s">
        <v>7277</v>
      </c>
      <c r="I52" s="184"/>
      <c r="J52" s="169"/>
      <c r="K52" s="169"/>
      <c r="L52" s="169"/>
      <c r="M52" s="169"/>
      <c r="N52" s="169"/>
      <c r="O52" s="169"/>
      <c r="P52" s="169"/>
      <c r="Q52" s="169"/>
      <c r="R52" s="169"/>
      <c r="AB52" s="187"/>
    </row>
    <row r="53">
      <c r="A53" s="169"/>
      <c r="B53" s="175" t="str">
        <f/>
        <v>#ERROR!</v>
      </c>
      <c r="C53" s="176" t="s">
        <v>7278</v>
      </c>
      <c r="I53" s="177"/>
      <c r="J53" s="169"/>
      <c r="K53" s="169"/>
      <c r="L53" s="169"/>
      <c r="M53" s="169"/>
      <c r="N53" s="169"/>
      <c r="O53" s="169"/>
      <c r="P53" s="169"/>
      <c r="Q53" s="169"/>
      <c r="R53" s="169"/>
      <c r="AB53" s="187"/>
    </row>
    <row r="54">
      <c r="A54" s="169"/>
      <c r="B54" s="175" t="str">
        <f/>
        <v>#ERROR!</v>
      </c>
      <c r="C54" s="176" t="s">
        <v>7279</v>
      </c>
      <c r="I54" s="177"/>
      <c r="J54" s="169"/>
      <c r="K54" s="169"/>
      <c r="L54" s="169"/>
      <c r="M54" s="169"/>
      <c r="N54" s="169"/>
      <c r="O54" s="169"/>
      <c r="P54" s="169"/>
      <c r="Q54" s="169"/>
      <c r="R54" s="169"/>
      <c r="AB54" s="187"/>
    </row>
    <row r="55">
      <c r="A55" s="169"/>
      <c r="B55" s="175" t="str">
        <f/>
        <v>#ERROR!</v>
      </c>
      <c r="C55" s="176" t="s">
        <v>7280</v>
      </c>
      <c r="I55" s="177"/>
      <c r="J55" s="169"/>
      <c r="K55" s="169"/>
      <c r="L55" s="169"/>
      <c r="M55" s="169"/>
      <c r="N55" s="169"/>
      <c r="O55" s="169"/>
      <c r="P55" s="169"/>
      <c r="Q55" s="169"/>
      <c r="R55" s="169"/>
      <c r="AB55" s="187"/>
    </row>
    <row r="56">
      <c r="A56" s="169"/>
      <c r="B56" s="175" t="str">
        <f/>
        <v>#ERROR!</v>
      </c>
      <c r="C56" s="176" t="s">
        <v>7281</v>
      </c>
      <c r="I56" s="177"/>
      <c r="J56" s="169"/>
      <c r="K56" s="169"/>
      <c r="L56" s="169"/>
      <c r="M56" s="169"/>
      <c r="N56" s="169"/>
      <c r="O56" s="169"/>
      <c r="P56" s="169"/>
      <c r="Q56" s="169"/>
      <c r="R56" s="169"/>
      <c r="S56" s="169"/>
      <c r="T56" s="169"/>
      <c r="U56" s="187"/>
      <c r="V56" s="187"/>
      <c r="W56" s="187"/>
      <c r="X56" s="187"/>
      <c r="Y56" s="187"/>
      <c r="Z56" s="187"/>
      <c r="AA56" s="187"/>
      <c r="AB56" s="187"/>
    </row>
    <row r="57">
      <c r="A57" s="169"/>
      <c r="B57" s="169"/>
      <c r="C57" s="169"/>
      <c r="D57" s="169"/>
      <c r="E57" s="169"/>
      <c r="F57" s="169"/>
      <c r="G57" s="169"/>
      <c r="H57" s="169"/>
      <c r="I57" s="169"/>
      <c r="J57" s="169"/>
      <c r="K57" s="169"/>
      <c r="L57" s="169"/>
      <c r="M57" s="169"/>
      <c r="N57" s="169"/>
      <c r="O57" s="169"/>
      <c r="P57" s="169"/>
      <c r="Q57" s="169"/>
      <c r="R57" s="169"/>
      <c r="S57" s="188" t="s">
        <v>7282</v>
      </c>
    </row>
    <row r="58">
      <c r="A58" s="169"/>
      <c r="B58" s="183" t="s">
        <v>7283</v>
      </c>
      <c r="E58" s="184"/>
      <c r="F58" s="184"/>
      <c r="G58" s="184"/>
      <c r="H58" s="184"/>
      <c r="I58" s="184"/>
      <c r="J58" s="169"/>
      <c r="K58" s="169"/>
      <c r="L58" s="169"/>
      <c r="M58" s="169"/>
      <c r="N58" s="169"/>
      <c r="O58" s="169"/>
      <c r="P58" s="169"/>
      <c r="Q58" s="169"/>
      <c r="R58" s="169"/>
      <c r="S58" s="188" t="s">
        <v>7284</v>
      </c>
    </row>
    <row r="59">
      <c r="A59" s="169"/>
      <c r="B59" s="175" t="str">
        <f/>
        <v>#ERROR!</v>
      </c>
      <c r="C59" s="176" t="s">
        <v>7285</v>
      </c>
      <c r="I59" s="169"/>
      <c r="J59" s="169"/>
      <c r="K59" s="169"/>
      <c r="L59" s="169"/>
      <c r="M59" s="169"/>
      <c r="N59" s="169"/>
      <c r="O59" s="169"/>
      <c r="P59" s="169"/>
      <c r="Q59" s="169"/>
      <c r="R59" s="169"/>
      <c r="S59" s="169"/>
      <c r="T59" s="169"/>
      <c r="U59" s="187"/>
      <c r="V59" s="187"/>
      <c r="W59" s="187"/>
      <c r="X59" s="187"/>
      <c r="Y59" s="187"/>
      <c r="Z59" s="187"/>
      <c r="AA59" s="187"/>
      <c r="AB59" s="187"/>
    </row>
    <row r="60">
      <c r="A60" s="169"/>
      <c r="B60" s="175" t="str">
        <f/>
        <v>#ERROR!</v>
      </c>
      <c r="C60" s="176" t="s">
        <v>7286</v>
      </c>
      <c r="I60" s="169"/>
      <c r="J60" s="169"/>
      <c r="K60" s="169"/>
      <c r="L60" s="169"/>
      <c r="M60" s="169"/>
      <c r="N60" s="169"/>
      <c r="O60" s="169"/>
      <c r="P60" s="169"/>
      <c r="Q60" s="169"/>
      <c r="R60" s="169"/>
      <c r="S60" s="188" t="s">
        <v>7287</v>
      </c>
    </row>
    <row r="61">
      <c r="A61" s="169"/>
      <c r="B61" s="175" t="str">
        <f/>
        <v>#ERROR!</v>
      </c>
      <c r="C61" s="176" t="s">
        <v>7288</v>
      </c>
      <c r="I61" s="169"/>
      <c r="J61" s="169"/>
      <c r="K61" s="169"/>
      <c r="L61" s="169"/>
      <c r="M61" s="169"/>
      <c r="N61" s="169"/>
      <c r="O61" s="169"/>
      <c r="P61" s="169"/>
      <c r="Q61" s="169"/>
      <c r="R61" s="169"/>
      <c r="S61" s="169"/>
      <c r="T61" s="169"/>
      <c r="U61" s="187"/>
      <c r="V61" s="187"/>
      <c r="W61" s="187"/>
      <c r="X61" s="187"/>
      <c r="Y61" s="187"/>
      <c r="Z61" s="187"/>
      <c r="AA61" s="187"/>
      <c r="AB61" s="187"/>
    </row>
    <row r="62">
      <c r="A62" s="169"/>
      <c r="B62" s="175" t="str">
        <f/>
        <v>#ERROR!</v>
      </c>
      <c r="C62" s="176" t="s">
        <v>7289</v>
      </c>
      <c r="I62" s="169"/>
      <c r="J62" s="169"/>
      <c r="K62" s="169"/>
      <c r="L62" s="169"/>
      <c r="M62" s="169"/>
      <c r="N62" s="169"/>
      <c r="O62" s="169"/>
      <c r="P62" s="169"/>
      <c r="Q62" s="169"/>
      <c r="R62" s="169"/>
      <c r="S62" s="169"/>
      <c r="T62" s="169"/>
      <c r="U62" s="187"/>
      <c r="V62" s="187"/>
      <c r="W62" s="187"/>
      <c r="X62" s="187"/>
      <c r="Y62" s="187"/>
      <c r="Z62" s="187"/>
      <c r="AA62" s="187"/>
      <c r="AB62" s="187"/>
    </row>
    <row r="63">
      <c r="A63" s="169"/>
      <c r="B63" s="175" t="str">
        <f/>
        <v>#ERROR!</v>
      </c>
      <c r="C63" s="176" t="s">
        <v>7188</v>
      </c>
      <c r="I63" s="169"/>
      <c r="J63" s="169"/>
      <c r="K63" s="169"/>
      <c r="L63" s="169"/>
      <c r="M63" s="169"/>
      <c r="N63" s="169"/>
      <c r="O63" s="169"/>
      <c r="P63" s="169"/>
      <c r="Q63" s="169"/>
      <c r="R63" s="169"/>
      <c r="S63" s="188" t="s">
        <v>7290</v>
      </c>
    </row>
    <row r="64">
      <c r="A64" s="169"/>
      <c r="B64" s="175" t="str">
        <f/>
        <v>#ERROR!</v>
      </c>
      <c r="C64" s="176" t="s">
        <v>7214</v>
      </c>
      <c r="I64" s="169"/>
      <c r="J64" s="169"/>
      <c r="K64" s="169"/>
      <c r="L64" s="169"/>
      <c r="M64" s="169"/>
      <c r="N64" s="169"/>
      <c r="O64" s="169"/>
      <c r="P64" s="169"/>
      <c r="Q64" s="169"/>
      <c r="R64" s="169"/>
      <c r="S64" s="169"/>
      <c r="T64" s="169"/>
      <c r="U64" s="189" t="s">
        <v>7175</v>
      </c>
      <c r="X64" s="187"/>
      <c r="Y64" s="187"/>
      <c r="Z64" s="187"/>
      <c r="AA64" s="187"/>
      <c r="AB64" s="187"/>
    </row>
    <row r="65">
      <c r="A65" s="169"/>
      <c r="B65" s="169"/>
      <c r="C65" s="177"/>
      <c r="I65" s="169"/>
      <c r="J65" s="169"/>
      <c r="K65" s="169"/>
      <c r="L65" s="169"/>
      <c r="M65" s="169"/>
      <c r="N65" s="169"/>
      <c r="O65" s="169"/>
      <c r="P65" s="169"/>
      <c r="Q65" s="169"/>
      <c r="R65" s="169"/>
      <c r="S65" s="169"/>
      <c r="T65" s="169"/>
      <c r="U65" s="189" t="s">
        <v>7192</v>
      </c>
      <c r="Z65" s="187"/>
      <c r="AA65" s="187"/>
      <c r="AB65" s="187"/>
    </row>
    <row r="66">
      <c r="A66" s="169"/>
      <c r="B66" s="183" t="s">
        <v>7291</v>
      </c>
      <c r="G66" s="184"/>
      <c r="H66" s="184"/>
      <c r="I66" s="184"/>
      <c r="J66" s="169"/>
      <c r="K66" s="169"/>
      <c r="L66" s="169"/>
      <c r="M66" s="169"/>
      <c r="N66" s="169"/>
      <c r="O66" s="169"/>
      <c r="P66" s="169"/>
      <c r="Q66" s="169"/>
      <c r="R66" s="169"/>
      <c r="S66" s="169"/>
      <c r="T66" s="169"/>
      <c r="U66" s="189" t="s">
        <v>7243</v>
      </c>
      <c r="Z66" s="187"/>
      <c r="AA66" s="187"/>
      <c r="AB66" s="187"/>
    </row>
    <row r="67">
      <c r="A67" s="169"/>
      <c r="B67" s="175" t="str">
        <f/>
        <v>#ERROR!</v>
      </c>
      <c r="C67" s="176" t="s">
        <v>7292</v>
      </c>
      <c r="I67" s="177"/>
      <c r="J67" s="169"/>
      <c r="K67" s="169"/>
      <c r="L67" s="169"/>
      <c r="M67" s="169"/>
      <c r="N67" s="169"/>
      <c r="O67" s="169"/>
      <c r="P67" s="169"/>
      <c r="Q67" s="169"/>
      <c r="R67" s="169"/>
      <c r="S67" s="169"/>
      <c r="T67" s="169"/>
      <c r="U67" s="189" t="s">
        <v>7293</v>
      </c>
      <c r="Y67" s="187"/>
      <c r="Z67" s="187"/>
      <c r="AA67" s="187"/>
      <c r="AB67" s="187"/>
    </row>
    <row r="68">
      <c r="A68" s="169"/>
      <c r="B68" s="175" t="str">
        <f/>
        <v>#ERROR!</v>
      </c>
      <c r="C68" s="176" t="s">
        <v>7294</v>
      </c>
      <c r="I68" s="169"/>
      <c r="J68" s="169"/>
      <c r="K68" s="169"/>
      <c r="L68" s="169"/>
      <c r="M68" s="169"/>
      <c r="N68" s="169"/>
      <c r="O68" s="169"/>
      <c r="P68" s="169"/>
      <c r="Q68" s="169"/>
      <c r="R68" s="169"/>
      <c r="S68" s="169"/>
      <c r="T68" s="169"/>
      <c r="U68" s="189" t="s">
        <v>7176</v>
      </c>
      <c r="W68" s="187"/>
      <c r="X68" s="187"/>
      <c r="Y68" s="187"/>
      <c r="Z68" s="187"/>
      <c r="AA68" s="187"/>
      <c r="AB68" s="187"/>
    </row>
    <row r="69">
      <c r="A69" s="169"/>
      <c r="B69" s="175" t="str">
        <f/>
        <v>#ERROR!</v>
      </c>
      <c r="C69" s="176" t="s">
        <v>7295</v>
      </c>
      <c r="I69" s="177"/>
      <c r="J69" s="169"/>
      <c r="K69" s="169"/>
      <c r="L69" s="169"/>
      <c r="M69" s="169"/>
      <c r="N69" s="169"/>
      <c r="O69" s="169"/>
      <c r="P69" s="169"/>
      <c r="Q69" s="169"/>
      <c r="R69" s="169"/>
      <c r="S69" s="169"/>
      <c r="T69" s="169"/>
      <c r="U69" s="189" t="s">
        <v>7194</v>
      </c>
      <c r="W69" s="187"/>
      <c r="X69" s="187"/>
      <c r="Y69" s="187"/>
      <c r="Z69" s="187"/>
      <c r="AA69" s="187"/>
      <c r="AB69" s="187"/>
    </row>
    <row r="70">
      <c r="A70" s="169"/>
      <c r="B70" s="175" t="str">
        <f/>
        <v>#ERROR!</v>
      </c>
      <c r="C70" s="176" t="s">
        <v>7195</v>
      </c>
      <c r="I70" s="169"/>
      <c r="J70" s="169"/>
      <c r="K70" s="169"/>
      <c r="L70" s="169"/>
      <c r="M70" s="169"/>
      <c r="N70" s="169"/>
      <c r="O70" s="169"/>
      <c r="P70" s="169"/>
      <c r="Q70" s="169"/>
      <c r="R70" s="169"/>
      <c r="S70" s="169"/>
      <c r="T70" s="169"/>
      <c r="U70" s="189" t="s">
        <v>7217</v>
      </c>
      <c r="X70" s="187"/>
      <c r="Y70" s="187"/>
      <c r="Z70" s="187"/>
      <c r="AA70" s="187"/>
      <c r="AB70" s="187"/>
    </row>
    <row r="71">
      <c r="A71" s="169"/>
      <c r="B71" s="169"/>
      <c r="C71" s="177"/>
      <c r="I71" s="169"/>
      <c r="J71" s="169"/>
      <c r="K71" s="169"/>
      <c r="L71" s="169"/>
      <c r="M71" s="169"/>
      <c r="N71" s="169"/>
      <c r="O71" s="169"/>
      <c r="P71" s="169"/>
      <c r="Q71" s="169"/>
      <c r="R71" s="169"/>
      <c r="S71" s="169"/>
      <c r="T71" s="169"/>
      <c r="U71" s="189" t="s">
        <v>7233</v>
      </c>
      <c r="Y71" s="187"/>
      <c r="Z71" s="187"/>
      <c r="AA71" s="187"/>
      <c r="AB71" s="187"/>
    </row>
    <row r="72">
      <c r="A72" s="169"/>
      <c r="B72" s="183" t="s">
        <v>7296</v>
      </c>
      <c r="F72" s="184"/>
      <c r="G72" s="184"/>
      <c r="H72" s="184"/>
      <c r="I72" s="169"/>
      <c r="J72" s="169"/>
      <c r="K72" s="169"/>
      <c r="L72" s="169"/>
      <c r="M72" s="169"/>
      <c r="N72" s="169"/>
      <c r="O72" s="169"/>
      <c r="P72" s="169"/>
      <c r="Q72" s="169"/>
      <c r="R72" s="169"/>
      <c r="S72" s="169"/>
      <c r="T72" s="169"/>
      <c r="U72" s="189" t="s">
        <v>7241</v>
      </c>
      <c r="Z72" s="187"/>
      <c r="AA72" s="187"/>
      <c r="AB72" s="187"/>
    </row>
    <row r="73">
      <c r="A73" s="169"/>
      <c r="B73" s="175" t="str">
        <f/>
        <v>#ERROR!</v>
      </c>
      <c r="C73" s="176" t="s">
        <v>7297</v>
      </c>
      <c r="I73" s="169"/>
      <c r="J73" s="169"/>
      <c r="K73" s="169"/>
      <c r="L73" s="169"/>
      <c r="M73" s="169"/>
      <c r="N73" s="169"/>
      <c r="O73" s="169"/>
      <c r="P73" s="169"/>
      <c r="Q73" s="169"/>
      <c r="R73" s="169"/>
      <c r="S73" s="169"/>
      <c r="T73" s="169"/>
      <c r="U73" s="189" t="s">
        <v>7298</v>
      </c>
      <c r="Z73" s="187"/>
      <c r="AA73" s="187"/>
      <c r="AB73" s="187"/>
    </row>
    <row r="74">
      <c r="A74" s="169"/>
      <c r="B74" s="175" t="str">
        <f/>
        <v>#ERROR!</v>
      </c>
      <c r="C74" s="176" t="s">
        <v>7299</v>
      </c>
      <c r="I74" s="169"/>
      <c r="J74" s="169"/>
      <c r="K74" s="169"/>
      <c r="L74" s="169"/>
      <c r="M74" s="169"/>
      <c r="N74" s="169"/>
      <c r="O74" s="169"/>
      <c r="P74" s="169"/>
      <c r="Q74" s="169"/>
      <c r="R74" s="169"/>
      <c r="S74" s="169"/>
      <c r="T74" s="169"/>
      <c r="U74" s="189" t="s">
        <v>7177</v>
      </c>
      <c r="Y74" s="187"/>
      <c r="Z74" s="187"/>
      <c r="AA74" s="187"/>
      <c r="AB74" s="187"/>
    </row>
    <row r="75">
      <c r="A75" s="169"/>
      <c r="B75" s="175" t="str">
        <f/>
        <v>#ERROR!</v>
      </c>
      <c r="C75" s="176" t="s">
        <v>7300</v>
      </c>
      <c r="I75" s="169"/>
      <c r="J75" s="169"/>
      <c r="K75" s="169"/>
      <c r="L75" s="169"/>
      <c r="M75" s="169"/>
      <c r="N75" s="169"/>
      <c r="O75" s="169"/>
      <c r="P75" s="169"/>
      <c r="Q75" s="169"/>
      <c r="R75" s="169"/>
      <c r="S75" s="169"/>
      <c r="T75" s="169"/>
      <c r="U75" s="189" t="s">
        <v>7199</v>
      </c>
      <c r="Y75" s="187"/>
      <c r="Z75" s="187"/>
      <c r="AA75" s="187"/>
      <c r="AB75" s="187"/>
    </row>
    <row r="76">
      <c r="A76" s="169"/>
      <c r="B76" s="175" t="str">
        <f/>
        <v>#ERROR!</v>
      </c>
      <c r="C76" s="176" t="s">
        <v>7195</v>
      </c>
      <c r="I76" s="169"/>
      <c r="J76" s="169"/>
      <c r="K76" s="169"/>
      <c r="L76" s="169"/>
      <c r="M76" s="169"/>
      <c r="N76" s="169"/>
      <c r="O76" s="169"/>
      <c r="P76" s="169"/>
      <c r="Q76" s="169"/>
      <c r="R76" s="169"/>
      <c r="S76" s="169"/>
      <c r="T76" s="169"/>
      <c r="U76" s="189" t="s">
        <v>7218</v>
      </c>
      <c r="Z76" s="187"/>
      <c r="AA76" s="187"/>
      <c r="AB76" s="187"/>
    </row>
    <row r="77">
      <c r="A77" s="169"/>
      <c r="B77" s="169"/>
      <c r="C77" s="177"/>
      <c r="I77" s="169"/>
      <c r="J77" s="169"/>
      <c r="K77" s="169"/>
      <c r="L77" s="169"/>
      <c r="M77" s="169"/>
      <c r="N77" s="169"/>
      <c r="O77" s="169"/>
      <c r="P77" s="169"/>
      <c r="Q77" s="169"/>
      <c r="R77" s="169"/>
      <c r="S77" s="169"/>
      <c r="T77" s="169"/>
      <c r="U77" s="189" t="s">
        <v>7228</v>
      </c>
      <c r="Y77" s="187"/>
      <c r="Z77" s="187"/>
      <c r="AA77" s="187"/>
      <c r="AB77" s="187"/>
    </row>
    <row r="78">
      <c r="A78" s="169"/>
      <c r="B78" s="183" t="s">
        <v>7301</v>
      </c>
      <c r="G78" s="184"/>
      <c r="H78" s="184"/>
      <c r="I78" s="169"/>
      <c r="J78" s="169"/>
      <c r="K78" s="169"/>
      <c r="L78" s="169"/>
      <c r="M78" s="169"/>
      <c r="N78" s="169"/>
      <c r="O78" s="169"/>
      <c r="P78" s="169"/>
      <c r="Q78" s="169"/>
      <c r="R78" s="169"/>
      <c r="S78" s="169"/>
      <c r="T78" s="169"/>
      <c r="U78" s="189" t="s">
        <v>7240</v>
      </c>
      <c r="Z78" s="187"/>
      <c r="AA78" s="187"/>
      <c r="AB78" s="187"/>
    </row>
    <row r="79">
      <c r="A79" s="169"/>
      <c r="B79" s="175" t="str">
        <f/>
        <v>#ERROR!</v>
      </c>
      <c r="C79" s="176" t="s">
        <v>7302</v>
      </c>
      <c r="I79" s="169"/>
      <c r="J79" s="169"/>
      <c r="K79" s="169"/>
      <c r="L79" s="169"/>
      <c r="M79" s="169"/>
      <c r="N79" s="169"/>
      <c r="O79" s="169"/>
      <c r="P79" s="169"/>
      <c r="Q79" s="169"/>
      <c r="R79" s="169"/>
      <c r="S79" s="169"/>
      <c r="T79" s="169"/>
      <c r="U79" s="189" t="s">
        <v>7256</v>
      </c>
      <c r="Y79" s="187"/>
      <c r="Z79" s="187"/>
      <c r="AA79" s="187"/>
      <c r="AB79" s="187"/>
    </row>
    <row r="80">
      <c r="A80" s="169"/>
      <c r="B80" s="175" t="str">
        <f/>
        <v>#ERROR!</v>
      </c>
      <c r="C80" s="176" t="s">
        <v>7303</v>
      </c>
      <c r="I80" s="169"/>
      <c r="J80" s="169"/>
      <c r="K80" s="169"/>
      <c r="L80" s="169"/>
      <c r="M80" s="169"/>
      <c r="N80" s="169"/>
      <c r="O80" s="169"/>
      <c r="P80" s="169"/>
      <c r="Q80" s="169"/>
      <c r="R80" s="169"/>
      <c r="S80" s="169"/>
      <c r="T80" s="169"/>
      <c r="U80" s="189" t="s">
        <v>7277</v>
      </c>
      <c r="X80" s="187"/>
      <c r="Y80" s="187"/>
      <c r="Z80" s="187"/>
      <c r="AA80" s="187"/>
      <c r="AB80" s="187"/>
    </row>
    <row r="81">
      <c r="A81" s="169"/>
      <c r="B81" s="175" t="str">
        <f/>
        <v>#ERROR!</v>
      </c>
      <c r="C81" s="176" t="s">
        <v>7304</v>
      </c>
      <c r="I81" s="169"/>
      <c r="J81" s="169"/>
      <c r="K81" s="169"/>
      <c r="L81" s="169"/>
      <c r="M81" s="169"/>
      <c r="N81" s="169"/>
      <c r="O81" s="169"/>
      <c r="P81" s="169"/>
      <c r="Q81" s="169"/>
      <c r="R81" s="169"/>
      <c r="S81" s="169"/>
      <c r="T81" s="169"/>
      <c r="U81" s="189" t="s">
        <v>7283</v>
      </c>
      <c r="Y81" s="187"/>
      <c r="Z81" s="187"/>
      <c r="AA81" s="187"/>
      <c r="AB81" s="187"/>
    </row>
    <row r="82">
      <c r="A82" s="169"/>
      <c r="B82" s="175" t="str">
        <f/>
        <v>#ERROR!</v>
      </c>
      <c r="C82" s="176" t="s">
        <v>7305</v>
      </c>
      <c r="I82" s="169"/>
      <c r="J82" s="169"/>
      <c r="K82" s="169"/>
      <c r="L82" s="169"/>
      <c r="M82" s="169"/>
      <c r="N82" s="169"/>
      <c r="O82" s="169"/>
      <c r="P82" s="169"/>
      <c r="Q82" s="169"/>
      <c r="R82" s="169"/>
      <c r="S82" s="169"/>
      <c r="T82" s="169"/>
      <c r="U82" s="189" t="s">
        <v>7306</v>
      </c>
      <c r="Y82" s="187"/>
      <c r="Z82" s="187"/>
      <c r="AA82" s="187"/>
      <c r="AB82" s="187"/>
    </row>
    <row r="83">
      <c r="A83" s="169"/>
      <c r="B83" s="175" t="str">
        <f/>
        <v>#ERROR!</v>
      </c>
      <c r="C83" s="176" t="s">
        <v>7307</v>
      </c>
      <c r="I83" s="169"/>
      <c r="J83" s="169"/>
      <c r="K83" s="169"/>
      <c r="L83" s="169"/>
      <c r="M83" s="169"/>
      <c r="N83" s="169"/>
      <c r="O83" s="169"/>
      <c r="P83" s="169"/>
      <c r="Q83" s="169"/>
      <c r="R83" s="169"/>
      <c r="S83" s="169"/>
      <c r="T83" s="169"/>
      <c r="U83" s="189" t="s">
        <v>7308</v>
      </c>
      <c r="Y83" s="187"/>
      <c r="Z83" s="187"/>
      <c r="AA83" s="187"/>
      <c r="AB83" s="187"/>
    </row>
    <row r="84">
      <c r="A84" s="169"/>
      <c r="B84" s="175" t="str">
        <f/>
        <v>#ERROR!</v>
      </c>
      <c r="C84" s="176" t="s">
        <v>7309</v>
      </c>
      <c r="I84" s="169"/>
      <c r="J84" s="169"/>
      <c r="K84" s="169"/>
      <c r="L84" s="169"/>
      <c r="M84" s="169"/>
      <c r="N84" s="169"/>
      <c r="O84" s="169"/>
      <c r="P84" s="169"/>
      <c r="Q84" s="169"/>
      <c r="R84" s="169"/>
      <c r="S84" s="169"/>
      <c r="T84" s="169"/>
      <c r="U84" s="189" t="s">
        <v>7310</v>
      </c>
      <c r="Y84" s="187"/>
      <c r="Z84" s="187"/>
      <c r="AA84" s="187"/>
      <c r="AB84" s="187"/>
    </row>
    <row r="85">
      <c r="A85" s="169"/>
      <c r="B85" s="175" t="str">
        <f/>
        <v>#ERROR!</v>
      </c>
      <c r="C85" s="176" t="s">
        <v>7195</v>
      </c>
      <c r="I85" s="169"/>
      <c r="J85" s="169"/>
      <c r="K85" s="169"/>
      <c r="L85" s="169"/>
      <c r="M85" s="169"/>
      <c r="N85" s="169"/>
      <c r="O85" s="169"/>
      <c r="P85" s="169"/>
      <c r="Q85" s="169"/>
      <c r="R85" s="169"/>
      <c r="S85" s="169"/>
      <c r="T85" s="169"/>
      <c r="U85" s="189" t="s">
        <v>7311</v>
      </c>
      <c r="Y85" s="187"/>
      <c r="Z85" s="187"/>
      <c r="AA85" s="187"/>
      <c r="AB85" s="187"/>
    </row>
    <row r="86">
      <c r="A86" s="169"/>
      <c r="B86" s="169"/>
      <c r="C86" s="169"/>
      <c r="D86" s="169"/>
      <c r="E86" s="169"/>
      <c r="F86" s="169"/>
      <c r="G86" s="169"/>
      <c r="H86" s="169"/>
      <c r="I86" s="169"/>
      <c r="J86" s="169"/>
      <c r="K86" s="169"/>
      <c r="L86" s="169"/>
      <c r="M86" s="169"/>
      <c r="N86" s="169"/>
      <c r="O86" s="169"/>
      <c r="P86" s="169"/>
      <c r="Q86" s="169"/>
      <c r="R86" s="169"/>
      <c r="S86" s="169"/>
      <c r="T86" s="169"/>
      <c r="U86" s="189" t="s">
        <v>7312</v>
      </c>
      <c r="Y86" s="187"/>
      <c r="Z86" s="187"/>
      <c r="AA86" s="187"/>
      <c r="AB86" s="187"/>
    </row>
    <row r="87">
      <c r="A87" s="169"/>
      <c r="B87" s="183" t="s">
        <v>7311</v>
      </c>
      <c r="F87" s="184"/>
      <c r="G87" s="184"/>
      <c r="H87" s="184"/>
      <c r="I87" s="169"/>
      <c r="J87" s="169"/>
      <c r="K87" s="169"/>
      <c r="L87" s="169"/>
      <c r="M87" s="169"/>
      <c r="N87" s="169"/>
      <c r="O87" s="169"/>
      <c r="P87" s="169"/>
      <c r="Q87" s="169"/>
      <c r="R87" s="169"/>
      <c r="S87" s="169"/>
      <c r="T87" s="169"/>
      <c r="U87" s="169"/>
      <c r="V87" s="169"/>
      <c r="W87" s="169"/>
      <c r="X87" s="169"/>
      <c r="Y87" s="169"/>
      <c r="Z87" s="169"/>
      <c r="AA87" s="169"/>
      <c r="AB87" s="169"/>
    </row>
    <row r="88">
      <c r="A88" s="169"/>
      <c r="B88" s="175" t="str">
        <f/>
        <v>#ERROR!</v>
      </c>
      <c r="C88" s="176" t="s">
        <v>7313</v>
      </c>
      <c r="H88" s="177"/>
      <c r="I88" s="177"/>
      <c r="J88" s="169"/>
      <c r="K88" s="169"/>
      <c r="L88" s="169"/>
      <c r="M88" s="169"/>
      <c r="N88" s="169"/>
      <c r="O88" s="169"/>
      <c r="P88" s="169"/>
      <c r="Q88" s="169"/>
      <c r="R88" s="169"/>
      <c r="S88" s="190" t="s">
        <v>7314</v>
      </c>
      <c r="AB88" s="169"/>
    </row>
    <row r="89">
      <c r="A89" s="169"/>
      <c r="B89" s="175"/>
      <c r="H89" s="177"/>
      <c r="I89" s="181"/>
      <c r="J89" s="169"/>
      <c r="K89" s="169"/>
      <c r="L89" s="169"/>
      <c r="M89" s="169"/>
      <c r="N89" s="169"/>
      <c r="O89" s="169"/>
      <c r="P89" s="169"/>
      <c r="Q89" s="169"/>
      <c r="R89" s="169"/>
      <c r="S89" s="169"/>
      <c r="T89" s="169"/>
      <c r="U89" s="191"/>
      <c r="V89" s="191"/>
      <c r="W89" s="191"/>
      <c r="X89" s="191"/>
      <c r="Y89" s="191"/>
      <c r="Z89" s="191"/>
      <c r="AA89" s="191"/>
      <c r="AB89" s="169"/>
    </row>
    <row r="90">
      <c r="A90" s="169"/>
      <c r="B90" s="175" t="str">
        <f/>
        <v>#ERROR!</v>
      </c>
      <c r="C90" s="176" t="s">
        <v>7315</v>
      </c>
      <c r="I90" s="169"/>
      <c r="J90" s="169"/>
      <c r="K90" s="169"/>
      <c r="L90" s="169"/>
      <c r="M90" s="169"/>
      <c r="N90" s="169"/>
      <c r="O90" s="169"/>
      <c r="P90" s="169"/>
      <c r="Q90" s="169"/>
      <c r="R90" s="169"/>
      <c r="S90" s="192" t="s">
        <v>7316</v>
      </c>
      <c r="AB90" s="169"/>
    </row>
    <row r="91">
      <c r="A91" s="169"/>
      <c r="B91" s="175" t="str">
        <f/>
        <v>#ERROR!</v>
      </c>
      <c r="C91" s="176" t="s">
        <v>7317</v>
      </c>
      <c r="I91" s="169"/>
      <c r="J91" s="169"/>
      <c r="K91" s="169"/>
      <c r="L91" s="169"/>
      <c r="M91" s="169"/>
      <c r="N91" s="169"/>
      <c r="O91" s="169"/>
      <c r="P91" s="169"/>
      <c r="Q91" s="169"/>
      <c r="R91" s="169"/>
      <c r="S91" s="170" t="s">
        <v>7318</v>
      </c>
      <c r="AB91" s="169"/>
    </row>
    <row r="92">
      <c r="A92" s="169"/>
      <c r="B92" s="175" t="str">
        <f/>
        <v>#ERROR!</v>
      </c>
      <c r="C92" s="176" t="s">
        <v>7319</v>
      </c>
      <c r="I92" s="169"/>
      <c r="J92" s="169"/>
      <c r="K92" s="169"/>
      <c r="L92" s="169"/>
      <c r="M92" s="169"/>
      <c r="N92" s="169"/>
      <c r="O92" s="169"/>
      <c r="P92" s="169"/>
      <c r="Q92" s="169"/>
      <c r="R92" s="169"/>
      <c r="S92" s="170" t="s">
        <v>7320</v>
      </c>
      <c r="AB92" s="169"/>
    </row>
    <row r="93">
      <c r="A93" s="169"/>
      <c r="B93" s="175" t="str">
        <f/>
        <v>#ERROR!</v>
      </c>
      <c r="C93" s="176" t="s">
        <v>7321</v>
      </c>
      <c r="I93" s="169"/>
      <c r="J93" s="169"/>
      <c r="K93" s="169"/>
      <c r="L93" s="169"/>
      <c r="M93" s="169"/>
      <c r="N93" s="169"/>
      <c r="O93" s="169"/>
      <c r="P93" s="169"/>
      <c r="Q93" s="169"/>
      <c r="R93" s="169"/>
      <c r="S93" s="169"/>
      <c r="T93" s="169"/>
      <c r="U93" s="169"/>
      <c r="V93" s="169"/>
      <c r="W93" s="169"/>
      <c r="X93" s="169"/>
      <c r="Y93" s="169"/>
      <c r="Z93" s="169"/>
      <c r="AA93" s="169"/>
      <c r="AB93" s="169"/>
    </row>
    <row r="94">
      <c r="A94" s="169"/>
      <c r="B94" s="175" t="str">
        <f/>
        <v>#ERROR!</v>
      </c>
      <c r="C94" s="176" t="s">
        <v>7322</v>
      </c>
      <c r="I94" s="169"/>
      <c r="J94" s="169"/>
      <c r="K94" s="169"/>
      <c r="L94" s="169"/>
      <c r="M94" s="169"/>
      <c r="N94" s="169"/>
      <c r="O94" s="169"/>
      <c r="P94" s="169"/>
      <c r="Q94" s="169"/>
      <c r="R94" s="169"/>
      <c r="S94" s="190" t="s">
        <v>7323</v>
      </c>
      <c r="AB94" s="169"/>
    </row>
    <row r="95">
      <c r="A95" s="169"/>
      <c r="B95" s="169"/>
      <c r="C95" s="169"/>
      <c r="D95" s="169"/>
      <c r="E95" s="169"/>
      <c r="F95" s="169"/>
      <c r="G95" s="169"/>
      <c r="H95" s="169"/>
      <c r="I95" s="169"/>
      <c r="J95" s="169"/>
      <c r="K95" s="169"/>
      <c r="L95" s="169"/>
      <c r="M95" s="169"/>
      <c r="N95" s="169"/>
      <c r="O95" s="169"/>
      <c r="P95" s="169"/>
      <c r="Q95" s="169"/>
      <c r="R95" s="169"/>
      <c r="S95" s="190" t="s">
        <v>7324</v>
      </c>
      <c r="AB95" s="169"/>
    </row>
    <row r="96">
      <c r="A96" s="169"/>
      <c r="B96" s="183" t="s">
        <v>7312</v>
      </c>
      <c r="E96" s="184"/>
      <c r="F96" s="184"/>
      <c r="G96" s="184"/>
      <c r="H96" s="184"/>
      <c r="I96" s="169"/>
      <c r="J96" s="169"/>
      <c r="K96" s="169"/>
      <c r="L96" s="169"/>
      <c r="M96" s="169"/>
      <c r="N96" s="169"/>
      <c r="O96" s="169"/>
      <c r="P96" s="169"/>
      <c r="Q96" s="169"/>
      <c r="R96" s="169"/>
      <c r="S96" s="169"/>
      <c r="T96" s="169"/>
      <c r="U96" s="169"/>
      <c r="V96" s="169"/>
      <c r="W96" s="169"/>
      <c r="X96" s="169"/>
      <c r="Y96" s="169"/>
      <c r="Z96" s="169"/>
      <c r="AA96" s="169"/>
      <c r="AB96" s="169"/>
    </row>
    <row r="97">
      <c r="A97" s="169"/>
      <c r="B97" s="175" t="str">
        <f/>
        <v>#ERROR!</v>
      </c>
      <c r="C97" s="182" t="s">
        <v>7325</v>
      </c>
      <c r="G97" s="169"/>
      <c r="H97" s="169"/>
      <c r="I97" s="169"/>
      <c r="J97" s="169"/>
      <c r="K97" s="169"/>
      <c r="L97" s="169"/>
      <c r="M97" s="169"/>
      <c r="N97" s="169"/>
      <c r="O97" s="169"/>
      <c r="P97" s="169"/>
      <c r="Q97" s="169"/>
      <c r="R97" s="169"/>
      <c r="S97" s="169"/>
      <c r="T97" s="169"/>
      <c r="U97" s="169"/>
      <c r="V97" s="169"/>
      <c r="W97" s="169"/>
      <c r="X97" s="169"/>
      <c r="Y97" s="169"/>
      <c r="Z97" s="169"/>
      <c r="AA97" s="169"/>
      <c r="AB97" s="169"/>
    </row>
    <row r="98">
      <c r="A98" s="169"/>
      <c r="B98" s="175" t="str">
        <f/>
        <v>#ERROR!</v>
      </c>
      <c r="C98" s="176" t="s">
        <v>7326</v>
      </c>
      <c r="H98" s="177"/>
      <c r="I98" s="177"/>
      <c r="J98" s="169"/>
      <c r="K98" s="169"/>
      <c r="L98" s="169"/>
      <c r="M98" s="169"/>
      <c r="N98" s="169"/>
      <c r="O98" s="169"/>
      <c r="P98" s="169"/>
      <c r="Q98" s="169"/>
      <c r="R98" s="169"/>
      <c r="S98" s="169"/>
      <c r="T98" s="169"/>
      <c r="U98" s="169"/>
      <c r="V98" s="169"/>
      <c r="W98" s="169"/>
      <c r="X98" s="169"/>
      <c r="Y98" s="169"/>
      <c r="Z98" s="169"/>
      <c r="AA98" s="169"/>
      <c r="AB98" s="169"/>
    </row>
    <row r="99">
      <c r="A99" s="169"/>
      <c r="B99" s="169"/>
      <c r="H99" s="177"/>
      <c r="I99" s="177"/>
      <c r="J99" s="169"/>
      <c r="K99" s="169"/>
      <c r="L99" s="169"/>
      <c r="M99" s="169"/>
      <c r="N99" s="169"/>
      <c r="O99" s="169"/>
      <c r="P99" s="169"/>
      <c r="Q99" s="169"/>
      <c r="R99" s="169"/>
      <c r="S99" s="169"/>
      <c r="T99" s="169"/>
      <c r="U99" s="169"/>
      <c r="V99" s="169"/>
      <c r="W99" s="169"/>
      <c r="X99" s="169"/>
      <c r="Y99" s="169"/>
      <c r="Z99" s="169"/>
      <c r="AA99" s="169"/>
      <c r="AB99" s="169"/>
    </row>
    <row r="100">
      <c r="A100" s="169"/>
      <c r="B100" s="169"/>
      <c r="H100" s="177"/>
      <c r="I100" s="169"/>
      <c r="J100" s="169"/>
      <c r="K100" s="169"/>
      <c r="L100" s="169"/>
      <c r="M100" s="169"/>
      <c r="N100" s="169"/>
      <c r="O100" s="169"/>
      <c r="P100" s="169"/>
      <c r="Q100" s="169"/>
      <c r="R100" s="169"/>
      <c r="S100" s="169"/>
      <c r="T100" s="169"/>
      <c r="U100" s="169"/>
      <c r="V100" s="169"/>
      <c r="W100" s="169"/>
      <c r="X100" s="169"/>
      <c r="Y100" s="169"/>
      <c r="Z100" s="169"/>
      <c r="AA100" s="169"/>
      <c r="AB100" s="169"/>
    </row>
    <row r="101">
      <c r="A101" s="169"/>
      <c r="B101" s="169"/>
      <c r="C101" s="177"/>
      <c r="D101" s="177"/>
      <c r="E101" s="177"/>
      <c r="F101" s="177"/>
      <c r="G101" s="177"/>
      <c r="H101" s="177"/>
      <c r="I101" s="169"/>
      <c r="J101" s="169"/>
      <c r="K101" s="169"/>
      <c r="L101" s="169"/>
      <c r="M101" s="169"/>
      <c r="N101" s="169"/>
      <c r="O101" s="169"/>
      <c r="P101" s="169"/>
      <c r="Q101" s="169"/>
      <c r="R101" s="169"/>
      <c r="S101" s="169"/>
      <c r="T101" s="169"/>
      <c r="U101" s="169"/>
      <c r="V101" s="169"/>
      <c r="W101" s="169"/>
      <c r="X101" s="169"/>
      <c r="Y101" s="169"/>
      <c r="Z101" s="169"/>
      <c r="AA101" s="169"/>
      <c r="AB101" s="169"/>
    </row>
    <row r="102">
      <c r="A102" s="169"/>
      <c r="B102" s="175" t="str">
        <f/>
        <v>#ERROR!</v>
      </c>
      <c r="C102" s="182" t="s">
        <v>7327</v>
      </c>
      <c r="H102" s="169"/>
      <c r="I102" s="169"/>
      <c r="J102" s="169"/>
      <c r="K102" s="169"/>
      <c r="L102" s="169"/>
      <c r="M102" s="169"/>
      <c r="N102" s="169"/>
      <c r="O102" s="169"/>
      <c r="P102" s="169"/>
      <c r="Q102" s="169"/>
      <c r="R102" s="169"/>
      <c r="S102" s="169"/>
      <c r="T102" s="169"/>
      <c r="U102" s="169"/>
      <c r="V102" s="169"/>
      <c r="W102" s="169"/>
      <c r="X102" s="169"/>
      <c r="Y102" s="169"/>
      <c r="Z102" s="169"/>
      <c r="AA102" s="169"/>
      <c r="AB102" s="169"/>
    </row>
  </sheetData>
  <mergeCells count="185">
    <mergeCell ref="U11:AA11"/>
    <mergeCell ref="V12:AA12"/>
    <mergeCell ref="B8:H8"/>
    <mergeCell ref="V8:AA8"/>
    <mergeCell ref="K9:R9"/>
    <mergeCell ref="V9:Y9"/>
    <mergeCell ref="L10:P10"/>
    <mergeCell ref="L11:O11"/>
    <mergeCell ref="L12:Q12"/>
    <mergeCell ref="L3:R3"/>
    <mergeCell ref="L4:P4"/>
    <mergeCell ref="L2:Q2"/>
    <mergeCell ref="L5:P5"/>
    <mergeCell ref="V5:Z5"/>
    <mergeCell ref="L6:O6"/>
    <mergeCell ref="V6:AA6"/>
    <mergeCell ref="L7:P7"/>
    <mergeCell ref="V7:AA7"/>
    <mergeCell ref="B1:H1"/>
    <mergeCell ref="K1:R1"/>
    <mergeCell ref="U1:AA1"/>
    <mergeCell ref="V2:Y2"/>
    <mergeCell ref="B3:H7"/>
    <mergeCell ref="V3:Z3"/>
    <mergeCell ref="V4:Y4"/>
    <mergeCell ref="L13:P13"/>
    <mergeCell ref="V13:AA13"/>
    <mergeCell ref="L14:O14"/>
    <mergeCell ref="V14:AA14"/>
    <mergeCell ref="L15:R15"/>
    <mergeCell ref="V15:AA15"/>
    <mergeCell ref="V16:AA16"/>
    <mergeCell ref="V17:AA17"/>
    <mergeCell ref="L25:R25"/>
    <mergeCell ref="K27:R27"/>
    <mergeCell ref="V33:Z33"/>
    <mergeCell ref="V34:AA35"/>
    <mergeCell ref="V36:AA37"/>
    <mergeCell ref="V38:Y38"/>
    <mergeCell ref="U40:AA40"/>
    <mergeCell ref="V41:AA41"/>
    <mergeCell ref="V42:AA42"/>
    <mergeCell ref="V43:AA43"/>
    <mergeCell ref="V44:AA44"/>
    <mergeCell ref="V45:AA45"/>
    <mergeCell ref="V46:AA46"/>
    <mergeCell ref="V47:AA47"/>
    <mergeCell ref="V48:AA49"/>
    <mergeCell ref="S51:AA55"/>
    <mergeCell ref="U67:X67"/>
    <mergeCell ref="U68:V68"/>
    <mergeCell ref="U69:V69"/>
    <mergeCell ref="U70:W70"/>
    <mergeCell ref="U71:X71"/>
    <mergeCell ref="U72:Y72"/>
    <mergeCell ref="U73:Y73"/>
    <mergeCell ref="U74:X74"/>
    <mergeCell ref="U75:X75"/>
    <mergeCell ref="U76:Y76"/>
    <mergeCell ref="U77:X77"/>
    <mergeCell ref="U78:Y78"/>
    <mergeCell ref="U79:X79"/>
    <mergeCell ref="U80:W80"/>
    <mergeCell ref="S90:AA90"/>
    <mergeCell ref="S91:AA91"/>
    <mergeCell ref="S92:AA92"/>
    <mergeCell ref="S94:AA94"/>
    <mergeCell ref="S95:AA95"/>
    <mergeCell ref="U81:X81"/>
    <mergeCell ref="U82:X82"/>
    <mergeCell ref="U83:X83"/>
    <mergeCell ref="U84:X84"/>
    <mergeCell ref="U85:X85"/>
    <mergeCell ref="U86:X86"/>
    <mergeCell ref="S88:AA88"/>
    <mergeCell ref="L16:O16"/>
    <mergeCell ref="L17:R17"/>
    <mergeCell ref="K19:R19"/>
    <mergeCell ref="U19:Y19"/>
    <mergeCell ref="L20:O20"/>
    <mergeCell ref="V20:Z20"/>
    <mergeCell ref="V21:Z21"/>
    <mergeCell ref="V22:Y22"/>
    <mergeCell ref="V26:AA27"/>
    <mergeCell ref="V28:X28"/>
    <mergeCell ref="L21:P21"/>
    <mergeCell ref="L22:P22"/>
    <mergeCell ref="L23:P23"/>
    <mergeCell ref="L24:R24"/>
    <mergeCell ref="U24:X24"/>
    <mergeCell ref="V25:Z25"/>
    <mergeCell ref="L28:Q28"/>
    <mergeCell ref="L29:P29"/>
    <mergeCell ref="V29:Y29"/>
    <mergeCell ref="L30:P30"/>
    <mergeCell ref="V30:Y30"/>
    <mergeCell ref="L31:P31"/>
    <mergeCell ref="U32:Y32"/>
    <mergeCell ref="K33:R33"/>
    <mergeCell ref="K44:R44"/>
    <mergeCell ref="L45:R46"/>
    <mergeCell ref="L47:R47"/>
    <mergeCell ref="L48:R48"/>
    <mergeCell ref="L49:P49"/>
    <mergeCell ref="L35:R35"/>
    <mergeCell ref="L36:P36"/>
    <mergeCell ref="L37:O37"/>
    <mergeCell ref="L38:O38"/>
    <mergeCell ref="L39:R40"/>
    <mergeCell ref="L41:R41"/>
    <mergeCell ref="L42:R42"/>
    <mergeCell ref="S57:AB57"/>
    <mergeCell ref="S58:AB58"/>
    <mergeCell ref="S60:AB60"/>
    <mergeCell ref="S63:AB63"/>
    <mergeCell ref="U64:W64"/>
    <mergeCell ref="U65:Y65"/>
    <mergeCell ref="U66:Y66"/>
    <mergeCell ref="B72:E72"/>
    <mergeCell ref="C73:H73"/>
    <mergeCell ref="C74:H74"/>
    <mergeCell ref="C75:H75"/>
    <mergeCell ref="C76:H76"/>
    <mergeCell ref="C77:H77"/>
    <mergeCell ref="B78:F78"/>
    <mergeCell ref="C79:H79"/>
    <mergeCell ref="C80:H80"/>
    <mergeCell ref="C81:H81"/>
    <mergeCell ref="C82:H82"/>
    <mergeCell ref="C83:H83"/>
    <mergeCell ref="C84:H84"/>
    <mergeCell ref="C85:H85"/>
    <mergeCell ref="C10:H11"/>
    <mergeCell ref="C12:H12"/>
    <mergeCell ref="C13:H14"/>
    <mergeCell ref="C15:H16"/>
    <mergeCell ref="C17:G17"/>
    <mergeCell ref="C18:H18"/>
    <mergeCell ref="C19:H20"/>
    <mergeCell ref="C21:F21"/>
    <mergeCell ref="B22:E22"/>
    <mergeCell ref="C23:H26"/>
    <mergeCell ref="C27:H32"/>
    <mergeCell ref="A34:H34"/>
    <mergeCell ref="C35:G35"/>
    <mergeCell ref="C36:G36"/>
    <mergeCell ref="C37:G37"/>
    <mergeCell ref="C38:E38"/>
    <mergeCell ref="C39:G39"/>
    <mergeCell ref="A41:H41"/>
    <mergeCell ref="A42:H42"/>
    <mergeCell ref="C43:H43"/>
    <mergeCell ref="C44:H45"/>
    <mergeCell ref="C46:H46"/>
    <mergeCell ref="C47:H47"/>
    <mergeCell ref="B52:H52"/>
    <mergeCell ref="C53:H53"/>
    <mergeCell ref="C54:H54"/>
    <mergeCell ref="C55:H55"/>
    <mergeCell ref="C56:H56"/>
    <mergeCell ref="B58:D58"/>
    <mergeCell ref="C59:H59"/>
    <mergeCell ref="C60:H60"/>
    <mergeCell ref="C61:H61"/>
    <mergeCell ref="C62:H62"/>
    <mergeCell ref="C63:H63"/>
    <mergeCell ref="C64:H64"/>
    <mergeCell ref="C65:H65"/>
    <mergeCell ref="B66:F66"/>
    <mergeCell ref="C67:H67"/>
    <mergeCell ref="C68:H68"/>
    <mergeCell ref="C69:H69"/>
    <mergeCell ref="C70:H70"/>
    <mergeCell ref="C71:H71"/>
    <mergeCell ref="B96:D96"/>
    <mergeCell ref="C97:F97"/>
    <mergeCell ref="C98:G100"/>
    <mergeCell ref="C102:G102"/>
    <mergeCell ref="B87:E87"/>
    <mergeCell ref="C88:G89"/>
    <mergeCell ref="C90:H90"/>
    <mergeCell ref="C91:H91"/>
    <mergeCell ref="C92:H92"/>
    <mergeCell ref="C93:H93"/>
    <mergeCell ref="C94:H94"/>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cols>
    <col customWidth="1" min="1" max="1" width="1.75"/>
    <col customWidth="1" min="2" max="2" width="10.0"/>
    <col customWidth="1" min="3" max="3" width="2.13"/>
    <col customWidth="1" min="4" max="4" width="87.88"/>
    <col customWidth="1" min="5" max="5" width="16.38"/>
    <col customWidth="1" min="6" max="6" width="10.88"/>
    <col customWidth="1" min="7" max="7" width="4.5"/>
    <col customWidth="1" min="8" max="8" width="4.13"/>
    <col customWidth="1" min="9" max="9" width="22.25"/>
    <col customWidth="1" min="10" max="10" width="8.63"/>
    <col collapsed="1" min="12" max="12" width="12.63"/>
    <col customWidth="1" hidden="1" min="13" max="13" width="21.0" outlineLevel="1"/>
    <col customWidth="1" hidden="1" min="14" max="40" width="3.88" outlineLevel="1"/>
    <col customWidth="1" hidden="1" min="41" max="41" width="2.88" outlineLevel="1"/>
  </cols>
  <sheetData>
    <row r="1">
      <c r="A1" s="193"/>
      <c r="B1" s="193"/>
      <c r="C1" s="194"/>
      <c r="D1" s="194"/>
      <c r="E1" s="193"/>
      <c r="F1" s="195"/>
      <c r="G1" s="196"/>
      <c r="H1" s="196"/>
      <c r="I1" s="197"/>
      <c r="J1" s="196"/>
      <c r="K1" s="193"/>
      <c r="L1" s="193"/>
      <c r="M1" s="198"/>
      <c r="N1" s="199">
        <v>4.0</v>
      </c>
      <c r="O1" s="199">
        <v>4.0</v>
      </c>
      <c r="P1" s="199">
        <v>1.0</v>
      </c>
      <c r="Q1" s="199">
        <v>1.0</v>
      </c>
      <c r="R1" s="199">
        <v>1.0</v>
      </c>
      <c r="S1" s="199">
        <v>1.0</v>
      </c>
      <c r="T1" s="199">
        <v>1.0</v>
      </c>
      <c r="U1" s="200">
        <v>1.0</v>
      </c>
      <c r="V1" s="199">
        <v>1.0</v>
      </c>
      <c r="W1" s="199">
        <v>1.0</v>
      </c>
      <c r="X1" s="199">
        <v>1.0</v>
      </c>
      <c r="Y1" s="199">
        <v>1.0</v>
      </c>
      <c r="Z1" s="201"/>
      <c r="AA1" s="201"/>
      <c r="AB1" s="201"/>
      <c r="AC1" s="201"/>
      <c r="AD1" s="201"/>
      <c r="AE1" s="201"/>
      <c r="AF1" s="201"/>
      <c r="AG1" s="201"/>
      <c r="AH1" s="201"/>
      <c r="AI1" s="201"/>
      <c r="AJ1" s="201"/>
      <c r="AK1" s="201"/>
      <c r="AL1" s="201"/>
      <c r="AM1" s="201"/>
      <c r="AN1" s="201"/>
      <c r="AO1" s="193"/>
      <c r="AP1" s="193"/>
      <c r="AQ1" s="193"/>
    </row>
    <row r="2">
      <c r="C2" s="202"/>
      <c r="D2" s="202"/>
      <c r="F2" s="49"/>
      <c r="G2" s="1"/>
      <c r="H2" s="1"/>
      <c r="I2" s="203"/>
      <c r="J2" s="1"/>
      <c r="M2" s="7" t="s">
        <v>7328</v>
      </c>
      <c r="N2" s="204">
        <v>45966.0</v>
      </c>
      <c r="O2" s="204">
        <v>45988.0</v>
      </c>
      <c r="P2" s="204">
        <v>45988.0</v>
      </c>
      <c r="Q2" s="204">
        <v>46000.0</v>
      </c>
      <c r="R2" s="204">
        <v>46018.0</v>
      </c>
      <c r="S2" s="204">
        <v>46037.0</v>
      </c>
      <c r="T2" s="204">
        <v>46047.0</v>
      </c>
      <c r="U2" s="204">
        <v>46075.0</v>
      </c>
      <c r="V2" s="204">
        <v>46132.0</v>
      </c>
      <c r="W2" s="204">
        <v>46161.0</v>
      </c>
      <c r="X2" s="205">
        <v>46226.0</v>
      </c>
      <c r="Y2" s="204">
        <v>46272.0</v>
      </c>
      <c r="Z2" s="204"/>
      <c r="AA2" s="204"/>
      <c r="AB2" s="204"/>
      <c r="AC2" s="204"/>
      <c r="AD2" s="204"/>
      <c r="AE2" s="204"/>
      <c r="AF2" s="204"/>
      <c r="AG2" s="204"/>
      <c r="AH2" s="204"/>
      <c r="AI2" s="204"/>
      <c r="AJ2" s="204"/>
      <c r="AK2" s="204"/>
      <c r="AL2" s="204"/>
      <c r="AM2" s="204"/>
      <c r="AN2" s="204"/>
    </row>
    <row r="3">
      <c r="A3" s="206"/>
      <c r="B3" s="207" t="s">
        <v>7329</v>
      </c>
      <c r="M3" s="7" t="s">
        <v>7330</v>
      </c>
      <c r="N3" s="208">
        <f t="shared" ref="N3:AN3" si="1">COLUMN()-13</f>
        <v>1</v>
      </c>
      <c r="O3" s="208">
        <f t="shared" si="1"/>
        <v>2</v>
      </c>
      <c r="P3" s="208">
        <f t="shared" si="1"/>
        <v>3</v>
      </c>
      <c r="Q3" s="208">
        <f t="shared" si="1"/>
        <v>4</v>
      </c>
      <c r="R3" s="208">
        <f t="shared" si="1"/>
        <v>5</v>
      </c>
      <c r="S3" s="208">
        <f t="shared" si="1"/>
        <v>6</v>
      </c>
      <c r="T3" s="208">
        <f t="shared" si="1"/>
        <v>7</v>
      </c>
      <c r="U3" s="208">
        <f t="shared" si="1"/>
        <v>8</v>
      </c>
      <c r="V3" s="208">
        <f t="shared" si="1"/>
        <v>9</v>
      </c>
      <c r="W3" s="208">
        <f t="shared" si="1"/>
        <v>10</v>
      </c>
      <c r="X3" s="208">
        <f t="shared" si="1"/>
        <v>11</v>
      </c>
      <c r="Y3" s="208">
        <f t="shared" si="1"/>
        <v>12</v>
      </c>
      <c r="Z3" s="208">
        <f t="shared" si="1"/>
        <v>13</v>
      </c>
      <c r="AA3" s="208">
        <f t="shared" si="1"/>
        <v>14</v>
      </c>
      <c r="AB3" s="208">
        <f t="shared" si="1"/>
        <v>15</v>
      </c>
      <c r="AC3" s="208">
        <f t="shared" si="1"/>
        <v>16</v>
      </c>
      <c r="AD3" s="208">
        <f t="shared" si="1"/>
        <v>17</v>
      </c>
      <c r="AE3" s="208">
        <f t="shared" si="1"/>
        <v>18</v>
      </c>
      <c r="AF3" s="208">
        <f t="shared" si="1"/>
        <v>19</v>
      </c>
      <c r="AG3" s="208">
        <f t="shared" si="1"/>
        <v>20</v>
      </c>
      <c r="AH3" s="208">
        <f t="shared" si="1"/>
        <v>21</v>
      </c>
      <c r="AI3" s="208">
        <f t="shared" si="1"/>
        <v>22</v>
      </c>
      <c r="AJ3" s="208">
        <f t="shared" si="1"/>
        <v>23</v>
      </c>
      <c r="AK3" s="208">
        <f t="shared" si="1"/>
        <v>24</v>
      </c>
      <c r="AL3" s="208">
        <f t="shared" si="1"/>
        <v>25</v>
      </c>
      <c r="AM3" s="208">
        <f t="shared" si="1"/>
        <v>26</v>
      </c>
      <c r="AN3" s="208">
        <f t="shared" si="1"/>
        <v>27</v>
      </c>
    </row>
    <row r="4">
      <c r="A4" s="7"/>
      <c r="B4" s="209" t="s">
        <v>7331</v>
      </c>
      <c r="C4" s="209" t="s">
        <v>7155</v>
      </c>
      <c r="D4" s="209" t="str">
        <f t="array" ref="D4">_xlfn.XLOOKUP(J4,'2NDSORTEDL'!AA1:AA12,'2NDSORTEDL'!AB1:AB12,"",0,1)</f>
        <v>OHC cum EMCU at Zone -1</v>
      </c>
      <c r="I4" s="210" t="s">
        <v>7332</v>
      </c>
      <c r="J4" s="211">
        <v>1.0</v>
      </c>
      <c r="N4" s="9" t="s">
        <v>7333</v>
      </c>
    </row>
    <row r="5">
      <c r="A5" s="7"/>
      <c r="B5" s="209" t="s">
        <v>7334</v>
      </c>
      <c r="C5" s="209" t="s">
        <v>7155</v>
      </c>
      <c r="D5" s="209" t="s">
        <v>7335</v>
      </c>
      <c r="E5" s="202"/>
      <c r="F5" s="212"/>
      <c r="G5" s="12"/>
      <c r="H5" s="12"/>
      <c r="I5" s="213"/>
      <c r="J5" s="168" t="s">
        <v>7336</v>
      </c>
      <c r="N5" s="1"/>
    </row>
    <row r="6">
      <c r="C6" s="202"/>
      <c r="D6" s="202"/>
      <c r="F6" s="49"/>
      <c r="G6" s="1"/>
      <c r="H6" s="1"/>
      <c r="I6" s="203"/>
      <c r="J6" s="1"/>
      <c r="N6" s="1"/>
    </row>
    <row r="7">
      <c r="A7" s="214"/>
      <c r="B7" s="215" t="s">
        <v>7337</v>
      </c>
      <c r="C7" s="216" t="s">
        <v>7338</v>
      </c>
      <c r="D7" s="164"/>
      <c r="E7" s="217" t="s">
        <v>7339</v>
      </c>
      <c r="F7" s="218" t="s">
        <v>7340</v>
      </c>
      <c r="G7" s="217" t="s">
        <v>7341</v>
      </c>
      <c r="H7" s="217" t="s">
        <v>7342</v>
      </c>
      <c r="I7" s="219" t="s">
        <v>7343</v>
      </c>
      <c r="J7" s="217" t="s">
        <v>7344</v>
      </c>
      <c r="K7" s="1"/>
      <c r="L7" s="1"/>
      <c r="M7" s="1"/>
      <c r="N7" s="220"/>
      <c r="O7" s="1"/>
      <c r="P7" s="1"/>
      <c r="Q7" s="1"/>
      <c r="R7" s="1"/>
      <c r="S7" s="1"/>
      <c r="T7" s="1"/>
      <c r="U7" s="1"/>
      <c r="V7" s="1"/>
      <c r="W7" s="1"/>
      <c r="X7" s="1"/>
      <c r="Y7" s="1"/>
      <c r="Z7" s="1"/>
      <c r="AA7" s="1"/>
      <c r="AB7" s="1"/>
      <c r="AC7" s="1"/>
      <c r="AD7" s="1"/>
      <c r="AE7" s="1"/>
      <c r="AF7" s="1"/>
      <c r="AG7" s="1"/>
      <c r="AH7" s="1"/>
      <c r="AI7" s="1"/>
      <c r="AJ7" s="1"/>
      <c r="AK7" s="1"/>
      <c r="AL7" s="1"/>
      <c r="AM7" s="1"/>
      <c r="AN7" s="1"/>
      <c r="AO7" s="1"/>
      <c r="AP7" s="1"/>
      <c r="AQ7" s="1"/>
    </row>
    <row r="8">
      <c r="B8" s="221">
        <f t="shared" ref="B8:B25" si="2">ROW()-7</f>
        <v>1</v>
      </c>
      <c r="C8" s="222" t="s">
        <v>418</v>
      </c>
      <c r="D8" s="164"/>
      <c r="E8" s="223" t="str">
        <f t="array" ref="E8">_xlfn.XLOOKUP(C8,'2NDSORTEDL'!$B$2:$B$50,'2NDSORTEDL'!$C$2:$C$50,"",0,1)</f>
        <v>NSAID</v>
      </c>
      <c r="F8" s="224">
        <f t="array" ref="F8">_xlfn.XLOOKUP($C8,'2NDSORTEDL'!$B$2:$B$60,'2NDSORTEDL'!$Y$2:$Y$60,"",0,1)</f>
        <v>46784</v>
      </c>
      <c r="G8" s="208" t="s">
        <v>7345</v>
      </c>
      <c r="H8" s="208">
        <v>1.0</v>
      </c>
      <c r="I8" s="225">
        <v>46272.0</v>
      </c>
      <c r="J8" s="226" t="str">
        <f t="shared" ref="J8:J39" si="3">IF(SUMIFS($N8:$AM8,$N$2:$AM$2,$I8,$N$1:$AM$1,$J$4)&gt;=H8,"REPLACED",IF(SUMIFS($N8:$AM8,$N$2:$AM$2,$I8,$N$1:$AM$1,$J$4)=0,"","N.A."))</f>
        <v>REPLACED</v>
      </c>
      <c r="N8" s="223"/>
      <c r="O8" s="223"/>
      <c r="P8" s="227">
        <v>1.0</v>
      </c>
      <c r="Q8" s="223"/>
      <c r="R8" s="223"/>
      <c r="S8" s="223"/>
      <c r="T8" s="227">
        <v>1.0</v>
      </c>
      <c r="U8" s="228">
        <v>1.0</v>
      </c>
      <c r="V8" s="223"/>
      <c r="W8" s="227">
        <v>1.0</v>
      </c>
      <c r="X8" s="227">
        <v>1.0</v>
      </c>
      <c r="Y8" s="227">
        <v>1.0</v>
      </c>
      <c r="Z8" s="223"/>
      <c r="AA8" s="223"/>
      <c r="AB8" s="223"/>
      <c r="AC8" s="223"/>
      <c r="AD8" s="223"/>
      <c r="AE8" s="223"/>
      <c r="AF8" s="223"/>
      <c r="AG8" s="223"/>
      <c r="AH8" s="223"/>
      <c r="AI8" s="223"/>
      <c r="AJ8" s="223"/>
      <c r="AK8" s="223"/>
      <c r="AL8" s="223"/>
      <c r="AM8" s="223"/>
      <c r="AN8" s="223"/>
      <c r="AO8" s="223">
        <f t="shared" ref="AO8:AO38" si="4">SUM(N8:AM8)</f>
        <v>6</v>
      </c>
    </row>
    <row r="9">
      <c r="B9" s="221">
        <f t="shared" si="2"/>
        <v>2</v>
      </c>
      <c r="C9" s="222" t="s">
        <v>7346</v>
      </c>
      <c r="D9" s="164"/>
      <c r="E9" s="223" t="str">
        <f t="array" ref="E9">_xlfn.XLOOKUP(C9,'2NDSORTEDL'!$B$2:$B$50,'2NDSORTEDL'!$C$2:$C$50,"",0,1)</f>
        <v/>
      </c>
      <c r="F9" s="224" t="str">
        <f t="array" ref="F9">_xlfn.XLOOKUP($C9,'2NDSORTEDL'!$B$2:$B$60,'2NDSORTEDL'!$Y$2:$Y$60,"",0,1)</f>
        <v/>
      </c>
      <c r="G9" s="208" t="s">
        <v>7345</v>
      </c>
      <c r="H9" s="208">
        <v>1.0</v>
      </c>
      <c r="I9" s="229">
        <f t="shared" ref="I9:I39" si="5">I8</f>
        <v>46272</v>
      </c>
      <c r="J9" s="226" t="str">
        <f t="shared" si="3"/>
        <v>REPLACED</v>
      </c>
      <c r="K9" s="7" t="s">
        <v>7336</v>
      </c>
      <c r="N9" s="230"/>
      <c r="O9" s="223"/>
      <c r="P9" s="227">
        <v>1.0</v>
      </c>
      <c r="Q9" s="228">
        <v>1.0</v>
      </c>
      <c r="R9" s="223"/>
      <c r="S9" s="223"/>
      <c r="T9" s="227">
        <v>1.0</v>
      </c>
      <c r="U9" s="223"/>
      <c r="V9" s="223"/>
      <c r="W9" s="223"/>
      <c r="X9" s="227">
        <v>1.0</v>
      </c>
      <c r="Y9" s="227">
        <v>1.0</v>
      </c>
      <c r="Z9" s="223"/>
      <c r="AA9" s="223"/>
      <c r="AB9" s="223"/>
      <c r="AC9" s="223"/>
      <c r="AD9" s="223"/>
      <c r="AE9" s="223"/>
      <c r="AF9" s="223"/>
      <c r="AG9" s="223"/>
      <c r="AH9" s="223"/>
      <c r="AI9" s="223"/>
      <c r="AJ9" s="223"/>
      <c r="AK9" s="223"/>
      <c r="AL9" s="223"/>
      <c r="AM9" s="223"/>
      <c r="AN9" s="223"/>
      <c r="AO9" s="223">
        <f t="shared" si="4"/>
        <v>5</v>
      </c>
    </row>
    <row r="10">
      <c r="B10" s="221">
        <f t="shared" si="2"/>
        <v>3</v>
      </c>
      <c r="C10" s="222" t="s">
        <v>1006</v>
      </c>
      <c r="D10" s="164"/>
      <c r="E10" s="223" t="str">
        <f t="array" ref="E10">_xlfn.XLOOKUP(C10,'2NDSORTEDL'!$B$2:$B$50,'2NDSORTEDL'!$C$2:$C$50,"",0,1)</f>
        <v>NSAID</v>
      </c>
      <c r="F10" s="224">
        <f t="array" ref="F10">_xlfn.XLOOKUP($C10,'2NDSORTEDL'!$B$2:$B$60,'2NDSORTEDL'!$Y$2:$Y$60,"",0,1)</f>
        <v>46692</v>
      </c>
      <c r="G10" s="208" t="s">
        <v>7345</v>
      </c>
      <c r="H10" s="208">
        <v>20.0</v>
      </c>
      <c r="I10" s="229">
        <f t="shared" si="5"/>
        <v>46272</v>
      </c>
      <c r="J10" s="226" t="str">
        <f t="shared" si="3"/>
        <v>REPLACED</v>
      </c>
      <c r="N10" s="208">
        <v>20.0</v>
      </c>
      <c r="O10" s="223"/>
      <c r="P10" s="223"/>
      <c r="Q10" s="231" t="s">
        <v>1767</v>
      </c>
      <c r="R10" s="227">
        <v>20.0</v>
      </c>
      <c r="S10" s="228">
        <v>20.0</v>
      </c>
      <c r="T10" s="227">
        <v>20.0</v>
      </c>
      <c r="U10" s="228">
        <v>20.0</v>
      </c>
      <c r="V10" s="223"/>
      <c r="W10" s="227">
        <v>20.0</v>
      </c>
      <c r="X10" s="227">
        <v>20.0</v>
      </c>
      <c r="Y10" s="227">
        <v>20.0</v>
      </c>
      <c r="Z10" s="223"/>
      <c r="AA10" s="223"/>
      <c r="AB10" s="223"/>
      <c r="AC10" s="223"/>
      <c r="AD10" s="223"/>
      <c r="AE10" s="223"/>
      <c r="AF10" s="223"/>
      <c r="AG10" s="223"/>
      <c r="AH10" s="223"/>
      <c r="AI10" s="223"/>
      <c r="AJ10" s="223"/>
      <c r="AK10" s="223"/>
      <c r="AL10" s="223"/>
      <c r="AM10" s="223"/>
      <c r="AN10" s="223"/>
      <c r="AO10" s="223">
        <f t="shared" si="4"/>
        <v>160</v>
      </c>
    </row>
    <row r="11">
      <c r="B11" s="221">
        <f t="shared" si="2"/>
        <v>4</v>
      </c>
      <c r="C11" s="222" t="s">
        <v>1126</v>
      </c>
      <c r="D11" s="164"/>
      <c r="E11" s="223" t="str">
        <f t="array" ref="E11">_xlfn.XLOOKUP(C11,'2NDSORTEDL'!$B$2:$B$50,'2NDSORTEDL'!$C$2:$C$50,"",0,1)</f>
        <v>ANTI_BACTERIAL</v>
      </c>
      <c r="F11" s="224">
        <f t="array" ref="F11">_xlfn.XLOOKUP($C11,'2NDSORTEDL'!$B$2:$B$60,'2NDSORTEDL'!$Y$2:$Y$60,"",0,1)</f>
        <v>46784</v>
      </c>
      <c r="G11" s="208" t="s">
        <v>7345</v>
      </c>
      <c r="H11" s="208">
        <v>1.0</v>
      </c>
      <c r="I11" s="229">
        <f t="shared" si="5"/>
        <v>46272</v>
      </c>
      <c r="J11" s="226" t="str">
        <f t="shared" si="3"/>
        <v>REPLACED</v>
      </c>
      <c r="N11" s="208">
        <v>1.0</v>
      </c>
      <c r="O11" s="227">
        <v>1.0</v>
      </c>
      <c r="P11" s="223"/>
      <c r="Q11" s="223"/>
      <c r="R11" s="223"/>
      <c r="S11" s="223"/>
      <c r="T11" s="227">
        <v>1.0</v>
      </c>
      <c r="U11" s="223"/>
      <c r="V11" s="223"/>
      <c r="W11" s="223"/>
      <c r="X11" s="227">
        <v>1.0</v>
      </c>
      <c r="Y11" s="227">
        <v>1.0</v>
      </c>
      <c r="Z11" s="223"/>
      <c r="AA11" s="223"/>
      <c r="AB11" s="223"/>
      <c r="AC11" s="223"/>
      <c r="AD11" s="223"/>
      <c r="AE11" s="223"/>
      <c r="AF11" s="223"/>
      <c r="AG11" s="223"/>
      <c r="AH11" s="223"/>
      <c r="AI11" s="223"/>
      <c r="AJ11" s="223"/>
      <c r="AK11" s="223"/>
      <c r="AL11" s="223"/>
      <c r="AM11" s="223"/>
      <c r="AN11" s="223"/>
      <c r="AO11" s="223">
        <f t="shared" si="4"/>
        <v>5</v>
      </c>
    </row>
    <row r="12">
      <c r="B12" s="221">
        <f t="shared" si="2"/>
        <v>5</v>
      </c>
      <c r="C12" s="222" t="s">
        <v>3947</v>
      </c>
      <c r="D12" s="164"/>
      <c r="E12" s="223" t="str">
        <f t="array" ref="E12">_xlfn.XLOOKUP(C12,'2NDSORTEDL'!$B$2:$B$50,'2NDSORTEDL'!$C$2:$C$50,"",0,1)</f>
        <v/>
      </c>
      <c r="F12" s="224">
        <f t="array" ref="F12">_xlfn.XLOOKUP($C12,'2NDSORTEDL'!$B$2:$B$60,'2NDSORTEDL'!$Y$2:$Y$60,"",0,1)+100</f>
        <v>46274</v>
      </c>
      <c r="G12" s="208" t="s">
        <v>7345</v>
      </c>
      <c r="H12" s="208">
        <v>1.0</v>
      </c>
      <c r="I12" s="229">
        <f t="shared" si="5"/>
        <v>46272</v>
      </c>
      <c r="J12" s="226" t="str">
        <f t="shared" si="3"/>
        <v/>
      </c>
      <c r="N12" s="230"/>
      <c r="O12" s="223"/>
      <c r="P12" s="223"/>
      <c r="Q12" s="223"/>
      <c r="R12" s="223"/>
      <c r="S12" s="223"/>
      <c r="T12" s="227">
        <v>1.0</v>
      </c>
      <c r="U12" s="223"/>
      <c r="V12" s="223"/>
      <c r="W12" s="227">
        <v>1.0</v>
      </c>
      <c r="X12" s="227">
        <v>1.0</v>
      </c>
      <c r="Y12" s="223"/>
      <c r="Z12" s="223"/>
      <c r="AA12" s="223"/>
      <c r="AB12" s="223"/>
      <c r="AC12" s="223"/>
      <c r="AD12" s="223"/>
      <c r="AE12" s="223"/>
      <c r="AF12" s="223"/>
      <c r="AG12" s="223"/>
      <c r="AH12" s="223"/>
      <c r="AI12" s="223"/>
      <c r="AJ12" s="223"/>
      <c r="AK12" s="223"/>
      <c r="AL12" s="223"/>
      <c r="AM12" s="223"/>
      <c r="AN12" s="223"/>
      <c r="AO12" s="223">
        <f t="shared" si="4"/>
        <v>3</v>
      </c>
    </row>
    <row r="13">
      <c r="B13" s="221">
        <f t="shared" si="2"/>
        <v>6</v>
      </c>
      <c r="C13" s="222" t="s">
        <v>1398</v>
      </c>
      <c r="D13" s="164"/>
      <c r="E13" s="223" t="str">
        <f t="array" ref="E13">_xlfn.XLOOKUP(C13,'2NDSORTEDL'!$B$2:$B$50,'2NDSORTEDL'!$C$2:$C$50,"",0,1)</f>
        <v>ANTI_SEPTIC</v>
      </c>
      <c r="F13" s="224">
        <f t="array" ref="F13">_xlfn.XLOOKUP($C13,'2NDSORTEDL'!$B$2:$B$60,'2NDSORTEDL'!$Y$2:$Y$60,"",0,1)</f>
        <v>46784</v>
      </c>
      <c r="G13" s="208" t="s">
        <v>7345</v>
      </c>
      <c r="H13" s="208">
        <v>1.0</v>
      </c>
      <c r="I13" s="229">
        <f t="shared" si="5"/>
        <v>46272</v>
      </c>
      <c r="J13" s="226" t="str">
        <f t="shared" si="3"/>
        <v>REPLACED</v>
      </c>
      <c r="N13" s="230"/>
      <c r="O13" s="223"/>
      <c r="P13" s="227">
        <v>1.0</v>
      </c>
      <c r="Q13" s="223"/>
      <c r="R13" s="223"/>
      <c r="S13" s="228">
        <v>1.0</v>
      </c>
      <c r="T13" s="227">
        <v>1.0</v>
      </c>
      <c r="U13" s="228">
        <v>1.0</v>
      </c>
      <c r="V13" s="223"/>
      <c r="W13" s="227">
        <v>1.0</v>
      </c>
      <c r="X13" s="223"/>
      <c r="Y13" s="227">
        <v>1.0</v>
      </c>
      <c r="Z13" s="223"/>
      <c r="AA13" s="223"/>
      <c r="AB13" s="223"/>
      <c r="AC13" s="223"/>
      <c r="AD13" s="223"/>
      <c r="AE13" s="223"/>
      <c r="AF13" s="223"/>
      <c r="AG13" s="223"/>
      <c r="AH13" s="223"/>
      <c r="AI13" s="223"/>
      <c r="AJ13" s="223"/>
      <c r="AK13" s="223"/>
      <c r="AL13" s="223"/>
      <c r="AM13" s="223"/>
      <c r="AN13" s="223"/>
      <c r="AO13" s="223">
        <f t="shared" si="4"/>
        <v>6</v>
      </c>
    </row>
    <row r="14">
      <c r="B14" s="221">
        <f t="shared" si="2"/>
        <v>7</v>
      </c>
      <c r="C14" s="222" t="s">
        <v>1470</v>
      </c>
      <c r="D14" s="164"/>
      <c r="E14" s="223" t="str">
        <f t="array" ref="E14">_xlfn.XLOOKUP(C14,'2NDSORTEDL'!$B$2:$B$50,'2NDSORTEDL'!$C$2:$C$50,"",0,1)</f>
        <v>ANTI_SEPTIC</v>
      </c>
      <c r="F14" s="224">
        <f t="array" ref="F14">_xlfn.XLOOKUP($C14,'2NDSORTEDL'!$B$2:$B$60,'2NDSORTEDL'!$Y$2:$Y$60,"",0,1)</f>
        <v>46569</v>
      </c>
      <c r="G14" s="208" t="s">
        <v>7345</v>
      </c>
      <c r="H14" s="208">
        <v>1.0</v>
      </c>
      <c r="I14" s="229">
        <f t="shared" si="5"/>
        <v>46272</v>
      </c>
      <c r="J14" s="226" t="str">
        <f t="shared" si="3"/>
        <v>REPLACED</v>
      </c>
      <c r="N14" s="230"/>
      <c r="O14" s="227">
        <v>1.0</v>
      </c>
      <c r="P14" s="223"/>
      <c r="Q14" s="223"/>
      <c r="R14" s="223"/>
      <c r="S14" s="223"/>
      <c r="T14" s="227">
        <v>1.0</v>
      </c>
      <c r="U14" s="223"/>
      <c r="V14" s="223"/>
      <c r="W14" s="223"/>
      <c r="X14" s="227">
        <v>1.0</v>
      </c>
      <c r="Y14" s="227">
        <v>1.0</v>
      </c>
      <c r="Z14" s="223"/>
      <c r="AA14" s="223"/>
      <c r="AB14" s="223"/>
      <c r="AC14" s="223"/>
      <c r="AD14" s="223"/>
      <c r="AE14" s="223"/>
      <c r="AF14" s="223"/>
      <c r="AG14" s="223"/>
      <c r="AH14" s="223"/>
      <c r="AI14" s="223"/>
      <c r="AJ14" s="223"/>
      <c r="AK14" s="223"/>
      <c r="AL14" s="223"/>
      <c r="AM14" s="223"/>
      <c r="AN14" s="223"/>
      <c r="AO14" s="223">
        <f t="shared" si="4"/>
        <v>4</v>
      </c>
    </row>
    <row r="15">
      <c r="B15" s="221">
        <f t="shared" si="2"/>
        <v>8</v>
      </c>
      <c r="C15" s="222" t="s">
        <v>2543</v>
      </c>
      <c r="D15" s="164"/>
      <c r="E15" s="223" t="str">
        <f t="array" ref="E15">_xlfn.XLOOKUP(C15,'2NDSORTEDL'!$B$2:$B$50,'2NDSORTEDL'!$C$2:$C$50,"",0,1)</f>
        <v>COTTON</v>
      </c>
      <c r="F15" s="224">
        <f t="array" ref="F15">_xlfn.XLOOKUP($C15,'2NDSORTEDL'!$B$2:$B$60,'2NDSORTEDL'!$Y$2:$Y$60,"",0,1)</f>
        <v>46661</v>
      </c>
      <c r="G15" s="208" t="s">
        <v>7345</v>
      </c>
      <c r="H15" s="208">
        <v>1.0</v>
      </c>
      <c r="I15" s="229">
        <f t="shared" si="5"/>
        <v>46272</v>
      </c>
      <c r="J15" s="226" t="str">
        <f t="shared" si="3"/>
        <v>REPLACED</v>
      </c>
      <c r="N15" s="230"/>
      <c r="O15" s="223"/>
      <c r="P15" s="223"/>
      <c r="Q15" s="223"/>
      <c r="R15" s="223"/>
      <c r="S15" s="223"/>
      <c r="T15" s="227">
        <v>1.0</v>
      </c>
      <c r="U15" s="223"/>
      <c r="V15" s="223"/>
      <c r="W15" s="223"/>
      <c r="X15" s="227">
        <v>1.0</v>
      </c>
      <c r="Y15" s="227">
        <v>1.0</v>
      </c>
      <c r="Z15" s="223"/>
      <c r="AA15" s="223"/>
      <c r="AB15" s="223"/>
      <c r="AC15" s="223"/>
      <c r="AD15" s="223"/>
      <c r="AE15" s="223"/>
      <c r="AF15" s="223"/>
      <c r="AG15" s="223"/>
      <c r="AH15" s="223"/>
      <c r="AI15" s="223"/>
      <c r="AJ15" s="223"/>
      <c r="AK15" s="223"/>
      <c r="AL15" s="223"/>
      <c r="AM15" s="223"/>
      <c r="AN15" s="223"/>
      <c r="AO15" s="223">
        <f t="shared" si="4"/>
        <v>3</v>
      </c>
    </row>
    <row r="16">
      <c r="B16" s="221">
        <f t="shared" si="2"/>
        <v>9</v>
      </c>
      <c r="C16" s="232" t="s">
        <v>1307</v>
      </c>
      <c r="D16" s="164"/>
      <c r="E16" s="223" t="str">
        <f t="array" ref="E16">_xlfn.XLOOKUP(C16,'2NDSORTEDL'!$B$2:$B$50,'2NDSORTEDL'!$C$2:$C$50,"",0,1)</f>
        <v/>
      </c>
      <c r="F16" s="224">
        <f t="array" ref="F16">_xlfn.XLOOKUP($C16,'2NDSORTEDL'!$B$2:$B$60,'2NDSORTEDL'!$Y$2:$Y$60,"",0,1)</f>
        <v>46419</v>
      </c>
      <c r="G16" s="208" t="s">
        <v>7345</v>
      </c>
      <c r="H16" s="208">
        <v>1.0</v>
      </c>
      <c r="I16" s="229">
        <f t="shared" si="5"/>
        <v>46272</v>
      </c>
      <c r="J16" s="226" t="str">
        <f t="shared" si="3"/>
        <v/>
      </c>
      <c r="N16" s="230"/>
      <c r="O16" s="223"/>
      <c r="P16" s="223"/>
      <c r="Q16" s="223"/>
      <c r="R16" s="223"/>
      <c r="S16" s="223"/>
      <c r="T16" s="227">
        <v>1.0</v>
      </c>
      <c r="U16" s="223"/>
      <c r="V16" s="223"/>
      <c r="W16" s="223"/>
      <c r="X16" s="227">
        <v>1.0</v>
      </c>
      <c r="Y16" s="223"/>
      <c r="Z16" s="223"/>
      <c r="AA16" s="223"/>
      <c r="AB16" s="223"/>
      <c r="AC16" s="223"/>
      <c r="AD16" s="223"/>
      <c r="AE16" s="223"/>
      <c r="AF16" s="223"/>
      <c r="AG16" s="223"/>
      <c r="AH16" s="223"/>
      <c r="AI16" s="223"/>
      <c r="AJ16" s="223"/>
      <c r="AK16" s="223"/>
      <c r="AL16" s="223"/>
      <c r="AM16" s="223"/>
      <c r="AN16" s="223"/>
      <c r="AO16" s="223">
        <f t="shared" si="4"/>
        <v>2</v>
      </c>
    </row>
    <row r="17">
      <c r="B17" s="221">
        <f t="shared" si="2"/>
        <v>10</v>
      </c>
      <c r="C17" s="222" t="s">
        <v>3748</v>
      </c>
      <c r="D17" s="164"/>
      <c r="E17" s="223" t="str">
        <f t="array" ref="E17">_xlfn.XLOOKUP(C17,'2NDSORTEDL'!$B$2:$B$50,'2NDSORTEDL'!$C$2:$C$50,"",0,1)</f>
        <v>DRESSING_PAD</v>
      </c>
      <c r="F17" s="224">
        <f t="array" ref="F17">_xlfn.XLOOKUP($C17,'2NDSORTEDL'!$B$2:$B$60,'2NDSORTEDL'!$Y$2:$Y$60,"",0,1)</f>
        <v>46935</v>
      </c>
      <c r="G17" s="208" t="s">
        <v>7345</v>
      </c>
      <c r="H17" s="208">
        <v>1.0</v>
      </c>
      <c r="I17" s="229">
        <f t="shared" si="5"/>
        <v>46272</v>
      </c>
      <c r="J17" s="226" t="str">
        <f t="shared" si="3"/>
        <v/>
      </c>
      <c r="N17" s="230"/>
      <c r="O17" s="227">
        <v>1.0</v>
      </c>
      <c r="P17" s="223"/>
      <c r="Q17" s="223"/>
      <c r="R17" s="223"/>
      <c r="S17" s="223"/>
      <c r="T17" s="227">
        <v>1.0</v>
      </c>
      <c r="U17" s="223"/>
      <c r="V17" s="223"/>
      <c r="W17" s="227">
        <v>1.0</v>
      </c>
      <c r="X17" s="227">
        <v>1.0</v>
      </c>
      <c r="Y17" s="227"/>
      <c r="Z17" s="223"/>
      <c r="AA17" s="223"/>
      <c r="AB17" s="223"/>
      <c r="AC17" s="223"/>
      <c r="AD17" s="223"/>
      <c r="AE17" s="223"/>
      <c r="AF17" s="223"/>
      <c r="AG17" s="223"/>
      <c r="AH17" s="223"/>
      <c r="AI17" s="223"/>
      <c r="AJ17" s="223"/>
      <c r="AK17" s="223"/>
      <c r="AL17" s="223"/>
      <c r="AM17" s="223"/>
      <c r="AN17" s="223"/>
      <c r="AO17" s="223">
        <f t="shared" si="4"/>
        <v>4</v>
      </c>
    </row>
    <row r="18">
      <c r="B18" s="221">
        <f t="shared" si="2"/>
        <v>11</v>
      </c>
      <c r="C18" s="222" t="s">
        <v>1508</v>
      </c>
      <c r="D18" s="164"/>
      <c r="E18" s="223" t="str">
        <f t="array" ref="E18">_xlfn.XLOOKUP(C18,'2NDSORTEDL'!$B$2:$B$50,'2NDSORTEDL'!$C$2:$C$50,"",0,1)</f>
        <v/>
      </c>
      <c r="F18" s="224" t="str">
        <f t="array" ref="F18">_xlfn.XLOOKUP($C18,'2NDSORTEDL'!$B$2:$B$60,'2NDSORTEDL'!$Y$2:$Y$60,"",0,1)</f>
        <v/>
      </c>
      <c r="G18" s="208" t="s">
        <v>7345</v>
      </c>
      <c r="H18" s="208">
        <v>1.0</v>
      </c>
      <c r="I18" s="229">
        <f t="shared" si="5"/>
        <v>46272</v>
      </c>
      <c r="J18" s="226" t="str">
        <f t="shared" si="3"/>
        <v>N.A.</v>
      </c>
      <c r="N18" s="230"/>
      <c r="O18" s="223"/>
      <c r="P18" s="223"/>
      <c r="Q18" s="223"/>
      <c r="R18" s="223"/>
      <c r="S18" s="223"/>
      <c r="T18" s="227">
        <v>1.0</v>
      </c>
      <c r="U18" s="228">
        <v>1.0</v>
      </c>
      <c r="V18" s="223"/>
      <c r="W18" s="227">
        <v>1.0</v>
      </c>
      <c r="X18" s="227">
        <v>1.0</v>
      </c>
      <c r="Y18" s="227">
        <v>-5.0</v>
      </c>
      <c r="Z18" s="223"/>
      <c r="AA18" s="223"/>
      <c r="AB18" s="223"/>
      <c r="AC18" s="223"/>
      <c r="AD18" s="223"/>
      <c r="AE18" s="223"/>
      <c r="AF18" s="223"/>
      <c r="AG18" s="223"/>
      <c r="AH18" s="223"/>
      <c r="AI18" s="223"/>
      <c r="AJ18" s="223"/>
      <c r="AK18" s="223"/>
      <c r="AL18" s="223"/>
      <c r="AM18" s="223"/>
      <c r="AN18" s="223"/>
      <c r="AO18" s="223">
        <f t="shared" si="4"/>
        <v>-1</v>
      </c>
    </row>
    <row r="19">
      <c r="B19" s="221">
        <f t="shared" si="2"/>
        <v>12</v>
      </c>
      <c r="C19" s="222" t="s">
        <v>7347</v>
      </c>
      <c r="D19" s="164"/>
      <c r="E19" s="223" t="str">
        <f t="array" ref="E19">_xlfn.XLOOKUP(C19,'2NDSORTEDL'!$B$2:$B$50,'2NDSORTEDL'!$C$2:$C$50,"",0,1)</f>
        <v/>
      </c>
      <c r="F19" s="224" t="str">
        <f t="array" ref="F19">_xlfn.XLOOKUP($C19,'2NDSORTEDL'!$B$2:$B$60,'2NDSORTEDL'!$Y$2:$Y$60,"",0,1)</f>
        <v/>
      </c>
      <c r="G19" s="208" t="s">
        <v>7345</v>
      </c>
      <c r="H19" s="208">
        <v>2.0</v>
      </c>
      <c r="I19" s="229">
        <f t="shared" si="5"/>
        <v>46272</v>
      </c>
      <c r="J19" s="226" t="str">
        <f t="shared" si="3"/>
        <v/>
      </c>
      <c r="N19" s="230"/>
      <c r="O19" s="223"/>
      <c r="P19" s="223"/>
      <c r="Q19" s="223"/>
      <c r="R19" s="223"/>
      <c r="S19" s="223"/>
      <c r="T19" s="227">
        <v>2.0</v>
      </c>
      <c r="U19" s="223"/>
      <c r="V19" s="223"/>
      <c r="W19" s="227">
        <v>2.0</v>
      </c>
      <c r="X19" s="227">
        <v>2.0</v>
      </c>
      <c r="Y19" s="223"/>
      <c r="Z19" s="223"/>
      <c r="AA19" s="223"/>
      <c r="AB19" s="223"/>
      <c r="AC19" s="223"/>
      <c r="AD19" s="223"/>
      <c r="AE19" s="223"/>
      <c r="AF19" s="223"/>
      <c r="AG19" s="223"/>
      <c r="AH19" s="223"/>
      <c r="AI19" s="223"/>
      <c r="AJ19" s="223"/>
      <c r="AK19" s="223"/>
      <c r="AL19" s="223"/>
      <c r="AM19" s="223"/>
      <c r="AN19" s="223"/>
      <c r="AO19" s="223">
        <f t="shared" si="4"/>
        <v>6</v>
      </c>
    </row>
    <row r="20">
      <c r="B20" s="221">
        <f t="shared" si="2"/>
        <v>13</v>
      </c>
      <c r="C20" s="222" t="s">
        <v>3322</v>
      </c>
      <c r="D20" s="164"/>
      <c r="E20" s="223" t="str">
        <f t="array" ref="E20">_xlfn.XLOOKUP(C20,'2NDSORTEDL'!$B$2:$B$50,'2NDSORTEDL'!$C$2:$C$50,"",0,1)</f>
        <v>PLASTER_TAPE</v>
      </c>
      <c r="F20" s="224">
        <f t="array" ref="F20">_xlfn.XLOOKUP($C20,'2NDSORTEDL'!$B$2:$B$60,'2NDSORTEDL'!$Y$2:$Y$60,"",0,1)</f>
        <v>46692</v>
      </c>
      <c r="G20" s="208" t="s">
        <v>7345</v>
      </c>
      <c r="H20" s="208">
        <v>4.0</v>
      </c>
      <c r="I20" s="229">
        <f t="shared" si="5"/>
        <v>46272</v>
      </c>
      <c r="J20" s="226" t="str">
        <f t="shared" si="3"/>
        <v>REPLACED</v>
      </c>
      <c r="N20" s="208"/>
      <c r="O20" s="227">
        <v>4.0</v>
      </c>
      <c r="P20" s="223"/>
      <c r="Q20" s="223"/>
      <c r="R20" s="223"/>
      <c r="S20" s="223"/>
      <c r="T20" s="227">
        <v>4.0</v>
      </c>
      <c r="U20" s="228">
        <v>4.0</v>
      </c>
      <c r="V20" s="223"/>
      <c r="W20" s="227">
        <v>4.0</v>
      </c>
      <c r="X20" s="227">
        <v>4.0</v>
      </c>
      <c r="Y20" s="227">
        <v>4.0</v>
      </c>
      <c r="Z20" s="223"/>
      <c r="AA20" s="223"/>
      <c r="AB20" s="223"/>
      <c r="AC20" s="223"/>
      <c r="AD20" s="223"/>
      <c r="AE20" s="223"/>
      <c r="AF20" s="223"/>
      <c r="AG20" s="223"/>
      <c r="AH20" s="223"/>
      <c r="AI20" s="223"/>
      <c r="AJ20" s="223"/>
      <c r="AK20" s="223"/>
      <c r="AL20" s="223"/>
      <c r="AM20" s="223"/>
      <c r="AN20" s="223"/>
      <c r="AO20" s="223">
        <f t="shared" si="4"/>
        <v>24</v>
      </c>
    </row>
    <row r="21">
      <c r="B21" s="221">
        <f t="shared" si="2"/>
        <v>14</v>
      </c>
      <c r="C21" s="222" t="s">
        <v>3786</v>
      </c>
      <c r="D21" s="164"/>
      <c r="E21" s="223" t="str">
        <f t="array" ref="E21">_xlfn.XLOOKUP(C21,'2NDSORTEDL'!$B$2:$B$50,'2NDSORTEDL'!$C$2:$C$50,"",0,1)</f>
        <v>SWAB</v>
      </c>
      <c r="F21" s="224">
        <f t="array" ref="F21">_xlfn.XLOOKUP($C21,'2NDSORTEDL'!$B$2:$B$60,'2NDSORTEDL'!$Y$2:$Y$60,"",0,1)</f>
        <v>47209</v>
      </c>
      <c r="G21" s="208" t="s">
        <v>7345</v>
      </c>
      <c r="H21" s="208">
        <v>4.0</v>
      </c>
      <c r="I21" s="229">
        <f t="shared" si="5"/>
        <v>46272</v>
      </c>
      <c r="J21" s="226" t="str">
        <f t="shared" si="3"/>
        <v>REPLACED</v>
      </c>
      <c r="N21" s="208">
        <v>4.0</v>
      </c>
      <c r="O21" s="227">
        <v>4.0</v>
      </c>
      <c r="P21" s="223"/>
      <c r="Q21" s="223"/>
      <c r="R21" s="223"/>
      <c r="S21" s="228">
        <v>4.0</v>
      </c>
      <c r="T21" s="227">
        <v>4.0</v>
      </c>
      <c r="U21" s="228">
        <v>4.0</v>
      </c>
      <c r="V21" s="223"/>
      <c r="W21" s="227">
        <v>4.0</v>
      </c>
      <c r="X21" s="227">
        <v>4.0</v>
      </c>
      <c r="Y21" s="227">
        <v>4.0</v>
      </c>
      <c r="Z21" s="223"/>
      <c r="AA21" s="223"/>
      <c r="AB21" s="223"/>
      <c r="AC21" s="223"/>
      <c r="AD21" s="223"/>
      <c r="AE21" s="223"/>
      <c r="AF21" s="223"/>
      <c r="AG21" s="223"/>
      <c r="AH21" s="223"/>
      <c r="AI21" s="223"/>
      <c r="AJ21" s="223"/>
      <c r="AK21" s="223"/>
      <c r="AL21" s="223"/>
      <c r="AM21" s="223"/>
      <c r="AN21" s="223"/>
      <c r="AO21" s="223">
        <f t="shared" si="4"/>
        <v>32</v>
      </c>
    </row>
    <row r="22">
      <c r="B22" s="221">
        <f t="shared" si="2"/>
        <v>15</v>
      </c>
      <c r="C22" s="222" t="s">
        <v>3418</v>
      </c>
      <c r="D22" s="164"/>
      <c r="E22" s="223" t="str">
        <f t="array" ref="E22">_xlfn.XLOOKUP(C22,'2NDSORTEDL'!$B$2:$B$50,'2NDSORTEDL'!$C$2:$C$50,"",0,1)</f>
        <v>BLADE</v>
      </c>
      <c r="F22" s="224">
        <f t="array" ref="F22">_xlfn.XLOOKUP($C22,'2NDSORTEDL'!$B$2:$B$60,'2NDSORTEDL'!$Y$2:$Y$60,"",0,1)</f>
        <v>47058</v>
      </c>
      <c r="G22" s="208" t="s">
        <v>7345</v>
      </c>
      <c r="H22" s="208">
        <v>1.0</v>
      </c>
      <c r="I22" s="229">
        <f t="shared" si="5"/>
        <v>46272</v>
      </c>
      <c r="J22" s="226" t="str">
        <f t="shared" si="3"/>
        <v/>
      </c>
      <c r="N22" s="208">
        <v>1.0</v>
      </c>
      <c r="O22" s="223"/>
      <c r="P22" s="223"/>
      <c r="Q22" s="228">
        <v>1.0</v>
      </c>
      <c r="R22" s="223"/>
      <c r="S22" s="223"/>
      <c r="T22" s="227">
        <v>1.0</v>
      </c>
      <c r="U22" s="228">
        <v>1.0</v>
      </c>
      <c r="V22" s="223"/>
      <c r="W22" s="227">
        <v>1.0</v>
      </c>
      <c r="X22" s="223"/>
      <c r="Y22" s="223"/>
      <c r="Z22" s="223"/>
      <c r="AA22" s="223"/>
      <c r="AB22" s="223"/>
      <c r="AC22" s="223"/>
      <c r="AD22" s="223"/>
      <c r="AE22" s="223"/>
      <c r="AF22" s="223"/>
      <c r="AG22" s="223"/>
      <c r="AH22" s="223"/>
      <c r="AI22" s="223"/>
      <c r="AJ22" s="223"/>
      <c r="AK22" s="223"/>
      <c r="AL22" s="223"/>
      <c r="AM22" s="223"/>
      <c r="AN22" s="223"/>
      <c r="AO22" s="223">
        <f t="shared" si="4"/>
        <v>5</v>
      </c>
    </row>
    <row r="23">
      <c r="B23" s="221">
        <f t="shared" si="2"/>
        <v>16</v>
      </c>
      <c r="C23" s="222" t="s">
        <v>2794</v>
      </c>
      <c r="D23" s="164"/>
      <c r="E23" s="223" t="str">
        <f t="array" ref="E23">_xlfn.XLOOKUP(C23,'2NDSORTEDL'!$B$2:$B$50,'2NDSORTEDL'!$C$2:$C$50,"",0,1)</f>
        <v>BANDAGE</v>
      </c>
      <c r="F23" s="224">
        <f t="array" ref="F23">_xlfn.XLOOKUP($C23,'2NDSORTEDL'!$B$2:$B$60,'2NDSORTEDL'!$Y$2:$Y$60,"",0,1)</f>
        <v>47088</v>
      </c>
      <c r="G23" s="208" t="s">
        <v>7345</v>
      </c>
      <c r="H23" s="208">
        <v>1.0</v>
      </c>
      <c r="I23" s="229">
        <f t="shared" si="5"/>
        <v>46272</v>
      </c>
      <c r="J23" s="226" t="str">
        <f t="shared" si="3"/>
        <v/>
      </c>
      <c r="N23" s="230"/>
      <c r="O23" s="227">
        <v>1.0</v>
      </c>
      <c r="P23" s="223"/>
      <c r="Q23" s="228">
        <v>2.0</v>
      </c>
      <c r="R23" s="223"/>
      <c r="S23" s="223"/>
      <c r="T23" s="227">
        <v>1.0</v>
      </c>
      <c r="U23" s="223"/>
      <c r="V23" s="223"/>
      <c r="W23" s="227">
        <v>1.0</v>
      </c>
      <c r="X23" s="227">
        <v>1.0</v>
      </c>
      <c r="Y23" s="223"/>
      <c r="Z23" s="223"/>
      <c r="AA23" s="223"/>
      <c r="AB23" s="223"/>
      <c r="AC23" s="223"/>
      <c r="AD23" s="223"/>
      <c r="AE23" s="223"/>
      <c r="AF23" s="223"/>
      <c r="AG23" s="223"/>
      <c r="AH23" s="223"/>
      <c r="AI23" s="223"/>
      <c r="AJ23" s="223"/>
      <c r="AK23" s="223"/>
      <c r="AL23" s="223"/>
      <c r="AM23" s="223"/>
      <c r="AN23" s="223"/>
      <c r="AO23" s="223">
        <f t="shared" si="4"/>
        <v>6</v>
      </c>
    </row>
    <row r="24">
      <c r="B24" s="221">
        <f t="shared" si="2"/>
        <v>17</v>
      </c>
      <c r="C24" s="222" t="s">
        <v>1947</v>
      </c>
      <c r="D24" s="164"/>
      <c r="E24" s="223" t="str">
        <f t="array" ref="E24">_xlfn.XLOOKUP(C24,'2NDSORTEDL'!$B$2:$B$50,'2NDSORTEDL'!$C$2:$C$50,"",0,1)</f>
        <v>ORS</v>
      </c>
      <c r="F24" s="224">
        <f t="array" ref="F24">_xlfn.XLOOKUP($C24,'2NDSORTEDL'!$B$2:$B$60,'2NDSORTEDL'!$Y$2:$Y$60,"",0,1)</f>
        <v>46813</v>
      </c>
      <c r="G24" s="208" t="s">
        <v>7345</v>
      </c>
      <c r="H24" s="208">
        <v>2.0</v>
      </c>
      <c r="I24" s="229">
        <f t="shared" si="5"/>
        <v>46272</v>
      </c>
      <c r="J24" s="226" t="str">
        <f t="shared" si="3"/>
        <v>REPLACED</v>
      </c>
      <c r="N24" s="208">
        <v>2.0</v>
      </c>
      <c r="O24" s="227">
        <v>2.0</v>
      </c>
      <c r="P24" s="223"/>
      <c r="Q24" s="223"/>
      <c r="R24" s="223"/>
      <c r="S24" s="223"/>
      <c r="T24" s="227">
        <v>2.0</v>
      </c>
      <c r="U24" s="228">
        <v>2.0</v>
      </c>
      <c r="V24" s="223"/>
      <c r="W24" s="227">
        <v>2.0</v>
      </c>
      <c r="X24" s="227">
        <v>2.0</v>
      </c>
      <c r="Y24" s="227">
        <v>2.0</v>
      </c>
      <c r="Z24" s="223"/>
      <c r="AA24" s="223"/>
      <c r="AB24" s="223"/>
      <c r="AC24" s="223"/>
      <c r="AD24" s="223"/>
      <c r="AE24" s="223"/>
      <c r="AF24" s="223"/>
      <c r="AG24" s="223"/>
      <c r="AH24" s="223"/>
      <c r="AI24" s="223"/>
      <c r="AJ24" s="223"/>
      <c r="AK24" s="223"/>
      <c r="AL24" s="223"/>
      <c r="AM24" s="223"/>
      <c r="AN24" s="223"/>
      <c r="AO24" s="223">
        <f t="shared" si="4"/>
        <v>14</v>
      </c>
    </row>
    <row r="25" hidden="1">
      <c r="B25" s="221">
        <f t="shared" si="2"/>
        <v>18</v>
      </c>
      <c r="C25" s="222" t="s">
        <v>3150</v>
      </c>
      <c r="D25" s="164"/>
      <c r="E25" s="223" t="str">
        <f t="array" ref="E25">_xlfn.XLOOKUP(C25,'2NDSORTEDL'!$B$2:$B$50,'2NDSORTEDL'!$C$2:$C$50,"",0,1)</f>
        <v>BANDAGE</v>
      </c>
      <c r="F25" s="224">
        <f t="array" ref="F25">_xlfn.XLOOKUP($C25,'2NDSORTEDL'!$B$2:$B$60,'2NDSORTEDL'!$Y$2:$Y$60,"",0,1)</f>
        <v>46905</v>
      </c>
      <c r="G25" s="208" t="s">
        <v>7345</v>
      </c>
      <c r="H25" s="208">
        <v>1.0</v>
      </c>
      <c r="I25" s="229">
        <f t="shared" si="5"/>
        <v>46272</v>
      </c>
      <c r="J25" s="226" t="str">
        <f t="shared" si="3"/>
        <v/>
      </c>
      <c r="N25" s="230"/>
      <c r="O25" s="223"/>
      <c r="P25" s="223"/>
      <c r="Q25" s="231" t="s">
        <v>1767</v>
      </c>
      <c r="R25" s="223"/>
      <c r="S25" s="223"/>
      <c r="T25" s="223"/>
      <c r="U25" s="223"/>
      <c r="V25" s="223"/>
      <c r="W25" s="223"/>
      <c r="X25" s="223"/>
      <c r="Y25" s="223"/>
      <c r="Z25" s="223"/>
      <c r="AA25" s="223"/>
      <c r="AB25" s="223"/>
      <c r="AC25" s="223"/>
      <c r="AD25" s="223"/>
      <c r="AE25" s="223"/>
      <c r="AF25" s="223"/>
      <c r="AG25" s="223"/>
      <c r="AH25" s="223"/>
      <c r="AI25" s="223"/>
      <c r="AJ25" s="223"/>
      <c r="AK25" s="223"/>
      <c r="AL25" s="223"/>
      <c r="AM25" s="223"/>
      <c r="AN25" s="223"/>
      <c r="AO25" s="223">
        <f t="shared" si="4"/>
        <v>0</v>
      </c>
    </row>
    <row r="26">
      <c r="B26" s="233">
        <v>18.0</v>
      </c>
      <c r="C26" s="222" t="s">
        <v>2039</v>
      </c>
      <c r="D26" s="164"/>
      <c r="E26" s="223" t="str">
        <f t="array" ref="E26">_xlfn.XLOOKUP(C26,'2NDSORTEDL'!$B$2:$B$50,'2NDSORTEDL'!$C$2:$C$50,"",0,1)</f>
        <v>TORNIQUET</v>
      </c>
      <c r="F26" s="224" t="str">
        <f t="array" ref="F26">_xlfn.XLOOKUP($C26,'2NDSORTEDL'!$B$2:$B$60,'2NDSORTEDL'!$Y$2:$Y$60,"",0,1)</f>
        <v>--</v>
      </c>
      <c r="G26" s="208" t="s">
        <v>7345</v>
      </c>
      <c r="H26" s="208">
        <v>1.0</v>
      </c>
      <c r="I26" s="229">
        <f t="shared" si="5"/>
        <v>46272</v>
      </c>
      <c r="J26" s="226" t="str">
        <f t="shared" si="3"/>
        <v>REPLACED</v>
      </c>
      <c r="N26" s="230"/>
      <c r="O26" s="223"/>
      <c r="P26" s="223"/>
      <c r="Q26" s="228">
        <v>1.0</v>
      </c>
      <c r="R26" s="223"/>
      <c r="S26" s="223"/>
      <c r="T26" s="227">
        <v>1.0</v>
      </c>
      <c r="U26" s="228">
        <v>1.0</v>
      </c>
      <c r="V26" s="223"/>
      <c r="W26" s="223"/>
      <c r="X26" s="223"/>
      <c r="Y26" s="227">
        <v>1.0</v>
      </c>
      <c r="Z26" s="223"/>
      <c r="AA26" s="223"/>
      <c r="AB26" s="223"/>
      <c r="AC26" s="223"/>
      <c r="AD26" s="223"/>
      <c r="AE26" s="223"/>
      <c r="AF26" s="223"/>
      <c r="AG26" s="223"/>
      <c r="AH26" s="223"/>
      <c r="AI26" s="223"/>
      <c r="AJ26" s="223"/>
      <c r="AK26" s="223"/>
      <c r="AL26" s="223"/>
      <c r="AM26" s="223"/>
      <c r="AN26" s="223"/>
      <c r="AO26" s="223">
        <f t="shared" si="4"/>
        <v>4</v>
      </c>
    </row>
    <row r="27">
      <c r="B27" s="233">
        <v>19.0</v>
      </c>
      <c r="C27" s="222" t="s">
        <v>2711</v>
      </c>
      <c r="D27" s="164"/>
      <c r="E27" s="223" t="str">
        <f t="array" ref="E27">_xlfn.XLOOKUP(C27,'2NDSORTEDL'!$B$2:$B$50,'2NDSORTEDL'!$C$2:$C$50,"",0,1)</f>
        <v>SYRINGE</v>
      </c>
      <c r="F27" s="224">
        <f t="array" ref="F27">_xlfn.XLOOKUP($C27,'2NDSORTEDL'!$B$2:$B$60,'2NDSORTEDL'!$Y$2:$Y$60,"",0,1)</f>
        <v>47574</v>
      </c>
      <c r="G27" s="208" t="s">
        <v>7345</v>
      </c>
      <c r="H27" s="208">
        <v>1.0</v>
      </c>
      <c r="I27" s="229">
        <f t="shared" si="5"/>
        <v>46272</v>
      </c>
      <c r="J27" s="226" t="str">
        <f t="shared" si="3"/>
        <v>REPLACED</v>
      </c>
      <c r="N27" s="230"/>
      <c r="O27" s="223"/>
      <c r="P27" s="223"/>
      <c r="Q27" s="228">
        <v>1.0</v>
      </c>
      <c r="R27" s="223"/>
      <c r="S27" s="223"/>
      <c r="T27" s="227">
        <v>1.0</v>
      </c>
      <c r="U27" s="223"/>
      <c r="V27" s="223"/>
      <c r="W27" s="227">
        <v>1.0</v>
      </c>
      <c r="X27" s="227">
        <v>1.0</v>
      </c>
      <c r="Y27" s="227">
        <v>1.0</v>
      </c>
      <c r="Z27" s="223"/>
      <c r="AA27" s="223"/>
      <c r="AB27" s="223"/>
      <c r="AC27" s="223"/>
      <c r="AD27" s="223"/>
      <c r="AE27" s="223"/>
      <c r="AF27" s="223"/>
      <c r="AG27" s="223"/>
      <c r="AH27" s="223"/>
      <c r="AI27" s="223"/>
      <c r="AJ27" s="223"/>
      <c r="AK27" s="223"/>
      <c r="AL27" s="223"/>
      <c r="AM27" s="223"/>
      <c r="AN27" s="223"/>
      <c r="AO27" s="223">
        <f t="shared" si="4"/>
        <v>5</v>
      </c>
    </row>
    <row r="28">
      <c r="B28" s="233">
        <v>20.0</v>
      </c>
      <c r="C28" s="222" t="s">
        <v>7348</v>
      </c>
      <c r="D28" s="164"/>
      <c r="E28" s="223" t="str">
        <f t="array" ref="E28">_xlfn.XLOOKUP(C28,'2NDSORTEDL'!$B$2:$B$50,'2NDSORTEDL'!$C$2:$C$50,"",0,1)</f>
        <v/>
      </c>
      <c r="F28" s="224" t="str">
        <f t="array" ref="F28">_xlfn.XLOOKUP($C28,'2NDSORTEDL'!$B$2:$B$60,'2NDSORTEDL'!$Y$2:$Y$60,"",0,1)</f>
        <v/>
      </c>
      <c r="G28" s="208" t="s">
        <v>7345</v>
      </c>
      <c r="H28" s="208">
        <v>1.0</v>
      </c>
      <c r="I28" s="229">
        <f t="shared" si="5"/>
        <v>46272</v>
      </c>
      <c r="J28" s="226" t="str">
        <f t="shared" si="3"/>
        <v>REPLACED</v>
      </c>
      <c r="N28" s="230"/>
      <c r="O28" s="223"/>
      <c r="P28" s="223"/>
      <c r="Q28" s="223"/>
      <c r="R28" s="223"/>
      <c r="S28" s="223"/>
      <c r="T28" s="227">
        <v>1.0</v>
      </c>
      <c r="U28" s="223"/>
      <c r="V28" s="223"/>
      <c r="W28" s="223"/>
      <c r="X28" s="227">
        <v>1.0</v>
      </c>
      <c r="Y28" s="227">
        <v>1.0</v>
      </c>
      <c r="Z28" s="223"/>
      <c r="AA28" s="223"/>
      <c r="AB28" s="223"/>
      <c r="AC28" s="223"/>
      <c r="AD28" s="223"/>
      <c r="AE28" s="223"/>
      <c r="AF28" s="223"/>
      <c r="AG28" s="223"/>
      <c r="AH28" s="223"/>
      <c r="AI28" s="223"/>
      <c r="AJ28" s="223"/>
      <c r="AK28" s="223"/>
      <c r="AL28" s="223"/>
      <c r="AM28" s="223"/>
      <c r="AN28" s="223"/>
      <c r="AO28" s="223">
        <f t="shared" si="4"/>
        <v>3</v>
      </c>
    </row>
    <row r="29">
      <c r="B29" s="233">
        <v>21.0</v>
      </c>
      <c r="C29" s="222" t="s">
        <v>3551</v>
      </c>
      <c r="D29" s="164"/>
      <c r="E29" s="223" t="str">
        <f t="array" ref="E29">_xlfn.XLOOKUP(C29,'2NDSORTEDL'!$B$2:$B$50,'2NDSORTEDL'!$C$2:$C$50,"",0,1)</f>
        <v>MANUAL</v>
      </c>
      <c r="F29" s="224" t="str">
        <f t="array" ref="F29">_xlfn.XLOOKUP($C29,'2NDSORTEDL'!$B$2:$B$60,'2NDSORTEDL'!$Y$2:$Y$60,"",0,1)</f>
        <v>--</v>
      </c>
      <c r="G29" s="208" t="s">
        <v>7345</v>
      </c>
      <c r="H29" s="208">
        <v>1.0</v>
      </c>
      <c r="I29" s="229">
        <f t="shared" si="5"/>
        <v>46272</v>
      </c>
      <c r="J29" s="226" t="str">
        <f t="shared" si="3"/>
        <v/>
      </c>
      <c r="N29" s="230"/>
      <c r="O29" s="223"/>
      <c r="P29" s="223"/>
      <c r="Q29" s="223"/>
      <c r="R29" s="223"/>
      <c r="S29" s="223"/>
      <c r="T29" s="227">
        <v>1.0</v>
      </c>
      <c r="U29" s="228">
        <v>1.0</v>
      </c>
      <c r="V29" s="223"/>
      <c r="W29" s="223"/>
      <c r="X29" s="227">
        <v>1.0</v>
      </c>
      <c r="Y29" s="223"/>
      <c r="Z29" s="223"/>
      <c r="AA29" s="223"/>
      <c r="AB29" s="223"/>
      <c r="AC29" s="223"/>
      <c r="AD29" s="223"/>
      <c r="AE29" s="223"/>
      <c r="AF29" s="223"/>
      <c r="AG29" s="223"/>
      <c r="AH29" s="223"/>
      <c r="AI29" s="223"/>
      <c r="AJ29" s="223"/>
      <c r="AK29" s="223"/>
      <c r="AL29" s="223"/>
      <c r="AM29" s="223"/>
      <c r="AN29" s="223"/>
      <c r="AO29" s="223">
        <f t="shared" si="4"/>
        <v>3</v>
      </c>
    </row>
    <row r="30">
      <c r="B30" s="233">
        <v>22.0</v>
      </c>
      <c r="C30" s="222" t="s">
        <v>1772</v>
      </c>
      <c r="D30" s="164"/>
      <c r="E30" s="223" t="str">
        <f t="array" ref="E30">_xlfn.XLOOKUP(C30,'2NDSORTEDL'!$B$2:$B$50,'2NDSORTEDL'!$C$2:$C$50,"",0,1)</f>
        <v>ANTI_BACTERIAL</v>
      </c>
      <c r="F30" s="224">
        <f t="array" ref="F30">_xlfn.XLOOKUP($C30,'2NDSORTEDL'!$B$2:$B$60,'2NDSORTEDL'!$Y$2:$Y$60,"",0,1)</f>
        <v>46296</v>
      </c>
      <c r="G30" s="208" t="s">
        <v>7345</v>
      </c>
      <c r="H30" s="208">
        <v>1.0</v>
      </c>
      <c r="I30" s="229">
        <f t="shared" si="5"/>
        <v>46272</v>
      </c>
      <c r="J30" s="226" t="str">
        <f t="shared" si="3"/>
        <v/>
      </c>
      <c r="N30" s="208">
        <v>1.0</v>
      </c>
      <c r="O30" s="227">
        <v>1.0</v>
      </c>
      <c r="P30" s="223"/>
      <c r="Q30" s="223"/>
      <c r="R30" s="223"/>
      <c r="S30" s="223"/>
      <c r="T30" s="227">
        <v>1.0</v>
      </c>
      <c r="U30" s="223"/>
      <c r="V30" s="223"/>
      <c r="W30" s="227">
        <v>1.0</v>
      </c>
      <c r="X30" s="227">
        <v>1.0</v>
      </c>
      <c r="Y30" s="223"/>
      <c r="Z30" s="223"/>
      <c r="AA30" s="223"/>
      <c r="AB30" s="223"/>
      <c r="AC30" s="223"/>
      <c r="AD30" s="223"/>
      <c r="AE30" s="223"/>
      <c r="AF30" s="223"/>
      <c r="AG30" s="223"/>
      <c r="AH30" s="223"/>
      <c r="AI30" s="223"/>
      <c r="AJ30" s="223"/>
      <c r="AK30" s="223"/>
      <c r="AL30" s="223"/>
      <c r="AM30" s="223"/>
      <c r="AN30" s="223"/>
      <c r="AO30" s="223">
        <f t="shared" si="4"/>
        <v>5</v>
      </c>
    </row>
    <row r="31">
      <c r="B31" s="233">
        <v>23.0</v>
      </c>
      <c r="C31" s="222" t="s">
        <v>3512</v>
      </c>
      <c r="D31" s="164"/>
      <c r="E31" s="223" t="str">
        <f t="array" ref="E31">_xlfn.XLOOKUP(C31,'2NDSORTEDL'!$B$2:$B$50,'2NDSORTEDL'!$C$2:$C$50,"",0,1)</f>
        <v>LIST</v>
      </c>
      <c r="F31" s="224" t="str">
        <f t="array" ref="F31">_xlfn.XLOOKUP($C31,'2NDSORTEDL'!$B$2:$B$60,'2NDSORTEDL'!$Y$2:$Y$60,"",0,1)</f>
        <v>--</v>
      </c>
      <c r="G31" s="208" t="s">
        <v>7345</v>
      </c>
      <c r="H31" s="208">
        <v>1.0</v>
      </c>
      <c r="I31" s="229">
        <f t="shared" si="5"/>
        <v>46272</v>
      </c>
      <c r="J31" s="226" t="str">
        <f t="shared" si="3"/>
        <v>REPLACED</v>
      </c>
      <c r="N31" s="230"/>
      <c r="O31" s="223"/>
      <c r="P31" s="223"/>
      <c r="Q31" s="228">
        <v>1.0</v>
      </c>
      <c r="R31" s="223"/>
      <c r="S31" s="223"/>
      <c r="T31" s="227">
        <v>1.0</v>
      </c>
      <c r="U31" s="228">
        <v>1.0</v>
      </c>
      <c r="V31" s="223"/>
      <c r="W31" s="223"/>
      <c r="X31" s="223"/>
      <c r="Y31" s="227">
        <v>1.0</v>
      </c>
      <c r="Z31" s="223"/>
      <c r="AA31" s="223"/>
      <c r="AB31" s="223"/>
      <c r="AC31" s="223"/>
      <c r="AD31" s="223"/>
      <c r="AE31" s="223"/>
      <c r="AF31" s="223"/>
      <c r="AG31" s="223"/>
      <c r="AH31" s="223"/>
      <c r="AI31" s="223"/>
      <c r="AJ31" s="223"/>
      <c r="AK31" s="223"/>
      <c r="AL31" s="223"/>
      <c r="AM31" s="223"/>
      <c r="AN31" s="223"/>
      <c r="AO31" s="223">
        <f t="shared" si="4"/>
        <v>4</v>
      </c>
    </row>
    <row r="32">
      <c r="B32" s="233">
        <v>24.0</v>
      </c>
      <c r="C32" s="222" t="s">
        <v>3094</v>
      </c>
      <c r="D32" s="164"/>
      <c r="E32" s="223" t="str">
        <f t="array" ref="E32">_xlfn.XLOOKUP(C32,'2NDSORTEDL'!$B$2:$B$50,'2NDSORTEDL'!$C$2:$C$50,"",0,1)</f>
        <v>PLASTER_TAPE</v>
      </c>
      <c r="F32" s="224" t="str">
        <f t="array" ref="F32">_xlfn.XLOOKUP($C32,'2NDSORTEDL'!$B$2:$B$60,'2NDSORTEDL'!$Y$2:$Y$60,"",0,1)</f>
        <v>--</v>
      </c>
      <c r="G32" s="208" t="s">
        <v>7345</v>
      </c>
      <c r="H32" s="208">
        <v>1.0</v>
      </c>
      <c r="I32" s="229">
        <f t="shared" si="5"/>
        <v>46272</v>
      </c>
      <c r="J32" s="226" t="str">
        <f t="shared" si="3"/>
        <v>REPLACED</v>
      </c>
      <c r="N32" s="230"/>
      <c r="O32" s="227">
        <v>1.0</v>
      </c>
      <c r="P32" s="223"/>
      <c r="Q32" s="231" t="s">
        <v>1767</v>
      </c>
      <c r="R32" s="223"/>
      <c r="S32" s="223"/>
      <c r="T32" s="227">
        <v>1.0</v>
      </c>
      <c r="U32" s="223"/>
      <c r="V32" s="223"/>
      <c r="W32" s="227">
        <v>1.0</v>
      </c>
      <c r="X32" s="223"/>
      <c r="Y32" s="227">
        <v>1.0</v>
      </c>
      <c r="Z32" s="223"/>
      <c r="AA32" s="223"/>
      <c r="AB32" s="223"/>
      <c r="AC32" s="223"/>
      <c r="AD32" s="223"/>
      <c r="AE32" s="223"/>
      <c r="AF32" s="223"/>
      <c r="AG32" s="223"/>
      <c r="AH32" s="223"/>
      <c r="AI32" s="223"/>
      <c r="AJ32" s="223"/>
      <c r="AK32" s="223"/>
      <c r="AL32" s="223"/>
      <c r="AM32" s="223"/>
      <c r="AN32" s="223"/>
      <c r="AO32" s="223">
        <f t="shared" si="4"/>
        <v>4</v>
      </c>
    </row>
    <row r="33" hidden="1">
      <c r="B33" s="221">
        <f>ROW()-7</f>
        <v>26</v>
      </c>
      <c r="C33" s="222" t="s">
        <v>3820</v>
      </c>
      <c r="D33" s="164"/>
      <c r="E33" s="223" t="str">
        <f t="array" ref="E33">_xlfn.XLOOKUP(C33,'2NDSORTEDL'!$B$2:$B$50,'2NDSORTEDL'!$C$2:$C$50,"",0,1)</f>
        <v>MASK</v>
      </c>
      <c r="F33" s="224" t="str">
        <f t="array" ref="F33">_xlfn.XLOOKUP($C33,'2NDSORTEDL'!$B$2:$B$60,'2NDSORTEDL'!$Y$2:$Y$60,"",0,1)</f>
        <v>--</v>
      </c>
      <c r="G33" s="208" t="s">
        <v>7345</v>
      </c>
      <c r="H33" s="208">
        <v>1.0</v>
      </c>
      <c r="I33" s="229">
        <f t="shared" si="5"/>
        <v>46272</v>
      </c>
      <c r="J33" s="226" t="str">
        <f t="shared" si="3"/>
        <v/>
      </c>
      <c r="N33" s="230"/>
      <c r="O33" s="227">
        <v>1.0</v>
      </c>
      <c r="P33" s="223"/>
      <c r="Q33" s="228">
        <v>1.0</v>
      </c>
      <c r="R33" s="223"/>
      <c r="S33" s="223"/>
      <c r="T33" s="223"/>
      <c r="U33" s="223"/>
      <c r="V33" s="223"/>
      <c r="W33" s="223"/>
      <c r="X33" s="223"/>
      <c r="Y33" s="223"/>
      <c r="Z33" s="223"/>
      <c r="AA33" s="223"/>
      <c r="AB33" s="223"/>
      <c r="AC33" s="223"/>
      <c r="AD33" s="223"/>
      <c r="AE33" s="223"/>
      <c r="AF33" s="223"/>
      <c r="AG33" s="223"/>
      <c r="AH33" s="223"/>
      <c r="AI33" s="223"/>
      <c r="AJ33" s="223"/>
      <c r="AK33" s="223"/>
      <c r="AL33" s="223"/>
      <c r="AM33" s="223"/>
      <c r="AN33" s="223"/>
      <c r="AO33" s="223">
        <f t="shared" si="4"/>
        <v>2</v>
      </c>
    </row>
    <row r="34">
      <c r="B34" s="233">
        <v>25.0</v>
      </c>
      <c r="C34" s="222" t="s">
        <v>2950</v>
      </c>
      <c r="D34" s="164"/>
      <c r="E34" s="223" t="str">
        <f t="array" ref="E34">_xlfn.XLOOKUP(C34,'2NDSORTEDL'!$B$2:$B$50,'2NDSORTEDL'!$C$2:$C$50,"",0,1)</f>
        <v>BANDAGE</v>
      </c>
      <c r="F34" s="224" t="str">
        <f t="array" ref="F34">_xlfn.XLOOKUP($C34,'2NDSORTEDL'!$B$2:$B$60,'2NDSORTEDL'!$Y$2:$Y$60,"",0,1)</f>
        <v>--</v>
      </c>
      <c r="G34" s="208" t="s">
        <v>7345</v>
      </c>
      <c r="H34" s="208">
        <v>1.0</v>
      </c>
      <c r="I34" s="229">
        <f t="shared" si="5"/>
        <v>46272</v>
      </c>
      <c r="J34" s="226" t="str">
        <f t="shared" si="3"/>
        <v/>
      </c>
      <c r="N34" s="230"/>
      <c r="O34" s="223"/>
      <c r="P34" s="223"/>
      <c r="Q34" s="223"/>
      <c r="R34" s="223"/>
      <c r="S34" s="223"/>
      <c r="T34" s="227">
        <v>1.0</v>
      </c>
      <c r="U34" s="223"/>
      <c r="V34" s="223"/>
      <c r="W34" s="223"/>
      <c r="X34" s="227">
        <v>1.0</v>
      </c>
      <c r="Y34" s="223"/>
      <c r="Z34" s="223"/>
      <c r="AA34" s="223"/>
      <c r="AB34" s="223"/>
      <c r="AC34" s="223"/>
      <c r="AD34" s="223"/>
      <c r="AE34" s="223"/>
      <c r="AF34" s="223"/>
      <c r="AG34" s="223"/>
      <c r="AH34" s="223"/>
      <c r="AI34" s="223"/>
      <c r="AJ34" s="223"/>
      <c r="AK34" s="223"/>
      <c r="AL34" s="223"/>
      <c r="AM34" s="223"/>
      <c r="AN34" s="223"/>
      <c r="AO34" s="223">
        <f t="shared" si="4"/>
        <v>2</v>
      </c>
    </row>
    <row r="35">
      <c r="B35" s="233">
        <v>26.0</v>
      </c>
      <c r="C35" s="222" t="s">
        <v>3005</v>
      </c>
      <c r="D35" s="164"/>
      <c r="E35" s="223" t="str">
        <f t="array" ref="E35">_xlfn.XLOOKUP(C35,'2NDSORTEDL'!$B$2:$B$50,'2NDSORTEDL'!$C$2:$C$50,"",0,1)</f>
        <v>BANDAGE</v>
      </c>
      <c r="F35" s="224" t="str">
        <f t="array" ref="F35">_xlfn.XLOOKUP($C35,'2NDSORTEDL'!$B$2:$B$60,'2NDSORTEDL'!$Y$2:$Y$60,"",0,1)</f>
        <v>--</v>
      </c>
      <c r="G35" s="208" t="s">
        <v>7345</v>
      </c>
      <c r="H35" s="208">
        <v>1.0</v>
      </c>
      <c r="I35" s="229">
        <f t="shared" si="5"/>
        <v>46272</v>
      </c>
      <c r="J35" s="226" t="str">
        <f t="shared" si="3"/>
        <v/>
      </c>
      <c r="N35" s="230"/>
      <c r="O35" s="223"/>
      <c r="P35" s="223"/>
      <c r="Q35" s="223"/>
      <c r="R35" s="223"/>
      <c r="S35" s="223"/>
      <c r="T35" s="227">
        <v>1.0</v>
      </c>
      <c r="U35" s="223"/>
      <c r="V35" s="223"/>
      <c r="W35" s="227">
        <v>1.0</v>
      </c>
      <c r="X35" s="227">
        <v>1.0</v>
      </c>
      <c r="Y35" s="223"/>
      <c r="Z35" s="223"/>
      <c r="AA35" s="223"/>
      <c r="AB35" s="223"/>
      <c r="AC35" s="223"/>
      <c r="AD35" s="223"/>
      <c r="AE35" s="223"/>
      <c r="AF35" s="223"/>
      <c r="AG35" s="223"/>
      <c r="AH35" s="223"/>
      <c r="AI35" s="223"/>
      <c r="AJ35" s="223"/>
      <c r="AK35" s="223"/>
      <c r="AL35" s="223"/>
      <c r="AM35" s="223"/>
      <c r="AN35" s="223"/>
      <c r="AO35" s="223">
        <f t="shared" si="4"/>
        <v>3</v>
      </c>
    </row>
    <row r="36">
      <c r="B36" s="233">
        <v>27.0</v>
      </c>
      <c r="C36" s="222" t="s">
        <v>3897</v>
      </c>
      <c r="D36" s="164"/>
      <c r="E36" s="223" t="str">
        <f t="array" ref="E36">_xlfn.XLOOKUP(C36,'2NDSORTEDL'!$B$2:$B$50,'2NDSORTEDL'!$C$2:$C$50,"",0,1)</f>
        <v/>
      </c>
      <c r="F36" s="224" t="str">
        <f t="array" ref="F36">_xlfn.XLOOKUP($C36,'2NDSORTEDL'!$B$2:$B$60,'2NDSORTEDL'!$Y$2:$Y$60,"",0,1)</f>
        <v>--</v>
      </c>
      <c r="G36" s="208" t="s">
        <v>7345</v>
      </c>
      <c r="H36" s="208">
        <v>1.0</v>
      </c>
      <c r="I36" s="229">
        <f t="shared" si="5"/>
        <v>46272</v>
      </c>
      <c r="J36" s="226" t="str">
        <f t="shared" si="3"/>
        <v/>
      </c>
      <c r="N36" s="230"/>
      <c r="O36" s="223"/>
      <c r="P36" s="223"/>
      <c r="Q36" s="223"/>
      <c r="R36" s="223"/>
      <c r="S36" s="223"/>
      <c r="T36" s="227">
        <v>1.0</v>
      </c>
      <c r="U36" s="223"/>
      <c r="V36" s="223"/>
      <c r="W36" s="223"/>
      <c r="X36" s="227">
        <v>1.0</v>
      </c>
      <c r="Y36" s="223"/>
      <c r="Z36" s="223"/>
      <c r="AA36" s="223"/>
      <c r="AB36" s="223"/>
      <c r="AC36" s="223"/>
      <c r="AD36" s="223"/>
      <c r="AE36" s="223"/>
      <c r="AF36" s="223"/>
      <c r="AG36" s="223"/>
      <c r="AH36" s="223"/>
      <c r="AI36" s="223"/>
      <c r="AJ36" s="223"/>
      <c r="AK36" s="223"/>
      <c r="AL36" s="223"/>
      <c r="AM36" s="223"/>
      <c r="AN36" s="223"/>
      <c r="AO36" s="223">
        <f t="shared" si="4"/>
        <v>2</v>
      </c>
    </row>
    <row r="37">
      <c r="B37" s="233">
        <v>28.0</v>
      </c>
      <c r="C37" s="222" t="s">
        <v>2125</v>
      </c>
      <c r="D37" s="164"/>
      <c r="E37" s="223" t="str">
        <f t="array" ref="E37">_xlfn.XLOOKUP(C37,'2NDSORTEDL'!$B$2:$B$50,'2NDSORTEDL'!$C$2:$C$50,"",0,1)</f>
        <v>WASH_CUP</v>
      </c>
      <c r="F37" s="224" t="str">
        <f t="array" ref="F37">_xlfn.XLOOKUP($C37,'2NDSORTEDL'!$B$2:$B$60,'2NDSORTEDL'!$Y$2:$Y$60,"",0,1)</f>
        <v>--</v>
      </c>
      <c r="G37" s="208" t="s">
        <v>7345</v>
      </c>
      <c r="H37" s="208">
        <v>1.0</v>
      </c>
      <c r="I37" s="229">
        <f t="shared" si="5"/>
        <v>46272</v>
      </c>
      <c r="J37" s="226" t="str">
        <f t="shared" si="3"/>
        <v/>
      </c>
      <c r="N37" s="230"/>
      <c r="O37" s="223"/>
      <c r="P37" s="223"/>
      <c r="Q37" s="223"/>
      <c r="R37" s="223"/>
      <c r="S37" s="223"/>
      <c r="T37" s="227">
        <v>1.0</v>
      </c>
      <c r="U37" s="228">
        <v>1.0</v>
      </c>
      <c r="V37" s="223"/>
      <c r="W37" s="227"/>
      <c r="X37" s="227">
        <v>1.0</v>
      </c>
      <c r="Y37" s="223"/>
      <c r="Z37" s="223"/>
      <c r="AA37" s="223"/>
      <c r="AB37" s="223"/>
      <c r="AC37" s="223"/>
      <c r="AD37" s="223"/>
      <c r="AE37" s="223"/>
      <c r="AF37" s="223"/>
      <c r="AG37" s="223"/>
      <c r="AH37" s="223"/>
      <c r="AI37" s="223"/>
      <c r="AJ37" s="223"/>
      <c r="AK37" s="223"/>
      <c r="AL37" s="223"/>
      <c r="AM37" s="223"/>
      <c r="AN37" s="223"/>
      <c r="AO37" s="223">
        <f t="shared" si="4"/>
        <v>3</v>
      </c>
    </row>
    <row r="38">
      <c r="B38" s="233">
        <v>29.0</v>
      </c>
      <c r="C38" s="222" t="s">
        <v>3865</v>
      </c>
      <c r="D38" s="164"/>
      <c r="E38" s="223" t="str">
        <f t="array" ref="E38">_xlfn.XLOOKUP(C38,'2NDSORTEDL'!$B$2:$B$60,'2NDSORTEDL'!$C$2:$C$60,"",0,1)</f>
        <v>GLOVES</v>
      </c>
      <c r="F38" s="224">
        <f t="array" ref="F38">_xlfn.XLOOKUP($C38,'2NDSORTEDL'!$B$2:$B$60,'2NDSORTEDL'!$Y$2:$Y$60,"",0,1)</f>
        <v>47849</v>
      </c>
      <c r="G38" s="208" t="s">
        <v>7345</v>
      </c>
      <c r="H38" s="208">
        <v>1.0</v>
      </c>
      <c r="I38" s="229">
        <f t="shared" si="5"/>
        <v>46272</v>
      </c>
      <c r="J38" s="226" t="str">
        <f t="shared" si="3"/>
        <v/>
      </c>
      <c r="N38" s="230"/>
      <c r="O38" s="223"/>
      <c r="P38" s="223"/>
      <c r="Q38" s="228">
        <v>1.0</v>
      </c>
      <c r="R38" s="223"/>
      <c r="S38" s="223"/>
      <c r="T38" s="227">
        <v>1.0</v>
      </c>
      <c r="U38" s="228">
        <v>1.0</v>
      </c>
      <c r="V38" s="223"/>
      <c r="W38" s="227">
        <v>1.0</v>
      </c>
      <c r="X38" s="227">
        <v>1.0</v>
      </c>
      <c r="Y38" s="223"/>
      <c r="Z38" s="223"/>
      <c r="AA38" s="223"/>
      <c r="AB38" s="223"/>
      <c r="AC38" s="223"/>
      <c r="AD38" s="223"/>
      <c r="AE38" s="223"/>
      <c r="AF38" s="223"/>
      <c r="AG38" s="223"/>
      <c r="AH38" s="223"/>
      <c r="AI38" s="223"/>
      <c r="AJ38" s="223"/>
      <c r="AK38" s="223"/>
      <c r="AL38" s="223"/>
      <c r="AM38" s="223"/>
      <c r="AN38" s="223"/>
      <c r="AO38" s="223">
        <f t="shared" si="4"/>
        <v>5</v>
      </c>
    </row>
    <row r="39">
      <c r="B39" s="233">
        <v>30.0</v>
      </c>
      <c r="C39" s="232" t="s">
        <v>3374</v>
      </c>
      <c r="D39" s="164"/>
      <c r="E39" s="223" t="str">
        <f t="array" ref="E39">_xlfn.XLOOKUP(C39,'2NDSORTEDL'!$B$2:$B$60,'2NDSORTEDL'!$C$2:$C$60,"",0,1)</f>
        <v>GAUZE_DRESSING</v>
      </c>
      <c r="F39" s="224">
        <f t="array" ref="F39">_xlfn.XLOOKUP($C39,'2NDSORTEDL'!$B$2:$B$60,'2NDSORTEDL'!$Y$2:$Y$60,"",0,1)</f>
        <v>47058</v>
      </c>
      <c r="G39" s="208" t="s">
        <v>7345</v>
      </c>
      <c r="H39" s="234">
        <v>1.0</v>
      </c>
      <c r="I39" s="229">
        <f t="shared" si="5"/>
        <v>46272</v>
      </c>
      <c r="J39" s="226" t="str">
        <f t="shared" si="3"/>
        <v/>
      </c>
      <c r="N39" s="230"/>
      <c r="O39" s="223"/>
      <c r="P39" s="223"/>
      <c r="Q39" s="228">
        <v>1.0</v>
      </c>
      <c r="R39" s="223"/>
      <c r="S39" s="223"/>
      <c r="T39" s="227">
        <v>1.0</v>
      </c>
      <c r="U39" s="228">
        <v>1.0</v>
      </c>
      <c r="V39" s="223"/>
      <c r="W39" s="227">
        <v>1.0</v>
      </c>
      <c r="X39" s="227">
        <v>1.0</v>
      </c>
      <c r="Y39" s="223"/>
      <c r="Z39" s="223"/>
      <c r="AA39" s="223"/>
      <c r="AB39" s="223"/>
      <c r="AC39" s="223"/>
      <c r="AD39" s="223"/>
      <c r="AE39" s="223"/>
      <c r="AF39" s="223"/>
      <c r="AG39" s="223"/>
      <c r="AH39" s="223"/>
      <c r="AI39" s="223"/>
      <c r="AJ39" s="223"/>
      <c r="AK39" s="223"/>
      <c r="AL39" s="223"/>
      <c r="AM39" s="223"/>
      <c r="AN39" s="223"/>
      <c r="AO39" s="223"/>
    </row>
    <row r="40">
      <c r="C40" s="235" t="s">
        <v>7351</v>
      </c>
      <c r="N40" s="1"/>
    </row>
    <row r="41">
      <c r="C41" s="202"/>
      <c r="F41" s="49"/>
      <c r="G41" s="1"/>
      <c r="H41" s="1"/>
      <c r="I41" s="203"/>
      <c r="J41" s="1"/>
      <c r="N41" s="1"/>
    </row>
    <row r="42">
      <c r="C42" s="202"/>
      <c r="F42" s="49"/>
      <c r="G42" s="1"/>
      <c r="H42" s="1"/>
      <c r="I42" s="203"/>
      <c r="J42" s="1"/>
      <c r="N42" s="1"/>
    </row>
    <row r="43">
      <c r="C43" s="202"/>
      <c r="F43" s="49"/>
      <c r="G43" s="1"/>
      <c r="H43" s="1"/>
      <c r="I43" s="9" t="s">
        <v>7352</v>
      </c>
      <c r="J43" s="1"/>
      <c r="N43" s="1"/>
    </row>
    <row r="44">
      <c r="C44" s="202"/>
      <c r="F44" s="49"/>
      <c r="G44" s="1"/>
      <c r="H44" s="1"/>
      <c r="I44" s="9" t="s">
        <v>7353</v>
      </c>
      <c r="J44" s="1"/>
      <c r="N44" s="1"/>
    </row>
    <row r="45">
      <c r="C45" s="202"/>
      <c r="F45" s="49"/>
      <c r="G45" s="1"/>
      <c r="H45" s="1"/>
      <c r="I45" s="203"/>
      <c r="J45" s="1"/>
      <c r="N45" s="1"/>
    </row>
    <row r="46">
      <c r="C46" s="202"/>
      <c r="F46" s="49"/>
      <c r="G46" s="1"/>
      <c r="H46" s="1"/>
      <c r="I46" s="203" t="str">
        <f>"DATE :"&amp;TEXT(I8,"DD-MMM-YYYY")</f>
        <v>DATE :07-Sep-2026</v>
      </c>
      <c r="J46" s="1"/>
      <c r="N46" s="1"/>
    </row>
    <row r="47">
      <c r="C47" s="202"/>
      <c r="F47" s="49"/>
      <c r="G47" s="1"/>
      <c r="H47" s="1"/>
      <c r="I47" s="203"/>
      <c r="J47" s="1"/>
      <c r="N47" s="1"/>
    </row>
    <row r="48">
      <c r="C48" s="202"/>
      <c r="F48" s="49"/>
      <c r="G48" s="1"/>
      <c r="H48" s="1"/>
      <c r="I48" s="203"/>
      <c r="J48" s="1"/>
      <c r="N48" s="1"/>
    </row>
    <row r="49">
      <c r="C49" s="202"/>
      <c r="D49" s="202"/>
      <c r="F49" s="49"/>
      <c r="G49" s="1"/>
      <c r="H49" s="1"/>
      <c r="I49" s="203"/>
      <c r="J49" s="1"/>
      <c r="N49" s="1"/>
    </row>
    <row r="50">
      <c r="C50" s="202"/>
      <c r="D50" s="202"/>
      <c r="F50" s="49"/>
      <c r="G50" s="1"/>
      <c r="H50" s="1"/>
      <c r="I50" s="203"/>
      <c r="J50" s="1"/>
      <c r="N50" s="1"/>
    </row>
    <row r="51">
      <c r="C51" s="202"/>
      <c r="D51" s="202"/>
      <c r="F51" s="49"/>
      <c r="G51" s="1"/>
      <c r="H51" s="1"/>
      <c r="I51" s="203"/>
      <c r="J51" s="1"/>
      <c r="N51" s="1"/>
    </row>
    <row r="52">
      <c r="C52" s="202"/>
      <c r="D52" s="202"/>
      <c r="F52" s="49"/>
      <c r="G52" s="1"/>
      <c r="H52" s="1"/>
      <c r="I52" s="203"/>
      <c r="J52" s="1"/>
      <c r="N52" s="1"/>
    </row>
    <row r="53">
      <c r="C53" s="202"/>
      <c r="D53" s="202"/>
      <c r="F53" s="49"/>
      <c r="G53" s="1"/>
      <c r="H53" s="1"/>
      <c r="I53" s="203"/>
      <c r="J53" s="1"/>
      <c r="N53" s="1"/>
    </row>
    <row r="54">
      <c r="C54" s="202"/>
      <c r="D54" s="202"/>
      <c r="F54" s="49"/>
      <c r="G54" s="1"/>
      <c r="H54" s="1"/>
      <c r="I54" s="203"/>
      <c r="J54" s="1"/>
      <c r="N54" s="1"/>
    </row>
    <row r="55">
      <c r="C55" s="202"/>
      <c r="D55" s="202"/>
      <c r="F55" s="49"/>
      <c r="G55" s="1"/>
      <c r="H55" s="1"/>
      <c r="I55" s="203"/>
      <c r="J55" s="1"/>
      <c r="N55" s="1"/>
    </row>
    <row r="56">
      <c r="C56" s="202"/>
      <c r="D56" s="202"/>
      <c r="F56" s="49"/>
      <c r="G56" s="1"/>
      <c r="H56" s="1"/>
      <c r="I56" s="203"/>
      <c r="J56" s="1"/>
      <c r="N56" s="1"/>
    </row>
    <row r="57">
      <c r="C57" s="202"/>
      <c r="D57" s="202"/>
      <c r="F57" s="49"/>
      <c r="G57" s="1"/>
      <c r="H57" s="1"/>
      <c r="I57" s="203"/>
      <c r="J57" s="1"/>
      <c r="N57" s="1"/>
    </row>
    <row r="58">
      <c r="C58" s="202"/>
      <c r="D58" s="202"/>
      <c r="F58" s="49"/>
      <c r="G58" s="1"/>
      <c r="H58" s="1"/>
      <c r="I58" s="203"/>
      <c r="J58" s="1"/>
      <c r="N58" s="1"/>
    </row>
    <row r="59">
      <c r="C59" s="202"/>
      <c r="D59" s="202"/>
      <c r="F59" s="49"/>
      <c r="G59" s="1"/>
      <c r="H59" s="1"/>
      <c r="I59" s="203"/>
      <c r="J59" s="1"/>
      <c r="N59" s="1"/>
    </row>
    <row r="60">
      <c r="C60" s="202"/>
      <c r="D60" s="202"/>
      <c r="F60" s="49"/>
      <c r="G60" s="1"/>
      <c r="H60" s="1"/>
      <c r="I60" s="203"/>
      <c r="J60" s="1"/>
      <c r="N60" s="1"/>
    </row>
    <row r="61">
      <c r="C61" s="202"/>
      <c r="D61" s="202"/>
      <c r="F61" s="49"/>
      <c r="G61" s="1"/>
      <c r="H61" s="1"/>
      <c r="I61" s="203"/>
      <c r="J61" s="1"/>
      <c r="N61" s="1"/>
    </row>
    <row r="62">
      <c r="C62" s="202"/>
      <c r="D62" s="202"/>
      <c r="F62" s="49"/>
      <c r="G62" s="1"/>
      <c r="H62" s="1"/>
      <c r="I62" s="203"/>
      <c r="J62" s="1"/>
      <c r="N62" s="1"/>
    </row>
    <row r="63">
      <c r="C63" s="202"/>
      <c r="D63" s="202"/>
      <c r="F63" s="49"/>
      <c r="G63" s="1"/>
      <c r="H63" s="1"/>
      <c r="I63" s="203"/>
      <c r="J63" s="1"/>
      <c r="N63" s="1"/>
    </row>
    <row r="64">
      <c r="C64" s="202"/>
      <c r="D64" s="202"/>
      <c r="F64" s="49"/>
      <c r="G64" s="1"/>
      <c r="H64" s="1"/>
      <c r="I64" s="203"/>
      <c r="J64" s="1"/>
      <c r="N64" s="1"/>
    </row>
    <row r="65">
      <c r="C65" s="202"/>
      <c r="D65" s="202"/>
      <c r="F65" s="49"/>
      <c r="G65" s="1"/>
      <c r="H65" s="1"/>
      <c r="I65" s="203"/>
      <c r="J65" s="1"/>
      <c r="N65" s="1"/>
    </row>
    <row r="66">
      <c r="C66" s="202"/>
      <c r="D66" s="202"/>
      <c r="F66" s="49"/>
      <c r="G66" s="1"/>
      <c r="H66" s="1"/>
      <c r="I66" s="203"/>
      <c r="J66" s="1"/>
      <c r="N66" s="1"/>
    </row>
    <row r="67">
      <c r="C67" s="202"/>
      <c r="D67" s="202"/>
      <c r="F67" s="49"/>
      <c r="G67" s="1"/>
      <c r="H67" s="1"/>
      <c r="I67" s="203"/>
      <c r="J67" s="1"/>
      <c r="N67" s="1"/>
    </row>
    <row r="68">
      <c r="C68" s="202"/>
      <c r="D68" s="202"/>
      <c r="F68" s="49"/>
      <c r="G68" s="1"/>
      <c r="H68" s="1"/>
      <c r="I68" s="203"/>
      <c r="J68" s="1"/>
      <c r="N68" s="1"/>
    </row>
    <row r="69">
      <c r="C69" s="202"/>
      <c r="D69" s="202"/>
      <c r="F69" s="49"/>
      <c r="G69" s="1"/>
      <c r="H69" s="1"/>
      <c r="I69" s="203"/>
      <c r="J69" s="1"/>
      <c r="N69" s="1"/>
    </row>
    <row r="70">
      <c r="C70" s="202"/>
      <c r="D70" s="202"/>
      <c r="F70" s="49"/>
      <c r="G70" s="1"/>
      <c r="H70" s="1"/>
      <c r="I70" s="203"/>
      <c r="J70" s="1"/>
      <c r="N70" s="1"/>
    </row>
    <row r="71">
      <c r="C71" s="202"/>
      <c r="D71" s="202"/>
      <c r="F71" s="49"/>
      <c r="G71" s="1"/>
      <c r="H71" s="1"/>
      <c r="I71" s="203"/>
      <c r="J71" s="1"/>
      <c r="N71" s="1"/>
    </row>
    <row r="72">
      <c r="C72" s="202"/>
      <c r="D72" s="202"/>
      <c r="F72" s="49"/>
      <c r="G72" s="1"/>
      <c r="H72" s="1"/>
      <c r="I72" s="203"/>
      <c r="J72" s="1"/>
      <c r="N72" s="1"/>
    </row>
    <row r="73">
      <c r="C73" s="202"/>
      <c r="D73" s="202"/>
      <c r="F73" s="49"/>
      <c r="G73" s="1"/>
      <c r="H73" s="1"/>
      <c r="I73" s="203"/>
      <c r="J73" s="1"/>
      <c r="N73" s="1"/>
    </row>
    <row r="74">
      <c r="C74" s="202"/>
      <c r="D74" s="202"/>
      <c r="F74" s="49"/>
      <c r="G74" s="1"/>
      <c r="H74" s="1"/>
      <c r="I74" s="203"/>
      <c r="J74" s="1"/>
      <c r="N74" s="1"/>
    </row>
    <row r="75">
      <c r="C75" s="202"/>
      <c r="D75" s="202"/>
      <c r="F75" s="49"/>
      <c r="G75" s="1"/>
      <c r="H75" s="1"/>
      <c r="I75" s="203"/>
      <c r="J75" s="1"/>
      <c r="N75" s="1"/>
    </row>
    <row r="76">
      <c r="C76" s="202"/>
      <c r="D76" s="202"/>
      <c r="F76" s="49"/>
      <c r="G76" s="1"/>
      <c r="H76" s="1"/>
      <c r="I76" s="203"/>
      <c r="J76" s="1"/>
      <c r="N76" s="1"/>
    </row>
    <row r="77">
      <c r="C77" s="202"/>
      <c r="D77" s="202"/>
      <c r="F77" s="49"/>
      <c r="G77" s="1"/>
      <c r="H77" s="1"/>
      <c r="I77" s="203"/>
      <c r="J77" s="1"/>
      <c r="N77" s="1"/>
    </row>
    <row r="78">
      <c r="C78" s="202"/>
      <c r="D78" s="202"/>
      <c r="F78" s="49"/>
      <c r="G78" s="1"/>
      <c r="H78" s="1"/>
      <c r="I78" s="203"/>
      <c r="J78" s="1"/>
      <c r="N78" s="1"/>
    </row>
    <row r="79">
      <c r="C79" s="202"/>
      <c r="D79" s="202"/>
      <c r="F79" s="49"/>
      <c r="G79" s="1"/>
      <c r="H79" s="1"/>
      <c r="I79" s="203"/>
      <c r="J79" s="1"/>
      <c r="N79" s="1"/>
    </row>
    <row r="80">
      <c r="C80" s="202"/>
      <c r="D80" s="202"/>
      <c r="F80" s="49"/>
      <c r="G80" s="1"/>
      <c r="H80" s="1"/>
      <c r="I80" s="203"/>
      <c r="J80" s="1"/>
      <c r="N80" s="1"/>
    </row>
    <row r="81">
      <c r="C81" s="202"/>
      <c r="D81" s="202"/>
      <c r="F81" s="49"/>
      <c r="G81" s="1"/>
      <c r="H81" s="1"/>
      <c r="I81" s="203"/>
      <c r="J81" s="1"/>
      <c r="N81" s="1"/>
    </row>
    <row r="82">
      <c r="C82" s="202"/>
      <c r="D82" s="202"/>
      <c r="F82" s="49"/>
      <c r="G82" s="1"/>
      <c r="H82" s="1"/>
      <c r="I82" s="203"/>
      <c r="J82" s="1"/>
      <c r="N82" s="1"/>
    </row>
    <row r="83">
      <c r="C83" s="202"/>
      <c r="D83" s="202"/>
      <c r="F83" s="49"/>
      <c r="G83" s="1"/>
      <c r="H83" s="1"/>
      <c r="I83" s="203"/>
      <c r="J83" s="1"/>
      <c r="N83" s="1"/>
    </row>
    <row r="84">
      <c r="C84" s="202"/>
      <c r="D84" s="202"/>
      <c r="F84" s="49"/>
      <c r="G84" s="1"/>
      <c r="H84" s="1"/>
      <c r="I84" s="203"/>
      <c r="J84" s="1"/>
      <c r="N84" s="1"/>
    </row>
    <row r="85">
      <c r="C85" s="202"/>
      <c r="D85" s="202"/>
      <c r="F85" s="49"/>
      <c r="G85" s="1"/>
      <c r="H85" s="1"/>
      <c r="I85" s="203"/>
      <c r="J85" s="1"/>
      <c r="N85" s="1"/>
    </row>
    <row r="86">
      <c r="C86" s="202"/>
      <c r="D86" s="202"/>
      <c r="F86" s="49"/>
      <c r="G86" s="1"/>
      <c r="H86" s="1"/>
      <c r="I86" s="203"/>
      <c r="J86" s="1"/>
      <c r="N86" s="1"/>
    </row>
    <row r="87">
      <c r="C87" s="202"/>
      <c r="D87" s="202"/>
      <c r="F87" s="49"/>
      <c r="G87" s="1"/>
      <c r="H87" s="1"/>
      <c r="I87" s="203"/>
      <c r="J87" s="1"/>
      <c r="N87" s="1"/>
    </row>
    <row r="88">
      <c r="C88" s="202"/>
      <c r="D88" s="202"/>
      <c r="F88" s="49"/>
      <c r="G88" s="1"/>
      <c r="H88" s="1"/>
      <c r="I88" s="203"/>
      <c r="J88" s="1"/>
      <c r="N88" s="1"/>
    </row>
    <row r="89">
      <c r="C89" s="202"/>
      <c r="D89" s="202"/>
      <c r="F89" s="49"/>
      <c r="G89" s="1"/>
      <c r="H89" s="1"/>
      <c r="I89" s="203"/>
      <c r="J89" s="1"/>
      <c r="N89" s="1"/>
    </row>
    <row r="90">
      <c r="C90" s="202"/>
      <c r="D90" s="202"/>
      <c r="F90" s="49"/>
      <c r="G90" s="1"/>
      <c r="H90" s="1"/>
      <c r="I90" s="203"/>
      <c r="J90" s="1"/>
      <c r="N90" s="1"/>
    </row>
    <row r="91">
      <c r="C91" s="202"/>
      <c r="D91" s="202"/>
      <c r="F91" s="49"/>
      <c r="G91" s="1"/>
      <c r="H91" s="1"/>
      <c r="I91" s="203"/>
      <c r="J91" s="1"/>
      <c r="N91" s="1"/>
    </row>
    <row r="92">
      <c r="C92" s="202"/>
      <c r="D92" s="202"/>
      <c r="F92" s="49"/>
      <c r="G92" s="1"/>
      <c r="H92" s="1"/>
      <c r="I92" s="203"/>
      <c r="J92" s="1"/>
      <c r="N92" s="1"/>
    </row>
    <row r="93">
      <c r="C93" s="202"/>
      <c r="D93" s="202"/>
      <c r="F93" s="49"/>
      <c r="G93" s="1"/>
      <c r="H93" s="1"/>
      <c r="I93" s="203"/>
      <c r="J93" s="1"/>
      <c r="N93" s="1"/>
    </row>
    <row r="94">
      <c r="C94" s="202"/>
      <c r="D94" s="202"/>
      <c r="F94" s="49"/>
      <c r="G94" s="1"/>
      <c r="H94" s="1"/>
      <c r="I94" s="203"/>
      <c r="J94" s="1"/>
      <c r="N94" s="1"/>
    </row>
    <row r="95">
      <c r="C95" s="202"/>
      <c r="D95" s="202"/>
      <c r="F95" s="49"/>
      <c r="G95" s="1"/>
      <c r="H95" s="1"/>
      <c r="I95" s="203"/>
      <c r="J95" s="1"/>
      <c r="N95" s="1"/>
    </row>
    <row r="96">
      <c r="C96" s="202"/>
      <c r="D96" s="202"/>
      <c r="F96" s="49"/>
      <c r="G96" s="1"/>
      <c r="H96" s="1"/>
      <c r="I96" s="203"/>
      <c r="J96" s="1"/>
      <c r="N96" s="1"/>
    </row>
    <row r="97">
      <c r="C97" s="202"/>
      <c r="D97" s="202"/>
      <c r="F97" s="49"/>
      <c r="G97" s="1"/>
      <c r="H97" s="1"/>
      <c r="I97" s="203"/>
      <c r="J97" s="1"/>
      <c r="N97" s="1"/>
    </row>
    <row r="98">
      <c r="C98" s="202"/>
      <c r="D98" s="202"/>
      <c r="F98" s="49"/>
      <c r="G98" s="1"/>
      <c r="H98" s="1"/>
      <c r="I98" s="203"/>
      <c r="J98" s="1"/>
      <c r="N98" s="1"/>
    </row>
    <row r="99">
      <c r="C99" s="202"/>
      <c r="D99" s="202"/>
      <c r="F99" s="49"/>
      <c r="G99" s="1"/>
      <c r="H99" s="1"/>
      <c r="I99" s="203"/>
      <c r="J99" s="1"/>
      <c r="N99" s="1"/>
    </row>
    <row r="100">
      <c r="C100" s="202"/>
      <c r="D100" s="202"/>
      <c r="F100" s="49"/>
      <c r="G100" s="1"/>
      <c r="H100" s="1"/>
      <c r="I100" s="203"/>
      <c r="J100" s="1"/>
      <c r="N100" s="1"/>
    </row>
    <row r="101">
      <c r="C101" s="202"/>
      <c r="D101" s="202"/>
      <c r="F101" s="49"/>
      <c r="G101" s="1"/>
      <c r="H101" s="1"/>
      <c r="I101" s="203"/>
      <c r="J101" s="1"/>
      <c r="N101" s="1"/>
    </row>
    <row r="102">
      <c r="C102" s="202"/>
      <c r="D102" s="202"/>
      <c r="F102" s="49"/>
      <c r="G102" s="1"/>
      <c r="H102" s="1"/>
      <c r="I102" s="203"/>
      <c r="J102" s="1"/>
      <c r="N102" s="1"/>
    </row>
    <row r="103">
      <c r="C103" s="202"/>
      <c r="D103" s="202"/>
      <c r="F103" s="49"/>
      <c r="G103" s="1"/>
      <c r="H103" s="1"/>
      <c r="I103" s="203"/>
      <c r="J103" s="1"/>
      <c r="N103" s="1"/>
    </row>
    <row r="104">
      <c r="C104" s="202"/>
      <c r="D104" s="202"/>
      <c r="F104" s="49"/>
      <c r="G104" s="1"/>
      <c r="H104" s="1"/>
      <c r="I104" s="203"/>
      <c r="J104" s="1"/>
      <c r="N104" s="1"/>
    </row>
    <row r="105">
      <c r="C105" s="202"/>
      <c r="D105" s="202"/>
      <c r="F105" s="49"/>
      <c r="G105" s="1"/>
      <c r="H105" s="1"/>
      <c r="I105" s="203"/>
      <c r="J105" s="1"/>
      <c r="N105" s="1"/>
    </row>
    <row r="106">
      <c r="C106" s="202"/>
      <c r="D106" s="202"/>
      <c r="F106" s="49"/>
      <c r="G106" s="1"/>
      <c r="H106" s="1"/>
      <c r="I106" s="203"/>
      <c r="J106" s="1"/>
      <c r="N106" s="1"/>
    </row>
    <row r="107">
      <c r="C107" s="202"/>
      <c r="D107" s="202"/>
      <c r="F107" s="49"/>
      <c r="G107" s="1"/>
      <c r="H107" s="1"/>
      <c r="I107" s="203"/>
      <c r="J107" s="1"/>
      <c r="N107" s="1"/>
    </row>
    <row r="108">
      <c r="C108" s="202"/>
      <c r="D108" s="202"/>
      <c r="F108" s="49"/>
      <c r="G108" s="1"/>
      <c r="H108" s="1"/>
      <c r="I108" s="203"/>
      <c r="J108" s="1"/>
      <c r="N108" s="1"/>
    </row>
    <row r="109">
      <c r="C109" s="202"/>
      <c r="D109" s="202"/>
      <c r="F109" s="49"/>
      <c r="G109" s="1"/>
      <c r="H109" s="1"/>
      <c r="I109" s="203"/>
      <c r="J109" s="1"/>
      <c r="N109" s="1"/>
    </row>
    <row r="110">
      <c r="C110" s="202"/>
      <c r="D110" s="202"/>
      <c r="F110" s="49"/>
      <c r="G110" s="1"/>
      <c r="H110" s="1"/>
      <c r="I110" s="203"/>
      <c r="J110" s="1"/>
      <c r="N110" s="1"/>
    </row>
    <row r="111">
      <c r="C111" s="202"/>
      <c r="D111" s="202"/>
      <c r="F111" s="49"/>
      <c r="G111" s="1"/>
      <c r="H111" s="1"/>
      <c r="I111" s="203"/>
      <c r="J111" s="1"/>
      <c r="N111" s="1"/>
    </row>
    <row r="112">
      <c r="C112" s="202"/>
      <c r="D112" s="202"/>
      <c r="F112" s="49"/>
      <c r="G112" s="1"/>
      <c r="H112" s="1"/>
      <c r="I112" s="203"/>
      <c r="J112" s="1"/>
      <c r="N112" s="1"/>
    </row>
    <row r="113">
      <c r="C113" s="202"/>
      <c r="D113" s="202"/>
      <c r="F113" s="49"/>
      <c r="G113" s="1"/>
      <c r="H113" s="1"/>
      <c r="I113" s="203"/>
      <c r="J113" s="1"/>
      <c r="N113" s="1"/>
    </row>
    <row r="114">
      <c r="C114" s="202"/>
      <c r="D114" s="202"/>
      <c r="F114" s="49"/>
      <c r="G114" s="1"/>
      <c r="H114" s="1"/>
      <c r="I114" s="203"/>
      <c r="J114" s="1"/>
      <c r="N114" s="1"/>
    </row>
    <row r="115">
      <c r="C115" s="202"/>
      <c r="D115" s="202"/>
      <c r="F115" s="49"/>
      <c r="G115" s="1"/>
      <c r="H115" s="1"/>
      <c r="I115" s="203"/>
      <c r="J115" s="1"/>
      <c r="N115" s="1"/>
    </row>
    <row r="116">
      <c r="C116" s="202"/>
      <c r="D116" s="202"/>
      <c r="F116" s="49"/>
      <c r="G116" s="1"/>
      <c r="H116" s="1"/>
      <c r="I116" s="203"/>
      <c r="J116" s="1"/>
      <c r="N116" s="1"/>
    </row>
    <row r="117">
      <c r="C117" s="202"/>
      <c r="D117" s="202"/>
      <c r="F117" s="49"/>
      <c r="G117" s="1"/>
      <c r="H117" s="1"/>
      <c r="I117" s="203"/>
      <c r="J117" s="1"/>
      <c r="N117" s="1"/>
    </row>
    <row r="118">
      <c r="C118" s="202"/>
      <c r="D118" s="202"/>
      <c r="F118" s="49"/>
      <c r="G118" s="1"/>
      <c r="H118" s="1"/>
      <c r="I118" s="203"/>
      <c r="J118" s="1"/>
      <c r="N118" s="1"/>
    </row>
    <row r="119">
      <c r="C119" s="202"/>
      <c r="D119" s="202"/>
      <c r="F119" s="49"/>
      <c r="G119" s="1"/>
      <c r="H119" s="1"/>
      <c r="I119" s="203"/>
      <c r="J119" s="1"/>
      <c r="N119" s="1"/>
    </row>
    <row r="120">
      <c r="C120" s="202"/>
      <c r="D120" s="202"/>
      <c r="F120" s="49"/>
      <c r="G120" s="1"/>
      <c r="H120" s="1"/>
      <c r="I120" s="203"/>
      <c r="J120" s="1"/>
      <c r="N120" s="1"/>
    </row>
    <row r="121">
      <c r="C121" s="202"/>
      <c r="D121" s="202"/>
      <c r="F121" s="49"/>
      <c r="G121" s="1"/>
      <c r="H121" s="1"/>
      <c r="I121" s="203"/>
      <c r="J121" s="1"/>
      <c r="N121" s="1"/>
    </row>
    <row r="122">
      <c r="C122" s="202"/>
      <c r="D122" s="202"/>
      <c r="F122" s="49"/>
      <c r="G122" s="1"/>
      <c r="H122" s="1"/>
      <c r="I122" s="203"/>
      <c r="J122" s="1"/>
      <c r="N122" s="1"/>
    </row>
    <row r="123">
      <c r="C123" s="202"/>
      <c r="D123" s="202"/>
      <c r="F123" s="49"/>
      <c r="G123" s="1"/>
      <c r="H123" s="1"/>
      <c r="I123" s="203"/>
      <c r="J123" s="1"/>
      <c r="N123" s="1"/>
    </row>
    <row r="124">
      <c r="C124" s="202"/>
      <c r="D124" s="202"/>
      <c r="F124" s="49"/>
      <c r="G124" s="1"/>
      <c r="H124" s="1"/>
      <c r="I124" s="203"/>
      <c r="J124" s="1"/>
      <c r="N124" s="1"/>
    </row>
    <row r="125">
      <c r="C125" s="202"/>
      <c r="D125" s="202"/>
      <c r="F125" s="49"/>
      <c r="G125" s="1"/>
      <c r="H125" s="1"/>
      <c r="I125" s="203"/>
      <c r="J125" s="1"/>
      <c r="N125" s="1"/>
    </row>
    <row r="126">
      <c r="C126" s="202"/>
      <c r="D126" s="202"/>
      <c r="F126" s="49"/>
      <c r="G126" s="1"/>
      <c r="H126" s="1"/>
      <c r="I126" s="203"/>
      <c r="J126" s="1"/>
      <c r="N126" s="1"/>
    </row>
    <row r="127">
      <c r="C127" s="202"/>
      <c r="D127" s="202"/>
      <c r="F127" s="49"/>
      <c r="G127" s="1"/>
      <c r="H127" s="1"/>
      <c r="I127" s="203"/>
      <c r="J127" s="1"/>
      <c r="N127" s="1"/>
    </row>
    <row r="128">
      <c r="C128" s="202"/>
      <c r="D128" s="202"/>
      <c r="F128" s="49"/>
      <c r="G128" s="1"/>
      <c r="H128" s="1"/>
      <c r="I128" s="203"/>
      <c r="J128" s="1"/>
      <c r="N128" s="1"/>
    </row>
    <row r="129">
      <c r="C129" s="202"/>
      <c r="D129" s="202"/>
      <c r="F129" s="49"/>
      <c r="G129" s="1"/>
      <c r="H129" s="1"/>
      <c r="I129" s="203"/>
      <c r="J129" s="1"/>
      <c r="N129" s="1"/>
    </row>
    <row r="130">
      <c r="C130" s="202"/>
      <c r="D130" s="202"/>
      <c r="F130" s="49"/>
      <c r="G130" s="1"/>
      <c r="H130" s="1"/>
      <c r="I130" s="203"/>
      <c r="J130" s="1"/>
      <c r="N130" s="1"/>
    </row>
    <row r="131">
      <c r="C131" s="202"/>
      <c r="D131" s="202"/>
      <c r="F131" s="49"/>
      <c r="G131" s="1"/>
      <c r="H131" s="1"/>
      <c r="I131" s="203"/>
      <c r="J131" s="1"/>
      <c r="N131" s="1"/>
    </row>
    <row r="132">
      <c r="C132" s="202"/>
      <c r="D132" s="202"/>
      <c r="F132" s="49"/>
      <c r="G132" s="1"/>
      <c r="H132" s="1"/>
      <c r="I132" s="203"/>
      <c r="J132" s="1"/>
      <c r="N132" s="1"/>
    </row>
    <row r="133">
      <c r="C133" s="202"/>
      <c r="D133" s="202"/>
      <c r="F133" s="49"/>
      <c r="G133" s="1"/>
      <c r="H133" s="1"/>
      <c r="I133" s="203"/>
      <c r="J133" s="1"/>
      <c r="N133" s="1"/>
    </row>
    <row r="134">
      <c r="C134" s="202"/>
      <c r="D134" s="202"/>
      <c r="F134" s="49"/>
      <c r="G134" s="1"/>
      <c r="H134" s="1"/>
      <c r="I134" s="203"/>
      <c r="J134" s="1"/>
      <c r="N134" s="1"/>
    </row>
    <row r="135">
      <c r="C135" s="202"/>
      <c r="D135" s="202"/>
      <c r="F135" s="49"/>
      <c r="G135" s="1"/>
      <c r="H135" s="1"/>
      <c r="I135" s="203"/>
      <c r="J135" s="1"/>
      <c r="N135" s="1"/>
    </row>
    <row r="136">
      <c r="C136" s="202"/>
      <c r="D136" s="202"/>
      <c r="F136" s="49"/>
      <c r="G136" s="1"/>
      <c r="H136" s="1"/>
      <c r="I136" s="203"/>
      <c r="J136" s="1"/>
      <c r="N136" s="1"/>
    </row>
    <row r="137">
      <c r="C137" s="202"/>
      <c r="D137" s="202"/>
      <c r="F137" s="49"/>
      <c r="G137" s="1"/>
      <c r="H137" s="1"/>
      <c r="I137" s="203"/>
      <c r="J137" s="1"/>
      <c r="N137" s="1"/>
    </row>
    <row r="138">
      <c r="C138" s="202"/>
      <c r="D138" s="202"/>
      <c r="F138" s="49"/>
      <c r="G138" s="1"/>
      <c r="H138" s="1"/>
      <c r="I138" s="203"/>
      <c r="J138" s="1"/>
      <c r="N138" s="1"/>
    </row>
    <row r="139">
      <c r="C139" s="202"/>
      <c r="D139" s="202"/>
      <c r="F139" s="49"/>
      <c r="G139" s="1"/>
      <c r="H139" s="1"/>
      <c r="I139" s="203"/>
      <c r="J139" s="1"/>
      <c r="N139" s="1"/>
    </row>
    <row r="140">
      <c r="C140" s="202"/>
      <c r="D140" s="202"/>
      <c r="F140" s="49"/>
      <c r="G140" s="1"/>
      <c r="H140" s="1"/>
      <c r="I140" s="203"/>
      <c r="J140" s="1"/>
      <c r="N140" s="1"/>
    </row>
    <row r="141">
      <c r="C141" s="202"/>
      <c r="D141" s="202"/>
      <c r="F141" s="49"/>
      <c r="G141" s="1"/>
      <c r="H141" s="1"/>
      <c r="I141" s="203"/>
      <c r="J141" s="1"/>
      <c r="N141" s="1"/>
    </row>
    <row r="142">
      <c r="C142" s="202"/>
      <c r="D142" s="202"/>
      <c r="F142" s="49"/>
      <c r="G142" s="1"/>
      <c r="H142" s="1"/>
      <c r="I142" s="203"/>
      <c r="J142" s="1"/>
      <c r="N142" s="1"/>
    </row>
    <row r="143">
      <c r="C143" s="202"/>
      <c r="D143" s="202"/>
      <c r="F143" s="49"/>
      <c r="G143" s="1"/>
      <c r="H143" s="1"/>
      <c r="I143" s="203"/>
      <c r="J143" s="1"/>
      <c r="N143" s="1"/>
    </row>
    <row r="144">
      <c r="C144" s="202"/>
      <c r="D144" s="202"/>
      <c r="F144" s="49"/>
      <c r="G144" s="1"/>
      <c r="H144" s="1"/>
      <c r="I144" s="203"/>
      <c r="J144" s="1"/>
      <c r="N144" s="1"/>
    </row>
    <row r="145">
      <c r="C145" s="202"/>
      <c r="D145" s="202"/>
      <c r="F145" s="49"/>
      <c r="G145" s="1"/>
      <c r="H145" s="1"/>
      <c r="I145" s="203"/>
      <c r="J145" s="1"/>
      <c r="N145" s="1"/>
    </row>
    <row r="146">
      <c r="C146" s="202"/>
      <c r="D146" s="202"/>
      <c r="F146" s="49"/>
      <c r="G146" s="1"/>
      <c r="H146" s="1"/>
      <c r="I146" s="203"/>
      <c r="J146" s="1"/>
      <c r="N146" s="1"/>
    </row>
    <row r="147">
      <c r="C147" s="202"/>
      <c r="D147" s="202"/>
      <c r="F147" s="49"/>
      <c r="G147" s="1"/>
      <c r="H147" s="1"/>
      <c r="I147" s="203"/>
      <c r="J147" s="1"/>
      <c r="N147" s="1"/>
    </row>
    <row r="148">
      <c r="C148" s="202"/>
      <c r="D148" s="202"/>
      <c r="F148" s="49"/>
      <c r="G148" s="1"/>
      <c r="H148" s="1"/>
      <c r="I148" s="203"/>
      <c r="J148" s="1"/>
      <c r="N148" s="1"/>
    </row>
    <row r="149">
      <c r="C149" s="202"/>
      <c r="D149" s="202"/>
      <c r="F149" s="49"/>
      <c r="G149" s="1"/>
      <c r="H149" s="1"/>
      <c r="I149" s="203"/>
      <c r="J149" s="1"/>
      <c r="N149" s="1"/>
    </row>
    <row r="150">
      <c r="C150" s="202"/>
      <c r="D150" s="202"/>
      <c r="F150" s="49"/>
      <c r="G150" s="1"/>
      <c r="H150" s="1"/>
      <c r="I150" s="203"/>
      <c r="J150" s="1"/>
      <c r="N150" s="1"/>
    </row>
    <row r="151">
      <c r="C151" s="202"/>
      <c r="D151" s="202"/>
      <c r="F151" s="49"/>
      <c r="G151" s="1"/>
      <c r="H151" s="1"/>
      <c r="I151" s="203"/>
      <c r="J151" s="1"/>
      <c r="N151" s="1"/>
    </row>
    <row r="152">
      <c r="C152" s="202"/>
      <c r="D152" s="202"/>
      <c r="F152" s="49"/>
      <c r="G152" s="1"/>
      <c r="H152" s="1"/>
      <c r="I152" s="203"/>
      <c r="J152" s="1"/>
      <c r="N152" s="1"/>
    </row>
    <row r="153">
      <c r="C153" s="202"/>
      <c r="D153" s="202"/>
      <c r="F153" s="49"/>
      <c r="G153" s="1"/>
      <c r="H153" s="1"/>
      <c r="I153" s="203"/>
      <c r="J153" s="1"/>
      <c r="N153" s="1"/>
    </row>
    <row r="154">
      <c r="C154" s="202"/>
      <c r="D154" s="202"/>
      <c r="F154" s="49"/>
      <c r="G154" s="1"/>
      <c r="H154" s="1"/>
      <c r="I154" s="203"/>
      <c r="J154" s="1"/>
      <c r="N154" s="1"/>
    </row>
    <row r="155">
      <c r="C155" s="202"/>
      <c r="D155" s="202"/>
      <c r="F155" s="49"/>
      <c r="G155" s="1"/>
      <c r="H155" s="1"/>
      <c r="I155" s="203"/>
      <c r="J155" s="1"/>
      <c r="N155" s="1"/>
    </row>
    <row r="156">
      <c r="C156" s="202"/>
      <c r="D156" s="202"/>
      <c r="F156" s="49"/>
      <c r="G156" s="1"/>
      <c r="H156" s="1"/>
      <c r="I156" s="203"/>
      <c r="J156" s="1"/>
      <c r="N156" s="1"/>
    </row>
    <row r="157">
      <c r="C157" s="202"/>
      <c r="D157" s="202"/>
      <c r="F157" s="49"/>
      <c r="G157" s="1"/>
      <c r="H157" s="1"/>
      <c r="I157" s="203"/>
      <c r="J157" s="1"/>
      <c r="N157" s="1"/>
    </row>
    <row r="158">
      <c r="C158" s="202"/>
      <c r="D158" s="202"/>
      <c r="F158" s="49"/>
      <c r="G158" s="1"/>
      <c r="H158" s="1"/>
      <c r="I158" s="203"/>
      <c r="J158" s="1"/>
      <c r="N158" s="1"/>
    </row>
    <row r="159">
      <c r="C159" s="202"/>
      <c r="D159" s="202"/>
      <c r="F159" s="49"/>
      <c r="G159" s="1"/>
      <c r="H159" s="1"/>
      <c r="I159" s="203"/>
      <c r="J159" s="1"/>
      <c r="N159" s="1"/>
    </row>
    <row r="160">
      <c r="C160" s="202"/>
      <c r="D160" s="202"/>
      <c r="F160" s="49"/>
      <c r="G160" s="1"/>
      <c r="H160" s="1"/>
      <c r="I160" s="203"/>
      <c r="J160" s="1"/>
      <c r="N160" s="1"/>
    </row>
    <row r="161">
      <c r="C161" s="202"/>
      <c r="D161" s="202"/>
      <c r="F161" s="49"/>
      <c r="G161" s="1"/>
      <c r="H161" s="1"/>
      <c r="I161" s="203"/>
      <c r="J161" s="1"/>
      <c r="N161" s="1"/>
    </row>
    <row r="162">
      <c r="C162" s="202"/>
      <c r="D162" s="202"/>
      <c r="F162" s="49"/>
      <c r="G162" s="1"/>
      <c r="H162" s="1"/>
      <c r="I162" s="203"/>
      <c r="J162" s="1"/>
      <c r="N162" s="1"/>
    </row>
    <row r="163">
      <c r="C163" s="202"/>
      <c r="D163" s="202"/>
      <c r="F163" s="49"/>
      <c r="G163" s="1"/>
      <c r="H163" s="1"/>
      <c r="I163" s="203"/>
      <c r="J163" s="1"/>
      <c r="N163" s="1"/>
    </row>
    <row r="164">
      <c r="C164" s="202"/>
      <c r="D164" s="202"/>
      <c r="F164" s="49"/>
      <c r="G164" s="1"/>
      <c r="H164" s="1"/>
      <c r="I164" s="203"/>
      <c r="J164" s="1"/>
      <c r="N164" s="1"/>
    </row>
    <row r="165">
      <c r="C165" s="202"/>
      <c r="D165" s="202"/>
      <c r="F165" s="49"/>
      <c r="G165" s="1"/>
      <c r="H165" s="1"/>
      <c r="I165" s="203"/>
      <c r="J165" s="1"/>
      <c r="N165" s="1"/>
    </row>
    <row r="166">
      <c r="C166" s="202"/>
      <c r="D166" s="202"/>
      <c r="F166" s="49"/>
      <c r="G166" s="1"/>
      <c r="H166" s="1"/>
      <c r="I166" s="203"/>
      <c r="J166" s="1"/>
      <c r="N166" s="1"/>
    </row>
    <row r="167">
      <c r="C167" s="202"/>
      <c r="D167" s="202"/>
      <c r="F167" s="49"/>
      <c r="G167" s="1"/>
      <c r="H167" s="1"/>
      <c r="I167" s="203"/>
      <c r="J167" s="1"/>
      <c r="N167" s="1"/>
    </row>
    <row r="168">
      <c r="C168" s="202"/>
      <c r="D168" s="202"/>
      <c r="F168" s="49"/>
      <c r="G168" s="1"/>
      <c r="H168" s="1"/>
      <c r="I168" s="203"/>
      <c r="J168" s="1"/>
      <c r="N168" s="1"/>
    </row>
    <row r="169">
      <c r="C169" s="202"/>
      <c r="D169" s="202"/>
      <c r="F169" s="49"/>
      <c r="G169" s="1"/>
      <c r="H169" s="1"/>
      <c r="I169" s="203"/>
      <c r="J169" s="1"/>
      <c r="N169" s="1"/>
    </row>
    <row r="170">
      <c r="C170" s="202"/>
      <c r="D170" s="202"/>
      <c r="F170" s="49"/>
      <c r="G170" s="1"/>
      <c r="H170" s="1"/>
      <c r="I170" s="203"/>
      <c r="J170" s="1"/>
      <c r="N170" s="1"/>
    </row>
    <row r="171">
      <c r="C171" s="202"/>
      <c r="D171" s="202"/>
      <c r="F171" s="49"/>
      <c r="G171" s="1"/>
      <c r="H171" s="1"/>
      <c r="I171" s="203"/>
      <c r="J171" s="1"/>
      <c r="N171" s="1"/>
    </row>
    <row r="172">
      <c r="C172" s="202"/>
      <c r="D172" s="202"/>
      <c r="F172" s="49"/>
      <c r="G172" s="1"/>
      <c r="H172" s="1"/>
      <c r="I172" s="203"/>
      <c r="J172" s="1"/>
      <c r="N172" s="1"/>
    </row>
    <row r="173">
      <c r="C173" s="202"/>
      <c r="D173" s="202"/>
      <c r="F173" s="49"/>
      <c r="G173" s="1"/>
      <c r="H173" s="1"/>
      <c r="I173" s="203"/>
      <c r="J173" s="1"/>
      <c r="N173" s="1"/>
    </row>
    <row r="174">
      <c r="C174" s="202"/>
      <c r="D174" s="202"/>
      <c r="F174" s="49"/>
      <c r="G174" s="1"/>
      <c r="H174" s="1"/>
      <c r="I174" s="203"/>
      <c r="J174" s="1"/>
      <c r="N174" s="1"/>
    </row>
    <row r="175">
      <c r="C175" s="202"/>
      <c r="D175" s="202"/>
      <c r="F175" s="49"/>
      <c r="G175" s="1"/>
      <c r="H175" s="1"/>
      <c r="I175" s="203"/>
      <c r="J175" s="1"/>
      <c r="N175" s="1"/>
    </row>
    <row r="176">
      <c r="C176" s="202"/>
      <c r="D176" s="202"/>
      <c r="F176" s="49"/>
      <c r="G176" s="1"/>
      <c r="H176" s="1"/>
      <c r="I176" s="203"/>
      <c r="J176" s="1"/>
      <c r="N176" s="1"/>
    </row>
    <row r="177">
      <c r="C177" s="202"/>
      <c r="D177" s="202"/>
      <c r="F177" s="49"/>
      <c r="G177" s="1"/>
      <c r="H177" s="1"/>
      <c r="I177" s="203"/>
      <c r="J177" s="1"/>
      <c r="N177" s="1"/>
    </row>
    <row r="178">
      <c r="C178" s="202"/>
      <c r="D178" s="202"/>
      <c r="F178" s="49"/>
      <c r="G178" s="1"/>
      <c r="H178" s="1"/>
      <c r="I178" s="203"/>
      <c r="J178" s="1"/>
      <c r="N178" s="1"/>
    </row>
    <row r="179">
      <c r="C179" s="202"/>
      <c r="D179" s="202"/>
      <c r="F179" s="49"/>
      <c r="G179" s="1"/>
      <c r="H179" s="1"/>
      <c r="I179" s="203"/>
      <c r="J179" s="1"/>
      <c r="N179" s="1"/>
    </row>
    <row r="180">
      <c r="C180" s="202"/>
      <c r="D180" s="202"/>
      <c r="F180" s="49"/>
      <c r="G180" s="1"/>
      <c r="H180" s="1"/>
      <c r="I180" s="203"/>
      <c r="J180" s="1"/>
      <c r="N180" s="1"/>
    </row>
    <row r="181">
      <c r="C181" s="202"/>
      <c r="D181" s="202"/>
      <c r="F181" s="49"/>
      <c r="G181" s="1"/>
      <c r="H181" s="1"/>
      <c r="I181" s="203"/>
      <c r="J181" s="1"/>
      <c r="N181" s="1"/>
    </row>
    <row r="182">
      <c r="C182" s="202"/>
      <c r="D182" s="202"/>
      <c r="F182" s="49"/>
      <c r="G182" s="1"/>
      <c r="H182" s="1"/>
      <c r="I182" s="203"/>
      <c r="J182" s="1"/>
      <c r="N182" s="1"/>
    </row>
    <row r="183">
      <c r="C183" s="202"/>
      <c r="D183" s="202"/>
      <c r="F183" s="49"/>
      <c r="G183" s="1"/>
      <c r="H183" s="1"/>
      <c r="I183" s="203"/>
      <c r="J183" s="1"/>
      <c r="N183" s="1"/>
    </row>
    <row r="184">
      <c r="C184" s="202"/>
      <c r="D184" s="202"/>
      <c r="F184" s="49"/>
      <c r="G184" s="1"/>
      <c r="H184" s="1"/>
      <c r="I184" s="203"/>
      <c r="J184" s="1"/>
      <c r="N184" s="1"/>
    </row>
    <row r="185">
      <c r="C185" s="202"/>
      <c r="D185" s="202"/>
      <c r="F185" s="49"/>
      <c r="G185" s="1"/>
      <c r="H185" s="1"/>
      <c r="I185" s="203"/>
      <c r="J185" s="1"/>
      <c r="N185" s="1"/>
    </row>
    <row r="186">
      <c r="C186" s="202"/>
      <c r="D186" s="202"/>
      <c r="F186" s="49"/>
      <c r="G186" s="1"/>
      <c r="H186" s="1"/>
      <c r="I186" s="203"/>
      <c r="J186" s="1"/>
      <c r="N186" s="1"/>
    </row>
    <row r="187">
      <c r="C187" s="202"/>
      <c r="D187" s="202"/>
      <c r="F187" s="49"/>
      <c r="G187" s="1"/>
      <c r="H187" s="1"/>
      <c r="I187" s="203"/>
      <c r="J187" s="1"/>
      <c r="N187" s="1"/>
    </row>
    <row r="188">
      <c r="C188" s="202"/>
      <c r="D188" s="202"/>
      <c r="F188" s="49"/>
      <c r="G188" s="1"/>
      <c r="H188" s="1"/>
      <c r="I188" s="203"/>
      <c r="J188" s="1"/>
      <c r="N188" s="1"/>
    </row>
    <row r="189">
      <c r="C189" s="202"/>
      <c r="D189" s="202"/>
      <c r="F189" s="49"/>
      <c r="G189" s="1"/>
      <c r="H189" s="1"/>
      <c r="I189" s="203"/>
      <c r="J189" s="1"/>
      <c r="N189" s="1"/>
    </row>
    <row r="190">
      <c r="C190" s="202"/>
      <c r="D190" s="202"/>
      <c r="F190" s="49"/>
      <c r="G190" s="1"/>
      <c r="H190" s="1"/>
      <c r="I190" s="203"/>
      <c r="J190" s="1"/>
      <c r="N190" s="1"/>
    </row>
    <row r="191">
      <c r="C191" s="202"/>
      <c r="D191" s="202"/>
      <c r="F191" s="49"/>
      <c r="G191" s="1"/>
      <c r="H191" s="1"/>
      <c r="I191" s="203"/>
      <c r="J191" s="1"/>
      <c r="N191" s="1"/>
    </row>
    <row r="192">
      <c r="C192" s="202"/>
      <c r="D192" s="202"/>
      <c r="F192" s="49"/>
      <c r="G192" s="1"/>
      <c r="H192" s="1"/>
      <c r="I192" s="203"/>
      <c r="J192" s="1"/>
      <c r="N192" s="1"/>
    </row>
    <row r="193">
      <c r="C193" s="202"/>
      <c r="D193" s="202"/>
      <c r="F193" s="49"/>
      <c r="G193" s="1"/>
      <c r="H193" s="1"/>
      <c r="I193" s="203"/>
      <c r="J193" s="1"/>
      <c r="N193" s="1"/>
    </row>
    <row r="194">
      <c r="C194" s="202"/>
      <c r="D194" s="202"/>
      <c r="F194" s="49"/>
      <c r="G194" s="1"/>
      <c r="H194" s="1"/>
      <c r="I194" s="203"/>
      <c r="J194" s="1"/>
      <c r="N194" s="1"/>
    </row>
    <row r="195">
      <c r="C195" s="202"/>
      <c r="D195" s="202"/>
      <c r="F195" s="49"/>
      <c r="G195" s="1"/>
      <c r="H195" s="1"/>
      <c r="I195" s="203"/>
      <c r="J195" s="1"/>
      <c r="N195" s="1"/>
    </row>
    <row r="196">
      <c r="C196" s="202"/>
      <c r="D196" s="202"/>
      <c r="F196" s="49"/>
      <c r="G196" s="1"/>
      <c r="H196" s="1"/>
      <c r="I196" s="203"/>
      <c r="J196" s="1"/>
      <c r="N196" s="1"/>
    </row>
    <row r="197">
      <c r="C197" s="202"/>
      <c r="D197" s="202"/>
      <c r="F197" s="49"/>
      <c r="G197" s="1"/>
      <c r="H197" s="1"/>
      <c r="I197" s="203"/>
      <c r="J197" s="1"/>
      <c r="N197" s="1"/>
    </row>
    <row r="198">
      <c r="C198" s="202"/>
      <c r="D198" s="202"/>
      <c r="F198" s="49"/>
      <c r="G198" s="1"/>
      <c r="H198" s="1"/>
      <c r="I198" s="203"/>
      <c r="J198" s="1"/>
      <c r="N198" s="1"/>
    </row>
    <row r="199">
      <c r="C199" s="202"/>
      <c r="D199" s="202"/>
      <c r="F199" s="49"/>
      <c r="G199" s="1"/>
      <c r="H199" s="1"/>
      <c r="I199" s="203"/>
      <c r="J199" s="1"/>
      <c r="N199" s="1"/>
    </row>
    <row r="200">
      <c r="C200" s="202"/>
      <c r="D200" s="202"/>
      <c r="F200" s="49"/>
      <c r="G200" s="1"/>
      <c r="H200" s="1"/>
      <c r="I200" s="203"/>
      <c r="J200" s="1"/>
      <c r="N200" s="1"/>
    </row>
    <row r="201">
      <c r="C201" s="202"/>
      <c r="D201" s="202"/>
      <c r="F201" s="49"/>
      <c r="G201" s="1"/>
      <c r="H201" s="1"/>
      <c r="I201" s="203"/>
      <c r="J201" s="1"/>
      <c r="N201" s="1"/>
    </row>
    <row r="202">
      <c r="C202" s="202"/>
      <c r="D202" s="202"/>
      <c r="F202" s="49"/>
      <c r="G202" s="1"/>
      <c r="H202" s="1"/>
      <c r="I202" s="203"/>
      <c r="J202" s="1"/>
      <c r="N202" s="1"/>
    </row>
    <row r="203">
      <c r="C203" s="202"/>
      <c r="D203" s="202"/>
      <c r="F203" s="49"/>
      <c r="G203" s="1"/>
      <c r="H203" s="1"/>
      <c r="I203" s="203"/>
      <c r="J203" s="1"/>
      <c r="N203" s="1"/>
    </row>
    <row r="204">
      <c r="C204" s="202"/>
      <c r="D204" s="202"/>
      <c r="F204" s="49"/>
      <c r="G204" s="1"/>
      <c r="H204" s="1"/>
      <c r="I204" s="203"/>
      <c r="J204" s="1"/>
      <c r="N204" s="1"/>
    </row>
    <row r="205">
      <c r="C205" s="202"/>
      <c r="D205" s="202"/>
      <c r="F205" s="49"/>
      <c r="G205" s="1"/>
      <c r="H205" s="1"/>
      <c r="I205" s="203"/>
      <c r="J205" s="1"/>
      <c r="N205" s="1"/>
    </row>
    <row r="206">
      <c r="C206" s="202"/>
      <c r="D206" s="202"/>
      <c r="F206" s="49"/>
      <c r="G206" s="1"/>
      <c r="H206" s="1"/>
      <c r="I206" s="203"/>
      <c r="J206" s="1"/>
      <c r="N206" s="1"/>
    </row>
    <row r="207">
      <c r="C207" s="202"/>
      <c r="D207" s="202"/>
      <c r="F207" s="49"/>
      <c r="G207" s="1"/>
      <c r="H207" s="1"/>
      <c r="I207" s="203"/>
      <c r="J207" s="1"/>
      <c r="N207" s="1"/>
    </row>
    <row r="208">
      <c r="C208" s="202"/>
      <c r="D208" s="202"/>
      <c r="F208" s="49"/>
      <c r="G208" s="1"/>
      <c r="H208" s="1"/>
      <c r="I208" s="203"/>
      <c r="J208" s="1"/>
      <c r="N208" s="1"/>
    </row>
    <row r="209">
      <c r="C209" s="202"/>
      <c r="D209" s="202"/>
      <c r="F209" s="49"/>
      <c r="G209" s="1"/>
      <c r="H209" s="1"/>
      <c r="I209" s="203"/>
      <c r="J209" s="1"/>
      <c r="N209" s="1"/>
    </row>
    <row r="210">
      <c r="C210" s="202"/>
      <c r="D210" s="202"/>
      <c r="F210" s="49"/>
      <c r="G210" s="1"/>
      <c r="H210" s="1"/>
      <c r="I210" s="203"/>
      <c r="J210" s="1"/>
      <c r="N210" s="1"/>
    </row>
    <row r="211">
      <c r="C211" s="202"/>
      <c r="D211" s="202"/>
      <c r="F211" s="49"/>
      <c r="G211" s="1"/>
      <c r="H211" s="1"/>
      <c r="I211" s="203"/>
      <c r="J211" s="1"/>
      <c r="N211" s="1"/>
    </row>
    <row r="212">
      <c r="C212" s="202"/>
      <c r="D212" s="202"/>
      <c r="F212" s="49"/>
      <c r="G212" s="1"/>
      <c r="H212" s="1"/>
      <c r="I212" s="203"/>
      <c r="J212" s="1"/>
      <c r="N212" s="1"/>
    </row>
    <row r="213">
      <c r="C213" s="202"/>
      <c r="D213" s="202"/>
      <c r="F213" s="49"/>
      <c r="G213" s="1"/>
      <c r="H213" s="1"/>
      <c r="I213" s="203"/>
      <c r="J213" s="1"/>
      <c r="N213" s="1"/>
    </row>
    <row r="214">
      <c r="C214" s="202"/>
      <c r="D214" s="202"/>
      <c r="F214" s="49"/>
      <c r="G214" s="1"/>
      <c r="H214" s="1"/>
      <c r="I214" s="203"/>
      <c r="J214" s="1"/>
      <c r="N214" s="1"/>
    </row>
    <row r="215">
      <c r="C215" s="202"/>
      <c r="D215" s="202"/>
      <c r="F215" s="49"/>
      <c r="G215" s="1"/>
      <c r="H215" s="1"/>
      <c r="I215" s="203"/>
      <c r="J215" s="1"/>
      <c r="N215" s="1"/>
    </row>
    <row r="216">
      <c r="C216" s="202"/>
      <c r="D216" s="202"/>
      <c r="F216" s="49"/>
      <c r="G216" s="1"/>
      <c r="H216" s="1"/>
      <c r="I216" s="203"/>
      <c r="J216" s="1"/>
      <c r="N216" s="1"/>
    </row>
    <row r="217">
      <c r="C217" s="202"/>
      <c r="D217" s="202"/>
      <c r="F217" s="49"/>
      <c r="G217" s="1"/>
      <c r="H217" s="1"/>
      <c r="I217" s="203"/>
      <c r="J217" s="1"/>
      <c r="N217" s="1"/>
    </row>
    <row r="218">
      <c r="C218" s="202"/>
      <c r="D218" s="202"/>
      <c r="F218" s="49"/>
      <c r="G218" s="1"/>
      <c r="H218" s="1"/>
      <c r="I218" s="203"/>
      <c r="J218" s="1"/>
      <c r="N218" s="1"/>
    </row>
    <row r="219">
      <c r="C219" s="202"/>
      <c r="D219" s="202"/>
      <c r="F219" s="49"/>
      <c r="G219" s="1"/>
      <c r="H219" s="1"/>
      <c r="I219" s="203"/>
      <c r="J219" s="1"/>
      <c r="N219" s="1"/>
    </row>
    <row r="220">
      <c r="C220" s="202"/>
      <c r="D220" s="202"/>
      <c r="F220" s="49"/>
      <c r="G220" s="1"/>
      <c r="H220" s="1"/>
      <c r="I220" s="203"/>
      <c r="J220" s="1"/>
      <c r="N220" s="1"/>
    </row>
    <row r="221">
      <c r="C221" s="202"/>
      <c r="D221" s="202"/>
      <c r="F221" s="49"/>
      <c r="G221" s="1"/>
      <c r="H221" s="1"/>
      <c r="I221" s="203"/>
      <c r="J221" s="1"/>
      <c r="N221" s="1"/>
    </row>
    <row r="222">
      <c r="C222" s="202"/>
      <c r="D222" s="202"/>
      <c r="F222" s="49"/>
      <c r="G222" s="1"/>
      <c r="H222" s="1"/>
      <c r="I222" s="203"/>
      <c r="J222" s="1"/>
      <c r="N222" s="1"/>
    </row>
    <row r="223">
      <c r="C223" s="202"/>
      <c r="D223" s="202"/>
      <c r="F223" s="49"/>
      <c r="G223" s="1"/>
      <c r="H223" s="1"/>
      <c r="I223" s="203"/>
      <c r="J223" s="1"/>
      <c r="N223" s="1"/>
    </row>
    <row r="224">
      <c r="C224" s="202"/>
      <c r="D224" s="202"/>
      <c r="F224" s="49"/>
      <c r="G224" s="1"/>
      <c r="H224" s="1"/>
      <c r="I224" s="203"/>
      <c r="J224" s="1"/>
      <c r="N224" s="1"/>
    </row>
    <row r="225">
      <c r="C225" s="202"/>
      <c r="D225" s="202"/>
      <c r="F225" s="49"/>
      <c r="G225" s="1"/>
      <c r="H225" s="1"/>
      <c r="I225" s="203"/>
      <c r="J225" s="1"/>
      <c r="N225" s="1"/>
    </row>
    <row r="226">
      <c r="C226" s="202"/>
      <c r="D226" s="202"/>
      <c r="F226" s="49"/>
      <c r="G226" s="1"/>
      <c r="H226" s="1"/>
      <c r="I226" s="203"/>
      <c r="J226" s="1"/>
      <c r="N226" s="1"/>
    </row>
    <row r="227">
      <c r="C227" s="202"/>
      <c r="D227" s="202"/>
      <c r="F227" s="49"/>
      <c r="G227" s="1"/>
      <c r="H227" s="1"/>
      <c r="I227" s="203"/>
      <c r="J227" s="1"/>
      <c r="N227" s="1"/>
    </row>
    <row r="228">
      <c r="C228" s="202"/>
      <c r="D228" s="202"/>
      <c r="F228" s="49"/>
      <c r="G228" s="1"/>
      <c r="H228" s="1"/>
      <c r="I228" s="203"/>
      <c r="J228" s="1"/>
      <c r="N228" s="1"/>
    </row>
    <row r="229">
      <c r="C229" s="202"/>
      <c r="D229" s="202"/>
      <c r="F229" s="49"/>
      <c r="G229" s="1"/>
      <c r="H229" s="1"/>
      <c r="I229" s="203"/>
      <c r="J229" s="1"/>
      <c r="N229" s="1"/>
    </row>
    <row r="230">
      <c r="C230" s="202"/>
      <c r="D230" s="202"/>
      <c r="F230" s="49"/>
      <c r="G230" s="1"/>
      <c r="H230" s="1"/>
      <c r="I230" s="203"/>
      <c r="J230" s="1"/>
      <c r="N230" s="1"/>
    </row>
    <row r="231">
      <c r="C231" s="202"/>
      <c r="D231" s="202"/>
      <c r="F231" s="49"/>
      <c r="G231" s="1"/>
      <c r="H231" s="1"/>
      <c r="I231" s="203"/>
      <c r="J231" s="1"/>
      <c r="N231" s="1"/>
    </row>
    <row r="232">
      <c r="C232" s="202"/>
      <c r="D232" s="202"/>
      <c r="F232" s="49"/>
      <c r="G232" s="1"/>
      <c r="H232" s="1"/>
      <c r="I232" s="203"/>
      <c r="J232" s="1"/>
      <c r="N232" s="1"/>
    </row>
    <row r="233">
      <c r="C233" s="202"/>
      <c r="D233" s="202"/>
      <c r="F233" s="49"/>
      <c r="G233" s="1"/>
      <c r="H233" s="1"/>
      <c r="I233" s="203"/>
      <c r="J233" s="1"/>
      <c r="N233" s="1"/>
    </row>
    <row r="234">
      <c r="C234" s="202"/>
      <c r="D234" s="202"/>
      <c r="F234" s="49"/>
      <c r="G234" s="1"/>
      <c r="H234" s="1"/>
      <c r="I234" s="203"/>
      <c r="J234" s="1"/>
      <c r="N234" s="1"/>
    </row>
    <row r="235">
      <c r="C235" s="202"/>
      <c r="D235" s="202"/>
      <c r="F235" s="49"/>
      <c r="G235" s="1"/>
      <c r="H235" s="1"/>
      <c r="I235" s="203"/>
      <c r="J235" s="1"/>
      <c r="N235" s="1"/>
    </row>
    <row r="236">
      <c r="C236" s="202"/>
      <c r="D236" s="202"/>
      <c r="F236" s="49"/>
      <c r="G236" s="1"/>
      <c r="H236" s="1"/>
      <c r="I236" s="203"/>
      <c r="J236" s="1"/>
      <c r="N236" s="1"/>
    </row>
    <row r="237">
      <c r="C237" s="202"/>
      <c r="D237" s="202"/>
      <c r="F237" s="49"/>
      <c r="G237" s="1"/>
      <c r="H237" s="1"/>
      <c r="I237" s="203"/>
      <c r="J237" s="1"/>
      <c r="N237" s="1"/>
    </row>
    <row r="238">
      <c r="C238" s="202"/>
      <c r="D238" s="202"/>
      <c r="F238" s="49"/>
      <c r="G238" s="1"/>
      <c r="H238" s="1"/>
      <c r="I238" s="203"/>
      <c r="J238" s="1"/>
      <c r="N238" s="1"/>
    </row>
    <row r="239">
      <c r="C239" s="202"/>
      <c r="D239" s="202"/>
      <c r="F239" s="49"/>
      <c r="G239" s="1"/>
      <c r="H239" s="1"/>
      <c r="I239" s="203"/>
      <c r="J239" s="1"/>
      <c r="N239" s="1"/>
    </row>
    <row r="240">
      <c r="C240" s="202"/>
      <c r="D240" s="202"/>
      <c r="F240" s="49"/>
      <c r="G240" s="1"/>
      <c r="H240" s="1"/>
      <c r="I240" s="203"/>
      <c r="J240" s="1"/>
      <c r="N240" s="1"/>
    </row>
    <row r="241">
      <c r="C241" s="202"/>
      <c r="D241" s="202"/>
      <c r="F241" s="49"/>
      <c r="G241" s="1"/>
      <c r="H241" s="1"/>
      <c r="I241" s="203"/>
      <c r="J241" s="1"/>
      <c r="N241" s="1"/>
    </row>
    <row r="242">
      <c r="C242" s="202"/>
      <c r="D242" s="202"/>
      <c r="F242" s="49"/>
      <c r="G242" s="1"/>
      <c r="H242" s="1"/>
      <c r="I242" s="203"/>
      <c r="J242" s="1"/>
      <c r="N242" s="1"/>
    </row>
    <row r="243">
      <c r="C243" s="202"/>
      <c r="D243" s="202"/>
      <c r="F243" s="49"/>
      <c r="G243" s="1"/>
      <c r="H243" s="1"/>
      <c r="I243" s="203"/>
      <c r="J243" s="1"/>
      <c r="N243" s="1"/>
    </row>
    <row r="244">
      <c r="C244" s="202"/>
      <c r="D244" s="202"/>
      <c r="F244" s="49"/>
      <c r="G244" s="1"/>
      <c r="H244" s="1"/>
      <c r="I244" s="203"/>
      <c r="J244" s="1"/>
      <c r="N244" s="1"/>
    </row>
    <row r="245">
      <c r="C245" s="202"/>
      <c r="D245" s="202"/>
      <c r="F245" s="49"/>
      <c r="G245" s="1"/>
      <c r="H245" s="1"/>
      <c r="I245" s="203"/>
      <c r="J245" s="1"/>
      <c r="N245" s="1"/>
    </row>
    <row r="246">
      <c r="C246" s="202"/>
      <c r="D246" s="202"/>
      <c r="F246" s="49"/>
      <c r="G246" s="1"/>
      <c r="H246" s="1"/>
      <c r="I246" s="203"/>
      <c r="J246" s="1"/>
      <c r="N246" s="1"/>
    </row>
    <row r="247">
      <c r="C247" s="202"/>
      <c r="D247" s="202"/>
      <c r="F247" s="49"/>
      <c r="G247" s="1"/>
      <c r="H247" s="1"/>
      <c r="I247" s="203"/>
      <c r="J247" s="1"/>
      <c r="N247" s="1"/>
    </row>
    <row r="248">
      <c r="C248" s="202"/>
      <c r="D248" s="202"/>
      <c r="F248" s="49"/>
      <c r="G248" s="1"/>
      <c r="H248" s="1"/>
      <c r="I248" s="203"/>
      <c r="J248" s="1"/>
      <c r="N248" s="1"/>
    </row>
    <row r="249">
      <c r="C249" s="202"/>
      <c r="D249" s="202"/>
      <c r="F249" s="49"/>
      <c r="G249" s="1"/>
      <c r="H249" s="1"/>
      <c r="I249" s="203"/>
      <c r="J249" s="1"/>
      <c r="N249" s="1"/>
    </row>
    <row r="250">
      <c r="C250" s="202"/>
      <c r="D250" s="202"/>
      <c r="F250" s="49"/>
      <c r="G250" s="1"/>
      <c r="H250" s="1"/>
      <c r="I250" s="203"/>
      <c r="J250" s="1"/>
      <c r="N250" s="1"/>
    </row>
    <row r="251">
      <c r="C251" s="202"/>
      <c r="D251" s="202"/>
      <c r="F251" s="49"/>
      <c r="G251" s="1"/>
      <c r="H251" s="1"/>
      <c r="I251" s="203"/>
      <c r="J251" s="1"/>
      <c r="N251" s="1"/>
    </row>
    <row r="252">
      <c r="C252" s="202"/>
      <c r="D252" s="202"/>
      <c r="F252" s="49"/>
      <c r="G252" s="1"/>
      <c r="H252" s="1"/>
      <c r="I252" s="203"/>
      <c r="J252" s="1"/>
      <c r="N252" s="1"/>
    </row>
    <row r="253">
      <c r="C253" s="202"/>
      <c r="D253" s="202"/>
      <c r="F253" s="49"/>
      <c r="G253" s="1"/>
      <c r="H253" s="1"/>
      <c r="I253" s="203"/>
      <c r="J253" s="1"/>
      <c r="N253" s="1"/>
    </row>
    <row r="254">
      <c r="C254" s="202"/>
      <c r="D254" s="202"/>
      <c r="F254" s="49"/>
      <c r="G254" s="1"/>
      <c r="H254" s="1"/>
      <c r="I254" s="203"/>
      <c r="J254" s="1"/>
      <c r="N254" s="1"/>
    </row>
    <row r="255">
      <c r="C255" s="202"/>
      <c r="D255" s="202"/>
      <c r="F255" s="49"/>
      <c r="G255" s="1"/>
      <c r="H255" s="1"/>
      <c r="I255" s="203"/>
      <c r="J255" s="1"/>
      <c r="N255" s="1"/>
    </row>
    <row r="256">
      <c r="C256" s="202"/>
      <c r="D256" s="202"/>
      <c r="F256" s="49"/>
      <c r="G256" s="1"/>
      <c r="H256" s="1"/>
      <c r="I256" s="203"/>
      <c r="J256" s="1"/>
      <c r="N256" s="1"/>
    </row>
    <row r="257">
      <c r="C257" s="202"/>
      <c r="D257" s="202"/>
      <c r="F257" s="49"/>
      <c r="G257" s="1"/>
      <c r="H257" s="1"/>
      <c r="I257" s="203"/>
      <c r="J257" s="1"/>
      <c r="N257" s="1"/>
    </row>
    <row r="258">
      <c r="C258" s="202"/>
      <c r="D258" s="202"/>
      <c r="F258" s="49"/>
      <c r="G258" s="1"/>
      <c r="H258" s="1"/>
      <c r="I258" s="203"/>
      <c r="J258" s="1"/>
      <c r="N258" s="1"/>
    </row>
    <row r="259">
      <c r="C259" s="202"/>
      <c r="D259" s="202"/>
      <c r="F259" s="49"/>
      <c r="G259" s="1"/>
      <c r="H259" s="1"/>
      <c r="I259" s="203"/>
      <c r="J259" s="1"/>
      <c r="N259" s="1"/>
    </row>
    <row r="260">
      <c r="C260" s="202"/>
      <c r="D260" s="202"/>
      <c r="F260" s="49"/>
      <c r="G260" s="1"/>
      <c r="H260" s="1"/>
      <c r="I260" s="203"/>
      <c r="J260" s="1"/>
      <c r="N260" s="1"/>
    </row>
    <row r="261">
      <c r="C261" s="202"/>
      <c r="D261" s="202"/>
      <c r="F261" s="49"/>
      <c r="G261" s="1"/>
      <c r="H261" s="1"/>
      <c r="I261" s="203"/>
      <c r="J261" s="1"/>
      <c r="N261" s="1"/>
    </row>
    <row r="262">
      <c r="C262" s="202"/>
      <c r="D262" s="202"/>
      <c r="F262" s="49"/>
      <c r="G262" s="1"/>
      <c r="H262" s="1"/>
      <c r="I262" s="203"/>
      <c r="J262" s="1"/>
      <c r="N262" s="1"/>
    </row>
    <row r="263">
      <c r="C263" s="202"/>
      <c r="D263" s="202"/>
      <c r="F263" s="49"/>
      <c r="G263" s="1"/>
      <c r="H263" s="1"/>
      <c r="I263" s="203"/>
      <c r="J263" s="1"/>
      <c r="N263" s="1"/>
    </row>
    <row r="264">
      <c r="C264" s="202"/>
      <c r="D264" s="202"/>
      <c r="F264" s="49"/>
      <c r="G264" s="1"/>
      <c r="H264" s="1"/>
      <c r="I264" s="203"/>
      <c r="J264" s="1"/>
      <c r="N264" s="1"/>
    </row>
    <row r="265">
      <c r="C265" s="202"/>
      <c r="D265" s="202"/>
      <c r="F265" s="49"/>
      <c r="G265" s="1"/>
      <c r="H265" s="1"/>
      <c r="I265" s="203"/>
      <c r="J265" s="1"/>
      <c r="N265" s="1"/>
    </row>
    <row r="266">
      <c r="C266" s="202"/>
      <c r="D266" s="202"/>
      <c r="F266" s="49"/>
      <c r="G266" s="1"/>
      <c r="H266" s="1"/>
      <c r="I266" s="203"/>
      <c r="J266" s="1"/>
      <c r="N266" s="1"/>
    </row>
    <row r="267">
      <c r="C267" s="202"/>
      <c r="D267" s="202"/>
      <c r="F267" s="49"/>
      <c r="G267" s="1"/>
      <c r="H267" s="1"/>
      <c r="I267" s="203"/>
      <c r="J267" s="1"/>
      <c r="N267" s="1"/>
    </row>
    <row r="268">
      <c r="C268" s="202"/>
      <c r="D268" s="202"/>
      <c r="F268" s="49"/>
      <c r="G268" s="1"/>
      <c r="H268" s="1"/>
      <c r="I268" s="203"/>
      <c r="J268" s="1"/>
      <c r="N268" s="1"/>
    </row>
    <row r="269">
      <c r="C269" s="202"/>
      <c r="D269" s="202"/>
      <c r="F269" s="49"/>
      <c r="G269" s="1"/>
      <c r="H269" s="1"/>
      <c r="I269" s="203"/>
      <c r="J269" s="1"/>
      <c r="N269" s="1"/>
    </row>
    <row r="270">
      <c r="C270" s="202"/>
      <c r="D270" s="202"/>
      <c r="F270" s="49"/>
      <c r="G270" s="1"/>
      <c r="H270" s="1"/>
      <c r="I270" s="203"/>
      <c r="J270" s="1"/>
      <c r="N270" s="1"/>
    </row>
    <row r="271">
      <c r="C271" s="202"/>
      <c r="D271" s="202"/>
      <c r="F271" s="49"/>
      <c r="G271" s="1"/>
      <c r="H271" s="1"/>
      <c r="I271" s="203"/>
      <c r="J271" s="1"/>
      <c r="N271" s="1"/>
    </row>
    <row r="272">
      <c r="C272" s="202"/>
      <c r="D272" s="202"/>
      <c r="F272" s="49"/>
      <c r="G272" s="1"/>
      <c r="H272" s="1"/>
      <c r="I272" s="203"/>
      <c r="J272" s="1"/>
      <c r="N272" s="1"/>
    </row>
    <row r="273">
      <c r="C273" s="202"/>
      <c r="D273" s="202"/>
      <c r="F273" s="49"/>
      <c r="G273" s="1"/>
      <c r="H273" s="1"/>
      <c r="I273" s="203"/>
      <c r="J273" s="1"/>
      <c r="N273" s="1"/>
    </row>
    <row r="274">
      <c r="C274" s="202"/>
      <c r="D274" s="202"/>
      <c r="F274" s="49"/>
      <c r="G274" s="1"/>
      <c r="H274" s="1"/>
      <c r="I274" s="203"/>
      <c r="J274" s="1"/>
      <c r="N274" s="1"/>
    </row>
    <row r="275">
      <c r="C275" s="202"/>
      <c r="D275" s="202"/>
      <c r="F275" s="49"/>
      <c r="G275" s="1"/>
      <c r="H275" s="1"/>
      <c r="I275" s="203"/>
      <c r="J275" s="1"/>
      <c r="N275" s="1"/>
    </row>
    <row r="276">
      <c r="C276" s="202"/>
      <c r="D276" s="202"/>
      <c r="F276" s="49"/>
      <c r="G276" s="1"/>
      <c r="H276" s="1"/>
      <c r="I276" s="203"/>
      <c r="J276" s="1"/>
      <c r="N276" s="1"/>
    </row>
    <row r="277">
      <c r="C277" s="202"/>
      <c r="D277" s="202"/>
      <c r="F277" s="49"/>
      <c r="G277" s="1"/>
      <c r="H277" s="1"/>
      <c r="I277" s="203"/>
      <c r="J277" s="1"/>
      <c r="N277" s="1"/>
    </row>
    <row r="278">
      <c r="C278" s="202"/>
      <c r="D278" s="202"/>
      <c r="F278" s="49"/>
      <c r="G278" s="1"/>
      <c r="H278" s="1"/>
      <c r="I278" s="203"/>
      <c r="J278" s="1"/>
      <c r="N278" s="1"/>
    </row>
    <row r="279">
      <c r="C279" s="202"/>
      <c r="D279" s="202"/>
      <c r="F279" s="49"/>
      <c r="G279" s="1"/>
      <c r="H279" s="1"/>
      <c r="I279" s="203"/>
      <c r="J279" s="1"/>
      <c r="N279" s="1"/>
    </row>
    <row r="280">
      <c r="C280" s="202"/>
      <c r="D280" s="202"/>
      <c r="F280" s="49"/>
      <c r="G280" s="1"/>
      <c r="H280" s="1"/>
      <c r="I280" s="203"/>
      <c r="J280" s="1"/>
      <c r="N280" s="1"/>
    </row>
    <row r="281">
      <c r="C281" s="202"/>
      <c r="D281" s="202"/>
      <c r="F281" s="49"/>
      <c r="G281" s="1"/>
      <c r="H281" s="1"/>
      <c r="I281" s="203"/>
      <c r="J281" s="1"/>
      <c r="N281" s="1"/>
    </row>
    <row r="282">
      <c r="C282" s="202"/>
      <c r="D282" s="202"/>
      <c r="F282" s="49"/>
      <c r="G282" s="1"/>
      <c r="H282" s="1"/>
      <c r="I282" s="203"/>
      <c r="J282" s="1"/>
      <c r="N282" s="1"/>
    </row>
    <row r="283">
      <c r="C283" s="202"/>
      <c r="D283" s="202"/>
      <c r="F283" s="49"/>
      <c r="G283" s="1"/>
      <c r="H283" s="1"/>
      <c r="I283" s="203"/>
      <c r="J283" s="1"/>
      <c r="N283" s="1"/>
    </row>
    <row r="284">
      <c r="C284" s="202"/>
      <c r="D284" s="202"/>
      <c r="F284" s="49"/>
      <c r="G284" s="1"/>
      <c r="H284" s="1"/>
      <c r="I284" s="203"/>
      <c r="J284" s="1"/>
      <c r="N284" s="1"/>
    </row>
    <row r="285">
      <c r="C285" s="202"/>
      <c r="D285" s="202"/>
      <c r="F285" s="49"/>
      <c r="G285" s="1"/>
      <c r="H285" s="1"/>
      <c r="I285" s="203"/>
      <c r="J285" s="1"/>
      <c r="N285" s="1"/>
    </row>
    <row r="286">
      <c r="C286" s="202"/>
      <c r="D286" s="202"/>
      <c r="F286" s="49"/>
      <c r="G286" s="1"/>
      <c r="H286" s="1"/>
      <c r="I286" s="203"/>
      <c r="J286" s="1"/>
      <c r="N286" s="1"/>
    </row>
    <row r="287">
      <c r="C287" s="202"/>
      <c r="D287" s="202"/>
      <c r="F287" s="49"/>
      <c r="G287" s="1"/>
      <c r="H287" s="1"/>
      <c r="I287" s="203"/>
      <c r="J287" s="1"/>
      <c r="N287" s="1"/>
    </row>
    <row r="288">
      <c r="C288" s="202"/>
      <c r="D288" s="202"/>
      <c r="F288" s="49"/>
      <c r="G288" s="1"/>
      <c r="H288" s="1"/>
      <c r="I288" s="203"/>
      <c r="J288" s="1"/>
      <c r="N288" s="1"/>
    </row>
    <row r="289">
      <c r="C289" s="202"/>
      <c r="D289" s="202"/>
      <c r="F289" s="49"/>
      <c r="G289" s="1"/>
      <c r="H289" s="1"/>
      <c r="I289" s="203"/>
      <c r="J289" s="1"/>
      <c r="N289" s="1"/>
    </row>
    <row r="290">
      <c r="C290" s="202"/>
      <c r="D290" s="202"/>
      <c r="F290" s="49"/>
      <c r="G290" s="1"/>
      <c r="H290" s="1"/>
      <c r="I290" s="203"/>
      <c r="J290" s="1"/>
      <c r="N290" s="1"/>
    </row>
    <row r="291">
      <c r="C291" s="202"/>
      <c r="D291" s="202"/>
      <c r="F291" s="49"/>
      <c r="G291" s="1"/>
      <c r="H291" s="1"/>
      <c r="I291" s="203"/>
      <c r="J291" s="1"/>
      <c r="N291" s="1"/>
    </row>
    <row r="292">
      <c r="C292" s="202"/>
      <c r="D292" s="202"/>
      <c r="F292" s="49"/>
      <c r="G292" s="1"/>
      <c r="H292" s="1"/>
      <c r="I292" s="203"/>
      <c r="J292" s="1"/>
      <c r="N292" s="1"/>
    </row>
    <row r="293">
      <c r="C293" s="202"/>
      <c r="D293" s="202"/>
      <c r="F293" s="49"/>
      <c r="G293" s="1"/>
      <c r="H293" s="1"/>
      <c r="I293" s="203"/>
      <c r="J293" s="1"/>
      <c r="N293" s="1"/>
    </row>
    <row r="294">
      <c r="C294" s="202"/>
      <c r="D294" s="202"/>
      <c r="F294" s="49"/>
      <c r="G294" s="1"/>
      <c r="H294" s="1"/>
      <c r="I294" s="203"/>
      <c r="J294" s="1"/>
      <c r="N294" s="1"/>
    </row>
    <row r="295">
      <c r="C295" s="202"/>
      <c r="D295" s="202"/>
      <c r="F295" s="49"/>
      <c r="G295" s="1"/>
      <c r="H295" s="1"/>
      <c r="I295" s="203"/>
      <c r="J295" s="1"/>
      <c r="N295" s="1"/>
    </row>
    <row r="296">
      <c r="C296" s="202"/>
      <c r="D296" s="202"/>
      <c r="F296" s="49"/>
      <c r="G296" s="1"/>
      <c r="H296" s="1"/>
      <c r="I296" s="203"/>
      <c r="J296" s="1"/>
      <c r="N296" s="1"/>
    </row>
    <row r="297">
      <c r="C297" s="202"/>
      <c r="D297" s="202"/>
      <c r="F297" s="49"/>
      <c r="G297" s="1"/>
      <c r="H297" s="1"/>
      <c r="I297" s="203"/>
      <c r="J297" s="1"/>
      <c r="N297" s="1"/>
    </row>
    <row r="298">
      <c r="C298" s="202"/>
      <c r="D298" s="202"/>
      <c r="F298" s="49"/>
      <c r="G298" s="1"/>
      <c r="H298" s="1"/>
      <c r="I298" s="203"/>
      <c r="J298" s="1"/>
      <c r="N298" s="1"/>
    </row>
    <row r="299">
      <c r="C299" s="202"/>
      <c r="D299" s="202"/>
      <c r="F299" s="49"/>
      <c r="G299" s="1"/>
      <c r="H299" s="1"/>
      <c r="I299" s="203"/>
      <c r="J299" s="1"/>
      <c r="N299" s="1"/>
    </row>
    <row r="300">
      <c r="C300" s="202"/>
      <c r="D300" s="202"/>
      <c r="F300" s="49"/>
      <c r="G300" s="1"/>
      <c r="H300" s="1"/>
      <c r="I300" s="203"/>
      <c r="J300" s="1"/>
      <c r="N300" s="1"/>
    </row>
    <row r="301">
      <c r="C301" s="202"/>
      <c r="D301" s="202"/>
      <c r="F301" s="49"/>
      <c r="G301" s="1"/>
      <c r="H301" s="1"/>
      <c r="I301" s="203"/>
      <c r="J301" s="1"/>
      <c r="N301" s="1"/>
    </row>
    <row r="302">
      <c r="C302" s="202"/>
      <c r="D302" s="202"/>
      <c r="F302" s="49"/>
      <c r="G302" s="1"/>
      <c r="H302" s="1"/>
      <c r="I302" s="203"/>
      <c r="J302" s="1"/>
      <c r="N302" s="1"/>
    </row>
    <row r="303">
      <c r="C303" s="202"/>
      <c r="D303" s="202"/>
      <c r="F303" s="49"/>
      <c r="G303" s="1"/>
      <c r="H303" s="1"/>
      <c r="I303" s="203"/>
      <c r="J303" s="1"/>
      <c r="N303" s="1"/>
    </row>
    <row r="304">
      <c r="C304" s="202"/>
      <c r="D304" s="202"/>
      <c r="F304" s="49"/>
      <c r="G304" s="1"/>
      <c r="H304" s="1"/>
      <c r="I304" s="203"/>
      <c r="J304" s="1"/>
      <c r="N304" s="1"/>
    </row>
    <row r="305">
      <c r="C305" s="202"/>
      <c r="D305" s="202"/>
      <c r="F305" s="49"/>
      <c r="G305" s="1"/>
      <c r="H305" s="1"/>
      <c r="I305" s="203"/>
      <c r="J305" s="1"/>
      <c r="N305" s="1"/>
    </row>
    <row r="306">
      <c r="C306" s="202"/>
      <c r="D306" s="202"/>
      <c r="F306" s="49"/>
      <c r="G306" s="1"/>
      <c r="H306" s="1"/>
      <c r="I306" s="203"/>
      <c r="J306" s="1"/>
      <c r="N306" s="1"/>
    </row>
    <row r="307">
      <c r="C307" s="202"/>
      <c r="D307" s="202"/>
      <c r="F307" s="49"/>
      <c r="G307" s="1"/>
      <c r="H307" s="1"/>
      <c r="I307" s="203"/>
      <c r="J307" s="1"/>
      <c r="N307" s="1"/>
    </row>
    <row r="308">
      <c r="C308" s="202"/>
      <c r="D308" s="202"/>
      <c r="F308" s="49"/>
      <c r="G308" s="1"/>
      <c r="H308" s="1"/>
      <c r="I308" s="203"/>
      <c r="J308" s="1"/>
      <c r="N308" s="1"/>
    </row>
    <row r="309">
      <c r="C309" s="202"/>
      <c r="D309" s="202"/>
      <c r="F309" s="49"/>
      <c r="G309" s="1"/>
      <c r="H309" s="1"/>
      <c r="I309" s="203"/>
      <c r="J309" s="1"/>
      <c r="N309" s="1"/>
    </row>
    <row r="310">
      <c r="C310" s="202"/>
      <c r="D310" s="202"/>
      <c r="F310" s="49"/>
      <c r="G310" s="1"/>
      <c r="H310" s="1"/>
      <c r="I310" s="203"/>
      <c r="J310" s="1"/>
      <c r="N310" s="1"/>
    </row>
    <row r="311">
      <c r="C311" s="202"/>
      <c r="D311" s="202"/>
      <c r="F311" s="49"/>
      <c r="G311" s="1"/>
      <c r="H311" s="1"/>
      <c r="I311" s="203"/>
      <c r="J311" s="1"/>
      <c r="N311" s="1"/>
    </row>
    <row r="312">
      <c r="C312" s="202"/>
      <c r="D312" s="202"/>
      <c r="F312" s="49"/>
      <c r="G312" s="1"/>
      <c r="H312" s="1"/>
      <c r="I312" s="203"/>
      <c r="J312" s="1"/>
      <c r="N312" s="1"/>
    </row>
    <row r="313">
      <c r="C313" s="202"/>
      <c r="D313" s="202"/>
      <c r="F313" s="49"/>
      <c r="G313" s="1"/>
      <c r="H313" s="1"/>
      <c r="I313" s="203"/>
      <c r="J313" s="1"/>
      <c r="N313" s="1"/>
    </row>
    <row r="314">
      <c r="C314" s="202"/>
      <c r="D314" s="202"/>
      <c r="F314" s="49"/>
      <c r="G314" s="1"/>
      <c r="H314" s="1"/>
      <c r="I314" s="203"/>
      <c r="J314" s="1"/>
      <c r="N314" s="1"/>
    </row>
    <row r="315">
      <c r="C315" s="202"/>
      <c r="D315" s="202"/>
      <c r="F315" s="49"/>
      <c r="G315" s="1"/>
      <c r="H315" s="1"/>
      <c r="I315" s="203"/>
      <c r="J315" s="1"/>
      <c r="N315" s="1"/>
    </row>
    <row r="316">
      <c r="C316" s="202"/>
      <c r="D316" s="202"/>
      <c r="F316" s="49"/>
      <c r="G316" s="1"/>
      <c r="H316" s="1"/>
      <c r="I316" s="203"/>
      <c r="J316" s="1"/>
      <c r="N316" s="1"/>
    </row>
    <row r="317">
      <c r="C317" s="202"/>
      <c r="D317" s="202"/>
      <c r="F317" s="49"/>
      <c r="G317" s="1"/>
      <c r="H317" s="1"/>
      <c r="I317" s="203"/>
      <c r="J317" s="1"/>
      <c r="N317" s="1"/>
    </row>
    <row r="318">
      <c r="C318" s="202"/>
      <c r="D318" s="202"/>
      <c r="F318" s="49"/>
      <c r="G318" s="1"/>
      <c r="H318" s="1"/>
      <c r="I318" s="203"/>
      <c r="J318" s="1"/>
      <c r="N318" s="1"/>
    </row>
    <row r="319">
      <c r="C319" s="202"/>
      <c r="D319" s="202"/>
      <c r="F319" s="49"/>
      <c r="G319" s="1"/>
      <c r="H319" s="1"/>
      <c r="I319" s="203"/>
      <c r="J319" s="1"/>
      <c r="N319" s="1"/>
    </row>
    <row r="320">
      <c r="C320" s="202"/>
      <c r="D320" s="202"/>
      <c r="F320" s="49"/>
      <c r="G320" s="1"/>
      <c r="H320" s="1"/>
      <c r="I320" s="203"/>
      <c r="J320" s="1"/>
      <c r="N320" s="1"/>
    </row>
    <row r="321">
      <c r="C321" s="202"/>
      <c r="D321" s="202"/>
      <c r="F321" s="49"/>
      <c r="G321" s="1"/>
      <c r="H321" s="1"/>
      <c r="I321" s="203"/>
      <c r="J321" s="1"/>
      <c r="N321" s="1"/>
    </row>
    <row r="322">
      <c r="C322" s="202"/>
      <c r="D322" s="202"/>
      <c r="F322" s="49"/>
      <c r="G322" s="1"/>
      <c r="H322" s="1"/>
      <c r="I322" s="203"/>
      <c r="J322" s="1"/>
      <c r="N322" s="1"/>
    </row>
    <row r="323">
      <c r="C323" s="202"/>
      <c r="D323" s="202"/>
      <c r="F323" s="49"/>
      <c r="G323" s="1"/>
      <c r="H323" s="1"/>
      <c r="I323" s="203"/>
      <c r="J323" s="1"/>
      <c r="N323" s="1"/>
    </row>
    <row r="324">
      <c r="C324" s="202"/>
      <c r="D324" s="202"/>
      <c r="F324" s="49"/>
      <c r="G324" s="1"/>
      <c r="H324" s="1"/>
      <c r="I324" s="203"/>
      <c r="J324" s="1"/>
      <c r="N324" s="1"/>
    </row>
    <row r="325">
      <c r="C325" s="202"/>
      <c r="D325" s="202"/>
      <c r="F325" s="49"/>
      <c r="G325" s="1"/>
      <c r="H325" s="1"/>
      <c r="I325" s="203"/>
      <c r="J325" s="1"/>
      <c r="N325" s="1"/>
    </row>
    <row r="326">
      <c r="C326" s="202"/>
      <c r="D326" s="202"/>
      <c r="F326" s="49"/>
      <c r="G326" s="1"/>
      <c r="H326" s="1"/>
      <c r="I326" s="203"/>
      <c r="J326" s="1"/>
      <c r="N326" s="1"/>
    </row>
    <row r="327">
      <c r="C327" s="202"/>
      <c r="D327" s="202"/>
      <c r="F327" s="49"/>
      <c r="G327" s="1"/>
      <c r="H327" s="1"/>
      <c r="I327" s="203"/>
      <c r="J327" s="1"/>
      <c r="N327" s="1"/>
    </row>
    <row r="328">
      <c r="C328" s="202"/>
      <c r="D328" s="202"/>
      <c r="F328" s="49"/>
      <c r="G328" s="1"/>
      <c r="H328" s="1"/>
      <c r="I328" s="203"/>
      <c r="J328" s="1"/>
      <c r="N328" s="1"/>
    </row>
    <row r="329">
      <c r="C329" s="202"/>
      <c r="D329" s="202"/>
      <c r="F329" s="49"/>
      <c r="G329" s="1"/>
      <c r="H329" s="1"/>
      <c r="I329" s="203"/>
      <c r="J329" s="1"/>
      <c r="N329" s="1"/>
    </row>
    <row r="330">
      <c r="C330" s="202"/>
      <c r="D330" s="202"/>
      <c r="F330" s="49"/>
      <c r="G330" s="1"/>
      <c r="H330" s="1"/>
      <c r="I330" s="203"/>
      <c r="J330" s="1"/>
      <c r="N330" s="1"/>
    </row>
    <row r="331">
      <c r="C331" s="202"/>
      <c r="D331" s="202"/>
      <c r="F331" s="49"/>
      <c r="G331" s="1"/>
      <c r="H331" s="1"/>
      <c r="I331" s="203"/>
      <c r="J331" s="1"/>
      <c r="N331" s="1"/>
    </row>
    <row r="332">
      <c r="C332" s="202"/>
      <c r="D332" s="202"/>
      <c r="F332" s="49"/>
      <c r="G332" s="1"/>
      <c r="H332" s="1"/>
      <c r="I332" s="203"/>
      <c r="J332" s="1"/>
      <c r="N332" s="1"/>
    </row>
    <row r="333">
      <c r="C333" s="202"/>
      <c r="D333" s="202"/>
      <c r="F333" s="49"/>
      <c r="G333" s="1"/>
      <c r="H333" s="1"/>
      <c r="I333" s="203"/>
      <c r="J333" s="1"/>
      <c r="N333" s="1"/>
    </row>
    <row r="334">
      <c r="C334" s="202"/>
      <c r="D334" s="202"/>
      <c r="F334" s="49"/>
      <c r="G334" s="1"/>
      <c r="H334" s="1"/>
      <c r="I334" s="203"/>
      <c r="J334" s="1"/>
      <c r="N334" s="1"/>
    </row>
    <row r="335">
      <c r="C335" s="202"/>
      <c r="D335" s="202"/>
      <c r="F335" s="49"/>
      <c r="G335" s="1"/>
      <c r="H335" s="1"/>
      <c r="I335" s="203"/>
      <c r="J335" s="1"/>
      <c r="N335" s="1"/>
    </row>
    <row r="336">
      <c r="C336" s="202"/>
      <c r="D336" s="202"/>
      <c r="F336" s="49"/>
      <c r="G336" s="1"/>
      <c r="H336" s="1"/>
      <c r="I336" s="203"/>
      <c r="J336" s="1"/>
      <c r="N336" s="1"/>
    </row>
    <row r="337">
      <c r="C337" s="202"/>
      <c r="D337" s="202"/>
      <c r="F337" s="49"/>
      <c r="G337" s="1"/>
      <c r="H337" s="1"/>
      <c r="I337" s="203"/>
      <c r="J337" s="1"/>
      <c r="N337" s="1"/>
    </row>
    <row r="338">
      <c r="C338" s="202"/>
      <c r="D338" s="202"/>
      <c r="F338" s="49"/>
      <c r="G338" s="1"/>
      <c r="H338" s="1"/>
      <c r="I338" s="203"/>
      <c r="J338" s="1"/>
      <c r="N338" s="1"/>
    </row>
    <row r="339">
      <c r="C339" s="202"/>
      <c r="D339" s="202"/>
      <c r="F339" s="49"/>
      <c r="G339" s="1"/>
      <c r="H339" s="1"/>
      <c r="I339" s="203"/>
      <c r="J339" s="1"/>
      <c r="N339" s="1"/>
    </row>
    <row r="340">
      <c r="C340" s="202"/>
      <c r="D340" s="202"/>
      <c r="F340" s="49"/>
      <c r="G340" s="1"/>
      <c r="H340" s="1"/>
      <c r="I340" s="203"/>
      <c r="J340" s="1"/>
      <c r="N340" s="1"/>
    </row>
    <row r="341">
      <c r="C341" s="202"/>
      <c r="D341" s="202"/>
      <c r="F341" s="49"/>
      <c r="G341" s="1"/>
      <c r="H341" s="1"/>
      <c r="I341" s="203"/>
      <c r="J341" s="1"/>
      <c r="N341" s="1"/>
    </row>
    <row r="342">
      <c r="C342" s="202"/>
      <c r="D342" s="202"/>
      <c r="F342" s="49"/>
      <c r="G342" s="1"/>
      <c r="H342" s="1"/>
      <c r="I342" s="203"/>
      <c r="J342" s="1"/>
      <c r="N342" s="1"/>
    </row>
    <row r="343">
      <c r="C343" s="202"/>
      <c r="D343" s="202"/>
      <c r="F343" s="49"/>
      <c r="G343" s="1"/>
      <c r="H343" s="1"/>
      <c r="I343" s="203"/>
      <c r="J343" s="1"/>
      <c r="N343" s="1"/>
    </row>
    <row r="344">
      <c r="C344" s="202"/>
      <c r="D344" s="202"/>
      <c r="F344" s="49"/>
      <c r="G344" s="1"/>
      <c r="H344" s="1"/>
      <c r="I344" s="203"/>
      <c r="J344" s="1"/>
      <c r="N344" s="1"/>
    </row>
    <row r="345">
      <c r="C345" s="202"/>
      <c r="D345" s="202"/>
      <c r="F345" s="49"/>
      <c r="G345" s="1"/>
      <c r="H345" s="1"/>
      <c r="I345" s="203"/>
      <c r="J345" s="1"/>
      <c r="N345" s="1"/>
    </row>
    <row r="346">
      <c r="C346" s="202"/>
      <c r="D346" s="202"/>
      <c r="F346" s="49"/>
      <c r="G346" s="1"/>
      <c r="H346" s="1"/>
      <c r="I346" s="203"/>
      <c r="J346" s="1"/>
      <c r="N346" s="1"/>
    </row>
    <row r="347">
      <c r="C347" s="202"/>
      <c r="D347" s="202"/>
      <c r="F347" s="49"/>
      <c r="G347" s="1"/>
      <c r="H347" s="1"/>
      <c r="I347" s="203"/>
      <c r="J347" s="1"/>
      <c r="N347" s="1"/>
    </row>
    <row r="348">
      <c r="C348" s="202"/>
      <c r="D348" s="202"/>
      <c r="F348" s="49"/>
      <c r="G348" s="1"/>
      <c r="H348" s="1"/>
      <c r="I348" s="203"/>
      <c r="J348" s="1"/>
      <c r="N348" s="1"/>
    </row>
    <row r="349">
      <c r="C349" s="202"/>
      <c r="D349" s="202"/>
      <c r="F349" s="49"/>
      <c r="G349" s="1"/>
      <c r="H349" s="1"/>
      <c r="I349" s="203"/>
      <c r="J349" s="1"/>
      <c r="N349" s="1"/>
    </row>
    <row r="350">
      <c r="C350" s="202"/>
      <c r="D350" s="202"/>
      <c r="F350" s="49"/>
      <c r="G350" s="1"/>
      <c r="H350" s="1"/>
      <c r="I350" s="203"/>
      <c r="J350" s="1"/>
      <c r="N350" s="1"/>
    </row>
    <row r="351">
      <c r="C351" s="202"/>
      <c r="D351" s="202"/>
      <c r="F351" s="49"/>
      <c r="G351" s="1"/>
      <c r="H351" s="1"/>
      <c r="I351" s="203"/>
      <c r="J351" s="1"/>
      <c r="N351" s="1"/>
    </row>
    <row r="352">
      <c r="C352" s="202"/>
      <c r="D352" s="202"/>
      <c r="F352" s="49"/>
      <c r="G352" s="1"/>
      <c r="H352" s="1"/>
      <c r="I352" s="203"/>
      <c r="J352" s="1"/>
      <c r="N352" s="1"/>
    </row>
    <row r="353">
      <c r="C353" s="202"/>
      <c r="D353" s="202"/>
      <c r="F353" s="49"/>
      <c r="G353" s="1"/>
      <c r="H353" s="1"/>
      <c r="I353" s="203"/>
      <c r="J353" s="1"/>
      <c r="N353" s="1"/>
    </row>
    <row r="354">
      <c r="C354" s="202"/>
      <c r="D354" s="202"/>
      <c r="F354" s="49"/>
      <c r="G354" s="1"/>
      <c r="H354" s="1"/>
      <c r="I354" s="203"/>
      <c r="J354" s="1"/>
      <c r="N354" s="1"/>
    </row>
    <row r="355">
      <c r="C355" s="202"/>
      <c r="D355" s="202"/>
      <c r="F355" s="49"/>
      <c r="G355" s="1"/>
      <c r="H355" s="1"/>
      <c r="I355" s="203"/>
      <c r="J355" s="1"/>
      <c r="N355" s="1"/>
    </row>
    <row r="356">
      <c r="C356" s="202"/>
      <c r="D356" s="202"/>
      <c r="F356" s="49"/>
      <c r="G356" s="1"/>
      <c r="H356" s="1"/>
      <c r="I356" s="203"/>
      <c r="J356" s="1"/>
      <c r="N356" s="1"/>
    </row>
    <row r="357">
      <c r="C357" s="202"/>
      <c r="D357" s="202"/>
      <c r="F357" s="49"/>
      <c r="G357" s="1"/>
      <c r="H357" s="1"/>
      <c r="I357" s="203"/>
      <c r="J357" s="1"/>
      <c r="N357" s="1"/>
    </row>
    <row r="358">
      <c r="C358" s="202"/>
      <c r="D358" s="202"/>
      <c r="F358" s="49"/>
      <c r="G358" s="1"/>
      <c r="H358" s="1"/>
      <c r="I358" s="203"/>
      <c r="J358" s="1"/>
      <c r="N358" s="1"/>
    </row>
    <row r="359">
      <c r="C359" s="202"/>
      <c r="D359" s="202"/>
      <c r="F359" s="49"/>
      <c r="G359" s="1"/>
      <c r="H359" s="1"/>
      <c r="I359" s="203"/>
      <c r="J359" s="1"/>
      <c r="N359" s="1"/>
    </row>
    <row r="360">
      <c r="C360" s="202"/>
      <c r="D360" s="202"/>
      <c r="F360" s="49"/>
      <c r="G360" s="1"/>
      <c r="H360" s="1"/>
      <c r="I360" s="203"/>
      <c r="J360" s="1"/>
      <c r="N360" s="1"/>
    </row>
    <row r="361">
      <c r="C361" s="202"/>
      <c r="D361" s="202"/>
      <c r="F361" s="49"/>
      <c r="G361" s="1"/>
      <c r="H361" s="1"/>
      <c r="I361" s="203"/>
      <c r="J361" s="1"/>
      <c r="N361" s="1"/>
    </row>
    <row r="362">
      <c r="C362" s="202"/>
      <c r="D362" s="202"/>
      <c r="F362" s="49"/>
      <c r="G362" s="1"/>
      <c r="H362" s="1"/>
      <c r="I362" s="203"/>
      <c r="J362" s="1"/>
      <c r="N362" s="1"/>
    </row>
    <row r="363">
      <c r="C363" s="202"/>
      <c r="D363" s="202"/>
      <c r="F363" s="49"/>
      <c r="G363" s="1"/>
      <c r="H363" s="1"/>
      <c r="I363" s="203"/>
      <c r="J363" s="1"/>
      <c r="N363" s="1"/>
    </row>
    <row r="364">
      <c r="C364" s="202"/>
      <c r="D364" s="202"/>
      <c r="F364" s="49"/>
      <c r="G364" s="1"/>
      <c r="H364" s="1"/>
      <c r="I364" s="203"/>
      <c r="J364" s="1"/>
      <c r="N364" s="1"/>
    </row>
    <row r="365">
      <c r="C365" s="202"/>
      <c r="D365" s="202"/>
      <c r="F365" s="49"/>
      <c r="G365" s="1"/>
      <c r="H365" s="1"/>
      <c r="I365" s="203"/>
      <c r="J365" s="1"/>
      <c r="N365" s="1"/>
    </row>
    <row r="366">
      <c r="C366" s="202"/>
      <c r="D366" s="202"/>
      <c r="F366" s="49"/>
      <c r="G366" s="1"/>
      <c r="H366" s="1"/>
      <c r="I366" s="203"/>
      <c r="J366" s="1"/>
      <c r="N366" s="1"/>
    </row>
    <row r="367">
      <c r="C367" s="202"/>
      <c r="D367" s="202"/>
      <c r="F367" s="49"/>
      <c r="G367" s="1"/>
      <c r="H367" s="1"/>
      <c r="I367" s="203"/>
      <c r="J367" s="1"/>
      <c r="N367" s="1"/>
    </row>
    <row r="368">
      <c r="C368" s="202"/>
      <c r="D368" s="202"/>
      <c r="F368" s="49"/>
      <c r="G368" s="1"/>
      <c r="H368" s="1"/>
      <c r="I368" s="203"/>
      <c r="J368" s="1"/>
      <c r="N368" s="1"/>
    </row>
    <row r="369">
      <c r="C369" s="202"/>
      <c r="D369" s="202"/>
      <c r="F369" s="49"/>
      <c r="G369" s="1"/>
      <c r="H369" s="1"/>
      <c r="I369" s="203"/>
      <c r="J369" s="1"/>
      <c r="N369" s="1"/>
    </row>
    <row r="370">
      <c r="C370" s="202"/>
      <c r="D370" s="202"/>
      <c r="F370" s="49"/>
      <c r="G370" s="1"/>
      <c r="H370" s="1"/>
      <c r="I370" s="203"/>
      <c r="J370" s="1"/>
      <c r="N370" s="1"/>
    </row>
    <row r="371">
      <c r="C371" s="202"/>
      <c r="D371" s="202"/>
      <c r="F371" s="49"/>
      <c r="G371" s="1"/>
      <c r="H371" s="1"/>
      <c r="I371" s="203"/>
      <c r="J371" s="1"/>
      <c r="N371" s="1"/>
    </row>
    <row r="372">
      <c r="C372" s="202"/>
      <c r="D372" s="202"/>
      <c r="F372" s="49"/>
      <c r="G372" s="1"/>
      <c r="H372" s="1"/>
      <c r="I372" s="203"/>
      <c r="J372" s="1"/>
      <c r="N372" s="1"/>
    </row>
    <row r="373">
      <c r="C373" s="202"/>
      <c r="D373" s="202"/>
      <c r="F373" s="49"/>
      <c r="G373" s="1"/>
      <c r="H373" s="1"/>
      <c r="I373" s="203"/>
      <c r="J373" s="1"/>
      <c r="N373" s="1"/>
    </row>
    <row r="374">
      <c r="C374" s="202"/>
      <c r="D374" s="202"/>
      <c r="F374" s="49"/>
      <c r="G374" s="1"/>
      <c r="H374" s="1"/>
      <c r="I374" s="203"/>
      <c r="J374" s="1"/>
      <c r="N374" s="1"/>
    </row>
    <row r="375">
      <c r="C375" s="202"/>
      <c r="D375" s="202"/>
      <c r="F375" s="49"/>
      <c r="G375" s="1"/>
      <c r="H375" s="1"/>
      <c r="I375" s="203"/>
      <c r="J375" s="1"/>
      <c r="N375" s="1"/>
    </row>
    <row r="376">
      <c r="C376" s="202"/>
      <c r="D376" s="202"/>
      <c r="F376" s="49"/>
      <c r="G376" s="1"/>
      <c r="H376" s="1"/>
      <c r="I376" s="203"/>
      <c r="J376" s="1"/>
      <c r="N376" s="1"/>
    </row>
    <row r="377">
      <c r="C377" s="202"/>
      <c r="D377" s="202"/>
      <c r="F377" s="49"/>
      <c r="G377" s="1"/>
      <c r="H377" s="1"/>
      <c r="I377" s="203"/>
      <c r="J377" s="1"/>
      <c r="N377" s="1"/>
    </row>
    <row r="378">
      <c r="C378" s="202"/>
      <c r="D378" s="202"/>
      <c r="F378" s="49"/>
      <c r="G378" s="1"/>
      <c r="H378" s="1"/>
      <c r="I378" s="203"/>
      <c r="J378" s="1"/>
      <c r="N378" s="1"/>
    </row>
    <row r="379">
      <c r="C379" s="202"/>
      <c r="D379" s="202"/>
      <c r="F379" s="49"/>
      <c r="G379" s="1"/>
      <c r="H379" s="1"/>
      <c r="I379" s="203"/>
      <c r="J379" s="1"/>
      <c r="N379" s="1"/>
    </row>
    <row r="380">
      <c r="C380" s="202"/>
      <c r="D380" s="202"/>
      <c r="F380" s="49"/>
      <c r="G380" s="1"/>
      <c r="H380" s="1"/>
      <c r="I380" s="203"/>
      <c r="J380" s="1"/>
      <c r="N380" s="1"/>
    </row>
    <row r="381">
      <c r="C381" s="202"/>
      <c r="D381" s="202"/>
      <c r="F381" s="49"/>
      <c r="G381" s="1"/>
      <c r="H381" s="1"/>
      <c r="I381" s="203"/>
      <c r="J381" s="1"/>
      <c r="N381" s="1"/>
    </row>
    <row r="382">
      <c r="C382" s="202"/>
      <c r="D382" s="202"/>
      <c r="F382" s="49"/>
      <c r="G382" s="1"/>
      <c r="H382" s="1"/>
      <c r="I382" s="203"/>
      <c r="J382" s="1"/>
      <c r="N382" s="1"/>
    </row>
    <row r="383">
      <c r="C383" s="202"/>
      <c r="D383" s="202"/>
      <c r="F383" s="49"/>
      <c r="G383" s="1"/>
      <c r="H383" s="1"/>
      <c r="I383" s="203"/>
      <c r="J383" s="1"/>
      <c r="N383" s="1"/>
    </row>
    <row r="384">
      <c r="C384" s="202"/>
      <c r="D384" s="202"/>
      <c r="F384" s="49"/>
      <c r="G384" s="1"/>
      <c r="H384" s="1"/>
      <c r="I384" s="203"/>
      <c r="J384" s="1"/>
      <c r="N384" s="1"/>
    </row>
    <row r="385">
      <c r="C385" s="202"/>
      <c r="D385" s="202"/>
      <c r="F385" s="49"/>
      <c r="G385" s="1"/>
      <c r="H385" s="1"/>
      <c r="I385" s="203"/>
      <c r="J385" s="1"/>
      <c r="N385" s="1"/>
    </row>
    <row r="386">
      <c r="C386" s="202"/>
      <c r="D386" s="202"/>
      <c r="F386" s="49"/>
      <c r="G386" s="1"/>
      <c r="H386" s="1"/>
      <c r="I386" s="203"/>
      <c r="J386" s="1"/>
      <c r="N386" s="1"/>
    </row>
    <row r="387">
      <c r="C387" s="202"/>
      <c r="D387" s="202"/>
      <c r="F387" s="49"/>
      <c r="G387" s="1"/>
      <c r="H387" s="1"/>
      <c r="I387" s="203"/>
      <c r="J387" s="1"/>
      <c r="N387" s="1"/>
    </row>
    <row r="388">
      <c r="C388" s="202"/>
      <c r="D388" s="202"/>
      <c r="F388" s="49"/>
      <c r="G388" s="1"/>
      <c r="H388" s="1"/>
      <c r="I388" s="203"/>
      <c r="J388" s="1"/>
      <c r="N388" s="1"/>
    </row>
    <row r="389">
      <c r="C389" s="202"/>
      <c r="D389" s="202"/>
      <c r="F389" s="49"/>
      <c r="G389" s="1"/>
      <c r="H389" s="1"/>
      <c r="I389" s="203"/>
      <c r="J389" s="1"/>
      <c r="N389" s="1"/>
    </row>
    <row r="390">
      <c r="C390" s="202"/>
      <c r="D390" s="202"/>
      <c r="F390" s="49"/>
      <c r="G390" s="1"/>
      <c r="H390" s="1"/>
      <c r="I390" s="203"/>
      <c r="J390" s="1"/>
      <c r="N390" s="1"/>
    </row>
    <row r="391">
      <c r="C391" s="202"/>
      <c r="D391" s="202"/>
      <c r="F391" s="49"/>
      <c r="G391" s="1"/>
      <c r="H391" s="1"/>
      <c r="I391" s="203"/>
      <c r="J391" s="1"/>
      <c r="N391" s="1"/>
    </row>
    <row r="392">
      <c r="C392" s="202"/>
      <c r="D392" s="202"/>
      <c r="F392" s="49"/>
      <c r="G392" s="1"/>
      <c r="H392" s="1"/>
      <c r="I392" s="203"/>
      <c r="J392" s="1"/>
      <c r="N392" s="1"/>
    </row>
    <row r="393">
      <c r="C393" s="202"/>
      <c r="D393" s="202"/>
      <c r="F393" s="49"/>
      <c r="G393" s="1"/>
      <c r="H393" s="1"/>
      <c r="I393" s="203"/>
      <c r="J393" s="1"/>
      <c r="N393" s="1"/>
    </row>
    <row r="394">
      <c r="C394" s="202"/>
      <c r="D394" s="202"/>
      <c r="F394" s="49"/>
      <c r="G394" s="1"/>
      <c r="H394" s="1"/>
      <c r="I394" s="203"/>
      <c r="J394" s="1"/>
      <c r="N394" s="1"/>
    </row>
    <row r="395">
      <c r="C395" s="202"/>
      <c r="D395" s="202"/>
      <c r="F395" s="49"/>
      <c r="G395" s="1"/>
      <c r="H395" s="1"/>
      <c r="I395" s="203"/>
      <c r="J395" s="1"/>
      <c r="N395" s="1"/>
    </row>
    <row r="396">
      <c r="C396" s="202"/>
      <c r="D396" s="202"/>
      <c r="F396" s="49"/>
      <c r="G396" s="1"/>
      <c r="H396" s="1"/>
      <c r="I396" s="203"/>
      <c r="J396" s="1"/>
      <c r="N396" s="1"/>
    </row>
    <row r="397">
      <c r="C397" s="202"/>
      <c r="D397" s="202"/>
      <c r="F397" s="49"/>
      <c r="G397" s="1"/>
      <c r="H397" s="1"/>
      <c r="I397" s="203"/>
      <c r="J397" s="1"/>
      <c r="N397" s="1"/>
    </row>
    <row r="398">
      <c r="C398" s="202"/>
      <c r="D398" s="202"/>
      <c r="F398" s="49"/>
      <c r="G398" s="1"/>
      <c r="H398" s="1"/>
      <c r="I398" s="203"/>
      <c r="J398" s="1"/>
      <c r="N398" s="1"/>
    </row>
    <row r="399">
      <c r="C399" s="202"/>
      <c r="D399" s="202"/>
      <c r="F399" s="49"/>
      <c r="G399" s="1"/>
      <c r="H399" s="1"/>
      <c r="I399" s="203"/>
      <c r="J399" s="1"/>
      <c r="N399" s="1"/>
    </row>
    <row r="400">
      <c r="C400" s="202"/>
      <c r="D400" s="202"/>
      <c r="F400" s="49"/>
      <c r="G400" s="1"/>
      <c r="H400" s="1"/>
      <c r="I400" s="203"/>
      <c r="J400" s="1"/>
      <c r="N400" s="1"/>
    </row>
    <row r="401">
      <c r="C401" s="202"/>
      <c r="D401" s="202"/>
      <c r="F401" s="49"/>
      <c r="G401" s="1"/>
      <c r="H401" s="1"/>
      <c r="I401" s="203"/>
      <c r="J401" s="1"/>
      <c r="N401" s="1"/>
    </row>
    <row r="402">
      <c r="C402" s="202"/>
      <c r="D402" s="202"/>
      <c r="F402" s="49"/>
      <c r="G402" s="1"/>
      <c r="H402" s="1"/>
      <c r="I402" s="203"/>
      <c r="J402" s="1"/>
      <c r="N402" s="1"/>
    </row>
    <row r="403">
      <c r="C403" s="202"/>
      <c r="D403" s="202"/>
      <c r="F403" s="49"/>
      <c r="G403" s="1"/>
      <c r="H403" s="1"/>
      <c r="I403" s="203"/>
      <c r="J403" s="1"/>
      <c r="N403" s="1"/>
    </row>
    <row r="404">
      <c r="C404" s="202"/>
      <c r="D404" s="202"/>
      <c r="F404" s="49"/>
      <c r="G404" s="1"/>
      <c r="H404" s="1"/>
      <c r="I404" s="203"/>
      <c r="J404" s="1"/>
      <c r="N404" s="1"/>
    </row>
    <row r="405">
      <c r="C405" s="202"/>
      <c r="D405" s="202"/>
      <c r="F405" s="49"/>
      <c r="G405" s="1"/>
      <c r="H405" s="1"/>
      <c r="I405" s="203"/>
      <c r="J405" s="1"/>
      <c r="N405" s="1"/>
    </row>
    <row r="406">
      <c r="C406" s="202"/>
      <c r="D406" s="202"/>
      <c r="F406" s="49"/>
      <c r="G406" s="1"/>
      <c r="H406" s="1"/>
      <c r="I406" s="203"/>
      <c r="J406" s="1"/>
      <c r="N406" s="1"/>
    </row>
    <row r="407">
      <c r="C407" s="202"/>
      <c r="D407" s="202"/>
      <c r="F407" s="49"/>
      <c r="G407" s="1"/>
      <c r="H407" s="1"/>
      <c r="I407" s="203"/>
      <c r="J407" s="1"/>
      <c r="N407" s="1"/>
    </row>
    <row r="408">
      <c r="C408" s="202"/>
      <c r="D408" s="202"/>
      <c r="F408" s="49"/>
      <c r="G408" s="1"/>
      <c r="H408" s="1"/>
      <c r="I408" s="203"/>
      <c r="J408" s="1"/>
      <c r="N408" s="1"/>
    </row>
    <row r="409">
      <c r="C409" s="202"/>
      <c r="D409" s="202"/>
      <c r="F409" s="49"/>
      <c r="G409" s="1"/>
      <c r="H409" s="1"/>
      <c r="I409" s="203"/>
      <c r="J409" s="1"/>
      <c r="N409" s="1"/>
    </row>
    <row r="410">
      <c r="C410" s="202"/>
      <c r="D410" s="202"/>
      <c r="F410" s="49"/>
      <c r="G410" s="1"/>
      <c r="H410" s="1"/>
      <c r="I410" s="203"/>
      <c r="J410" s="1"/>
      <c r="N410" s="1"/>
    </row>
    <row r="411">
      <c r="C411" s="202"/>
      <c r="D411" s="202"/>
      <c r="F411" s="49"/>
      <c r="G411" s="1"/>
      <c r="H411" s="1"/>
      <c r="I411" s="203"/>
      <c r="J411" s="1"/>
      <c r="N411" s="1"/>
    </row>
    <row r="412">
      <c r="C412" s="202"/>
      <c r="D412" s="202"/>
      <c r="F412" s="49"/>
      <c r="G412" s="1"/>
      <c r="H412" s="1"/>
      <c r="I412" s="203"/>
      <c r="J412" s="1"/>
      <c r="N412" s="1"/>
    </row>
    <row r="413">
      <c r="C413" s="202"/>
      <c r="D413" s="202"/>
      <c r="F413" s="49"/>
      <c r="G413" s="1"/>
      <c r="H413" s="1"/>
      <c r="I413" s="203"/>
      <c r="J413" s="1"/>
      <c r="N413" s="1"/>
    </row>
    <row r="414">
      <c r="C414" s="202"/>
      <c r="D414" s="202"/>
      <c r="F414" s="49"/>
      <c r="G414" s="1"/>
      <c r="H414" s="1"/>
      <c r="I414" s="203"/>
      <c r="J414" s="1"/>
      <c r="N414" s="1"/>
    </row>
    <row r="415">
      <c r="C415" s="202"/>
      <c r="D415" s="202"/>
      <c r="F415" s="49"/>
      <c r="G415" s="1"/>
      <c r="H415" s="1"/>
      <c r="I415" s="203"/>
      <c r="J415" s="1"/>
      <c r="N415" s="1"/>
    </row>
    <row r="416">
      <c r="C416" s="202"/>
      <c r="D416" s="202"/>
      <c r="F416" s="49"/>
      <c r="G416" s="1"/>
      <c r="H416" s="1"/>
      <c r="I416" s="203"/>
      <c r="J416" s="1"/>
      <c r="N416" s="1"/>
    </row>
    <row r="417">
      <c r="C417" s="202"/>
      <c r="D417" s="202"/>
      <c r="F417" s="49"/>
      <c r="G417" s="1"/>
      <c r="H417" s="1"/>
      <c r="I417" s="203"/>
      <c r="J417" s="1"/>
      <c r="N417" s="1"/>
    </row>
    <row r="418">
      <c r="C418" s="202"/>
      <c r="D418" s="202"/>
      <c r="F418" s="49"/>
      <c r="G418" s="1"/>
      <c r="H418" s="1"/>
      <c r="I418" s="203"/>
      <c r="J418" s="1"/>
      <c r="N418" s="1"/>
    </row>
    <row r="419">
      <c r="C419" s="202"/>
      <c r="D419" s="202"/>
      <c r="F419" s="49"/>
      <c r="G419" s="1"/>
      <c r="H419" s="1"/>
      <c r="I419" s="203"/>
      <c r="J419" s="1"/>
      <c r="N419" s="1"/>
    </row>
    <row r="420">
      <c r="C420" s="202"/>
      <c r="D420" s="202"/>
      <c r="F420" s="49"/>
      <c r="G420" s="1"/>
      <c r="H420" s="1"/>
      <c r="I420" s="203"/>
      <c r="J420" s="1"/>
      <c r="N420" s="1"/>
    </row>
    <row r="421">
      <c r="C421" s="202"/>
      <c r="D421" s="202"/>
      <c r="F421" s="49"/>
      <c r="G421" s="1"/>
      <c r="H421" s="1"/>
      <c r="I421" s="203"/>
      <c r="J421" s="1"/>
      <c r="N421" s="1"/>
    </row>
    <row r="422">
      <c r="C422" s="202"/>
      <c r="D422" s="202"/>
      <c r="F422" s="49"/>
      <c r="G422" s="1"/>
      <c r="H422" s="1"/>
      <c r="I422" s="203"/>
      <c r="J422" s="1"/>
      <c r="N422" s="1"/>
    </row>
    <row r="423">
      <c r="C423" s="202"/>
      <c r="D423" s="202"/>
      <c r="F423" s="49"/>
      <c r="G423" s="1"/>
      <c r="H423" s="1"/>
      <c r="I423" s="203"/>
      <c r="J423" s="1"/>
      <c r="N423" s="1"/>
    </row>
    <row r="424">
      <c r="C424" s="202"/>
      <c r="D424" s="202"/>
      <c r="F424" s="49"/>
      <c r="G424" s="1"/>
      <c r="H424" s="1"/>
      <c r="I424" s="203"/>
      <c r="J424" s="1"/>
      <c r="N424" s="1"/>
    </row>
    <row r="425">
      <c r="C425" s="202"/>
      <c r="D425" s="202"/>
      <c r="F425" s="49"/>
      <c r="G425" s="1"/>
      <c r="H425" s="1"/>
      <c r="I425" s="203"/>
      <c r="J425" s="1"/>
      <c r="N425" s="1"/>
    </row>
    <row r="426">
      <c r="C426" s="202"/>
      <c r="D426" s="202"/>
      <c r="F426" s="49"/>
      <c r="G426" s="1"/>
      <c r="H426" s="1"/>
      <c r="I426" s="203"/>
      <c r="J426" s="1"/>
      <c r="N426" s="1"/>
    </row>
    <row r="427">
      <c r="C427" s="202"/>
      <c r="D427" s="202"/>
      <c r="F427" s="49"/>
      <c r="G427" s="1"/>
      <c r="H427" s="1"/>
      <c r="I427" s="203"/>
      <c r="J427" s="1"/>
      <c r="N427" s="1"/>
    </row>
    <row r="428">
      <c r="C428" s="202"/>
      <c r="D428" s="202"/>
      <c r="F428" s="49"/>
      <c r="G428" s="1"/>
      <c r="H428" s="1"/>
      <c r="I428" s="203"/>
      <c r="J428" s="1"/>
      <c r="N428" s="1"/>
    </row>
    <row r="429">
      <c r="C429" s="202"/>
      <c r="D429" s="202"/>
      <c r="F429" s="49"/>
      <c r="G429" s="1"/>
      <c r="H429" s="1"/>
      <c r="I429" s="203"/>
      <c r="J429" s="1"/>
      <c r="N429" s="1"/>
    </row>
    <row r="430">
      <c r="C430" s="202"/>
      <c r="D430" s="202"/>
      <c r="F430" s="49"/>
      <c r="G430" s="1"/>
      <c r="H430" s="1"/>
      <c r="I430" s="203"/>
      <c r="J430" s="1"/>
      <c r="N430" s="1"/>
    </row>
    <row r="431">
      <c r="C431" s="202"/>
      <c r="D431" s="202"/>
      <c r="F431" s="49"/>
      <c r="G431" s="1"/>
      <c r="H431" s="1"/>
      <c r="I431" s="203"/>
      <c r="J431" s="1"/>
      <c r="N431" s="1"/>
    </row>
    <row r="432">
      <c r="C432" s="202"/>
      <c r="D432" s="202"/>
      <c r="F432" s="49"/>
      <c r="G432" s="1"/>
      <c r="H432" s="1"/>
      <c r="I432" s="203"/>
      <c r="J432" s="1"/>
      <c r="N432" s="1"/>
    </row>
    <row r="433">
      <c r="C433" s="202"/>
      <c r="D433" s="202"/>
      <c r="F433" s="49"/>
      <c r="G433" s="1"/>
      <c r="H433" s="1"/>
      <c r="I433" s="203"/>
      <c r="J433" s="1"/>
      <c r="N433" s="1"/>
    </row>
    <row r="434">
      <c r="C434" s="202"/>
      <c r="D434" s="202"/>
      <c r="F434" s="49"/>
      <c r="G434" s="1"/>
      <c r="H434" s="1"/>
      <c r="I434" s="203"/>
      <c r="J434" s="1"/>
      <c r="N434" s="1"/>
    </row>
    <row r="435">
      <c r="C435" s="202"/>
      <c r="D435" s="202"/>
      <c r="F435" s="49"/>
      <c r="G435" s="1"/>
      <c r="H435" s="1"/>
      <c r="I435" s="203"/>
      <c r="J435" s="1"/>
      <c r="N435" s="1"/>
    </row>
    <row r="436">
      <c r="C436" s="202"/>
      <c r="D436" s="202"/>
      <c r="F436" s="49"/>
      <c r="G436" s="1"/>
      <c r="H436" s="1"/>
      <c r="I436" s="203"/>
      <c r="J436" s="1"/>
      <c r="N436" s="1"/>
    </row>
    <row r="437">
      <c r="C437" s="202"/>
      <c r="D437" s="202"/>
      <c r="F437" s="49"/>
      <c r="G437" s="1"/>
      <c r="H437" s="1"/>
      <c r="I437" s="203"/>
      <c r="J437" s="1"/>
      <c r="N437" s="1"/>
    </row>
    <row r="438">
      <c r="C438" s="202"/>
      <c r="D438" s="202"/>
      <c r="F438" s="49"/>
      <c r="G438" s="1"/>
      <c r="H438" s="1"/>
      <c r="I438" s="203"/>
      <c r="J438" s="1"/>
      <c r="N438" s="1"/>
    </row>
    <row r="439">
      <c r="C439" s="202"/>
      <c r="D439" s="202"/>
      <c r="F439" s="49"/>
      <c r="G439" s="1"/>
      <c r="H439" s="1"/>
      <c r="I439" s="203"/>
      <c r="J439" s="1"/>
      <c r="N439" s="1"/>
    </row>
    <row r="440">
      <c r="C440" s="202"/>
      <c r="D440" s="202"/>
      <c r="F440" s="49"/>
      <c r="G440" s="1"/>
      <c r="H440" s="1"/>
      <c r="I440" s="203"/>
      <c r="J440" s="1"/>
      <c r="N440" s="1"/>
    </row>
    <row r="441">
      <c r="C441" s="202"/>
      <c r="D441" s="202"/>
      <c r="F441" s="49"/>
      <c r="G441" s="1"/>
      <c r="H441" s="1"/>
      <c r="I441" s="203"/>
      <c r="J441" s="1"/>
      <c r="N441" s="1"/>
    </row>
    <row r="442">
      <c r="C442" s="202"/>
      <c r="D442" s="202"/>
      <c r="F442" s="49"/>
      <c r="G442" s="1"/>
      <c r="H442" s="1"/>
      <c r="I442" s="203"/>
      <c r="J442" s="1"/>
      <c r="N442" s="1"/>
    </row>
    <row r="443">
      <c r="C443" s="202"/>
      <c r="D443" s="202"/>
      <c r="F443" s="49"/>
      <c r="G443" s="1"/>
      <c r="H443" s="1"/>
      <c r="I443" s="203"/>
      <c r="J443" s="1"/>
      <c r="N443" s="1"/>
    </row>
    <row r="444">
      <c r="C444" s="202"/>
      <c r="D444" s="202"/>
      <c r="F444" s="49"/>
      <c r="G444" s="1"/>
      <c r="H444" s="1"/>
      <c r="I444" s="203"/>
      <c r="J444" s="1"/>
      <c r="N444" s="1"/>
    </row>
    <row r="445">
      <c r="C445" s="202"/>
      <c r="D445" s="202"/>
      <c r="F445" s="49"/>
      <c r="G445" s="1"/>
      <c r="H445" s="1"/>
      <c r="I445" s="203"/>
      <c r="J445" s="1"/>
      <c r="N445" s="1"/>
    </row>
    <row r="446">
      <c r="C446" s="202"/>
      <c r="D446" s="202"/>
      <c r="F446" s="49"/>
      <c r="G446" s="1"/>
      <c r="H446" s="1"/>
      <c r="I446" s="203"/>
      <c r="J446" s="1"/>
      <c r="N446" s="1"/>
    </row>
    <row r="447">
      <c r="C447" s="202"/>
      <c r="D447" s="202"/>
      <c r="F447" s="49"/>
      <c r="G447" s="1"/>
      <c r="H447" s="1"/>
      <c r="I447" s="203"/>
      <c r="J447" s="1"/>
      <c r="N447" s="1"/>
    </row>
    <row r="448">
      <c r="C448" s="202"/>
      <c r="D448" s="202"/>
      <c r="F448" s="49"/>
      <c r="G448" s="1"/>
      <c r="H448" s="1"/>
      <c r="I448" s="203"/>
      <c r="J448" s="1"/>
      <c r="N448" s="1"/>
    </row>
    <row r="449">
      <c r="C449" s="202"/>
      <c r="D449" s="202"/>
      <c r="F449" s="49"/>
      <c r="G449" s="1"/>
      <c r="H449" s="1"/>
      <c r="I449" s="203"/>
      <c r="J449" s="1"/>
      <c r="N449" s="1"/>
    </row>
    <row r="450">
      <c r="C450" s="202"/>
      <c r="D450" s="202"/>
      <c r="F450" s="49"/>
      <c r="G450" s="1"/>
      <c r="H450" s="1"/>
      <c r="I450" s="203"/>
      <c r="J450" s="1"/>
      <c r="N450" s="1"/>
    </row>
    <row r="451">
      <c r="C451" s="202"/>
      <c r="D451" s="202"/>
      <c r="F451" s="49"/>
      <c r="G451" s="1"/>
      <c r="H451" s="1"/>
      <c r="I451" s="203"/>
      <c r="J451" s="1"/>
      <c r="N451" s="1"/>
    </row>
    <row r="452">
      <c r="C452" s="202"/>
      <c r="D452" s="202"/>
      <c r="F452" s="49"/>
      <c r="G452" s="1"/>
      <c r="H452" s="1"/>
      <c r="I452" s="203"/>
      <c r="J452" s="1"/>
      <c r="N452" s="1"/>
    </row>
    <row r="453">
      <c r="C453" s="202"/>
      <c r="D453" s="202"/>
      <c r="F453" s="49"/>
      <c r="G453" s="1"/>
      <c r="H453" s="1"/>
      <c r="I453" s="203"/>
      <c r="J453" s="1"/>
      <c r="N453" s="1"/>
    </row>
    <row r="454">
      <c r="C454" s="202"/>
      <c r="D454" s="202"/>
      <c r="F454" s="49"/>
      <c r="G454" s="1"/>
      <c r="H454" s="1"/>
      <c r="I454" s="203"/>
      <c r="J454" s="1"/>
      <c r="N454" s="1"/>
    </row>
    <row r="455">
      <c r="C455" s="202"/>
      <c r="D455" s="202"/>
      <c r="F455" s="49"/>
      <c r="G455" s="1"/>
      <c r="H455" s="1"/>
      <c r="I455" s="203"/>
      <c r="J455" s="1"/>
      <c r="N455" s="1"/>
    </row>
    <row r="456">
      <c r="C456" s="202"/>
      <c r="D456" s="202"/>
      <c r="F456" s="49"/>
      <c r="G456" s="1"/>
      <c r="H456" s="1"/>
      <c r="I456" s="203"/>
      <c r="J456" s="1"/>
      <c r="N456" s="1"/>
    </row>
    <row r="457">
      <c r="C457" s="202"/>
      <c r="D457" s="202"/>
      <c r="F457" s="49"/>
      <c r="G457" s="1"/>
      <c r="H457" s="1"/>
      <c r="I457" s="203"/>
      <c r="J457" s="1"/>
      <c r="N457" s="1"/>
    </row>
    <row r="458">
      <c r="C458" s="202"/>
      <c r="D458" s="202"/>
      <c r="F458" s="49"/>
      <c r="G458" s="1"/>
      <c r="H458" s="1"/>
      <c r="I458" s="203"/>
      <c r="J458" s="1"/>
      <c r="N458" s="1"/>
    </row>
    <row r="459">
      <c r="C459" s="202"/>
      <c r="D459" s="202"/>
      <c r="F459" s="49"/>
      <c r="G459" s="1"/>
      <c r="H459" s="1"/>
      <c r="I459" s="203"/>
      <c r="J459" s="1"/>
      <c r="N459" s="1"/>
    </row>
    <row r="460">
      <c r="C460" s="202"/>
      <c r="D460" s="202"/>
      <c r="F460" s="49"/>
      <c r="G460" s="1"/>
      <c r="H460" s="1"/>
      <c r="I460" s="203"/>
      <c r="J460" s="1"/>
      <c r="N460" s="1"/>
    </row>
    <row r="461">
      <c r="C461" s="202"/>
      <c r="D461" s="202"/>
      <c r="F461" s="49"/>
      <c r="G461" s="1"/>
      <c r="H461" s="1"/>
      <c r="I461" s="203"/>
      <c r="J461" s="1"/>
      <c r="N461" s="1"/>
    </row>
    <row r="462">
      <c r="C462" s="202"/>
      <c r="D462" s="202"/>
      <c r="F462" s="49"/>
      <c r="G462" s="1"/>
      <c r="H462" s="1"/>
      <c r="I462" s="203"/>
      <c r="J462" s="1"/>
      <c r="N462" s="1"/>
    </row>
    <row r="463">
      <c r="C463" s="202"/>
      <c r="D463" s="202"/>
      <c r="F463" s="49"/>
      <c r="G463" s="1"/>
      <c r="H463" s="1"/>
      <c r="I463" s="203"/>
      <c r="J463" s="1"/>
      <c r="N463" s="1"/>
    </row>
    <row r="464">
      <c r="C464" s="202"/>
      <c r="D464" s="202"/>
      <c r="F464" s="49"/>
      <c r="G464" s="1"/>
      <c r="H464" s="1"/>
      <c r="I464" s="203"/>
      <c r="J464" s="1"/>
      <c r="N464" s="1"/>
    </row>
    <row r="465">
      <c r="C465" s="202"/>
      <c r="D465" s="202"/>
      <c r="F465" s="49"/>
      <c r="G465" s="1"/>
      <c r="H465" s="1"/>
      <c r="I465" s="203"/>
      <c r="J465" s="1"/>
      <c r="N465" s="1"/>
    </row>
    <row r="466">
      <c r="C466" s="202"/>
      <c r="D466" s="202"/>
      <c r="F466" s="49"/>
      <c r="G466" s="1"/>
      <c r="H466" s="1"/>
      <c r="I466" s="203"/>
      <c r="J466" s="1"/>
      <c r="N466" s="1"/>
    </row>
    <row r="467">
      <c r="C467" s="202"/>
      <c r="D467" s="202"/>
      <c r="F467" s="49"/>
      <c r="G467" s="1"/>
      <c r="H467" s="1"/>
      <c r="I467" s="203"/>
      <c r="J467" s="1"/>
      <c r="N467" s="1"/>
    </row>
    <row r="468">
      <c r="C468" s="202"/>
      <c r="D468" s="202"/>
      <c r="F468" s="49"/>
      <c r="G468" s="1"/>
      <c r="H468" s="1"/>
      <c r="I468" s="203"/>
      <c r="J468" s="1"/>
      <c r="N468" s="1"/>
    </row>
    <row r="469">
      <c r="C469" s="202"/>
      <c r="D469" s="202"/>
      <c r="F469" s="49"/>
      <c r="G469" s="1"/>
      <c r="H469" s="1"/>
      <c r="I469" s="203"/>
      <c r="J469" s="1"/>
      <c r="N469" s="1"/>
    </row>
    <row r="470">
      <c r="C470" s="202"/>
      <c r="D470" s="202"/>
      <c r="F470" s="49"/>
      <c r="G470" s="1"/>
      <c r="H470" s="1"/>
      <c r="I470" s="203"/>
      <c r="J470" s="1"/>
      <c r="N470" s="1"/>
    </row>
    <row r="471">
      <c r="C471" s="202"/>
      <c r="D471" s="202"/>
      <c r="F471" s="49"/>
      <c r="G471" s="1"/>
      <c r="H471" s="1"/>
      <c r="I471" s="203"/>
      <c r="J471" s="1"/>
      <c r="N471" s="1"/>
    </row>
    <row r="472">
      <c r="C472" s="202"/>
      <c r="D472" s="202"/>
      <c r="F472" s="49"/>
      <c r="G472" s="1"/>
      <c r="H472" s="1"/>
      <c r="I472" s="203"/>
      <c r="J472" s="1"/>
      <c r="N472" s="1"/>
    </row>
    <row r="473">
      <c r="C473" s="202"/>
      <c r="D473" s="202"/>
      <c r="F473" s="49"/>
      <c r="G473" s="1"/>
      <c r="H473" s="1"/>
      <c r="I473" s="203"/>
      <c r="J473" s="1"/>
      <c r="N473" s="1"/>
    </row>
    <row r="474">
      <c r="C474" s="202"/>
      <c r="D474" s="202"/>
      <c r="F474" s="49"/>
      <c r="G474" s="1"/>
      <c r="H474" s="1"/>
      <c r="I474" s="203"/>
      <c r="J474" s="1"/>
      <c r="N474" s="1"/>
    </row>
    <row r="475">
      <c r="C475" s="202"/>
      <c r="D475" s="202"/>
      <c r="F475" s="49"/>
      <c r="G475" s="1"/>
      <c r="H475" s="1"/>
      <c r="I475" s="203"/>
      <c r="J475" s="1"/>
      <c r="N475" s="1"/>
    </row>
    <row r="476">
      <c r="C476" s="202"/>
      <c r="D476" s="202"/>
      <c r="F476" s="49"/>
      <c r="G476" s="1"/>
      <c r="H476" s="1"/>
      <c r="I476" s="203"/>
      <c r="J476" s="1"/>
      <c r="N476" s="1"/>
    </row>
    <row r="477">
      <c r="C477" s="202"/>
      <c r="D477" s="202"/>
      <c r="F477" s="49"/>
      <c r="G477" s="1"/>
      <c r="H477" s="1"/>
      <c r="I477" s="203"/>
      <c r="J477" s="1"/>
      <c r="N477" s="1"/>
    </row>
    <row r="478">
      <c r="C478" s="202"/>
      <c r="D478" s="202"/>
      <c r="F478" s="49"/>
      <c r="G478" s="1"/>
      <c r="H478" s="1"/>
      <c r="I478" s="203"/>
      <c r="J478" s="1"/>
      <c r="N478" s="1"/>
    </row>
    <row r="479">
      <c r="C479" s="202"/>
      <c r="D479" s="202"/>
      <c r="F479" s="49"/>
      <c r="G479" s="1"/>
      <c r="H479" s="1"/>
      <c r="I479" s="203"/>
      <c r="J479" s="1"/>
      <c r="N479" s="1"/>
    </row>
    <row r="480">
      <c r="C480" s="202"/>
      <c r="D480" s="202"/>
      <c r="F480" s="49"/>
      <c r="G480" s="1"/>
      <c r="H480" s="1"/>
      <c r="I480" s="203"/>
      <c r="J480" s="1"/>
      <c r="N480" s="1"/>
    </row>
    <row r="481">
      <c r="C481" s="202"/>
      <c r="D481" s="202"/>
      <c r="F481" s="49"/>
      <c r="G481" s="1"/>
      <c r="H481" s="1"/>
      <c r="I481" s="203"/>
      <c r="J481" s="1"/>
      <c r="N481" s="1"/>
    </row>
    <row r="482">
      <c r="C482" s="202"/>
      <c r="D482" s="202"/>
      <c r="F482" s="49"/>
      <c r="G482" s="1"/>
      <c r="H482" s="1"/>
      <c r="I482" s="203"/>
      <c r="J482" s="1"/>
      <c r="N482" s="1"/>
    </row>
    <row r="483">
      <c r="C483" s="202"/>
      <c r="D483" s="202"/>
      <c r="F483" s="49"/>
      <c r="G483" s="1"/>
      <c r="H483" s="1"/>
      <c r="I483" s="203"/>
      <c r="J483" s="1"/>
      <c r="N483" s="1"/>
    </row>
    <row r="484">
      <c r="C484" s="202"/>
      <c r="D484" s="202"/>
      <c r="F484" s="49"/>
      <c r="G484" s="1"/>
      <c r="H484" s="1"/>
      <c r="I484" s="203"/>
      <c r="J484" s="1"/>
      <c r="N484" s="1"/>
    </row>
    <row r="485">
      <c r="C485" s="202"/>
      <c r="D485" s="202"/>
      <c r="F485" s="49"/>
      <c r="G485" s="1"/>
      <c r="H485" s="1"/>
      <c r="I485" s="203"/>
      <c r="J485" s="1"/>
      <c r="N485" s="1"/>
    </row>
    <row r="486">
      <c r="C486" s="202"/>
      <c r="D486" s="202"/>
      <c r="F486" s="49"/>
      <c r="G486" s="1"/>
      <c r="H486" s="1"/>
      <c r="I486" s="203"/>
      <c r="J486" s="1"/>
      <c r="N486" s="1"/>
    </row>
    <row r="487">
      <c r="C487" s="202"/>
      <c r="D487" s="202"/>
      <c r="F487" s="49"/>
      <c r="G487" s="1"/>
      <c r="H487" s="1"/>
      <c r="I487" s="203"/>
      <c r="J487" s="1"/>
      <c r="N487" s="1"/>
    </row>
    <row r="488">
      <c r="C488" s="202"/>
      <c r="D488" s="202"/>
      <c r="F488" s="49"/>
      <c r="G488" s="1"/>
      <c r="H488" s="1"/>
      <c r="I488" s="203"/>
      <c r="J488" s="1"/>
      <c r="N488" s="1"/>
    </row>
    <row r="489">
      <c r="C489" s="202"/>
      <c r="D489" s="202"/>
      <c r="F489" s="49"/>
      <c r="G489" s="1"/>
      <c r="H489" s="1"/>
      <c r="I489" s="203"/>
      <c r="J489" s="1"/>
      <c r="N489" s="1"/>
    </row>
    <row r="490">
      <c r="C490" s="202"/>
      <c r="D490" s="202"/>
      <c r="F490" s="49"/>
      <c r="G490" s="1"/>
      <c r="H490" s="1"/>
      <c r="I490" s="203"/>
      <c r="J490" s="1"/>
      <c r="N490" s="1"/>
    </row>
    <row r="491">
      <c r="C491" s="202"/>
      <c r="D491" s="202"/>
      <c r="F491" s="49"/>
      <c r="G491" s="1"/>
      <c r="H491" s="1"/>
      <c r="I491" s="203"/>
      <c r="J491" s="1"/>
      <c r="N491" s="1"/>
    </row>
    <row r="492">
      <c r="C492" s="202"/>
      <c r="D492" s="202"/>
      <c r="F492" s="49"/>
      <c r="G492" s="1"/>
      <c r="H492" s="1"/>
      <c r="I492" s="203"/>
      <c r="J492" s="1"/>
      <c r="N492" s="1"/>
    </row>
    <row r="493">
      <c r="C493" s="202"/>
      <c r="D493" s="202"/>
      <c r="F493" s="49"/>
      <c r="G493" s="1"/>
      <c r="H493" s="1"/>
      <c r="I493" s="203"/>
      <c r="J493" s="1"/>
      <c r="N493" s="1"/>
    </row>
    <row r="494">
      <c r="C494" s="202"/>
      <c r="D494" s="202"/>
      <c r="F494" s="49"/>
      <c r="G494" s="1"/>
      <c r="H494" s="1"/>
      <c r="I494" s="203"/>
      <c r="J494" s="1"/>
      <c r="N494" s="1"/>
    </row>
    <row r="495">
      <c r="C495" s="202"/>
      <c r="D495" s="202"/>
      <c r="F495" s="49"/>
      <c r="G495" s="1"/>
      <c r="H495" s="1"/>
      <c r="I495" s="203"/>
      <c r="J495" s="1"/>
      <c r="N495" s="1"/>
    </row>
    <row r="496">
      <c r="C496" s="202"/>
      <c r="D496" s="202"/>
      <c r="F496" s="49"/>
      <c r="G496" s="1"/>
      <c r="H496" s="1"/>
      <c r="I496" s="203"/>
      <c r="J496" s="1"/>
      <c r="N496" s="1"/>
    </row>
    <row r="497">
      <c r="C497" s="202"/>
      <c r="D497" s="202"/>
      <c r="F497" s="49"/>
      <c r="G497" s="1"/>
      <c r="H497" s="1"/>
      <c r="I497" s="203"/>
      <c r="J497" s="1"/>
      <c r="N497" s="1"/>
    </row>
    <row r="498">
      <c r="C498" s="202"/>
      <c r="D498" s="202"/>
      <c r="F498" s="49"/>
      <c r="G498" s="1"/>
      <c r="H498" s="1"/>
      <c r="I498" s="203"/>
      <c r="J498" s="1"/>
      <c r="N498" s="1"/>
    </row>
    <row r="499">
      <c r="C499" s="202"/>
      <c r="D499" s="202"/>
      <c r="F499" s="49"/>
      <c r="G499" s="1"/>
      <c r="H499" s="1"/>
      <c r="I499" s="203"/>
      <c r="J499" s="1"/>
      <c r="N499" s="1"/>
    </row>
    <row r="500">
      <c r="C500" s="202"/>
      <c r="D500" s="202"/>
      <c r="F500" s="49"/>
      <c r="G500" s="1"/>
      <c r="H500" s="1"/>
      <c r="I500" s="203"/>
      <c r="J500" s="1"/>
      <c r="N500" s="1"/>
    </row>
    <row r="501">
      <c r="C501" s="202"/>
      <c r="D501" s="202"/>
      <c r="F501" s="49"/>
      <c r="G501" s="1"/>
      <c r="H501" s="1"/>
      <c r="I501" s="203"/>
      <c r="J501" s="1"/>
      <c r="N501" s="1"/>
    </row>
    <row r="502">
      <c r="C502" s="202"/>
      <c r="D502" s="202"/>
      <c r="F502" s="49"/>
      <c r="G502" s="1"/>
      <c r="H502" s="1"/>
      <c r="I502" s="203"/>
      <c r="J502" s="1"/>
      <c r="N502" s="1"/>
    </row>
    <row r="503">
      <c r="C503" s="202"/>
      <c r="D503" s="202"/>
      <c r="F503" s="49"/>
      <c r="G503" s="1"/>
      <c r="H503" s="1"/>
      <c r="I503" s="203"/>
      <c r="J503" s="1"/>
      <c r="N503" s="1"/>
    </row>
    <row r="504">
      <c r="C504" s="202"/>
      <c r="D504" s="202"/>
      <c r="F504" s="49"/>
      <c r="G504" s="1"/>
      <c r="H504" s="1"/>
      <c r="I504" s="203"/>
      <c r="J504" s="1"/>
      <c r="N504" s="1"/>
    </row>
    <row r="505">
      <c r="C505" s="202"/>
      <c r="D505" s="202"/>
      <c r="F505" s="49"/>
      <c r="G505" s="1"/>
      <c r="H505" s="1"/>
      <c r="I505" s="203"/>
      <c r="J505" s="1"/>
      <c r="N505" s="1"/>
    </row>
    <row r="506">
      <c r="C506" s="202"/>
      <c r="D506" s="202"/>
      <c r="F506" s="49"/>
      <c r="G506" s="1"/>
      <c r="H506" s="1"/>
      <c r="I506" s="203"/>
      <c r="J506" s="1"/>
      <c r="N506" s="1"/>
    </row>
    <row r="507">
      <c r="C507" s="202"/>
      <c r="D507" s="202"/>
      <c r="F507" s="49"/>
      <c r="G507" s="1"/>
      <c r="H507" s="1"/>
      <c r="I507" s="203"/>
      <c r="J507" s="1"/>
      <c r="N507" s="1"/>
    </row>
    <row r="508">
      <c r="C508" s="202"/>
      <c r="D508" s="202"/>
      <c r="F508" s="49"/>
      <c r="G508" s="1"/>
      <c r="H508" s="1"/>
      <c r="I508" s="203"/>
      <c r="J508" s="1"/>
      <c r="N508" s="1"/>
    </row>
    <row r="509">
      <c r="C509" s="202"/>
      <c r="D509" s="202"/>
      <c r="F509" s="49"/>
      <c r="G509" s="1"/>
      <c r="H509" s="1"/>
      <c r="I509" s="203"/>
      <c r="J509" s="1"/>
      <c r="N509" s="1"/>
    </row>
    <row r="510">
      <c r="C510" s="202"/>
      <c r="D510" s="202"/>
      <c r="F510" s="49"/>
      <c r="G510" s="1"/>
      <c r="H510" s="1"/>
      <c r="I510" s="203"/>
      <c r="J510" s="1"/>
      <c r="N510" s="1"/>
    </row>
    <row r="511">
      <c r="C511" s="202"/>
      <c r="D511" s="202"/>
      <c r="F511" s="49"/>
      <c r="G511" s="1"/>
      <c r="H511" s="1"/>
      <c r="I511" s="203"/>
      <c r="J511" s="1"/>
      <c r="N511" s="1"/>
    </row>
    <row r="512">
      <c r="C512" s="202"/>
      <c r="D512" s="202"/>
      <c r="F512" s="49"/>
      <c r="G512" s="1"/>
      <c r="H512" s="1"/>
      <c r="I512" s="203"/>
      <c r="J512" s="1"/>
      <c r="N512" s="1"/>
    </row>
    <row r="513">
      <c r="C513" s="202"/>
      <c r="D513" s="202"/>
      <c r="F513" s="49"/>
      <c r="G513" s="1"/>
      <c r="H513" s="1"/>
      <c r="I513" s="203"/>
      <c r="J513" s="1"/>
      <c r="N513" s="1"/>
    </row>
    <row r="514">
      <c r="C514" s="202"/>
      <c r="D514" s="202"/>
      <c r="F514" s="49"/>
      <c r="G514" s="1"/>
      <c r="H514" s="1"/>
      <c r="I514" s="203"/>
      <c r="J514" s="1"/>
      <c r="N514" s="1"/>
    </row>
    <row r="515">
      <c r="C515" s="202"/>
      <c r="D515" s="202"/>
      <c r="F515" s="49"/>
      <c r="G515" s="1"/>
      <c r="H515" s="1"/>
      <c r="I515" s="203"/>
      <c r="J515" s="1"/>
      <c r="N515" s="1"/>
    </row>
    <row r="516">
      <c r="C516" s="202"/>
      <c r="D516" s="202"/>
      <c r="F516" s="49"/>
      <c r="G516" s="1"/>
      <c r="H516" s="1"/>
      <c r="I516" s="203"/>
      <c r="J516" s="1"/>
      <c r="N516" s="1"/>
    </row>
    <row r="517">
      <c r="C517" s="202"/>
      <c r="D517" s="202"/>
      <c r="F517" s="49"/>
      <c r="G517" s="1"/>
      <c r="H517" s="1"/>
      <c r="I517" s="203"/>
      <c r="J517" s="1"/>
      <c r="N517" s="1"/>
    </row>
    <row r="518">
      <c r="C518" s="202"/>
      <c r="D518" s="202"/>
      <c r="F518" s="49"/>
      <c r="G518" s="1"/>
      <c r="H518" s="1"/>
      <c r="I518" s="203"/>
      <c r="J518" s="1"/>
      <c r="N518" s="1"/>
    </row>
    <row r="519">
      <c r="C519" s="202"/>
      <c r="D519" s="202"/>
      <c r="F519" s="49"/>
      <c r="G519" s="1"/>
      <c r="H519" s="1"/>
      <c r="I519" s="203"/>
      <c r="J519" s="1"/>
      <c r="N519" s="1"/>
    </row>
    <row r="520">
      <c r="C520" s="202"/>
      <c r="D520" s="202"/>
      <c r="F520" s="49"/>
      <c r="G520" s="1"/>
      <c r="H520" s="1"/>
      <c r="I520" s="203"/>
      <c r="J520" s="1"/>
      <c r="N520" s="1"/>
    </row>
    <row r="521">
      <c r="C521" s="202"/>
      <c r="D521" s="202"/>
      <c r="F521" s="49"/>
      <c r="G521" s="1"/>
      <c r="H521" s="1"/>
      <c r="I521" s="203"/>
      <c r="J521" s="1"/>
      <c r="N521" s="1"/>
    </row>
    <row r="522">
      <c r="C522" s="202"/>
      <c r="D522" s="202"/>
      <c r="F522" s="49"/>
      <c r="G522" s="1"/>
      <c r="H522" s="1"/>
      <c r="I522" s="203"/>
      <c r="J522" s="1"/>
      <c r="N522" s="1"/>
    </row>
    <row r="523">
      <c r="C523" s="202"/>
      <c r="D523" s="202"/>
      <c r="F523" s="49"/>
      <c r="G523" s="1"/>
      <c r="H523" s="1"/>
      <c r="I523" s="203"/>
      <c r="J523" s="1"/>
      <c r="N523" s="1"/>
    </row>
    <row r="524">
      <c r="C524" s="202"/>
      <c r="D524" s="202"/>
      <c r="F524" s="49"/>
      <c r="G524" s="1"/>
      <c r="H524" s="1"/>
      <c r="I524" s="203"/>
      <c r="J524" s="1"/>
      <c r="N524" s="1"/>
    </row>
    <row r="525">
      <c r="C525" s="202"/>
      <c r="D525" s="202"/>
      <c r="F525" s="49"/>
      <c r="G525" s="1"/>
      <c r="H525" s="1"/>
      <c r="I525" s="203"/>
      <c r="J525" s="1"/>
      <c r="N525" s="1"/>
    </row>
    <row r="526">
      <c r="C526" s="202"/>
      <c r="D526" s="202"/>
      <c r="F526" s="49"/>
      <c r="G526" s="1"/>
      <c r="H526" s="1"/>
      <c r="I526" s="203"/>
      <c r="J526" s="1"/>
      <c r="N526" s="1"/>
    </row>
    <row r="527">
      <c r="C527" s="202"/>
      <c r="D527" s="202"/>
      <c r="F527" s="49"/>
      <c r="G527" s="1"/>
      <c r="H527" s="1"/>
      <c r="I527" s="203"/>
      <c r="J527" s="1"/>
      <c r="N527" s="1"/>
    </row>
    <row r="528">
      <c r="C528" s="202"/>
      <c r="D528" s="202"/>
      <c r="F528" s="49"/>
      <c r="G528" s="1"/>
      <c r="H528" s="1"/>
      <c r="I528" s="203"/>
      <c r="J528" s="1"/>
      <c r="N528" s="1"/>
    </row>
    <row r="529">
      <c r="C529" s="202"/>
      <c r="D529" s="202"/>
      <c r="F529" s="49"/>
      <c r="G529" s="1"/>
      <c r="H529" s="1"/>
      <c r="I529" s="203"/>
      <c r="J529" s="1"/>
      <c r="N529" s="1"/>
    </row>
    <row r="530">
      <c r="C530" s="202"/>
      <c r="D530" s="202"/>
      <c r="F530" s="49"/>
      <c r="G530" s="1"/>
      <c r="H530" s="1"/>
      <c r="I530" s="203"/>
      <c r="J530" s="1"/>
      <c r="N530" s="1"/>
    </row>
    <row r="531">
      <c r="C531" s="202"/>
      <c r="D531" s="202"/>
      <c r="F531" s="49"/>
      <c r="G531" s="1"/>
      <c r="H531" s="1"/>
      <c r="I531" s="203"/>
      <c r="J531" s="1"/>
      <c r="N531" s="1"/>
    </row>
    <row r="532">
      <c r="C532" s="202"/>
      <c r="D532" s="202"/>
      <c r="F532" s="49"/>
      <c r="G532" s="1"/>
      <c r="H532" s="1"/>
      <c r="I532" s="203"/>
      <c r="J532" s="1"/>
      <c r="N532" s="1"/>
    </row>
    <row r="533">
      <c r="C533" s="202"/>
      <c r="D533" s="202"/>
      <c r="F533" s="49"/>
      <c r="G533" s="1"/>
      <c r="H533" s="1"/>
      <c r="I533" s="203"/>
      <c r="J533" s="1"/>
      <c r="N533" s="1"/>
    </row>
    <row r="534">
      <c r="C534" s="202"/>
      <c r="D534" s="202"/>
      <c r="F534" s="49"/>
      <c r="G534" s="1"/>
      <c r="H534" s="1"/>
      <c r="I534" s="203"/>
      <c r="J534" s="1"/>
      <c r="N534" s="1"/>
    </row>
    <row r="535">
      <c r="C535" s="202"/>
      <c r="D535" s="202"/>
      <c r="F535" s="49"/>
      <c r="G535" s="1"/>
      <c r="H535" s="1"/>
      <c r="I535" s="203"/>
      <c r="J535" s="1"/>
      <c r="N535" s="1"/>
    </row>
    <row r="536">
      <c r="C536" s="202"/>
      <c r="D536" s="202"/>
      <c r="F536" s="49"/>
      <c r="G536" s="1"/>
      <c r="H536" s="1"/>
      <c r="I536" s="203"/>
      <c r="J536" s="1"/>
      <c r="N536" s="1"/>
    </row>
    <row r="537">
      <c r="C537" s="202"/>
      <c r="D537" s="202"/>
      <c r="F537" s="49"/>
      <c r="G537" s="1"/>
      <c r="H537" s="1"/>
      <c r="I537" s="203"/>
      <c r="J537" s="1"/>
      <c r="N537" s="1"/>
    </row>
    <row r="538">
      <c r="C538" s="202"/>
      <c r="D538" s="202"/>
      <c r="F538" s="49"/>
      <c r="G538" s="1"/>
      <c r="H538" s="1"/>
      <c r="I538" s="203"/>
      <c r="J538" s="1"/>
      <c r="N538" s="1"/>
    </row>
    <row r="539">
      <c r="C539" s="202"/>
      <c r="D539" s="202"/>
      <c r="F539" s="49"/>
      <c r="G539" s="1"/>
      <c r="H539" s="1"/>
      <c r="I539" s="203"/>
      <c r="J539" s="1"/>
      <c r="N539" s="1"/>
    </row>
    <row r="540">
      <c r="C540" s="202"/>
      <c r="D540" s="202"/>
      <c r="F540" s="49"/>
      <c r="G540" s="1"/>
      <c r="H540" s="1"/>
      <c r="I540" s="203"/>
      <c r="J540" s="1"/>
      <c r="N540" s="1"/>
    </row>
    <row r="541">
      <c r="C541" s="202"/>
      <c r="D541" s="202"/>
      <c r="F541" s="49"/>
      <c r="G541" s="1"/>
      <c r="H541" s="1"/>
      <c r="I541" s="203"/>
      <c r="J541" s="1"/>
      <c r="N541" s="1"/>
    </row>
    <row r="542">
      <c r="C542" s="202"/>
      <c r="D542" s="202"/>
      <c r="F542" s="49"/>
      <c r="G542" s="1"/>
      <c r="H542" s="1"/>
      <c r="I542" s="203"/>
      <c r="J542" s="1"/>
      <c r="N542" s="1"/>
    </row>
    <row r="543">
      <c r="C543" s="202"/>
      <c r="D543" s="202"/>
      <c r="F543" s="49"/>
      <c r="G543" s="1"/>
      <c r="H543" s="1"/>
      <c r="I543" s="203"/>
      <c r="J543" s="1"/>
      <c r="N543" s="1"/>
    </row>
    <row r="544">
      <c r="C544" s="202"/>
      <c r="D544" s="202"/>
      <c r="F544" s="49"/>
      <c r="G544" s="1"/>
      <c r="H544" s="1"/>
      <c r="I544" s="203"/>
      <c r="J544" s="1"/>
      <c r="N544" s="1"/>
    </row>
    <row r="545">
      <c r="C545" s="202"/>
      <c r="D545" s="202"/>
      <c r="F545" s="49"/>
      <c r="G545" s="1"/>
      <c r="H545" s="1"/>
      <c r="I545" s="203"/>
      <c r="J545" s="1"/>
      <c r="N545" s="1"/>
    </row>
    <row r="546">
      <c r="C546" s="202"/>
      <c r="D546" s="202"/>
      <c r="F546" s="49"/>
      <c r="G546" s="1"/>
      <c r="H546" s="1"/>
      <c r="I546" s="203"/>
      <c r="J546" s="1"/>
      <c r="N546" s="1"/>
    </row>
    <row r="547">
      <c r="C547" s="202"/>
      <c r="D547" s="202"/>
      <c r="F547" s="49"/>
      <c r="G547" s="1"/>
      <c r="H547" s="1"/>
      <c r="I547" s="203"/>
      <c r="J547" s="1"/>
      <c r="N547" s="1"/>
    </row>
    <row r="548">
      <c r="C548" s="202"/>
      <c r="D548" s="202"/>
      <c r="F548" s="49"/>
      <c r="G548" s="1"/>
      <c r="H548" s="1"/>
      <c r="I548" s="203"/>
      <c r="J548" s="1"/>
      <c r="N548" s="1"/>
    </row>
    <row r="549">
      <c r="C549" s="202"/>
      <c r="D549" s="202"/>
      <c r="F549" s="49"/>
      <c r="G549" s="1"/>
      <c r="H549" s="1"/>
      <c r="I549" s="203"/>
      <c r="J549" s="1"/>
      <c r="N549" s="1"/>
    </row>
    <row r="550">
      <c r="C550" s="202"/>
      <c r="D550" s="202"/>
      <c r="F550" s="49"/>
      <c r="G550" s="1"/>
      <c r="H550" s="1"/>
      <c r="I550" s="203"/>
      <c r="J550" s="1"/>
      <c r="N550" s="1"/>
    </row>
    <row r="551">
      <c r="C551" s="202"/>
      <c r="D551" s="202"/>
      <c r="F551" s="49"/>
      <c r="G551" s="1"/>
      <c r="H551" s="1"/>
      <c r="I551" s="203"/>
      <c r="J551" s="1"/>
      <c r="N551" s="1"/>
    </row>
    <row r="552">
      <c r="C552" s="202"/>
      <c r="D552" s="202"/>
      <c r="F552" s="49"/>
      <c r="G552" s="1"/>
      <c r="H552" s="1"/>
      <c r="I552" s="203"/>
      <c r="J552" s="1"/>
      <c r="N552" s="1"/>
    </row>
    <row r="553">
      <c r="C553" s="202"/>
      <c r="D553" s="202"/>
      <c r="F553" s="49"/>
      <c r="G553" s="1"/>
      <c r="H553" s="1"/>
      <c r="I553" s="203"/>
      <c r="J553" s="1"/>
      <c r="N553" s="1"/>
    </row>
    <row r="554">
      <c r="C554" s="202"/>
      <c r="D554" s="202"/>
      <c r="F554" s="49"/>
      <c r="G554" s="1"/>
      <c r="H554" s="1"/>
      <c r="I554" s="203"/>
      <c r="J554" s="1"/>
      <c r="N554" s="1"/>
    </row>
    <row r="555">
      <c r="C555" s="202"/>
      <c r="D555" s="202"/>
      <c r="F555" s="49"/>
      <c r="G555" s="1"/>
      <c r="H555" s="1"/>
      <c r="I555" s="203"/>
      <c r="J555" s="1"/>
      <c r="N555" s="1"/>
    </row>
    <row r="556">
      <c r="C556" s="202"/>
      <c r="D556" s="202"/>
      <c r="F556" s="49"/>
      <c r="G556" s="1"/>
      <c r="H556" s="1"/>
      <c r="I556" s="203"/>
      <c r="J556" s="1"/>
      <c r="N556" s="1"/>
    </row>
    <row r="557">
      <c r="C557" s="202"/>
      <c r="D557" s="202"/>
      <c r="F557" s="49"/>
      <c r="G557" s="1"/>
      <c r="H557" s="1"/>
      <c r="I557" s="203"/>
      <c r="J557" s="1"/>
      <c r="N557" s="1"/>
    </row>
    <row r="558">
      <c r="C558" s="202"/>
      <c r="D558" s="202"/>
      <c r="F558" s="49"/>
      <c r="G558" s="1"/>
      <c r="H558" s="1"/>
      <c r="I558" s="203"/>
      <c r="J558" s="1"/>
      <c r="N558" s="1"/>
    </row>
    <row r="559">
      <c r="C559" s="202"/>
      <c r="D559" s="202"/>
      <c r="F559" s="49"/>
      <c r="G559" s="1"/>
      <c r="H559" s="1"/>
      <c r="I559" s="203"/>
      <c r="J559" s="1"/>
      <c r="N559" s="1"/>
    </row>
    <row r="560">
      <c r="C560" s="202"/>
      <c r="D560" s="202"/>
      <c r="F560" s="49"/>
      <c r="G560" s="1"/>
      <c r="H560" s="1"/>
      <c r="I560" s="203"/>
      <c r="J560" s="1"/>
      <c r="N560" s="1"/>
    </row>
    <row r="561">
      <c r="C561" s="202"/>
      <c r="D561" s="202"/>
      <c r="F561" s="49"/>
      <c r="G561" s="1"/>
      <c r="H561" s="1"/>
      <c r="I561" s="203"/>
      <c r="J561" s="1"/>
      <c r="N561" s="1"/>
    </row>
    <row r="562">
      <c r="C562" s="202"/>
      <c r="D562" s="202"/>
      <c r="F562" s="49"/>
      <c r="G562" s="1"/>
      <c r="H562" s="1"/>
      <c r="I562" s="203"/>
      <c r="J562" s="1"/>
      <c r="N562" s="1"/>
    </row>
    <row r="563">
      <c r="C563" s="202"/>
      <c r="D563" s="202"/>
      <c r="F563" s="49"/>
      <c r="G563" s="1"/>
      <c r="H563" s="1"/>
      <c r="I563" s="203"/>
      <c r="J563" s="1"/>
      <c r="N563" s="1"/>
    </row>
    <row r="564">
      <c r="C564" s="202"/>
      <c r="D564" s="202"/>
      <c r="F564" s="49"/>
      <c r="G564" s="1"/>
      <c r="H564" s="1"/>
      <c r="I564" s="203"/>
      <c r="J564" s="1"/>
      <c r="N564" s="1"/>
    </row>
    <row r="565">
      <c r="C565" s="202"/>
      <c r="D565" s="202"/>
      <c r="F565" s="49"/>
      <c r="G565" s="1"/>
      <c r="H565" s="1"/>
      <c r="I565" s="203"/>
      <c r="J565" s="1"/>
      <c r="N565" s="1"/>
    </row>
    <row r="566">
      <c r="C566" s="202"/>
      <c r="D566" s="202"/>
      <c r="F566" s="49"/>
      <c r="G566" s="1"/>
      <c r="H566" s="1"/>
      <c r="I566" s="203"/>
      <c r="J566" s="1"/>
      <c r="N566" s="1"/>
    </row>
    <row r="567">
      <c r="C567" s="202"/>
      <c r="D567" s="202"/>
      <c r="F567" s="49"/>
      <c r="G567" s="1"/>
      <c r="H567" s="1"/>
      <c r="I567" s="203"/>
      <c r="J567" s="1"/>
      <c r="N567" s="1"/>
    </row>
    <row r="568">
      <c r="C568" s="202"/>
      <c r="D568" s="202"/>
      <c r="F568" s="49"/>
      <c r="G568" s="1"/>
      <c r="H568" s="1"/>
      <c r="I568" s="203"/>
      <c r="J568" s="1"/>
      <c r="N568" s="1"/>
    </row>
    <row r="569">
      <c r="C569" s="202"/>
      <c r="D569" s="202"/>
      <c r="F569" s="49"/>
      <c r="G569" s="1"/>
      <c r="H569" s="1"/>
      <c r="I569" s="203"/>
      <c r="J569" s="1"/>
      <c r="N569" s="1"/>
    </row>
    <row r="570">
      <c r="C570" s="202"/>
      <c r="D570" s="202"/>
      <c r="F570" s="49"/>
      <c r="G570" s="1"/>
      <c r="H570" s="1"/>
      <c r="I570" s="203"/>
      <c r="J570" s="1"/>
      <c r="N570" s="1"/>
    </row>
    <row r="571">
      <c r="C571" s="202"/>
      <c r="D571" s="202"/>
      <c r="F571" s="49"/>
      <c r="G571" s="1"/>
      <c r="H571" s="1"/>
      <c r="I571" s="203"/>
      <c r="J571" s="1"/>
      <c r="N571" s="1"/>
    </row>
    <row r="572">
      <c r="C572" s="202"/>
      <c r="D572" s="202"/>
      <c r="F572" s="49"/>
      <c r="G572" s="1"/>
      <c r="H572" s="1"/>
      <c r="I572" s="203"/>
      <c r="J572" s="1"/>
      <c r="N572" s="1"/>
    </row>
    <row r="573">
      <c r="C573" s="202"/>
      <c r="D573" s="202"/>
      <c r="F573" s="49"/>
      <c r="G573" s="1"/>
      <c r="H573" s="1"/>
      <c r="I573" s="203"/>
      <c r="J573" s="1"/>
      <c r="N573" s="1"/>
    </row>
    <row r="574">
      <c r="C574" s="202"/>
      <c r="D574" s="202"/>
      <c r="F574" s="49"/>
      <c r="G574" s="1"/>
      <c r="H574" s="1"/>
      <c r="I574" s="203"/>
      <c r="J574" s="1"/>
      <c r="N574" s="1"/>
    </row>
    <row r="575">
      <c r="C575" s="202"/>
      <c r="D575" s="202"/>
      <c r="F575" s="49"/>
      <c r="G575" s="1"/>
      <c r="H575" s="1"/>
      <c r="I575" s="203"/>
      <c r="J575" s="1"/>
      <c r="N575" s="1"/>
    </row>
    <row r="576">
      <c r="C576" s="202"/>
      <c r="D576" s="202"/>
      <c r="F576" s="49"/>
      <c r="G576" s="1"/>
      <c r="H576" s="1"/>
      <c r="I576" s="203"/>
      <c r="J576" s="1"/>
      <c r="N576" s="1"/>
    </row>
    <row r="577">
      <c r="C577" s="202"/>
      <c r="D577" s="202"/>
      <c r="F577" s="49"/>
      <c r="G577" s="1"/>
      <c r="H577" s="1"/>
      <c r="I577" s="203"/>
      <c r="J577" s="1"/>
      <c r="N577" s="1"/>
    </row>
    <row r="578">
      <c r="C578" s="202"/>
      <c r="D578" s="202"/>
      <c r="F578" s="49"/>
      <c r="G578" s="1"/>
      <c r="H578" s="1"/>
      <c r="I578" s="203"/>
      <c r="J578" s="1"/>
      <c r="N578" s="1"/>
    </row>
    <row r="579">
      <c r="C579" s="202"/>
      <c r="D579" s="202"/>
      <c r="F579" s="49"/>
      <c r="G579" s="1"/>
      <c r="H579" s="1"/>
      <c r="I579" s="203"/>
      <c r="J579" s="1"/>
      <c r="N579" s="1"/>
    </row>
    <row r="580">
      <c r="C580" s="202"/>
      <c r="D580" s="202"/>
      <c r="F580" s="49"/>
      <c r="G580" s="1"/>
      <c r="H580" s="1"/>
      <c r="I580" s="203"/>
      <c r="J580" s="1"/>
      <c r="N580" s="1"/>
    </row>
    <row r="581">
      <c r="C581" s="202"/>
      <c r="D581" s="202"/>
      <c r="F581" s="49"/>
      <c r="G581" s="1"/>
      <c r="H581" s="1"/>
      <c r="I581" s="203"/>
      <c r="J581" s="1"/>
      <c r="N581" s="1"/>
    </row>
    <row r="582">
      <c r="C582" s="202"/>
      <c r="D582" s="202"/>
      <c r="F582" s="49"/>
      <c r="G582" s="1"/>
      <c r="H582" s="1"/>
      <c r="I582" s="203"/>
      <c r="J582" s="1"/>
      <c r="N582" s="1"/>
    </row>
    <row r="583">
      <c r="C583" s="202"/>
      <c r="D583" s="202"/>
      <c r="F583" s="49"/>
      <c r="G583" s="1"/>
      <c r="H583" s="1"/>
      <c r="I583" s="203"/>
      <c r="J583" s="1"/>
      <c r="N583" s="1"/>
    </row>
    <row r="584">
      <c r="C584" s="202"/>
      <c r="D584" s="202"/>
      <c r="F584" s="49"/>
      <c r="G584" s="1"/>
      <c r="H584" s="1"/>
      <c r="I584" s="203"/>
      <c r="J584" s="1"/>
      <c r="N584" s="1"/>
    </row>
    <row r="585">
      <c r="C585" s="202"/>
      <c r="D585" s="202"/>
      <c r="F585" s="49"/>
      <c r="G585" s="1"/>
      <c r="H585" s="1"/>
      <c r="I585" s="203"/>
      <c r="J585" s="1"/>
      <c r="N585" s="1"/>
    </row>
    <row r="586">
      <c r="C586" s="202"/>
      <c r="D586" s="202"/>
      <c r="F586" s="49"/>
      <c r="G586" s="1"/>
      <c r="H586" s="1"/>
      <c r="I586" s="203"/>
      <c r="J586" s="1"/>
      <c r="N586" s="1"/>
    </row>
    <row r="587">
      <c r="C587" s="202"/>
      <c r="D587" s="202"/>
      <c r="F587" s="49"/>
      <c r="G587" s="1"/>
      <c r="H587" s="1"/>
      <c r="I587" s="203"/>
      <c r="J587" s="1"/>
      <c r="N587" s="1"/>
    </row>
    <row r="588">
      <c r="C588" s="202"/>
      <c r="D588" s="202"/>
      <c r="F588" s="49"/>
      <c r="G588" s="1"/>
      <c r="H588" s="1"/>
      <c r="I588" s="203"/>
      <c r="J588" s="1"/>
      <c r="N588" s="1"/>
    </row>
    <row r="589">
      <c r="C589" s="202"/>
      <c r="D589" s="202"/>
      <c r="F589" s="49"/>
      <c r="G589" s="1"/>
      <c r="H589" s="1"/>
      <c r="I589" s="203"/>
      <c r="J589" s="1"/>
      <c r="N589" s="1"/>
    </row>
    <row r="590">
      <c r="C590" s="202"/>
      <c r="D590" s="202"/>
      <c r="F590" s="49"/>
      <c r="G590" s="1"/>
      <c r="H590" s="1"/>
      <c r="I590" s="203"/>
      <c r="J590" s="1"/>
      <c r="N590" s="1"/>
    </row>
    <row r="591">
      <c r="C591" s="202"/>
      <c r="D591" s="202"/>
      <c r="F591" s="49"/>
      <c r="G591" s="1"/>
      <c r="H591" s="1"/>
      <c r="I591" s="203"/>
      <c r="J591" s="1"/>
      <c r="N591" s="1"/>
    </row>
    <row r="592">
      <c r="C592" s="202"/>
      <c r="D592" s="202"/>
      <c r="F592" s="49"/>
      <c r="G592" s="1"/>
      <c r="H592" s="1"/>
      <c r="I592" s="203"/>
      <c r="J592" s="1"/>
      <c r="N592" s="1"/>
    </row>
    <row r="593">
      <c r="C593" s="202"/>
      <c r="D593" s="202"/>
      <c r="F593" s="49"/>
      <c r="G593" s="1"/>
      <c r="H593" s="1"/>
      <c r="I593" s="203"/>
      <c r="J593" s="1"/>
      <c r="N593" s="1"/>
    </row>
    <row r="594">
      <c r="C594" s="202"/>
      <c r="D594" s="202"/>
      <c r="F594" s="49"/>
      <c r="G594" s="1"/>
      <c r="H594" s="1"/>
      <c r="I594" s="203"/>
      <c r="J594" s="1"/>
      <c r="N594" s="1"/>
    </row>
    <row r="595">
      <c r="C595" s="202"/>
      <c r="D595" s="202"/>
      <c r="F595" s="49"/>
      <c r="G595" s="1"/>
      <c r="H595" s="1"/>
      <c r="I595" s="203"/>
      <c r="J595" s="1"/>
      <c r="N595" s="1"/>
    </row>
    <row r="596">
      <c r="C596" s="202"/>
      <c r="D596" s="202"/>
      <c r="F596" s="49"/>
      <c r="G596" s="1"/>
      <c r="H596" s="1"/>
      <c r="I596" s="203"/>
      <c r="J596" s="1"/>
      <c r="N596" s="1"/>
    </row>
    <row r="597">
      <c r="C597" s="202"/>
      <c r="D597" s="202"/>
      <c r="F597" s="49"/>
      <c r="G597" s="1"/>
      <c r="H597" s="1"/>
      <c r="I597" s="203"/>
      <c r="J597" s="1"/>
      <c r="N597" s="1"/>
    </row>
    <row r="598">
      <c r="C598" s="202"/>
      <c r="D598" s="202"/>
      <c r="F598" s="49"/>
      <c r="G598" s="1"/>
      <c r="H598" s="1"/>
      <c r="I598" s="203"/>
      <c r="J598" s="1"/>
      <c r="N598" s="1"/>
    </row>
    <row r="599">
      <c r="C599" s="202"/>
      <c r="D599" s="202"/>
      <c r="F599" s="49"/>
      <c r="G599" s="1"/>
      <c r="H599" s="1"/>
      <c r="I599" s="203"/>
      <c r="J599" s="1"/>
      <c r="N599" s="1"/>
    </row>
    <row r="600">
      <c r="C600" s="202"/>
      <c r="D600" s="202"/>
      <c r="F600" s="49"/>
      <c r="G600" s="1"/>
      <c r="H600" s="1"/>
      <c r="I600" s="203"/>
      <c r="J600" s="1"/>
      <c r="N600" s="1"/>
    </row>
    <row r="601">
      <c r="C601" s="202"/>
      <c r="D601" s="202"/>
      <c r="F601" s="49"/>
      <c r="G601" s="1"/>
      <c r="H601" s="1"/>
      <c r="I601" s="203"/>
      <c r="J601" s="1"/>
      <c r="N601" s="1"/>
    </row>
    <row r="602">
      <c r="C602" s="202"/>
      <c r="D602" s="202"/>
      <c r="F602" s="49"/>
      <c r="G602" s="1"/>
      <c r="H602" s="1"/>
      <c r="I602" s="203"/>
      <c r="J602" s="1"/>
      <c r="N602" s="1"/>
    </row>
    <row r="603">
      <c r="C603" s="202"/>
      <c r="D603" s="202"/>
      <c r="F603" s="49"/>
      <c r="G603" s="1"/>
      <c r="H603" s="1"/>
      <c r="I603" s="203"/>
      <c r="J603" s="1"/>
      <c r="N603" s="1"/>
    </row>
    <row r="604">
      <c r="C604" s="202"/>
      <c r="D604" s="202"/>
      <c r="F604" s="49"/>
      <c r="G604" s="1"/>
      <c r="H604" s="1"/>
      <c r="I604" s="203"/>
      <c r="J604" s="1"/>
      <c r="N604" s="1"/>
    </row>
    <row r="605">
      <c r="C605" s="202"/>
      <c r="D605" s="202"/>
      <c r="F605" s="49"/>
      <c r="G605" s="1"/>
      <c r="H605" s="1"/>
      <c r="I605" s="203"/>
      <c r="J605" s="1"/>
      <c r="N605" s="1"/>
    </row>
    <row r="606">
      <c r="C606" s="202"/>
      <c r="D606" s="202"/>
      <c r="F606" s="49"/>
      <c r="G606" s="1"/>
      <c r="H606" s="1"/>
      <c r="I606" s="203"/>
      <c r="J606" s="1"/>
      <c r="N606" s="1"/>
    </row>
    <row r="607">
      <c r="C607" s="202"/>
      <c r="D607" s="202"/>
      <c r="F607" s="49"/>
      <c r="G607" s="1"/>
      <c r="H607" s="1"/>
      <c r="I607" s="203"/>
      <c r="J607" s="1"/>
      <c r="N607" s="1"/>
    </row>
    <row r="608">
      <c r="C608" s="202"/>
      <c r="D608" s="202"/>
      <c r="F608" s="49"/>
      <c r="G608" s="1"/>
      <c r="H608" s="1"/>
      <c r="I608" s="203"/>
      <c r="J608" s="1"/>
      <c r="N608" s="1"/>
    </row>
    <row r="609">
      <c r="C609" s="202"/>
      <c r="D609" s="202"/>
      <c r="F609" s="49"/>
      <c r="G609" s="1"/>
      <c r="H609" s="1"/>
      <c r="I609" s="203"/>
      <c r="J609" s="1"/>
      <c r="N609" s="1"/>
    </row>
    <row r="610">
      <c r="C610" s="202"/>
      <c r="D610" s="202"/>
      <c r="F610" s="49"/>
      <c r="G610" s="1"/>
      <c r="H610" s="1"/>
      <c r="I610" s="203"/>
      <c r="J610" s="1"/>
      <c r="N610" s="1"/>
    </row>
    <row r="611">
      <c r="C611" s="202"/>
      <c r="D611" s="202"/>
      <c r="F611" s="49"/>
      <c r="G611" s="1"/>
      <c r="H611" s="1"/>
      <c r="I611" s="203"/>
      <c r="J611" s="1"/>
      <c r="N611" s="1"/>
    </row>
    <row r="612">
      <c r="C612" s="202"/>
      <c r="D612" s="202"/>
      <c r="F612" s="49"/>
      <c r="G612" s="1"/>
      <c r="H612" s="1"/>
      <c r="I612" s="203"/>
      <c r="J612" s="1"/>
      <c r="N612" s="1"/>
    </row>
    <row r="613">
      <c r="C613" s="202"/>
      <c r="D613" s="202"/>
      <c r="F613" s="49"/>
      <c r="G613" s="1"/>
      <c r="H613" s="1"/>
      <c r="I613" s="203"/>
      <c r="J613" s="1"/>
      <c r="N613" s="1"/>
    </row>
    <row r="614">
      <c r="C614" s="202"/>
      <c r="D614" s="202"/>
      <c r="F614" s="49"/>
      <c r="G614" s="1"/>
      <c r="H614" s="1"/>
      <c r="I614" s="203"/>
      <c r="J614" s="1"/>
      <c r="N614" s="1"/>
    </row>
    <row r="615">
      <c r="C615" s="202"/>
      <c r="D615" s="202"/>
      <c r="F615" s="49"/>
      <c r="G615" s="1"/>
      <c r="H615" s="1"/>
      <c r="I615" s="203"/>
      <c r="J615" s="1"/>
      <c r="N615" s="1"/>
    </row>
    <row r="616">
      <c r="C616" s="202"/>
      <c r="D616" s="202"/>
      <c r="F616" s="49"/>
      <c r="G616" s="1"/>
      <c r="H616" s="1"/>
      <c r="I616" s="203"/>
      <c r="J616" s="1"/>
      <c r="N616" s="1"/>
    </row>
    <row r="617">
      <c r="C617" s="202"/>
      <c r="D617" s="202"/>
      <c r="F617" s="49"/>
      <c r="G617" s="1"/>
      <c r="H617" s="1"/>
      <c r="I617" s="203"/>
      <c r="J617" s="1"/>
      <c r="N617" s="1"/>
    </row>
    <row r="618">
      <c r="C618" s="202"/>
      <c r="D618" s="202"/>
      <c r="F618" s="49"/>
      <c r="G618" s="1"/>
      <c r="H618" s="1"/>
      <c r="I618" s="203"/>
      <c r="J618" s="1"/>
      <c r="N618" s="1"/>
    </row>
    <row r="619">
      <c r="C619" s="202"/>
      <c r="D619" s="202"/>
      <c r="F619" s="49"/>
      <c r="G619" s="1"/>
      <c r="H619" s="1"/>
      <c r="I619" s="203"/>
      <c r="J619" s="1"/>
      <c r="N619" s="1"/>
    </row>
    <row r="620">
      <c r="C620" s="202"/>
      <c r="D620" s="202"/>
      <c r="F620" s="49"/>
      <c r="G620" s="1"/>
      <c r="H620" s="1"/>
      <c r="I620" s="203"/>
      <c r="J620" s="1"/>
      <c r="N620" s="1"/>
    </row>
    <row r="621">
      <c r="C621" s="202"/>
      <c r="D621" s="202"/>
      <c r="F621" s="49"/>
      <c r="G621" s="1"/>
      <c r="H621" s="1"/>
      <c r="I621" s="203"/>
      <c r="J621" s="1"/>
      <c r="N621" s="1"/>
    </row>
    <row r="622">
      <c r="C622" s="202"/>
      <c r="D622" s="202"/>
      <c r="F622" s="49"/>
      <c r="G622" s="1"/>
      <c r="H622" s="1"/>
      <c r="I622" s="203"/>
      <c r="J622" s="1"/>
      <c r="N622" s="1"/>
    </row>
    <row r="623">
      <c r="C623" s="202"/>
      <c r="D623" s="202"/>
      <c r="F623" s="49"/>
      <c r="G623" s="1"/>
      <c r="H623" s="1"/>
      <c r="I623" s="203"/>
      <c r="J623" s="1"/>
      <c r="N623" s="1"/>
    </row>
    <row r="624">
      <c r="C624" s="202"/>
      <c r="D624" s="202"/>
      <c r="F624" s="49"/>
      <c r="G624" s="1"/>
      <c r="H624" s="1"/>
      <c r="I624" s="203"/>
      <c r="J624" s="1"/>
      <c r="N624" s="1"/>
    </row>
    <row r="625">
      <c r="C625" s="202"/>
      <c r="D625" s="202"/>
      <c r="F625" s="49"/>
      <c r="G625" s="1"/>
      <c r="H625" s="1"/>
      <c r="I625" s="203"/>
      <c r="J625" s="1"/>
      <c r="N625" s="1"/>
    </row>
    <row r="626">
      <c r="C626" s="202"/>
      <c r="D626" s="202"/>
      <c r="F626" s="49"/>
      <c r="G626" s="1"/>
      <c r="H626" s="1"/>
      <c r="I626" s="203"/>
      <c r="J626" s="1"/>
      <c r="N626" s="1"/>
    </row>
    <row r="627">
      <c r="C627" s="202"/>
      <c r="D627" s="202"/>
      <c r="F627" s="49"/>
      <c r="G627" s="1"/>
      <c r="H627" s="1"/>
      <c r="I627" s="203"/>
      <c r="J627" s="1"/>
      <c r="N627" s="1"/>
    </row>
    <row r="628">
      <c r="C628" s="202"/>
      <c r="D628" s="202"/>
      <c r="F628" s="49"/>
      <c r="G628" s="1"/>
      <c r="H628" s="1"/>
      <c r="I628" s="203"/>
      <c r="J628" s="1"/>
      <c r="N628" s="1"/>
    </row>
    <row r="629">
      <c r="C629" s="202"/>
      <c r="D629" s="202"/>
      <c r="F629" s="49"/>
      <c r="G629" s="1"/>
      <c r="H629" s="1"/>
      <c r="I629" s="203"/>
      <c r="J629" s="1"/>
      <c r="N629" s="1"/>
    </row>
    <row r="630">
      <c r="C630" s="202"/>
      <c r="D630" s="202"/>
      <c r="F630" s="49"/>
      <c r="G630" s="1"/>
      <c r="H630" s="1"/>
      <c r="I630" s="203"/>
      <c r="J630" s="1"/>
      <c r="N630" s="1"/>
    </row>
    <row r="631">
      <c r="C631" s="202"/>
      <c r="D631" s="202"/>
      <c r="F631" s="49"/>
      <c r="G631" s="1"/>
      <c r="H631" s="1"/>
      <c r="I631" s="203"/>
      <c r="J631" s="1"/>
      <c r="N631" s="1"/>
    </row>
    <row r="632">
      <c r="C632" s="202"/>
      <c r="D632" s="202"/>
      <c r="F632" s="49"/>
      <c r="G632" s="1"/>
      <c r="H632" s="1"/>
      <c r="I632" s="203"/>
      <c r="J632" s="1"/>
      <c r="N632" s="1"/>
    </row>
    <row r="633">
      <c r="C633" s="202"/>
      <c r="D633" s="202"/>
      <c r="F633" s="49"/>
      <c r="G633" s="1"/>
      <c r="H633" s="1"/>
      <c r="I633" s="203"/>
      <c r="J633" s="1"/>
      <c r="N633" s="1"/>
    </row>
    <row r="634">
      <c r="C634" s="202"/>
      <c r="D634" s="202"/>
      <c r="F634" s="49"/>
      <c r="G634" s="1"/>
      <c r="H634" s="1"/>
      <c r="I634" s="203"/>
      <c r="J634" s="1"/>
      <c r="N634" s="1"/>
    </row>
    <row r="635">
      <c r="C635" s="202"/>
      <c r="D635" s="202"/>
      <c r="F635" s="49"/>
      <c r="G635" s="1"/>
      <c r="H635" s="1"/>
      <c r="I635" s="203"/>
      <c r="J635" s="1"/>
      <c r="N635" s="1"/>
    </row>
    <row r="636">
      <c r="C636" s="202"/>
      <c r="D636" s="202"/>
      <c r="F636" s="49"/>
      <c r="G636" s="1"/>
      <c r="H636" s="1"/>
      <c r="I636" s="203"/>
      <c r="J636" s="1"/>
      <c r="N636" s="1"/>
    </row>
    <row r="637">
      <c r="C637" s="202"/>
      <c r="D637" s="202"/>
      <c r="F637" s="49"/>
      <c r="G637" s="1"/>
      <c r="H637" s="1"/>
      <c r="I637" s="203"/>
      <c r="J637" s="1"/>
      <c r="N637" s="1"/>
    </row>
    <row r="638">
      <c r="C638" s="202"/>
      <c r="D638" s="202"/>
      <c r="F638" s="49"/>
      <c r="G638" s="1"/>
      <c r="H638" s="1"/>
      <c r="I638" s="203"/>
      <c r="J638" s="1"/>
      <c r="N638" s="1"/>
    </row>
    <row r="639">
      <c r="C639" s="202"/>
      <c r="D639" s="202"/>
      <c r="F639" s="49"/>
      <c r="G639" s="1"/>
      <c r="H639" s="1"/>
      <c r="I639" s="203"/>
      <c r="J639" s="1"/>
      <c r="N639" s="1"/>
    </row>
    <row r="640">
      <c r="C640" s="202"/>
      <c r="D640" s="202"/>
      <c r="F640" s="49"/>
      <c r="G640" s="1"/>
      <c r="H640" s="1"/>
      <c r="I640" s="203"/>
      <c r="J640" s="1"/>
      <c r="N640" s="1"/>
    </row>
    <row r="641">
      <c r="C641" s="202"/>
      <c r="D641" s="202"/>
      <c r="F641" s="49"/>
      <c r="G641" s="1"/>
      <c r="H641" s="1"/>
      <c r="I641" s="203"/>
      <c r="J641" s="1"/>
      <c r="N641" s="1"/>
    </row>
    <row r="642">
      <c r="C642" s="202"/>
      <c r="D642" s="202"/>
      <c r="F642" s="49"/>
      <c r="G642" s="1"/>
      <c r="H642" s="1"/>
      <c r="I642" s="203"/>
      <c r="J642" s="1"/>
      <c r="N642" s="1"/>
    </row>
    <row r="643">
      <c r="C643" s="202"/>
      <c r="D643" s="202"/>
      <c r="F643" s="49"/>
      <c r="G643" s="1"/>
      <c r="H643" s="1"/>
      <c r="I643" s="203"/>
      <c r="J643" s="1"/>
      <c r="N643" s="1"/>
    </row>
    <row r="644">
      <c r="C644" s="202"/>
      <c r="D644" s="202"/>
      <c r="F644" s="49"/>
      <c r="G644" s="1"/>
      <c r="H644" s="1"/>
      <c r="I644" s="203"/>
      <c r="J644" s="1"/>
      <c r="N644" s="1"/>
    </row>
    <row r="645">
      <c r="C645" s="202"/>
      <c r="D645" s="202"/>
      <c r="F645" s="49"/>
      <c r="G645" s="1"/>
      <c r="H645" s="1"/>
      <c r="I645" s="203"/>
      <c r="J645" s="1"/>
      <c r="N645" s="1"/>
    </row>
    <row r="646">
      <c r="C646" s="202"/>
      <c r="D646" s="202"/>
      <c r="F646" s="49"/>
      <c r="G646" s="1"/>
      <c r="H646" s="1"/>
      <c r="I646" s="203"/>
      <c r="J646" s="1"/>
      <c r="N646" s="1"/>
    </row>
    <row r="647">
      <c r="C647" s="202"/>
      <c r="D647" s="202"/>
      <c r="F647" s="49"/>
      <c r="G647" s="1"/>
      <c r="H647" s="1"/>
      <c r="I647" s="203"/>
      <c r="J647" s="1"/>
      <c r="N647" s="1"/>
    </row>
    <row r="648">
      <c r="C648" s="202"/>
      <c r="D648" s="202"/>
      <c r="F648" s="49"/>
      <c r="G648" s="1"/>
      <c r="H648" s="1"/>
      <c r="I648" s="203"/>
      <c r="J648" s="1"/>
      <c r="N648" s="1"/>
    </row>
    <row r="649">
      <c r="C649" s="202"/>
      <c r="D649" s="202"/>
      <c r="F649" s="49"/>
      <c r="G649" s="1"/>
      <c r="H649" s="1"/>
      <c r="I649" s="203"/>
      <c r="J649" s="1"/>
      <c r="N649" s="1"/>
    </row>
    <row r="650">
      <c r="C650" s="202"/>
      <c r="D650" s="202"/>
      <c r="F650" s="49"/>
      <c r="G650" s="1"/>
      <c r="H650" s="1"/>
      <c r="I650" s="203"/>
      <c r="J650" s="1"/>
      <c r="N650" s="1"/>
    </row>
    <row r="651">
      <c r="C651" s="202"/>
      <c r="D651" s="202"/>
      <c r="F651" s="49"/>
      <c r="G651" s="1"/>
      <c r="H651" s="1"/>
      <c r="I651" s="203"/>
      <c r="J651" s="1"/>
      <c r="N651" s="1"/>
    </row>
    <row r="652">
      <c r="C652" s="202"/>
      <c r="D652" s="202"/>
      <c r="F652" s="49"/>
      <c r="G652" s="1"/>
      <c r="H652" s="1"/>
      <c r="I652" s="203"/>
      <c r="J652" s="1"/>
      <c r="N652" s="1"/>
    </row>
    <row r="653">
      <c r="C653" s="202"/>
      <c r="D653" s="202"/>
      <c r="F653" s="49"/>
      <c r="G653" s="1"/>
      <c r="H653" s="1"/>
      <c r="I653" s="203"/>
      <c r="J653" s="1"/>
      <c r="N653" s="1"/>
    </row>
    <row r="654">
      <c r="C654" s="202"/>
      <c r="D654" s="202"/>
      <c r="F654" s="49"/>
      <c r="G654" s="1"/>
      <c r="H654" s="1"/>
      <c r="I654" s="203"/>
      <c r="J654" s="1"/>
      <c r="N654" s="1"/>
    </row>
    <row r="655">
      <c r="C655" s="202"/>
      <c r="D655" s="202"/>
      <c r="F655" s="49"/>
      <c r="G655" s="1"/>
      <c r="H655" s="1"/>
      <c r="I655" s="203"/>
      <c r="J655" s="1"/>
      <c r="N655" s="1"/>
    </row>
    <row r="656">
      <c r="C656" s="202"/>
      <c r="D656" s="202"/>
      <c r="F656" s="49"/>
      <c r="G656" s="1"/>
      <c r="H656" s="1"/>
      <c r="I656" s="203"/>
      <c r="J656" s="1"/>
      <c r="N656" s="1"/>
    </row>
    <row r="657">
      <c r="C657" s="202"/>
      <c r="D657" s="202"/>
      <c r="F657" s="49"/>
      <c r="G657" s="1"/>
      <c r="H657" s="1"/>
      <c r="I657" s="203"/>
      <c r="J657" s="1"/>
      <c r="N657" s="1"/>
    </row>
    <row r="658">
      <c r="C658" s="202"/>
      <c r="D658" s="202"/>
      <c r="F658" s="49"/>
      <c r="G658" s="1"/>
      <c r="H658" s="1"/>
      <c r="I658" s="203"/>
      <c r="J658" s="1"/>
      <c r="N658" s="1"/>
    </row>
    <row r="659">
      <c r="C659" s="202"/>
      <c r="D659" s="202"/>
      <c r="F659" s="49"/>
      <c r="G659" s="1"/>
      <c r="H659" s="1"/>
      <c r="I659" s="203"/>
      <c r="J659" s="1"/>
      <c r="N659" s="1"/>
    </row>
    <row r="660">
      <c r="C660" s="202"/>
      <c r="D660" s="202"/>
      <c r="F660" s="49"/>
      <c r="G660" s="1"/>
      <c r="H660" s="1"/>
      <c r="I660" s="203"/>
      <c r="J660" s="1"/>
      <c r="N660" s="1"/>
    </row>
    <row r="661">
      <c r="C661" s="202"/>
      <c r="D661" s="202"/>
      <c r="F661" s="49"/>
      <c r="G661" s="1"/>
      <c r="H661" s="1"/>
      <c r="I661" s="203"/>
      <c r="J661" s="1"/>
      <c r="N661" s="1"/>
    </row>
    <row r="662">
      <c r="C662" s="202"/>
      <c r="D662" s="202"/>
      <c r="F662" s="49"/>
      <c r="G662" s="1"/>
      <c r="H662" s="1"/>
      <c r="I662" s="203"/>
      <c r="J662" s="1"/>
      <c r="N662" s="1"/>
    </row>
    <row r="663">
      <c r="C663" s="202"/>
      <c r="D663" s="202"/>
      <c r="F663" s="49"/>
      <c r="G663" s="1"/>
      <c r="H663" s="1"/>
      <c r="I663" s="203"/>
      <c r="J663" s="1"/>
      <c r="N663" s="1"/>
    </row>
    <row r="664">
      <c r="C664" s="202"/>
      <c r="D664" s="202"/>
      <c r="F664" s="49"/>
      <c r="G664" s="1"/>
      <c r="H664" s="1"/>
      <c r="I664" s="203"/>
      <c r="J664" s="1"/>
      <c r="N664" s="1"/>
    </row>
    <row r="665">
      <c r="C665" s="202"/>
      <c r="D665" s="202"/>
      <c r="F665" s="49"/>
      <c r="G665" s="1"/>
      <c r="H665" s="1"/>
      <c r="I665" s="203"/>
      <c r="J665" s="1"/>
      <c r="N665" s="1"/>
    </row>
    <row r="666">
      <c r="C666" s="202"/>
      <c r="D666" s="202"/>
      <c r="F666" s="49"/>
      <c r="G666" s="1"/>
      <c r="H666" s="1"/>
      <c r="I666" s="203"/>
      <c r="J666" s="1"/>
      <c r="N666" s="1"/>
    </row>
    <row r="667">
      <c r="C667" s="202"/>
      <c r="D667" s="202"/>
      <c r="F667" s="49"/>
      <c r="G667" s="1"/>
      <c r="H667" s="1"/>
      <c r="I667" s="203"/>
      <c r="J667" s="1"/>
      <c r="N667" s="1"/>
    </row>
    <row r="668">
      <c r="C668" s="202"/>
      <c r="D668" s="202"/>
      <c r="F668" s="49"/>
      <c r="G668" s="1"/>
      <c r="H668" s="1"/>
      <c r="I668" s="203"/>
      <c r="J668" s="1"/>
      <c r="N668" s="1"/>
    </row>
    <row r="669">
      <c r="C669" s="202"/>
      <c r="D669" s="202"/>
      <c r="F669" s="49"/>
      <c r="G669" s="1"/>
      <c r="H669" s="1"/>
      <c r="I669" s="203"/>
      <c r="J669" s="1"/>
      <c r="N669" s="1"/>
    </row>
    <row r="670">
      <c r="C670" s="202"/>
      <c r="D670" s="202"/>
      <c r="F670" s="49"/>
      <c r="G670" s="1"/>
      <c r="H670" s="1"/>
      <c r="I670" s="203"/>
      <c r="J670" s="1"/>
      <c r="N670" s="1"/>
    </row>
    <row r="671">
      <c r="C671" s="202"/>
      <c r="D671" s="202"/>
      <c r="F671" s="49"/>
      <c r="G671" s="1"/>
      <c r="H671" s="1"/>
      <c r="I671" s="203"/>
      <c r="J671" s="1"/>
      <c r="N671" s="1"/>
    </row>
    <row r="672">
      <c r="C672" s="202"/>
      <c r="D672" s="202"/>
      <c r="F672" s="49"/>
      <c r="G672" s="1"/>
      <c r="H672" s="1"/>
      <c r="I672" s="203"/>
      <c r="J672" s="1"/>
      <c r="N672" s="1"/>
    </row>
    <row r="673">
      <c r="C673" s="202"/>
      <c r="D673" s="202"/>
      <c r="F673" s="49"/>
      <c r="G673" s="1"/>
      <c r="H673" s="1"/>
      <c r="I673" s="203"/>
      <c r="J673" s="1"/>
      <c r="N673" s="1"/>
    </row>
    <row r="674">
      <c r="C674" s="202"/>
      <c r="D674" s="202"/>
      <c r="F674" s="49"/>
      <c r="G674" s="1"/>
      <c r="H674" s="1"/>
      <c r="I674" s="203"/>
      <c r="J674" s="1"/>
      <c r="N674" s="1"/>
    </row>
    <row r="675">
      <c r="C675" s="202"/>
      <c r="D675" s="202"/>
      <c r="F675" s="49"/>
      <c r="G675" s="1"/>
      <c r="H675" s="1"/>
      <c r="I675" s="203"/>
      <c r="J675" s="1"/>
      <c r="N675" s="1"/>
    </row>
    <row r="676">
      <c r="C676" s="202"/>
      <c r="D676" s="202"/>
      <c r="F676" s="49"/>
      <c r="G676" s="1"/>
      <c r="H676" s="1"/>
      <c r="I676" s="203"/>
      <c r="J676" s="1"/>
      <c r="N676" s="1"/>
    </row>
    <row r="677">
      <c r="C677" s="202"/>
      <c r="D677" s="202"/>
      <c r="F677" s="49"/>
      <c r="G677" s="1"/>
      <c r="H677" s="1"/>
      <c r="I677" s="203"/>
      <c r="J677" s="1"/>
      <c r="N677" s="1"/>
    </row>
    <row r="678">
      <c r="C678" s="202"/>
      <c r="D678" s="202"/>
      <c r="F678" s="49"/>
      <c r="G678" s="1"/>
      <c r="H678" s="1"/>
      <c r="I678" s="203"/>
      <c r="J678" s="1"/>
      <c r="N678" s="1"/>
    </row>
    <row r="679">
      <c r="C679" s="202"/>
      <c r="D679" s="202"/>
      <c r="F679" s="49"/>
      <c r="G679" s="1"/>
      <c r="H679" s="1"/>
      <c r="I679" s="203"/>
      <c r="J679" s="1"/>
      <c r="N679" s="1"/>
    </row>
    <row r="680">
      <c r="C680" s="202"/>
      <c r="D680" s="202"/>
      <c r="F680" s="49"/>
      <c r="G680" s="1"/>
      <c r="H680" s="1"/>
      <c r="I680" s="203"/>
      <c r="J680" s="1"/>
      <c r="N680" s="1"/>
    </row>
    <row r="681">
      <c r="C681" s="202"/>
      <c r="D681" s="202"/>
      <c r="F681" s="49"/>
      <c r="G681" s="1"/>
      <c r="H681" s="1"/>
      <c r="I681" s="203"/>
      <c r="J681" s="1"/>
      <c r="N681" s="1"/>
    </row>
    <row r="682">
      <c r="C682" s="202"/>
      <c r="D682" s="202"/>
      <c r="F682" s="49"/>
      <c r="G682" s="1"/>
      <c r="H682" s="1"/>
      <c r="I682" s="203"/>
      <c r="J682" s="1"/>
      <c r="N682" s="1"/>
    </row>
    <row r="683">
      <c r="C683" s="202"/>
      <c r="D683" s="202"/>
      <c r="F683" s="49"/>
      <c r="G683" s="1"/>
      <c r="H683" s="1"/>
      <c r="I683" s="203"/>
      <c r="J683" s="1"/>
      <c r="N683" s="1"/>
    </row>
    <row r="684">
      <c r="C684" s="202"/>
      <c r="D684" s="202"/>
      <c r="F684" s="49"/>
      <c r="G684" s="1"/>
      <c r="H684" s="1"/>
      <c r="I684" s="203"/>
      <c r="J684" s="1"/>
      <c r="N684" s="1"/>
    </row>
    <row r="685">
      <c r="C685" s="202"/>
      <c r="D685" s="202"/>
      <c r="F685" s="49"/>
      <c r="G685" s="1"/>
      <c r="H685" s="1"/>
      <c r="I685" s="203"/>
      <c r="J685" s="1"/>
      <c r="N685" s="1"/>
    </row>
    <row r="686">
      <c r="C686" s="202"/>
      <c r="D686" s="202"/>
      <c r="F686" s="49"/>
      <c r="G686" s="1"/>
      <c r="H686" s="1"/>
      <c r="I686" s="203"/>
      <c r="J686" s="1"/>
      <c r="N686" s="1"/>
    </row>
    <row r="687">
      <c r="C687" s="202"/>
      <c r="D687" s="202"/>
      <c r="F687" s="49"/>
      <c r="G687" s="1"/>
      <c r="H687" s="1"/>
      <c r="I687" s="203"/>
      <c r="J687" s="1"/>
      <c r="N687" s="1"/>
    </row>
    <row r="688">
      <c r="C688" s="202"/>
      <c r="D688" s="202"/>
      <c r="F688" s="49"/>
      <c r="G688" s="1"/>
      <c r="H688" s="1"/>
      <c r="I688" s="203"/>
      <c r="J688" s="1"/>
      <c r="N688" s="1"/>
    </row>
    <row r="689">
      <c r="C689" s="202"/>
      <c r="D689" s="202"/>
      <c r="F689" s="49"/>
      <c r="G689" s="1"/>
      <c r="H689" s="1"/>
      <c r="I689" s="203"/>
      <c r="J689" s="1"/>
      <c r="N689" s="1"/>
    </row>
    <row r="690">
      <c r="C690" s="202"/>
      <c r="D690" s="202"/>
      <c r="F690" s="49"/>
      <c r="G690" s="1"/>
      <c r="H690" s="1"/>
      <c r="I690" s="203"/>
      <c r="J690" s="1"/>
      <c r="N690" s="1"/>
    </row>
    <row r="691">
      <c r="C691" s="202"/>
      <c r="D691" s="202"/>
      <c r="F691" s="49"/>
      <c r="G691" s="1"/>
      <c r="H691" s="1"/>
      <c r="I691" s="203"/>
      <c r="J691" s="1"/>
      <c r="N691" s="1"/>
    </row>
    <row r="692">
      <c r="C692" s="202"/>
      <c r="D692" s="202"/>
      <c r="F692" s="49"/>
      <c r="G692" s="1"/>
      <c r="H692" s="1"/>
      <c r="I692" s="203"/>
      <c r="J692" s="1"/>
      <c r="N692" s="1"/>
    </row>
    <row r="693">
      <c r="C693" s="202"/>
      <c r="D693" s="202"/>
      <c r="F693" s="49"/>
      <c r="G693" s="1"/>
      <c r="H693" s="1"/>
      <c r="I693" s="203"/>
      <c r="J693" s="1"/>
      <c r="N693" s="1"/>
    </row>
    <row r="694">
      <c r="C694" s="202"/>
      <c r="D694" s="202"/>
      <c r="F694" s="49"/>
      <c r="G694" s="1"/>
      <c r="H694" s="1"/>
      <c r="I694" s="203"/>
      <c r="J694" s="1"/>
      <c r="N694" s="1"/>
    </row>
    <row r="695">
      <c r="C695" s="202"/>
      <c r="D695" s="202"/>
      <c r="F695" s="49"/>
      <c r="G695" s="1"/>
      <c r="H695" s="1"/>
      <c r="I695" s="203"/>
      <c r="J695" s="1"/>
      <c r="N695" s="1"/>
    </row>
    <row r="696">
      <c r="C696" s="202"/>
      <c r="D696" s="202"/>
      <c r="F696" s="49"/>
      <c r="G696" s="1"/>
      <c r="H696" s="1"/>
      <c r="I696" s="203"/>
      <c r="J696" s="1"/>
      <c r="N696" s="1"/>
    </row>
    <row r="697">
      <c r="C697" s="202"/>
      <c r="D697" s="202"/>
      <c r="F697" s="49"/>
      <c r="G697" s="1"/>
      <c r="H697" s="1"/>
      <c r="I697" s="203"/>
      <c r="J697" s="1"/>
      <c r="N697" s="1"/>
    </row>
    <row r="698">
      <c r="C698" s="202"/>
      <c r="D698" s="202"/>
      <c r="F698" s="49"/>
      <c r="G698" s="1"/>
      <c r="H698" s="1"/>
      <c r="I698" s="203"/>
      <c r="J698" s="1"/>
      <c r="N698" s="1"/>
    </row>
    <row r="699">
      <c r="C699" s="202"/>
      <c r="D699" s="202"/>
      <c r="F699" s="49"/>
      <c r="G699" s="1"/>
      <c r="H699" s="1"/>
      <c r="I699" s="203"/>
      <c r="J699" s="1"/>
      <c r="N699" s="1"/>
    </row>
    <row r="700">
      <c r="C700" s="202"/>
      <c r="D700" s="202"/>
      <c r="F700" s="49"/>
      <c r="G700" s="1"/>
      <c r="H700" s="1"/>
      <c r="I700" s="203"/>
      <c r="J700" s="1"/>
      <c r="N700" s="1"/>
    </row>
    <row r="701">
      <c r="C701" s="202"/>
      <c r="D701" s="202"/>
      <c r="F701" s="49"/>
      <c r="G701" s="1"/>
      <c r="H701" s="1"/>
      <c r="I701" s="203"/>
      <c r="J701" s="1"/>
      <c r="N701" s="1"/>
    </row>
    <row r="702">
      <c r="C702" s="202"/>
      <c r="D702" s="202"/>
      <c r="F702" s="49"/>
      <c r="G702" s="1"/>
      <c r="H702" s="1"/>
      <c r="I702" s="203"/>
      <c r="J702" s="1"/>
      <c r="N702" s="1"/>
    </row>
    <row r="703">
      <c r="C703" s="202"/>
      <c r="D703" s="202"/>
      <c r="F703" s="49"/>
      <c r="G703" s="1"/>
      <c r="H703" s="1"/>
      <c r="I703" s="203"/>
      <c r="J703" s="1"/>
      <c r="N703" s="1"/>
    </row>
    <row r="704">
      <c r="C704" s="202"/>
      <c r="D704" s="202"/>
      <c r="F704" s="49"/>
      <c r="G704" s="1"/>
      <c r="H704" s="1"/>
      <c r="I704" s="203"/>
      <c r="J704" s="1"/>
      <c r="N704" s="1"/>
    </row>
    <row r="705">
      <c r="C705" s="202"/>
      <c r="D705" s="202"/>
      <c r="F705" s="49"/>
      <c r="G705" s="1"/>
      <c r="H705" s="1"/>
      <c r="I705" s="203"/>
      <c r="J705" s="1"/>
      <c r="N705" s="1"/>
    </row>
    <row r="706">
      <c r="C706" s="202"/>
      <c r="D706" s="202"/>
      <c r="F706" s="49"/>
      <c r="G706" s="1"/>
      <c r="H706" s="1"/>
      <c r="I706" s="203"/>
      <c r="J706" s="1"/>
      <c r="N706" s="1"/>
    </row>
    <row r="707">
      <c r="C707" s="202"/>
      <c r="D707" s="202"/>
      <c r="F707" s="49"/>
      <c r="G707" s="1"/>
      <c r="H707" s="1"/>
      <c r="I707" s="203"/>
      <c r="J707" s="1"/>
      <c r="N707" s="1"/>
    </row>
    <row r="708">
      <c r="C708" s="202"/>
      <c r="D708" s="202"/>
      <c r="F708" s="49"/>
      <c r="G708" s="1"/>
      <c r="H708" s="1"/>
      <c r="I708" s="203"/>
      <c r="J708" s="1"/>
      <c r="N708" s="1"/>
    </row>
    <row r="709">
      <c r="C709" s="202"/>
      <c r="D709" s="202"/>
      <c r="F709" s="49"/>
      <c r="G709" s="1"/>
      <c r="H709" s="1"/>
      <c r="I709" s="203"/>
      <c r="J709" s="1"/>
      <c r="N709" s="1"/>
    </row>
    <row r="710">
      <c r="C710" s="202"/>
      <c r="D710" s="202"/>
      <c r="F710" s="49"/>
      <c r="G710" s="1"/>
      <c r="H710" s="1"/>
      <c r="I710" s="203"/>
      <c r="J710" s="1"/>
      <c r="N710" s="1"/>
    </row>
    <row r="711">
      <c r="C711" s="202"/>
      <c r="D711" s="202"/>
      <c r="F711" s="49"/>
      <c r="G711" s="1"/>
      <c r="H711" s="1"/>
      <c r="I711" s="203"/>
      <c r="J711" s="1"/>
      <c r="N711" s="1"/>
    </row>
    <row r="712">
      <c r="C712" s="202"/>
      <c r="D712" s="202"/>
      <c r="F712" s="49"/>
      <c r="G712" s="1"/>
      <c r="H712" s="1"/>
      <c r="I712" s="203"/>
      <c r="J712" s="1"/>
      <c r="N712" s="1"/>
    </row>
    <row r="713">
      <c r="C713" s="202"/>
      <c r="D713" s="202"/>
      <c r="F713" s="49"/>
      <c r="G713" s="1"/>
      <c r="H713" s="1"/>
      <c r="I713" s="203"/>
      <c r="J713" s="1"/>
      <c r="N713" s="1"/>
    </row>
    <row r="714">
      <c r="C714" s="202"/>
      <c r="D714" s="202"/>
      <c r="F714" s="49"/>
      <c r="G714" s="1"/>
      <c r="H714" s="1"/>
      <c r="I714" s="203"/>
      <c r="J714" s="1"/>
      <c r="N714" s="1"/>
    </row>
    <row r="715">
      <c r="C715" s="202"/>
      <c r="D715" s="202"/>
      <c r="F715" s="49"/>
      <c r="G715" s="1"/>
      <c r="H715" s="1"/>
      <c r="I715" s="203"/>
      <c r="J715" s="1"/>
      <c r="N715" s="1"/>
    </row>
    <row r="716">
      <c r="C716" s="202"/>
      <c r="D716" s="202"/>
      <c r="F716" s="49"/>
      <c r="G716" s="1"/>
      <c r="H716" s="1"/>
      <c r="I716" s="203"/>
      <c r="J716" s="1"/>
      <c r="N716" s="1"/>
    </row>
    <row r="717">
      <c r="C717" s="202"/>
      <c r="D717" s="202"/>
      <c r="F717" s="49"/>
      <c r="G717" s="1"/>
      <c r="H717" s="1"/>
      <c r="I717" s="203"/>
      <c r="J717" s="1"/>
      <c r="N717" s="1"/>
    </row>
    <row r="718">
      <c r="C718" s="202"/>
      <c r="D718" s="202"/>
      <c r="F718" s="49"/>
      <c r="G718" s="1"/>
      <c r="H718" s="1"/>
      <c r="I718" s="203"/>
      <c r="J718" s="1"/>
      <c r="N718" s="1"/>
    </row>
    <row r="719">
      <c r="C719" s="202"/>
      <c r="D719" s="202"/>
      <c r="F719" s="49"/>
      <c r="G719" s="1"/>
      <c r="H719" s="1"/>
      <c r="I719" s="203"/>
      <c r="J719" s="1"/>
      <c r="N719" s="1"/>
    </row>
    <row r="720">
      <c r="C720" s="202"/>
      <c r="D720" s="202"/>
      <c r="F720" s="49"/>
      <c r="G720" s="1"/>
      <c r="H720" s="1"/>
      <c r="I720" s="203"/>
      <c r="J720" s="1"/>
      <c r="N720" s="1"/>
    </row>
    <row r="721">
      <c r="C721" s="202"/>
      <c r="D721" s="202"/>
      <c r="F721" s="49"/>
      <c r="G721" s="1"/>
      <c r="H721" s="1"/>
      <c r="I721" s="203"/>
      <c r="J721" s="1"/>
      <c r="N721" s="1"/>
    </row>
    <row r="722">
      <c r="C722" s="202"/>
      <c r="D722" s="202"/>
      <c r="F722" s="49"/>
      <c r="G722" s="1"/>
      <c r="H722" s="1"/>
      <c r="I722" s="203"/>
      <c r="J722" s="1"/>
      <c r="N722" s="1"/>
    </row>
    <row r="723">
      <c r="C723" s="202"/>
      <c r="D723" s="202"/>
      <c r="F723" s="49"/>
      <c r="G723" s="1"/>
      <c r="H723" s="1"/>
      <c r="I723" s="203"/>
      <c r="J723" s="1"/>
      <c r="N723" s="1"/>
    </row>
    <row r="724">
      <c r="C724" s="202"/>
      <c r="D724" s="202"/>
      <c r="F724" s="49"/>
      <c r="G724" s="1"/>
      <c r="H724" s="1"/>
      <c r="I724" s="203"/>
      <c r="J724" s="1"/>
      <c r="N724" s="1"/>
    </row>
    <row r="725">
      <c r="C725" s="202"/>
      <c r="D725" s="202"/>
      <c r="F725" s="49"/>
      <c r="G725" s="1"/>
      <c r="H725" s="1"/>
      <c r="I725" s="203"/>
      <c r="J725" s="1"/>
      <c r="N725" s="1"/>
    </row>
    <row r="726">
      <c r="C726" s="202"/>
      <c r="D726" s="202"/>
      <c r="F726" s="49"/>
      <c r="G726" s="1"/>
      <c r="H726" s="1"/>
      <c r="I726" s="203"/>
      <c r="J726" s="1"/>
      <c r="N726" s="1"/>
    </row>
    <row r="727">
      <c r="C727" s="202"/>
      <c r="D727" s="202"/>
      <c r="F727" s="49"/>
      <c r="G727" s="1"/>
      <c r="H727" s="1"/>
      <c r="I727" s="203"/>
      <c r="J727" s="1"/>
      <c r="N727" s="1"/>
    </row>
    <row r="728">
      <c r="C728" s="202"/>
      <c r="D728" s="202"/>
      <c r="F728" s="49"/>
      <c r="G728" s="1"/>
      <c r="H728" s="1"/>
      <c r="I728" s="203"/>
      <c r="J728" s="1"/>
      <c r="N728" s="1"/>
    </row>
    <row r="729">
      <c r="C729" s="202"/>
      <c r="D729" s="202"/>
      <c r="F729" s="49"/>
      <c r="G729" s="1"/>
      <c r="H729" s="1"/>
      <c r="I729" s="203"/>
      <c r="J729" s="1"/>
      <c r="N729" s="1"/>
    </row>
    <row r="730">
      <c r="C730" s="202"/>
      <c r="D730" s="202"/>
      <c r="F730" s="49"/>
      <c r="G730" s="1"/>
      <c r="H730" s="1"/>
      <c r="I730" s="203"/>
      <c r="J730" s="1"/>
      <c r="N730" s="1"/>
    </row>
    <row r="731">
      <c r="C731" s="202"/>
      <c r="D731" s="202"/>
      <c r="F731" s="49"/>
      <c r="G731" s="1"/>
      <c r="H731" s="1"/>
      <c r="I731" s="203"/>
      <c r="J731" s="1"/>
      <c r="N731" s="1"/>
    </row>
    <row r="732">
      <c r="C732" s="202"/>
      <c r="D732" s="202"/>
      <c r="F732" s="49"/>
      <c r="G732" s="1"/>
      <c r="H732" s="1"/>
      <c r="I732" s="203"/>
      <c r="J732" s="1"/>
      <c r="N732" s="1"/>
    </row>
    <row r="733">
      <c r="C733" s="202"/>
      <c r="D733" s="202"/>
      <c r="F733" s="49"/>
      <c r="G733" s="1"/>
      <c r="H733" s="1"/>
      <c r="I733" s="203"/>
      <c r="J733" s="1"/>
      <c r="N733" s="1"/>
    </row>
    <row r="734">
      <c r="C734" s="202"/>
      <c r="D734" s="202"/>
      <c r="F734" s="49"/>
      <c r="G734" s="1"/>
      <c r="H734" s="1"/>
      <c r="I734" s="203"/>
      <c r="J734" s="1"/>
      <c r="N734" s="1"/>
    </row>
    <row r="735">
      <c r="C735" s="202"/>
      <c r="D735" s="202"/>
      <c r="F735" s="49"/>
      <c r="G735" s="1"/>
      <c r="H735" s="1"/>
      <c r="I735" s="203"/>
      <c r="J735" s="1"/>
      <c r="N735" s="1"/>
    </row>
    <row r="736">
      <c r="C736" s="202"/>
      <c r="D736" s="202"/>
      <c r="F736" s="49"/>
      <c r="G736" s="1"/>
      <c r="H736" s="1"/>
      <c r="I736" s="203"/>
      <c r="J736" s="1"/>
      <c r="N736" s="1"/>
    </row>
    <row r="737">
      <c r="C737" s="202"/>
      <c r="D737" s="202"/>
      <c r="F737" s="49"/>
      <c r="G737" s="1"/>
      <c r="H737" s="1"/>
      <c r="I737" s="203"/>
      <c r="J737" s="1"/>
      <c r="N737" s="1"/>
    </row>
    <row r="738">
      <c r="C738" s="202"/>
      <c r="D738" s="202"/>
      <c r="F738" s="49"/>
      <c r="G738" s="1"/>
      <c r="H738" s="1"/>
      <c r="I738" s="203"/>
      <c r="J738" s="1"/>
      <c r="N738" s="1"/>
    </row>
    <row r="739">
      <c r="C739" s="202"/>
      <c r="D739" s="202"/>
      <c r="F739" s="49"/>
      <c r="G739" s="1"/>
      <c r="H739" s="1"/>
      <c r="I739" s="203"/>
      <c r="J739" s="1"/>
      <c r="N739" s="1"/>
    </row>
    <row r="740">
      <c r="C740" s="202"/>
      <c r="D740" s="202"/>
      <c r="F740" s="49"/>
      <c r="G740" s="1"/>
      <c r="H740" s="1"/>
      <c r="I740" s="203"/>
      <c r="J740" s="1"/>
      <c r="N740" s="1"/>
    </row>
    <row r="741">
      <c r="C741" s="202"/>
      <c r="D741" s="202"/>
      <c r="F741" s="49"/>
      <c r="G741" s="1"/>
      <c r="H741" s="1"/>
      <c r="I741" s="203"/>
      <c r="J741" s="1"/>
      <c r="N741" s="1"/>
    </row>
    <row r="742">
      <c r="C742" s="202"/>
      <c r="D742" s="202"/>
      <c r="F742" s="49"/>
      <c r="G742" s="1"/>
      <c r="H742" s="1"/>
      <c r="I742" s="203"/>
      <c r="J742" s="1"/>
      <c r="N742" s="1"/>
    </row>
    <row r="743">
      <c r="C743" s="202"/>
      <c r="D743" s="202"/>
      <c r="F743" s="49"/>
      <c r="G743" s="1"/>
      <c r="H743" s="1"/>
      <c r="I743" s="203"/>
      <c r="J743" s="1"/>
      <c r="N743" s="1"/>
    </row>
    <row r="744">
      <c r="C744" s="202"/>
      <c r="D744" s="202"/>
      <c r="F744" s="49"/>
      <c r="G744" s="1"/>
      <c r="H744" s="1"/>
      <c r="I744" s="203"/>
      <c r="J744" s="1"/>
      <c r="N744" s="1"/>
    </row>
    <row r="745">
      <c r="C745" s="202"/>
      <c r="D745" s="202"/>
      <c r="F745" s="49"/>
      <c r="G745" s="1"/>
      <c r="H745" s="1"/>
      <c r="I745" s="203"/>
      <c r="J745" s="1"/>
      <c r="N745" s="1"/>
    </row>
    <row r="746">
      <c r="C746" s="202"/>
      <c r="D746" s="202"/>
      <c r="F746" s="49"/>
      <c r="G746" s="1"/>
      <c r="H746" s="1"/>
      <c r="I746" s="203"/>
      <c r="J746" s="1"/>
      <c r="N746" s="1"/>
    </row>
    <row r="747">
      <c r="C747" s="202"/>
      <c r="D747" s="202"/>
      <c r="F747" s="49"/>
      <c r="G747" s="1"/>
      <c r="H747" s="1"/>
      <c r="I747" s="203"/>
      <c r="J747" s="1"/>
      <c r="N747" s="1"/>
    </row>
    <row r="748">
      <c r="C748" s="202"/>
      <c r="D748" s="202"/>
      <c r="F748" s="49"/>
      <c r="G748" s="1"/>
      <c r="H748" s="1"/>
      <c r="I748" s="203"/>
      <c r="J748" s="1"/>
      <c r="N748" s="1"/>
    </row>
    <row r="749">
      <c r="C749" s="202"/>
      <c r="D749" s="202"/>
      <c r="F749" s="49"/>
      <c r="G749" s="1"/>
      <c r="H749" s="1"/>
      <c r="I749" s="203"/>
      <c r="J749" s="1"/>
      <c r="N749" s="1"/>
    </row>
    <row r="750">
      <c r="C750" s="202"/>
      <c r="D750" s="202"/>
      <c r="F750" s="49"/>
      <c r="G750" s="1"/>
      <c r="H750" s="1"/>
      <c r="I750" s="203"/>
      <c r="J750" s="1"/>
      <c r="N750" s="1"/>
    </row>
    <row r="751">
      <c r="C751" s="202"/>
      <c r="D751" s="202"/>
      <c r="F751" s="49"/>
      <c r="G751" s="1"/>
      <c r="H751" s="1"/>
      <c r="I751" s="203"/>
      <c r="J751" s="1"/>
      <c r="N751" s="1"/>
    </row>
    <row r="752">
      <c r="C752" s="202"/>
      <c r="D752" s="202"/>
      <c r="F752" s="49"/>
      <c r="G752" s="1"/>
      <c r="H752" s="1"/>
      <c r="I752" s="203"/>
      <c r="J752" s="1"/>
      <c r="N752" s="1"/>
    </row>
    <row r="753">
      <c r="C753" s="202"/>
      <c r="D753" s="202"/>
      <c r="F753" s="49"/>
      <c r="G753" s="1"/>
      <c r="H753" s="1"/>
      <c r="I753" s="203"/>
      <c r="J753" s="1"/>
      <c r="N753" s="1"/>
    </row>
    <row r="754">
      <c r="C754" s="202"/>
      <c r="D754" s="202"/>
      <c r="F754" s="49"/>
      <c r="G754" s="1"/>
      <c r="H754" s="1"/>
      <c r="I754" s="203"/>
      <c r="J754" s="1"/>
      <c r="N754" s="1"/>
    </row>
    <row r="755">
      <c r="C755" s="202"/>
      <c r="D755" s="202"/>
      <c r="F755" s="49"/>
      <c r="G755" s="1"/>
      <c r="H755" s="1"/>
      <c r="I755" s="203"/>
      <c r="J755" s="1"/>
      <c r="N755" s="1"/>
    </row>
    <row r="756">
      <c r="C756" s="202"/>
      <c r="D756" s="202"/>
      <c r="F756" s="49"/>
      <c r="G756" s="1"/>
      <c r="H756" s="1"/>
      <c r="I756" s="203"/>
      <c r="J756" s="1"/>
      <c r="N756" s="1"/>
    </row>
    <row r="757">
      <c r="C757" s="202"/>
      <c r="D757" s="202"/>
      <c r="F757" s="49"/>
      <c r="G757" s="1"/>
      <c r="H757" s="1"/>
      <c r="I757" s="203"/>
      <c r="J757" s="1"/>
      <c r="N757" s="1"/>
    </row>
    <row r="758">
      <c r="C758" s="202"/>
      <c r="D758" s="202"/>
      <c r="F758" s="49"/>
      <c r="G758" s="1"/>
      <c r="H758" s="1"/>
      <c r="I758" s="203"/>
      <c r="J758" s="1"/>
      <c r="N758" s="1"/>
    </row>
    <row r="759">
      <c r="C759" s="202"/>
      <c r="D759" s="202"/>
      <c r="F759" s="49"/>
      <c r="G759" s="1"/>
      <c r="H759" s="1"/>
      <c r="I759" s="203"/>
      <c r="J759" s="1"/>
      <c r="N759" s="1"/>
    </row>
    <row r="760">
      <c r="C760" s="202"/>
      <c r="D760" s="202"/>
      <c r="F760" s="49"/>
      <c r="G760" s="1"/>
      <c r="H760" s="1"/>
      <c r="I760" s="203"/>
      <c r="J760" s="1"/>
      <c r="N760" s="1"/>
    </row>
    <row r="761">
      <c r="C761" s="202"/>
      <c r="D761" s="202"/>
      <c r="F761" s="49"/>
      <c r="G761" s="1"/>
      <c r="H761" s="1"/>
      <c r="I761" s="203"/>
      <c r="J761" s="1"/>
      <c r="N761" s="1"/>
    </row>
    <row r="762">
      <c r="C762" s="202"/>
      <c r="D762" s="202"/>
      <c r="F762" s="49"/>
      <c r="G762" s="1"/>
      <c r="H762" s="1"/>
      <c r="I762" s="203"/>
      <c r="J762" s="1"/>
      <c r="N762" s="1"/>
    </row>
    <row r="763">
      <c r="C763" s="202"/>
      <c r="D763" s="202"/>
      <c r="F763" s="49"/>
      <c r="G763" s="1"/>
      <c r="H763" s="1"/>
      <c r="I763" s="203"/>
      <c r="J763" s="1"/>
      <c r="N763" s="1"/>
    </row>
    <row r="764">
      <c r="C764" s="202"/>
      <c r="D764" s="202"/>
      <c r="F764" s="49"/>
      <c r="G764" s="1"/>
      <c r="H764" s="1"/>
      <c r="I764" s="203"/>
      <c r="J764" s="1"/>
      <c r="N764" s="1"/>
    </row>
    <row r="765">
      <c r="C765" s="202"/>
      <c r="D765" s="202"/>
      <c r="F765" s="49"/>
      <c r="G765" s="1"/>
      <c r="H765" s="1"/>
      <c r="I765" s="203"/>
      <c r="J765" s="1"/>
      <c r="N765" s="1"/>
    </row>
    <row r="766">
      <c r="C766" s="202"/>
      <c r="D766" s="202"/>
      <c r="F766" s="49"/>
      <c r="G766" s="1"/>
      <c r="H766" s="1"/>
      <c r="I766" s="203"/>
      <c r="J766" s="1"/>
      <c r="N766" s="1"/>
    </row>
    <row r="767">
      <c r="C767" s="202"/>
      <c r="D767" s="202"/>
      <c r="F767" s="49"/>
      <c r="G767" s="1"/>
      <c r="H767" s="1"/>
      <c r="I767" s="203"/>
      <c r="J767" s="1"/>
      <c r="N767" s="1"/>
    </row>
    <row r="768">
      <c r="C768" s="202"/>
      <c r="D768" s="202"/>
      <c r="F768" s="49"/>
      <c r="G768" s="1"/>
      <c r="H768" s="1"/>
      <c r="I768" s="203"/>
      <c r="J768" s="1"/>
      <c r="N768" s="1"/>
    </row>
    <row r="769">
      <c r="C769" s="202"/>
      <c r="D769" s="202"/>
      <c r="F769" s="49"/>
      <c r="G769" s="1"/>
      <c r="H769" s="1"/>
      <c r="I769" s="203"/>
      <c r="J769" s="1"/>
      <c r="N769" s="1"/>
    </row>
    <row r="770">
      <c r="C770" s="202"/>
      <c r="D770" s="202"/>
      <c r="F770" s="49"/>
      <c r="G770" s="1"/>
      <c r="H770" s="1"/>
      <c r="I770" s="203"/>
      <c r="J770" s="1"/>
      <c r="N770" s="1"/>
    </row>
    <row r="771">
      <c r="C771" s="202"/>
      <c r="D771" s="202"/>
      <c r="F771" s="49"/>
      <c r="G771" s="1"/>
      <c r="H771" s="1"/>
      <c r="I771" s="203"/>
      <c r="J771" s="1"/>
      <c r="N771" s="1"/>
    </row>
    <row r="772">
      <c r="C772" s="202"/>
      <c r="D772" s="202"/>
      <c r="F772" s="49"/>
      <c r="G772" s="1"/>
      <c r="H772" s="1"/>
      <c r="I772" s="203"/>
      <c r="J772" s="1"/>
      <c r="N772" s="1"/>
    </row>
    <row r="773">
      <c r="C773" s="202"/>
      <c r="D773" s="202"/>
      <c r="F773" s="49"/>
      <c r="G773" s="1"/>
      <c r="H773" s="1"/>
      <c r="I773" s="203"/>
      <c r="J773" s="1"/>
      <c r="N773" s="1"/>
    </row>
    <row r="774">
      <c r="C774" s="202"/>
      <c r="D774" s="202"/>
      <c r="F774" s="49"/>
      <c r="G774" s="1"/>
      <c r="H774" s="1"/>
      <c r="I774" s="203"/>
      <c r="J774" s="1"/>
      <c r="N774" s="1"/>
    </row>
    <row r="775">
      <c r="C775" s="202"/>
      <c r="D775" s="202"/>
      <c r="F775" s="49"/>
      <c r="G775" s="1"/>
      <c r="H775" s="1"/>
      <c r="I775" s="203"/>
      <c r="J775" s="1"/>
      <c r="N775" s="1"/>
    </row>
    <row r="776">
      <c r="C776" s="202"/>
      <c r="D776" s="202"/>
      <c r="F776" s="49"/>
      <c r="G776" s="1"/>
      <c r="H776" s="1"/>
      <c r="I776" s="203"/>
      <c r="J776" s="1"/>
      <c r="N776" s="1"/>
    </row>
    <row r="777">
      <c r="C777" s="202"/>
      <c r="D777" s="202"/>
      <c r="F777" s="49"/>
      <c r="G777" s="1"/>
      <c r="H777" s="1"/>
      <c r="I777" s="203"/>
      <c r="J777" s="1"/>
      <c r="N777" s="1"/>
    </row>
    <row r="778">
      <c r="C778" s="202"/>
      <c r="D778" s="202"/>
      <c r="F778" s="49"/>
      <c r="G778" s="1"/>
      <c r="H778" s="1"/>
      <c r="I778" s="203"/>
      <c r="J778" s="1"/>
      <c r="N778" s="1"/>
    </row>
    <row r="779">
      <c r="C779" s="202"/>
      <c r="D779" s="202"/>
      <c r="F779" s="49"/>
      <c r="G779" s="1"/>
      <c r="H779" s="1"/>
      <c r="I779" s="203"/>
      <c r="J779" s="1"/>
      <c r="N779" s="1"/>
    </row>
    <row r="780">
      <c r="C780" s="202"/>
      <c r="D780" s="202"/>
      <c r="F780" s="49"/>
      <c r="G780" s="1"/>
      <c r="H780" s="1"/>
      <c r="I780" s="203"/>
      <c r="J780" s="1"/>
      <c r="N780" s="1"/>
    </row>
    <row r="781">
      <c r="C781" s="202"/>
      <c r="D781" s="202"/>
      <c r="F781" s="49"/>
      <c r="G781" s="1"/>
      <c r="H781" s="1"/>
      <c r="I781" s="203"/>
      <c r="J781" s="1"/>
      <c r="N781" s="1"/>
    </row>
    <row r="782">
      <c r="C782" s="202"/>
      <c r="D782" s="202"/>
      <c r="F782" s="49"/>
      <c r="G782" s="1"/>
      <c r="H782" s="1"/>
      <c r="I782" s="203"/>
      <c r="J782" s="1"/>
      <c r="N782" s="1"/>
    </row>
    <row r="783">
      <c r="C783" s="202"/>
      <c r="D783" s="202"/>
      <c r="F783" s="49"/>
      <c r="G783" s="1"/>
      <c r="H783" s="1"/>
      <c r="I783" s="203"/>
      <c r="J783" s="1"/>
      <c r="N783" s="1"/>
    </row>
    <row r="784">
      <c r="C784" s="202"/>
      <c r="D784" s="202"/>
      <c r="F784" s="49"/>
      <c r="G784" s="1"/>
      <c r="H784" s="1"/>
      <c r="I784" s="203"/>
      <c r="J784" s="1"/>
      <c r="N784" s="1"/>
    </row>
    <row r="785">
      <c r="C785" s="202"/>
      <c r="D785" s="202"/>
      <c r="F785" s="49"/>
      <c r="G785" s="1"/>
      <c r="H785" s="1"/>
      <c r="I785" s="203"/>
      <c r="J785" s="1"/>
      <c r="N785" s="1"/>
    </row>
    <row r="786">
      <c r="C786" s="202"/>
      <c r="D786" s="202"/>
      <c r="F786" s="49"/>
      <c r="G786" s="1"/>
      <c r="H786" s="1"/>
      <c r="I786" s="203"/>
      <c r="J786" s="1"/>
      <c r="N786" s="1"/>
    </row>
    <row r="787">
      <c r="C787" s="202"/>
      <c r="D787" s="202"/>
      <c r="F787" s="49"/>
      <c r="G787" s="1"/>
      <c r="H787" s="1"/>
      <c r="I787" s="203"/>
      <c r="J787" s="1"/>
      <c r="N787" s="1"/>
    </row>
    <row r="788">
      <c r="C788" s="202"/>
      <c r="D788" s="202"/>
      <c r="F788" s="49"/>
      <c r="G788" s="1"/>
      <c r="H788" s="1"/>
      <c r="I788" s="203"/>
      <c r="J788" s="1"/>
      <c r="N788" s="1"/>
    </row>
    <row r="789">
      <c r="C789" s="202"/>
      <c r="D789" s="202"/>
      <c r="F789" s="49"/>
      <c r="G789" s="1"/>
      <c r="H789" s="1"/>
      <c r="I789" s="203"/>
      <c r="J789" s="1"/>
      <c r="N789" s="1"/>
    </row>
    <row r="790">
      <c r="C790" s="202"/>
      <c r="D790" s="202"/>
      <c r="F790" s="49"/>
      <c r="G790" s="1"/>
      <c r="H790" s="1"/>
      <c r="I790" s="203"/>
      <c r="J790" s="1"/>
      <c r="N790" s="1"/>
    </row>
    <row r="791">
      <c r="C791" s="202"/>
      <c r="D791" s="202"/>
      <c r="F791" s="49"/>
      <c r="G791" s="1"/>
      <c r="H791" s="1"/>
      <c r="I791" s="203"/>
      <c r="J791" s="1"/>
      <c r="N791" s="1"/>
    </row>
    <row r="792">
      <c r="C792" s="202"/>
      <c r="D792" s="202"/>
      <c r="F792" s="49"/>
      <c r="G792" s="1"/>
      <c r="H792" s="1"/>
      <c r="I792" s="203"/>
      <c r="J792" s="1"/>
      <c r="N792" s="1"/>
    </row>
    <row r="793">
      <c r="C793" s="202"/>
      <c r="D793" s="202"/>
      <c r="F793" s="49"/>
      <c r="G793" s="1"/>
      <c r="H793" s="1"/>
      <c r="I793" s="203"/>
      <c r="J793" s="1"/>
      <c r="N793" s="1"/>
    </row>
    <row r="794">
      <c r="C794" s="202"/>
      <c r="D794" s="202"/>
      <c r="F794" s="49"/>
      <c r="G794" s="1"/>
      <c r="H794" s="1"/>
      <c r="I794" s="203"/>
      <c r="J794" s="1"/>
      <c r="N794" s="1"/>
    </row>
    <row r="795">
      <c r="C795" s="202"/>
      <c r="D795" s="202"/>
      <c r="F795" s="49"/>
      <c r="G795" s="1"/>
      <c r="H795" s="1"/>
      <c r="I795" s="203"/>
      <c r="J795" s="1"/>
      <c r="N795" s="1"/>
    </row>
    <row r="796">
      <c r="C796" s="202"/>
      <c r="D796" s="202"/>
      <c r="F796" s="49"/>
      <c r="G796" s="1"/>
      <c r="H796" s="1"/>
      <c r="I796" s="203"/>
      <c r="J796" s="1"/>
      <c r="N796" s="1"/>
    </row>
    <row r="797">
      <c r="C797" s="202"/>
      <c r="D797" s="202"/>
      <c r="F797" s="49"/>
      <c r="G797" s="1"/>
      <c r="H797" s="1"/>
      <c r="I797" s="203"/>
      <c r="J797" s="1"/>
      <c r="N797" s="1"/>
    </row>
    <row r="798">
      <c r="C798" s="202"/>
      <c r="D798" s="202"/>
      <c r="F798" s="49"/>
      <c r="G798" s="1"/>
      <c r="H798" s="1"/>
      <c r="I798" s="203"/>
      <c r="J798" s="1"/>
      <c r="N798" s="1"/>
    </row>
    <row r="799">
      <c r="C799" s="202"/>
      <c r="D799" s="202"/>
      <c r="F799" s="49"/>
      <c r="G799" s="1"/>
      <c r="H799" s="1"/>
      <c r="I799" s="203"/>
      <c r="J799" s="1"/>
      <c r="N799" s="1"/>
    </row>
    <row r="800">
      <c r="C800" s="202"/>
      <c r="D800" s="202"/>
      <c r="F800" s="49"/>
      <c r="G800" s="1"/>
      <c r="H800" s="1"/>
      <c r="I800" s="203"/>
      <c r="J800" s="1"/>
      <c r="N800" s="1"/>
    </row>
    <row r="801">
      <c r="C801" s="202"/>
      <c r="D801" s="202"/>
      <c r="F801" s="49"/>
      <c r="G801" s="1"/>
      <c r="H801" s="1"/>
      <c r="I801" s="203"/>
      <c r="J801" s="1"/>
      <c r="N801" s="1"/>
    </row>
    <row r="802">
      <c r="C802" s="202"/>
      <c r="D802" s="202"/>
      <c r="F802" s="49"/>
      <c r="G802" s="1"/>
      <c r="H802" s="1"/>
      <c r="I802" s="203"/>
      <c r="J802" s="1"/>
      <c r="N802" s="1"/>
    </row>
    <row r="803">
      <c r="C803" s="202"/>
      <c r="D803" s="202"/>
      <c r="F803" s="49"/>
      <c r="G803" s="1"/>
      <c r="H803" s="1"/>
      <c r="I803" s="203"/>
      <c r="J803" s="1"/>
      <c r="N803" s="1"/>
    </row>
    <row r="804">
      <c r="C804" s="202"/>
      <c r="D804" s="202"/>
      <c r="F804" s="49"/>
      <c r="G804" s="1"/>
      <c r="H804" s="1"/>
      <c r="I804" s="203"/>
      <c r="J804" s="1"/>
      <c r="N804" s="1"/>
    </row>
    <row r="805">
      <c r="C805" s="202"/>
      <c r="D805" s="202"/>
      <c r="F805" s="49"/>
      <c r="G805" s="1"/>
      <c r="H805" s="1"/>
      <c r="I805" s="203"/>
      <c r="J805" s="1"/>
      <c r="N805" s="1"/>
    </row>
    <row r="806">
      <c r="C806" s="202"/>
      <c r="D806" s="202"/>
      <c r="F806" s="49"/>
      <c r="G806" s="1"/>
      <c r="H806" s="1"/>
      <c r="I806" s="203"/>
      <c r="J806" s="1"/>
      <c r="N806" s="1"/>
    </row>
    <row r="807">
      <c r="C807" s="202"/>
      <c r="D807" s="202"/>
      <c r="F807" s="49"/>
      <c r="G807" s="1"/>
      <c r="H807" s="1"/>
      <c r="I807" s="203"/>
      <c r="J807" s="1"/>
      <c r="N807" s="1"/>
    </row>
    <row r="808">
      <c r="C808" s="202"/>
      <c r="D808" s="202"/>
      <c r="F808" s="49"/>
      <c r="G808" s="1"/>
      <c r="H808" s="1"/>
      <c r="I808" s="203"/>
      <c r="J808" s="1"/>
      <c r="N808" s="1"/>
    </row>
    <row r="809">
      <c r="C809" s="202"/>
      <c r="D809" s="202"/>
      <c r="F809" s="49"/>
      <c r="G809" s="1"/>
      <c r="H809" s="1"/>
      <c r="I809" s="203"/>
      <c r="J809" s="1"/>
      <c r="N809" s="1"/>
    </row>
    <row r="810">
      <c r="C810" s="202"/>
      <c r="D810" s="202"/>
      <c r="F810" s="49"/>
      <c r="G810" s="1"/>
      <c r="H810" s="1"/>
      <c r="I810" s="203"/>
      <c r="J810" s="1"/>
      <c r="N810" s="1"/>
    </row>
    <row r="811">
      <c r="C811" s="202"/>
      <c r="D811" s="202"/>
      <c r="F811" s="49"/>
      <c r="G811" s="1"/>
      <c r="H811" s="1"/>
      <c r="I811" s="203"/>
      <c r="J811" s="1"/>
      <c r="N811" s="1"/>
    </row>
    <row r="812">
      <c r="C812" s="202"/>
      <c r="D812" s="202"/>
      <c r="F812" s="49"/>
      <c r="G812" s="1"/>
      <c r="H812" s="1"/>
      <c r="I812" s="203"/>
      <c r="J812" s="1"/>
      <c r="N812" s="1"/>
    </row>
    <row r="813">
      <c r="C813" s="202"/>
      <c r="D813" s="202"/>
      <c r="F813" s="49"/>
      <c r="G813" s="1"/>
      <c r="H813" s="1"/>
      <c r="I813" s="203"/>
      <c r="J813" s="1"/>
      <c r="N813" s="1"/>
    </row>
    <row r="814">
      <c r="C814" s="202"/>
      <c r="D814" s="202"/>
      <c r="F814" s="49"/>
      <c r="G814" s="1"/>
      <c r="H814" s="1"/>
      <c r="I814" s="203"/>
      <c r="J814" s="1"/>
      <c r="N814" s="1"/>
    </row>
    <row r="815">
      <c r="C815" s="202"/>
      <c r="D815" s="202"/>
      <c r="F815" s="49"/>
      <c r="G815" s="1"/>
      <c r="H815" s="1"/>
      <c r="I815" s="203"/>
      <c r="J815" s="1"/>
      <c r="N815" s="1"/>
    </row>
    <row r="816">
      <c r="C816" s="202"/>
      <c r="D816" s="202"/>
      <c r="F816" s="49"/>
      <c r="G816" s="1"/>
      <c r="H816" s="1"/>
      <c r="I816" s="203"/>
      <c r="J816" s="1"/>
      <c r="N816" s="1"/>
    </row>
    <row r="817">
      <c r="C817" s="202"/>
      <c r="D817" s="202"/>
      <c r="F817" s="49"/>
      <c r="G817" s="1"/>
      <c r="H817" s="1"/>
      <c r="I817" s="203"/>
      <c r="J817" s="1"/>
      <c r="N817" s="1"/>
    </row>
    <row r="818">
      <c r="C818" s="202"/>
      <c r="D818" s="202"/>
      <c r="F818" s="49"/>
      <c r="G818" s="1"/>
      <c r="H818" s="1"/>
      <c r="I818" s="203"/>
      <c r="J818" s="1"/>
      <c r="N818" s="1"/>
    </row>
    <row r="819">
      <c r="C819" s="202"/>
      <c r="D819" s="202"/>
      <c r="F819" s="49"/>
      <c r="G819" s="1"/>
      <c r="H819" s="1"/>
      <c r="I819" s="203"/>
      <c r="J819" s="1"/>
      <c r="N819" s="1"/>
    </row>
    <row r="820">
      <c r="C820" s="202"/>
      <c r="D820" s="202"/>
      <c r="F820" s="49"/>
      <c r="G820" s="1"/>
      <c r="H820" s="1"/>
      <c r="I820" s="203"/>
      <c r="J820" s="1"/>
      <c r="N820" s="1"/>
    </row>
    <row r="821">
      <c r="C821" s="202"/>
      <c r="D821" s="202"/>
      <c r="F821" s="49"/>
      <c r="G821" s="1"/>
      <c r="H821" s="1"/>
      <c r="I821" s="203"/>
      <c r="J821" s="1"/>
      <c r="N821" s="1"/>
    </row>
    <row r="822">
      <c r="C822" s="202"/>
      <c r="D822" s="202"/>
      <c r="F822" s="49"/>
      <c r="G822" s="1"/>
      <c r="H822" s="1"/>
      <c r="I822" s="203"/>
      <c r="J822" s="1"/>
      <c r="N822" s="1"/>
    </row>
    <row r="823">
      <c r="C823" s="202"/>
      <c r="D823" s="202"/>
      <c r="F823" s="49"/>
      <c r="G823" s="1"/>
      <c r="H823" s="1"/>
      <c r="I823" s="203"/>
      <c r="J823" s="1"/>
      <c r="N823" s="1"/>
    </row>
    <row r="824">
      <c r="C824" s="202"/>
      <c r="D824" s="202"/>
      <c r="F824" s="49"/>
      <c r="G824" s="1"/>
      <c r="H824" s="1"/>
      <c r="I824" s="203"/>
      <c r="J824" s="1"/>
      <c r="N824" s="1"/>
    </row>
    <row r="825">
      <c r="C825" s="202"/>
      <c r="D825" s="202"/>
      <c r="F825" s="49"/>
      <c r="G825" s="1"/>
      <c r="H825" s="1"/>
      <c r="I825" s="203"/>
      <c r="J825" s="1"/>
      <c r="N825" s="1"/>
    </row>
    <row r="826">
      <c r="C826" s="202"/>
      <c r="D826" s="202"/>
      <c r="F826" s="49"/>
      <c r="G826" s="1"/>
      <c r="H826" s="1"/>
      <c r="I826" s="203"/>
      <c r="J826" s="1"/>
      <c r="N826" s="1"/>
    </row>
    <row r="827">
      <c r="C827" s="202"/>
      <c r="D827" s="202"/>
      <c r="F827" s="49"/>
      <c r="G827" s="1"/>
      <c r="H827" s="1"/>
      <c r="I827" s="203"/>
      <c r="J827" s="1"/>
      <c r="N827" s="1"/>
    </row>
    <row r="828">
      <c r="C828" s="202"/>
      <c r="D828" s="202"/>
      <c r="F828" s="49"/>
      <c r="G828" s="1"/>
      <c r="H828" s="1"/>
      <c r="I828" s="203"/>
      <c r="J828" s="1"/>
      <c r="N828" s="1"/>
    </row>
    <row r="829">
      <c r="C829" s="202"/>
      <c r="D829" s="202"/>
      <c r="F829" s="49"/>
      <c r="G829" s="1"/>
      <c r="H829" s="1"/>
      <c r="I829" s="203"/>
      <c r="J829" s="1"/>
      <c r="N829" s="1"/>
    </row>
    <row r="830">
      <c r="C830" s="202"/>
      <c r="D830" s="202"/>
      <c r="F830" s="49"/>
      <c r="G830" s="1"/>
      <c r="H830" s="1"/>
      <c r="I830" s="203"/>
      <c r="J830" s="1"/>
      <c r="N830" s="1"/>
    </row>
    <row r="831">
      <c r="C831" s="202"/>
      <c r="D831" s="202"/>
      <c r="F831" s="49"/>
      <c r="G831" s="1"/>
      <c r="H831" s="1"/>
      <c r="I831" s="203"/>
      <c r="J831" s="1"/>
      <c r="N831" s="1"/>
    </row>
    <row r="832">
      <c r="C832" s="202"/>
      <c r="D832" s="202"/>
      <c r="F832" s="49"/>
      <c r="G832" s="1"/>
      <c r="H832" s="1"/>
      <c r="I832" s="203"/>
      <c r="J832" s="1"/>
      <c r="N832" s="1"/>
    </row>
    <row r="833">
      <c r="C833" s="202"/>
      <c r="D833" s="202"/>
      <c r="F833" s="49"/>
      <c r="G833" s="1"/>
      <c r="H833" s="1"/>
      <c r="I833" s="203"/>
      <c r="J833" s="1"/>
      <c r="N833" s="1"/>
    </row>
    <row r="834">
      <c r="C834" s="202"/>
      <c r="D834" s="202"/>
      <c r="F834" s="49"/>
      <c r="G834" s="1"/>
      <c r="H834" s="1"/>
      <c r="I834" s="203"/>
      <c r="J834" s="1"/>
      <c r="N834" s="1"/>
    </row>
    <row r="835">
      <c r="C835" s="202"/>
      <c r="D835" s="202"/>
      <c r="F835" s="49"/>
      <c r="G835" s="1"/>
      <c r="H835" s="1"/>
      <c r="I835" s="203"/>
      <c r="J835" s="1"/>
      <c r="N835" s="1"/>
    </row>
    <row r="836">
      <c r="C836" s="202"/>
      <c r="D836" s="202"/>
      <c r="F836" s="49"/>
      <c r="G836" s="1"/>
      <c r="H836" s="1"/>
      <c r="I836" s="203"/>
      <c r="J836" s="1"/>
      <c r="N836" s="1"/>
    </row>
    <row r="837">
      <c r="C837" s="202"/>
      <c r="D837" s="202"/>
      <c r="F837" s="49"/>
      <c r="G837" s="1"/>
      <c r="H837" s="1"/>
      <c r="I837" s="203"/>
      <c r="J837" s="1"/>
      <c r="N837" s="1"/>
    </row>
    <row r="838">
      <c r="C838" s="202"/>
      <c r="D838" s="202"/>
      <c r="F838" s="49"/>
      <c r="G838" s="1"/>
      <c r="H838" s="1"/>
      <c r="I838" s="203"/>
      <c r="J838" s="1"/>
      <c r="N838" s="1"/>
    </row>
    <row r="839">
      <c r="C839" s="202"/>
      <c r="D839" s="202"/>
      <c r="F839" s="49"/>
      <c r="G839" s="1"/>
      <c r="H839" s="1"/>
      <c r="I839" s="203"/>
      <c r="J839" s="1"/>
      <c r="N839" s="1"/>
    </row>
    <row r="840">
      <c r="C840" s="202"/>
      <c r="D840" s="202"/>
      <c r="F840" s="49"/>
      <c r="G840" s="1"/>
      <c r="H840" s="1"/>
      <c r="I840" s="203"/>
      <c r="J840" s="1"/>
      <c r="N840" s="1"/>
    </row>
    <row r="841">
      <c r="C841" s="202"/>
      <c r="D841" s="202"/>
      <c r="F841" s="49"/>
      <c r="G841" s="1"/>
      <c r="H841" s="1"/>
      <c r="I841" s="203"/>
      <c r="J841" s="1"/>
      <c r="N841" s="1"/>
    </row>
    <row r="842">
      <c r="C842" s="202"/>
      <c r="D842" s="202"/>
      <c r="F842" s="49"/>
      <c r="G842" s="1"/>
      <c r="H842" s="1"/>
      <c r="I842" s="203"/>
      <c r="J842" s="1"/>
      <c r="N842" s="1"/>
    </row>
    <row r="843">
      <c r="C843" s="202"/>
      <c r="D843" s="202"/>
      <c r="F843" s="49"/>
      <c r="G843" s="1"/>
      <c r="H843" s="1"/>
      <c r="I843" s="203"/>
      <c r="J843" s="1"/>
      <c r="N843" s="1"/>
    </row>
    <row r="844">
      <c r="C844" s="202"/>
      <c r="D844" s="202"/>
      <c r="F844" s="49"/>
      <c r="G844" s="1"/>
      <c r="H844" s="1"/>
      <c r="I844" s="203"/>
      <c r="J844" s="1"/>
      <c r="N844" s="1"/>
    </row>
    <row r="845">
      <c r="C845" s="202"/>
      <c r="D845" s="202"/>
      <c r="F845" s="49"/>
      <c r="G845" s="1"/>
      <c r="H845" s="1"/>
      <c r="I845" s="203"/>
      <c r="J845" s="1"/>
      <c r="N845" s="1"/>
    </row>
    <row r="846">
      <c r="C846" s="202"/>
      <c r="D846" s="202"/>
      <c r="F846" s="49"/>
      <c r="G846" s="1"/>
      <c r="H846" s="1"/>
      <c r="I846" s="203"/>
      <c r="J846" s="1"/>
      <c r="N846" s="1"/>
    </row>
    <row r="847">
      <c r="C847" s="202"/>
      <c r="D847" s="202"/>
      <c r="F847" s="49"/>
      <c r="G847" s="1"/>
      <c r="H847" s="1"/>
      <c r="I847" s="203"/>
      <c r="J847" s="1"/>
      <c r="N847" s="1"/>
    </row>
    <row r="848">
      <c r="C848" s="202"/>
      <c r="D848" s="202"/>
      <c r="F848" s="49"/>
      <c r="G848" s="1"/>
      <c r="H848" s="1"/>
      <c r="I848" s="203"/>
      <c r="J848" s="1"/>
      <c r="N848" s="1"/>
    </row>
    <row r="849">
      <c r="C849" s="202"/>
      <c r="D849" s="202"/>
      <c r="F849" s="49"/>
      <c r="G849" s="1"/>
      <c r="H849" s="1"/>
      <c r="I849" s="203"/>
      <c r="J849" s="1"/>
      <c r="N849" s="1"/>
    </row>
    <row r="850">
      <c r="C850" s="202"/>
      <c r="D850" s="202"/>
      <c r="F850" s="49"/>
      <c r="G850" s="1"/>
      <c r="H850" s="1"/>
      <c r="I850" s="203"/>
      <c r="J850" s="1"/>
      <c r="N850" s="1"/>
    </row>
    <row r="851">
      <c r="C851" s="202"/>
      <c r="D851" s="202"/>
      <c r="F851" s="49"/>
      <c r="G851" s="1"/>
      <c r="H851" s="1"/>
      <c r="I851" s="203"/>
      <c r="J851" s="1"/>
      <c r="N851" s="1"/>
    </row>
    <row r="852">
      <c r="C852" s="202"/>
      <c r="D852" s="202"/>
      <c r="F852" s="49"/>
      <c r="G852" s="1"/>
      <c r="H852" s="1"/>
      <c r="I852" s="203"/>
      <c r="J852" s="1"/>
      <c r="N852" s="1"/>
    </row>
    <row r="853">
      <c r="C853" s="202"/>
      <c r="D853" s="202"/>
      <c r="F853" s="49"/>
      <c r="G853" s="1"/>
      <c r="H853" s="1"/>
      <c r="I853" s="203"/>
      <c r="J853" s="1"/>
      <c r="N853" s="1"/>
    </row>
    <row r="854">
      <c r="C854" s="202"/>
      <c r="D854" s="202"/>
      <c r="F854" s="49"/>
      <c r="G854" s="1"/>
      <c r="H854" s="1"/>
      <c r="I854" s="203"/>
      <c r="J854" s="1"/>
      <c r="N854" s="1"/>
    </row>
    <row r="855">
      <c r="C855" s="202"/>
      <c r="D855" s="202"/>
      <c r="F855" s="49"/>
      <c r="G855" s="1"/>
      <c r="H855" s="1"/>
      <c r="I855" s="203"/>
      <c r="J855" s="1"/>
      <c r="N855" s="1"/>
    </row>
    <row r="856">
      <c r="C856" s="202"/>
      <c r="D856" s="202"/>
      <c r="F856" s="49"/>
      <c r="G856" s="1"/>
      <c r="H856" s="1"/>
      <c r="I856" s="203"/>
      <c r="J856" s="1"/>
      <c r="N856" s="1"/>
    </row>
    <row r="857">
      <c r="C857" s="202"/>
      <c r="D857" s="202"/>
      <c r="F857" s="49"/>
      <c r="G857" s="1"/>
      <c r="H857" s="1"/>
      <c r="I857" s="203"/>
      <c r="J857" s="1"/>
      <c r="N857" s="1"/>
    </row>
    <row r="858">
      <c r="C858" s="202"/>
      <c r="D858" s="202"/>
      <c r="F858" s="49"/>
      <c r="G858" s="1"/>
      <c r="H858" s="1"/>
      <c r="I858" s="203"/>
      <c r="J858" s="1"/>
      <c r="N858" s="1"/>
    </row>
    <row r="859">
      <c r="C859" s="202"/>
      <c r="D859" s="202"/>
      <c r="F859" s="49"/>
      <c r="G859" s="1"/>
      <c r="H859" s="1"/>
      <c r="I859" s="203"/>
      <c r="J859" s="1"/>
      <c r="N859" s="1"/>
    </row>
    <row r="860">
      <c r="C860" s="202"/>
      <c r="D860" s="202"/>
      <c r="F860" s="49"/>
      <c r="G860" s="1"/>
      <c r="H860" s="1"/>
      <c r="I860" s="203"/>
      <c r="J860" s="1"/>
      <c r="N860" s="1"/>
    </row>
    <row r="861">
      <c r="C861" s="202"/>
      <c r="D861" s="202"/>
      <c r="F861" s="49"/>
      <c r="G861" s="1"/>
      <c r="H861" s="1"/>
      <c r="I861" s="203"/>
      <c r="J861" s="1"/>
      <c r="N861" s="1"/>
    </row>
    <row r="862">
      <c r="C862" s="202"/>
      <c r="D862" s="202"/>
      <c r="F862" s="49"/>
      <c r="G862" s="1"/>
      <c r="H862" s="1"/>
      <c r="I862" s="203"/>
      <c r="J862" s="1"/>
      <c r="N862" s="1"/>
    </row>
    <row r="863">
      <c r="C863" s="202"/>
      <c r="D863" s="202"/>
      <c r="F863" s="49"/>
      <c r="G863" s="1"/>
      <c r="H863" s="1"/>
      <c r="I863" s="203"/>
      <c r="J863" s="1"/>
      <c r="N863" s="1"/>
    </row>
    <row r="864">
      <c r="C864" s="202"/>
      <c r="D864" s="202"/>
      <c r="F864" s="49"/>
      <c r="G864" s="1"/>
      <c r="H864" s="1"/>
      <c r="I864" s="203"/>
      <c r="J864" s="1"/>
      <c r="N864" s="1"/>
    </row>
    <row r="865">
      <c r="C865" s="202"/>
      <c r="D865" s="202"/>
      <c r="F865" s="49"/>
      <c r="G865" s="1"/>
      <c r="H865" s="1"/>
      <c r="I865" s="203"/>
      <c r="J865" s="1"/>
      <c r="N865" s="1"/>
    </row>
    <row r="866">
      <c r="C866" s="202"/>
      <c r="D866" s="202"/>
      <c r="F866" s="49"/>
      <c r="G866" s="1"/>
      <c r="H866" s="1"/>
      <c r="I866" s="203"/>
      <c r="J866" s="1"/>
      <c r="N866" s="1"/>
    </row>
    <row r="867">
      <c r="C867" s="202"/>
      <c r="D867" s="202"/>
      <c r="F867" s="49"/>
      <c r="G867" s="1"/>
      <c r="H867" s="1"/>
      <c r="I867" s="203"/>
      <c r="J867" s="1"/>
      <c r="N867" s="1"/>
    </row>
    <row r="868">
      <c r="C868" s="202"/>
      <c r="D868" s="202"/>
      <c r="F868" s="49"/>
      <c r="G868" s="1"/>
      <c r="H868" s="1"/>
      <c r="I868" s="203"/>
      <c r="J868" s="1"/>
      <c r="N868" s="1"/>
    </row>
    <row r="869">
      <c r="C869" s="202"/>
      <c r="D869" s="202"/>
      <c r="F869" s="49"/>
      <c r="G869" s="1"/>
      <c r="H869" s="1"/>
      <c r="I869" s="203"/>
      <c r="J869" s="1"/>
      <c r="N869" s="1"/>
    </row>
    <row r="870">
      <c r="C870" s="202"/>
      <c r="D870" s="202"/>
      <c r="F870" s="49"/>
      <c r="G870" s="1"/>
      <c r="H870" s="1"/>
      <c r="I870" s="203"/>
      <c r="J870" s="1"/>
      <c r="N870" s="1"/>
    </row>
    <row r="871">
      <c r="C871" s="202"/>
      <c r="D871" s="202"/>
      <c r="F871" s="49"/>
      <c r="G871" s="1"/>
      <c r="H871" s="1"/>
      <c r="I871" s="203"/>
      <c r="J871" s="1"/>
      <c r="N871" s="1"/>
    </row>
    <row r="872">
      <c r="C872" s="202"/>
      <c r="D872" s="202"/>
      <c r="F872" s="49"/>
      <c r="G872" s="1"/>
      <c r="H872" s="1"/>
      <c r="I872" s="203"/>
      <c r="J872" s="1"/>
      <c r="N872" s="1"/>
    </row>
    <row r="873">
      <c r="C873" s="202"/>
      <c r="D873" s="202"/>
      <c r="F873" s="49"/>
      <c r="G873" s="1"/>
      <c r="H873" s="1"/>
      <c r="I873" s="203"/>
      <c r="J873" s="1"/>
      <c r="N873" s="1"/>
    </row>
    <row r="874">
      <c r="C874" s="202"/>
      <c r="D874" s="202"/>
      <c r="F874" s="49"/>
      <c r="G874" s="1"/>
      <c r="H874" s="1"/>
      <c r="I874" s="203"/>
      <c r="J874" s="1"/>
      <c r="N874" s="1"/>
    </row>
    <row r="875">
      <c r="C875" s="202"/>
      <c r="D875" s="202"/>
      <c r="F875" s="49"/>
      <c r="G875" s="1"/>
      <c r="H875" s="1"/>
      <c r="I875" s="203"/>
      <c r="J875" s="1"/>
      <c r="N875" s="1"/>
    </row>
    <row r="876">
      <c r="C876" s="202"/>
      <c r="D876" s="202"/>
      <c r="F876" s="49"/>
      <c r="G876" s="1"/>
      <c r="H876" s="1"/>
      <c r="I876" s="203"/>
      <c r="J876" s="1"/>
      <c r="N876" s="1"/>
    </row>
    <row r="877">
      <c r="C877" s="202"/>
      <c r="D877" s="202"/>
      <c r="F877" s="49"/>
      <c r="G877" s="1"/>
      <c r="H877" s="1"/>
      <c r="I877" s="203"/>
      <c r="J877" s="1"/>
      <c r="N877" s="1"/>
    </row>
    <row r="878">
      <c r="C878" s="202"/>
      <c r="D878" s="202"/>
      <c r="F878" s="49"/>
      <c r="G878" s="1"/>
      <c r="H878" s="1"/>
      <c r="I878" s="203"/>
      <c r="J878" s="1"/>
      <c r="N878" s="1"/>
    </row>
    <row r="879">
      <c r="C879" s="202"/>
      <c r="D879" s="202"/>
      <c r="F879" s="49"/>
      <c r="G879" s="1"/>
      <c r="H879" s="1"/>
      <c r="I879" s="203"/>
      <c r="J879" s="1"/>
      <c r="N879" s="1"/>
    </row>
    <row r="880">
      <c r="C880" s="202"/>
      <c r="D880" s="202"/>
      <c r="F880" s="49"/>
      <c r="G880" s="1"/>
      <c r="H880" s="1"/>
      <c r="I880" s="203"/>
      <c r="J880" s="1"/>
      <c r="N880" s="1"/>
    </row>
    <row r="881">
      <c r="C881" s="202"/>
      <c r="D881" s="202"/>
      <c r="F881" s="49"/>
      <c r="G881" s="1"/>
      <c r="H881" s="1"/>
      <c r="I881" s="203"/>
      <c r="J881" s="1"/>
      <c r="N881" s="1"/>
    </row>
    <row r="882">
      <c r="C882" s="202"/>
      <c r="D882" s="202"/>
      <c r="F882" s="49"/>
      <c r="G882" s="1"/>
      <c r="H882" s="1"/>
      <c r="I882" s="203"/>
      <c r="J882" s="1"/>
      <c r="N882" s="1"/>
    </row>
    <row r="883">
      <c r="C883" s="202"/>
      <c r="D883" s="202"/>
      <c r="F883" s="49"/>
      <c r="G883" s="1"/>
      <c r="H883" s="1"/>
      <c r="I883" s="203"/>
      <c r="J883" s="1"/>
      <c r="N883" s="1"/>
    </row>
    <row r="884">
      <c r="C884" s="202"/>
      <c r="D884" s="202"/>
      <c r="F884" s="49"/>
      <c r="G884" s="1"/>
      <c r="H884" s="1"/>
      <c r="I884" s="203"/>
      <c r="J884" s="1"/>
      <c r="N884" s="1"/>
    </row>
    <row r="885">
      <c r="C885" s="202"/>
      <c r="D885" s="202"/>
      <c r="F885" s="49"/>
      <c r="G885" s="1"/>
      <c r="H885" s="1"/>
      <c r="I885" s="203"/>
      <c r="J885" s="1"/>
      <c r="N885" s="1"/>
    </row>
    <row r="886">
      <c r="C886" s="202"/>
      <c r="D886" s="202"/>
      <c r="F886" s="49"/>
      <c r="G886" s="1"/>
      <c r="H886" s="1"/>
      <c r="I886" s="203"/>
      <c r="J886" s="1"/>
      <c r="N886" s="1"/>
    </row>
    <row r="887">
      <c r="C887" s="202"/>
      <c r="D887" s="202"/>
      <c r="F887" s="49"/>
      <c r="G887" s="1"/>
      <c r="H887" s="1"/>
      <c r="I887" s="203"/>
      <c r="J887" s="1"/>
      <c r="N887" s="1"/>
    </row>
    <row r="888">
      <c r="C888" s="202"/>
      <c r="D888" s="202"/>
      <c r="F888" s="49"/>
      <c r="G888" s="1"/>
      <c r="H888" s="1"/>
      <c r="I888" s="203"/>
      <c r="J888" s="1"/>
      <c r="N888" s="1"/>
    </row>
    <row r="889">
      <c r="C889" s="202"/>
      <c r="D889" s="202"/>
      <c r="F889" s="49"/>
      <c r="G889" s="1"/>
      <c r="H889" s="1"/>
      <c r="I889" s="203"/>
      <c r="J889" s="1"/>
      <c r="N889" s="1"/>
    </row>
    <row r="890">
      <c r="C890" s="202"/>
      <c r="D890" s="202"/>
      <c r="F890" s="49"/>
      <c r="G890" s="1"/>
      <c r="H890" s="1"/>
      <c r="I890" s="203"/>
      <c r="J890" s="1"/>
      <c r="N890" s="1"/>
    </row>
    <row r="891">
      <c r="C891" s="202"/>
      <c r="D891" s="202"/>
      <c r="F891" s="49"/>
      <c r="G891" s="1"/>
      <c r="H891" s="1"/>
      <c r="I891" s="203"/>
      <c r="J891" s="1"/>
      <c r="N891" s="1"/>
    </row>
    <row r="892">
      <c r="C892" s="202"/>
      <c r="D892" s="202"/>
      <c r="F892" s="49"/>
      <c r="G892" s="1"/>
      <c r="H892" s="1"/>
      <c r="I892" s="203"/>
      <c r="J892" s="1"/>
      <c r="N892" s="1"/>
    </row>
    <row r="893">
      <c r="C893" s="202"/>
      <c r="D893" s="202"/>
      <c r="F893" s="49"/>
      <c r="G893" s="1"/>
      <c r="H893" s="1"/>
      <c r="I893" s="203"/>
      <c r="J893" s="1"/>
      <c r="N893" s="1"/>
    </row>
    <row r="894">
      <c r="C894" s="202"/>
      <c r="D894" s="202"/>
      <c r="F894" s="49"/>
      <c r="G894" s="1"/>
      <c r="H894" s="1"/>
      <c r="I894" s="203"/>
      <c r="J894" s="1"/>
      <c r="N894" s="1"/>
    </row>
    <row r="895">
      <c r="C895" s="202"/>
      <c r="D895" s="202"/>
      <c r="F895" s="49"/>
      <c r="G895" s="1"/>
      <c r="H895" s="1"/>
      <c r="I895" s="203"/>
      <c r="J895" s="1"/>
      <c r="N895" s="1"/>
    </row>
    <row r="896">
      <c r="C896" s="202"/>
      <c r="D896" s="202"/>
      <c r="F896" s="49"/>
      <c r="G896" s="1"/>
      <c r="H896" s="1"/>
      <c r="I896" s="203"/>
      <c r="J896" s="1"/>
      <c r="N896" s="1"/>
    </row>
    <row r="897">
      <c r="C897" s="202"/>
      <c r="D897" s="202"/>
      <c r="F897" s="49"/>
      <c r="G897" s="1"/>
      <c r="H897" s="1"/>
      <c r="I897" s="203"/>
      <c r="J897" s="1"/>
      <c r="N897" s="1"/>
    </row>
    <row r="898">
      <c r="C898" s="202"/>
      <c r="D898" s="202"/>
      <c r="F898" s="49"/>
      <c r="G898" s="1"/>
      <c r="H898" s="1"/>
      <c r="I898" s="203"/>
      <c r="J898" s="1"/>
      <c r="N898" s="1"/>
    </row>
    <row r="899">
      <c r="C899" s="202"/>
      <c r="D899" s="202"/>
      <c r="F899" s="49"/>
      <c r="G899" s="1"/>
      <c r="H899" s="1"/>
      <c r="I899" s="203"/>
      <c r="J899" s="1"/>
      <c r="N899" s="1"/>
    </row>
    <row r="900">
      <c r="C900" s="202"/>
      <c r="D900" s="202"/>
      <c r="F900" s="49"/>
      <c r="G900" s="1"/>
      <c r="H900" s="1"/>
      <c r="I900" s="203"/>
      <c r="J900" s="1"/>
      <c r="N900" s="1"/>
    </row>
    <row r="901">
      <c r="C901" s="202"/>
      <c r="D901" s="202"/>
      <c r="F901" s="49"/>
      <c r="G901" s="1"/>
      <c r="H901" s="1"/>
      <c r="I901" s="203"/>
      <c r="J901" s="1"/>
      <c r="N901" s="1"/>
    </row>
    <row r="902">
      <c r="C902" s="202"/>
      <c r="D902" s="202"/>
      <c r="F902" s="49"/>
      <c r="G902" s="1"/>
      <c r="H902" s="1"/>
      <c r="I902" s="203"/>
      <c r="J902" s="1"/>
      <c r="N902" s="1"/>
    </row>
    <row r="903">
      <c r="C903" s="202"/>
      <c r="D903" s="202"/>
      <c r="F903" s="49"/>
      <c r="G903" s="1"/>
      <c r="H903" s="1"/>
      <c r="I903" s="203"/>
      <c r="J903" s="1"/>
      <c r="N903" s="1"/>
    </row>
    <row r="904">
      <c r="C904" s="202"/>
      <c r="D904" s="202"/>
      <c r="F904" s="49"/>
      <c r="G904" s="1"/>
      <c r="H904" s="1"/>
      <c r="I904" s="203"/>
      <c r="J904" s="1"/>
      <c r="N904" s="1"/>
    </row>
    <row r="905">
      <c r="C905" s="202"/>
      <c r="D905" s="202"/>
      <c r="F905" s="49"/>
      <c r="G905" s="1"/>
      <c r="H905" s="1"/>
      <c r="I905" s="203"/>
      <c r="J905" s="1"/>
      <c r="N905" s="1"/>
    </row>
    <row r="906">
      <c r="C906" s="202"/>
      <c r="D906" s="202"/>
      <c r="F906" s="49"/>
      <c r="G906" s="1"/>
      <c r="H906" s="1"/>
      <c r="I906" s="203"/>
      <c r="J906" s="1"/>
      <c r="N906" s="1"/>
    </row>
    <row r="907">
      <c r="C907" s="202"/>
      <c r="D907" s="202"/>
      <c r="F907" s="49"/>
      <c r="G907" s="1"/>
      <c r="H907" s="1"/>
      <c r="I907" s="203"/>
      <c r="J907" s="1"/>
      <c r="N907" s="1"/>
    </row>
    <row r="908">
      <c r="C908" s="202"/>
      <c r="D908" s="202"/>
      <c r="F908" s="49"/>
      <c r="G908" s="1"/>
      <c r="H908" s="1"/>
      <c r="I908" s="203"/>
      <c r="J908" s="1"/>
      <c r="N908" s="1"/>
    </row>
    <row r="909">
      <c r="C909" s="202"/>
      <c r="D909" s="202"/>
      <c r="F909" s="49"/>
      <c r="G909" s="1"/>
      <c r="H909" s="1"/>
      <c r="I909" s="203"/>
      <c r="J909" s="1"/>
      <c r="N909" s="1"/>
    </row>
    <row r="910">
      <c r="C910" s="202"/>
      <c r="D910" s="202"/>
      <c r="F910" s="49"/>
      <c r="G910" s="1"/>
      <c r="H910" s="1"/>
      <c r="I910" s="203"/>
      <c r="J910" s="1"/>
      <c r="N910" s="1"/>
    </row>
    <row r="911">
      <c r="C911" s="202"/>
      <c r="D911" s="202"/>
      <c r="F911" s="49"/>
      <c r="G911" s="1"/>
      <c r="H911" s="1"/>
      <c r="I911" s="203"/>
      <c r="J911" s="1"/>
      <c r="N911" s="1"/>
    </row>
    <row r="912">
      <c r="C912" s="202"/>
      <c r="D912" s="202"/>
      <c r="F912" s="49"/>
      <c r="G912" s="1"/>
      <c r="H912" s="1"/>
      <c r="I912" s="203"/>
      <c r="J912" s="1"/>
      <c r="N912" s="1"/>
    </row>
    <row r="913">
      <c r="C913" s="202"/>
      <c r="D913" s="202"/>
      <c r="F913" s="49"/>
      <c r="G913" s="1"/>
      <c r="H913" s="1"/>
      <c r="I913" s="203"/>
      <c r="J913" s="1"/>
      <c r="N913" s="1"/>
    </row>
    <row r="914">
      <c r="C914" s="202"/>
      <c r="D914" s="202"/>
      <c r="F914" s="49"/>
      <c r="G914" s="1"/>
      <c r="H914" s="1"/>
      <c r="I914" s="203"/>
      <c r="J914" s="1"/>
      <c r="N914" s="1"/>
    </row>
    <row r="915">
      <c r="C915" s="202"/>
      <c r="D915" s="202"/>
      <c r="F915" s="49"/>
      <c r="G915" s="1"/>
      <c r="H915" s="1"/>
      <c r="I915" s="203"/>
      <c r="J915" s="1"/>
      <c r="N915" s="1"/>
    </row>
    <row r="916">
      <c r="C916" s="202"/>
      <c r="D916" s="202"/>
      <c r="F916" s="49"/>
      <c r="G916" s="1"/>
      <c r="H916" s="1"/>
      <c r="I916" s="203"/>
      <c r="J916" s="1"/>
      <c r="N916" s="1"/>
    </row>
    <row r="917">
      <c r="C917" s="202"/>
      <c r="D917" s="202"/>
      <c r="F917" s="49"/>
      <c r="G917" s="1"/>
      <c r="H917" s="1"/>
      <c r="I917" s="203"/>
      <c r="J917" s="1"/>
      <c r="N917" s="1"/>
    </row>
    <row r="918">
      <c r="C918" s="202"/>
      <c r="D918" s="202"/>
      <c r="F918" s="49"/>
      <c r="G918" s="1"/>
      <c r="H918" s="1"/>
      <c r="I918" s="203"/>
      <c r="J918" s="1"/>
      <c r="N918" s="1"/>
    </row>
    <row r="919">
      <c r="C919" s="202"/>
      <c r="D919" s="202"/>
      <c r="F919" s="49"/>
      <c r="G919" s="1"/>
      <c r="H919" s="1"/>
      <c r="I919" s="203"/>
      <c r="J919" s="1"/>
      <c r="N919" s="1"/>
    </row>
    <row r="920">
      <c r="C920" s="202"/>
      <c r="D920" s="202"/>
      <c r="F920" s="49"/>
      <c r="G920" s="1"/>
      <c r="H920" s="1"/>
      <c r="I920" s="203"/>
      <c r="J920" s="1"/>
      <c r="N920" s="1"/>
    </row>
    <row r="921">
      <c r="C921" s="202"/>
      <c r="D921" s="202"/>
      <c r="F921" s="49"/>
      <c r="G921" s="1"/>
      <c r="H921" s="1"/>
      <c r="I921" s="203"/>
      <c r="J921" s="1"/>
      <c r="N921" s="1"/>
    </row>
    <row r="922">
      <c r="C922" s="202"/>
      <c r="D922" s="202"/>
      <c r="F922" s="49"/>
      <c r="G922" s="1"/>
      <c r="H922" s="1"/>
      <c r="I922" s="203"/>
      <c r="J922" s="1"/>
      <c r="N922" s="1"/>
    </row>
    <row r="923">
      <c r="C923" s="202"/>
      <c r="D923" s="202"/>
      <c r="F923" s="49"/>
      <c r="G923" s="1"/>
      <c r="H923" s="1"/>
      <c r="I923" s="203"/>
      <c r="J923" s="1"/>
      <c r="N923" s="1"/>
    </row>
    <row r="924">
      <c r="C924" s="202"/>
      <c r="D924" s="202"/>
      <c r="F924" s="49"/>
      <c r="G924" s="1"/>
      <c r="H924" s="1"/>
      <c r="I924" s="203"/>
      <c r="J924" s="1"/>
      <c r="N924" s="1"/>
    </row>
    <row r="925">
      <c r="C925" s="202"/>
      <c r="D925" s="202"/>
      <c r="F925" s="49"/>
      <c r="G925" s="1"/>
      <c r="H925" s="1"/>
      <c r="I925" s="203"/>
      <c r="J925" s="1"/>
      <c r="N925" s="1"/>
    </row>
    <row r="926">
      <c r="C926" s="202"/>
      <c r="D926" s="202"/>
      <c r="F926" s="49"/>
      <c r="G926" s="1"/>
      <c r="H926" s="1"/>
      <c r="I926" s="203"/>
      <c r="J926" s="1"/>
      <c r="N926" s="1"/>
    </row>
    <row r="927">
      <c r="C927" s="202"/>
      <c r="D927" s="202"/>
      <c r="F927" s="49"/>
      <c r="G927" s="1"/>
      <c r="H927" s="1"/>
      <c r="I927" s="203"/>
      <c r="J927" s="1"/>
      <c r="N927" s="1"/>
    </row>
    <row r="928">
      <c r="C928" s="202"/>
      <c r="D928" s="202"/>
      <c r="F928" s="49"/>
      <c r="G928" s="1"/>
      <c r="H928" s="1"/>
      <c r="I928" s="203"/>
      <c r="J928" s="1"/>
      <c r="N928" s="1"/>
    </row>
    <row r="929">
      <c r="C929" s="202"/>
      <c r="D929" s="202"/>
      <c r="F929" s="49"/>
      <c r="G929" s="1"/>
      <c r="H929" s="1"/>
      <c r="I929" s="203"/>
      <c r="J929" s="1"/>
      <c r="N929" s="1"/>
    </row>
    <row r="930">
      <c r="C930" s="202"/>
      <c r="D930" s="202"/>
      <c r="F930" s="49"/>
      <c r="G930" s="1"/>
      <c r="H930" s="1"/>
      <c r="I930" s="203"/>
      <c r="J930" s="1"/>
      <c r="N930" s="1"/>
    </row>
    <row r="931">
      <c r="C931" s="202"/>
      <c r="D931" s="202"/>
      <c r="F931" s="49"/>
      <c r="G931" s="1"/>
      <c r="H931" s="1"/>
      <c r="I931" s="203"/>
      <c r="J931" s="1"/>
      <c r="N931" s="1"/>
    </row>
    <row r="932">
      <c r="C932" s="202"/>
      <c r="D932" s="202"/>
      <c r="F932" s="49"/>
      <c r="G932" s="1"/>
      <c r="H932" s="1"/>
      <c r="I932" s="203"/>
      <c r="J932" s="1"/>
      <c r="N932" s="1"/>
    </row>
    <row r="933">
      <c r="C933" s="202"/>
      <c r="D933" s="202"/>
      <c r="F933" s="49"/>
      <c r="G933" s="1"/>
      <c r="H933" s="1"/>
      <c r="I933" s="203"/>
      <c r="J933" s="1"/>
      <c r="N933" s="1"/>
    </row>
    <row r="934">
      <c r="C934" s="202"/>
      <c r="D934" s="202"/>
      <c r="F934" s="49"/>
      <c r="G934" s="1"/>
      <c r="H934" s="1"/>
      <c r="I934" s="203"/>
      <c r="J934" s="1"/>
      <c r="N934" s="1"/>
    </row>
    <row r="935">
      <c r="C935" s="202"/>
      <c r="D935" s="202"/>
      <c r="F935" s="49"/>
      <c r="G935" s="1"/>
      <c r="H935" s="1"/>
      <c r="I935" s="203"/>
      <c r="J935" s="1"/>
      <c r="N935" s="1"/>
    </row>
    <row r="936">
      <c r="C936" s="202"/>
      <c r="D936" s="202"/>
      <c r="F936" s="49"/>
      <c r="G936" s="1"/>
      <c r="H936" s="1"/>
      <c r="I936" s="203"/>
      <c r="J936" s="1"/>
      <c r="N936" s="1"/>
    </row>
    <row r="937">
      <c r="C937" s="202"/>
      <c r="D937" s="202"/>
      <c r="F937" s="49"/>
      <c r="G937" s="1"/>
      <c r="H937" s="1"/>
      <c r="I937" s="203"/>
      <c r="J937" s="1"/>
      <c r="N937" s="1"/>
    </row>
    <row r="938">
      <c r="C938" s="202"/>
      <c r="D938" s="202"/>
      <c r="F938" s="49"/>
      <c r="G938" s="1"/>
      <c r="H938" s="1"/>
      <c r="I938" s="203"/>
      <c r="J938" s="1"/>
      <c r="N938" s="1"/>
    </row>
    <row r="939">
      <c r="C939" s="202"/>
      <c r="D939" s="202"/>
      <c r="F939" s="49"/>
      <c r="G939" s="1"/>
      <c r="H939" s="1"/>
      <c r="I939" s="203"/>
      <c r="J939" s="1"/>
      <c r="N939" s="1"/>
    </row>
    <row r="940">
      <c r="C940" s="202"/>
      <c r="D940" s="202"/>
      <c r="F940" s="49"/>
      <c r="G940" s="1"/>
      <c r="H940" s="1"/>
      <c r="I940" s="203"/>
      <c r="J940" s="1"/>
      <c r="N940" s="1"/>
    </row>
    <row r="941">
      <c r="C941" s="202"/>
      <c r="D941" s="202"/>
      <c r="F941" s="49"/>
      <c r="G941" s="1"/>
      <c r="H941" s="1"/>
      <c r="I941" s="203"/>
      <c r="J941" s="1"/>
      <c r="N941" s="1"/>
    </row>
    <row r="942">
      <c r="C942" s="202"/>
      <c r="D942" s="202"/>
      <c r="F942" s="49"/>
      <c r="G942" s="1"/>
      <c r="H942" s="1"/>
      <c r="I942" s="203"/>
      <c r="J942" s="1"/>
      <c r="N942" s="1"/>
    </row>
    <row r="943">
      <c r="C943" s="202"/>
      <c r="D943" s="202"/>
      <c r="F943" s="49"/>
      <c r="G943" s="1"/>
      <c r="H943" s="1"/>
      <c r="I943" s="203"/>
      <c r="J943" s="1"/>
      <c r="N943" s="1"/>
    </row>
    <row r="944">
      <c r="C944" s="202"/>
      <c r="D944" s="202"/>
      <c r="F944" s="49"/>
      <c r="G944" s="1"/>
      <c r="H944" s="1"/>
      <c r="I944" s="203"/>
      <c r="J944" s="1"/>
      <c r="N944" s="1"/>
    </row>
    <row r="945">
      <c r="C945" s="202"/>
      <c r="D945" s="202"/>
      <c r="F945" s="49"/>
      <c r="G945" s="1"/>
      <c r="H945" s="1"/>
      <c r="I945" s="203"/>
      <c r="J945" s="1"/>
      <c r="N945" s="1"/>
    </row>
    <row r="946">
      <c r="C946" s="202"/>
      <c r="D946" s="202"/>
      <c r="F946" s="49"/>
      <c r="G946" s="1"/>
      <c r="H946" s="1"/>
      <c r="I946" s="203"/>
      <c r="J946" s="1"/>
      <c r="N946" s="1"/>
    </row>
    <row r="947">
      <c r="C947" s="202"/>
      <c r="D947" s="202"/>
      <c r="F947" s="49"/>
      <c r="G947" s="1"/>
      <c r="H947" s="1"/>
      <c r="I947" s="203"/>
      <c r="J947" s="1"/>
      <c r="N947" s="1"/>
    </row>
    <row r="948">
      <c r="C948" s="202"/>
      <c r="D948" s="202"/>
      <c r="F948" s="49"/>
      <c r="G948" s="1"/>
      <c r="H948" s="1"/>
      <c r="I948" s="203"/>
      <c r="J948" s="1"/>
      <c r="N948" s="1"/>
    </row>
    <row r="949">
      <c r="C949" s="202"/>
      <c r="D949" s="202"/>
      <c r="F949" s="49"/>
      <c r="G949" s="1"/>
      <c r="H949" s="1"/>
      <c r="I949" s="203"/>
      <c r="J949" s="1"/>
      <c r="N949" s="1"/>
    </row>
    <row r="950">
      <c r="C950" s="202"/>
      <c r="D950" s="202"/>
      <c r="F950" s="49"/>
      <c r="G950" s="1"/>
      <c r="H950" s="1"/>
      <c r="I950" s="203"/>
      <c r="J950" s="1"/>
      <c r="N950" s="1"/>
    </row>
    <row r="951">
      <c r="C951" s="202"/>
      <c r="D951" s="202"/>
      <c r="F951" s="49"/>
      <c r="G951" s="1"/>
      <c r="H951" s="1"/>
      <c r="I951" s="203"/>
      <c r="J951" s="1"/>
      <c r="N951" s="1"/>
    </row>
    <row r="952">
      <c r="C952" s="202"/>
      <c r="D952" s="202"/>
      <c r="F952" s="49"/>
      <c r="G952" s="1"/>
      <c r="H952" s="1"/>
      <c r="I952" s="203"/>
      <c r="J952" s="1"/>
      <c r="N952" s="1"/>
    </row>
    <row r="953">
      <c r="C953" s="202"/>
      <c r="D953" s="202"/>
      <c r="F953" s="49"/>
      <c r="G953" s="1"/>
      <c r="H953" s="1"/>
      <c r="I953" s="203"/>
      <c r="J953" s="1"/>
      <c r="N953" s="1"/>
    </row>
    <row r="954">
      <c r="C954" s="202"/>
      <c r="D954" s="202"/>
      <c r="F954" s="49"/>
      <c r="G954" s="1"/>
      <c r="H954" s="1"/>
      <c r="I954" s="203"/>
      <c r="J954" s="1"/>
      <c r="N954" s="1"/>
    </row>
    <row r="955">
      <c r="C955" s="202"/>
      <c r="D955" s="202"/>
      <c r="F955" s="49"/>
      <c r="G955" s="1"/>
      <c r="H955" s="1"/>
      <c r="I955" s="203"/>
      <c r="J955" s="1"/>
      <c r="N955" s="1"/>
    </row>
    <row r="956">
      <c r="C956" s="202"/>
      <c r="D956" s="202"/>
      <c r="F956" s="49"/>
      <c r="G956" s="1"/>
      <c r="H956" s="1"/>
      <c r="I956" s="203"/>
      <c r="J956" s="1"/>
      <c r="N956" s="1"/>
    </row>
    <row r="957">
      <c r="C957" s="202"/>
      <c r="D957" s="202"/>
      <c r="F957" s="49"/>
      <c r="G957" s="1"/>
      <c r="H957" s="1"/>
      <c r="I957" s="203"/>
      <c r="J957" s="1"/>
      <c r="N957" s="1"/>
    </row>
    <row r="958">
      <c r="C958" s="202"/>
      <c r="D958" s="202"/>
      <c r="F958" s="49"/>
      <c r="G958" s="1"/>
      <c r="H958" s="1"/>
      <c r="I958" s="203"/>
      <c r="J958" s="1"/>
      <c r="N958" s="1"/>
    </row>
    <row r="959">
      <c r="C959" s="202"/>
      <c r="D959" s="202"/>
      <c r="F959" s="49"/>
      <c r="G959" s="1"/>
      <c r="H959" s="1"/>
      <c r="I959" s="203"/>
      <c r="J959" s="1"/>
      <c r="N959" s="1"/>
    </row>
    <row r="960">
      <c r="C960" s="202"/>
      <c r="D960" s="202"/>
      <c r="F960" s="49"/>
      <c r="G960" s="1"/>
      <c r="H960" s="1"/>
      <c r="I960" s="203"/>
      <c r="J960" s="1"/>
      <c r="N960" s="1"/>
    </row>
    <row r="961">
      <c r="C961" s="202"/>
      <c r="D961" s="202"/>
      <c r="F961" s="49"/>
      <c r="G961" s="1"/>
      <c r="H961" s="1"/>
      <c r="I961" s="203"/>
      <c r="J961" s="1"/>
      <c r="N961" s="1"/>
    </row>
    <row r="962">
      <c r="C962" s="202"/>
      <c r="D962" s="202"/>
      <c r="F962" s="49"/>
      <c r="G962" s="1"/>
      <c r="H962" s="1"/>
      <c r="I962" s="203"/>
      <c r="J962" s="1"/>
      <c r="N962" s="1"/>
    </row>
    <row r="963">
      <c r="C963" s="202"/>
      <c r="D963" s="202"/>
      <c r="F963" s="49"/>
      <c r="G963" s="1"/>
      <c r="H963" s="1"/>
      <c r="I963" s="203"/>
      <c r="J963" s="1"/>
      <c r="N963" s="1"/>
    </row>
    <row r="964">
      <c r="C964" s="202"/>
      <c r="D964" s="202"/>
      <c r="F964" s="49"/>
      <c r="G964" s="1"/>
      <c r="H964" s="1"/>
      <c r="I964" s="203"/>
      <c r="J964" s="1"/>
      <c r="N964" s="1"/>
    </row>
    <row r="965">
      <c r="C965" s="202"/>
      <c r="D965" s="202"/>
      <c r="F965" s="49"/>
      <c r="G965" s="1"/>
      <c r="H965" s="1"/>
      <c r="I965" s="203"/>
      <c r="J965" s="1"/>
      <c r="N965" s="1"/>
    </row>
    <row r="966">
      <c r="C966" s="202"/>
      <c r="D966" s="202"/>
      <c r="F966" s="49"/>
      <c r="G966" s="1"/>
      <c r="H966" s="1"/>
      <c r="I966" s="203"/>
      <c r="J966" s="1"/>
      <c r="N966" s="1"/>
    </row>
    <row r="967">
      <c r="C967" s="202"/>
      <c r="D967" s="202"/>
      <c r="F967" s="49"/>
      <c r="G967" s="1"/>
      <c r="H967" s="1"/>
      <c r="I967" s="203"/>
      <c r="J967" s="1"/>
      <c r="N967" s="1"/>
    </row>
    <row r="968">
      <c r="C968" s="202"/>
      <c r="D968" s="202"/>
      <c r="F968" s="49"/>
      <c r="G968" s="1"/>
      <c r="H968" s="1"/>
      <c r="I968" s="203"/>
      <c r="J968" s="1"/>
      <c r="N968" s="1"/>
    </row>
    <row r="969">
      <c r="C969" s="202"/>
      <c r="D969" s="202"/>
      <c r="F969" s="49"/>
      <c r="G969" s="1"/>
      <c r="H969" s="1"/>
      <c r="I969" s="203"/>
      <c r="J969" s="1"/>
      <c r="N969" s="1"/>
    </row>
    <row r="970">
      <c r="C970" s="202"/>
      <c r="D970" s="202"/>
      <c r="F970" s="49"/>
      <c r="G970" s="1"/>
      <c r="H970" s="1"/>
      <c r="I970" s="203"/>
      <c r="J970" s="1"/>
      <c r="N970" s="1"/>
    </row>
    <row r="971">
      <c r="C971" s="202"/>
      <c r="D971" s="202"/>
      <c r="F971" s="49"/>
      <c r="G971" s="1"/>
      <c r="H971" s="1"/>
      <c r="I971" s="203"/>
      <c r="J971" s="1"/>
      <c r="N971" s="1"/>
    </row>
    <row r="972">
      <c r="C972" s="202"/>
      <c r="D972" s="202"/>
      <c r="F972" s="49"/>
      <c r="G972" s="1"/>
      <c r="H972" s="1"/>
      <c r="I972" s="203"/>
      <c r="J972" s="1"/>
      <c r="N972" s="1"/>
    </row>
    <row r="973">
      <c r="C973" s="202"/>
      <c r="D973" s="202"/>
      <c r="F973" s="49"/>
      <c r="G973" s="1"/>
      <c r="H973" s="1"/>
      <c r="I973" s="203"/>
      <c r="J973" s="1"/>
      <c r="N973" s="1"/>
    </row>
    <row r="974">
      <c r="C974" s="202"/>
      <c r="D974" s="202"/>
      <c r="F974" s="49"/>
      <c r="G974" s="1"/>
      <c r="H974" s="1"/>
      <c r="I974" s="203"/>
      <c r="J974" s="1"/>
      <c r="N974" s="1"/>
    </row>
    <row r="975">
      <c r="C975" s="202"/>
      <c r="D975" s="202"/>
      <c r="F975" s="49"/>
      <c r="G975" s="1"/>
      <c r="H975" s="1"/>
      <c r="I975" s="203"/>
      <c r="J975" s="1"/>
      <c r="N975" s="1"/>
    </row>
    <row r="976">
      <c r="C976" s="202"/>
      <c r="D976" s="202"/>
      <c r="F976" s="49"/>
      <c r="G976" s="1"/>
      <c r="H976" s="1"/>
      <c r="I976" s="203"/>
      <c r="J976" s="1"/>
      <c r="N976" s="1"/>
    </row>
    <row r="977">
      <c r="C977" s="202"/>
      <c r="D977" s="202"/>
      <c r="F977" s="49"/>
      <c r="G977" s="1"/>
      <c r="H977" s="1"/>
      <c r="I977" s="203"/>
      <c r="J977" s="1"/>
      <c r="N977" s="1"/>
    </row>
    <row r="978">
      <c r="C978" s="202"/>
      <c r="D978" s="202"/>
      <c r="F978" s="49"/>
      <c r="G978" s="1"/>
      <c r="H978" s="1"/>
      <c r="I978" s="203"/>
      <c r="J978" s="1"/>
      <c r="N978" s="1"/>
    </row>
    <row r="979">
      <c r="C979" s="202"/>
      <c r="D979" s="202"/>
      <c r="F979" s="49"/>
      <c r="G979" s="1"/>
      <c r="H979" s="1"/>
      <c r="I979" s="203"/>
      <c r="J979" s="1"/>
      <c r="N979" s="1"/>
    </row>
    <row r="980">
      <c r="C980" s="202"/>
      <c r="D980" s="202"/>
      <c r="F980" s="49"/>
      <c r="G980" s="1"/>
      <c r="H980" s="1"/>
      <c r="I980" s="203"/>
      <c r="J980" s="1"/>
      <c r="N980" s="1"/>
    </row>
    <row r="981">
      <c r="C981" s="202"/>
      <c r="D981" s="202"/>
      <c r="F981" s="49"/>
      <c r="G981" s="1"/>
      <c r="H981" s="1"/>
      <c r="I981" s="203"/>
      <c r="J981" s="1"/>
      <c r="N981" s="1"/>
    </row>
    <row r="982">
      <c r="C982" s="202"/>
      <c r="D982" s="202"/>
      <c r="F982" s="49"/>
      <c r="G982" s="1"/>
      <c r="H982" s="1"/>
      <c r="I982" s="203"/>
      <c r="J982" s="1"/>
      <c r="N982" s="1"/>
    </row>
    <row r="983">
      <c r="C983" s="202"/>
      <c r="D983" s="202"/>
      <c r="F983" s="49"/>
      <c r="G983" s="1"/>
      <c r="H983" s="1"/>
      <c r="I983" s="203"/>
      <c r="J983" s="1"/>
      <c r="N983" s="1"/>
    </row>
    <row r="984">
      <c r="C984" s="202"/>
      <c r="D984" s="202"/>
      <c r="F984" s="49"/>
      <c r="G984" s="1"/>
      <c r="H984" s="1"/>
      <c r="I984" s="203"/>
      <c r="J984" s="1"/>
      <c r="N984" s="1"/>
    </row>
    <row r="985">
      <c r="C985" s="202"/>
      <c r="D985" s="202"/>
      <c r="F985" s="49"/>
      <c r="G985" s="1"/>
      <c r="H985" s="1"/>
      <c r="I985" s="203"/>
      <c r="J985" s="1"/>
      <c r="N985" s="1"/>
    </row>
    <row r="986">
      <c r="C986" s="202"/>
      <c r="D986" s="202"/>
      <c r="F986" s="49"/>
      <c r="G986" s="1"/>
      <c r="H986" s="1"/>
      <c r="I986" s="203"/>
      <c r="J986" s="1"/>
      <c r="N986" s="1"/>
    </row>
    <row r="987">
      <c r="C987" s="202"/>
      <c r="D987" s="202"/>
      <c r="F987" s="49"/>
      <c r="G987" s="1"/>
      <c r="H987" s="1"/>
      <c r="I987" s="203"/>
      <c r="J987" s="1"/>
      <c r="N987" s="1"/>
    </row>
    <row r="988">
      <c r="C988" s="202"/>
      <c r="D988" s="202"/>
      <c r="F988" s="49"/>
      <c r="G988" s="1"/>
      <c r="H988" s="1"/>
      <c r="I988" s="203"/>
      <c r="J988" s="1"/>
      <c r="N988" s="1"/>
    </row>
    <row r="989">
      <c r="C989" s="202"/>
      <c r="D989" s="202"/>
      <c r="F989" s="49"/>
      <c r="G989" s="1"/>
      <c r="H989" s="1"/>
      <c r="I989" s="203"/>
      <c r="J989" s="1"/>
      <c r="N989" s="1"/>
    </row>
    <row r="990">
      <c r="C990" s="202"/>
      <c r="D990" s="202"/>
      <c r="F990" s="49"/>
      <c r="G990" s="1"/>
      <c r="H990" s="1"/>
      <c r="I990" s="203"/>
      <c r="J990" s="1"/>
      <c r="N990" s="1"/>
    </row>
    <row r="991">
      <c r="C991" s="202"/>
      <c r="D991" s="202"/>
      <c r="F991" s="49"/>
      <c r="G991" s="1"/>
      <c r="H991" s="1"/>
      <c r="I991" s="203"/>
      <c r="J991" s="1"/>
      <c r="N991" s="1"/>
    </row>
    <row r="992">
      <c r="C992" s="202"/>
      <c r="D992" s="202"/>
      <c r="F992" s="49"/>
      <c r="G992" s="1"/>
      <c r="H992" s="1"/>
      <c r="I992" s="203"/>
      <c r="J992" s="1"/>
      <c r="N992" s="1"/>
    </row>
    <row r="993">
      <c r="C993" s="202"/>
      <c r="D993" s="202"/>
      <c r="F993" s="49"/>
      <c r="G993" s="1"/>
      <c r="H993" s="1"/>
      <c r="I993" s="203"/>
      <c r="J993" s="1"/>
      <c r="N993" s="1"/>
    </row>
    <row r="994">
      <c r="C994" s="202"/>
      <c r="D994" s="202"/>
      <c r="F994" s="49"/>
      <c r="G994" s="1"/>
      <c r="H994" s="1"/>
      <c r="I994" s="203"/>
      <c r="J994" s="1"/>
      <c r="N994" s="1"/>
    </row>
    <row r="995">
      <c r="C995" s="202"/>
      <c r="D995" s="202"/>
      <c r="F995" s="49"/>
      <c r="G995" s="1"/>
      <c r="H995" s="1"/>
      <c r="I995" s="203"/>
      <c r="J995" s="1"/>
      <c r="N995" s="1"/>
    </row>
    <row r="996">
      <c r="C996" s="202"/>
      <c r="D996" s="202"/>
      <c r="F996" s="49"/>
      <c r="G996" s="1"/>
      <c r="H996" s="1"/>
      <c r="I996" s="203"/>
      <c r="J996" s="1"/>
      <c r="N996" s="1"/>
    </row>
    <row r="997">
      <c r="C997" s="202"/>
      <c r="D997" s="202"/>
      <c r="F997" s="49"/>
      <c r="G997" s="1"/>
      <c r="H997" s="1"/>
      <c r="I997" s="203"/>
      <c r="J997" s="1"/>
      <c r="N997" s="1"/>
    </row>
    <row r="998">
      <c r="C998" s="202"/>
      <c r="D998" s="202"/>
      <c r="F998" s="49"/>
      <c r="G998" s="1"/>
      <c r="H998" s="1"/>
      <c r="I998" s="203"/>
      <c r="J998" s="1"/>
      <c r="N998" s="1"/>
    </row>
    <row r="999">
      <c r="C999" s="202"/>
      <c r="D999" s="202"/>
      <c r="F999" s="49"/>
      <c r="G999" s="1"/>
      <c r="H999" s="1"/>
      <c r="I999" s="203"/>
      <c r="J999" s="1"/>
      <c r="N999" s="1"/>
    </row>
    <row r="1000">
      <c r="C1000" s="202"/>
      <c r="D1000" s="202"/>
      <c r="F1000" s="49"/>
      <c r="G1000" s="1"/>
      <c r="H1000" s="1"/>
      <c r="I1000" s="203"/>
      <c r="J1000" s="1"/>
      <c r="N1000" s="1"/>
    </row>
    <row r="1001">
      <c r="C1001" s="202"/>
      <c r="D1001" s="202"/>
      <c r="F1001" s="49"/>
      <c r="G1001" s="1"/>
      <c r="H1001" s="1"/>
      <c r="I1001" s="203"/>
      <c r="J1001" s="1"/>
      <c r="N1001" s="1"/>
    </row>
    <row r="1002">
      <c r="C1002" s="202"/>
      <c r="D1002" s="202"/>
      <c r="F1002" s="49"/>
      <c r="G1002" s="1"/>
      <c r="H1002" s="1"/>
      <c r="I1002" s="203"/>
      <c r="J1002" s="1"/>
      <c r="N1002" s="1"/>
    </row>
  </sheetData>
  <mergeCells count="45">
    <mergeCell ref="B3:J3"/>
    <mergeCell ref="D4:H4"/>
    <mergeCell ref="N4:AM4"/>
    <mergeCell ref="C7:D7"/>
    <mergeCell ref="C8:D8"/>
    <mergeCell ref="C9:D9"/>
    <mergeCell ref="C10:D10"/>
    <mergeCell ref="C11:D11"/>
    <mergeCell ref="C12:D12"/>
    <mergeCell ref="C13:D13"/>
    <mergeCell ref="C14:D14"/>
    <mergeCell ref="C15:D15"/>
    <mergeCell ref="C16:D16"/>
    <mergeCell ref="C17:D17"/>
    <mergeCell ref="C18:D18"/>
    <mergeCell ref="C19:D19"/>
    <mergeCell ref="C20:D20"/>
    <mergeCell ref="C21:D21"/>
    <mergeCell ref="C22:D22"/>
    <mergeCell ref="C23:D23"/>
    <mergeCell ref="C24:D24"/>
    <mergeCell ref="C25:D25"/>
    <mergeCell ref="C26:D26"/>
    <mergeCell ref="C27:D27"/>
    <mergeCell ref="C28:D28"/>
    <mergeCell ref="C29:D29"/>
    <mergeCell ref="C30:D30"/>
    <mergeCell ref="C31:D31"/>
    <mergeCell ref="C39:D39"/>
    <mergeCell ref="C40:J40"/>
    <mergeCell ref="C41:D41"/>
    <mergeCell ref="C42:D42"/>
    <mergeCell ref="C43:D43"/>
    <mergeCell ref="C44:D44"/>
    <mergeCell ref="C45:D45"/>
    <mergeCell ref="C46:D46"/>
    <mergeCell ref="C47:D47"/>
    <mergeCell ref="C48:D48"/>
    <mergeCell ref="C32:D32"/>
    <mergeCell ref="C33:D33"/>
    <mergeCell ref="C34:D34"/>
    <mergeCell ref="C35:D35"/>
    <mergeCell ref="C36:D36"/>
    <mergeCell ref="C37:D37"/>
    <mergeCell ref="C38:D38"/>
  </mergeCells>
  <dataValidations>
    <dataValidation type="list" allowBlank="1" showErrorMessage="1" sqref="C8:C39">
      <formula1>'2NDSORTEDL'!$B$2:$B1002</formula1>
    </dataValidation>
  </dataValidations>
  <hyperlinks>
    <hyperlink r:id="rId1" ref="I4"/>
    <hyperlink r:id="rId2" ref="B7"/>
  </hyperlinks>
  <printOptions horizontalCentered="1"/>
  <pageMargins bottom="0.5560821484992101" footer="0.0" header="0.0" left="0.0" right="0.25" top="0.08688783570300157"/>
  <pageSetup fitToWidth="0" paperSize="9" cellComments="atEnd" orientation="landscape" pageOrder="overThenDown"/>
  <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cols>
    <col customWidth="1" min="1" max="1" width="1.75"/>
    <col customWidth="1" min="2" max="2" width="10.0"/>
    <col customWidth="1" min="3" max="3" width="2.13"/>
    <col customWidth="1" min="4" max="4" width="87.88"/>
    <col customWidth="1" min="5" max="5" width="16.38"/>
    <col customWidth="1" min="6" max="6" width="10.88"/>
    <col customWidth="1" min="7" max="7" width="4.5"/>
    <col customWidth="1" min="8" max="8" width="4.13"/>
    <col customWidth="1" min="9" max="9" width="22.25"/>
    <col customWidth="1" min="10" max="10" width="8.63"/>
    <col collapsed="1" min="12" max="12" width="12.63"/>
    <col customWidth="1" hidden="1" min="13" max="13" width="21.0" outlineLevel="1"/>
    <col customWidth="1" hidden="1" min="14" max="40" width="3.88" outlineLevel="1"/>
    <col customWidth="1" hidden="1" min="41" max="41" width="2.88" outlineLevel="1"/>
  </cols>
  <sheetData>
    <row r="1">
      <c r="A1" s="193"/>
      <c r="B1" s="193"/>
      <c r="C1" s="194"/>
      <c r="D1" s="194"/>
      <c r="E1" s="193"/>
      <c r="F1" s="195"/>
      <c r="G1" s="196"/>
      <c r="H1" s="196"/>
      <c r="I1" s="197"/>
      <c r="J1" s="196"/>
      <c r="K1" s="193"/>
      <c r="L1" s="193"/>
      <c r="M1" s="198"/>
      <c r="N1" s="199">
        <v>4.0</v>
      </c>
      <c r="O1" s="199">
        <v>4.0</v>
      </c>
      <c r="P1" s="199">
        <v>1.0</v>
      </c>
      <c r="Q1" s="199">
        <v>1.0</v>
      </c>
      <c r="R1" s="199">
        <v>1.0</v>
      </c>
      <c r="S1" s="199">
        <v>1.0</v>
      </c>
      <c r="T1" s="199">
        <v>1.0</v>
      </c>
      <c r="U1" s="200">
        <v>1.0</v>
      </c>
      <c r="V1" s="199">
        <v>1.0</v>
      </c>
      <c r="W1" s="199">
        <v>1.0</v>
      </c>
      <c r="X1" s="199">
        <v>1.0</v>
      </c>
      <c r="Y1" s="199">
        <v>1.0</v>
      </c>
      <c r="Z1" s="201"/>
      <c r="AA1" s="201"/>
      <c r="AB1" s="201"/>
      <c r="AC1" s="201"/>
      <c r="AD1" s="201"/>
      <c r="AE1" s="201"/>
      <c r="AF1" s="201"/>
      <c r="AG1" s="201"/>
      <c r="AH1" s="201"/>
      <c r="AI1" s="201"/>
      <c r="AJ1" s="201"/>
      <c r="AK1" s="201"/>
      <c r="AL1" s="201"/>
      <c r="AM1" s="201"/>
      <c r="AN1" s="201"/>
      <c r="AO1" s="193"/>
      <c r="AP1" s="193"/>
      <c r="AQ1" s="193"/>
    </row>
    <row r="2">
      <c r="C2" s="202"/>
      <c r="D2" s="202"/>
      <c r="F2" s="49"/>
      <c r="G2" s="1"/>
      <c r="H2" s="1"/>
      <c r="I2" s="203"/>
      <c r="J2" s="1"/>
      <c r="M2" s="7" t="s">
        <v>7328</v>
      </c>
      <c r="N2" s="204">
        <v>45966.0</v>
      </c>
      <c r="O2" s="204">
        <v>45988.0</v>
      </c>
      <c r="P2" s="204">
        <v>45988.0</v>
      </c>
      <c r="Q2" s="204">
        <v>46000.0</v>
      </c>
      <c r="R2" s="204">
        <v>46018.0</v>
      </c>
      <c r="S2" s="204">
        <v>46037.0</v>
      </c>
      <c r="T2" s="204">
        <v>46047.0</v>
      </c>
      <c r="U2" s="204">
        <v>46075.0</v>
      </c>
      <c r="V2" s="204">
        <v>46132.0</v>
      </c>
      <c r="W2" s="204">
        <v>46161.0</v>
      </c>
      <c r="X2" s="205">
        <v>46226.0</v>
      </c>
      <c r="Y2" s="204">
        <v>46272.0</v>
      </c>
      <c r="Z2" s="204"/>
      <c r="AA2" s="204"/>
      <c r="AB2" s="204"/>
      <c r="AC2" s="204"/>
      <c r="AD2" s="204"/>
      <c r="AE2" s="204"/>
      <c r="AF2" s="204"/>
      <c r="AG2" s="204"/>
      <c r="AH2" s="204"/>
      <c r="AI2" s="204"/>
      <c r="AJ2" s="204"/>
      <c r="AK2" s="204"/>
      <c r="AL2" s="204"/>
      <c r="AM2" s="204"/>
      <c r="AN2" s="204"/>
    </row>
    <row r="3">
      <c r="A3" s="206"/>
      <c r="B3" s="207" t="s">
        <v>7329</v>
      </c>
      <c r="M3" s="7" t="s">
        <v>7330</v>
      </c>
      <c r="N3" s="208">
        <f t="shared" ref="N3:AN3" si="1">COLUMN()-13</f>
        <v>1</v>
      </c>
      <c r="O3" s="208">
        <f t="shared" si="1"/>
        <v>2</v>
      </c>
      <c r="P3" s="208">
        <f t="shared" si="1"/>
        <v>3</v>
      </c>
      <c r="Q3" s="208">
        <f t="shared" si="1"/>
        <v>4</v>
      </c>
      <c r="R3" s="208">
        <f t="shared" si="1"/>
        <v>5</v>
      </c>
      <c r="S3" s="208">
        <f t="shared" si="1"/>
        <v>6</v>
      </c>
      <c r="T3" s="208">
        <f t="shared" si="1"/>
        <v>7</v>
      </c>
      <c r="U3" s="208">
        <f t="shared" si="1"/>
        <v>8</v>
      </c>
      <c r="V3" s="208">
        <f t="shared" si="1"/>
        <v>9</v>
      </c>
      <c r="W3" s="208">
        <f t="shared" si="1"/>
        <v>10</v>
      </c>
      <c r="X3" s="208">
        <f t="shared" si="1"/>
        <v>11</v>
      </c>
      <c r="Y3" s="208">
        <f t="shared" si="1"/>
        <v>12</v>
      </c>
      <c r="Z3" s="208">
        <f t="shared" si="1"/>
        <v>13</v>
      </c>
      <c r="AA3" s="208">
        <f t="shared" si="1"/>
        <v>14</v>
      </c>
      <c r="AB3" s="208">
        <f t="shared" si="1"/>
        <v>15</v>
      </c>
      <c r="AC3" s="208">
        <f t="shared" si="1"/>
        <v>16</v>
      </c>
      <c r="AD3" s="208">
        <f t="shared" si="1"/>
        <v>17</v>
      </c>
      <c r="AE3" s="208">
        <f t="shared" si="1"/>
        <v>18</v>
      </c>
      <c r="AF3" s="208">
        <f t="shared" si="1"/>
        <v>19</v>
      </c>
      <c r="AG3" s="208">
        <f t="shared" si="1"/>
        <v>20</v>
      </c>
      <c r="AH3" s="208">
        <f t="shared" si="1"/>
        <v>21</v>
      </c>
      <c r="AI3" s="208">
        <f t="shared" si="1"/>
        <v>22</v>
      </c>
      <c r="AJ3" s="208">
        <f t="shared" si="1"/>
        <v>23</v>
      </c>
      <c r="AK3" s="208">
        <f t="shared" si="1"/>
        <v>24</v>
      </c>
      <c r="AL3" s="208">
        <f t="shared" si="1"/>
        <v>25</v>
      </c>
      <c r="AM3" s="208">
        <f t="shared" si="1"/>
        <v>26</v>
      </c>
      <c r="AN3" s="208">
        <f t="shared" si="1"/>
        <v>27</v>
      </c>
    </row>
    <row r="4">
      <c r="A4" s="7"/>
      <c r="B4" s="209" t="s">
        <v>7331</v>
      </c>
      <c r="C4" s="209" t="s">
        <v>7155</v>
      </c>
      <c r="D4" s="209" t="str">
        <f t="array" ref="D4">_xlfn.XLOOKUP(J4,'2NDSORTEDL'!AA1:AA12,'2NDSORTEDL'!AB1:AB12,"",0,1)</f>
        <v>OHC cum EMCU at Zone -1</v>
      </c>
      <c r="I4" s="210" t="s">
        <v>7349</v>
      </c>
      <c r="J4" s="211">
        <v>1.0</v>
      </c>
      <c r="N4" s="9" t="s">
        <v>7333</v>
      </c>
    </row>
    <row r="5">
      <c r="A5" s="7"/>
      <c r="B5" s="209" t="s">
        <v>7334</v>
      </c>
      <c r="C5" s="209" t="s">
        <v>7155</v>
      </c>
      <c r="D5" s="209" t="s">
        <v>7335</v>
      </c>
      <c r="E5" s="202"/>
      <c r="F5" s="212"/>
      <c r="G5" s="12"/>
      <c r="H5" s="12"/>
      <c r="I5" s="213"/>
      <c r="J5" s="168" t="s">
        <v>7336</v>
      </c>
      <c r="N5" s="1"/>
    </row>
    <row r="6">
      <c r="C6" s="202"/>
      <c r="D6" s="202"/>
      <c r="F6" s="49"/>
      <c r="G6" s="1"/>
      <c r="H6" s="1"/>
      <c r="I6" s="203"/>
      <c r="J6" s="1"/>
      <c r="N6" s="1"/>
    </row>
    <row r="7">
      <c r="A7" s="214"/>
      <c r="B7" s="215" t="s">
        <v>7350</v>
      </c>
      <c r="C7" s="216" t="s">
        <v>7338</v>
      </c>
      <c r="D7" s="164"/>
      <c r="E7" s="217" t="s">
        <v>7339</v>
      </c>
      <c r="F7" s="218" t="s">
        <v>7340</v>
      </c>
      <c r="G7" s="217" t="s">
        <v>7341</v>
      </c>
      <c r="H7" s="217" t="s">
        <v>7342</v>
      </c>
      <c r="I7" s="219" t="s">
        <v>7343</v>
      </c>
      <c r="J7" s="217" t="s">
        <v>7344</v>
      </c>
      <c r="K7" s="1"/>
      <c r="L7" s="1"/>
      <c r="M7" s="1"/>
      <c r="N7" s="220"/>
      <c r="O7" s="1"/>
      <c r="P7" s="1"/>
      <c r="Q7" s="1"/>
      <c r="R7" s="1"/>
      <c r="S7" s="1"/>
      <c r="T7" s="1"/>
      <c r="U7" s="1"/>
      <c r="V7" s="1"/>
      <c r="W7" s="1"/>
      <c r="X7" s="1"/>
      <c r="Y7" s="1"/>
      <c r="Z7" s="1"/>
      <c r="AA7" s="1"/>
      <c r="AB7" s="1"/>
      <c r="AC7" s="1"/>
      <c r="AD7" s="1"/>
      <c r="AE7" s="1"/>
      <c r="AF7" s="1"/>
      <c r="AG7" s="1"/>
      <c r="AH7" s="1"/>
      <c r="AI7" s="1"/>
      <c r="AJ7" s="1"/>
      <c r="AK7" s="1"/>
      <c r="AL7" s="1"/>
      <c r="AM7" s="1"/>
      <c r="AN7" s="1"/>
      <c r="AO7" s="1"/>
      <c r="AP7" s="1"/>
      <c r="AQ7" s="1"/>
    </row>
    <row r="8">
      <c r="B8" s="221">
        <f t="shared" ref="B8:B25" si="2">ROW()-7</f>
        <v>1</v>
      </c>
      <c r="C8" s="222" t="s">
        <v>2845</v>
      </c>
      <c r="D8" s="164"/>
      <c r="E8" s="223" t="str">
        <f t="array" ref="E8">_xlfn.XLOOKUP(C8,'2NDSORTEDL'!$B$2:$B$150,'2NDSORTEDL'!$C$2:$C$150,"",0,1)</f>
        <v>DRESSING_PAD</v>
      </c>
      <c r="F8" s="224">
        <f t="array" ref="F8">_xlfn.XLOOKUP($C8,'2NDSORTEDL'!$B$2:$B$160,'2NDSORTEDL'!$Y$2:$Y$160,"",0,1)</f>
        <v>46935</v>
      </c>
      <c r="G8" s="208" t="s">
        <v>7345</v>
      </c>
      <c r="H8" s="208">
        <v>2.0</v>
      </c>
      <c r="I8" s="225">
        <v>46307.0</v>
      </c>
      <c r="J8" s="226" t="str">
        <f t="shared" ref="J8:J39" si="3">IF(SUMIFS($N8:$AM8,$N$2:$AM$2,$I8,$N$1:$AM$1,$J$4)&gt;=H8,"REPLACED",IF(SUMIFS($N8:$AM8,$N$2:$AM$2,$I8,$N$1:$AM$1,$J$4)=0,"","N.A."))</f>
        <v/>
      </c>
      <c r="N8" s="223"/>
      <c r="O8" s="223"/>
      <c r="P8" s="227">
        <v>1.0</v>
      </c>
      <c r="Q8" s="223"/>
      <c r="R8" s="223"/>
      <c r="S8" s="223"/>
      <c r="T8" s="227">
        <v>1.0</v>
      </c>
      <c r="U8" s="228">
        <v>1.0</v>
      </c>
      <c r="V8" s="223"/>
      <c r="W8" s="227">
        <v>1.0</v>
      </c>
      <c r="X8" s="227">
        <v>1.0</v>
      </c>
      <c r="Y8" s="227">
        <v>1.0</v>
      </c>
      <c r="Z8" s="223"/>
      <c r="AA8" s="223"/>
      <c r="AB8" s="223"/>
      <c r="AC8" s="223"/>
      <c r="AD8" s="223"/>
      <c r="AE8" s="223"/>
      <c r="AF8" s="223"/>
      <c r="AG8" s="223"/>
      <c r="AH8" s="223"/>
      <c r="AI8" s="223"/>
      <c r="AJ8" s="223"/>
      <c r="AK8" s="223"/>
      <c r="AL8" s="223"/>
      <c r="AM8" s="223"/>
      <c r="AN8" s="223"/>
      <c r="AO8" s="223">
        <f t="shared" ref="AO8:AO38" si="4">SUM(N8:AM8)</f>
        <v>6</v>
      </c>
    </row>
    <row r="9">
      <c r="B9" s="221">
        <f t="shared" si="2"/>
        <v>2</v>
      </c>
      <c r="C9" s="222" t="s">
        <v>3465</v>
      </c>
      <c r="D9" s="164"/>
      <c r="E9" s="223" t="str">
        <f t="array" ref="E9">_xlfn.XLOOKUP(C9,'2NDSORTEDL'!$B$2:$B$150,'2NDSORTEDL'!$C$2:$C$150,"",0,1)</f>
        <v>DRESSING_PAD</v>
      </c>
      <c r="F9" s="224">
        <f t="array" ref="F9">_xlfn.XLOOKUP($C9,'2NDSORTEDL'!$B$2:$B$160,'2NDSORTEDL'!$Y$2:$Y$160,"",0,1)</f>
        <v>46935</v>
      </c>
      <c r="G9" s="208" t="s">
        <v>7345</v>
      </c>
      <c r="H9" s="208">
        <v>2.0</v>
      </c>
      <c r="I9" s="229">
        <f t="shared" ref="I9:I40" si="5">I8</f>
        <v>46307</v>
      </c>
      <c r="J9" s="226" t="str">
        <f t="shared" si="3"/>
        <v/>
      </c>
      <c r="K9" s="7" t="s">
        <v>7336</v>
      </c>
      <c r="N9" s="230"/>
      <c r="O9" s="223"/>
      <c r="P9" s="227">
        <v>1.0</v>
      </c>
      <c r="Q9" s="228">
        <v>1.0</v>
      </c>
      <c r="R9" s="223"/>
      <c r="S9" s="223"/>
      <c r="T9" s="227">
        <v>1.0</v>
      </c>
      <c r="U9" s="223"/>
      <c r="V9" s="223"/>
      <c r="W9" s="223"/>
      <c r="X9" s="227">
        <v>1.0</v>
      </c>
      <c r="Y9" s="227">
        <v>1.0</v>
      </c>
      <c r="Z9" s="223"/>
      <c r="AA9" s="223"/>
      <c r="AB9" s="223"/>
      <c r="AC9" s="223"/>
      <c r="AD9" s="223"/>
      <c r="AE9" s="223"/>
      <c r="AF9" s="223"/>
      <c r="AG9" s="223"/>
      <c r="AH9" s="223"/>
      <c r="AI9" s="223"/>
      <c r="AJ9" s="223"/>
      <c r="AK9" s="223"/>
      <c r="AL9" s="223"/>
      <c r="AM9" s="223"/>
      <c r="AN9" s="223"/>
      <c r="AO9" s="223">
        <f t="shared" si="4"/>
        <v>5</v>
      </c>
    </row>
    <row r="10">
      <c r="B10" s="221">
        <f t="shared" si="2"/>
        <v>3</v>
      </c>
      <c r="C10" s="222" t="s">
        <v>2898</v>
      </c>
      <c r="D10" s="164"/>
      <c r="E10" s="223" t="str">
        <f t="array" ref="E10">_xlfn.XLOOKUP(C10,'2NDSORTEDL'!$B$2:$B$150,'2NDSORTEDL'!$C$2:$C$150,"",0,1)</f>
        <v>DRESSING_PAD</v>
      </c>
      <c r="F10" s="224">
        <f t="array" ref="F10">_xlfn.XLOOKUP($C10,'2NDSORTEDL'!$B$2:$B$160,'2NDSORTEDL'!$Y$2:$Y$160,"",0,1)</f>
        <v>46935</v>
      </c>
      <c r="G10" s="208" t="s">
        <v>7345</v>
      </c>
      <c r="H10" s="208">
        <v>2.0</v>
      </c>
      <c r="I10" s="229">
        <f t="shared" si="5"/>
        <v>46307</v>
      </c>
      <c r="J10" s="226" t="str">
        <f t="shared" si="3"/>
        <v/>
      </c>
      <c r="N10" s="208">
        <v>20.0</v>
      </c>
      <c r="O10" s="223"/>
      <c r="P10" s="223"/>
      <c r="Q10" s="231" t="s">
        <v>1767</v>
      </c>
      <c r="R10" s="227">
        <v>20.0</v>
      </c>
      <c r="S10" s="228">
        <v>20.0</v>
      </c>
      <c r="T10" s="227">
        <v>20.0</v>
      </c>
      <c r="U10" s="228">
        <v>20.0</v>
      </c>
      <c r="V10" s="223"/>
      <c r="W10" s="227">
        <v>20.0</v>
      </c>
      <c r="X10" s="227">
        <v>20.0</v>
      </c>
      <c r="Y10" s="227">
        <v>20.0</v>
      </c>
      <c r="Z10" s="223"/>
      <c r="AA10" s="223"/>
      <c r="AB10" s="223"/>
      <c r="AC10" s="223"/>
      <c r="AD10" s="223"/>
      <c r="AE10" s="223"/>
      <c r="AF10" s="223"/>
      <c r="AG10" s="223"/>
      <c r="AH10" s="223"/>
      <c r="AI10" s="223"/>
      <c r="AJ10" s="223"/>
      <c r="AK10" s="223"/>
      <c r="AL10" s="223"/>
      <c r="AM10" s="223"/>
      <c r="AN10" s="223"/>
      <c r="AO10" s="223">
        <f t="shared" si="4"/>
        <v>160</v>
      </c>
    </row>
    <row r="11">
      <c r="B11" s="221">
        <f t="shared" si="2"/>
        <v>4</v>
      </c>
      <c r="C11" s="222" t="s">
        <v>3374</v>
      </c>
      <c r="D11" s="164"/>
      <c r="E11" s="223" t="str">
        <f t="array" ref="E11">_xlfn.XLOOKUP(C11,'2NDSORTEDL'!$B$2:$B$150,'2NDSORTEDL'!$C$2:$C$150,"",0,1)</f>
        <v>GAUZE_DRESSING</v>
      </c>
      <c r="F11" s="224">
        <f t="array" ref="F11">_xlfn.XLOOKUP($C11,'2NDSORTEDL'!$B$2:$B$160,'2NDSORTEDL'!$Y$2:$Y$160,"",0,1)</f>
        <v>47058</v>
      </c>
      <c r="G11" s="208" t="s">
        <v>7345</v>
      </c>
      <c r="H11" s="208">
        <v>2.0</v>
      </c>
      <c r="I11" s="229">
        <f t="shared" si="5"/>
        <v>46307</v>
      </c>
      <c r="J11" s="226" t="str">
        <f t="shared" si="3"/>
        <v/>
      </c>
      <c r="N11" s="208">
        <v>1.0</v>
      </c>
      <c r="O11" s="227">
        <v>1.0</v>
      </c>
      <c r="P11" s="223"/>
      <c r="Q11" s="223"/>
      <c r="R11" s="223"/>
      <c r="S11" s="223"/>
      <c r="T11" s="227">
        <v>1.0</v>
      </c>
      <c r="U11" s="223"/>
      <c r="V11" s="223"/>
      <c r="W11" s="223"/>
      <c r="X11" s="227">
        <v>1.0</v>
      </c>
      <c r="Y11" s="227">
        <v>1.0</v>
      </c>
      <c r="Z11" s="223"/>
      <c r="AA11" s="223"/>
      <c r="AB11" s="223"/>
      <c r="AC11" s="223"/>
      <c r="AD11" s="223"/>
      <c r="AE11" s="223"/>
      <c r="AF11" s="223"/>
      <c r="AG11" s="223"/>
      <c r="AH11" s="223"/>
      <c r="AI11" s="223"/>
      <c r="AJ11" s="223"/>
      <c r="AK11" s="223"/>
      <c r="AL11" s="223"/>
      <c r="AM11" s="223"/>
      <c r="AN11" s="223"/>
      <c r="AO11" s="223">
        <f t="shared" si="4"/>
        <v>5</v>
      </c>
    </row>
    <row r="12">
      <c r="B12" s="221">
        <f t="shared" si="2"/>
        <v>5</v>
      </c>
      <c r="C12" s="222" t="s">
        <v>2621</v>
      </c>
      <c r="D12" s="164"/>
      <c r="E12" s="223" t="str">
        <f t="array" ref="E12">_xlfn.XLOOKUP(C12,'2NDSORTEDL'!$B$2:$B$150,'2NDSORTEDL'!$C$2:$C$150,"",0,1)</f>
        <v>COTTON</v>
      </c>
      <c r="F12" s="224">
        <f t="array" ref="F12">_xlfn.XLOOKUP($C12,'2NDSORTEDL'!$B$2:$B$160,'2NDSORTEDL'!$Y$2:$Y$160,"",0,1)</f>
        <v>46508</v>
      </c>
      <c r="G12" s="208" t="s">
        <v>7345</v>
      </c>
      <c r="H12" s="208">
        <v>2.0</v>
      </c>
      <c r="I12" s="229">
        <f t="shared" si="5"/>
        <v>46307</v>
      </c>
      <c r="J12" s="226" t="str">
        <f t="shared" si="3"/>
        <v/>
      </c>
      <c r="N12" s="230"/>
      <c r="O12" s="223"/>
      <c r="P12" s="223"/>
      <c r="Q12" s="223"/>
      <c r="R12" s="223"/>
      <c r="S12" s="223"/>
      <c r="T12" s="227">
        <v>1.0</v>
      </c>
      <c r="U12" s="223"/>
      <c r="V12" s="223"/>
      <c r="W12" s="227">
        <v>1.0</v>
      </c>
      <c r="X12" s="227">
        <v>1.0</v>
      </c>
      <c r="Y12" s="223"/>
      <c r="Z12" s="223"/>
      <c r="AA12" s="223"/>
      <c r="AB12" s="223"/>
      <c r="AC12" s="223"/>
      <c r="AD12" s="223"/>
      <c r="AE12" s="223"/>
      <c r="AF12" s="223"/>
      <c r="AG12" s="223"/>
      <c r="AH12" s="223"/>
      <c r="AI12" s="223"/>
      <c r="AJ12" s="223"/>
      <c r="AK12" s="223"/>
      <c r="AL12" s="223"/>
      <c r="AM12" s="223"/>
      <c r="AN12" s="223"/>
      <c r="AO12" s="223">
        <f t="shared" si="4"/>
        <v>3</v>
      </c>
    </row>
    <row r="13">
      <c r="B13" s="221">
        <f t="shared" si="2"/>
        <v>6</v>
      </c>
      <c r="C13" s="222" t="s">
        <v>2543</v>
      </c>
      <c r="D13" s="164"/>
      <c r="E13" s="223" t="str">
        <f t="array" ref="E13">_xlfn.XLOOKUP(C13,'2NDSORTEDL'!$B$2:$B$150,'2NDSORTEDL'!$C$2:$C$150,"",0,1)</f>
        <v>COTTON</v>
      </c>
      <c r="F13" s="224">
        <f t="array" ref="F13">_xlfn.XLOOKUP($C13,'2NDSORTEDL'!$B$2:$B$160,'2NDSORTEDL'!$Y$2:$Y$160,"",0,1)</f>
        <v>46661</v>
      </c>
      <c r="G13" s="208" t="s">
        <v>7345</v>
      </c>
      <c r="H13" s="208">
        <v>1.0</v>
      </c>
      <c r="I13" s="229">
        <f t="shared" si="5"/>
        <v>46307</v>
      </c>
      <c r="J13" s="226" t="str">
        <f t="shared" si="3"/>
        <v/>
      </c>
      <c r="N13" s="230"/>
      <c r="O13" s="223"/>
      <c r="P13" s="227">
        <v>1.0</v>
      </c>
      <c r="Q13" s="223"/>
      <c r="R13" s="223"/>
      <c r="S13" s="228">
        <v>1.0</v>
      </c>
      <c r="T13" s="227">
        <v>1.0</v>
      </c>
      <c r="U13" s="228">
        <v>1.0</v>
      </c>
      <c r="V13" s="223"/>
      <c r="W13" s="227">
        <v>1.0</v>
      </c>
      <c r="X13" s="223"/>
      <c r="Y13" s="227">
        <v>1.0</v>
      </c>
      <c r="Z13" s="223"/>
      <c r="AA13" s="223"/>
      <c r="AB13" s="223"/>
      <c r="AC13" s="223"/>
      <c r="AD13" s="223"/>
      <c r="AE13" s="223"/>
      <c r="AF13" s="223"/>
      <c r="AG13" s="223"/>
      <c r="AH13" s="223"/>
      <c r="AI13" s="223"/>
      <c r="AJ13" s="223"/>
      <c r="AK13" s="223"/>
      <c r="AL13" s="223"/>
      <c r="AM13" s="223"/>
      <c r="AN13" s="223"/>
      <c r="AO13" s="223">
        <f t="shared" si="4"/>
        <v>6</v>
      </c>
    </row>
    <row r="14">
      <c r="B14" s="221">
        <f t="shared" si="2"/>
        <v>7</v>
      </c>
      <c r="C14" s="222" t="s">
        <v>1501</v>
      </c>
      <c r="D14" s="164"/>
      <c r="E14" s="223" t="str">
        <f t="array" ref="E14">_xlfn.XLOOKUP(C14,'2NDSORTEDL'!$B$2:$B$150,'2NDSORTEDL'!$C$2:$C$150,"",0,1)</f>
        <v>DISINFECTANT</v>
      </c>
      <c r="F14" s="224">
        <f t="array" ref="F14">_xlfn.XLOOKUP($C14,'2NDSORTEDL'!$B$2:$B$160,'2NDSORTEDL'!$Y$2:$Y$160,"",0,1)</f>
        <v>46935</v>
      </c>
      <c r="G14" s="208" t="s">
        <v>7345</v>
      </c>
      <c r="H14" s="208">
        <v>1.0</v>
      </c>
      <c r="I14" s="229">
        <f t="shared" si="5"/>
        <v>46307</v>
      </c>
      <c r="J14" s="226" t="str">
        <f t="shared" si="3"/>
        <v/>
      </c>
      <c r="N14" s="230"/>
      <c r="O14" s="227">
        <v>1.0</v>
      </c>
      <c r="P14" s="223"/>
      <c r="Q14" s="223"/>
      <c r="R14" s="223"/>
      <c r="S14" s="223"/>
      <c r="T14" s="227">
        <v>1.0</v>
      </c>
      <c r="U14" s="223"/>
      <c r="V14" s="223"/>
      <c r="W14" s="223"/>
      <c r="X14" s="227">
        <v>1.0</v>
      </c>
      <c r="Y14" s="227">
        <v>1.0</v>
      </c>
      <c r="Z14" s="223"/>
      <c r="AA14" s="223"/>
      <c r="AB14" s="223"/>
      <c r="AC14" s="223"/>
      <c r="AD14" s="223"/>
      <c r="AE14" s="223"/>
      <c r="AF14" s="223"/>
      <c r="AG14" s="223"/>
      <c r="AH14" s="223"/>
      <c r="AI14" s="223"/>
      <c r="AJ14" s="223"/>
      <c r="AK14" s="223"/>
      <c r="AL14" s="223"/>
      <c r="AM14" s="223"/>
      <c r="AN14" s="223"/>
      <c r="AO14" s="223">
        <f t="shared" si="4"/>
        <v>4</v>
      </c>
    </row>
    <row r="15">
      <c r="B15" s="221">
        <f t="shared" si="2"/>
        <v>8</v>
      </c>
      <c r="C15" s="222" t="s">
        <v>4765</v>
      </c>
      <c r="D15" s="164"/>
      <c r="E15" s="223" t="str">
        <f t="array" ref="E15">_xlfn.XLOOKUP(C15,'2NDSORTEDL'!$B$2:$B$150,'2NDSORTEDL'!$C$2:$C$150,"",0,1)</f>
        <v>DISINFECTANT</v>
      </c>
      <c r="F15" s="224" t="str">
        <f t="array" ref="F15">_xlfn.XLOOKUP($C15,'2NDSORTEDL'!$B$2:$B$160,'2NDSORTEDL'!$Y$2:$Y$160,"",0,1)</f>
        <v/>
      </c>
      <c r="G15" s="208" t="s">
        <v>7345</v>
      </c>
      <c r="H15" s="208">
        <v>1.0</v>
      </c>
      <c r="I15" s="229">
        <f t="shared" si="5"/>
        <v>46307</v>
      </c>
      <c r="J15" s="226" t="str">
        <f t="shared" si="3"/>
        <v/>
      </c>
      <c r="N15" s="230"/>
      <c r="O15" s="223"/>
      <c r="P15" s="223"/>
      <c r="Q15" s="223"/>
      <c r="R15" s="223"/>
      <c r="S15" s="223"/>
      <c r="T15" s="227">
        <v>1.0</v>
      </c>
      <c r="U15" s="223"/>
      <c r="V15" s="223"/>
      <c r="W15" s="223"/>
      <c r="X15" s="227">
        <v>1.0</v>
      </c>
      <c r="Y15" s="227">
        <v>1.0</v>
      </c>
      <c r="Z15" s="223"/>
      <c r="AA15" s="223"/>
      <c r="AB15" s="223"/>
      <c r="AC15" s="223"/>
      <c r="AD15" s="223"/>
      <c r="AE15" s="223"/>
      <c r="AF15" s="223"/>
      <c r="AG15" s="223"/>
      <c r="AH15" s="223"/>
      <c r="AI15" s="223"/>
      <c r="AJ15" s="223"/>
      <c r="AK15" s="223"/>
      <c r="AL15" s="223"/>
      <c r="AM15" s="223"/>
      <c r="AN15" s="223"/>
      <c r="AO15" s="223">
        <f t="shared" si="4"/>
        <v>3</v>
      </c>
    </row>
    <row r="16">
      <c r="B16" s="221">
        <f t="shared" si="2"/>
        <v>9</v>
      </c>
      <c r="C16" s="236" t="s">
        <v>2381</v>
      </c>
      <c r="D16" s="164"/>
      <c r="E16" s="223" t="str">
        <f t="array" ref="E16">_xlfn.XLOOKUP(C16,'2NDSORTEDL'!$B$2:$B$150,'2NDSORTEDL'!$C$2:$C$150,"",0,1)</f>
        <v>SCISSORS</v>
      </c>
      <c r="F16" s="224" t="str">
        <f t="array" ref="F16">_xlfn.XLOOKUP($C16,'2NDSORTEDL'!$B$2:$B$160,'2NDSORTEDL'!$Y$2:$Y$160,"",0,1)</f>
        <v>--</v>
      </c>
      <c r="G16" s="208" t="s">
        <v>7345</v>
      </c>
      <c r="H16" s="208">
        <v>1.0</v>
      </c>
      <c r="I16" s="229">
        <f t="shared" si="5"/>
        <v>46307</v>
      </c>
      <c r="J16" s="226" t="str">
        <f t="shared" si="3"/>
        <v/>
      </c>
      <c r="N16" s="230"/>
      <c r="O16" s="223"/>
      <c r="P16" s="223"/>
      <c r="Q16" s="223"/>
      <c r="R16" s="223"/>
      <c r="S16" s="223"/>
      <c r="T16" s="227">
        <v>1.0</v>
      </c>
      <c r="U16" s="223"/>
      <c r="V16" s="223"/>
      <c r="W16" s="223"/>
      <c r="X16" s="227">
        <v>1.0</v>
      </c>
      <c r="Y16" s="223"/>
      <c r="Z16" s="223"/>
      <c r="AA16" s="223"/>
      <c r="AB16" s="223"/>
      <c r="AC16" s="223"/>
      <c r="AD16" s="223"/>
      <c r="AE16" s="223"/>
      <c r="AF16" s="223"/>
      <c r="AG16" s="223"/>
      <c r="AH16" s="223"/>
      <c r="AI16" s="223"/>
      <c r="AJ16" s="223"/>
      <c r="AK16" s="223"/>
      <c r="AL16" s="223"/>
      <c r="AM16" s="223"/>
      <c r="AN16" s="223"/>
      <c r="AO16" s="223">
        <f t="shared" si="4"/>
        <v>2</v>
      </c>
    </row>
    <row r="17">
      <c r="B17" s="221">
        <f t="shared" si="2"/>
        <v>10</v>
      </c>
      <c r="C17" s="222" t="s">
        <v>3748</v>
      </c>
      <c r="D17" s="164"/>
      <c r="E17" s="223" t="str">
        <f t="array" ref="E17">_xlfn.XLOOKUP(C17,'2NDSORTEDL'!$B$2:$B$150,'2NDSORTEDL'!$C$2:$C$150,"",0,1)</f>
        <v>DRESSING_PAD</v>
      </c>
      <c r="F17" s="224">
        <f t="array" ref="F17">_xlfn.XLOOKUP($C17,'2NDSORTEDL'!$B$2:$B$160,'2NDSORTEDL'!$Y$2:$Y$160,"",0,1)</f>
        <v>46935</v>
      </c>
      <c r="G17" s="208" t="s">
        <v>7345</v>
      </c>
      <c r="H17" s="208">
        <v>2.0</v>
      </c>
      <c r="I17" s="229">
        <f t="shared" si="5"/>
        <v>46307</v>
      </c>
      <c r="J17" s="226" t="str">
        <f t="shared" si="3"/>
        <v/>
      </c>
      <c r="N17" s="230"/>
      <c r="O17" s="227">
        <v>1.0</v>
      </c>
      <c r="P17" s="223"/>
      <c r="Q17" s="223"/>
      <c r="R17" s="223"/>
      <c r="S17" s="223"/>
      <c r="T17" s="227">
        <v>1.0</v>
      </c>
      <c r="U17" s="223"/>
      <c r="V17" s="223"/>
      <c r="W17" s="227">
        <v>1.0</v>
      </c>
      <c r="X17" s="227">
        <v>1.0</v>
      </c>
      <c r="Y17" s="227"/>
      <c r="Z17" s="223"/>
      <c r="AA17" s="223"/>
      <c r="AB17" s="223"/>
      <c r="AC17" s="223"/>
      <c r="AD17" s="223"/>
      <c r="AE17" s="223"/>
      <c r="AF17" s="223"/>
      <c r="AG17" s="223"/>
      <c r="AH17" s="223"/>
      <c r="AI17" s="223"/>
      <c r="AJ17" s="223"/>
      <c r="AK17" s="223"/>
      <c r="AL17" s="223"/>
      <c r="AM17" s="223"/>
      <c r="AN17" s="223"/>
      <c r="AO17" s="223">
        <f t="shared" si="4"/>
        <v>4</v>
      </c>
    </row>
    <row r="18">
      <c r="B18" s="221">
        <f t="shared" si="2"/>
        <v>11</v>
      </c>
      <c r="C18" s="222" t="s">
        <v>4771</v>
      </c>
      <c r="D18" s="164"/>
      <c r="E18" s="223" t="str">
        <f t="array" ref="E18">_xlfn.XLOOKUP(C18,'2NDSORTEDL'!$B$2:$B$150,'2NDSORTEDL'!$C$2:$C$150,"",0,1)</f>
        <v>GADGET</v>
      </c>
      <c r="F18" s="224" t="str">
        <f t="array" ref="F18">_xlfn.XLOOKUP($C18,'2NDSORTEDL'!$B$2:$B$160,'2NDSORTEDL'!$Y$2:$Y$160,"",0,1)</f>
        <v/>
      </c>
      <c r="G18" s="208" t="s">
        <v>7345</v>
      </c>
      <c r="H18" s="208">
        <v>1.0</v>
      </c>
      <c r="I18" s="229">
        <f t="shared" si="5"/>
        <v>46307</v>
      </c>
      <c r="J18" s="226" t="str">
        <f t="shared" si="3"/>
        <v/>
      </c>
      <c r="N18" s="230"/>
      <c r="O18" s="223"/>
      <c r="P18" s="223"/>
      <c r="Q18" s="223"/>
      <c r="R18" s="223"/>
      <c r="S18" s="223"/>
      <c r="T18" s="227">
        <v>1.0</v>
      </c>
      <c r="U18" s="228">
        <v>1.0</v>
      </c>
      <c r="V18" s="223"/>
      <c r="W18" s="227">
        <v>1.0</v>
      </c>
      <c r="X18" s="227">
        <v>1.0</v>
      </c>
      <c r="Y18" s="227">
        <v>-5.0</v>
      </c>
      <c r="Z18" s="223"/>
      <c r="AA18" s="223"/>
      <c r="AB18" s="223"/>
      <c r="AC18" s="223"/>
      <c r="AD18" s="223"/>
      <c r="AE18" s="223"/>
      <c r="AF18" s="223"/>
      <c r="AG18" s="223"/>
      <c r="AH18" s="223"/>
      <c r="AI18" s="223"/>
      <c r="AJ18" s="223"/>
      <c r="AK18" s="223"/>
      <c r="AL18" s="223"/>
      <c r="AM18" s="223"/>
      <c r="AN18" s="223"/>
      <c r="AO18" s="223">
        <f t="shared" si="4"/>
        <v>-1</v>
      </c>
    </row>
    <row r="19">
      <c r="B19" s="221">
        <f t="shared" si="2"/>
        <v>12</v>
      </c>
      <c r="C19" s="222" t="s">
        <v>2039</v>
      </c>
      <c r="D19" s="164"/>
      <c r="E19" s="223" t="str">
        <f t="array" ref="E19">_xlfn.XLOOKUP(C19,'2NDSORTEDL'!$B$2:$B$150,'2NDSORTEDL'!$C$2:$C$150,"",0,1)</f>
        <v>TORNIQUET</v>
      </c>
      <c r="F19" s="224" t="str">
        <f t="array" ref="F19">_xlfn.XLOOKUP($C19,'2NDSORTEDL'!$B$2:$B$160,'2NDSORTEDL'!$Y$2:$Y$160,"",0,1)</f>
        <v>--</v>
      </c>
      <c r="G19" s="208" t="s">
        <v>7345</v>
      </c>
      <c r="H19" s="208">
        <v>1.0</v>
      </c>
      <c r="I19" s="229">
        <f t="shared" si="5"/>
        <v>46307</v>
      </c>
      <c r="J19" s="226" t="str">
        <f t="shared" si="3"/>
        <v/>
      </c>
      <c r="N19" s="230"/>
      <c r="O19" s="223"/>
      <c r="P19" s="223"/>
      <c r="Q19" s="223"/>
      <c r="R19" s="223"/>
      <c r="S19" s="223"/>
      <c r="T19" s="227">
        <v>2.0</v>
      </c>
      <c r="U19" s="223"/>
      <c r="V19" s="223"/>
      <c r="W19" s="227">
        <v>2.0</v>
      </c>
      <c r="X19" s="227">
        <v>2.0</v>
      </c>
      <c r="Y19" s="223"/>
      <c r="Z19" s="223"/>
      <c r="AA19" s="223"/>
      <c r="AB19" s="223"/>
      <c r="AC19" s="223"/>
      <c r="AD19" s="223"/>
      <c r="AE19" s="223"/>
      <c r="AF19" s="223"/>
      <c r="AG19" s="223"/>
      <c r="AH19" s="223"/>
      <c r="AI19" s="223"/>
      <c r="AJ19" s="223"/>
      <c r="AK19" s="223"/>
      <c r="AL19" s="223"/>
      <c r="AM19" s="223"/>
      <c r="AN19" s="223"/>
      <c r="AO19" s="223">
        <f t="shared" si="4"/>
        <v>6</v>
      </c>
    </row>
    <row r="20">
      <c r="B20" s="221">
        <f t="shared" si="2"/>
        <v>13</v>
      </c>
      <c r="C20" s="222" t="s">
        <v>4747</v>
      </c>
      <c r="D20" s="164"/>
      <c r="E20" s="223" t="str">
        <f t="array" ref="E20">_xlfn.XLOOKUP(C20,'2NDSORTEDL'!$B$2:$B$150,'2NDSORTEDL'!$C$2:$C$150,"",0,1)</f>
        <v>DISPOSABLE</v>
      </c>
      <c r="F20" s="224" t="str">
        <f t="array" ref="F20">_xlfn.XLOOKUP($C20,'2NDSORTEDL'!$B$2:$B$160,'2NDSORTEDL'!$Y$2:$Y$160,"",0,1)</f>
        <v/>
      </c>
      <c r="G20" s="208" t="s">
        <v>7345</v>
      </c>
      <c r="H20" s="208">
        <v>1.0</v>
      </c>
      <c r="I20" s="229">
        <f t="shared" si="5"/>
        <v>46307</v>
      </c>
      <c r="J20" s="226" t="str">
        <f t="shared" si="3"/>
        <v/>
      </c>
      <c r="N20" s="208"/>
      <c r="O20" s="227">
        <v>4.0</v>
      </c>
      <c r="P20" s="223"/>
      <c r="Q20" s="223"/>
      <c r="R20" s="223"/>
      <c r="S20" s="223"/>
      <c r="T20" s="227">
        <v>4.0</v>
      </c>
      <c r="U20" s="228">
        <v>4.0</v>
      </c>
      <c r="V20" s="223"/>
      <c r="W20" s="227">
        <v>4.0</v>
      </c>
      <c r="X20" s="227">
        <v>4.0</v>
      </c>
      <c r="Y20" s="227">
        <v>4.0</v>
      </c>
      <c r="Z20" s="223"/>
      <c r="AA20" s="223"/>
      <c r="AB20" s="223"/>
      <c r="AC20" s="223"/>
      <c r="AD20" s="223"/>
      <c r="AE20" s="223"/>
      <c r="AF20" s="223"/>
      <c r="AG20" s="223"/>
      <c r="AH20" s="223"/>
      <c r="AI20" s="223"/>
      <c r="AJ20" s="223"/>
      <c r="AK20" s="223"/>
      <c r="AL20" s="223"/>
      <c r="AM20" s="223"/>
      <c r="AN20" s="223"/>
      <c r="AO20" s="223">
        <f t="shared" si="4"/>
        <v>24</v>
      </c>
    </row>
    <row r="21">
      <c r="B21" s="221">
        <f t="shared" si="2"/>
        <v>14</v>
      </c>
      <c r="C21" s="222" t="s">
        <v>3322</v>
      </c>
      <c r="D21" s="164"/>
      <c r="E21" s="223" t="str">
        <f t="array" ref="E21">_xlfn.XLOOKUP(C21,'2NDSORTEDL'!$B$2:$B$150,'2NDSORTEDL'!$C$2:$C$150,"",0,1)</f>
        <v>PLASTER_TAPE</v>
      </c>
      <c r="F21" s="224">
        <f t="array" ref="F21">_xlfn.XLOOKUP($C21,'2NDSORTEDL'!$B$2:$B$160,'2NDSORTEDL'!$Y$2:$Y$160,"",0,1)</f>
        <v>46692</v>
      </c>
      <c r="G21" s="208" t="s">
        <v>7345</v>
      </c>
      <c r="H21" s="208">
        <v>4.0</v>
      </c>
      <c r="I21" s="229">
        <f t="shared" si="5"/>
        <v>46307</v>
      </c>
      <c r="J21" s="226" t="str">
        <f t="shared" si="3"/>
        <v/>
      </c>
      <c r="N21" s="208">
        <v>4.0</v>
      </c>
      <c r="O21" s="227">
        <v>4.0</v>
      </c>
      <c r="P21" s="223"/>
      <c r="Q21" s="223"/>
      <c r="R21" s="223"/>
      <c r="S21" s="228">
        <v>4.0</v>
      </c>
      <c r="T21" s="227">
        <v>4.0</v>
      </c>
      <c r="U21" s="228">
        <v>4.0</v>
      </c>
      <c r="V21" s="223"/>
      <c r="W21" s="227">
        <v>4.0</v>
      </c>
      <c r="X21" s="227">
        <v>4.0</v>
      </c>
      <c r="Y21" s="227">
        <v>4.0</v>
      </c>
      <c r="Z21" s="223"/>
      <c r="AA21" s="223"/>
      <c r="AB21" s="223"/>
      <c r="AC21" s="223"/>
      <c r="AD21" s="223"/>
      <c r="AE21" s="223"/>
      <c r="AF21" s="223"/>
      <c r="AG21" s="223"/>
      <c r="AH21" s="223"/>
      <c r="AI21" s="223"/>
      <c r="AJ21" s="223"/>
      <c r="AK21" s="223"/>
      <c r="AL21" s="223"/>
      <c r="AM21" s="223"/>
      <c r="AN21" s="223"/>
      <c r="AO21" s="223">
        <f t="shared" si="4"/>
        <v>32</v>
      </c>
    </row>
    <row r="22">
      <c r="B22" s="221">
        <f t="shared" si="2"/>
        <v>15</v>
      </c>
      <c r="C22" s="222" t="s">
        <v>3094</v>
      </c>
      <c r="D22" s="164"/>
      <c r="E22" s="223" t="str">
        <f t="array" ref="E22">_xlfn.XLOOKUP(C22,'2NDSORTEDL'!$B$2:$B$150,'2NDSORTEDL'!$C$2:$C$150,"",0,1)</f>
        <v>PLASTER_TAPE</v>
      </c>
      <c r="F22" s="224" t="str">
        <f t="array" ref="F22">_xlfn.XLOOKUP($C22,'2NDSORTEDL'!$B$2:$B$160,'2NDSORTEDL'!$Y$2:$Y$160,"",0,1)</f>
        <v>--</v>
      </c>
      <c r="G22" s="208" t="s">
        <v>7345</v>
      </c>
      <c r="H22" s="208">
        <v>1.0</v>
      </c>
      <c r="I22" s="229">
        <f t="shared" si="5"/>
        <v>46307</v>
      </c>
      <c r="J22" s="226" t="str">
        <f t="shared" si="3"/>
        <v/>
      </c>
      <c r="N22" s="208">
        <v>1.0</v>
      </c>
      <c r="O22" s="223"/>
      <c r="P22" s="223"/>
      <c r="Q22" s="228">
        <v>1.0</v>
      </c>
      <c r="R22" s="223"/>
      <c r="S22" s="223"/>
      <c r="T22" s="227">
        <v>1.0</v>
      </c>
      <c r="U22" s="228">
        <v>1.0</v>
      </c>
      <c r="V22" s="223"/>
      <c r="W22" s="227">
        <v>1.0</v>
      </c>
      <c r="X22" s="223"/>
      <c r="Y22" s="223"/>
      <c r="Z22" s="223"/>
      <c r="AA22" s="223"/>
      <c r="AB22" s="223"/>
      <c r="AC22" s="223"/>
      <c r="AD22" s="223"/>
      <c r="AE22" s="223"/>
      <c r="AF22" s="223"/>
      <c r="AG22" s="223"/>
      <c r="AH22" s="223"/>
      <c r="AI22" s="223"/>
      <c r="AJ22" s="223"/>
      <c r="AK22" s="223"/>
      <c r="AL22" s="223"/>
      <c r="AM22" s="223"/>
      <c r="AN22" s="223"/>
      <c r="AO22" s="223">
        <f t="shared" si="4"/>
        <v>5</v>
      </c>
    </row>
    <row r="23">
      <c r="B23" s="221">
        <f t="shared" si="2"/>
        <v>16</v>
      </c>
      <c r="C23" s="222" t="s">
        <v>3150</v>
      </c>
      <c r="D23" s="164"/>
      <c r="E23" s="223" t="str">
        <f t="array" ref="E23">_xlfn.XLOOKUP(C23,'2NDSORTEDL'!$B$2:$B$150,'2NDSORTEDL'!$C$2:$C$150,"",0,1)</f>
        <v>BANDAGE</v>
      </c>
      <c r="F23" s="224">
        <f t="array" ref="F23">_xlfn.XLOOKUP($C23,'2NDSORTEDL'!$B$2:$B$160,'2NDSORTEDL'!$Y$2:$Y$160,"",0,1)</f>
        <v>46905</v>
      </c>
      <c r="G23" s="208" t="s">
        <v>7345</v>
      </c>
      <c r="H23" s="208">
        <v>1.0</v>
      </c>
      <c r="I23" s="229">
        <f t="shared" si="5"/>
        <v>46307</v>
      </c>
      <c r="J23" s="226" t="str">
        <f t="shared" si="3"/>
        <v/>
      </c>
      <c r="N23" s="230"/>
      <c r="O23" s="227">
        <v>1.0</v>
      </c>
      <c r="P23" s="223"/>
      <c r="Q23" s="228">
        <v>2.0</v>
      </c>
      <c r="R23" s="223"/>
      <c r="S23" s="223"/>
      <c r="T23" s="227">
        <v>1.0</v>
      </c>
      <c r="U23" s="223"/>
      <c r="V23" s="223"/>
      <c r="W23" s="227">
        <v>1.0</v>
      </c>
      <c r="X23" s="227">
        <v>1.0</v>
      </c>
      <c r="Y23" s="223"/>
      <c r="Z23" s="223"/>
      <c r="AA23" s="223"/>
      <c r="AB23" s="223"/>
      <c r="AC23" s="223"/>
      <c r="AD23" s="223"/>
      <c r="AE23" s="223"/>
      <c r="AF23" s="223"/>
      <c r="AG23" s="223"/>
      <c r="AH23" s="223"/>
      <c r="AI23" s="223"/>
      <c r="AJ23" s="223"/>
      <c r="AK23" s="223"/>
      <c r="AL23" s="223"/>
      <c r="AM23" s="223"/>
      <c r="AN23" s="223"/>
      <c r="AO23" s="223">
        <f t="shared" si="4"/>
        <v>6</v>
      </c>
    </row>
    <row r="24">
      <c r="B24" s="221">
        <f t="shared" si="2"/>
        <v>17</v>
      </c>
      <c r="C24" s="222" t="s">
        <v>4788</v>
      </c>
      <c r="D24" s="164"/>
      <c r="E24" s="223" t="str">
        <f t="array" ref="E24">_xlfn.XLOOKUP(C24,'2NDSORTEDL'!$B$2:$B$150,'2NDSORTEDL'!$C$2:$C$150,"",0,1)</f>
        <v>BANDAGE</v>
      </c>
      <c r="F24" s="224" t="str">
        <f t="array" ref="F24">_xlfn.XLOOKUP($C24,'2NDSORTEDL'!$B$2:$B$160,'2NDSORTEDL'!$Y$2:$Y$160,"",0,1)</f>
        <v/>
      </c>
      <c r="G24" s="208" t="s">
        <v>7345</v>
      </c>
      <c r="H24" s="208">
        <v>1.0</v>
      </c>
      <c r="I24" s="229">
        <f t="shared" si="5"/>
        <v>46307</v>
      </c>
      <c r="J24" s="226" t="str">
        <f t="shared" si="3"/>
        <v/>
      </c>
      <c r="N24" s="208">
        <v>2.0</v>
      </c>
      <c r="O24" s="227">
        <v>2.0</v>
      </c>
      <c r="P24" s="223"/>
      <c r="Q24" s="223"/>
      <c r="R24" s="223"/>
      <c r="S24" s="223"/>
      <c r="T24" s="227">
        <v>2.0</v>
      </c>
      <c r="U24" s="228">
        <v>2.0</v>
      </c>
      <c r="V24" s="223"/>
      <c r="W24" s="227">
        <v>2.0</v>
      </c>
      <c r="X24" s="227">
        <v>2.0</v>
      </c>
      <c r="Y24" s="227">
        <v>2.0</v>
      </c>
      <c r="Z24" s="223"/>
      <c r="AA24" s="223"/>
      <c r="AB24" s="223"/>
      <c r="AC24" s="223"/>
      <c r="AD24" s="223"/>
      <c r="AE24" s="223"/>
      <c r="AF24" s="223"/>
      <c r="AG24" s="223"/>
      <c r="AH24" s="223"/>
      <c r="AI24" s="223"/>
      <c r="AJ24" s="223"/>
      <c r="AK24" s="223"/>
      <c r="AL24" s="223"/>
      <c r="AM24" s="223"/>
      <c r="AN24" s="223"/>
      <c r="AO24" s="223">
        <f t="shared" si="4"/>
        <v>14</v>
      </c>
    </row>
    <row r="25" hidden="1">
      <c r="B25" s="221">
        <f t="shared" si="2"/>
        <v>18</v>
      </c>
      <c r="C25" s="222" t="s">
        <v>3150</v>
      </c>
      <c r="D25" s="164"/>
      <c r="E25" s="223" t="str">
        <f t="array" ref="E25">_xlfn.XLOOKUP(C25,'2NDSORTEDL'!$B$2:$B$150,'2NDSORTEDL'!$C$2:$C$150,"",0,1)</f>
        <v>BANDAGE</v>
      </c>
      <c r="F25" s="224">
        <f t="array" ref="F25">_xlfn.XLOOKUP($C25,'2NDSORTEDL'!$B$2:$B$160,'2NDSORTEDL'!$Y$2:$Y$160,"",0,1)</f>
        <v>46905</v>
      </c>
      <c r="G25" s="208" t="s">
        <v>7345</v>
      </c>
      <c r="H25" s="208">
        <v>1.0</v>
      </c>
      <c r="I25" s="229">
        <f t="shared" si="5"/>
        <v>46307</v>
      </c>
      <c r="J25" s="226" t="str">
        <f t="shared" si="3"/>
        <v/>
      </c>
      <c r="N25" s="230"/>
      <c r="O25" s="223"/>
      <c r="P25" s="223"/>
      <c r="Q25" s="231" t="s">
        <v>1767</v>
      </c>
      <c r="R25" s="223"/>
      <c r="S25" s="223"/>
      <c r="T25" s="223"/>
      <c r="U25" s="223"/>
      <c r="V25" s="223"/>
      <c r="W25" s="223"/>
      <c r="X25" s="223"/>
      <c r="Y25" s="223"/>
      <c r="Z25" s="223"/>
      <c r="AA25" s="223"/>
      <c r="AB25" s="223"/>
      <c r="AC25" s="223"/>
      <c r="AD25" s="223"/>
      <c r="AE25" s="223"/>
      <c r="AF25" s="223"/>
      <c r="AG25" s="223"/>
      <c r="AH25" s="223"/>
      <c r="AI25" s="223"/>
      <c r="AJ25" s="223"/>
      <c r="AK25" s="223"/>
      <c r="AL25" s="223"/>
      <c r="AM25" s="223"/>
      <c r="AN25" s="223"/>
      <c r="AO25" s="223">
        <f t="shared" si="4"/>
        <v>0</v>
      </c>
    </row>
    <row r="26">
      <c r="B26" s="233">
        <v>18.0</v>
      </c>
      <c r="C26" s="222" t="s">
        <v>1006</v>
      </c>
      <c r="D26" s="164"/>
      <c r="E26" s="223" t="str">
        <f t="array" ref="E26">_xlfn.XLOOKUP(C26,'2NDSORTEDL'!$B$2:$B$150,'2NDSORTEDL'!$C$2:$C$150,"",0,1)</f>
        <v>NSAID</v>
      </c>
      <c r="F26" s="224">
        <f t="array" ref="F26">_xlfn.XLOOKUP($C26,'2NDSORTEDL'!$B$2:$B$160,'2NDSORTEDL'!$Y$2:$Y$160,"",0,1)</f>
        <v>46692</v>
      </c>
      <c r="G26" s="208" t="s">
        <v>7345</v>
      </c>
      <c r="H26" s="208">
        <v>20.0</v>
      </c>
      <c r="I26" s="229">
        <f t="shared" si="5"/>
        <v>46307</v>
      </c>
      <c r="J26" s="226" t="str">
        <f t="shared" si="3"/>
        <v/>
      </c>
      <c r="N26" s="230"/>
      <c r="O26" s="223"/>
      <c r="P26" s="223"/>
      <c r="Q26" s="228">
        <v>1.0</v>
      </c>
      <c r="R26" s="223"/>
      <c r="S26" s="223"/>
      <c r="T26" s="227">
        <v>1.0</v>
      </c>
      <c r="U26" s="228">
        <v>1.0</v>
      </c>
      <c r="V26" s="223"/>
      <c r="W26" s="223"/>
      <c r="X26" s="223"/>
      <c r="Y26" s="227">
        <v>1.0</v>
      </c>
      <c r="Z26" s="223"/>
      <c r="AA26" s="223"/>
      <c r="AB26" s="223"/>
      <c r="AC26" s="223"/>
      <c r="AD26" s="223"/>
      <c r="AE26" s="223"/>
      <c r="AF26" s="223"/>
      <c r="AG26" s="223"/>
      <c r="AH26" s="223"/>
      <c r="AI26" s="223"/>
      <c r="AJ26" s="223"/>
      <c r="AK26" s="223"/>
      <c r="AL26" s="223"/>
      <c r="AM26" s="223"/>
      <c r="AN26" s="223"/>
      <c r="AO26" s="223">
        <f t="shared" si="4"/>
        <v>4</v>
      </c>
    </row>
    <row r="27">
      <c r="B27" s="233">
        <v>19.0</v>
      </c>
      <c r="C27" s="222" t="s">
        <v>4798</v>
      </c>
      <c r="D27" s="164"/>
      <c r="E27" s="223" t="str">
        <f t="array" ref="E27">_xlfn.XLOOKUP(C27,'2NDSORTEDL'!$B$2:$B$150,'2NDSORTEDL'!$C$2:$C$150,"",0,1)</f>
        <v>ANTACID</v>
      </c>
      <c r="F27" s="224" t="str">
        <f t="array" ref="F27">_xlfn.XLOOKUP($C27,'2NDSORTEDL'!$B$2:$B$160,'2NDSORTEDL'!$Y$2:$Y$160,"",0,1)</f>
        <v/>
      </c>
      <c r="G27" s="208" t="s">
        <v>7345</v>
      </c>
      <c r="H27" s="208">
        <v>9.0</v>
      </c>
      <c r="I27" s="229">
        <f t="shared" si="5"/>
        <v>46307</v>
      </c>
      <c r="J27" s="226" t="str">
        <f t="shared" si="3"/>
        <v/>
      </c>
      <c r="N27" s="230"/>
      <c r="O27" s="223"/>
      <c r="P27" s="223"/>
      <c r="Q27" s="228">
        <v>1.0</v>
      </c>
      <c r="R27" s="223"/>
      <c r="S27" s="223"/>
      <c r="T27" s="227">
        <v>1.0</v>
      </c>
      <c r="U27" s="223"/>
      <c r="V27" s="223"/>
      <c r="W27" s="227">
        <v>1.0</v>
      </c>
      <c r="X27" s="227">
        <v>1.0</v>
      </c>
      <c r="Y27" s="227">
        <v>1.0</v>
      </c>
      <c r="Z27" s="223"/>
      <c r="AA27" s="223"/>
      <c r="AB27" s="223"/>
      <c r="AC27" s="223"/>
      <c r="AD27" s="223"/>
      <c r="AE27" s="223"/>
      <c r="AF27" s="223"/>
      <c r="AG27" s="223"/>
      <c r="AH27" s="223"/>
      <c r="AI27" s="223"/>
      <c r="AJ27" s="223"/>
      <c r="AK27" s="223"/>
      <c r="AL27" s="223"/>
      <c r="AM27" s="223"/>
      <c r="AN27" s="223"/>
      <c r="AO27" s="223">
        <f t="shared" si="4"/>
        <v>5</v>
      </c>
    </row>
    <row r="28">
      <c r="B28" s="233">
        <v>20.0</v>
      </c>
      <c r="C28" s="222" t="s">
        <v>112</v>
      </c>
      <c r="D28" s="164"/>
      <c r="E28" s="223" t="str">
        <f t="array" ref="E28">_xlfn.XLOOKUP(C28,'2NDSORTEDL'!$B$2:$B$150,'2NDSORTEDL'!$C$2:$C$150,"",0,1)</f>
        <v>NSAID</v>
      </c>
      <c r="F28" s="224">
        <f t="array" ref="F28">_xlfn.XLOOKUP($C28,'2NDSORTEDL'!$B$2:$B$160,'2NDSORTEDL'!$Y$2:$Y$160,"",0,1)</f>
        <v>46905</v>
      </c>
      <c r="G28" s="208" t="s">
        <v>7345</v>
      </c>
      <c r="H28" s="208">
        <v>1.0</v>
      </c>
      <c r="I28" s="229">
        <f t="shared" si="5"/>
        <v>46307</v>
      </c>
      <c r="J28" s="226" t="str">
        <f t="shared" si="3"/>
        <v/>
      </c>
      <c r="N28" s="230"/>
      <c r="O28" s="223"/>
      <c r="P28" s="223"/>
      <c r="Q28" s="223"/>
      <c r="R28" s="223"/>
      <c r="S28" s="223"/>
      <c r="T28" s="227">
        <v>1.0</v>
      </c>
      <c r="U28" s="223"/>
      <c r="V28" s="223"/>
      <c r="W28" s="223"/>
      <c r="X28" s="227">
        <v>1.0</v>
      </c>
      <c r="Y28" s="227">
        <v>1.0</v>
      </c>
      <c r="Z28" s="223"/>
      <c r="AA28" s="223"/>
      <c r="AB28" s="223"/>
      <c r="AC28" s="223"/>
      <c r="AD28" s="223"/>
      <c r="AE28" s="223"/>
      <c r="AF28" s="223"/>
      <c r="AG28" s="223"/>
      <c r="AH28" s="223"/>
      <c r="AI28" s="223"/>
      <c r="AJ28" s="223"/>
      <c r="AK28" s="223"/>
      <c r="AL28" s="223"/>
      <c r="AM28" s="223"/>
      <c r="AN28" s="223"/>
      <c r="AO28" s="223">
        <f t="shared" si="4"/>
        <v>3</v>
      </c>
    </row>
    <row r="29">
      <c r="B29" s="233">
        <v>21.0</v>
      </c>
      <c r="C29" s="222" t="s">
        <v>4355</v>
      </c>
      <c r="D29" s="164"/>
      <c r="E29" s="223" t="str">
        <f t="array" ref="E29">_xlfn.XLOOKUP(C29,'2NDSORTEDL'!$B$2:$B$150,'2NDSORTEDL'!$C$2:$C$150,"",0,1)</f>
        <v>ANTI_ALLERGIC</v>
      </c>
      <c r="F29" s="224">
        <f t="array" ref="F29">_xlfn.XLOOKUP($C29,'2NDSORTEDL'!$B$2:$B$160,'2NDSORTEDL'!$Y$2:$Y$160,"",0,1)</f>
        <v>46508</v>
      </c>
      <c r="G29" s="208" t="s">
        <v>7345</v>
      </c>
      <c r="H29" s="208">
        <v>10.0</v>
      </c>
      <c r="I29" s="229">
        <f t="shared" si="5"/>
        <v>46307</v>
      </c>
      <c r="J29" s="226" t="str">
        <f t="shared" si="3"/>
        <v/>
      </c>
      <c r="N29" s="230"/>
      <c r="O29" s="223"/>
      <c r="P29" s="223"/>
      <c r="Q29" s="223"/>
      <c r="R29" s="223"/>
      <c r="S29" s="223"/>
      <c r="T29" s="227">
        <v>1.0</v>
      </c>
      <c r="U29" s="228">
        <v>1.0</v>
      </c>
      <c r="V29" s="223"/>
      <c r="W29" s="223"/>
      <c r="X29" s="227">
        <v>1.0</v>
      </c>
      <c r="Y29" s="223"/>
      <c r="Z29" s="223"/>
      <c r="AA29" s="223"/>
      <c r="AB29" s="223"/>
      <c r="AC29" s="223"/>
      <c r="AD29" s="223"/>
      <c r="AE29" s="223"/>
      <c r="AF29" s="223"/>
      <c r="AG29" s="223"/>
      <c r="AH29" s="223"/>
      <c r="AI29" s="223"/>
      <c r="AJ29" s="223"/>
      <c r="AK29" s="223"/>
      <c r="AL29" s="223"/>
      <c r="AM29" s="223"/>
      <c r="AN29" s="223"/>
      <c r="AO29" s="223">
        <f t="shared" si="4"/>
        <v>3</v>
      </c>
    </row>
    <row r="30">
      <c r="B30" s="233">
        <v>22.0</v>
      </c>
      <c r="C30" s="222" t="s">
        <v>4813</v>
      </c>
      <c r="D30" s="164"/>
      <c r="E30" s="223" t="str">
        <f t="array" ref="E30">_xlfn.XLOOKUP(C30,'2NDSORTEDL'!$B$2:$B$150,'2NDSORTEDL'!$C$2:$C$150,"",0,1)</f>
        <v>INFUSION</v>
      </c>
      <c r="F30" s="224" t="str">
        <f t="array" ref="F30">_xlfn.XLOOKUP($C30,'2NDSORTEDL'!$B$2:$B$160,'2NDSORTEDL'!$Y$2:$Y$160,"",0,1)</f>
        <v/>
      </c>
      <c r="G30" s="208" t="s">
        <v>7345</v>
      </c>
      <c r="H30" s="208">
        <v>1.0</v>
      </c>
      <c r="I30" s="229">
        <f t="shared" si="5"/>
        <v>46307</v>
      </c>
      <c r="J30" s="226" t="str">
        <f t="shared" si="3"/>
        <v/>
      </c>
      <c r="N30" s="208">
        <v>1.0</v>
      </c>
      <c r="O30" s="227">
        <v>1.0</v>
      </c>
      <c r="P30" s="223"/>
      <c r="Q30" s="223"/>
      <c r="R30" s="223"/>
      <c r="S30" s="223"/>
      <c r="T30" s="227">
        <v>1.0</v>
      </c>
      <c r="U30" s="223"/>
      <c r="V30" s="223"/>
      <c r="W30" s="227">
        <v>1.0</v>
      </c>
      <c r="X30" s="227">
        <v>1.0</v>
      </c>
      <c r="Y30" s="223"/>
      <c r="Z30" s="223"/>
      <c r="AA30" s="223"/>
      <c r="AB30" s="223"/>
      <c r="AC30" s="223"/>
      <c r="AD30" s="223"/>
      <c r="AE30" s="223"/>
      <c r="AF30" s="223"/>
      <c r="AG30" s="223"/>
      <c r="AH30" s="223"/>
      <c r="AI30" s="223"/>
      <c r="AJ30" s="223"/>
      <c r="AK30" s="223"/>
      <c r="AL30" s="223"/>
      <c r="AM30" s="223"/>
      <c r="AN30" s="223"/>
      <c r="AO30" s="223">
        <f t="shared" si="4"/>
        <v>5</v>
      </c>
    </row>
    <row r="31">
      <c r="B31" s="233">
        <v>23.0</v>
      </c>
      <c r="C31" s="222" t="s">
        <v>1861</v>
      </c>
      <c r="D31" s="164"/>
      <c r="E31" s="223" t="str">
        <f t="array" ref="E31">_xlfn.XLOOKUP(C31,'2NDSORTEDL'!$B$2:$B$150,'2NDSORTEDL'!$C$2:$C$150,"",0,1)</f>
        <v>EYE_LUBRICANT_DROPS</v>
      </c>
      <c r="F31" s="224">
        <f t="array" ref="F31">_xlfn.XLOOKUP($C31,'2NDSORTEDL'!$B$2:$B$160,'2NDSORTEDL'!$Y$2:$Y$160,"",0,1)</f>
        <v>46753</v>
      </c>
      <c r="G31" s="208" t="s">
        <v>7345</v>
      </c>
      <c r="H31" s="208">
        <v>1.0</v>
      </c>
      <c r="I31" s="229">
        <f t="shared" si="5"/>
        <v>46307</v>
      </c>
      <c r="J31" s="226" t="str">
        <f t="shared" si="3"/>
        <v/>
      </c>
      <c r="N31" s="230"/>
      <c r="O31" s="223"/>
      <c r="P31" s="223"/>
      <c r="Q31" s="228">
        <v>1.0</v>
      </c>
      <c r="R31" s="223"/>
      <c r="S31" s="223"/>
      <c r="T31" s="227">
        <v>1.0</v>
      </c>
      <c r="U31" s="228">
        <v>1.0</v>
      </c>
      <c r="V31" s="223"/>
      <c r="W31" s="223"/>
      <c r="X31" s="223"/>
      <c r="Y31" s="227">
        <v>1.0</v>
      </c>
      <c r="Z31" s="223"/>
      <c r="AA31" s="223"/>
      <c r="AB31" s="223"/>
      <c r="AC31" s="223"/>
      <c r="AD31" s="223"/>
      <c r="AE31" s="223"/>
      <c r="AF31" s="223"/>
      <c r="AG31" s="223"/>
      <c r="AH31" s="223"/>
      <c r="AI31" s="223"/>
      <c r="AJ31" s="223"/>
      <c r="AK31" s="223"/>
      <c r="AL31" s="223"/>
      <c r="AM31" s="223"/>
      <c r="AN31" s="223"/>
      <c r="AO31" s="223">
        <f t="shared" si="4"/>
        <v>4</v>
      </c>
    </row>
    <row r="32">
      <c r="B32" s="233">
        <v>24.0</v>
      </c>
      <c r="C32" s="222" t="s">
        <v>3056</v>
      </c>
      <c r="D32" s="164"/>
      <c r="E32" s="223" t="str">
        <f t="array" ref="E32">_xlfn.XLOOKUP(C32,'2NDSORTEDL'!$B$2:$B$150,'2NDSORTEDL'!$C$2:$C$150,"",0,1)</f>
        <v>BANDAGE</v>
      </c>
      <c r="F32" s="224" t="str">
        <f t="array" ref="F32">_xlfn.XLOOKUP($C32,'2NDSORTEDL'!$B$2:$B$160,'2NDSORTEDL'!$Y$2:$Y$160,"",0,1)</f>
        <v>--</v>
      </c>
      <c r="G32" s="208" t="s">
        <v>7345</v>
      </c>
      <c r="H32" s="208">
        <v>2.0</v>
      </c>
      <c r="I32" s="229">
        <f t="shared" si="5"/>
        <v>46307</v>
      </c>
      <c r="J32" s="226" t="str">
        <f t="shared" si="3"/>
        <v/>
      </c>
      <c r="N32" s="230"/>
      <c r="O32" s="227">
        <v>1.0</v>
      </c>
      <c r="P32" s="223"/>
      <c r="Q32" s="231" t="s">
        <v>1767</v>
      </c>
      <c r="R32" s="223"/>
      <c r="S32" s="223"/>
      <c r="T32" s="227">
        <v>1.0</v>
      </c>
      <c r="U32" s="223"/>
      <c r="V32" s="223"/>
      <c r="W32" s="227">
        <v>1.0</v>
      </c>
      <c r="X32" s="223"/>
      <c r="Y32" s="227">
        <v>1.0</v>
      </c>
      <c r="Z32" s="223"/>
      <c r="AA32" s="223"/>
      <c r="AB32" s="223"/>
      <c r="AC32" s="223"/>
      <c r="AD32" s="223"/>
      <c r="AE32" s="223"/>
      <c r="AF32" s="223"/>
      <c r="AG32" s="223"/>
      <c r="AH32" s="223"/>
      <c r="AI32" s="223"/>
      <c r="AJ32" s="223"/>
      <c r="AK32" s="223"/>
      <c r="AL32" s="223"/>
      <c r="AM32" s="223"/>
      <c r="AN32" s="223"/>
      <c r="AO32" s="223">
        <f t="shared" si="4"/>
        <v>4</v>
      </c>
    </row>
    <row r="33" hidden="1">
      <c r="B33" s="221">
        <f>ROW()-7</f>
        <v>26</v>
      </c>
      <c r="C33" s="222" t="s">
        <v>3820</v>
      </c>
      <c r="D33" s="164"/>
      <c r="E33" s="223" t="str">
        <f t="array" ref="E33">_xlfn.XLOOKUP(C33,'2NDSORTEDL'!$B$2:$B$150,'2NDSORTEDL'!$C$2:$C$150,"",0,1)</f>
        <v>MASK</v>
      </c>
      <c r="F33" s="224" t="str">
        <f t="array" ref="F33">_xlfn.XLOOKUP($C33,'2NDSORTEDL'!$B$2:$B$160,'2NDSORTEDL'!$Y$2:$Y$160,"",0,1)</f>
        <v>--</v>
      </c>
      <c r="G33" s="208" t="s">
        <v>7345</v>
      </c>
      <c r="H33" s="208">
        <v>1.0</v>
      </c>
      <c r="I33" s="229">
        <f t="shared" si="5"/>
        <v>46307</v>
      </c>
      <c r="J33" s="226" t="str">
        <f t="shared" si="3"/>
        <v/>
      </c>
      <c r="N33" s="230"/>
      <c r="O33" s="227">
        <v>1.0</v>
      </c>
      <c r="P33" s="223"/>
      <c r="Q33" s="228">
        <v>1.0</v>
      </c>
      <c r="R33" s="223"/>
      <c r="S33" s="223"/>
      <c r="T33" s="223"/>
      <c r="U33" s="223"/>
      <c r="V33" s="223"/>
      <c r="W33" s="223"/>
      <c r="X33" s="223"/>
      <c r="Y33" s="223"/>
      <c r="Z33" s="223"/>
      <c r="AA33" s="223"/>
      <c r="AB33" s="223"/>
      <c r="AC33" s="223"/>
      <c r="AD33" s="223"/>
      <c r="AE33" s="223"/>
      <c r="AF33" s="223"/>
      <c r="AG33" s="223"/>
      <c r="AH33" s="223"/>
      <c r="AI33" s="223"/>
      <c r="AJ33" s="223"/>
      <c r="AK33" s="223"/>
      <c r="AL33" s="223"/>
      <c r="AM33" s="223"/>
      <c r="AN33" s="223"/>
      <c r="AO33" s="223">
        <f t="shared" si="4"/>
        <v>2</v>
      </c>
    </row>
    <row r="34">
      <c r="B34" s="233">
        <v>25.0</v>
      </c>
      <c r="C34" s="222" t="s">
        <v>3005</v>
      </c>
      <c r="D34" s="164"/>
      <c r="E34" s="223" t="str">
        <f t="array" ref="E34">_xlfn.XLOOKUP(C34,'2NDSORTEDL'!$B$2:$B$150,'2NDSORTEDL'!$C$2:$C$150,"",0,1)</f>
        <v>BANDAGE</v>
      </c>
      <c r="F34" s="224" t="str">
        <f t="array" ref="F34">_xlfn.XLOOKUP($C34,'2NDSORTEDL'!$B$2:$B$160,'2NDSORTEDL'!$Y$2:$Y$160,"",0,1)</f>
        <v>--</v>
      </c>
      <c r="G34" s="208" t="s">
        <v>7345</v>
      </c>
      <c r="H34" s="208">
        <v>2.0</v>
      </c>
      <c r="I34" s="229">
        <f t="shared" si="5"/>
        <v>46307</v>
      </c>
      <c r="J34" s="226" t="str">
        <f t="shared" si="3"/>
        <v/>
      </c>
      <c r="N34" s="230"/>
      <c r="O34" s="223"/>
      <c r="P34" s="223"/>
      <c r="Q34" s="223"/>
      <c r="R34" s="223"/>
      <c r="S34" s="223"/>
      <c r="T34" s="227">
        <v>1.0</v>
      </c>
      <c r="U34" s="223"/>
      <c r="V34" s="223"/>
      <c r="W34" s="223"/>
      <c r="X34" s="227">
        <v>1.0</v>
      </c>
      <c r="Y34" s="223"/>
      <c r="Z34" s="223"/>
      <c r="AA34" s="223"/>
      <c r="AB34" s="223"/>
      <c r="AC34" s="223"/>
      <c r="AD34" s="223"/>
      <c r="AE34" s="223"/>
      <c r="AF34" s="223"/>
      <c r="AG34" s="223"/>
      <c r="AH34" s="223"/>
      <c r="AI34" s="223"/>
      <c r="AJ34" s="223"/>
      <c r="AK34" s="223"/>
      <c r="AL34" s="223"/>
      <c r="AM34" s="223"/>
      <c r="AN34" s="223"/>
      <c r="AO34" s="223">
        <f t="shared" si="4"/>
        <v>2</v>
      </c>
    </row>
    <row r="35">
      <c r="B35" s="233">
        <v>26.0</v>
      </c>
      <c r="C35" s="222" t="s">
        <v>3831</v>
      </c>
      <c r="D35" s="164"/>
      <c r="E35" s="223" t="str">
        <f t="array" ref="E35">_xlfn.XLOOKUP(C35,'2NDSORTEDL'!$B$2:$B$150,'2NDSORTEDL'!$C$2:$C$150,"",0,1)</f>
        <v>ANTI_ALLERGIC</v>
      </c>
      <c r="F35" s="224">
        <f t="array" ref="F35">_xlfn.XLOOKUP($C35,'2NDSORTEDL'!$B$2:$B$160,'2NDSORTEDL'!$Y$2:$Y$160,"",0,1)</f>
        <v>46447</v>
      </c>
      <c r="G35" s="208" t="s">
        <v>7345</v>
      </c>
      <c r="H35" s="208">
        <v>10.0</v>
      </c>
      <c r="I35" s="229">
        <f t="shared" si="5"/>
        <v>46307</v>
      </c>
      <c r="J35" s="226" t="str">
        <f t="shared" si="3"/>
        <v/>
      </c>
      <c r="N35" s="230"/>
      <c r="O35" s="223"/>
      <c r="P35" s="223"/>
      <c r="Q35" s="223"/>
      <c r="R35" s="223"/>
      <c r="S35" s="223"/>
      <c r="T35" s="227">
        <v>1.0</v>
      </c>
      <c r="U35" s="223"/>
      <c r="V35" s="223"/>
      <c r="W35" s="227">
        <v>1.0</v>
      </c>
      <c r="X35" s="227">
        <v>1.0</v>
      </c>
      <c r="Y35" s="223"/>
      <c r="Z35" s="223"/>
      <c r="AA35" s="223"/>
      <c r="AB35" s="223"/>
      <c r="AC35" s="223"/>
      <c r="AD35" s="223"/>
      <c r="AE35" s="223"/>
      <c r="AF35" s="223"/>
      <c r="AG35" s="223"/>
      <c r="AH35" s="223"/>
      <c r="AI35" s="223"/>
      <c r="AJ35" s="223"/>
      <c r="AK35" s="223"/>
      <c r="AL35" s="223"/>
      <c r="AM35" s="223"/>
      <c r="AN35" s="223"/>
      <c r="AO35" s="223">
        <f t="shared" si="4"/>
        <v>3</v>
      </c>
    </row>
    <row r="36">
      <c r="B36" s="233">
        <v>27.0</v>
      </c>
      <c r="C36" s="222" t="s">
        <v>3551</v>
      </c>
      <c r="D36" s="164"/>
      <c r="E36" s="223" t="str">
        <f t="array" ref="E36">_xlfn.XLOOKUP(C36,'2NDSORTEDL'!$B$2:$B$150,'2NDSORTEDL'!$C$2:$C$150,"",0,1)</f>
        <v>MANUAL</v>
      </c>
      <c r="F36" s="224" t="str">
        <f t="array" ref="F36">_xlfn.XLOOKUP($C36,'2NDSORTEDL'!$B$2:$B$160,'2NDSORTEDL'!$Y$2:$Y$160,"",0,1)</f>
        <v>--</v>
      </c>
      <c r="G36" s="208" t="s">
        <v>7345</v>
      </c>
      <c r="H36" s="208">
        <v>1.0</v>
      </c>
      <c r="I36" s="229">
        <f t="shared" si="5"/>
        <v>46307</v>
      </c>
      <c r="J36" s="226" t="str">
        <f t="shared" si="3"/>
        <v/>
      </c>
      <c r="N36" s="230"/>
      <c r="O36" s="223"/>
      <c r="P36" s="223"/>
      <c r="Q36" s="223"/>
      <c r="R36" s="223"/>
      <c r="S36" s="223"/>
      <c r="T36" s="227">
        <v>1.0</v>
      </c>
      <c r="U36" s="223"/>
      <c r="V36" s="223"/>
      <c r="W36" s="223"/>
      <c r="X36" s="227">
        <v>1.0</v>
      </c>
      <c r="Y36" s="223"/>
      <c r="Z36" s="223"/>
      <c r="AA36" s="223"/>
      <c r="AB36" s="223"/>
      <c r="AC36" s="223"/>
      <c r="AD36" s="223"/>
      <c r="AE36" s="223"/>
      <c r="AF36" s="223"/>
      <c r="AG36" s="223"/>
      <c r="AH36" s="223"/>
      <c r="AI36" s="223"/>
      <c r="AJ36" s="223"/>
      <c r="AK36" s="223"/>
      <c r="AL36" s="223"/>
      <c r="AM36" s="223"/>
      <c r="AN36" s="223"/>
      <c r="AO36" s="223">
        <f t="shared" si="4"/>
        <v>2</v>
      </c>
    </row>
    <row r="37">
      <c r="B37" s="233">
        <v>28.0</v>
      </c>
      <c r="C37" s="222" t="s">
        <v>3512</v>
      </c>
      <c r="D37" s="164"/>
      <c r="E37" s="223" t="str">
        <f t="array" ref="E37">_xlfn.XLOOKUP(C37,'2NDSORTEDL'!$B$2:$B$150,'2NDSORTEDL'!$C$2:$C$150,"",0,1)</f>
        <v>LIST</v>
      </c>
      <c r="F37" s="224" t="str">
        <f t="array" ref="F37">_xlfn.XLOOKUP($C37,'2NDSORTEDL'!$B$2:$B$160,'2NDSORTEDL'!$Y$2:$Y$160,"",0,1)</f>
        <v>--</v>
      </c>
      <c r="G37" s="208" t="s">
        <v>7345</v>
      </c>
      <c r="H37" s="208">
        <v>1.0</v>
      </c>
      <c r="I37" s="229">
        <f t="shared" si="5"/>
        <v>46307</v>
      </c>
      <c r="J37" s="226" t="str">
        <f t="shared" si="3"/>
        <v/>
      </c>
      <c r="N37" s="230"/>
      <c r="O37" s="223"/>
      <c r="P37" s="223"/>
      <c r="Q37" s="223"/>
      <c r="R37" s="223"/>
      <c r="S37" s="223"/>
      <c r="T37" s="227">
        <v>1.0</v>
      </c>
      <c r="U37" s="228">
        <v>1.0</v>
      </c>
      <c r="V37" s="223"/>
      <c r="W37" s="227"/>
      <c r="X37" s="227">
        <v>1.0</v>
      </c>
      <c r="Y37" s="223"/>
      <c r="Z37" s="223"/>
      <c r="AA37" s="223"/>
      <c r="AB37" s="223"/>
      <c r="AC37" s="223"/>
      <c r="AD37" s="223"/>
      <c r="AE37" s="223"/>
      <c r="AF37" s="223"/>
      <c r="AG37" s="223"/>
      <c r="AH37" s="223"/>
      <c r="AI37" s="223"/>
      <c r="AJ37" s="223"/>
      <c r="AK37" s="223"/>
      <c r="AL37" s="223"/>
      <c r="AM37" s="223"/>
      <c r="AN37" s="223"/>
      <c r="AO37" s="223">
        <f t="shared" si="4"/>
        <v>3</v>
      </c>
    </row>
    <row r="38">
      <c r="B38" s="233">
        <v>29.0</v>
      </c>
      <c r="C38" s="222" t="s">
        <v>4582</v>
      </c>
      <c r="D38" s="164"/>
      <c r="E38" s="223" t="str">
        <f t="array" ref="E38">_xlfn.XLOOKUP(C38,'2NDSORTEDL'!$B$2:$B$150,'2NDSORTEDL'!$C$2:$C$150,"",0,1)</f>
        <v>APLICAPS</v>
      </c>
      <c r="F38" s="224">
        <f t="array" ref="F38">_xlfn.XLOOKUP($C38,'2NDSORTEDL'!$B$2:$B$160,'2NDSORTEDL'!$Y$2:$Y$160,"",0,1)</f>
        <v>46753</v>
      </c>
      <c r="G38" s="208" t="s">
        <v>7345</v>
      </c>
      <c r="H38" s="208">
        <v>4.0</v>
      </c>
      <c r="I38" s="229">
        <f t="shared" si="5"/>
        <v>46307</v>
      </c>
      <c r="J38" s="226" t="str">
        <f t="shared" si="3"/>
        <v/>
      </c>
      <c r="N38" s="230"/>
      <c r="O38" s="223"/>
      <c r="P38" s="223"/>
      <c r="Q38" s="228">
        <v>1.0</v>
      </c>
      <c r="R38" s="223"/>
      <c r="S38" s="223"/>
      <c r="T38" s="227">
        <v>1.0</v>
      </c>
      <c r="U38" s="228">
        <v>1.0</v>
      </c>
      <c r="V38" s="223"/>
      <c r="W38" s="227">
        <v>1.0</v>
      </c>
      <c r="X38" s="227">
        <v>1.0</v>
      </c>
      <c r="Y38" s="223"/>
      <c r="Z38" s="223"/>
      <c r="AA38" s="223"/>
      <c r="AB38" s="223"/>
      <c r="AC38" s="223"/>
      <c r="AD38" s="223"/>
      <c r="AE38" s="223"/>
      <c r="AF38" s="223"/>
      <c r="AG38" s="223"/>
      <c r="AH38" s="223"/>
      <c r="AI38" s="223"/>
      <c r="AJ38" s="223"/>
      <c r="AK38" s="223"/>
      <c r="AL38" s="223"/>
      <c r="AM38" s="223"/>
      <c r="AN38" s="223"/>
      <c r="AO38" s="223">
        <f t="shared" si="4"/>
        <v>5</v>
      </c>
    </row>
    <row r="39">
      <c r="B39" s="233">
        <v>30.0</v>
      </c>
      <c r="C39" s="236" t="s">
        <v>1947</v>
      </c>
      <c r="D39" s="164"/>
      <c r="E39" s="223" t="str">
        <f t="array" ref="E39">_xlfn.XLOOKUP(C39,'2NDSORTEDL'!$B$2:$B$150,'2NDSORTEDL'!$C$2:$C$150,"",0,1)</f>
        <v>ORS</v>
      </c>
      <c r="F39" s="224">
        <f t="array" ref="F39">_xlfn.XLOOKUP($C39,'2NDSORTEDL'!$B$2:$B$160,'2NDSORTEDL'!$Y$2:$Y$160,"",0,1)</f>
        <v>46813</v>
      </c>
      <c r="G39" s="208" t="s">
        <v>7345</v>
      </c>
      <c r="H39" s="234">
        <v>2.0</v>
      </c>
      <c r="I39" s="229">
        <f t="shared" si="5"/>
        <v>46307</v>
      </c>
      <c r="J39" s="226" t="str">
        <f t="shared" si="3"/>
        <v/>
      </c>
      <c r="N39" s="230"/>
      <c r="O39" s="223"/>
      <c r="P39" s="223"/>
      <c r="Q39" s="228">
        <v>1.0</v>
      </c>
      <c r="R39" s="223"/>
      <c r="S39" s="223"/>
      <c r="T39" s="227">
        <v>1.0</v>
      </c>
      <c r="U39" s="228">
        <v>1.0</v>
      </c>
      <c r="V39" s="223"/>
      <c r="W39" s="227">
        <v>1.0</v>
      </c>
      <c r="X39" s="227">
        <v>1.0</v>
      </c>
      <c r="Y39" s="223"/>
      <c r="Z39" s="223"/>
      <c r="AA39" s="223"/>
      <c r="AB39" s="223"/>
      <c r="AC39" s="223"/>
      <c r="AD39" s="223"/>
      <c r="AE39" s="223"/>
      <c r="AF39" s="223"/>
      <c r="AG39" s="223"/>
      <c r="AH39" s="223"/>
      <c r="AI39" s="223"/>
      <c r="AJ39" s="223"/>
      <c r="AK39" s="223"/>
      <c r="AL39" s="223"/>
      <c r="AM39" s="223"/>
      <c r="AN39" s="223"/>
      <c r="AO39" s="223"/>
    </row>
    <row r="40">
      <c r="B40" s="233">
        <v>31.0</v>
      </c>
      <c r="C40" s="236" t="s">
        <v>3865</v>
      </c>
      <c r="D40" s="164"/>
      <c r="E40" s="223" t="str">
        <f t="array" ref="E40">_xlfn.XLOOKUP(C40,'2NDSORTEDL'!$B$2:$B$150,'2NDSORTEDL'!$C$2:$C$150,"",0,1)</f>
        <v>GLOVES</v>
      </c>
      <c r="F40" s="224">
        <f t="array" ref="F40">_xlfn.XLOOKUP($C40,'2NDSORTEDL'!$B$2:$B$160,'2NDSORTEDL'!$Y$2:$Y$160,"",0,1)</f>
        <v>47849</v>
      </c>
      <c r="G40" s="208" t="s">
        <v>7345</v>
      </c>
      <c r="H40" s="234">
        <v>1.0</v>
      </c>
      <c r="I40" s="229">
        <f t="shared" si="5"/>
        <v>46307</v>
      </c>
      <c r="J40" s="235"/>
      <c r="N40" s="1"/>
    </row>
    <row r="41">
      <c r="C41" s="235" t="s">
        <v>7351</v>
      </c>
      <c r="N41" s="1"/>
    </row>
    <row r="42">
      <c r="C42" s="202"/>
      <c r="F42" s="49"/>
      <c r="G42" s="1"/>
      <c r="H42" s="1"/>
      <c r="I42" s="203"/>
      <c r="J42" s="1"/>
      <c r="N42" s="1"/>
    </row>
    <row r="43">
      <c r="C43" s="202"/>
      <c r="F43" s="49"/>
      <c r="G43" s="1"/>
      <c r="H43" s="1"/>
      <c r="I43" s="203"/>
      <c r="J43" s="1"/>
      <c r="N43" s="1"/>
    </row>
    <row r="44">
      <c r="C44" s="202"/>
      <c r="F44" s="49"/>
      <c r="G44" s="1"/>
      <c r="H44" s="1"/>
      <c r="I44" s="9" t="s">
        <v>7352</v>
      </c>
      <c r="J44" s="1"/>
      <c r="N44" s="1"/>
    </row>
    <row r="45">
      <c r="C45" s="202"/>
      <c r="F45" s="49"/>
      <c r="G45" s="1"/>
      <c r="H45" s="1"/>
      <c r="I45" s="9" t="s">
        <v>7353</v>
      </c>
      <c r="J45" s="1"/>
      <c r="N45" s="1"/>
    </row>
    <row r="46">
      <c r="C46" s="202"/>
      <c r="F46" s="49"/>
      <c r="G46" s="1"/>
      <c r="H46" s="1"/>
      <c r="I46" s="203"/>
      <c r="J46" s="1"/>
      <c r="N46" s="1"/>
    </row>
    <row r="47">
      <c r="C47" s="202"/>
      <c r="F47" s="49"/>
      <c r="G47" s="1"/>
      <c r="H47" s="1"/>
      <c r="I47" s="203" t="str">
        <f>"DATE :"&amp;TEXT(I8,"DD-MMM-YYYY")</f>
        <v>DATE :12-Oct-2026</v>
      </c>
      <c r="J47" s="1"/>
      <c r="N47" s="1"/>
    </row>
    <row r="48">
      <c r="C48" s="202"/>
      <c r="F48" s="49"/>
      <c r="G48" s="1"/>
      <c r="H48" s="1"/>
      <c r="I48" s="203"/>
      <c r="J48" s="1"/>
      <c r="N48" s="1"/>
    </row>
    <row r="49">
      <c r="C49" s="202"/>
      <c r="F49" s="49"/>
      <c r="G49" s="1"/>
      <c r="H49" s="1"/>
      <c r="I49" s="203"/>
      <c r="J49" s="1"/>
      <c r="N49" s="1"/>
    </row>
    <row r="50">
      <c r="C50" s="202"/>
      <c r="D50" s="202"/>
      <c r="F50" s="49"/>
      <c r="G50" s="1"/>
      <c r="H50" s="1"/>
      <c r="I50" s="203"/>
      <c r="J50" s="1"/>
      <c r="N50" s="1"/>
    </row>
    <row r="51">
      <c r="C51" s="202"/>
      <c r="D51" s="202"/>
      <c r="F51" s="49"/>
      <c r="G51" s="1"/>
      <c r="H51" s="1"/>
      <c r="I51" s="203"/>
      <c r="J51" s="1"/>
      <c r="N51" s="1"/>
    </row>
    <row r="52">
      <c r="C52" s="202"/>
      <c r="D52" s="202"/>
      <c r="F52" s="49"/>
      <c r="G52" s="1"/>
      <c r="H52" s="1"/>
      <c r="I52" s="203"/>
      <c r="J52" s="1"/>
      <c r="N52" s="1"/>
    </row>
    <row r="53">
      <c r="C53" s="202"/>
      <c r="D53" s="202"/>
      <c r="F53" s="49"/>
      <c r="G53" s="1"/>
      <c r="H53" s="1"/>
      <c r="I53" s="203"/>
      <c r="J53" s="1"/>
      <c r="N53" s="1"/>
    </row>
    <row r="54">
      <c r="C54" s="202"/>
      <c r="D54" s="202"/>
      <c r="F54" s="49"/>
      <c r="G54" s="1"/>
      <c r="H54" s="1"/>
      <c r="I54" s="203"/>
      <c r="J54" s="1"/>
      <c r="N54" s="1"/>
    </row>
    <row r="55">
      <c r="C55" s="202"/>
      <c r="D55" s="202"/>
      <c r="F55" s="49"/>
      <c r="G55" s="1"/>
      <c r="H55" s="1"/>
      <c r="I55" s="203"/>
      <c r="J55" s="1"/>
      <c r="N55" s="1"/>
    </row>
    <row r="56">
      <c r="C56" s="202"/>
      <c r="D56" s="202"/>
      <c r="F56" s="49"/>
      <c r="G56" s="1"/>
      <c r="H56" s="1"/>
      <c r="I56" s="203"/>
      <c r="J56" s="1"/>
      <c r="N56" s="1"/>
    </row>
    <row r="57">
      <c r="C57" s="202"/>
      <c r="D57" s="202"/>
      <c r="F57" s="49"/>
      <c r="G57" s="1"/>
      <c r="H57" s="1"/>
      <c r="I57" s="203"/>
      <c r="J57" s="1"/>
      <c r="N57" s="1"/>
    </row>
    <row r="58">
      <c r="C58" s="202"/>
      <c r="D58" s="202"/>
      <c r="F58" s="49"/>
      <c r="G58" s="1"/>
      <c r="H58" s="1"/>
      <c r="I58" s="203"/>
      <c r="J58" s="1"/>
      <c r="N58" s="1"/>
    </row>
    <row r="59">
      <c r="C59" s="202"/>
      <c r="D59" s="202"/>
      <c r="F59" s="49"/>
      <c r="G59" s="1"/>
      <c r="H59" s="1"/>
      <c r="I59" s="203"/>
      <c r="J59" s="1"/>
      <c r="N59" s="1"/>
    </row>
    <row r="60">
      <c r="C60" s="202"/>
      <c r="D60" s="202"/>
      <c r="F60" s="49"/>
      <c r="G60" s="1"/>
      <c r="H60" s="1"/>
      <c r="I60" s="203"/>
      <c r="J60" s="1"/>
      <c r="N60" s="1"/>
    </row>
    <row r="61">
      <c r="C61" s="202"/>
      <c r="D61" s="202"/>
      <c r="F61" s="49"/>
      <c r="G61" s="1"/>
      <c r="H61" s="1"/>
      <c r="I61" s="203"/>
      <c r="J61" s="1"/>
      <c r="N61" s="1"/>
    </row>
    <row r="62">
      <c r="C62" s="202"/>
      <c r="D62" s="202"/>
      <c r="F62" s="49"/>
      <c r="G62" s="1"/>
      <c r="H62" s="1"/>
      <c r="I62" s="203"/>
      <c r="J62" s="1"/>
      <c r="N62" s="1"/>
    </row>
    <row r="63">
      <c r="C63" s="202"/>
      <c r="D63" s="202"/>
      <c r="F63" s="49"/>
      <c r="G63" s="1"/>
      <c r="H63" s="1"/>
      <c r="I63" s="203"/>
      <c r="J63" s="1"/>
      <c r="N63" s="1"/>
    </row>
    <row r="64">
      <c r="C64" s="202"/>
      <c r="D64" s="202"/>
      <c r="F64" s="49"/>
      <c r="G64" s="1"/>
      <c r="H64" s="1"/>
      <c r="I64" s="203"/>
      <c r="J64" s="1"/>
      <c r="N64" s="1"/>
    </row>
    <row r="65">
      <c r="C65" s="202"/>
      <c r="D65" s="202"/>
      <c r="F65" s="49"/>
      <c r="G65" s="1"/>
      <c r="H65" s="1"/>
      <c r="I65" s="203"/>
      <c r="J65" s="1"/>
      <c r="N65" s="1"/>
    </row>
    <row r="66">
      <c r="C66" s="202"/>
      <c r="D66" s="202"/>
      <c r="F66" s="49"/>
      <c r="G66" s="1"/>
      <c r="H66" s="1"/>
      <c r="I66" s="203"/>
      <c r="J66" s="1"/>
      <c r="N66" s="1"/>
    </row>
    <row r="67">
      <c r="C67" s="202"/>
      <c r="D67" s="202"/>
      <c r="F67" s="49"/>
      <c r="G67" s="1"/>
      <c r="H67" s="1"/>
      <c r="I67" s="203"/>
      <c r="J67" s="1"/>
      <c r="N67" s="1"/>
    </row>
    <row r="68">
      <c r="C68" s="202"/>
      <c r="D68" s="202"/>
      <c r="F68" s="49"/>
      <c r="G68" s="1"/>
      <c r="H68" s="1"/>
      <c r="I68" s="203"/>
      <c r="J68" s="1"/>
      <c r="N68" s="1"/>
    </row>
    <row r="69">
      <c r="C69" s="202"/>
      <c r="D69" s="202"/>
      <c r="F69" s="49"/>
      <c r="G69" s="1"/>
      <c r="H69" s="1"/>
      <c r="I69" s="203"/>
      <c r="J69" s="1"/>
      <c r="N69" s="1"/>
    </row>
    <row r="70">
      <c r="C70" s="202"/>
      <c r="D70" s="202"/>
      <c r="F70" s="49"/>
      <c r="G70" s="1"/>
      <c r="H70" s="1"/>
      <c r="I70" s="203"/>
      <c r="J70" s="1"/>
      <c r="N70" s="1"/>
    </row>
    <row r="71">
      <c r="C71" s="202"/>
      <c r="D71" s="202"/>
      <c r="F71" s="49"/>
      <c r="G71" s="1"/>
      <c r="H71" s="1"/>
      <c r="I71" s="203"/>
      <c r="J71" s="1"/>
      <c r="N71" s="1"/>
    </row>
    <row r="72">
      <c r="C72" s="202"/>
      <c r="D72" s="202"/>
      <c r="F72" s="49"/>
      <c r="G72" s="1"/>
      <c r="H72" s="1"/>
      <c r="I72" s="203"/>
      <c r="J72" s="1"/>
      <c r="N72" s="1"/>
    </row>
    <row r="73">
      <c r="C73" s="202"/>
      <c r="D73" s="202"/>
      <c r="F73" s="49"/>
      <c r="G73" s="1"/>
      <c r="H73" s="1"/>
      <c r="I73" s="203"/>
      <c r="J73" s="1"/>
      <c r="N73" s="1"/>
    </row>
    <row r="74">
      <c r="C74" s="202"/>
      <c r="D74" s="202"/>
      <c r="F74" s="49"/>
      <c r="G74" s="1"/>
      <c r="H74" s="1"/>
      <c r="I74" s="203"/>
      <c r="J74" s="1"/>
      <c r="N74" s="1"/>
    </row>
    <row r="75">
      <c r="C75" s="202"/>
      <c r="D75" s="202"/>
      <c r="F75" s="49"/>
      <c r="G75" s="1"/>
      <c r="H75" s="1"/>
      <c r="I75" s="203"/>
      <c r="J75" s="1"/>
      <c r="N75" s="1"/>
    </row>
    <row r="76">
      <c r="C76" s="202"/>
      <c r="D76" s="202"/>
      <c r="F76" s="49"/>
      <c r="G76" s="1"/>
      <c r="H76" s="1"/>
      <c r="I76" s="203"/>
      <c r="J76" s="1"/>
      <c r="N76" s="1"/>
    </row>
    <row r="77">
      <c r="C77" s="202"/>
      <c r="D77" s="202"/>
      <c r="F77" s="49"/>
      <c r="G77" s="1"/>
      <c r="H77" s="1"/>
      <c r="I77" s="203"/>
      <c r="J77" s="1"/>
      <c r="N77" s="1"/>
    </row>
    <row r="78">
      <c r="C78" s="202"/>
      <c r="D78" s="202"/>
      <c r="F78" s="49"/>
      <c r="G78" s="1"/>
      <c r="H78" s="1"/>
      <c r="I78" s="203"/>
      <c r="J78" s="1"/>
      <c r="N78" s="1"/>
    </row>
    <row r="79">
      <c r="C79" s="202"/>
      <c r="D79" s="202"/>
      <c r="F79" s="49"/>
      <c r="G79" s="1"/>
      <c r="H79" s="1"/>
      <c r="I79" s="203"/>
      <c r="J79" s="1"/>
      <c r="N79" s="1"/>
    </row>
    <row r="80">
      <c r="C80" s="202"/>
      <c r="D80" s="202"/>
      <c r="F80" s="49"/>
      <c r="G80" s="1"/>
      <c r="H80" s="1"/>
      <c r="I80" s="203"/>
      <c r="J80" s="1"/>
      <c r="N80" s="1"/>
    </row>
    <row r="81">
      <c r="C81" s="202"/>
      <c r="D81" s="202"/>
      <c r="F81" s="49"/>
      <c r="G81" s="1"/>
      <c r="H81" s="1"/>
      <c r="I81" s="203"/>
      <c r="J81" s="1"/>
      <c r="N81" s="1"/>
    </row>
    <row r="82">
      <c r="C82" s="202"/>
      <c r="D82" s="202"/>
      <c r="F82" s="49"/>
      <c r="G82" s="1"/>
      <c r="H82" s="1"/>
      <c r="I82" s="203"/>
      <c r="J82" s="1"/>
      <c r="N82" s="1"/>
    </row>
    <row r="83">
      <c r="C83" s="202"/>
      <c r="D83" s="202"/>
      <c r="F83" s="49"/>
      <c r="G83" s="1"/>
      <c r="H83" s="1"/>
      <c r="I83" s="203"/>
      <c r="J83" s="1"/>
      <c r="N83" s="1"/>
    </row>
    <row r="84">
      <c r="C84" s="202"/>
      <c r="D84" s="202"/>
      <c r="F84" s="49"/>
      <c r="G84" s="1"/>
      <c r="H84" s="1"/>
      <c r="I84" s="203"/>
      <c r="J84" s="1"/>
      <c r="N84" s="1"/>
    </row>
    <row r="85">
      <c r="C85" s="202"/>
      <c r="D85" s="202"/>
      <c r="F85" s="49"/>
      <c r="G85" s="1"/>
      <c r="H85" s="1"/>
      <c r="I85" s="203"/>
      <c r="J85" s="1"/>
      <c r="N85" s="1"/>
    </row>
    <row r="86">
      <c r="C86" s="202"/>
      <c r="D86" s="202"/>
      <c r="F86" s="49"/>
      <c r="G86" s="1"/>
      <c r="H86" s="1"/>
      <c r="I86" s="203"/>
      <c r="J86" s="1"/>
      <c r="N86" s="1"/>
    </row>
    <row r="87">
      <c r="C87" s="202"/>
      <c r="D87" s="202"/>
      <c r="F87" s="49"/>
      <c r="G87" s="1"/>
      <c r="H87" s="1"/>
      <c r="I87" s="203"/>
      <c r="J87" s="1"/>
      <c r="N87" s="1"/>
    </row>
    <row r="88">
      <c r="C88" s="202"/>
      <c r="D88" s="202"/>
      <c r="F88" s="49"/>
      <c r="G88" s="1"/>
      <c r="H88" s="1"/>
      <c r="I88" s="203"/>
      <c r="J88" s="1"/>
      <c r="N88" s="1"/>
    </row>
    <row r="89">
      <c r="C89" s="202"/>
      <c r="D89" s="202"/>
      <c r="F89" s="49"/>
      <c r="G89" s="1"/>
      <c r="H89" s="1"/>
      <c r="I89" s="203"/>
      <c r="J89" s="1"/>
      <c r="N89" s="1"/>
    </row>
    <row r="90">
      <c r="C90" s="202"/>
      <c r="D90" s="202"/>
      <c r="F90" s="49"/>
      <c r="G90" s="1"/>
      <c r="H90" s="1"/>
      <c r="I90" s="203"/>
      <c r="J90" s="1"/>
      <c r="N90" s="1"/>
    </row>
    <row r="91">
      <c r="C91" s="202"/>
      <c r="D91" s="202"/>
      <c r="F91" s="49"/>
      <c r="G91" s="1"/>
      <c r="H91" s="1"/>
      <c r="I91" s="203"/>
      <c r="J91" s="1"/>
      <c r="N91" s="1"/>
    </row>
    <row r="92">
      <c r="C92" s="202"/>
      <c r="D92" s="202"/>
      <c r="F92" s="49"/>
      <c r="G92" s="1"/>
      <c r="H92" s="1"/>
      <c r="I92" s="203"/>
      <c r="J92" s="1"/>
      <c r="N92" s="1"/>
    </row>
    <row r="93">
      <c r="C93" s="202"/>
      <c r="D93" s="202"/>
      <c r="F93" s="49"/>
      <c r="G93" s="1"/>
      <c r="H93" s="1"/>
      <c r="I93" s="203"/>
      <c r="J93" s="1"/>
      <c r="N93" s="1"/>
    </row>
    <row r="94">
      <c r="C94" s="202"/>
      <c r="D94" s="202"/>
      <c r="F94" s="49"/>
      <c r="G94" s="1"/>
      <c r="H94" s="1"/>
      <c r="I94" s="203"/>
      <c r="J94" s="1"/>
      <c r="N94" s="1"/>
    </row>
    <row r="95">
      <c r="C95" s="202"/>
      <c r="D95" s="202"/>
      <c r="F95" s="49"/>
      <c r="G95" s="1"/>
      <c r="H95" s="1"/>
      <c r="I95" s="203"/>
      <c r="J95" s="1"/>
      <c r="N95" s="1"/>
    </row>
    <row r="96">
      <c r="C96" s="202"/>
      <c r="D96" s="202"/>
      <c r="F96" s="49"/>
      <c r="G96" s="1"/>
      <c r="H96" s="1"/>
      <c r="I96" s="203"/>
      <c r="J96" s="1"/>
      <c r="N96" s="1"/>
    </row>
    <row r="97">
      <c r="C97" s="202"/>
      <c r="D97" s="202"/>
      <c r="F97" s="49"/>
      <c r="G97" s="1"/>
      <c r="H97" s="1"/>
      <c r="I97" s="203"/>
      <c r="J97" s="1"/>
      <c r="N97" s="1"/>
    </row>
    <row r="98">
      <c r="C98" s="202"/>
      <c r="D98" s="202"/>
      <c r="F98" s="49"/>
      <c r="G98" s="1"/>
      <c r="H98" s="1"/>
      <c r="I98" s="203"/>
      <c r="J98" s="1"/>
      <c r="N98" s="1"/>
    </row>
    <row r="99">
      <c r="C99" s="202"/>
      <c r="D99" s="202"/>
      <c r="F99" s="49"/>
      <c r="G99" s="1"/>
      <c r="H99" s="1"/>
      <c r="I99" s="203"/>
      <c r="J99" s="1"/>
      <c r="N99" s="1"/>
    </row>
    <row r="100">
      <c r="C100" s="202"/>
      <c r="D100" s="202"/>
      <c r="F100" s="49"/>
      <c r="G100" s="1"/>
      <c r="H100" s="1"/>
      <c r="I100" s="203"/>
      <c r="J100" s="1"/>
      <c r="N100" s="1"/>
    </row>
    <row r="101">
      <c r="C101" s="202"/>
      <c r="D101" s="202"/>
      <c r="F101" s="49"/>
      <c r="G101" s="1"/>
      <c r="H101" s="1"/>
      <c r="I101" s="203"/>
      <c r="J101" s="1"/>
      <c r="N101" s="1"/>
    </row>
    <row r="102">
      <c r="C102" s="202"/>
      <c r="D102" s="202"/>
      <c r="F102" s="49"/>
      <c r="G102" s="1"/>
      <c r="H102" s="1"/>
      <c r="I102" s="203"/>
      <c r="J102" s="1"/>
      <c r="N102" s="1"/>
    </row>
    <row r="103">
      <c r="C103" s="202"/>
      <c r="D103" s="202"/>
      <c r="F103" s="49"/>
      <c r="G103" s="1"/>
      <c r="H103" s="1"/>
      <c r="I103" s="203"/>
      <c r="J103" s="1"/>
      <c r="N103" s="1"/>
    </row>
    <row r="104">
      <c r="C104" s="202"/>
      <c r="D104" s="202"/>
      <c r="F104" s="49"/>
      <c r="G104" s="1"/>
      <c r="H104" s="1"/>
      <c r="I104" s="203"/>
      <c r="J104" s="1"/>
      <c r="N104" s="1"/>
    </row>
    <row r="105">
      <c r="C105" s="202"/>
      <c r="D105" s="202"/>
      <c r="F105" s="49"/>
      <c r="G105" s="1"/>
      <c r="H105" s="1"/>
      <c r="I105" s="203"/>
      <c r="J105" s="1"/>
      <c r="N105" s="1"/>
    </row>
    <row r="106">
      <c r="C106" s="202"/>
      <c r="D106" s="202"/>
      <c r="F106" s="49"/>
      <c r="G106" s="1"/>
      <c r="H106" s="1"/>
      <c r="I106" s="203"/>
      <c r="J106" s="1"/>
      <c r="N106" s="1"/>
    </row>
    <row r="107">
      <c r="C107" s="202"/>
      <c r="D107" s="202"/>
      <c r="F107" s="49"/>
      <c r="G107" s="1"/>
      <c r="H107" s="1"/>
      <c r="I107" s="203"/>
      <c r="J107" s="1"/>
      <c r="N107" s="1"/>
    </row>
    <row r="108">
      <c r="C108" s="202"/>
      <c r="D108" s="202"/>
      <c r="F108" s="49"/>
      <c r="G108" s="1"/>
      <c r="H108" s="1"/>
      <c r="I108" s="203"/>
      <c r="J108" s="1"/>
      <c r="N108" s="1"/>
    </row>
    <row r="109">
      <c r="C109" s="202"/>
      <c r="D109" s="202"/>
      <c r="F109" s="49"/>
      <c r="G109" s="1"/>
      <c r="H109" s="1"/>
      <c r="I109" s="203"/>
      <c r="J109" s="1"/>
      <c r="N109" s="1"/>
    </row>
    <row r="110">
      <c r="C110" s="202"/>
      <c r="D110" s="202"/>
      <c r="F110" s="49"/>
      <c r="G110" s="1"/>
      <c r="H110" s="1"/>
      <c r="I110" s="203"/>
      <c r="J110" s="1"/>
      <c r="N110" s="1"/>
    </row>
    <row r="111">
      <c r="C111" s="202"/>
      <c r="D111" s="202"/>
      <c r="F111" s="49"/>
      <c r="G111" s="1"/>
      <c r="H111" s="1"/>
      <c r="I111" s="203"/>
      <c r="J111" s="1"/>
      <c r="N111" s="1"/>
    </row>
    <row r="112">
      <c r="C112" s="202"/>
      <c r="D112" s="202"/>
      <c r="F112" s="49"/>
      <c r="G112" s="1"/>
      <c r="H112" s="1"/>
      <c r="I112" s="203"/>
      <c r="J112" s="1"/>
      <c r="N112" s="1"/>
    </row>
    <row r="113">
      <c r="C113" s="202"/>
      <c r="D113" s="202"/>
      <c r="F113" s="49"/>
      <c r="G113" s="1"/>
      <c r="H113" s="1"/>
      <c r="I113" s="203"/>
      <c r="J113" s="1"/>
      <c r="N113" s="1"/>
    </row>
    <row r="114">
      <c r="C114" s="202"/>
      <c r="D114" s="202"/>
      <c r="F114" s="49"/>
      <c r="G114" s="1"/>
      <c r="H114" s="1"/>
      <c r="I114" s="203"/>
      <c r="J114" s="1"/>
      <c r="N114" s="1"/>
    </row>
    <row r="115">
      <c r="C115" s="202"/>
      <c r="D115" s="202"/>
      <c r="F115" s="49"/>
      <c r="G115" s="1"/>
      <c r="H115" s="1"/>
      <c r="I115" s="203"/>
      <c r="J115" s="1"/>
      <c r="N115" s="1"/>
    </row>
    <row r="116">
      <c r="C116" s="202"/>
      <c r="D116" s="202"/>
      <c r="F116" s="49"/>
      <c r="G116" s="1"/>
      <c r="H116" s="1"/>
      <c r="I116" s="203"/>
      <c r="J116" s="1"/>
      <c r="N116" s="1"/>
    </row>
    <row r="117">
      <c r="C117" s="202"/>
      <c r="D117" s="202"/>
      <c r="F117" s="49"/>
      <c r="G117" s="1"/>
      <c r="H117" s="1"/>
      <c r="I117" s="203"/>
      <c r="J117" s="1"/>
      <c r="N117" s="1"/>
    </row>
    <row r="118">
      <c r="C118" s="202"/>
      <c r="D118" s="202"/>
      <c r="F118" s="49"/>
      <c r="G118" s="1"/>
      <c r="H118" s="1"/>
      <c r="I118" s="203"/>
      <c r="J118" s="1"/>
      <c r="N118" s="1"/>
    </row>
    <row r="119">
      <c r="C119" s="202"/>
      <c r="D119" s="202"/>
      <c r="F119" s="49"/>
      <c r="G119" s="1"/>
      <c r="H119" s="1"/>
      <c r="I119" s="203"/>
      <c r="J119" s="1"/>
      <c r="N119" s="1"/>
    </row>
    <row r="120">
      <c r="C120" s="202"/>
      <c r="D120" s="202"/>
      <c r="F120" s="49"/>
      <c r="G120" s="1"/>
      <c r="H120" s="1"/>
      <c r="I120" s="203"/>
      <c r="J120" s="1"/>
      <c r="N120" s="1"/>
    </row>
    <row r="121">
      <c r="C121" s="202"/>
      <c r="D121" s="202"/>
      <c r="F121" s="49"/>
      <c r="G121" s="1"/>
      <c r="H121" s="1"/>
      <c r="I121" s="203"/>
      <c r="J121" s="1"/>
      <c r="N121" s="1"/>
    </row>
    <row r="122">
      <c r="C122" s="202"/>
      <c r="D122" s="202"/>
      <c r="F122" s="49"/>
      <c r="G122" s="1"/>
      <c r="H122" s="1"/>
      <c r="I122" s="203"/>
      <c r="J122" s="1"/>
      <c r="N122" s="1"/>
    </row>
    <row r="123">
      <c r="C123" s="202"/>
      <c r="D123" s="202"/>
      <c r="F123" s="49"/>
      <c r="G123" s="1"/>
      <c r="H123" s="1"/>
      <c r="I123" s="203"/>
      <c r="J123" s="1"/>
      <c r="N123" s="1"/>
    </row>
    <row r="124">
      <c r="C124" s="202"/>
      <c r="D124" s="202"/>
      <c r="F124" s="49"/>
      <c r="G124" s="1"/>
      <c r="H124" s="1"/>
      <c r="I124" s="203"/>
      <c r="J124" s="1"/>
      <c r="N124" s="1"/>
    </row>
    <row r="125">
      <c r="C125" s="202"/>
      <c r="D125" s="202"/>
      <c r="F125" s="49"/>
      <c r="G125" s="1"/>
      <c r="H125" s="1"/>
      <c r="I125" s="203"/>
      <c r="J125" s="1"/>
      <c r="N125" s="1"/>
    </row>
    <row r="126">
      <c r="C126" s="202"/>
      <c r="D126" s="202"/>
      <c r="F126" s="49"/>
      <c r="G126" s="1"/>
      <c r="H126" s="1"/>
      <c r="I126" s="203"/>
      <c r="J126" s="1"/>
      <c r="N126" s="1"/>
    </row>
    <row r="127">
      <c r="C127" s="202"/>
      <c r="D127" s="202"/>
      <c r="F127" s="49"/>
      <c r="G127" s="1"/>
      <c r="H127" s="1"/>
      <c r="I127" s="203"/>
      <c r="J127" s="1"/>
      <c r="N127" s="1"/>
    </row>
    <row r="128">
      <c r="C128" s="202"/>
      <c r="D128" s="202"/>
      <c r="F128" s="49"/>
      <c r="G128" s="1"/>
      <c r="H128" s="1"/>
      <c r="I128" s="203"/>
      <c r="J128" s="1"/>
      <c r="N128" s="1"/>
    </row>
    <row r="129">
      <c r="C129" s="202"/>
      <c r="D129" s="202"/>
      <c r="F129" s="49"/>
      <c r="G129" s="1"/>
      <c r="H129" s="1"/>
      <c r="I129" s="203"/>
      <c r="J129" s="1"/>
      <c r="N129" s="1"/>
    </row>
    <row r="130">
      <c r="C130" s="202"/>
      <c r="D130" s="202"/>
      <c r="F130" s="49"/>
      <c r="G130" s="1"/>
      <c r="H130" s="1"/>
      <c r="I130" s="203"/>
      <c r="J130" s="1"/>
      <c r="N130" s="1"/>
    </row>
    <row r="131">
      <c r="C131" s="202"/>
      <c r="D131" s="202"/>
      <c r="F131" s="49"/>
      <c r="G131" s="1"/>
      <c r="H131" s="1"/>
      <c r="I131" s="203"/>
      <c r="J131" s="1"/>
      <c r="N131" s="1"/>
    </row>
    <row r="132">
      <c r="C132" s="202"/>
      <c r="D132" s="202"/>
      <c r="F132" s="49"/>
      <c r="G132" s="1"/>
      <c r="H132" s="1"/>
      <c r="I132" s="203"/>
      <c r="J132" s="1"/>
      <c r="N132" s="1"/>
    </row>
    <row r="133">
      <c r="C133" s="202"/>
      <c r="D133" s="202"/>
      <c r="F133" s="49"/>
      <c r="G133" s="1"/>
      <c r="H133" s="1"/>
      <c r="I133" s="203"/>
      <c r="J133" s="1"/>
      <c r="N133" s="1"/>
    </row>
    <row r="134">
      <c r="C134" s="202"/>
      <c r="D134" s="202"/>
      <c r="F134" s="49"/>
      <c r="G134" s="1"/>
      <c r="H134" s="1"/>
      <c r="I134" s="203"/>
      <c r="J134" s="1"/>
      <c r="N134" s="1"/>
    </row>
    <row r="135">
      <c r="C135" s="202"/>
      <c r="D135" s="202"/>
      <c r="F135" s="49"/>
      <c r="G135" s="1"/>
      <c r="H135" s="1"/>
      <c r="I135" s="203"/>
      <c r="J135" s="1"/>
      <c r="N135" s="1"/>
    </row>
    <row r="136">
      <c r="C136" s="202"/>
      <c r="D136" s="202"/>
      <c r="F136" s="49"/>
      <c r="G136" s="1"/>
      <c r="H136" s="1"/>
      <c r="I136" s="203"/>
      <c r="J136" s="1"/>
      <c r="N136" s="1"/>
    </row>
    <row r="137">
      <c r="C137" s="202"/>
      <c r="D137" s="202"/>
      <c r="F137" s="49"/>
      <c r="G137" s="1"/>
      <c r="H137" s="1"/>
      <c r="I137" s="203"/>
      <c r="J137" s="1"/>
      <c r="N137" s="1"/>
    </row>
    <row r="138">
      <c r="C138" s="202"/>
      <c r="D138" s="202"/>
      <c r="F138" s="49"/>
      <c r="G138" s="1"/>
      <c r="H138" s="1"/>
      <c r="I138" s="203"/>
      <c r="J138" s="1"/>
      <c r="N138" s="1"/>
    </row>
    <row r="139">
      <c r="C139" s="202"/>
      <c r="D139" s="202"/>
      <c r="F139" s="49"/>
      <c r="G139" s="1"/>
      <c r="H139" s="1"/>
      <c r="I139" s="203"/>
      <c r="J139" s="1"/>
      <c r="N139" s="1"/>
    </row>
    <row r="140">
      <c r="C140" s="202"/>
      <c r="D140" s="202"/>
      <c r="F140" s="49"/>
      <c r="G140" s="1"/>
      <c r="H140" s="1"/>
      <c r="I140" s="203"/>
      <c r="J140" s="1"/>
      <c r="N140" s="1"/>
    </row>
    <row r="141">
      <c r="C141" s="202"/>
      <c r="D141" s="202"/>
      <c r="F141" s="49"/>
      <c r="G141" s="1"/>
      <c r="H141" s="1"/>
      <c r="I141" s="203"/>
      <c r="J141" s="1"/>
      <c r="N141" s="1"/>
    </row>
    <row r="142">
      <c r="C142" s="202"/>
      <c r="D142" s="202"/>
      <c r="F142" s="49"/>
      <c r="G142" s="1"/>
      <c r="H142" s="1"/>
      <c r="I142" s="203"/>
      <c r="J142" s="1"/>
      <c r="N142" s="1"/>
    </row>
    <row r="143">
      <c r="C143" s="202"/>
      <c r="D143" s="202"/>
      <c r="F143" s="49"/>
      <c r="G143" s="1"/>
      <c r="H143" s="1"/>
      <c r="I143" s="203"/>
      <c r="J143" s="1"/>
      <c r="N143" s="1"/>
    </row>
    <row r="144">
      <c r="C144" s="202"/>
      <c r="D144" s="202"/>
      <c r="F144" s="49"/>
      <c r="G144" s="1"/>
      <c r="H144" s="1"/>
      <c r="I144" s="203"/>
      <c r="J144" s="1"/>
      <c r="N144" s="1"/>
    </row>
    <row r="145">
      <c r="C145" s="202"/>
      <c r="D145" s="202"/>
      <c r="F145" s="49"/>
      <c r="G145" s="1"/>
      <c r="H145" s="1"/>
      <c r="I145" s="203"/>
      <c r="J145" s="1"/>
      <c r="N145" s="1"/>
    </row>
    <row r="146">
      <c r="C146" s="202"/>
      <c r="D146" s="202"/>
      <c r="F146" s="49"/>
      <c r="G146" s="1"/>
      <c r="H146" s="1"/>
      <c r="I146" s="203"/>
      <c r="J146" s="1"/>
      <c r="N146" s="1"/>
    </row>
    <row r="147">
      <c r="C147" s="202"/>
      <c r="D147" s="202"/>
      <c r="F147" s="49"/>
      <c r="G147" s="1"/>
      <c r="H147" s="1"/>
      <c r="I147" s="203"/>
      <c r="J147" s="1"/>
      <c r="N147" s="1"/>
    </row>
    <row r="148">
      <c r="C148" s="202"/>
      <c r="D148" s="202"/>
      <c r="F148" s="49"/>
      <c r="G148" s="1"/>
      <c r="H148" s="1"/>
      <c r="I148" s="203"/>
      <c r="J148" s="1"/>
      <c r="N148" s="1"/>
    </row>
    <row r="149">
      <c r="C149" s="202"/>
      <c r="D149" s="202"/>
      <c r="F149" s="49"/>
      <c r="G149" s="1"/>
      <c r="H149" s="1"/>
      <c r="I149" s="203"/>
      <c r="J149" s="1"/>
      <c r="N149" s="1"/>
    </row>
    <row r="150">
      <c r="C150" s="202"/>
      <c r="D150" s="202"/>
      <c r="F150" s="49"/>
      <c r="G150" s="1"/>
      <c r="H150" s="1"/>
      <c r="I150" s="203"/>
      <c r="J150" s="1"/>
      <c r="N150" s="1"/>
    </row>
    <row r="151">
      <c r="C151" s="202"/>
      <c r="D151" s="202"/>
      <c r="F151" s="49"/>
      <c r="G151" s="1"/>
      <c r="H151" s="1"/>
      <c r="I151" s="203"/>
      <c r="J151" s="1"/>
      <c r="N151" s="1"/>
    </row>
    <row r="152">
      <c r="C152" s="202"/>
      <c r="D152" s="202"/>
      <c r="F152" s="49"/>
      <c r="G152" s="1"/>
      <c r="H152" s="1"/>
      <c r="I152" s="203"/>
      <c r="J152" s="1"/>
      <c r="N152" s="1"/>
    </row>
    <row r="153">
      <c r="C153" s="202"/>
      <c r="D153" s="202"/>
      <c r="F153" s="49"/>
      <c r="G153" s="1"/>
      <c r="H153" s="1"/>
      <c r="I153" s="203"/>
      <c r="J153" s="1"/>
      <c r="N153" s="1"/>
    </row>
    <row r="154">
      <c r="C154" s="202"/>
      <c r="D154" s="202"/>
      <c r="F154" s="49"/>
      <c r="G154" s="1"/>
      <c r="H154" s="1"/>
      <c r="I154" s="203"/>
      <c r="J154" s="1"/>
      <c r="N154" s="1"/>
    </row>
    <row r="155">
      <c r="C155" s="202"/>
      <c r="D155" s="202"/>
      <c r="F155" s="49"/>
      <c r="G155" s="1"/>
      <c r="H155" s="1"/>
      <c r="I155" s="203"/>
      <c r="J155" s="1"/>
      <c r="N155" s="1"/>
    </row>
    <row r="156">
      <c r="C156" s="202"/>
      <c r="D156" s="202"/>
      <c r="F156" s="49"/>
      <c r="G156" s="1"/>
      <c r="H156" s="1"/>
      <c r="I156" s="203"/>
      <c r="J156" s="1"/>
      <c r="N156" s="1"/>
    </row>
    <row r="157">
      <c r="C157" s="202"/>
      <c r="D157" s="202"/>
      <c r="F157" s="49"/>
      <c r="G157" s="1"/>
      <c r="H157" s="1"/>
      <c r="I157" s="203"/>
      <c r="J157" s="1"/>
      <c r="N157" s="1"/>
    </row>
    <row r="158">
      <c r="C158" s="202"/>
      <c r="D158" s="202"/>
      <c r="F158" s="49"/>
      <c r="G158" s="1"/>
      <c r="H158" s="1"/>
      <c r="I158" s="203"/>
      <c r="J158" s="1"/>
      <c r="N158" s="1"/>
    </row>
    <row r="159">
      <c r="C159" s="202"/>
      <c r="D159" s="202"/>
      <c r="F159" s="49"/>
      <c r="G159" s="1"/>
      <c r="H159" s="1"/>
      <c r="I159" s="203"/>
      <c r="J159" s="1"/>
      <c r="N159" s="1"/>
    </row>
    <row r="160">
      <c r="C160" s="202"/>
      <c r="D160" s="202"/>
      <c r="F160" s="49"/>
      <c r="G160" s="1"/>
      <c r="H160" s="1"/>
      <c r="I160" s="203"/>
      <c r="J160" s="1"/>
      <c r="N160" s="1"/>
    </row>
    <row r="161">
      <c r="C161" s="202"/>
      <c r="D161" s="202"/>
      <c r="F161" s="49"/>
      <c r="G161" s="1"/>
      <c r="H161" s="1"/>
      <c r="I161" s="203"/>
      <c r="J161" s="1"/>
      <c r="N161" s="1"/>
    </row>
    <row r="162">
      <c r="C162" s="202"/>
      <c r="D162" s="202"/>
      <c r="F162" s="49"/>
      <c r="G162" s="1"/>
      <c r="H162" s="1"/>
      <c r="I162" s="203"/>
      <c r="J162" s="1"/>
      <c r="N162" s="1"/>
    </row>
    <row r="163">
      <c r="C163" s="202"/>
      <c r="D163" s="202"/>
      <c r="F163" s="49"/>
      <c r="G163" s="1"/>
      <c r="H163" s="1"/>
      <c r="I163" s="203"/>
      <c r="J163" s="1"/>
      <c r="N163" s="1"/>
    </row>
    <row r="164">
      <c r="C164" s="202"/>
      <c r="D164" s="202"/>
      <c r="F164" s="49"/>
      <c r="G164" s="1"/>
      <c r="H164" s="1"/>
      <c r="I164" s="203"/>
      <c r="J164" s="1"/>
      <c r="N164" s="1"/>
    </row>
    <row r="165">
      <c r="C165" s="202"/>
      <c r="D165" s="202"/>
      <c r="F165" s="49"/>
      <c r="G165" s="1"/>
      <c r="H165" s="1"/>
      <c r="I165" s="203"/>
      <c r="J165" s="1"/>
      <c r="N165" s="1"/>
    </row>
    <row r="166">
      <c r="C166" s="202"/>
      <c r="D166" s="202"/>
      <c r="F166" s="49"/>
      <c r="G166" s="1"/>
      <c r="H166" s="1"/>
      <c r="I166" s="203"/>
      <c r="J166" s="1"/>
      <c r="N166" s="1"/>
    </row>
    <row r="167">
      <c r="C167" s="202"/>
      <c r="D167" s="202"/>
      <c r="F167" s="49"/>
      <c r="G167" s="1"/>
      <c r="H167" s="1"/>
      <c r="I167" s="203"/>
      <c r="J167" s="1"/>
      <c r="N167" s="1"/>
    </row>
    <row r="168">
      <c r="C168" s="202"/>
      <c r="D168" s="202"/>
      <c r="F168" s="49"/>
      <c r="G168" s="1"/>
      <c r="H168" s="1"/>
      <c r="I168" s="203"/>
      <c r="J168" s="1"/>
      <c r="N168" s="1"/>
    </row>
    <row r="169">
      <c r="C169" s="202"/>
      <c r="D169" s="202"/>
      <c r="F169" s="49"/>
      <c r="G169" s="1"/>
      <c r="H169" s="1"/>
      <c r="I169" s="203"/>
      <c r="J169" s="1"/>
      <c r="N169" s="1"/>
    </row>
    <row r="170">
      <c r="C170" s="202"/>
      <c r="D170" s="202"/>
      <c r="F170" s="49"/>
      <c r="G170" s="1"/>
      <c r="H170" s="1"/>
      <c r="I170" s="203"/>
      <c r="J170" s="1"/>
      <c r="N170" s="1"/>
    </row>
    <row r="171">
      <c r="C171" s="202"/>
      <c r="D171" s="202"/>
      <c r="F171" s="49"/>
      <c r="G171" s="1"/>
      <c r="H171" s="1"/>
      <c r="I171" s="203"/>
      <c r="J171" s="1"/>
      <c r="N171" s="1"/>
    </row>
    <row r="172">
      <c r="C172" s="202"/>
      <c r="D172" s="202"/>
      <c r="F172" s="49"/>
      <c r="G172" s="1"/>
      <c r="H172" s="1"/>
      <c r="I172" s="203"/>
      <c r="J172" s="1"/>
      <c r="N172" s="1"/>
    </row>
    <row r="173">
      <c r="C173" s="202"/>
      <c r="D173" s="202"/>
      <c r="F173" s="49"/>
      <c r="G173" s="1"/>
      <c r="H173" s="1"/>
      <c r="I173" s="203"/>
      <c r="J173" s="1"/>
      <c r="N173" s="1"/>
    </row>
    <row r="174">
      <c r="C174" s="202"/>
      <c r="D174" s="202"/>
      <c r="F174" s="49"/>
      <c r="G174" s="1"/>
      <c r="H174" s="1"/>
      <c r="I174" s="203"/>
      <c r="J174" s="1"/>
      <c r="N174" s="1"/>
    </row>
    <row r="175">
      <c r="C175" s="202"/>
      <c r="D175" s="202"/>
      <c r="F175" s="49"/>
      <c r="G175" s="1"/>
      <c r="H175" s="1"/>
      <c r="I175" s="203"/>
      <c r="J175" s="1"/>
      <c r="N175" s="1"/>
    </row>
    <row r="176">
      <c r="C176" s="202"/>
      <c r="D176" s="202"/>
      <c r="F176" s="49"/>
      <c r="G176" s="1"/>
      <c r="H176" s="1"/>
      <c r="I176" s="203"/>
      <c r="J176" s="1"/>
      <c r="N176" s="1"/>
    </row>
    <row r="177">
      <c r="C177" s="202"/>
      <c r="D177" s="202"/>
      <c r="F177" s="49"/>
      <c r="G177" s="1"/>
      <c r="H177" s="1"/>
      <c r="I177" s="203"/>
      <c r="J177" s="1"/>
      <c r="N177" s="1"/>
    </row>
    <row r="178">
      <c r="C178" s="202"/>
      <c r="D178" s="202"/>
      <c r="F178" s="49"/>
      <c r="G178" s="1"/>
      <c r="H178" s="1"/>
      <c r="I178" s="203"/>
      <c r="J178" s="1"/>
      <c r="N178" s="1"/>
    </row>
    <row r="179">
      <c r="C179" s="202"/>
      <c r="D179" s="202"/>
      <c r="F179" s="49"/>
      <c r="G179" s="1"/>
      <c r="H179" s="1"/>
      <c r="I179" s="203"/>
      <c r="J179" s="1"/>
      <c r="N179" s="1"/>
    </row>
    <row r="180">
      <c r="C180" s="202"/>
      <c r="D180" s="202"/>
      <c r="F180" s="49"/>
      <c r="G180" s="1"/>
      <c r="H180" s="1"/>
      <c r="I180" s="203"/>
      <c r="J180" s="1"/>
      <c r="N180" s="1"/>
    </row>
    <row r="181">
      <c r="C181" s="202"/>
      <c r="D181" s="202"/>
      <c r="F181" s="49"/>
      <c r="G181" s="1"/>
      <c r="H181" s="1"/>
      <c r="I181" s="203"/>
      <c r="J181" s="1"/>
      <c r="N181" s="1"/>
    </row>
    <row r="182">
      <c r="C182" s="202"/>
      <c r="D182" s="202"/>
      <c r="F182" s="49"/>
      <c r="G182" s="1"/>
      <c r="H182" s="1"/>
      <c r="I182" s="203"/>
      <c r="J182" s="1"/>
      <c r="N182" s="1"/>
    </row>
    <row r="183">
      <c r="C183" s="202"/>
      <c r="D183" s="202"/>
      <c r="F183" s="49"/>
      <c r="G183" s="1"/>
      <c r="H183" s="1"/>
      <c r="I183" s="203"/>
      <c r="J183" s="1"/>
      <c r="N183" s="1"/>
    </row>
    <row r="184">
      <c r="C184" s="202"/>
      <c r="D184" s="202"/>
      <c r="F184" s="49"/>
      <c r="G184" s="1"/>
      <c r="H184" s="1"/>
      <c r="I184" s="203"/>
      <c r="J184" s="1"/>
      <c r="N184" s="1"/>
    </row>
    <row r="185">
      <c r="C185" s="202"/>
      <c r="D185" s="202"/>
      <c r="F185" s="49"/>
      <c r="G185" s="1"/>
      <c r="H185" s="1"/>
      <c r="I185" s="203"/>
      <c r="J185" s="1"/>
      <c r="N185" s="1"/>
    </row>
    <row r="186">
      <c r="C186" s="202"/>
      <c r="D186" s="202"/>
      <c r="F186" s="49"/>
      <c r="G186" s="1"/>
      <c r="H186" s="1"/>
      <c r="I186" s="203"/>
      <c r="J186" s="1"/>
      <c r="N186" s="1"/>
    </row>
    <row r="187">
      <c r="C187" s="202"/>
      <c r="D187" s="202"/>
      <c r="F187" s="49"/>
      <c r="G187" s="1"/>
      <c r="H187" s="1"/>
      <c r="I187" s="203"/>
      <c r="J187" s="1"/>
      <c r="N187" s="1"/>
    </row>
    <row r="188">
      <c r="C188" s="202"/>
      <c r="D188" s="202"/>
      <c r="F188" s="49"/>
      <c r="G188" s="1"/>
      <c r="H188" s="1"/>
      <c r="I188" s="203"/>
      <c r="J188" s="1"/>
      <c r="N188" s="1"/>
    </row>
    <row r="189">
      <c r="C189" s="202"/>
      <c r="D189" s="202"/>
      <c r="F189" s="49"/>
      <c r="G189" s="1"/>
      <c r="H189" s="1"/>
      <c r="I189" s="203"/>
      <c r="J189" s="1"/>
      <c r="N189" s="1"/>
    </row>
    <row r="190">
      <c r="C190" s="202"/>
      <c r="D190" s="202"/>
      <c r="F190" s="49"/>
      <c r="G190" s="1"/>
      <c r="H190" s="1"/>
      <c r="I190" s="203"/>
      <c r="J190" s="1"/>
      <c r="N190" s="1"/>
    </row>
    <row r="191">
      <c r="C191" s="202"/>
      <c r="D191" s="202"/>
      <c r="F191" s="49"/>
      <c r="G191" s="1"/>
      <c r="H191" s="1"/>
      <c r="I191" s="203"/>
      <c r="J191" s="1"/>
      <c r="N191" s="1"/>
    </row>
    <row r="192">
      <c r="C192" s="202"/>
      <c r="D192" s="202"/>
      <c r="F192" s="49"/>
      <c r="G192" s="1"/>
      <c r="H192" s="1"/>
      <c r="I192" s="203"/>
      <c r="J192" s="1"/>
      <c r="N192" s="1"/>
    </row>
    <row r="193">
      <c r="C193" s="202"/>
      <c r="D193" s="202"/>
      <c r="F193" s="49"/>
      <c r="G193" s="1"/>
      <c r="H193" s="1"/>
      <c r="I193" s="203"/>
      <c r="J193" s="1"/>
      <c r="N193" s="1"/>
    </row>
    <row r="194">
      <c r="C194" s="202"/>
      <c r="D194" s="202"/>
      <c r="F194" s="49"/>
      <c r="G194" s="1"/>
      <c r="H194" s="1"/>
      <c r="I194" s="203"/>
      <c r="J194" s="1"/>
      <c r="N194" s="1"/>
    </row>
    <row r="195">
      <c r="C195" s="202"/>
      <c r="D195" s="202"/>
      <c r="F195" s="49"/>
      <c r="G195" s="1"/>
      <c r="H195" s="1"/>
      <c r="I195" s="203"/>
      <c r="J195" s="1"/>
      <c r="N195" s="1"/>
    </row>
    <row r="196">
      <c r="C196" s="202"/>
      <c r="D196" s="202"/>
      <c r="F196" s="49"/>
      <c r="G196" s="1"/>
      <c r="H196" s="1"/>
      <c r="I196" s="203"/>
      <c r="J196" s="1"/>
      <c r="N196" s="1"/>
    </row>
    <row r="197">
      <c r="C197" s="202"/>
      <c r="D197" s="202"/>
      <c r="F197" s="49"/>
      <c r="G197" s="1"/>
      <c r="H197" s="1"/>
      <c r="I197" s="203"/>
      <c r="J197" s="1"/>
      <c r="N197" s="1"/>
    </row>
    <row r="198">
      <c r="C198" s="202"/>
      <c r="D198" s="202"/>
      <c r="F198" s="49"/>
      <c r="G198" s="1"/>
      <c r="H198" s="1"/>
      <c r="I198" s="203"/>
      <c r="J198" s="1"/>
      <c r="N198" s="1"/>
    </row>
    <row r="199">
      <c r="C199" s="202"/>
      <c r="D199" s="202"/>
      <c r="F199" s="49"/>
      <c r="G199" s="1"/>
      <c r="H199" s="1"/>
      <c r="I199" s="203"/>
      <c r="J199" s="1"/>
      <c r="N199" s="1"/>
    </row>
    <row r="200">
      <c r="C200" s="202"/>
      <c r="D200" s="202"/>
      <c r="F200" s="49"/>
      <c r="G200" s="1"/>
      <c r="H200" s="1"/>
      <c r="I200" s="203"/>
      <c r="J200" s="1"/>
      <c r="N200" s="1"/>
    </row>
    <row r="201">
      <c r="C201" s="202"/>
      <c r="D201" s="202"/>
      <c r="F201" s="49"/>
      <c r="G201" s="1"/>
      <c r="H201" s="1"/>
      <c r="I201" s="203"/>
      <c r="J201" s="1"/>
      <c r="N201" s="1"/>
    </row>
    <row r="202">
      <c r="C202" s="202"/>
      <c r="D202" s="202"/>
      <c r="F202" s="49"/>
      <c r="G202" s="1"/>
      <c r="H202" s="1"/>
      <c r="I202" s="203"/>
      <c r="J202" s="1"/>
      <c r="N202" s="1"/>
    </row>
    <row r="203">
      <c r="C203" s="202"/>
      <c r="D203" s="202"/>
      <c r="F203" s="49"/>
      <c r="G203" s="1"/>
      <c r="H203" s="1"/>
      <c r="I203" s="203"/>
      <c r="J203" s="1"/>
      <c r="N203" s="1"/>
    </row>
    <row r="204">
      <c r="C204" s="202"/>
      <c r="D204" s="202"/>
      <c r="F204" s="49"/>
      <c r="G204" s="1"/>
      <c r="H204" s="1"/>
      <c r="I204" s="203"/>
      <c r="J204" s="1"/>
      <c r="N204" s="1"/>
    </row>
    <row r="205">
      <c r="C205" s="202"/>
      <c r="D205" s="202"/>
      <c r="F205" s="49"/>
      <c r="G205" s="1"/>
      <c r="H205" s="1"/>
      <c r="I205" s="203"/>
      <c r="J205" s="1"/>
      <c r="N205" s="1"/>
    </row>
    <row r="206">
      <c r="C206" s="202"/>
      <c r="D206" s="202"/>
      <c r="F206" s="49"/>
      <c r="G206" s="1"/>
      <c r="H206" s="1"/>
      <c r="I206" s="203"/>
      <c r="J206" s="1"/>
      <c r="N206" s="1"/>
    </row>
    <row r="207">
      <c r="C207" s="202"/>
      <c r="D207" s="202"/>
      <c r="F207" s="49"/>
      <c r="G207" s="1"/>
      <c r="H207" s="1"/>
      <c r="I207" s="203"/>
      <c r="J207" s="1"/>
      <c r="N207" s="1"/>
    </row>
    <row r="208">
      <c r="C208" s="202"/>
      <c r="D208" s="202"/>
      <c r="F208" s="49"/>
      <c r="G208" s="1"/>
      <c r="H208" s="1"/>
      <c r="I208" s="203"/>
      <c r="J208" s="1"/>
      <c r="N208" s="1"/>
    </row>
    <row r="209">
      <c r="C209" s="202"/>
      <c r="D209" s="202"/>
      <c r="F209" s="49"/>
      <c r="G209" s="1"/>
      <c r="H209" s="1"/>
      <c r="I209" s="203"/>
      <c r="J209" s="1"/>
      <c r="N209" s="1"/>
    </row>
    <row r="210">
      <c r="C210" s="202"/>
      <c r="D210" s="202"/>
      <c r="F210" s="49"/>
      <c r="G210" s="1"/>
      <c r="H210" s="1"/>
      <c r="I210" s="203"/>
      <c r="J210" s="1"/>
      <c r="N210" s="1"/>
    </row>
    <row r="211">
      <c r="C211" s="202"/>
      <c r="D211" s="202"/>
      <c r="F211" s="49"/>
      <c r="G211" s="1"/>
      <c r="H211" s="1"/>
      <c r="I211" s="203"/>
      <c r="J211" s="1"/>
      <c r="N211" s="1"/>
    </row>
    <row r="212">
      <c r="C212" s="202"/>
      <c r="D212" s="202"/>
      <c r="F212" s="49"/>
      <c r="G212" s="1"/>
      <c r="H212" s="1"/>
      <c r="I212" s="203"/>
      <c r="J212" s="1"/>
      <c r="N212" s="1"/>
    </row>
    <row r="213">
      <c r="C213" s="202"/>
      <c r="D213" s="202"/>
      <c r="F213" s="49"/>
      <c r="G213" s="1"/>
      <c r="H213" s="1"/>
      <c r="I213" s="203"/>
      <c r="J213" s="1"/>
      <c r="N213" s="1"/>
    </row>
    <row r="214">
      <c r="C214" s="202"/>
      <c r="D214" s="202"/>
      <c r="F214" s="49"/>
      <c r="G214" s="1"/>
      <c r="H214" s="1"/>
      <c r="I214" s="203"/>
      <c r="J214" s="1"/>
      <c r="N214" s="1"/>
    </row>
    <row r="215">
      <c r="C215" s="202"/>
      <c r="D215" s="202"/>
      <c r="F215" s="49"/>
      <c r="G215" s="1"/>
      <c r="H215" s="1"/>
      <c r="I215" s="203"/>
      <c r="J215" s="1"/>
      <c r="N215" s="1"/>
    </row>
    <row r="216">
      <c r="C216" s="202"/>
      <c r="D216" s="202"/>
      <c r="F216" s="49"/>
      <c r="G216" s="1"/>
      <c r="H216" s="1"/>
      <c r="I216" s="203"/>
      <c r="J216" s="1"/>
      <c r="N216" s="1"/>
    </row>
    <row r="217">
      <c r="C217" s="202"/>
      <c r="D217" s="202"/>
      <c r="F217" s="49"/>
      <c r="G217" s="1"/>
      <c r="H217" s="1"/>
      <c r="I217" s="203"/>
      <c r="J217" s="1"/>
      <c r="N217" s="1"/>
    </row>
    <row r="218">
      <c r="C218" s="202"/>
      <c r="D218" s="202"/>
      <c r="F218" s="49"/>
      <c r="G218" s="1"/>
      <c r="H218" s="1"/>
      <c r="I218" s="203"/>
      <c r="J218" s="1"/>
      <c r="N218" s="1"/>
    </row>
    <row r="219">
      <c r="C219" s="202"/>
      <c r="D219" s="202"/>
      <c r="F219" s="49"/>
      <c r="G219" s="1"/>
      <c r="H219" s="1"/>
      <c r="I219" s="203"/>
      <c r="J219" s="1"/>
      <c r="N219" s="1"/>
    </row>
    <row r="220">
      <c r="C220" s="202"/>
      <c r="D220" s="202"/>
      <c r="F220" s="49"/>
      <c r="G220" s="1"/>
      <c r="H220" s="1"/>
      <c r="I220" s="203"/>
      <c r="J220" s="1"/>
      <c r="N220" s="1"/>
    </row>
    <row r="221">
      <c r="C221" s="202"/>
      <c r="D221" s="202"/>
      <c r="F221" s="49"/>
      <c r="G221" s="1"/>
      <c r="H221" s="1"/>
      <c r="I221" s="203"/>
      <c r="J221" s="1"/>
      <c r="N221" s="1"/>
    </row>
    <row r="222">
      <c r="C222" s="202"/>
      <c r="D222" s="202"/>
      <c r="F222" s="49"/>
      <c r="G222" s="1"/>
      <c r="H222" s="1"/>
      <c r="I222" s="203"/>
      <c r="J222" s="1"/>
      <c r="N222" s="1"/>
    </row>
    <row r="223">
      <c r="C223" s="202"/>
      <c r="D223" s="202"/>
      <c r="F223" s="49"/>
      <c r="G223" s="1"/>
      <c r="H223" s="1"/>
      <c r="I223" s="203"/>
      <c r="J223" s="1"/>
      <c r="N223" s="1"/>
    </row>
    <row r="224">
      <c r="C224" s="202"/>
      <c r="D224" s="202"/>
      <c r="F224" s="49"/>
      <c r="G224" s="1"/>
      <c r="H224" s="1"/>
      <c r="I224" s="203"/>
      <c r="J224" s="1"/>
      <c r="N224" s="1"/>
    </row>
    <row r="225">
      <c r="C225" s="202"/>
      <c r="D225" s="202"/>
      <c r="F225" s="49"/>
      <c r="G225" s="1"/>
      <c r="H225" s="1"/>
      <c r="I225" s="203"/>
      <c r="J225" s="1"/>
      <c r="N225" s="1"/>
    </row>
    <row r="226">
      <c r="C226" s="202"/>
      <c r="D226" s="202"/>
      <c r="F226" s="49"/>
      <c r="G226" s="1"/>
      <c r="H226" s="1"/>
      <c r="I226" s="203"/>
      <c r="J226" s="1"/>
      <c r="N226" s="1"/>
    </row>
    <row r="227">
      <c r="C227" s="202"/>
      <c r="D227" s="202"/>
      <c r="F227" s="49"/>
      <c r="G227" s="1"/>
      <c r="H227" s="1"/>
      <c r="I227" s="203"/>
      <c r="J227" s="1"/>
      <c r="N227" s="1"/>
    </row>
    <row r="228">
      <c r="C228" s="202"/>
      <c r="D228" s="202"/>
      <c r="F228" s="49"/>
      <c r="G228" s="1"/>
      <c r="H228" s="1"/>
      <c r="I228" s="203"/>
      <c r="J228" s="1"/>
      <c r="N228" s="1"/>
    </row>
    <row r="229">
      <c r="C229" s="202"/>
      <c r="D229" s="202"/>
      <c r="F229" s="49"/>
      <c r="G229" s="1"/>
      <c r="H229" s="1"/>
      <c r="I229" s="203"/>
      <c r="J229" s="1"/>
      <c r="N229" s="1"/>
    </row>
    <row r="230">
      <c r="C230" s="202"/>
      <c r="D230" s="202"/>
      <c r="F230" s="49"/>
      <c r="G230" s="1"/>
      <c r="H230" s="1"/>
      <c r="I230" s="203"/>
      <c r="J230" s="1"/>
      <c r="N230" s="1"/>
    </row>
    <row r="231">
      <c r="C231" s="202"/>
      <c r="D231" s="202"/>
      <c r="F231" s="49"/>
      <c r="G231" s="1"/>
      <c r="H231" s="1"/>
      <c r="I231" s="203"/>
      <c r="J231" s="1"/>
      <c r="N231" s="1"/>
    </row>
    <row r="232">
      <c r="C232" s="202"/>
      <c r="D232" s="202"/>
      <c r="F232" s="49"/>
      <c r="G232" s="1"/>
      <c r="H232" s="1"/>
      <c r="I232" s="203"/>
      <c r="J232" s="1"/>
      <c r="N232" s="1"/>
    </row>
    <row r="233">
      <c r="C233" s="202"/>
      <c r="D233" s="202"/>
      <c r="F233" s="49"/>
      <c r="G233" s="1"/>
      <c r="H233" s="1"/>
      <c r="I233" s="203"/>
      <c r="J233" s="1"/>
      <c r="N233" s="1"/>
    </row>
    <row r="234">
      <c r="C234" s="202"/>
      <c r="D234" s="202"/>
      <c r="F234" s="49"/>
      <c r="G234" s="1"/>
      <c r="H234" s="1"/>
      <c r="I234" s="203"/>
      <c r="J234" s="1"/>
      <c r="N234" s="1"/>
    </row>
    <row r="235">
      <c r="C235" s="202"/>
      <c r="D235" s="202"/>
      <c r="F235" s="49"/>
      <c r="G235" s="1"/>
      <c r="H235" s="1"/>
      <c r="I235" s="203"/>
      <c r="J235" s="1"/>
      <c r="N235" s="1"/>
    </row>
    <row r="236">
      <c r="C236" s="202"/>
      <c r="D236" s="202"/>
      <c r="F236" s="49"/>
      <c r="G236" s="1"/>
      <c r="H236" s="1"/>
      <c r="I236" s="203"/>
      <c r="J236" s="1"/>
      <c r="N236" s="1"/>
    </row>
    <row r="237">
      <c r="C237" s="202"/>
      <c r="D237" s="202"/>
      <c r="F237" s="49"/>
      <c r="G237" s="1"/>
      <c r="H237" s="1"/>
      <c r="I237" s="203"/>
      <c r="J237" s="1"/>
      <c r="N237" s="1"/>
    </row>
    <row r="238">
      <c r="C238" s="202"/>
      <c r="D238" s="202"/>
      <c r="F238" s="49"/>
      <c r="G238" s="1"/>
      <c r="H238" s="1"/>
      <c r="I238" s="203"/>
      <c r="J238" s="1"/>
      <c r="N238" s="1"/>
    </row>
    <row r="239">
      <c r="C239" s="202"/>
      <c r="D239" s="202"/>
      <c r="F239" s="49"/>
      <c r="G239" s="1"/>
      <c r="H239" s="1"/>
      <c r="I239" s="203"/>
      <c r="J239" s="1"/>
      <c r="N239" s="1"/>
    </row>
    <row r="240">
      <c r="C240" s="202"/>
      <c r="D240" s="202"/>
      <c r="F240" s="49"/>
      <c r="G240" s="1"/>
      <c r="H240" s="1"/>
      <c r="I240" s="203"/>
      <c r="J240" s="1"/>
      <c r="N240" s="1"/>
    </row>
    <row r="241">
      <c r="C241" s="202"/>
      <c r="D241" s="202"/>
      <c r="F241" s="49"/>
      <c r="G241" s="1"/>
      <c r="H241" s="1"/>
      <c r="I241" s="203"/>
      <c r="J241" s="1"/>
      <c r="N241" s="1"/>
    </row>
    <row r="242">
      <c r="C242" s="202"/>
      <c r="D242" s="202"/>
      <c r="F242" s="49"/>
      <c r="G242" s="1"/>
      <c r="H242" s="1"/>
      <c r="I242" s="203"/>
      <c r="J242" s="1"/>
      <c r="N242" s="1"/>
    </row>
    <row r="243">
      <c r="C243" s="202"/>
      <c r="D243" s="202"/>
      <c r="F243" s="49"/>
      <c r="G243" s="1"/>
      <c r="H243" s="1"/>
      <c r="I243" s="203"/>
      <c r="J243" s="1"/>
      <c r="N243" s="1"/>
    </row>
    <row r="244">
      <c r="C244" s="202"/>
      <c r="D244" s="202"/>
      <c r="F244" s="49"/>
      <c r="G244" s="1"/>
      <c r="H244" s="1"/>
      <c r="I244" s="203"/>
      <c r="J244" s="1"/>
      <c r="N244" s="1"/>
    </row>
    <row r="245">
      <c r="C245" s="202"/>
      <c r="D245" s="202"/>
      <c r="F245" s="49"/>
      <c r="G245" s="1"/>
      <c r="H245" s="1"/>
      <c r="I245" s="203"/>
      <c r="J245" s="1"/>
      <c r="N245" s="1"/>
    </row>
    <row r="246">
      <c r="C246" s="202"/>
      <c r="D246" s="202"/>
      <c r="F246" s="49"/>
      <c r="G246" s="1"/>
      <c r="H246" s="1"/>
      <c r="I246" s="203"/>
      <c r="J246" s="1"/>
      <c r="N246" s="1"/>
    </row>
    <row r="247">
      <c r="C247" s="202"/>
      <c r="D247" s="202"/>
      <c r="F247" s="49"/>
      <c r="G247" s="1"/>
      <c r="H247" s="1"/>
      <c r="I247" s="203"/>
      <c r="J247" s="1"/>
      <c r="N247" s="1"/>
    </row>
    <row r="248">
      <c r="C248" s="202"/>
      <c r="D248" s="202"/>
      <c r="F248" s="49"/>
      <c r="G248" s="1"/>
      <c r="H248" s="1"/>
      <c r="I248" s="203"/>
      <c r="J248" s="1"/>
      <c r="N248" s="1"/>
    </row>
    <row r="249">
      <c r="C249" s="202"/>
      <c r="D249" s="202"/>
      <c r="F249" s="49"/>
      <c r="G249" s="1"/>
      <c r="H249" s="1"/>
      <c r="I249" s="203"/>
      <c r="J249" s="1"/>
      <c r="N249" s="1"/>
    </row>
    <row r="250">
      <c r="C250" s="202"/>
      <c r="D250" s="202"/>
      <c r="F250" s="49"/>
      <c r="G250" s="1"/>
      <c r="H250" s="1"/>
      <c r="I250" s="203"/>
      <c r="J250" s="1"/>
      <c r="N250" s="1"/>
    </row>
    <row r="251">
      <c r="C251" s="202"/>
      <c r="D251" s="202"/>
      <c r="F251" s="49"/>
      <c r="G251" s="1"/>
      <c r="H251" s="1"/>
      <c r="I251" s="203"/>
      <c r="J251" s="1"/>
      <c r="N251" s="1"/>
    </row>
    <row r="252">
      <c r="C252" s="202"/>
      <c r="D252" s="202"/>
      <c r="F252" s="49"/>
      <c r="G252" s="1"/>
      <c r="H252" s="1"/>
      <c r="I252" s="203"/>
      <c r="J252" s="1"/>
      <c r="N252" s="1"/>
    </row>
    <row r="253">
      <c r="C253" s="202"/>
      <c r="D253" s="202"/>
      <c r="F253" s="49"/>
      <c r="G253" s="1"/>
      <c r="H253" s="1"/>
      <c r="I253" s="203"/>
      <c r="J253" s="1"/>
      <c r="N253" s="1"/>
    </row>
    <row r="254">
      <c r="C254" s="202"/>
      <c r="D254" s="202"/>
      <c r="F254" s="49"/>
      <c r="G254" s="1"/>
      <c r="H254" s="1"/>
      <c r="I254" s="203"/>
      <c r="J254" s="1"/>
      <c r="N254" s="1"/>
    </row>
    <row r="255">
      <c r="C255" s="202"/>
      <c r="D255" s="202"/>
      <c r="F255" s="49"/>
      <c r="G255" s="1"/>
      <c r="H255" s="1"/>
      <c r="I255" s="203"/>
      <c r="J255" s="1"/>
      <c r="N255" s="1"/>
    </row>
    <row r="256">
      <c r="C256" s="202"/>
      <c r="D256" s="202"/>
      <c r="F256" s="49"/>
      <c r="G256" s="1"/>
      <c r="H256" s="1"/>
      <c r="I256" s="203"/>
      <c r="J256" s="1"/>
      <c r="N256" s="1"/>
    </row>
    <row r="257">
      <c r="C257" s="202"/>
      <c r="D257" s="202"/>
      <c r="F257" s="49"/>
      <c r="G257" s="1"/>
      <c r="H257" s="1"/>
      <c r="I257" s="203"/>
      <c r="J257" s="1"/>
      <c r="N257" s="1"/>
    </row>
    <row r="258">
      <c r="C258" s="202"/>
      <c r="D258" s="202"/>
      <c r="F258" s="49"/>
      <c r="G258" s="1"/>
      <c r="H258" s="1"/>
      <c r="I258" s="203"/>
      <c r="J258" s="1"/>
      <c r="N258" s="1"/>
    </row>
    <row r="259">
      <c r="C259" s="202"/>
      <c r="D259" s="202"/>
      <c r="F259" s="49"/>
      <c r="G259" s="1"/>
      <c r="H259" s="1"/>
      <c r="I259" s="203"/>
      <c r="J259" s="1"/>
      <c r="N259" s="1"/>
    </row>
    <row r="260">
      <c r="C260" s="202"/>
      <c r="D260" s="202"/>
      <c r="F260" s="49"/>
      <c r="G260" s="1"/>
      <c r="H260" s="1"/>
      <c r="I260" s="203"/>
      <c r="J260" s="1"/>
      <c r="N260" s="1"/>
    </row>
    <row r="261">
      <c r="C261" s="202"/>
      <c r="D261" s="202"/>
      <c r="F261" s="49"/>
      <c r="G261" s="1"/>
      <c r="H261" s="1"/>
      <c r="I261" s="203"/>
      <c r="J261" s="1"/>
      <c r="N261" s="1"/>
    </row>
    <row r="262">
      <c r="C262" s="202"/>
      <c r="D262" s="202"/>
      <c r="F262" s="49"/>
      <c r="G262" s="1"/>
      <c r="H262" s="1"/>
      <c r="I262" s="203"/>
      <c r="J262" s="1"/>
      <c r="N262" s="1"/>
    </row>
    <row r="263">
      <c r="C263" s="202"/>
      <c r="D263" s="202"/>
      <c r="F263" s="49"/>
      <c r="G263" s="1"/>
      <c r="H263" s="1"/>
      <c r="I263" s="203"/>
      <c r="J263" s="1"/>
      <c r="N263" s="1"/>
    </row>
    <row r="264">
      <c r="C264" s="202"/>
      <c r="D264" s="202"/>
      <c r="F264" s="49"/>
      <c r="G264" s="1"/>
      <c r="H264" s="1"/>
      <c r="I264" s="203"/>
      <c r="J264" s="1"/>
      <c r="N264" s="1"/>
    </row>
    <row r="265">
      <c r="C265" s="202"/>
      <c r="D265" s="202"/>
      <c r="F265" s="49"/>
      <c r="G265" s="1"/>
      <c r="H265" s="1"/>
      <c r="I265" s="203"/>
      <c r="J265" s="1"/>
      <c r="N265" s="1"/>
    </row>
    <row r="266">
      <c r="C266" s="202"/>
      <c r="D266" s="202"/>
      <c r="F266" s="49"/>
      <c r="G266" s="1"/>
      <c r="H266" s="1"/>
      <c r="I266" s="203"/>
      <c r="J266" s="1"/>
      <c r="N266" s="1"/>
    </row>
    <row r="267">
      <c r="C267" s="202"/>
      <c r="D267" s="202"/>
      <c r="F267" s="49"/>
      <c r="G267" s="1"/>
      <c r="H267" s="1"/>
      <c r="I267" s="203"/>
      <c r="J267" s="1"/>
      <c r="N267" s="1"/>
    </row>
    <row r="268">
      <c r="C268" s="202"/>
      <c r="D268" s="202"/>
      <c r="F268" s="49"/>
      <c r="G268" s="1"/>
      <c r="H268" s="1"/>
      <c r="I268" s="203"/>
      <c r="J268" s="1"/>
      <c r="N268" s="1"/>
    </row>
    <row r="269">
      <c r="C269" s="202"/>
      <c r="D269" s="202"/>
      <c r="F269" s="49"/>
      <c r="G269" s="1"/>
      <c r="H269" s="1"/>
      <c r="I269" s="203"/>
      <c r="J269" s="1"/>
      <c r="N269" s="1"/>
    </row>
    <row r="270">
      <c r="C270" s="202"/>
      <c r="D270" s="202"/>
      <c r="F270" s="49"/>
      <c r="G270" s="1"/>
      <c r="H270" s="1"/>
      <c r="I270" s="203"/>
      <c r="J270" s="1"/>
      <c r="N270" s="1"/>
    </row>
    <row r="271">
      <c r="C271" s="202"/>
      <c r="D271" s="202"/>
      <c r="F271" s="49"/>
      <c r="G271" s="1"/>
      <c r="H271" s="1"/>
      <c r="I271" s="203"/>
      <c r="J271" s="1"/>
      <c r="N271" s="1"/>
    </row>
    <row r="272">
      <c r="C272" s="202"/>
      <c r="D272" s="202"/>
      <c r="F272" s="49"/>
      <c r="G272" s="1"/>
      <c r="H272" s="1"/>
      <c r="I272" s="203"/>
      <c r="J272" s="1"/>
      <c r="N272" s="1"/>
    </row>
    <row r="273">
      <c r="C273" s="202"/>
      <c r="D273" s="202"/>
      <c r="F273" s="49"/>
      <c r="G273" s="1"/>
      <c r="H273" s="1"/>
      <c r="I273" s="203"/>
      <c r="J273" s="1"/>
      <c r="N273" s="1"/>
    </row>
    <row r="274">
      <c r="C274" s="202"/>
      <c r="D274" s="202"/>
      <c r="F274" s="49"/>
      <c r="G274" s="1"/>
      <c r="H274" s="1"/>
      <c r="I274" s="203"/>
      <c r="J274" s="1"/>
      <c r="N274" s="1"/>
    </row>
    <row r="275">
      <c r="C275" s="202"/>
      <c r="D275" s="202"/>
      <c r="F275" s="49"/>
      <c r="G275" s="1"/>
      <c r="H275" s="1"/>
      <c r="I275" s="203"/>
      <c r="J275" s="1"/>
      <c r="N275" s="1"/>
    </row>
    <row r="276">
      <c r="C276" s="202"/>
      <c r="D276" s="202"/>
      <c r="F276" s="49"/>
      <c r="G276" s="1"/>
      <c r="H276" s="1"/>
      <c r="I276" s="203"/>
      <c r="J276" s="1"/>
      <c r="N276" s="1"/>
    </row>
    <row r="277">
      <c r="C277" s="202"/>
      <c r="D277" s="202"/>
      <c r="F277" s="49"/>
      <c r="G277" s="1"/>
      <c r="H277" s="1"/>
      <c r="I277" s="203"/>
      <c r="J277" s="1"/>
      <c r="N277" s="1"/>
    </row>
    <row r="278">
      <c r="C278" s="202"/>
      <c r="D278" s="202"/>
      <c r="F278" s="49"/>
      <c r="G278" s="1"/>
      <c r="H278" s="1"/>
      <c r="I278" s="203"/>
      <c r="J278" s="1"/>
      <c r="N278" s="1"/>
    </row>
    <row r="279">
      <c r="C279" s="202"/>
      <c r="D279" s="202"/>
      <c r="F279" s="49"/>
      <c r="G279" s="1"/>
      <c r="H279" s="1"/>
      <c r="I279" s="203"/>
      <c r="J279" s="1"/>
      <c r="N279" s="1"/>
    </row>
    <row r="280">
      <c r="C280" s="202"/>
      <c r="D280" s="202"/>
      <c r="F280" s="49"/>
      <c r="G280" s="1"/>
      <c r="H280" s="1"/>
      <c r="I280" s="203"/>
      <c r="J280" s="1"/>
      <c r="N280" s="1"/>
    </row>
    <row r="281">
      <c r="C281" s="202"/>
      <c r="D281" s="202"/>
      <c r="F281" s="49"/>
      <c r="G281" s="1"/>
      <c r="H281" s="1"/>
      <c r="I281" s="203"/>
      <c r="J281" s="1"/>
      <c r="N281" s="1"/>
    </row>
    <row r="282">
      <c r="C282" s="202"/>
      <c r="D282" s="202"/>
      <c r="F282" s="49"/>
      <c r="G282" s="1"/>
      <c r="H282" s="1"/>
      <c r="I282" s="203"/>
      <c r="J282" s="1"/>
      <c r="N282" s="1"/>
    </row>
    <row r="283">
      <c r="C283" s="202"/>
      <c r="D283" s="202"/>
      <c r="F283" s="49"/>
      <c r="G283" s="1"/>
      <c r="H283" s="1"/>
      <c r="I283" s="203"/>
      <c r="J283" s="1"/>
      <c r="N283" s="1"/>
    </row>
    <row r="284">
      <c r="C284" s="202"/>
      <c r="D284" s="202"/>
      <c r="F284" s="49"/>
      <c r="G284" s="1"/>
      <c r="H284" s="1"/>
      <c r="I284" s="203"/>
      <c r="J284" s="1"/>
      <c r="N284" s="1"/>
    </row>
    <row r="285">
      <c r="C285" s="202"/>
      <c r="D285" s="202"/>
      <c r="F285" s="49"/>
      <c r="G285" s="1"/>
      <c r="H285" s="1"/>
      <c r="I285" s="203"/>
      <c r="J285" s="1"/>
      <c r="N285" s="1"/>
    </row>
    <row r="286">
      <c r="C286" s="202"/>
      <c r="D286" s="202"/>
      <c r="F286" s="49"/>
      <c r="G286" s="1"/>
      <c r="H286" s="1"/>
      <c r="I286" s="203"/>
      <c r="J286" s="1"/>
      <c r="N286" s="1"/>
    </row>
    <row r="287">
      <c r="C287" s="202"/>
      <c r="D287" s="202"/>
      <c r="F287" s="49"/>
      <c r="G287" s="1"/>
      <c r="H287" s="1"/>
      <c r="I287" s="203"/>
      <c r="J287" s="1"/>
      <c r="N287" s="1"/>
    </row>
    <row r="288">
      <c r="C288" s="202"/>
      <c r="D288" s="202"/>
      <c r="F288" s="49"/>
      <c r="G288" s="1"/>
      <c r="H288" s="1"/>
      <c r="I288" s="203"/>
      <c r="J288" s="1"/>
      <c r="N288" s="1"/>
    </row>
    <row r="289">
      <c r="C289" s="202"/>
      <c r="D289" s="202"/>
      <c r="F289" s="49"/>
      <c r="G289" s="1"/>
      <c r="H289" s="1"/>
      <c r="I289" s="203"/>
      <c r="J289" s="1"/>
      <c r="N289" s="1"/>
    </row>
    <row r="290">
      <c r="C290" s="202"/>
      <c r="D290" s="202"/>
      <c r="F290" s="49"/>
      <c r="G290" s="1"/>
      <c r="H290" s="1"/>
      <c r="I290" s="203"/>
      <c r="J290" s="1"/>
      <c r="N290" s="1"/>
    </row>
    <row r="291">
      <c r="C291" s="202"/>
      <c r="D291" s="202"/>
      <c r="F291" s="49"/>
      <c r="G291" s="1"/>
      <c r="H291" s="1"/>
      <c r="I291" s="203"/>
      <c r="J291" s="1"/>
      <c r="N291" s="1"/>
    </row>
    <row r="292">
      <c r="C292" s="202"/>
      <c r="D292" s="202"/>
      <c r="F292" s="49"/>
      <c r="G292" s="1"/>
      <c r="H292" s="1"/>
      <c r="I292" s="203"/>
      <c r="J292" s="1"/>
      <c r="N292" s="1"/>
    </row>
    <row r="293">
      <c r="C293" s="202"/>
      <c r="D293" s="202"/>
      <c r="F293" s="49"/>
      <c r="G293" s="1"/>
      <c r="H293" s="1"/>
      <c r="I293" s="203"/>
      <c r="J293" s="1"/>
      <c r="N293" s="1"/>
    </row>
    <row r="294">
      <c r="C294" s="202"/>
      <c r="D294" s="202"/>
      <c r="F294" s="49"/>
      <c r="G294" s="1"/>
      <c r="H294" s="1"/>
      <c r="I294" s="203"/>
      <c r="J294" s="1"/>
      <c r="N294" s="1"/>
    </row>
    <row r="295">
      <c r="C295" s="202"/>
      <c r="D295" s="202"/>
      <c r="F295" s="49"/>
      <c r="G295" s="1"/>
      <c r="H295" s="1"/>
      <c r="I295" s="203"/>
      <c r="J295" s="1"/>
      <c r="N295" s="1"/>
    </row>
    <row r="296">
      <c r="C296" s="202"/>
      <c r="D296" s="202"/>
      <c r="F296" s="49"/>
      <c r="G296" s="1"/>
      <c r="H296" s="1"/>
      <c r="I296" s="203"/>
      <c r="J296" s="1"/>
      <c r="N296" s="1"/>
    </row>
    <row r="297">
      <c r="C297" s="202"/>
      <c r="D297" s="202"/>
      <c r="F297" s="49"/>
      <c r="G297" s="1"/>
      <c r="H297" s="1"/>
      <c r="I297" s="203"/>
      <c r="J297" s="1"/>
      <c r="N297" s="1"/>
    </row>
    <row r="298">
      <c r="C298" s="202"/>
      <c r="D298" s="202"/>
      <c r="F298" s="49"/>
      <c r="G298" s="1"/>
      <c r="H298" s="1"/>
      <c r="I298" s="203"/>
      <c r="J298" s="1"/>
      <c r="N298" s="1"/>
    </row>
    <row r="299">
      <c r="C299" s="202"/>
      <c r="D299" s="202"/>
      <c r="F299" s="49"/>
      <c r="G299" s="1"/>
      <c r="H299" s="1"/>
      <c r="I299" s="203"/>
      <c r="J299" s="1"/>
      <c r="N299" s="1"/>
    </row>
    <row r="300">
      <c r="C300" s="202"/>
      <c r="D300" s="202"/>
      <c r="F300" s="49"/>
      <c r="G300" s="1"/>
      <c r="H300" s="1"/>
      <c r="I300" s="203"/>
      <c r="J300" s="1"/>
      <c r="N300" s="1"/>
    </row>
    <row r="301">
      <c r="C301" s="202"/>
      <c r="D301" s="202"/>
      <c r="F301" s="49"/>
      <c r="G301" s="1"/>
      <c r="H301" s="1"/>
      <c r="I301" s="203"/>
      <c r="J301" s="1"/>
      <c r="N301" s="1"/>
    </row>
    <row r="302">
      <c r="C302" s="202"/>
      <c r="D302" s="202"/>
      <c r="F302" s="49"/>
      <c r="G302" s="1"/>
      <c r="H302" s="1"/>
      <c r="I302" s="203"/>
      <c r="J302" s="1"/>
      <c r="N302" s="1"/>
    </row>
    <row r="303">
      <c r="C303" s="202"/>
      <c r="D303" s="202"/>
      <c r="F303" s="49"/>
      <c r="G303" s="1"/>
      <c r="H303" s="1"/>
      <c r="I303" s="203"/>
      <c r="J303" s="1"/>
      <c r="N303" s="1"/>
    </row>
    <row r="304">
      <c r="C304" s="202"/>
      <c r="D304" s="202"/>
      <c r="F304" s="49"/>
      <c r="G304" s="1"/>
      <c r="H304" s="1"/>
      <c r="I304" s="203"/>
      <c r="J304" s="1"/>
      <c r="N304" s="1"/>
    </row>
    <row r="305">
      <c r="C305" s="202"/>
      <c r="D305" s="202"/>
      <c r="F305" s="49"/>
      <c r="G305" s="1"/>
      <c r="H305" s="1"/>
      <c r="I305" s="203"/>
      <c r="J305" s="1"/>
      <c r="N305" s="1"/>
    </row>
    <row r="306">
      <c r="C306" s="202"/>
      <c r="D306" s="202"/>
      <c r="F306" s="49"/>
      <c r="G306" s="1"/>
      <c r="H306" s="1"/>
      <c r="I306" s="203"/>
      <c r="J306" s="1"/>
      <c r="N306" s="1"/>
    </row>
    <row r="307">
      <c r="C307" s="202"/>
      <c r="D307" s="202"/>
      <c r="F307" s="49"/>
      <c r="G307" s="1"/>
      <c r="H307" s="1"/>
      <c r="I307" s="203"/>
      <c r="J307" s="1"/>
      <c r="N307" s="1"/>
    </row>
    <row r="308">
      <c r="C308" s="202"/>
      <c r="D308" s="202"/>
      <c r="F308" s="49"/>
      <c r="G308" s="1"/>
      <c r="H308" s="1"/>
      <c r="I308" s="203"/>
      <c r="J308" s="1"/>
      <c r="N308" s="1"/>
    </row>
    <row r="309">
      <c r="C309" s="202"/>
      <c r="D309" s="202"/>
      <c r="F309" s="49"/>
      <c r="G309" s="1"/>
      <c r="H309" s="1"/>
      <c r="I309" s="203"/>
      <c r="J309" s="1"/>
      <c r="N309" s="1"/>
    </row>
    <row r="310">
      <c r="C310" s="202"/>
      <c r="D310" s="202"/>
      <c r="F310" s="49"/>
      <c r="G310" s="1"/>
      <c r="H310" s="1"/>
      <c r="I310" s="203"/>
      <c r="J310" s="1"/>
      <c r="N310" s="1"/>
    </row>
    <row r="311">
      <c r="C311" s="202"/>
      <c r="D311" s="202"/>
      <c r="F311" s="49"/>
      <c r="G311" s="1"/>
      <c r="H311" s="1"/>
      <c r="I311" s="203"/>
      <c r="J311" s="1"/>
      <c r="N311" s="1"/>
    </row>
    <row r="312">
      <c r="C312" s="202"/>
      <c r="D312" s="202"/>
      <c r="F312" s="49"/>
      <c r="G312" s="1"/>
      <c r="H312" s="1"/>
      <c r="I312" s="203"/>
      <c r="J312" s="1"/>
      <c r="N312" s="1"/>
    </row>
    <row r="313">
      <c r="C313" s="202"/>
      <c r="D313" s="202"/>
      <c r="F313" s="49"/>
      <c r="G313" s="1"/>
      <c r="H313" s="1"/>
      <c r="I313" s="203"/>
      <c r="J313" s="1"/>
      <c r="N313" s="1"/>
    </row>
    <row r="314">
      <c r="C314" s="202"/>
      <c r="D314" s="202"/>
      <c r="F314" s="49"/>
      <c r="G314" s="1"/>
      <c r="H314" s="1"/>
      <c r="I314" s="203"/>
      <c r="J314" s="1"/>
      <c r="N314" s="1"/>
    </row>
    <row r="315">
      <c r="C315" s="202"/>
      <c r="D315" s="202"/>
      <c r="F315" s="49"/>
      <c r="G315" s="1"/>
      <c r="H315" s="1"/>
      <c r="I315" s="203"/>
      <c r="J315" s="1"/>
      <c r="N315" s="1"/>
    </row>
    <row r="316">
      <c r="C316" s="202"/>
      <c r="D316" s="202"/>
      <c r="F316" s="49"/>
      <c r="G316" s="1"/>
      <c r="H316" s="1"/>
      <c r="I316" s="203"/>
      <c r="J316" s="1"/>
      <c r="N316" s="1"/>
    </row>
    <row r="317">
      <c r="C317" s="202"/>
      <c r="D317" s="202"/>
      <c r="F317" s="49"/>
      <c r="G317" s="1"/>
      <c r="H317" s="1"/>
      <c r="I317" s="203"/>
      <c r="J317" s="1"/>
      <c r="N317" s="1"/>
    </row>
    <row r="318">
      <c r="C318" s="202"/>
      <c r="D318" s="202"/>
      <c r="F318" s="49"/>
      <c r="G318" s="1"/>
      <c r="H318" s="1"/>
      <c r="I318" s="203"/>
      <c r="J318" s="1"/>
      <c r="N318" s="1"/>
    </row>
    <row r="319">
      <c r="C319" s="202"/>
      <c r="D319" s="202"/>
      <c r="F319" s="49"/>
      <c r="G319" s="1"/>
      <c r="H319" s="1"/>
      <c r="I319" s="203"/>
      <c r="J319" s="1"/>
      <c r="N319" s="1"/>
    </row>
    <row r="320">
      <c r="C320" s="202"/>
      <c r="D320" s="202"/>
      <c r="F320" s="49"/>
      <c r="G320" s="1"/>
      <c r="H320" s="1"/>
      <c r="I320" s="203"/>
      <c r="J320" s="1"/>
      <c r="N320" s="1"/>
    </row>
    <row r="321">
      <c r="C321" s="202"/>
      <c r="D321" s="202"/>
      <c r="F321" s="49"/>
      <c r="G321" s="1"/>
      <c r="H321" s="1"/>
      <c r="I321" s="203"/>
      <c r="J321" s="1"/>
      <c r="N321" s="1"/>
    </row>
    <row r="322">
      <c r="C322" s="202"/>
      <c r="D322" s="202"/>
      <c r="F322" s="49"/>
      <c r="G322" s="1"/>
      <c r="H322" s="1"/>
      <c r="I322" s="203"/>
      <c r="J322" s="1"/>
      <c r="N322" s="1"/>
    </row>
    <row r="323">
      <c r="C323" s="202"/>
      <c r="D323" s="202"/>
      <c r="F323" s="49"/>
      <c r="G323" s="1"/>
      <c r="H323" s="1"/>
      <c r="I323" s="203"/>
      <c r="J323" s="1"/>
      <c r="N323" s="1"/>
    </row>
    <row r="324">
      <c r="C324" s="202"/>
      <c r="D324" s="202"/>
      <c r="F324" s="49"/>
      <c r="G324" s="1"/>
      <c r="H324" s="1"/>
      <c r="I324" s="203"/>
      <c r="J324" s="1"/>
      <c r="N324" s="1"/>
    </row>
    <row r="325">
      <c r="C325" s="202"/>
      <c r="D325" s="202"/>
      <c r="F325" s="49"/>
      <c r="G325" s="1"/>
      <c r="H325" s="1"/>
      <c r="I325" s="203"/>
      <c r="J325" s="1"/>
      <c r="N325" s="1"/>
    </row>
    <row r="326">
      <c r="C326" s="202"/>
      <c r="D326" s="202"/>
      <c r="F326" s="49"/>
      <c r="G326" s="1"/>
      <c r="H326" s="1"/>
      <c r="I326" s="203"/>
      <c r="J326" s="1"/>
      <c r="N326" s="1"/>
    </row>
    <row r="327">
      <c r="C327" s="202"/>
      <c r="D327" s="202"/>
      <c r="F327" s="49"/>
      <c r="G327" s="1"/>
      <c r="H327" s="1"/>
      <c r="I327" s="203"/>
      <c r="J327" s="1"/>
      <c r="N327" s="1"/>
    </row>
    <row r="328">
      <c r="C328" s="202"/>
      <c r="D328" s="202"/>
      <c r="F328" s="49"/>
      <c r="G328" s="1"/>
      <c r="H328" s="1"/>
      <c r="I328" s="203"/>
      <c r="J328" s="1"/>
      <c r="N328" s="1"/>
    </row>
    <row r="329">
      <c r="C329" s="202"/>
      <c r="D329" s="202"/>
      <c r="F329" s="49"/>
      <c r="G329" s="1"/>
      <c r="H329" s="1"/>
      <c r="I329" s="203"/>
      <c r="J329" s="1"/>
      <c r="N329" s="1"/>
    </row>
    <row r="330">
      <c r="C330" s="202"/>
      <c r="D330" s="202"/>
      <c r="F330" s="49"/>
      <c r="G330" s="1"/>
      <c r="H330" s="1"/>
      <c r="I330" s="203"/>
      <c r="J330" s="1"/>
      <c r="N330" s="1"/>
    </row>
    <row r="331">
      <c r="C331" s="202"/>
      <c r="D331" s="202"/>
      <c r="F331" s="49"/>
      <c r="G331" s="1"/>
      <c r="H331" s="1"/>
      <c r="I331" s="203"/>
      <c r="J331" s="1"/>
      <c r="N331" s="1"/>
    </row>
    <row r="332">
      <c r="C332" s="202"/>
      <c r="D332" s="202"/>
      <c r="F332" s="49"/>
      <c r="G332" s="1"/>
      <c r="H332" s="1"/>
      <c r="I332" s="203"/>
      <c r="J332" s="1"/>
      <c r="N332" s="1"/>
    </row>
    <row r="333">
      <c r="C333" s="202"/>
      <c r="D333" s="202"/>
      <c r="F333" s="49"/>
      <c r="G333" s="1"/>
      <c r="H333" s="1"/>
      <c r="I333" s="203"/>
      <c r="J333" s="1"/>
      <c r="N333" s="1"/>
    </row>
    <row r="334">
      <c r="C334" s="202"/>
      <c r="D334" s="202"/>
      <c r="F334" s="49"/>
      <c r="G334" s="1"/>
      <c r="H334" s="1"/>
      <c r="I334" s="203"/>
      <c r="J334" s="1"/>
      <c r="N334" s="1"/>
    </row>
    <row r="335">
      <c r="C335" s="202"/>
      <c r="D335" s="202"/>
      <c r="F335" s="49"/>
      <c r="G335" s="1"/>
      <c r="H335" s="1"/>
      <c r="I335" s="203"/>
      <c r="J335" s="1"/>
      <c r="N335" s="1"/>
    </row>
    <row r="336">
      <c r="C336" s="202"/>
      <c r="D336" s="202"/>
      <c r="F336" s="49"/>
      <c r="G336" s="1"/>
      <c r="H336" s="1"/>
      <c r="I336" s="203"/>
      <c r="J336" s="1"/>
      <c r="N336" s="1"/>
    </row>
    <row r="337">
      <c r="C337" s="202"/>
      <c r="D337" s="202"/>
      <c r="F337" s="49"/>
      <c r="G337" s="1"/>
      <c r="H337" s="1"/>
      <c r="I337" s="203"/>
      <c r="J337" s="1"/>
      <c r="N337" s="1"/>
    </row>
    <row r="338">
      <c r="C338" s="202"/>
      <c r="D338" s="202"/>
      <c r="F338" s="49"/>
      <c r="G338" s="1"/>
      <c r="H338" s="1"/>
      <c r="I338" s="203"/>
      <c r="J338" s="1"/>
      <c r="N338" s="1"/>
    </row>
    <row r="339">
      <c r="C339" s="202"/>
      <c r="D339" s="202"/>
      <c r="F339" s="49"/>
      <c r="G339" s="1"/>
      <c r="H339" s="1"/>
      <c r="I339" s="203"/>
      <c r="J339" s="1"/>
      <c r="N339" s="1"/>
    </row>
    <row r="340">
      <c r="C340" s="202"/>
      <c r="D340" s="202"/>
      <c r="F340" s="49"/>
      <c r="G340" s="1"/>
      <c r="H340" s="1"/>
      <c r="I340" s="203"/>
      <c r="J340" s="1"/>
      <c r="N340" s="1"/>
    </row>
    <row r="341">
      <c r="C341" s="202"/>
      <c r="D341" s="202"/>
      <c r="F341" s="49"/>
      <c r="G341" s="1"/>
      <c r="H341" s="1"/>
      <c r="I341" s="203"/>
      <c r="J341" s="1"/>
      <c r="N341" s="1"/>
    </row>
    <row r="342">
      <c r="C342" s="202"/>
      <c r="D342" s="202"/>
      <c r="F342" s="49"/>
      <c r="G342" s="1"/>
      <c r="H342" s="1"/>
      <c r="I342" s="203"/>
      <c r="J342" s="1"/>
      <c r="N342" s="1"/>
    </row>
    <row r="343">
      <c r="C343" s="202"/>
      <c r="D343" s="202"/>
      <c r="F343" s="49"/>
      <c r="G343" s="1"/>
      <c r="H343" s="1"/>
      <c r="I343" s="203"/>
      <c r="J343" s="1"/>
      <c r="N343" s="1"/>
    </row>
    <row r="344">
      <c r="C344" s="202"/>
      <c r="D344" s="202"/>
      <c r="F344" s="49"/>
      <c r="G344" s="1"/>
      <c r="H344" s="1"/>
      <c r="I344" s="203"/>
      <c r="J344" s="1"/>
      <c r="N344" s="1"/>
    </row>
    <row r="345">
      <c r="C345" s="202"/>
      <c r="D345" s="202"/>
      <c r="F345" s="49"/>
      <c r="G345" s="1"/>
      <c r="H345" s="1"/>
      <c r="I345" s="203"/>
      <c r="J345" s="1"/>
      <c r="N345" s="1"/>
    </row>
    <row r="346">
      <c r="C346" s="202"/>
      <c r="D346" s="202"/>
      <c r="F346" s="49"/>
      <c r="G346" s="1"/>
      <c r="H346" s="1"/>
      <c r="I346" s="203"/>
      <c r="J346" s="1"/>
      <c r="N346" s="1"/>
    </row>
    <row r="347">
      <c r="C347" s="202"/>
      <c r="D347" s="202"/>
      <c r="F347" s="49"/>
      <c r="G347" s="1"/>
      <c r="H347" s="1"/>
      <c r="I347" s="203"/>
      <c r="J347" s="1"/>
      <c r="N347" s="1"/>
    </row>
    <row r="348">
      <c r="C348" s="202"/>
      <c r="D348" s="202"/>
      <c r="F348" s="49"/>
      <c r="G348" s="1"/>
      <c r="H348" s="1"/>
      <c r="I348" s="203"/>
      <c r="J348" s="1"/>
      <c r="N348" s="1"/>
    </row>
    <row r="349">
      <c r="C349" s="202"/>
      <c r="D349" s="202"/>
      <c r="F349" s="49"/>
      <c r="G349" s="1"/>
      <c r="H349" s="1"/>
      <c r="I349" s="203"/>
      <c r="J349" s="1"/>
      <c r="N349" s="1"/>
    </row>
    <row r="350">
      <c r="C350" s="202"/>
      <c r="D350" s="202"/>
      <c r="F350" s="49"/>
      <c r="G350" s="1"/>
      <c r="H350" s="1"/>
      <c r="I350" s="203"/>
      <c r="J350" s="1"/>
      <c r="N350" s="1"/>
    </row>
    <row r="351">
      <c r="C351" s="202"/>
      <c r="D351" s="202"/>
      <c r="F351" s="49"/>
      <c r="G351" s="1"/>
      <c r="H351" s="1"/>
      <c r="I351" s="203"/>
      <c r="J351" s="1"/>
      <c r="N351" s="1"/>
    </row>
    <row r="352">
      <c r="C352" s="202"/>
      <c r="D352" s="202"/>
      <c r="F352" s="49"/>
      <c r="G352" s="1"/>
      <c r="H352" s="1"/>
      <c r="I352" s="203"/>
      <c r="J352" s="1"/>
      <c r="N352" s="1"/>
    </row>
    <row r="353">
      <c r="C353" s="202"/>
      <c r="D353" s="202"/>
      <c r="F353" s="49"/>
      <c r="G353" s="1"/>
      <c r="H353" s="1"/>
      <c r="I353" s="203"/>
      <c r="J353" s="1"/>
      <c r="N353" s="1"/>
    </row>
    <row r="354">
      <c r="C354" s="202"/>
      <c r="D354" s="202"/>
      <c r="F354" s="49"/>
      <c r="G354" s="1"/>
      <c r="H354" s="1"/>
      <c r="I354" s="203"/>
      <c r="J354" s="1"/>
      <c r="N354" s="1"/>
    </row>
    <row r="355">
      <c r="C355" s="202"/>
      <c r="D355" s="202"/>
      <c r="F355" s="49"/>
      <c r="G355" s="1"/>
      <c r="H355" s="1"/>
      <c r="I355" s="203"/>
      <c r="J355" s="1"/>
      <c r="N355" s="1"/>
    </row>
    <row r="356">
      <c r="C356" s="202"/>
      <c r="D356" s="202"/>
      <c r="F356" s="49"/>
      <c r="G356" s="1"/>
      <c r="H356" s="1"/>
      <c r="I356" s="203"/>
      <c r="J356" s="1"/>
      <c r="N356" s="1"/>
    </row>
    <row r="357">
      <c r="C357" s="202"/>
      <c r="D357" s="202"/>
      <c r="F357" s="49"/>
      <c r="G357" s="1"/>
      <c r="H357" s="1"/>
      <c r="I357" s="203"/>
      <c r="J357" s="1"/>
      <c r="N357" s="1"/>
    </row>
    <row r="358">
      <c r="C358" s="202"/>
      <c r="D358" s="202"/>
      <c r="F358" s="49"/>
      <c r="G358" s="1"/>
      <c r="H358" s="1"/>
      <c r="I358" s="203"/>
      <c r="J358" s="1"/>
      <c r="N358" s="1"/>
    </row>
    <row r="359">
      <c r="C359" s="202"/>
      <c r="D359" s="202"/>
      <c r="F359" s="49"/>
      <c r="G359" s="1"/>
      <c r="H359" s="1"/>
      <c r="I359" s="203"/>
      <c r="J359" s="1"/>
      <c r="N359" s="1"/>
    </row>
    <row r="360">
      <c r="C360" s="202"/>
      <c r="D360" s="202"/>
      <c r="F360" s="49"/>
      <c r="G360" s="1"/>
      <c r="H360" s="1"/>
      <c r="I360" s="203"/>
      <c r="J360" s="1"/>
      <c r="N360" s="1"/>
    </row>
    <row r="361">
      <c r="C361" s="202"/>
      <c r="D361" s="202"/>
      <c r="F361" s="49"/>
      <c r="G361" s="1"/>
      <c r="H361" s="1"/>
      <c r="I361" s="203"/>
      <c r="J361" s="1"/>
      <c r="N361" s="1"/>
    </row>
    <row r="362">
      <c r="C362" s="202"/>
      <c r="D362" s="202"/>
      <c r="F362" s="49"/>
      <c r="G362" s="1"/>
      <c r="H362" s="1"/>
      <c r="I362" s="203"/>
      <c r="J362" s="1"/>
      <c r="N362" s="1"/>
    </row>
    <row r="363">
      <c r="C363" s="202"/>
      <c r="D363" s="202"/>
      <c r="F363" s="49"/>
      <c r="G363" s="1"/>
      <c r="H363" s="1"/>
      <c r="I363" s="203"/>
      <c r="J363" s="1"/>
      <c r="N363" s="1"/>
    </row>
    <row r="364">
      <c r="C364" s="202"/>
      <c r="D364" s="202"/>
      <c r="F364" s="49"/>
      <c r="G364" s="1"/>
      <c r="H364" s="1"/>
      <c r="I364" s="203"/>
      <c r="J364" s="1"/>
      <c r="N364" s="1"/>
    </row>
    <row r="365">
      <c r="C365" s="202"/>
      <c r="D365" s="202"/>
      <c r="F365" s="49"/>
      <c r="G365" s="1"/>
      <c r="H365" s="1"/>
      <c r="I365" s="203"/>
      <c r="J365" s="1"/>
      <c r="N365" s="1"/>
    </row>
    <row r="366">
      <c r="C366" s="202"/>
      <c r="D366" s="202"/>
      <c r="F366" s="49"/>
      <c r="G366" s="1"/>
      <c r="H366" s="1"/>
      <c r="I366" s="203"/>
      <c r="J366" s="1"/>
      <c r="N366" s="1"/>
    </row>
    <row r="367">
      <c r="C367" s="202"/>
      <c r="D367" s="202"/>
      <c r="F367" s="49"/>
      <c r="G367" s="1"/>
      <c r="H367" s="1"/>
      <c r="I367" s="203"/>
      <c r="J367" s="1"/>
      <c r="N367" s="1"/>
    </row>
    <row r="368">
      <c r="C368" s="202"/>
      <c r="D368" s="202"/>
      <c r="F368" s="49"/>
      <c r="G368" s="1"/>
      <c r="H368" s="1"/>
      <c r="I368" s="203"/>
      <c r="J368" s="1"/>
      <c r="N368" s="1"/>
    </row>
    <row r="369">
      <c r="C369" s="202"/>
      <c r="D369" s="202"/>
      <c r="F369" s="49"/>
      <c r="G369" s="1"/>
      <c r="H369" s="1"/>
      <c r="I369" s="203"/>
      <c r="J369" s="1"/>
      <c r="N369" s="1"/>
    </row>
    <row r="370">
      <c r="C370" s="202"/>
      <c r="D370" s="202"/>
      <c r="F370" s="49"/>
      <c r="G370" s="1"/>
      <c r="H370" s="1"/>
      <c r="I370" s="203"/>
      <c r="J370" s="1"/>
      <c r="N370" s="1"/>
    </row>
    <row r="371">
      <c r="C371" s="202"/>
      <c r="D371" s="202"/>
      <c r="F371" s="49"/>
      <c r="G371" s="1"/>
      <c r="H371" s="1"/>
      <c r="I371" s="203"/>
      <c r="J371" s="1"/>
      <c r="N371" s="1"/>
    </row>
    <row r="372">
      <c r="C372" s="202"/>
      <c r="D372" s="202"/>
      <c r="F372" s="49"/>
      <c r="G372" s="1"/>
      <c r="H372" s="1"/>
      <c r="I372" s="203"/>
      <c r="J372" s="1"/>
      <c r="N372" s="1"/>
    </row>
    <row r="373">
      <c r="C373" s="202"/>
      <c r="D373" s="202"/>
      <c r="F373" s="49"/>
      <c r="G373" s="1"/>
      <c r="H373" s="1"/>
      <c r="I373" s="203"/>
      <c r="J373" s="1"/>
      <c r="N373" s="1"/>
    </row>
    <row r="374">
      <c r="C374" s="202"/>
      <c r="D374" s="202"/>
      <c r="F374" s="49"/>
      <c r="G374" s="1"/>
      <c r="H374" s="1"/>
      <c r="I374" s="203"/>
      <c r="J374" s="1"/>
      <c r="N374" s="1"/>
    </row>
    <row r="375">
      <c r="C375" s="202"/>
      <c r="D375" s="202"/>
      <c r="F375" s="49"/>
      <c r="G375" s="1"/>
      <c r="H375" s="1"/>
      <c r="I375" s="203"/>
      <c r="J375" s="1"/>
      <c r="N375" s="1"/>
    </row>
    <row r="376">
      <c r="C376" s="202"/>
      <c r="D376" s="202"/>
      <c r="F376" s="49"/>
      <c r="G376" s="1"/>
      <c r="H376" s="1"/>
      <c r="I376" s="203"/>
      <c r="J376" s="1"/>
      <c r="N376" s="1"/>
    </row>
    <row r="377">
      <c r="C377" s="202"/>
      <c r="D377" s="202"/>
      <c r="F377" s="49"/>
      <c r="G377" s="1"/>
      <c r="H377" s="1"/>
      <c r="I377" s="203"/>
      <c r="J377" s="1"/>
      <c r="N377" s="1"/>
    </row>
    <row r="378">
      <c r="C378" s="202"/>
      <c r="D378" s="202"/>
      <c r="F378" s="49"/>
      <c r="G378" s="1"/>
      <c r="H378" s="1"/>
      <c r="I378" s="203"/>
      <c r="J378" s="1"/>
      <c r="N378" s="1"/>
    </row>
    <row r="379">
      <c r="C379" s="202"/>
      <c r="D379" s="202"/>
      <c r="F379" s="49"/>
      <c r="G379" s="1"/>
      <c r="H379" s="1"/>
      <c r="I379" s="203"/>
      <c r="J379" s="1"/>
      <c r="N379" s="1"/>
    </row>
    <row r="380">
      <c r="C380" s="202"/>
      <c r="D380" s="202"/>
      <c r="F380" s="49"/>
      <c r="G380" s="1"/>
      <c r="H380" s="1"/>
      <c r="I380" s="203"/>
      <c r="J380" s="1"/>
      <c r="N380" s="1"/>
    </row>
    <row r="381">
      <c r="C381" s="202"/>
      <c r="D381" s="202"/>
      <c r="F381" s="49"/>
      <c r="G381" s="1"/>
      <c r="H381" s="1"/>
      <c r="I381" s="203"/>
      <c r="J381" s="1"/>
      <c r="N381" s="1"/>
    </row>
    <row r="382">
      <c r="C382" s="202"/>
      <c r="D382" s="202"/>
      <c r="F382" s="49"/>
      <c r="G382" s="1"/>
      <c r="H382" s="1"/>
      <c r="I382" s="203"/>
      <c r="J382" s="1"/>
      <c r="N382" s="1"/>
    </row>
    <row r="383">
      <c r="C383" s="202"/>
      <c r="D383" s="202"/>
      <c r="F383" s="49"/>
      <c r="G383" s="1"/>
      <c r="H383" s="1"/>
      <c r="I383" s="203"/>
      <c r="J383" s="1"/>
      <c r="N383" s="1"/>
    </row>
    <row r="384">
      <c r="C384" s="202"/>
      <c r="D384" s="202"/>
      <c r="F384" s="49"/>
      <c r="G384" s="1"/>
      <c r="H384" s="1"/>
      <c r="I384" s="203"/>
      <c r="J384" s="1"/>
      <c r="N384" s="1"/>
    </row>
    <row r="385">
      <c r="C385" s="202"/>
      <c r="D385" s="202"/>
      <c r="F385" s="49"/>
      <c r="G385" s="1"/>
      <c r="H385" s="1"/>
      <c r="I385" s="203"/>
      <c r="J385" s="1"/>
      <c r="N385" s="1"/>
    </row>
    <row r="386">
      <c r="C386" s="202"/>
      <c r="D386" s="202"/>
      <c r="F386" s="49"/>
      <c r="G386" s="1"/>
      <c r="H386" s="1"/>
      <c r="I386" s="203"/>
      <c r="J386" s="1"/>
      <c r="N386" s="1"/>
    </row>
    <row r="387">
      <c r="C387" s="202"/>
      <c r="D387" s="202"/>
      <c r="F387" s="49"/>
      <c r="G387" s="1"/>
      <c r="H387" s="1"/>
      <c r="I387" s="203"/>
      <c r="J387" s="1"/>
      <c r="N387" s="1"/>
    </row>
    <row r="388">
      <c r="C388" s="202"/>
      <c r="D388" s="202"/>
      <c r="F388" s="49"/>
      <c r="G388" s="1"/>
      <c r="H388" s="1"/>
      <c r="I388" s="203"/>
      <c r="J388" s="1"/>
      <c r="N388" s="1"/>
    </row>
    <row r="389">
      <c r="C389" s="202"/>
      <c r="D389" s="202"/>
      <c r="F389" s="49"/>
      <c r="G389" s="1"/>
      <c r="H389" s="1"/>
      <c r="I389" s="203"/>
      <c r="J389" s="1"/>
      <c r="N389" s="1"/>
    </row>
    <row r="390">
      <c r="C390" s="202"/>
      <c r="D390" s="202"/>
      <c r="F390" s="49"/>
      <c r="G390" s="1"/>
      <c r="H390" s="1"/>
      <c r="I390" s="203"/>
      <c r="J390" s="1"/>
      <c r="N390" s="1"/>
    </row>
    <row r="391">
      <c r="C391" s="202"/>
      <c r="D391" s="202"/>
      <c r="F391" s="49"/>
      <c r="G391" s="1"/>
      <c r="H391" s="1"/>
      <c r="I391" s="203"/>
      <c r="J391" s="1"/>
      <c r="N391" s="1"/>
    </row>
    <row r="392">
      <c r="C392" s="202"/>
      <c r="D392" s="202"/>
      <c r="F392" s="49"/>
      <c r="G392" s="1"/>
      <c r="H392" s="1"/>
      <c r="I392" s="203"/>
      <c r="J392" s="1"/>
      <c r="N392" s="1"/>
    </row>
    <row r="393">
      <c r="C393" s="202"/>
      <c r="D393" s="202"/>
      <c r="F393" s="49"/>
      <c r="G393" s="1"/>
      <c r="H393" s="1"/>
      <c r="I393" s="203"/>
      <c r="J393" s="1"/>
      <c r="N393" s="1"/>
    </row>
    <row r="394">
      <c r="C394" s="202"/>
      <c r="D394" s="202"/>
      <c r="F394" s="49"/>
      <c r="G394" s="1"/>
      <c r="H394" s="1"/>
      <c r="I394" s="203"/>
      <c r="J394" s="1"/>
      <c r="N394" s="1"/>
    </row>
    <row r="395">
      <c r="C395" s="202"/>
      <c r="D395" s="202"/>
      <c r="F395" s="49"/>
      <c r="G395" s="1"/>
      <c r="H395" s="1"/>
      <c r="I395" s="203"/>
      <c r="J395" s="1"/>
      <c r="N395" s="1"/>
    </row>
    <row r="396">
      <c r="C396" s="202"/>
      <c r="D396" s="202"/>
      <c r="F396" s="49"/>
      <c r="G396" s="1"/>
      <c r="H396" s="1"/>
      <c r="I396" s="203"/>
      <c r="J396" s="1"/>
      <c r="N396" s="1"/>
    </row>
    <row r="397">
      <c r="C397" s="202"/>
      <c r="D397" s="202"/>
      <c r="F397" s="49"/>
      <c r="G397" s="1"/>
      <c r="H397" s="1"/>
      <c r="I397" s="203"/>
      <c r="J397" s="1"/>
      <c r="N397" s="1"/>
    </row>
    <row r="398">
      <c r="C398" s="202"/>
      <c r="D398" s="202"/>
      <c r="F398" s="49"/>
      <c r="G398" s="1"/>
      <c r="H398" s="1"/>
      <c r="I398" s="203"/>
      <c r="J398" s="1"/>
      <c r="N398" s="1"/>
    </row>
    <row r="399">
      <c r="C399" s="202"/>
      <c r="D399" s="202"/>
      <c r="F399" s="49"/>
      <c r="G399" s="1"/>
      <c r="H399" s="1"/>
      <c r="I399" s="203"/>
      <c r="J399" s="1"/>
      <c r="N399" s="1"/>
    </row>
    <row r="400">
      <c r="C400" s="202"/>
      <c r="D400" s="202"/>
      <c r="F400" s="49"/>
      <c r="G400" s="1"/>
      <c r="H400" s="1"/>
      <c r="I400" s="203"/>
      <c r="J400" s="1"/>
      <c r="N400" s="1"/>
    </row>
    <row r="401">
      <c r="C401" s="202"/>
      <c r="D401" s="202"/>
      <c r="F401" s="49"/>
      <c r="G401" s="1"/>
      <c r="H401" s="1"/>
      <c r="I401" s="203"/>
      <c r="J401" s="1"/>
      <c r="N401" s="1"/>
    </row>
    <row r="402">
      <c r="C402" s="202"/>
      <c r="D402" s="202"/>
      <c r="F402" s="49"/>
      <c r="G402" s="1"/>
      <c r="H402" s="1"/>
      <c r="I402" s="203"/>
      <c r="J402" s="1"/>
      <c r="N402" s="1"/>
    </row>
    <row r="403">
      <c r="C403" s="202"/>
      <c r="D403" s="202"/>
      <c r="F403" s="49"/>
      <c r="G403" s="1"/>
      <c r="H403" s="1"/>
      <c r="I403" s="203"/>
      <c r="J403" s="1"/>
      <c r="N403" s="1"/>
    </row>
    <row r="404">
      <c r="C404" s="202"/>
      <c r="D404" s="202"/>
      <c r="F404" s="49"/>
      <c r="G404" s="1"/>
      <c r="H404" s="1"/>
      <c r="I404" s="203"/>
      <c r="J404" s="1"/>
      <c r="N404" s="1"/>
    </row>
    <row r="405">
      <c r="C405" s="202"/>
      <c r="D405" s="202"/>
      <c r="F405" s="49"/>
      <c r="G405" s="1"/>
      <c r="H405" s="1"/>
      <c r="I405" s="203"/>
      <c r="J405" s="1"/>
      <c r="N405" s="1"/>
    </row>
    <row r="406">
      <c r="C406" s="202"/>
      <c r="D406" s="202"/>
      <c r="F406" s="49"/>
      <c r="G406" s="1"/>
      <c r="H406" s="1"/>
      <c r="I406" s="203"/>
      <c r="J406" s="1"/>
      <c r="N406" s="1"/>
    </row>
    <row r="407">
      <c r="C407" s="202"/>
      <c r="D407" s="202"/>
      <c r="F407" s="49"/>
      <c r="G407" s="1"/>
      <c r="H407" s="1"/>
      <c r="I407" s="203"/>
      <c r="J407" s="1"/>
      <c r="N407" s="1"/>
    </row>
    <row r="408">
      <c r="C408" s="202"/>
      <c r="D408" s="202"/>
      <c r="F408" s="49"/>
      <c r="G408" s="1"/>
      <c r="H408" s="1"/>
      <c r="I408" s="203"/>
      <c r="J408" s="1"/>
      <c r="N408" s="1"/>
    </row>
    <row r="409">
      <c r="C409" s="202"/>
      <c r="D409" s="202"/>
      <c r="F409" s="49"/>
      <c r="G409" s="1"/>
      <c r="H409" s="1"/>
      <c r="I409" s="203"/>
      <c r="J409" s="1"/>
      <c r="N409" s="1"/>
    </row>
    <row r="410">
      <c r="C410" s="202"/>
      <c r="D410" s="202"/>
      <c r="F410" s="49"/>
      <c r="G410" s="1"/>
      <c r="H410" s="1"/>
      <c r="I410" s="203"/>
      <c r="J410" s="1"/>
      <c r="N410" s="1"/>
    </row>
    <row r="411">
      <c r="C411" s="202"/>
      <c r="D411" s="202"/>
      <c r="F411" s="49"/>
      <c r="G411" s="1"/>
      <c r="H411" s="1"/>
      <c r="I411" s="203"/>
      <c r="J411" s="1"/>
      <c r="N411" s="1"/>
    </row>
    <row r="412">
      <c r="C412" s="202"/>
      <c r="D412" s="202"/>
      <c r="F412" s="49"/>
      <c r="G412" s="1"/>
      <c r="H412" s="1"/>
      <c r="I412" s="203"/>
      <c r="J412" s="1"/>
      <c r="N412" s="1"/>
    </row>
    <row r="413">
      <c r="C413" s="202"/>
      <c r="D413" s="202"/>
      <c r="F413" s="49"/>
      <c r="G413" s="1"/>
      <c r="H413" s="1"/>
      <c r="I413" s="203"/>
      <c r="J413" s="1"/>
      <c r="N413" s="1"/>
    </row>
    <row r="414">
      <c r="C414" s="202"/>
      <c r="D414" s="202"/>
      <c r="F414" s="49"/>
      <c r="G414" s="1"/>
      <c r="H414" s="1"/>
      <c r="I414" s="203"/>
      <c r="J414" s="1"/>
      <c r="N414" s="1"/>
    </row>
    <row r="415">
      <c r="C415" s="202"/>
      <c r="D415" s="202"/>
      <c r="F415" s="49"/>
      <c r="G415" s="1"/>
      <c r="H415" s="1"/>
      <c r="I415" s="203"/>
      <c r="J415" s="1"/>
      <c r="N415" s="1"/>
    </row>
    <row r="416">
      <c r="C416" s="202"/>
      <c r="D416" s="202"/>
      <c r="F416" s="49"/>
      <c r="G416" s="1"/>
      <c r="H416" s="1"/>
      <c r="I416" s="203"/>
      <c r="J416" s="1"/>
      <c r="N416" s="1"/>
    </row>
    <row r="417">
      <c r="C417" s="202"/>
      <c r="D417" s="202"/>
      <c r="F417" s="49"/>
      <c r="G417" s="1"/>
      <c r="H417" s="1"/>
      <c r="I417" s="203"/>
      <c r="J417" s="1"/>
      <c r="N417" s="1"/>
    </row>
    <row r="418">
      <c r="C418" s="202"/>
      <c r="D418" s="202"/>
      <c r="F418" s="49"/>
      <c r="G418" s="1"/>
      <c r="H418" s="1"/>
      <c r="I418" s="203"/>
      <c r="J418" s="1"/>
      <c r="N418" s="1"/>
    </row>
    <row r="419">
      <c r="C419" s="202"/>
      <c r="D419" s="202"/>
      <c r="F419" s="49"/>
      <c r="G419" s="1"/>
      <c r="H419" s="1"/>
      <c r="I419" s="203"/>
      <c r="J419" s="1"/>
      <c r="N419" s="1"/>
    </row>
    <row r="420">
      <c r="C420" s="202"/>
      <c r="D420" s="202"/>
      <c r="F420" s="49"/>
      <c r="G420" s="1"/>
      <c r="H420" s="1"/>
      <c r="I420" s="203"/>
      <c r="J420" s="1"/>
      <c r="N420" s="1"/>
    </row>
    <row r="421">
      <c r="C421" s="202"/>
      <c r="D421" s="202"/>
      <c r="F421" s="49"/>
      <c r="G421" s="1"/>
      <c r="H421" s="1"/>
      <c r="I421" s="203"/>
      <c r="J421" s="1"/>
      <c r="N421" s="1"/>
    </row>
    <row r="422">
      <c r="C422" s="202"/>
      <c r="D422" s="202"/>
      <c r="F422" s="49"/>
      <c r="G422" s="1"/>
      <c r="H422" s="1"/>
      <c r="I422" s="203"/>
      <c r="J422" s="1"/>
      <c r="N422" s="1"/>
    </row>
    <row r="423">
      <c r="C423" s="202"/>
      <c r="D423" s="202"/>
      <c r="F423" s="49"/>
      <c r="G423" s="1"/>
      <c r="H423" s="1"/>
      <c r="I423" s="203"/>
      <c r="J423" s="1"/>
      <c r="N423" s="1"/>
    </row>
    <row r="424">
      <c r="C424" s="202"/>
      <c r="D424" s="202"/>
      <c r="F424" s="49"/>
      <c r="G424" s="1"/>
      <c r="H424" s="1"/>
      <c r="I424" s="203"/>
      <c r="J424" s="1"/>
      <c r="N424" s="1"/>
    </row>
    <row r="425">
      <c r="C425" s="202"/>
      <c r="D425" s="202"/>
      <c r="F425" s="49"/>
      <c r="G425" s="1"/>
      <c r="H425" s="1"/>
      <c r="I425" s="203"/>
      <c r="J425" s="1"/>
      <c r="N425" s="1"/>
    </row>
    <row r="426">
      <c r="C426" s="202"/>
      <c r="D426" s="202"/>
      <c r="F426" s="49"/>
      <c r="G426" s="1"/>
      <c r="H426" s="1"/>
      <c r="I426" s="203"/>
      <c r="J426" s="1"/>
      <c r="N426" s="1"/>
    </row>
    <row r="427">
      <c r="C427" s="202"/>
      <c r="D427" s="202"/>
      <c r="F427" s="49"/>
      <c r="G427" s="1"/>
      <c r="H427" s="1"/>
      <c r="I427" s="203"/>
      <c r="J427" s="1"/>
      <c r="N427" s="1"/>
    </row>
    <row r="428">
      <c r="C428" s="202"/>
      <c r="D428" s="202"/>
      <c r="F428" s="49"/>
      <c r="G428" s="1"/>
      <c r="H428" s="1"/>
      <c r="I428" s="203"/>
      <c r="J428" s="1"/>
      <c r="N428" s="1"/>
    </row>
    <row r="429">
      <c r="C429" s="202"/>
      <c r="D429" s="202"/>
      <c r="F429" s="49"/>
      <c r="G429" s="1"/>
      <c r="H429" s="1"/>
      <c r="I429" s="203"/>
      <c r="J429" s="1"/>
      <c r="N429" s="1"/>
    </row>
    <row r="430">
      <c r="C430" s="202"/>
      <c r="D430" s="202"/>
      <c r="F430" s="49"/>
      <c r="G430" s="1"/>
      <c r="H430" s="1"/>
      <c r="I430" s="203"/>
      <c r="J430" s="1"/>
      <c r="N430" s="1"/>
    </row>
    <row r="431">
      <c r="C431" s="202"/>
      <c r="D431" s="202"/>
      <c r="F431" s="49"/>
      <c r="G431" s="1"/>
      <c r="H431" s="1"/>
      <c r="I431" s="203"/>
      <c r="J431" s="1"/>
      <c r="N431" s="1"/>
    </row>
    <row r="432">
      <c r="C432" s="202"/>
      <c r="D432" s="202"/>
      <c r="F432" s="49"/>
      <c r="G432" s="1"/>
      <c r="H432" s="1"/>
      <c r="I432" s="203"/>
      <c r="J432" s="1"/>
      <c r="N432" s="1"/>
    </row>
    <row r="433">
      <c r="C433" s="202"/>
      <c r="D433" s="202"/>
      <c r="F433" s="49"/>
      <c r="G433" s="1"/>
      <c r="H433" s="1"/>
      <c r="I433" s="203"/>
      <c r="J433" s="1"/>
      <c r="N433" s="1"/>
    </row>
    <row r="434">
      <c r="C434" s="202"/>
      <c r="D434" s="202"/>
      <c r="F434" s="49"/>
      <c r="G434" s="1"/>
      <c r="H434" s="1"/>
      <c r="I434" s="203"/>
      <c r="J434" s="1"/>
      <c r="N434" s="1"/>
    </row>
    <row r="435">
      <c r="C435" s="202"/>
      <c r="D435" s="202"/>
      <c r="F435" s="49"/>
      <c r="G435" s="1"/>
      <c r="H435" s="1"/>
      <c r="I435" s="203"/>
      <c r="J435" s="1"/>
      <c r="N435" s="1"/>
    </row>
    <row r="436">
      <c r="C436" s="202"/>
      <c r="D436" s="202"/>
      <c r="F436" s="49"/>
      <c r="G436" s="1"/>
      <c r="H436" s="1"/>
      <c r="I436" s="203"/>
      <c r="J436" s="1"/>
      <c r="N436" s="1"/>
    </row>
    <row r="437">
      <c r="C437" s="202"/>
      <c r="D437" s="202"/>
      <c r="F437" s="49"/>
      <c r="G437" s="1"/>
      <c r="H437" s="1"/>
      <c r="I437" s="203"/>
      <c r="J437" s="1"/>
      <c r="N437" s="1"/>
    </row>
    <row r="438">
      <c r="C438" s="202"/>
      <c r="D438" s="202"/>
      <c r="F438" s="49"/>
      <c r="G438" s="1"/>
      <c r="H438" s="1"/>
      <c r="I438" s="203"/>
      <c r="J438" s="1"/>
      <c r="N438" s="1"/>
    </row>
    <row r="439">
      <c r="C439" s="202"/>
      <c r="D439" s="202"/>
      <c r="F439" s="49"/>
      <c r="G439" s="1"/>
      <c r="H439" s="1"/>
      <c r="I439" s="203"/>
      <c r="J439" s="1"/>
      <c r="N439" s="1"/>
    </row>
    <row r="440">
      <c r="C440" s="202"/>
      <c r="D440" s="202"/>
      <c r="F440" s="49"/>
      <c r="G440" s="1"/>
      <c r="H440" s="1"/>
      <c r="I440" s="203"/>
      <c r="J440" s="1"/>
      <c r="N440" s="1"/>
    </row>
    <row r="441">
      <c r="C441" s="202"/>
      <c r="D441" s="202"/>
      <c r="F441" s="49"/>
      <c r="G441" s="1"/>
      <c r="H441" s="1"/>
      <c r="I441" s="203"/>
      <c r="J441" s="1"/>
      <c r="N441" s="1"/>
    </row>
    <row r="442">
      <c r="C442" s="202"/>
      <c r="D442" s="202"/>
      <c r="F442" s="49"/>
      <c r="G442" s="1"/>
      <c r="H442" s="1"/>
      <c r="I442" s="203"/>
      <c r="J442" s="1"/>
      <c r="N442" s="1"/>
    </row>
    <row r="443">
      <c r="C443" s="202"/>
      <c r="D443" s="202"/>
      <c r="F443" s="49"/>
      <c r="G443" s="1"/>
      <c r="H443" s="1"/>
      <c r="I443" s="203"/>
      <c r="J443" s="1"/>
      <c r="N443" s="1"/>
    </row>
    <row r="444">
      <c r="C444" s="202"/>
      <c r="D444" s="202"/>
      <c r="F444" s="49"/>
      <c r="G444" s="1"/>
      <c r="H444" s="1"/>
      <c r="I444" s="203"/>
      <c r="J444" s="1"/>
      <c r="N444" s="1"/>
    </row>
    <row r="445">
      <c r="C445" s="202"/>
      <c r="D445" s="202"/>
      <c r="F445" s="49"/>
      <c r="G445" s="1"/>
      <c r="H445" s="1"/>
      <c r="I445" s="203"/>
      <c r="J445" s="1"/>
      <c r="N445" s="1"/>
    </row>
    <row r="446">
      <c r="C446" s="202"/>
      <c r="D446" s="202"/>
      <c r="F446" s="49"/>
      <c r="G446" s="1"/>
      <c r="H446" s="1"/>
      <c r="I446" s="203"/>
      <c r="J446" s="1"/>
      <c r="N446" s="1"/>
    </row>
    <row r="447">
      <c r="C447" s="202"/>
      <c r="D447" s="202"/>
      <c r="F447" s="49"/>
      <c r="G447" s="1"/>
      <c r="H447" s="1"/>
      <c r="I447" s="203"/>
      <c r="J447" s="1"/>
      <c r="N447" s="1"/>
    </row>
    <row r="448">
      <c r="C448" s="202"/>
      <c r="D448" s="202"/>
      <c r="F448" s="49"/>
      <c r="G448" s="1"/>
      <c r="H448" s="1"/>
      <c r="I448" s="203"/>
      <c r="J448" s="1"/>
      <c r="N448" s="1"/>
    </row>
    <row r="449">
      <c r="C449" s="202"/>
      <c r="D449" s="202"/>
      <c r="F449" s="49"/>
      <c r="G449" s="1"/>
      <c r="H449" s="1"/>
      <c r="I449" s="203"/>
      <c r="J449" s="1"/>
      <c r="N449" s="1"/>
    </row>
    <row r="450">
      <c r="C450" s="202"/>
      <c r="D450" s="202"/>
      <c r="F450" s="49"/>
      <c r="G450" s="1"/>
      <c r="H450" s="1"/>
      <c r="I450" s="203"/>
      <c r="J450" s="1"/>
      <c r="N450" s="1"/>
    </row>
    <row r="451">
      <c r="C451" s="202"/>
      <c r="D451" s="202"/>
      <c r="F451" s="49"/>
      <c r="G451" s="1"/>
      <c r="H451" s="1"/>
      <c r="I451" s="203"/>
      <c r="J451" s="1"/>
      <c r="N451" s="1"/>
    </row>
    <row r="452">
      <c r="C452" s="202"/>
      <c r="D452" s="202"/>
      <c r="F452" s="49"/>
      <c r="G452" s="1"/>
      <c r="H452" s="1"/>
      <c r="I452" s="203"/>
      <c r="J452" s="1"/>
      <c r="N452" s="1"/>
    </row>
    <row r="453">
      <c r="C453" s="202"/>
      <c r="D453" s="202"/>
      <c r="F453" s="49"/>
      <c r="G453" s="1"/>
      <c r="H453" s="1"/>
      <c r="I453" s="203"/>
      <c r="J453" s="1"/>
      <c r="N453" s="1"/>
    </row>
    <row r="454">
      <c r="C454" s="202"/>
      <c r="D454" s="202"/>
      <c r="F454" s="49"/>
      <c r="G454" s="1"/>
      <c r="H454" s="1"/>
      <c r="I454" s="203"/>
      <c r="J454" s="1"/>
      <c r="N454" s="1"/>
    </row>
    <row r="455">
      <c r="C455" s="202"/>
      <c r="D455" s="202"/>
      <c r="F455" s="49"/>
      <c r="G455" s="1"/>
      <c r="H455" s="1"/>
      <c r="I455" s="203"/>
      <c r="J455" s="1"/>
      <c r="N455" s="1"/>
    </row>
    <row r="456">
      <c r="C456" s="202"/>
      <c r="D456" s="202"/>
      <c r="F456" s="49"/>
      <c r="G456" s="1"/>
      <c r="H456" s="1"/>
      <c r="I456" s="203"/>
      <c r="J456" s="1"/>
      <c r="N456" s="1"/>
    </row>
    <row r="457">
      <c r="C457" s="202"/>
      <c r="D457" s="202"/>
      <c r="F457" s="49"/>
      <c r="G457" s="1"/>
      <c r="H457" s="1"/>
      <c r="I457" s="203"/>
      <c r="J457" s="1"/>
      <c r="N457" s="1"/>
    </row>
    <row r="458">
      <c r="C458" s="202"/>
      <c r="D458" s="202"/>
      <c r="F458" s="49"/>
      <c r="G458" s="1"/>
      <c r="H458" s="1"/>
      <c r="I458" s="203"/>
      <c r="J458" s="1"/>
      <c r="N458" s="1"/>
    </row>
    <row r="459">
      <c r="C459" s="202"/>
      <c r="D459" s="202"/>
      <c r="F459" s="49"/>
      <c r="G459" s="1"/>
      <c r="H459" s="1"/>
      <c r="I459" s="203"/>
      <c r="J459" s="1"/>
      <c r="N459" s="1"/>
    </row>
    <row r="460">
      <c r="C460" s="202"/>
      <c r="D460" s="202"/>
      <c r="F460" s="49"/>
      <c r="G460" s="1"/>
      <c r="H460" s="1"/>
      <c r="I460" s="203"/>
      <c r="J460" s="1"/>
      <c r="N460" s="1"/>
    </row>
    <row r="461">
      <c r="C461" s="202"/>
      <c r="D461" s="202"/>
      <c r="F461" s="49"/>
      <c r="G461" s="1"/>
      <c r="H461" s="1"/>
      <c r="I461" s="203"/>
      <c r="J461" s="1"/>
      <c r="N461" s="1"/>
    </row>
    <row r="462">
      <c r="C462" s="202"/>
      <c r="D462" s="202"/>
      <c r="F462" s="49"/>
      <c r="G462" s="1"/>
      <c r="H462" s="1"/>
      <c r="I462" s="203"/>
      <c r="J462" s="1"/>
      <c r="N462" s="1"/>
    </row>
    <row r="463">
      <c r="C463" s="202"/>
      <c r="D463" s="202"/>
      <c r="F463" s="49"/>
      <c r="G463" s="1"/>
      <c r="H463" s="1"/>
      <c r="I463" s="203"/>
      <c r="J463" s="1"/>
      <c r="N463" s="1"/>
    </row>
    <row r="464">
      <c r="C464" s="202"/>
      <c r="D464" s="202"/>
      <c r="F464" s="49"/>
      <c r="G464" s="1"/>
      <c r="H464" s="1"/>
      <c r="I464" s="203"/>
      <c r="J464" s="1"/>
      <c r="N464" s="1"/>
    </row>
    <row r="465">
      <c r="C465" s="202"/>
      <c r="D465" s="202"/>
      <c r="F465" s="49"/>
      <c r="G465" s="1"/>
      <c r="H465" s="1"/>
      <c r="I465" s="203"/>
      <c r="J465" s="1"/>
      <c r="N465" s="1"/>
    </row>
    <row r="466">
      <c r="C466" s="202"/>
      <c r="D466" s="202"/>
      <c r="F466" s="49"/>
      <c r="G466" s="1"/>
      <c r="H466" s="1"/>
      <c r="I466" s="203"/>
      <c r="J466" s="1"/>
      <c r="N466" s="1"/>
    </row>
    <row r="467">
      <c r="C467" s="202"/>
      <c r="D467" s="202"/>
      <c r="F467" s="49"/>
      <c r="G467" s="1"/>
      <c r="H467" s="1"/>
      <c r="I467" s="203"/>
      <c r="J467" s="1"/>
      <c r="N467" s="1"/>
    </row>
    <row r="468">
      <c r="C468" s="202"/>
      <c r="D468" s="202"/>
      <c r="F468" s="49"/>
      <c r="G468" s="1"/>
      <c r="H468" s="1"/>
      <c r="I468" s="203"/>
      <c r="J468" s="1"/>
      <c r="N468" s="1"/>
    </row>
    <row r="469">
      <c r="C469" s="202"/>
      <c r="D469" s="202"/>
      <c r="F469" s="49"/>
      <c r="G469" s="1"/>
      <c r="H469" s="1"/>
      <c r="I469" s="203"/>
      <c r="J469" s="1"/>
      <c r="N469" s="1"/>
    </row>
    <row r="470">
      <c r="C470" s="202"/>
      <c r="D470" s="202"/>
      <c r="F470" s="49"/>
      <c r="G470" s="1"/>
      <c r="H470" s="1"/>
      <c r="I470" s="203"/>
      <c r="J470" s="1"/>
      <c r="N470" s="1"/>
    </row>
    <row r="471">
      <c r="C471" s="202"/>
      <c r="D471" s="202"/>
      <c r="F471" s="49"/>
      <c r="G471" s="1"/>
      <c r="H471" s="1"/>
      <c r="I471" s="203"/>
      <c r="J471" s="1"/>
      <c r="N471" s="1"/>
    </row>
    <row r="472">
      <c r="C472" s="202"/>
      <c r="D472" s="202"/>
      <c r="F472" s="49"/>
      <c r="G472" s="1"/>
      <c r="H472" s="1"/>
      <c r="I472" s="203"/>
      <c r="J472" s="1"/>
      <c r="N472" s="1"/>
    </row>
    <row r="473">
      <c r="C473" s="202"/>
      <c r="D473" s="202"/>
      <c r="F473" s="49"/>
      <c r="G473" s="1"/>
      <c r="H473" s="1"/>
      <c r="I473" s="203"/>
      <c r="J473" s="1"/>
      <c r="N473" s="1"/>
    </row>
    <row r="474">
      <c r="C474" s="202"/>
      <c r="D474" s="202"/>
      <c r="F474" s="49"/>
      <c r="G474" s="1"/>
      <c r="H474" s="1"/>
      <c r="I474" s="203"/>
      <c r="J474" s="1"/>
      <c r="N474" s="1"/>
    </row>
    <row r="475">
      <c r="C475" s="202"/>
      <c r="D475" s="202"/>
      <c r="F475" s="49"/>
      <c r="G475" s="1"/>
      <c r="H475" s="1"/>
      <c r="I475" s="203"/>
      <c r="J475" s="1"/>
      <c r="N475" s="1"/>
    </row>
    <row r="476">
      <c r="C476" s="202"/>
      <c r="D476" s="202"/>
      <c r="F476" s="49"/>
      <c r="G476" s="1"/>
      <c r="H476" s="1"/>
      <c r="I476" s="203"/>
      <c r="J476" s="1"/>
      <c r="N476" s="1"/>
    </row>
    <row r="477">
      <c r="C477" s="202"/>
      <c r="D477" s="202"/>
      <c r="F477" s="49"/>
      <c r="G477" s="1"/>
      <c r="H477" s="1"/>
      <c r="I477" s="203"/>
      <c r="J477" s="1"/>
      <c r="N477" s="1"/>
    </row>
    <row r="478">
      <c r="C478" s="202"/>
      <c r="D478" s="202"/>
      <c r="F478" s="49"/>
      <c r="G478" s="1"/>
      <c r="H478" s="1"/>
      <c r="I478" s="203"/>
      <c r="J478" s="1"/>
      <c r="N478" s="1"/>
    </row>
    <row r="479">
      <c r="C479" s="202"/>
      <c r="D479" s="202"/>
      <c r="F479" s="49"/>
      <c r="G479" s="1"/>
      <c r="H479" s="1"/>
      <c r="I479" s="203"/>
      <c r="J479" s="1"/>
      <c r="N479" s="1"/>
    </row>
    <row r="480">
      <c r="C480" s="202"/>
      <c r="D480" s="202"/>
      <c r="F480" s="49"/>
      <c r="G480" s="1"/>
      <c r="H480" s="1"/>
      <c r="I480" s="203"/>
      <c r="J480" s="1"/>
      <c r="N480" s="1"/>
    </row>
    <row r="481">
      <c r="C481" s="202"/>
      <c r="D481" s="202"/>
      <c r="F481" s="49"/>
      <c r="G481" s="1"/>
      <c r="H481" s="1"/>
      <c r="I481" s="203"/>
      <c r="J481" s="1"/>
      <c r="N481" s="1"/>
    </row>
    <row r="482">
      <c r="C482" s="202"/>
      <c r="D482" s="202"/>
      <c r="F482" s="49"/>
      <c r="G482" s="1"/>
      <c r="H482" s="1"/>
      <c r="I482" s="203"/>
      <c r="J482" s="1"/>
      <c r="N482" s="1"/>
    </row>
    <row r="483">
      <c r="C483" s="202"/>
      <c r="D483" s="202"/>
      <c r="F483" s="49"/>
      <c r="G483" s="1"/>
      <c r="H483" s="1"/>
      <c r="I483" s="203"/>
      <c r="J483" s="1"/>
      <c r="N483" s="1"/>
    </row>
    <row r="484">
      <c r="C484" s="202"/>
      <c r="D484" s="202"/>
      <c r="F484" s="49"/>
      <c r="G484" s="1"/>
      <c r="H484" s="1"/>
      <c r="I484" s="203"/>
      <c r="J484" s="1"/>
      <c r="N484" s="1"/>
    </row>
    <row r="485">
      <c r="C485" s="202"/>
      <c r="D485" s="202"/>
      <c r="F485" s="49"/>
      <c r="G485" s="1"/>
      <c r="H485" s="1"/>
      <c r="I485" s="203"/>
      <c r="J485" s="1"/>
      <c r="N485" s="1"/>
    </row>
    <row r="486">
      <c r="C486" s="202"/>
      <c r="D486" s="202"/>
      <c r="F486" s="49"/>
      <c r="G486" s="1"/>
      <c r="H486" s="1"/>
      <c r="I486" s="203"/>
      <c r="J486" s="1"/>
      <c r="N486" s="1"/>
    </row>
    <row r="487">
      <c r="C487" s="202"/>
      <c r="D487" s="202"/>
      <c r="F487" s="49"/>
      <c r="G487" s="1"/>
      <c r="H487" s="1"/>
      <c r="I487" s="203"/>
      <c r="J487" s="1"/>
      <c r="N487" s="1"/>
    </row>
    <row r="488">
      <c r="C488" s="202"/>
      <c r="D488" s="202"/>
      <c r="F488" s="49"/>
      <c r="G488" s="1"/>
      <c r="H488" s="1"/>
      <c r="I488" s="203"/>
      <c r="J488" s="1"/>
      <c r="N488" s="1"/>
    </row>
    <row r="489">
      <c r="C489" s="202"/>
      <c r="D489" s="202"/>
      <c r="F489" s="49"/>
      <c r="G489" s="1"/>
      <c r="H489" s="1"/>
      <c r="I489" s="203"/>
      <c r="J489" s="1"/>
      <c r="N489" s="1"/>
    </row>
    <row r="490">
      <c r="C490" s="202"/>
      <c r="D490" s="202"/>
      <c r="F490" s="49"/>
      <c r="G490" s="1"/>
      <c r="H490" s="1"/>
      <c r="I490" s="203"/>
      <c r="J490" s="1"/>
      <c r="N490" s="1"/>
    </row>
    <row r="491">
      <c r="C491" s="202"/>
      <c r="D491" s="202"/>
      <c r="F491" s="49"/>
      <c r="G491" s="1"/>
      <c r="H491" s="1"/>
      <c r="I491" s="203"/>
      <c r="J491" s="1"/>
      <c r="N491" s="1"/>
    </row>
    <row r="492">
      <c r="C492" s="202"/>
      <c r="D492" s="202"/>
      <c r="F492" s="49"/>
      <c r="G492" s="1"/>
      <c r="H492" s="1"/>
      <c r="I492" s="203"/>
      <c r="J492" s="1"/>
      <c r="N492" s="1"/>
    </row>
    <row r="493">
      <c r="C493" s="202"/>
      <c r="D493" s="202"/>
      <c r="F493" s="49"/>
      <c r="G493" s="1"/>
      <c r="H493" s="1"/>
      <c r="I493" s="203"/>
      <c r="J493" s="1"/>
      <c r="N493" s="1"/>
    </row>
    <row r="494">
      <c r="C494" s="202"/>
      <c r="D494" s="202"/>
      <c r="F494" s="49"/>
      <c r="G494" s="1"/>
      <c r="H494" s="1"/>
      <c r="I494" s="203"/>
      <c r="J494" s="1"/>
      <c r="N494" s="1"/>
    </row>
    <row r="495">
      <c r="C495" s="202"/>
      <c r="D495" s="202"/>
      <c r="F495" s="49"/>
      <c r="G495" s="1"/>
      <c r="H495" s="1"/>
      <c r="I495" s="203"/>
      <c r="J495" s="1"/>
      <c r="N495" s="1"/>
    </row>
    <row r="496">
      <c r="C496" s="202"/>
      <c r="D496" s="202"/>
      <c r="F496" s="49"/>
      <c r="G496" s="1"/>
      <c r="H496" s="1"/>
      <c r="I496" s="203"/>
      <c r="J496" s="1"/>
      <c r="N496" s="1"/>
    </row>
    <row r="497">
      <c r="C497" s="202"/>
      <c r="D497" s="202"/>
      <c r="F497" s="49"/>
      <c r="G497" s="1"/>
      <c r="H497" s="1"/>
      <c r="I497" s="203"/>
      <c r="J497" s="1"/>
      <c r="N497" s="1"/>
    </row>
    <row r="498">
      <c r="C498" s="202"/>
      <c r="D498" s="202"/>
      <c r="F498" s="49"/>
      <c r="G498" s="1"/>
      <c r="H498" s="1"/>
      <c r="I498" s="203"/>
      <c r="J498" s="1"/>
      <c r="N498" s="1"/>
    </row>
    <row r="499">
      <c r="C499" s="202"/>
      <c r="D499" s="202"/>
      <c r="F499" s="49"/>
      <c r="G499" s="1"/>
      <c r="H499" s="1"/>
      <c r="I499" s="203"/>
      <c r="J499" s="1"/>
      <c r="N499" s="1"/>
    </row>
    <row r="500">
      <c r="C500" s="202"/>
      <c r="D500" s="202"/>
      <c r="F500" s="49"/>
      <c r="G500" s="1"/>
      <c r="H500" s="1"/>
      <c r="I500" s="203"/>
      <c r="J500" s="1"/>
      <c r="N500" s="1"/>
    </row>
    <row r="501">
      <c r="C501" s="202"/>
      <c r="D501" s="202"/>
      <c r="F501" s="49"/>
      <c r="G501" s="1"/>
      <c r="H501" s="1"/>
      <c r="I501" s="203"/>
      <c r="J501" s="1"/>
      <c r="N501" s="1"/>
    </row>
    <row r="502">
      <c r="C502" s="202"/>
      <c r="D502" s="202"/>
      <c r="F502" s="49"/>
      <c r="G502" s="1"/>
      <c r="H502" s="1"/>
      <c r="I502" s="203"/>
      <c r="J502" s="1"/>
      <c r="N502" s="1"/>
    </row>
    <row r="503">
      <c r="C503" s="202"/>
      <c r="D503" s="202"/>
      <c r="F503" s="49"/>
      <c r="G503" s="1"/>
      <c r="H503" s="1"/>
      <c r="I503" s="203"/>
      <c r="J503" s="1"/>
      <c r="N503" s="1"/>
    </row>
    <row r="504">
      <c r="C504" s="202"/>
      <c r="D504" s="202"/>
      <c r="F504" s="49"/>
      <c r="G504" s="1"/>
      <c r="H504" s="1"/>
      <c r="I504" s="203"/>
      <c r="J504" s="1"/>
      <c r="N504" s="1"/>
    </row>
    <row r="505">
      <c r="C505" s="202"/>
      <c r="D505" s="202"/>
      <c r="F505" s="49"/>
      <c r="G505" s="1"/>
      <c r="H505" s="1"/>
      <c r="I505" s="203"/>
      <c r="J505" s="1"/>
      <c r="N505" s="1"/>
    </row>
    <row r="506">
      <c r="C506" s="202"/>
      <c r="D506" s="202"/>
      <c r="F506" s="49"/>
      <c r="G506" s="1"/>
      <c r="H506" s="1"/>
      <c r="I506" s="203"/>
      <c r="J506" s="1"/>
      <c r="N506" s="1"/>
    </row>
    <row r="507">
      <c r="C507" s="202"/>
      <c r="D507" s="202"/>
      <c r="F507" s="49"/>
      <c r="G507" s="1"/>
      <c r="H507" s="1"/>
      <c r="I507" s="203"/>
      <c r="J507" s="1"/>
      <c r="N507" s="1"/>
    </row>
    <row r="508">
      <c r="C508" s="202"/>
      <c r="D508" s="202"/>
      <c r="F508" s="49"/>
      <c r="G508" s="1"/>
      <c r="H508" s="1"/>
      <c r="I508" s="203"/>
      <c r="J508" s="1"/>
      <c r="N508" s="1"/>
    </row>
    <row r="509">
      <c r="C509" s="202"/>
      <c r="D509" s="202"/>
      <c r="F509" s="49"/>
      <c r="G509" s="1"/>
      <c r="H509" s="1"/>
      <c r="I509" s="203"/>
      <c r="J509" s="1"/>
      <c r="N509" s="1"/>
    </row>
    <row r="510">
      <c r="C510" s="202"/>
      <c r="D510" s="202"/>
      <c r="F510" s="49"/>
      <c r="G510" s="1"/>
      <c r="H510" s="1"/>
      <c r="I510" s="203"/>
      <c r="J510" s="1"/>
      <c r="N510" s="1"/>
    </row>
    <row r="511">
      <c r="C511" s="202"/>
      <c r="D511" s="202"/>
      <c r="F511" s="49"/>
      <c r="G511" s="1"/>
      <c r="H511" s="1"/>
      <c r="I511" s="203"/>
      <c r="J511" s="1"/>
      <c r="N511" s="1"/>
    </row>
    <row r="512">
      <c r="C512" s="202"/>
      <c r="D512" s="202"/>
      <c r="F512" s="49"/>
      <c r="G512" s="1"/>
      <c r="H512" s="1"/>
      <c r="I512" s="203"/>
      <c r="J512" s="1"/>
      <c r="N512" s="1"/>
    </row>
    <row r="513">
      <c r="C513" s="202"/>
      <c r="D513" s="202"/>
      <c r="F513" s="49"/>
      <c r="G513" s="1"/>
      <c r="H513" s="1"/>
      <c r="I513" s="203"/>
      <c r="J513" s="1"/>
      <c r="N513" s="1"/>
    </row>
    <row r="514">
      <c r="C514" s="202"/>
      <c r="D514" s="202"/>
      <c r="F514" s="49"/>
      <c r="G514" s="1"/>
      <c r="H514" s="1"/>
      <c r="I514" s="203"/>
      <c r="J514" s="1"/>
      <c r="N514" s="1"/>
    </row>
    <row r="515">
      <c r="C515" s="202"/>
      <c r="D515" s="202"/>
      <c r="F515" s="49"/>
      <c r="G515" s="1"/>
      <c r="H515" s="1"/>
      <c r="I515" s="203"/>
      <c r="J515" s="1"/>
      <c r="N515" s="1"/>
    </row>
    <row r="516">
      <c r="C516" s="202"/>
      <c r="D516" s="202"/>
      <c r="F516" s="49"/>
      <c r="G516" s="1"/>
      <c r="H516" s="1"/>
      <c r="I516" s="203"/>
      <c r="J516" s="1"/>
      <c r="N516" s="1"/>
    </row>
    <row r="517">
      <c r="C517" s="202"/>
      <c r="D517" s="202"/>
      <c r="F517" s="49"/>
      <c r="G517" s="1"/>
      <c r="H517" s="1"/>
      <c r="I517" s="203"/>
      <c r="J517" s="1"/>
      <c r="N517" s="1"/>
    </row>
    <row r="518">
      <c r="C518" s="202"/>
      <c r="D518" s="202"/>
      <c r="F518" s="49"/>
      <c r="G518" s="1"/>
      <c r="H518" s="1"/>
      <c r="I518" s="203"/>
      <c r="J518" s="1"/>
      <c r="N518" s="1"/>
    </row>
    <row r="519">
      <c r="C519" s="202"/>
      <c r="D519" s="202"/>
      <c r="F519" s="49"/>
      <c r="G519" s="1"/>
      <c r="H519" s="1"/>
      <c r="I519" s="203"/>
      <c r="J519" s="1"/>
      <c r="N519" s="1"/>
    </row>
    <row r="520">
      <c r="C520" s="202"/>
      <c r="D520" s="202"/>
      <c r="F520" s="49"/>
      <c r="G520" s="1"/>
      <c r="H520" s="1"/>
      <c r="I520" s="203"/>
      <c r="J520" s="1"/>
      <c r="N520" s="1"/>
    </row>
    <row r="521">
      <c r="C521" s="202"/>
      <c r="D521" s="202"/>
      <c r="F521" s="49"/>
      <c r="G521" s="1"/>
      <c r="H521" s="1"/>
      <c r="I521" s="203"/>
      <c r="J521" s="1"/>
      <c r="N521" s="1"/>
    </row>
    <row r="522">
      <c r="C522" s="202"/>
      <c r="D522" s="202"/>
      <c r="F522" s="49"/>
      <c r="G522" s="1"/>
      <c r="H522" s="1"/>
      <c r="I522" s="203"/>
      <c r="J522" s="1"/>
      <c r="N522" s="1"/>
    </row>
    <row r="523">
      <c r="C523" s="202"/>
      <c r="D523" s="202"/>
      <c r="F523" s="49"/>
      <c r="G523" s="1"/>
      <c r="H523" s="1"/>
      <c r="I523" s="203"/>
      <c r="J523" s="1"/>
      <c r="N523" s="1"/>
    </row>
    <row r="524">
      <c r="C524" s="202"/>
      <c r="D524" s="202"/>
      <c r="F524" s="49"/>
      <c r="G524" s="1"/>
      <c r="H524" s="1"/>
      <c r="I524" s="203"/>
      <c r="J524" s="1"/>
      <c r="N524" s="1"/>
    </row>
    <row r="525">
      <c r="C525" s="202"/>
      <c r="D525" s="202"/>
      <c r="F525" s="49"/>
      <c r="G525" s="1"/>
      <c r="H525" s="1"/>
      <c r="I525" s="203"/>
      <c r="J525" s="1"/>
      <c r="N525" s="1"/>
    </row>
    <row r="526">
      <c r="C526" s="202"/>
      <c r="D526" s="202"/>
      <c r="F526" s="49"/>
      <c r="G526" s="1"/>
      <c r="H526" s="1"/>
      <c r="I526" s="203"/>
      <c r="J526" s="1"/>
      <c r="N526" s="1"/>
    </row>
    <row r="527">
      <c r="C527" s="202"/>
      <c r="D527" s="202"/>
      <c r="F527" s="49"/>
      <c r="G527" s="1"/>
      <c r="H527" s="1"/>
      <c r="I527" s="203"/>
      <c r="J527" s="1"/>
      <c r="N527" s="1"/>
    </row>
    <row r="528">
      <c r="C528" s="202"/>
      <c r="D528" s="202"/>
      <c r="F528" s="49"/>
      <c r="G528" s="1"/>
      <c r="H528" s="1"/>
      <c r="I528" s="203"/>
      <c r="J528" s="1"/>
      <c r="N528" s="1"/>
    </row>
    <row r="529">
      <c r="C529" s="202"/>
      <c r="D529" s="202"/>
      <c r="F529" s="49"/>
      <c r="G529" s="1"/>
      <c r="H529" s="1"/>
      <c r="I529" s="203"/>
      <c r="J529" s="1"/>
      <c r="N529" s="1"/>
    </row>
    <row r="530">
      <c r="C530" s="202"/>
      <c r="D530" s="202"/>
      <c r="F530" s="49"/>
      <c r="G530" s="1"/>
      <c r="H530" s="1"/>
      <c r="I530" s="203"/>
      <c r="J530" s="1"/>
      <c r="N530" s="1"/>
    </row>
    <row r="531">
      <c r="C531" s="202"/>
      <c r="D531" s="202"/>
      <c r="F531" s="49"/>
      <c r="G531" s="1"/>
      <c r="H531" s="1"/>
      <c r="I531" s="203"/>
      <c r="J531" s="1"/>
      <c r="N531" s="1"/>
    </row>
    <row r="532">
      <c r="C532" s="202"/>
      <c r="D532" s="202"/>
      <c r="F532" s="49"/>
      <c r="G532" s="1"/>
      <c r="H532" s="1"/>
      <c r="I532" s="203"/>
      <c r="J532" s="1"/>
      <c r="N532" s="1"/>
    </row>
    <row r="533">
      <c r="C533" s="202"/>
      <c r="D533" s="202"/>
      <c r="F533" s="49"/>
      <c r="G533" s="1"/>
      <c r="H533" s="1"/>
      <c r="I533" s="203"/>
      <c r="J533" s="1"/>
      <c r="N533" s="1"/>
    </row>
    <row r="534">
      <c r="C534" s="202"/>
      <c r="D534" s="202"/>
      <c r="F534" s="49"/>
      <c r="G534" s="1"/>
      <c r="H534" s="1"/>
      <c r="I534" s="203"/>
      <c r="J534" s="1"/>
      <c r="N534" s="1"/>
    </row>
    <row r="535">
      <c r="C535" s="202"/>
      <c r="D535" s="202"/>
      <c r="F535" s="49"/>
      <c r="G535" s="1"/>
      <c r="H535" s="1"/>
      <c r="I535" s="203"/>
      <c r="J535" s="1"/>
      <c r="N535" s="1"/>
    </row>
    <row r="536">
      <c r="C536" s="202"/>
      <c r="D536" s="202"/>
      <c r="F536" s="49"/>
      <c r="G536" s="1"/>
      <c r="H536" s="1"/>
      <c r="I536" s="203"/>
      <c r="J536" s="1"/>
      <c r="N536" s="1"/>
    </row>
    <row r="537">
      <c r="C537" s="202"/>
      <c r="D537" s="202"/>
      <c r="F537" s="49"/>
      <c r="G537" s="1"/>
      <c r="H537" s="1"/>
      <c r="I537" s="203"/>
      <c r="J537" s="1"/>
      <c r="N537" s="1"/>
    </row>
    <row r="538">
      <c r="C538" s="202"/>
      <c r="D538" s="202"/>
      <c r="F538" s="49"/>
      <c r="G538" s="1"/>
      <c r="H538" s="1"/>
      <c r="I538" s="203"/>
      <c r="J538" s="1"/>
      <c r="N538" s="1"/>
    </row>
    <row r="539">
      <c r="C539" s="202"/>
      <c r="D539" s="202"/>
      <c r="F539" s="49"/>
      <c r="G539" s="1"/>
      <c r="H539" s="1"/>
      <c r="I539" s="203"/>
      <c r="J539" s="1"/>
      <c r="N539" s="1"/>
    </row>
    <row r="540">
      <c r="C540" s="202"/>
      <c r="D540" s="202"/>
      <c r="F540" s="49"/>
      <c r="G540" s="1"/>
      <c r="H540" s="1"/>
      <c r="I540" s="203"/>
      <c r="J540" s="1"/>
      <c r="N540" s="1"/>
    </row>
    <row r="541">
      <c r="C541" s="202"/>
      <c r="D541" s="202"/>
      <c r="F541" s="49"/>
      <c r="G541" s="1"/>
      <c r="H541" s="1"/>
      <c r="I541" s="203"/>
      <c r="J541" s="1"/>
      <c r="N541" s="1"/>
    </row>
    <row r="542">
      <c r="C542" s="202"/>
      <c r="D542" s="202"/>
      <c r="F542" s="49"/>
      <c r="G542" s="1"/>
      <c r="H542" s="1"/>
      <c r="I542" s="203"/>
      <c r="J542" s="1"/>
      <c r="N542" s="1"/>
    </row>
    <row r="543">
      <c r="C543" s="202"/>
      <c r="D543" s="202"/>
      <c r="F543" s="49"/>
      <c r="G543" s="1"/>
      <c r="H543" s="1"/>
      <c r="I543" s="203"/>
      <c r="J543" s="1"/>
      <c r="N543" s="1"/>
    </row>
    <row r="544">
      <c r="C544" s="202"/>
      <c r="D544" s="202"/>
      <c r="F544" s="49"/>
      <c r="G544" s="1"/>
      <c r="H544" s="1"/>
      <c r="I544" s="203"/>
      <c r="J544" s="1"/>
      <c r="N544" s="1"/>
    </row>
    <row r="545">
      <c r="C545" s="202"/>
      <c r="D545" s="202"/>
      <c r="F545" s="49"/>
      <c r="G545" s="1"/>
      <c r="H545" s="1"/>
      <c r="I545" s="203"/>
      <c r="J545" s="1"/>
      <c r="N545" s="1"/>
    </row>
    <row r="546">
      <c r="C546" s="202"/>
      <c r="D546" s="202"/>
      <c r="F546" s="49"/>
      <c r="G546" s="1"/>
      <c r="H546" s="1"/>
      <c r="I546" s="203"/>
      <c r="J546" s="1"/>
      <c r="N546" s="1"/>
    </row>
    <row r="547">
      <c r="C547" s="202"/>
      <c r="D547" s="202"/>
      <c r="F547" s="49"/>
      <c r="G547" s="1"/>
      <c r="H547" s="1"/>
      <c r="I547" s="203"/>
      <c r="J547" s="1"/>
      <c r="N547" s="1"/>
    </row>
    <row r="548">
      <c r="C548" s="202"/>
      <c r="D548" s="202"/>
      <c r="F548" s="49"/>
      <c r="G548" s="1"/>
      <c r="H548" s="1"/>
      <c r="I548" s="203"/>
      <c r="J548" s="1"/>
      <c r="N548" s="1"/>
    </row>
    <row r="549">
      <c r="C549" s="202"/>
      <c r="D549" s="202"/>
      <c r="F549" s="49"/>
      <c r="G549" s="1"/>
      <c r="H549" s="1"/>
      <c r="I549" s="203"/>
      <c r="J549" s="1"/>
      <c r="N549" s="1"/>
    </row>
    <row r="550">
      <c r="C550" s="202"/>
      <c r="D550" s="202"/>
      <c r="F550" s="49"/>
      <c r="G550" s="1"/>
      <c r="H550" s="1"/>
      <c r="I550" s="203"/>
      <c r="J550" s="1"/>
      <c r="N550" s="1"/>
    </row>
    <row r="551">
      <c r="C551" s="202"/>
      <c r="D551" s="202"/>
      <c r="F551" s="49"/>
      <c r="G551" s="1"/>
      <c r="H551" s="1"/>
      <c r="I551" s="203"/>
      <c r="J551" s="1"/>
      <c r="N551" s="1"/>
    </row>
    <row r="552">
      <c r="C552" s="202"/>
      <c r="D552" s="202"/>
      <c r="F552" s="49"/>
      <c r="G552" s="1"/>
      <c r="H552" s="1"/>
      <c r="I552" s="203"/>
      <c r="J552" s="1"/>
      <c r="N552" s="1"/>
    </row>
    <row r="553">
      <c r="C553" s="202"/>
      <c r="D553" s="202"/>
      <c r="F553" s="49"/>
      <c r="G553" s="1"/>
      <c r="H553" s="1"/>
      <c r="I553" s="203"/>
      <c r="J553" s="1"/>
      <c r="N553" s="1"/>
    </row>
    <row r="554">
      <c r="C554" s="202"/>
      <c r="D554" s="202"/>
      <c r="F554" s="49"/>
      <c r="G554" s="1"/>
      <c r="H554" s="1"/>
      <c r="I554" s="203"/>
      <c r="J554" s="1"/>
      <c r="N554" s="1"/>
    </row>
    <row r="555">
      <c r="C555" s="202"/>
      <c r="D555" s="202"/>
      <c r="F555" s="49"/>
      <c r="G555" s="1"/>
      <c r="H555" s="1"/>
      <c r="I555" s="203"/>
      <c r="J555" s="1"/>
      <c r="N555" s="1"/>
    </row>
    <row r="556">
      <c r="C556" s="202"/>
      <c r="D556" s="202"/>
      <c r="F556" s="49"/>
      <c r="G556" s="1"/>
      <c r="H556" s="1"/>
      <c r="I556" s="203"/>
      <c r="J556" s="1"/>
      <c r="N556" s="1"/>
    </row>
    <row r="557">
      <c r="C557" s="202"/>
      <c r="D557" s="202"/>
      <c r="F557" s="49"/>
      <c r="G557" s="1"/>
      <c r="H557" s="1"/>
      <c r="I557" s="203"/>
      <c r="J557" s="1"/>
      <c r="N557" s="1"/>
    </row>
    <row r="558">
      <c r="C558" s="202"/>
      <c r="D558" s="202"/>
      <c r="F558" s="49"/>
      <c r="G558" s="1"/>
      <c r="H558" s="1"/>
      <c r="I558" s="203"/>
      <c r="J558" s="1"/>
      <c r="N558" s="1"/>
    </row>
    <row r="559">
      <c r="C559" s="202"/>
      <c r="D559" s="202"/>
      <c r="F559" s="49"/>
      <c r="G559" s="1"/>
      <c r="H559" s="1"/>
      <c r="I559" s="203"/>
      <c r="J559" s="1"/>
      <c r="N559" s="1"/>
    </row>
    <row r="560">
      <c r="C560" s="202"/>
      <c r="D560" s="202"/>
      <c r="F560" s="49"/>
      <c r="G560" s="1"/>
      <c r="H560" s="1"/>
      <c r="I560" s="203"/>
      <c r="J560" s="1"/>
      <c r="N560" s="1"/>
    </row>
    <row r="561">
      <c r="C561" s="202"/>
      <c r="D561" s="202"/>
      <c r="F561" s="49"/>
      <c r="G561" s="1"/>
      <c r="H561" s="1"/>
      <c r="I561" s="203"/>
      <c r="J561" s="1"/>
      <c r="N561" s="1"/>
    </row>
    <row r="562">
      <c r="C562" s="202"/>
      <c r="D562" s="202"/>
      <c r="F562" s="49"/>
      <c r="G562" s="1"/>
      <c r="H562" s="1"/>
      <c r="I562" s="203"/>
      <c r="J562" s="1"/>
      <c r="N562" s="1"/>
    </row>
    <row r="563">
      <c r="C563" s="202"/>
      <c r="D563" s="202"/>
      <c r="F563" s="49"/>
      <c r="G563" s="1"/>
      <c r="H563" s="1"/>
      <c r="I563" s="203"/>
      <c r="J563" s="1"/>
      <c r="N563" s="1"/>
    </row>
    <row r="564">
      <c r="C564" s="202"/>
      <c r="D564" s="202"/>
      <c r="F564" s="49"/>
      <c r="G564" s="1"/>
      <c r="H564" s="1"/>
      <c r="I564" s="203"/>
      <c r="J564" s="1"/>
      <c r="N564" s="1"/>
    </row>
    <row r="565">
      <c r="C565" s="202"/>
      <c r="D565" s="202"/>
      <c r="F565" s="49"/>
      <c r="G565" s="1"/>
      <c r="H565" s="1"/>
      <c r="I565" s="203"/>
      <c r="J565" s="1"/>
      <c r="N565" s="1"/>
    </row>
    <row r="566">
      <c r="C566" s="202"/>
      <c r="D566" s="202"/>
      <c r="F566" s="49"/>
      <c r="G566" s="1"/>
      <c r="H566" s="1"/>
      <c r="I566" s="203"/>
      <c r="J566" s="1"/>
      <c r="N566" s="1"/>
    </row>
    <row r="567">
      <c r="C567" s="202"/>
      <c r="D567" s="202"/>
      <c r="F567" s="49"/>
      <c r="G567" s="1"/>
      <c r="H567" s="1"/>
      <c r="I567" s="203"/>
      <c r="J567" s="1"/>
      <c r="N567" s="1"/>
    </row>
    <row r="568">
      <c r="C568" s="202"/>
      <c r="D568" s="202"/>
      <c r="F568" s="49"/>
      <c r="G568" s="1"/>
      <c r="H568" s="1"/>
      <c r="I568" s="203"/>
      <c r="J568" s="1"/>
      <c r="N568" s="1"/>
    </row>
    <row r="569">
      <c r="C569" s="202"/>
      <c r="D569" s="202"/>
      <c r="F569" s="49"/>
      <c r="G569" s="1"/>
      <c r="H569" s="1"/>
      <c r="I569" s="203"/>
      <c r="J569" s="1"/>
      <c r="N569" s="1"/>
    </row>
    <row r="570">
      <c r="C570" s="202"/>
      <c r="D570" s="202"/>
      <c r="F570" s="49"/>
      <c r="G570" s="1"/>
      <c r="H570" s="1"/>
      <c r="I570" s="203"/>
      <c r="J570" s="1"/>
      <c r="N570" s="1"/>
    </row>
    <row r="571">
      <c r="C571" s="202"/>
      <c r="D571" s="202"/>
      <c r="F571" s="49"/>
      <c r="G571" s="1"/>
      <c r="H571" s="1"/>
      <c r="I571" s="203"/>
      <c r="J571" s="1"/>
      <c r="N571" s="1"/>
    </row>
    <row r="572">
      <c r="C572" s="202"/>
      <c r="D572" s="202"/>
      <c r="F572" s="49"/>
      <c r="G572" s="1"/>
      <c r="H572" s="1"/>
      <c r="I572" s="203"/>
      <c r="J572" s="1"/>
      <c r="N572" s="1"/>
    </row>
    <row r="573">
      <c r="C573" s="202"/>
      <c r="D573" s="202"/>
      <c r="F573" s="49"/>
      <c r="G573" s="1"/>
      <c r="H573" s="1"/>
      <c r="I573" s="203"/>
      <c r="J573" s="1"/>
      <c r="N573" s="1"/>
    </row>
    <row r="574">
      <c r="C574" s="202"/>
      <c r="D574" s="202"/>
      <c r="F574" s="49"/>
      <c r="G574" s="1"/>
      <c r="H574" s="1"/>
      <c r="I574" s="203"/>
      <c r="J574" s="1"/>
      <c r="N574" s="1"/>
    </row>
    <row r="575">
      <c r="C575" s="202"/>
      <c r="D575" s="202"/>
      <c r="F575" s="49"/>
      <c r="G575" s="1"/>
      <c r="H575" s="1"/>
      <c r="I575" s="203"/>
      <c r="J575" s="1"/>
      <c r="N575" s="1"/>
    </row>
    <row r="576">
      <c r="C576" s="202"/>
      <c r="D576" s="202"/>
      <c r="F576" s="49"/>
      <c r="G576" s="1"/>
      <c r="H576" s="1"/>
      <c r="I576" s="203"/>
      <c r="J576" s="1"/>
      <c r="N576" s="1"/>
    </row>
    <row r="577">
      <c r="C577" s="202"/>
      <c r="D577" s="202"/>
      <c r="F577" s="49"/>
      <c r="G577" s="1"/>
      <c r="H577" s="1"/>
      <c r="I577" s="203"/>
      <c r="J577" s="1"/>
      <c r="N577" s="1"/>
    </row>
    <row r="578">
      <c r="C578" s="202"/>
      <c r="D578" s="202"/>
      <c r="F578" s="49"/>
      <c r="G578" s="1"/>
      <c r="H578" s="1"/>
      <c r="I578" s="203"/>
      <c r="J578" s="1"/>
      <c r="N578" s="1"/>
    </row>
    <row r="579">
      <c r="C579" s="202"/>
      <c r="D579" s="202"/>
      <c r="F579" s="49"/>
      <c r="G579" s="1"/>
      <c r="H579" s="1"/>
      <c r="I579" s="203"/>
      <c r="J579" s="1"/>
      <c r="N579" s="1"/>
    </row>
    <row r="580">
      <c r="C580" s="202"/>
      <c r="D580" s="202"/>
      <c r="F580" s="49"/>
      <c r="G580" s="1"/>
      <c r="H580" s="1"/>
      <c r="I580" s="203"/>
      <c r="J580" s="1"/>
      <c r="N580" s="1"/>
    </row>
    <row r="581">
      <c r="C581" s="202"/>
      <c r="D581" s="202"/>
      <c r="F581" s="49"/>
      <c r="G581" s="1"/>
      <c r="H581" s="1"/>
      <c r="I581" s="203"/>
      <c r="J581" s="1"/>
      <c r="N581" s="1"/>
    </row>
    <row r="582">
      <c r="C582" s="202"/>
      <c r="D582" s="202"/>
      <c r="F582" s="49"/>
      <c r="G582" s="1"/>
      <c r="H582" s="1"/>
      <c r="I582" s="203"/>
      <c r="J582" s="1"/>
      <c r="N582" s="1"/>
    </row>
    <row r="583">
      <c r="C583" s="202"/>
      <c r="D583" s="202"/>
      <c r="F583" s="49"/>
      <c r="G583" s="1"/>
      <c r="H583" s="1"/>
      <c r="I583" s="203"/>
      <c r="J583" s="1"/>
      <c r="N583" s="1"/>
    </row>
    <row r="584">
      <c r="C584" s="202"/>
      <c r="D584" s="202"/>
      <c r="F584" s="49"/>
      <c r="G584" s="1"/>
      <c r="H584" s="1"/>
      <c r="I584" s="203"/>
      <c r="J584" s="1"/>
      <c r="N584" s="1"/>
    </row>
    <row r="585">
      <c r="C585" s="202"/>
      <c r="D585" s="202"/>
      <c r="F585" s="49"/>
      <c r="G585" s="1"/>
      <c r="H585" s="1"/>
      <c r="I585" s="203"/>
      <c r="J585" s="1"/>
      <c r="N585" s="1"/>
    </row>
    <row r="586">
      <c r="C586" s="202"/>
      <c r="D586" s="202"/>
      <c r="F586" s="49"/>
      <c r="G586" s="1"/>
      <c r="H586" s="1"/>
      <c r="I586" s="203"/>
      <c r="J586" s="1"/>
      <c r="N586" s="1"/>
    </row>
    <row r="587">
      <c r="C587" s="202"/>
      <c r="D587" s="202"/>
      <c r="F587" s="49"/>
      <c r="G587" s="1"/>
      <c r="H587" s="1"/>
      <c r="I587" s="203"/>
      <c r="J587" s="1"/>
      <c r="N587" s="1"/>
    </row>
    <row r="588">
      <c r="C588" s="202"/>
      <c r="D588" s="202"/>
      <c r="F588" s="49"/>
      <c r="G588" s="1"/>
      <c r="H588" s="1"/>
      <c r="I588" s="203"/>
      <c r="J588" s="1"/>
      <c r="N588" s="1"/>
    </row>
    <row r="589">
      <c r="C589" s="202"/>
      <c r="D589" s="202"/>
      <c r="F589" s="49"/>
      <c r="G589" s="1"/>
      <c r="H589" s="1"/>
      <c r="I589" s="203"/>
      <c r="J589" s="1"/>
      <c r="N589" s="1"/>
    </row>
    <row r="590">
      <c r="C590" s="202"/>
      <c r="D590" s="202"/>
      <c r="F590" s="49"/>
      <c r="G590" s="1"/>
      <c r="H590" s="1"/>
      <c r="I590" s="203"/>
      <c r="J590" s="1"/>
      <c r="N590" s="1"/>
    </row>
    <row r="591">
      <c r="C591" s="202"/>
      <c r="D591" s="202"/>
      <c r="F591" s="49"/>
      <c r="G591" s="1"/>
      <c r="H591" s="1"/>
      <c r="I591" s="203"/>
      <c r="J591" s="1"/>
      <c r="N591" s="1"/>
    </row>
    <row r="592">
      <c r="C592" s="202"/>
      <c r="D592" s="202"/>
      <c r="F592" s="49"/>
      <c r="G592" s="1"/>
      <c r="H592" s="1"/>
      <c r="I592" s="203"/>
      <c r="J592" s="1"/>
      <c r="N592" s="1"/>
    </row>
    <row r="593">
      <c r="C593" s="202"/>
      <c r="D593" s="202"/>
      <c r="F593" s="49"/>
      <c r="G593" s="1"/>
      <c r="H593" s="1"/>
      <c r="I593" s="203"/>
      <c r="J593" s="1"/>
      <c r="N593" s="1"/>
    </row>
    <row r="594">
      <c r="C594" s="202"/>
      <c r="D594" s="202"/>
      <c r="F594" s="49"/>
      <c r="G594" s="1"/>
      <c r="H594" s="1"/>
      <c r="I594" s="203"/>
      <c r="J594" s="1"/>
      <c r="N594" s="1"/>
    </row>
    <row r="595">
      <c r="C595" s="202"/>
      <c r="D595" s="202"/>
      <c r="F595" s="49"/>
      <c r="G595" s="1"/>
      <c r="H595" s="1"/>
      <c r="I595" s="203"/>
      <c r="J595" s="1"/>
      <c r="N595" s="1"/>
    </row>
    <row r="596">
      <c r="C596" s="202"/>
      <c r="D596" s="202"/>
      <c r="F596" s="49"/>
      <c r="G596" s="1"/>
      <c r="H596" s="1"/>
      <c r="I596" s="203"/>
      <c r="J596" s="1"/>
      <c r="N596" s="1"/>
    </row>
    <row r="597">
      <c r="C597" s="202"/>
      <c r="D597" s="202"/>
      <c r="F597" s="49"/>
      <c r="G597" s="1"/>
      <c r="H597" s="1"/>
      <c r="I597" s="203"/>
      <c r="J597" s="1"/>
      <c r="N597" s="1"/>
    </row>
    <row r="598">
      <c r="C598" s="202"/>
      <c r="D598" s="202"/>
      <c r="F598" s="49"/>
      <c r="G598" s="1"/>
      <c r="H598" s="1"/>
      <c r="I598" s="203"/>
      <c r="J598" s="1"/>
      <c r="N598" s="1"/>
    </row>
    <row r="599">
      <c r="C599" s="202"/>
      <c r="D599" s="202"/>
      <c r="F599" s="49"/>
      <c r="G599" s="1"/>
      <c r="H599" s="1"/>
      <c r="I599" s="203"/>
      <c r="J599" s="1"/>
      <c r="N599" s="1"/>
    </row>
    <row r="600">
      <c r="C600" s="202"/>
      <c r="D600" s="202"/>
      <c r="F600" s="49"/>
      <c r="G600" s="1"/>
      <c r="H600" s="1"/>
      <c r="I600" s="203"/>
      <c r="J600" s="1"/>
      <c r="N600" s="1"/>
    </row>
    <row r="601">
      <c r="C601" s="202"/>
      <c r="D601" s="202"/>
      <c r="F601" s="49"/>
      <c r="G601" s="1"/>
      <c r="H601" s="1"/>
      <c r="I601" s="203"/>
      <c r="J601" s="1"/>
      <c r="N601" s="1"/>
    </row>
    <row r="602">
      <c r="C602" s="202"/>
      <c r="D602" s="202"/>
      <c r="F602" s="49"/>
      <c r="G602" s="1"/>
      <c r="H602" s="1"/>
      <c r="I602" s="203"/>
      <c r="J602" s="1"/>
      <c r="N602" s="1"/>
    </row>
    <row r="603">
      <c r="C603" s="202"/>
      <c r="D603" s="202"/>
      <c r="F603" s="49"/>
      <c r="G603" s="1"/>
      <c r="H603" s="1"/>
      <c r="I603" s="203"/>
      <c r="J603" s="1"/>
      <c r="N603" s="1"/>
    </row>
    <row r="604">
      <c r="C604" s="202"/>
      <c r="D604" s="202"/>
      <c r="F604" s="49"/>
      <c r="G604" s="1"/>
      <c r="H604" s="1"/>
      <c r="I604" s="203"/>
      <c r="J604" s="1"/>
      <c r="N604" s="1"/>
    </row>
    <row r="605">
      <c r="C605" s="202"/>
      <c r="D605" s="202"/>
      <c r="F605" s="49"/>
      <c r="G605" s="1"/>
      <c r="H605" s="1"/>
      <c r="I605" s="203"/>
      <c r="J605" s="1"/>
      <c r="N605" s="1"/>
    </row>
    <row r="606">
      <c r="C606" s="202"/>
      <c r="D606" s="202"/>
      <c r="F606" s="49"/>
      <c r="G606" s="1"/>
      <c r="H606" s="1"/>
      <c r="I606" s="203"/>
      <c r="J606" s="1"/>
      <c r="N606" s="1"/>
    </row>
    <row r="607">
      <c r="C607" s="202"/>
      <c r="D607" s="202"/>
      <c r="F607" s="49"/>
      <c r="G607" s="1"/>
      <c r="H607" s="1"/>
      <c r="I607" s="203"/>
      <c r="J607" s="1"/>
      <c r="N607" s="1"/>
    </row>
    <row r="608">
      <c r="C608" s="202"/>
      <c r="D608" s="202"/>
      <c r="F608" s="49"/>
      <c r="G608" s="1"/>
      <c r="H608" s="1"/>
      <c r="I608" s="203"/>
      <c r="J608" s="1"/>
      <c r="N608" s="1"/>
    </row>
    <row r="609">
      <c r="C609" s="202"/>
      <c r="D609" s="202"/>
      <c r="F609" s="49"/>
      <c r="G609" s="1"/>
      <c r="H609" s="1"/>
      <c r="I609" s="203"/>
      <c r="J609" s="1"/>
      <c r="N609" s="1"/>
    </row>
    <row r="610">
      <c r="C610" s="202"/>
      <c r="D610" s="202"/>
      <c r="F610" s="49"/>
      <c r="G610" s="1"/>
      <c r="H610" s="1"/>
      <c r="I610" s="203"/>
      <c r="J610" s="1"/>
      <c r="N610" s="1"/>
    </row>
    <row r="611">
      <c r="C611" s="202"/>
      <c r="D611" s="202"/>
      <c r="F611" s="49"/>
      <c r="G611" s="1"/>
      <c r="H611" s="1"/>
      <c r="I611" s="203"/>
      <c r="J611" s="1"/>
      <c r="N611" s="1"/>
    </row>
    <row r="612">
      <c r="C612" s="202"/>
      <c r="D612" s="202"/>
      <c r="F612" s="49"/>
      <c r="G612" s="1"/>
      <c r="H612" s="1"/>
      <c r="I612" s="203"/>
      <c r="J612" s="1"/>
      <c r="N612" s="1"/>
    </row>
    <row r="613">
      <c r="C613" s="202"/>
      <c r="D613" s="202"/>
      <c r="F613" s="49"/>
      <c r="G613" s="1"/>
      <c r="H613" s="1"/>
      <c r="I613" s="203"/>
      <c r="J613" s="1"/>
      <c r="N613" s="1"/>
    </row>
    <row r="614">
      <c r="C614" s="202"/>
      <c r="D614" s="202"/>
      <c r="F614" s="49"/>
      <c r="G614" s="1"/>
      <c r="H614" s="1"/>
      <c r="I614" s="203"/>
      <c r="J614" s="1"/>
      <c r="N614" s="1"/>
    </row>
    <row r="615">
      <c r="C615" s="202"/>
      <c r="D615" s="202"/>
      <c r="F615" s="49"/>
      <c r="G615" s="1"/>
      <c r="H615" s="1"/>
      <c r="I615" s="203"/>
      <c r="J615" s="1"/>
      <c r="N615" s="1"/>
    </row>
    <row r="616">
      <c r="C616" s="202"/>
      <c r="D616" s="202"/>
      <c r="F616" s="49"/>
      <c r="G616" s="1"/>
      <c r="H616" s="1"/>
      <c r="I616" s="203"/>
      <c r="J616" s="1"/>
      <c r="N616" s="1"/>
    </row>
    <row r="617">
      <c r="C617" s="202"/>
      <c r="D617" s="202"/>
      <c r="F617" s="49"/>
      <c r="G617" s="1"/>
      <c r="H617" s="1"/>
      <c r="I617" s="203"/>
      <c r="J617" s="1"/>
      <c r="N617" s="1"/>
    </row>
    <row r="618">
      <c r="C618" s="202"/>
      <c r="D618" s="202"/>
      <c r="F618" s="49"/>
      <c r="G618" s="1"/>
      <c r="H618" s="1"/>
      <c r="I618" s="203"/>
      <c r="J618" s="1"/>
      <c r="N618" s="1"/>
    </row>
    <row r="619">
      <c r="C619" s="202"/>
      <c r="D619" s="202"/>
      <c r="F619" s="49"/>
      <c r="G619" s="1"/>
      <c r="H619" s="1"/>
      <c r="I619" s="203"/>
      <c r="J619" s="1"/>
      <c r="N619" s="1"/>
    </row>
    <row r="620">
      <c r="C620" s="202"/>
      <c r="D620" s="202"/>
      <c r="F620" s="49"/>
      <c r="G620" s="1"/>
      <c r="H620" s="1"/>
      <c r="I620" s="203"/>
      <c r="J620" s="1"/>
      <c r="N620" s="1"/>
    </row>
    <row r="621">
      <c r="C621" s="202"/>
      <c r="D621" s="202"/>
      <c r="F621" s="49"/>
      <c r="G621" s="1"/>
      <c r="H621" s="1"/>
      <c r="I621" s="203"/>
      <c r="J621" s="1"/>
      <c r="N621" s="1"/>
    </row>
    <row r="622">
      <c r="C622" s="202"/>
      <c r="D622" s="202"/>
      <c r="F622" s="49"/>
      <c r="G622" s="1"/>
      <c r="H622" s="1"/>
      <c r="I622" s="203"/>
      <c r="J622" s="1"/>
      <c r="N622" s="1"/>
    </row>
    <row r="623">
      <c r="C623" s="202"/>
      <c r="D623" s="202"/>
      <c r="F623" s="49"/>
      <c r="G623" s="1"/>
      <c r="H623" s="1"/>
      <c r="I623" s="203"/>
      <c r="J623" s="1"/>
      <c r="N623" s="1"/>
    </row>
    <row r="624">
      <c r="C624" s="202"/>
      <c r="D624" s="202"/>
      <c r="F624" s="49"/>
      <c r="G624" s="1"/>
      <c r="H624" s="1"/>
      <c r="I624" s="203"/>
      <c r="J624" s="1"/>
      <c r="N624" s="1"/>
    </row>
    <row r="625">
      <c r="C625" s="202"/>
      <c r="D625" s="202"/>
      <c r="F625" s="49"/>
      <c r="G625" s="1"/>
      <c r="H625" s="1"/>
      <c r="I625" s="203"/>
      <c r="J625" s="1"/>
      <c r="N625" s="1"/>
    </row>
    <row r="626">
      <c r="C626" s="202"/>
      <c r="D626" s="202"/>
      <c r="F626" s="49"/>
      <c r="G626" s="1"/>
      <c r="H626" s="1"/>
      <c r="I626" s="203"/>
      <c r="J626" s="1"/>
      <c r="N626" s="1"/>
    </row>
    <row r="627">
      <c r="C627" s="202"/>
      <c r="D627" s="202"/>
      <c r="F627" s="49"/>
      <c r="G627" s="1"/>
      <c r="H627" s="1"/>
      <c r="I627" s="203"/>
      <c r="J627" s="1"/>
      <c r="N627" s="1"/>
    </row>
    <row r="628">
      <c r="C628" s="202"/>
      <c r="D628" s="202"/>
      <c r="F628" s="49"/>
      <c r="G628" s="1"/>
      <c r="H628" s="1"/>
      <c r="I628" s="203"/>
      <c r="J628" s="1"/>
      <c r="N628" s="1"/>
    </row>
    <row r="629">
      <c r="C629" s="202"/>
      <c r="D629" s="202"/>
      <c r="F629" s="49"/>
      <c r="G629" s="1"/>
      <c r="H629" s="1"/>
      <c r="I629" s="203"/>
      <c r="J629" s="1"/>
      <c r="N629" s="1"/>
    </row>
    <row r="630">
      <c r="C630" s="202"/>
      <c r="D630" s="202"/>
      <c r="F630" s="49"/>
      <c r="G630" s="1"/>
      <c r="H630" s="1"/>
      <c r="I630" s="203"/>
      <c r="J630" s="1"/>
      <c r="N630" s="1"/>
    </row>
    <row r="631">
      <c r="C631" s="202"/>
      <c r="D631" s="202"/>
      <c r="F631" s="49"/>
      <c r="G631" s="1"/>
      <c r="H631" s="1"/>
      <c r="I631" s="203"/>
      <c r="J631" s="1"/>
      <c r="N631" s="1"/>
    </row>
    <row r="632">
      <c r="C632" s="202"/>
      <c r="D632" s="202"/>
      <c r="F632" s="49"/>
      <c r="G632" s="1"/>
      <c r="H632" s="1"/>
      <c r="I632" s="203"/>
      <c r="J632" s="1"/>
      <c r="N632" s="1"/>
    </row>
    <row r="633">
      <c r="C633" s="202"/>
      <c r="D633" s="202"/>
      <c r="F633" s="49"/>
      <c r="G633" s="1"/>
      <c r="H633" s="1"/>
      <c r="I633" s="203"/>
      <c r="J633" s="1"/>
      <c r="N633" s="1"/>
    </row>
    <row r="634">
      <c r="C634" s="202"/>
      <c r="D634" s="202"/>
      <c r="F634" s="49"/>
      <c r="G634" s="1"/>
      <c r="H634" s="1"/>
      <c r="I634" s="203"/>
      <c r="J634" s="1"/>
      <c r="N634" s="1"/>
    </row>
    <row r="635">
      <c r="C635" s="202"/>
      <c r="D635" s="202"/>
      <c r="F635" s="49"/>
      <c r="G635" s="1"/>
      <c r="H635" s="1"/>
      <c r="I635" s="203"/>
      <c r="J635" s="1"/>
      <c r="N635" s="1"/>
    </row>
    <row r="636">
      <c r="C636" s="202"/>
      <c r="D636" s="202"/>
      <c r="F636" s="49"/>
      <c r="G636" s="1"/>
      <c r="H636" s="1"/>
      <c r="I636" s="203"/>
      <c r="J636" s="1"/>
      <c r="N636" s="1"/>
    </row>
    <row r="637">
      <c r="C637" s="202"/>
      <c r="D637" s="202"/>
      <c r="F637" s="49"/>
      <c r="G637" s="1"/>
      <c r="H637" s="1"/>
      <c r="I637" s="203"/>
      <c r="J637" s="1"/>
      <c r="N637" s="1"/>
    </row>
    <row r="638">
      <c r="C638" s="202"/>
      <c r="D638" s="202"/>
      <c r="F638" s="49"/>
      <c r="G638" s="1"/>
      <c r="H638" s="1"/>
      <c r="I638" s="203"/>
      <c r="J638" s="1"/>
      <c r="N638" s="1"/>
    </row>
    <row r="639">
      <c r="C639" s="202"/>
      <c r="D639" s="202"/>
      <c r="F639" s="49"/>
      <c r="G639" s="1"/>
      <c r="H639" s="1"/>
      <c r="I639" s="203"/>
      <c r="J639" s="1"/>
      <c r="N639" s="1"/>
    </row>
    <row r="640">
      <c r="C640" s="202"/>
      <c r="D640" s="202"/>
      <c r="F640" s="49"/>
      <c r="G640" s="1"/>
      <c r="H640" s="1"/>
      <c r="I640" s="203"/>
      <c r="J640" s="1"/>
      <c r="N640" s="1"/>
    </row>
    <row r="641">
      <c r="C641" s="202"/>
      <c r="D641" s="202"/>
      <c r="F641" s="49"/>
      <c r="G641" s="1"/>
      <c r="H641" s="1"/>
      <c r="I641" s="203"/>
      <c r="J641" s="1"/>
      <c r="N641" s="1"/>
    </row>
    <row r="642">
      <c r="C642" s="202"/>
      <c r="D642" s="202"/>
      <c r="F642" s="49"/>
      <c r="G642" s="1"/>
      <c r="H642" s="1"/>
      <c r="I642" s="203"/>
      <c r="J642" s="1"/>
      <c r="N642" s="1"/>
    </row>
    <row r="643">
      <c r="C643" s="202"/>
      <c r="D643" s="202"/>
      <c r="F643" s="49"/>
      <c r="G643" s="1"/>
      <c r="H643" s="1"/>
      <c r="I643" s="203"/>
      <c r="J643" s="1"/>
      <c r="N643" s="1"/>
    </row>
    <row r="644">
      <c r="C644" s="202"/>
      <c r="D644" s="202"/>
      <c r="F644" s="49"/>
      <c r="G644" s="1"/>
      <c r="H644" s="1"/>
      <c r="I644" s="203"/>
      <c r="J644" s="1"/>
      <c r="N644" s="1"/>
    </row>
    <row r="645">
      <c r="C645" s="202"/>
      <c r="D645" s="202"/>
      <c r="F645" s="49"/>
      <c r="G645" s="1"/>
      <c r="H645" s="1"/>
      <c r="I645" s="203"/>
      <c r="J645" s="1"/>
      <c r="N645" s="1"/>
    </row>
    <row r="646">
      <c r="C646" s="202"/>
      <c r="D646" s="202"/>
      <c r="F646" s="49"/>
      <c r="G646" s="1"/>
      <c r="H646" s="1"/>
      <c r="I646" s="203"/>
      <c r="J646" s="1"/>
      <c r="N646" s="1"/>
    </row>
    <row r="647">
      <c r="C647" s="202"/>
      <c r="D647" s="202"/>
      <c r="F647" s="49"/>
      <c r="G647" s="1"/>
      <c r="H647" s="1"/>
      <c r="I647" s="203"/>
      <c r="J647" s="1"/>
      <c r="N647" s="1"/>
    </row>
    <row r="648">
      <c r="C648" s="202"/>
      <c r="D648" s="202"/>
      <c r="F648" s="49"/>
      <c r="G648" s="1"/>
      <c r="H648" s="1"/>
      <c r="I648" s="203"/>
      <c r="J648" s="1"/>
      <c r="N648" s="1"/>
    </row>
    <row r="649">
      <c r="C649" s="202"/>
      <c r="D649" s="202"/>
      <c r="F649" s="49"/>
      <c r="G649" s="1"/>
      <c r="H649" s="1"/>
      <c r="I649" s="203"/>
      <c r="J649" s="1"/>
      <c r="N649" s="1"/>
    </row>
    <row r="650">
      <c r="C650" s="202"/>
      <c r="D650" s="202"/>
      <c r="F650" s="49"/>
      <c r="G650" s="1"/>
      <c r="H650" s="1"/>
      <c r="I650" s="203"/>
      <c r="J650" s="1"/>
      <c r="N650" s="1"/>
    </row>
    <row r="651">
      <c r="C651" s="202"/>
      <c r="D651" s="202"/>
      <c r="F651" s="49"/>
      <c r="G651" s="1"/>
      <c r="H651" s="1"/>
      <c r="I651" s="203"/>
      <c r="J651" s="1"/>
      <c r="N651" s="1"/>
    </row>
    <row r="652">
      <c r="C652" s="202"/>
      <c r="D652" s="202"/>
      <c r="F652" s="49"/>
      <c r="G652" s="1"/>
      <c r="H652" s="1"/>
      <c r="I652" s="203"/>
      <c r="J652" s="1"/>
      <c r="N652" s="1"/>
    </row>
    <row r="653">
      <c r="C653" s="202"/>
      <c r="D653" s="202"/>
      <c r="F653" s="49"/>
      <c r="G653" s="1"/>
      <c r="H653" s="1"/>
      <c r="I653" s="203"/>
      <c r="J653" s="1"/>
      <c r="N653" s="1"/>
    </row>
    <row r="654">
      <c r="C654" s="202"/>
      <c r="D654" s="202"/>
      <c r="F654" s="49"/>
      <c r="G654" s="1"/>
      <c r="H654" s="1"/>
      <c r="I654" s="203"/>
      <c r="J654" s="1"/>
      <c r="N654" s="1"/>
    </row>
    <row r="655">
      <c r="C655" s="202"/>
      <c r="D655" s="202"/>
      <c r="F655" s="49"/>
      <c r="G655" s="1"/>
      <c r="H655" s="1"/>
      <c r="I655" s="203"/>
      <c r="J655" s="1"/>
      <c r="N655" s="1"/>
    </row>
    <row r="656">
      <c r="C656" s="202"/>
      <c r="D656" s="202"/>
      <c r="F656" s="49"/>
      <c r="G656" s="1"/>
      <c r="H656" s="1"/>
      <c r="I656" s="203"/>
      <c r="J656" s="1"/>
      <c r="N656" s="1"/>
    </row>
    <row r="657">
      <c r="C657" s="202"/>
      <c r="D657" s="202"/>
      <c r="F657" s="49"/>
      <c r="G657" s="1"/>
      <c r="H657" s="1"/>
      <c r="I657" s="203"/>
      <c r="J657" s="1"/>
      <c r="N657" s="1"/>
    </row>
    <row r="658">
      <c r="C658" s="202"/>
      <c r="D658" s="202"/>
      <c r="F658" s="49"/>
      <c r="G658" s="1"/>
      <c r="H658" s="1"/>
      <c r="I658" s="203"/>
      <c r="J658" s="1"/>
      <c r="N658" s="1"/>
    </row>
    <row r="659">
      <c r="C659" s="202"/>
      <c r="D659" s="202"/>
      <c r="F659" s="49"/>
      <c r="G659" s="1"/>
      <c r="H659" s="1"/>
      <c r="I659" s="203"/>
      <c r="J659" s="1"/>
      <c r="N659" s="1"/>
    </row>
    <row r="660">
      <c r="C660" s="202"/>
      <c r="D660" s="202"/>
      <c r="F660" s="49"/>
      <c r="G660" s="1"/>
      <c r="H660" s="1"/>
      <c r="I660" s="203"/>
      <c r="J660" s="1"/>
      <c r="N660" s="1"/>
    </row>
    <row r="661">
      <c r="C661" s="202"/>
      <c r="D661" s="202"/>
      <c r="F661" s="49"/>
      <c r="G661" s="1"/>
      <c r="H661" s="1"/>
      <c r="I661" s="203"/>
      <c r="J661" s="1"/>
      <c r="N661" s="1"/>
    </row>
    <row r="662">
      <c r="C662" s="202"/>
      <c r="D662" s="202"/>
      <c r="F662" s="49"/>
      <c r="G662" s="1"/>
      <c r="H662" s="1"/>
      <c r="I662" s="203"/>
      <c r="J662" s="1"/>
      <c r="N662" s="1"/>
    </row>
    <row r="663">
      <c r="C663" s="202"/>
      <c r="D663" s="202"/>
      <c r="F663" s="49"/>
      <c r="G663" s="1"/>
      <c r="H663" s="1"/>
      <c r="I663" s="203"/>
      <c r="J663" s="1"/>
      <c r="N663" s="1"/>
    </row>
    <row r="664">
      <c r="C664" s="202"/>
      <c r="D664" s="202"/>
      <c r="F664" s="49"/>
      <c r="G664" s="1"/>
      <c r="H664" s="1"/>
      <c r="I664" s="203"/>
      <c r="J664" s="1"/>
      <c r="N664" s="1"/>
    </row>
    <row r="665">
      <c r="C665" s="202"/>
      <c r="D665" s="202"/>
      <c r="F665" s="49"/>
      <c r="G665" s="1"/>
      <c r="H665" s="1"/>
      <c r="I665" s="203"/>
      <c r="J665" s="1"/>
      <c r="N665" s="1"/>
    </row>
    <row r="666">
      <c r="C666" s="202"/>
      <c r="D666" s="202"/>
      <c r="F666" s="49"/>
      <c r="G666" s="1"/>
      <c r="H666" s="1"/>
      <c r="I666" s="203"/>
      <c r="J666" s="1"/>
      <c r="N666" s="1"/>
    </row>
    <row r="667">
      <c r="C667" s="202"/>
      <c r="D667" s="202"/>
      <c r="F667" s="49"/>
      <c r="G667" s="1"/>
      <c r="H667" s="1"/>
      <c r="I667" s="203"/>
      <c r="J667" s="1"/>
      <c r="N667" s="1"/>
    </row>
    <row r="668">
      <c r="C668" s="202"/>
      <c r="D668" s="202"/>
      <c r="F668" s="49"/>
      <c r="G668" s="1"/>
      <c r="H668" s="1"/>
      <c r="I668" s="203"/>
      <c r="J668" s="1"/>
      <c r="N668" s="1"/>
    </row>
    <row r="669">
      <c r="C669" s="202"/>
      <c r="D669" s="202"/>
      <c r="F669" s="49"/>
      <c r="G669" s="1"/>
      <c r="H669" s="1"/>
      <c r="I669" s="203"/>
      <c r="J669" s="1"/>
      <c r="N669" s="1"/>
    </row>
    <row r="670">
      <c r="C670" s="202"/>
      <c r="D670" s="202"/>
      <c r="F670" s="49"/>
      <c r="G670" s="1"/>
      <c r="H670" s="1"/>
      <c r="I670" s="203"/>
      <c r="J670" s="1"/>
      <c r="N670" s="1"/>
    </row>
    <row r="671">
      <c r="C671" s="202"/>
      <c r="D671" s="202"/>
      <c r="F671" s="49"/>
      <c r="G671" s="1"/>
      <c r="H671" s="1"/>
      <c r="I671" s="203"/>
      <c r="J671" s="1"/>
      <c r="N671" s="1"/>
    </row>
    <row r="672">
      <c r="C672" s="202"/>
      <c r="D672" s="202"/>
      <c r="F672" s="49"/>
      <c r="G672" s="1"/>
      <c r="H672" s="1"/>
      <c r="I672" s="203"/>
      <c r="J672" s="1"/>
      <c r="N672" s="1"/>
    </row>
    <row r="673">
      <c r="C673" s="202"/>
      <c r="D673" s="202"/>
      <c r="F673" s="49"/>
      <c r="G673" s="1"/>
      <c r="H673" s="1"/>
      <c r="I673" s="203"/>
      <c r="J673" s="1"/>
      <c r="N673" s="1"/>
    </row>
    <row r="674">
      <c r="C674" s="202"/>
      <c r="D674" s="202"/>
      <c r="F674" s="49"/>
      <c r="G674" s="1"/>
      <c r="H674" s="1"/>
      <c r="I674" s="203"/>
      <c r="J674" s="1"/>
      <c r="N674" s="1"/>
    </row>
    <row r="675">
      <c r="C675" s="202"/>
      <c r="D675" s="202"/>
      <c r="F675" s="49"/>
      <c r="G675" s="1"/>
      <c r="H675" s="1"/>
      <c r="I675" s="203"/>
      <c r="J675" s="1"/>
      <c r="N675" s="1"/>
    </row>
    <row r="676">
      <c r="C676" s="202"/>
      <c r="D676" s="202"/>
      <c r="F676" s="49"/>
      <c r="G676" s="1"/>
      <c r="H676" s="1"/>
      <c r="I676" s="203"/>
      <c r="J676" s="1"/>
      <c r="N676" s="1"/>
    </row>
    <row r="677">
      <c r="C677" s="202"/>
      <c r="D677" s="202"/>
      <c r="F677" s="49"/>
      <c r="G677" s="1"/>
      <c r="H677" s="1"/>
      <c r="I677" s="203"/>
      <c r="J677" s="1"/>
      <c r="N677" s="1"/>
    </row>
    <row r="678">
      <c r="C678" s="202"/>
      <c r="D678" s="202"/>
      <c r="F678" s="49"/>
      <c r="G678" s="1"/>
      <c r="H678" s="1"/>
      <c r="I678" s="203"/>
      <c r="J678" s="1"/>
      <c r="N678" s="1"/>
    </row>
    <row r="679">
      <c r="C679" s="202"/>
      <c r="D679" s="202"/>
      <c r="F679" s="49"/>
      <c r="G679" s="1"/>
      <c r="H679" s="1"/>
      <c r="I679" s="203"/>
      <c r="J679" s="1"/>
      <c r="N679" s="1"/>
    </row>
    <row r="680">
      <c r="C680" s="202"/>
      <c r="D680" s="202"/>
      <c r="F680" s="49"/>
      <c r="G680" s="1"/>
      <c r="H680" s="1"/>
      <c r="I680" s="203"/>
      <c r="J680" s="1"/>
      <c r="N680" s="1"/>
    </row>
    <row r="681">
      <c r="C681" s="202"/>
      <c r="D681" s="202"/>
      <c r="F681" s="49"/>
      <c r="G681" s="1"/>
      <c r="H681" s="1"/>
      <c r="I681" s="203"/>
      <c r="J681" s="1"/>
      <c r="N681" s="1"/>
    </row>
    <row r="682">
      <c r="C682" s="202"/>
      <c r="D682" s="202"/>
      <c r="F682" s="49"/>
      <c r="G682" s="1"/>
      <c r="H682" s="1"/>
      <c r="I682" s="203"/>
      <c r="J682" s="1"/>
      <c r="N682" s="1"/>
    </row>
    <row r="683">
      <c r="C683" s="202"/>
      <c r="D683" s="202"/>
      <c r="F683" s="49"/>
      <c r="G683" s="1"/>
      <c r="H683" s="1"/>
      <c r="I683" s="203"/>
      <c r="J683" s="1"/>
      <c r="N683" s="1"/>
    </row>
    <row r="684">
      <c r="C684" s="202"/>
      <c r="D684" s="202"/>
      <c r="F684" s="49"/>
      <c r="G684" s="1"/>
      <c r="H684" s="1"/>
      <c r="I684" s="203"/>
      <c r="J684" s="1"/>
      <c r="N684" s="1"/>
    </row>
    <row r="685">
      <c r="C685" s="202"/>
      <c r="D685" s="202"/>
      <c r="F685" s="49"/>
      <c r="G685" s="1"/>
      <c r="H685" s="1"/>
      <c r="I685" s="203"/>
      <c r="J685" s="1"/>
      <c r="N685" s="1"/>
    </row>
    <row r="686">
      <c r="C686" s="202"/>
      <c r="D686" s="202"/>
      <c r="F686" s="49"/>
      <c r="G686" s="1"/>
      <c r="H686" s="1"/>
      <c r="I686" s="203"/>
      <c r="J686" s="1"/>
      <c r="N686" s="1"/>
    </row>
    <row r="687">
      <c r="C687" s="202"/>
      <c r="D687" s="202"/>
      <c r="F687" s="49"/>
      <c r="G687" s="1"/>
      <c r="H687" s="1"/>
      <c r="I687" s="203"/>
      <c r="J687" s="1"/>
      <c r="N687" s="1"/>
    </row>
    <row r="688">
      <c r="C688" s="202"/>
      <c r="D688" s="202"/>
      <c r="F688" s="49"/>
      <c r="G688" s="1"/>
      <c r="H688" s="1"/>
      <c r="I688" s="203"/>
      <c r="J688" s="1"/>
      <c r="N688" s="1"/>
    </row>
    <row r="689">
      <c r="C689" s="202"/>
      <c r="D689" s="202"/>
      <c r="F689" s="49"/>
      <c r="G689" s="1"/>
      <c r="H689" s="1"/>
      <c r="I689" s="203"/>
      <c r="J689" s="1"/>
      <c r="N689" s="1"/>
    </row>
    <row r="690">
      <c r="C690" s="202"/>
      <c r="D690" s="202"/>
      <c r="F690" s="49"/>
      <c r="G690" s="1"/>
      <c r="H690" s="1"/>
      <c r="I690" s="203"/>
      <c r="J690" s="1"/>
      <c r="N690" s="1"/>
    </row>
    <row r="691">
      <c r="C691" s="202"/>
      <c r="D691" s="202"/>
      <c r="F691" s="49"/>
      <c r="G691" s="1"/>
      <c r="H691" s="1"/>
      <c r="I691" s="203"/>
      <c r="J691" s="1"/>
      <c r="N691" s="1"/>
    </row>
    <row r="692">
      <c r="C692" s="202"/>
      <c r="D692" s="202"/>
      <c r="F692" s="49"/>
      <c r="G692" s="1"/>
      <c r="H692" s="1"/>
      <c r="I692" s="203"/>
      <c r="J692" s="1"/>
      <c r="N692" s="1"/>
    </row>
    <row r="693">
      <c r="C693" s="202"/>
      <c r="D693" s="202"/>
      <c r="F693" s="49"/>
      <c r="G693" s="1"/>
      <c r="H693" s="1"/>
      <c r="I693" s="203"/>
      <c r="J693" s="1"/>
      <c r="N693" s="1"/>
    </row>
    <row r="694">
      <c r="C694" s="202"/>
      <c r="D694" s="202"/>
      <c r="F694" s="49"/>
      <c r="G694" s="1"/>
      <c r="H694" s="1"/>
      <c r="I694" s="203"/>
      <c r="J694" s="1"/>
      <c r="N694" s="1"/>
    </row>
    <row r="695">
      <c r="C695" s="202"/>
      <c r="D695" s="202"/>
      <c r="F695" s="49"/>
      <c r="G695" s="1"/>
      <c r="H695" s="1"/>
      <c r="I695" s="203"/>
      <c r="J695" s="1"/>
      <c r="N695" s="1"/>
    </row>
    <row r="696">
      <c r="C696" s="202"/>
      <c r="D696" s="202"/>
      <c r="F696" s="49"/>
      <c r="G696" s="1"/>
      <c r="H696" s="1"/>
      <c r="I696" s="203"/>
      <c r="J696" s="1"/>
      <c r="N696" s="1"/>
    </row>
    <row r="697">
      <c r="C697" s="202"/>
      <c r="D697" s="202"/>
      <c r="F697" s="49"/>
      <c r="G697" s="1"/>
      <c r="H697" s="1"/>
      <c r="I697" s="203"/>
      <c r="J697" s="1"/>
      <c r="N697" s="1"/>
    </row>
    <row r="698">
      <c r="C698" s="202"/>
      <c r="D698" s="202"/>
      <c r="F698" s="49"/>
      <c r="G698" s="1"/>
      <c r="H698" s="1"/>
      <c r="I698" s="203"/>
      <c r="J698" s="1"/>
      <c r="N698" s="1"/>
    </row>
    <row r="699">
      <c r="C699" s="202"/>
      <c r="D699" s="202"/>
      <c r="F699" s="49"/>
      <c r="G699" s="1"/>
      <c r="H699" s="1"/>
      <c r="I699" s="203"/>
      <c r="J699" s="1"/>
      <c r="N699" s="1"/>
    </row>
    <row r="700">
      <c r="C700" s="202"/>
      <c r="D700" s="202"/>
      <c r="F700" s="49"/>
      <c r="G700" s="1"/>
      <c r="H700" s="1"/>
      <c r="I700" s="203"/>
      <c r="J700" s="1"/>
      <c r="N700" s="1"/>
    </row>
    <row r="701">
      <c r="C701" s="202"/>
      <c r="D701" s="202"/>
      <c r="F701" s="49"/>
      <c r="G701" s="1"/>
      <c r="H701" s="1"/>
      <c r="I701" s="203"/>
      <c r="J701" s="1"/>
      <c r="N701" s="1"/>
    </row>
    <row r="702">
      <c r="C702" s="202"/>
      <c r="D702" s="202"/>
      <c r="F702" s="49"/>
      <c r="G702" s="1"/>
      <c r="H702" s="1"/>
      <c r="I702" s="203"/>
      <c r="J702" s="1"/>
      <c r="N702" s="1"/>
    </row>
    <row r="703">
      <c r="C703" s="202"/>
      <c r="D703" s="202"/>
      <c r="F703" s="49"/>
      <c r="G703" s="1"/>
      <c r="H703" s="1"/>
      <c r="I703" s="203"/>
      <c r="J703" s="1"/>
      <c r="N703" s="1"/>
    </row>
    <row r="704">
      <c r="C704" s="202"/>
      <c r="D704" s="202"/>
      <c r="F704" s="49"/>
      <c r="G704" s="1"/>
      <c r="H704" s="1"/>
      <c r="I704" s="203"/>
      <c r="J704" s="1"/>
      <c r="N704" s="1"/>
    </row>
    <row r="705">
      <c r="C705" s="202"/>
      <c r="D705" s="202"/>
      <c r="F705" s="49"/>
      <c r="G705" s="1"/>
      <c r="H705" s="1"/>
      <c r="I705" s="203"/>
      <c r="J705" s="1"/>
      <c r="N705" s="1"/>
    </row>
    <row r="706">
      <c r="C706" s="202"/>
      <c r="D706" s="202"/>
      <c r="F706" s="49"/>
      <c r="G706" s="1"/>
      <c r="H706" s="1"/>
      <c r="I706" s="203"/>
      <c r="J706" s="1"/>
      <c r="N706" s="1"/>
    </row>
    <row r="707">
      <c r="C707" s="202"/>
      <c r="D707" s="202"/>
      <c r="F707" s="49"/>
      <c r="G707" s="1"/>
      <c r="H707" s="1"/>
      <c r="I707" s="203"/>
      <c r="J707" s="1"/>
      <c r="N707" s="1"/>
    </row>
    <row r="708">
      <c r="C708" s="202"/>
      <c r="D708" s="202"/>
      <c r="F708" s="49"/>
      <c r="G708" s="1"/>
      <c r="H708" s="1"/>
      <c r="I708" s="203"/>
      <c r="J708" s="1"/>
      <c r="N708" s="1"/>
    </row>
    <row r="709">
      <c r="C709" s="202"/>
      <c r="D709" s="202"/>
      <c r="F709" s="49"/>
      <c r="G709" s="1"/>
      <c r="H709" s="1"/>
      <c r="I709" s="203"/>
      <c r="J709" s="1"/>
      <c r="N709" s="1"/>
    </row>
    <row r="710">
      <c r="C710" s="202"/>
      <c r="D710" s="202"/>
      <c r="F710" s="49"/>
      <c r="G710" s="1"/>
      <c r="H710" s="1"/>
      <c r="I710" s="203"/>
      <c r="J710" s="1"/>
      <c r="N710" s="1"/>
    </row>
    <row r="711">
      <c r="C711" s="202"/>
      <c r="D711" s="202"/>
      <c r="F711" s="49"/>
      <c r="G711" s="1"/>
      <c r="H711" s="1"/>
      <c r="I711" s="203"/>
      <c r="J711" s="1"/>
      <c r="N711" s="1"/>
    </row>
    <row r="712">
      <c r="C712" s="202"/>
      <c r="D712" s="202"/>
      <c r="F712" s="49"/>
      <c r="G712" s="1"/>
      <c r="H712" s="1"/>
      <c r="I712" s="203"/>
      <c r="J712" s="1"/>
      <c r="N712" s="1"/>
    </row>
    <row r="713">
      <c r="C713" s="202"/>
      <c r="D713" s="202"/>
      <c r="F713" s="49"/>
      <c r="G713" s="1"/>
      <c r="H713" s="1"/>
      <c r="I713" s="203"/>
      <c r="J713" s="1"/>
      <c r="N713" s="1"/>
    </row>
    <row r="714">
      <c r="C714" s="202"/>
      <c r="D714" s="202"/>
      <c r="F714" s="49"/>
      <c r="G714" s="1"/>
      <c r="H714" s="1"/>
      <c r="I714" s="203"/>
      <c r="J714" s="1"/>
      <c r="N714" s="1"/>
    </row>
    <row r="715">
      <c r="C715" s="202"/>
      <c r="D715" s="202"/>
      <c r="F715" s="49"/>
      <c r="G715" s="1"/>
      <c r="H715" s="1"/>
      <c r="I715" s="203"/>
      <c r="J715" s="1"/>
      <c r="N715" s="1"/>
    </row>
    <row r="716">
      <c r="C716" s="202"/>
      <c r="D716" s="202"/>
      <c r="F716" s="49"/>
      <c r="G716" s="1"/>
      <c r="H716" s="1"/>
      <c r="I716" s="203"/>
      <c r="J716" s="1"/>
      <c r="N716" s="1"/>
    </row>
    <row r="717">
      <c r="C717" s="202"/>
      <c r="D717" s="202"/>
      <c r="F717" s="49"/>
      <c r="G717" s="1"/>
      <c r="H717" s="1"/>
      <c r="I717" s="203"/>
      <c r="J717" s="1"/>
      <c r="N717" s="1"/>
    </row>
    <row r="718">
      <c r="C718" s="202"/>
      <c r="D718" s="202"/>
      <c r="F718" s="49"/>
      <c r="G718" s="1"/>
      <c r="H718" s="1"/>
      <c r="I718" s="203"/>
      <c r="J718" s="1"/>
      <c r="N718" s="1"/>
    </row>
    <row r="719">
      <c r="C719" s="202"/>
      <c r="D719" s="202"/>
      <c r="F719" s="49"/>
      <c r="G719" s="1"/>
      <c r="H719" s="1"/>
      <c r="I719" s="203"/>
      <c r="J719" s="1"/>
      <c r="N719" s="1"/>
    </row>
    <row r="720">
      <c r="C720" s="202"/>
      <c r="D720" s="202"/>
      <c r="F720" s="49"/>
      <c r="G720" s="1"/>
      <c r="H720" s="1"/>
      <c r="I720" s="203"/>
      <c r="J720" s="1"/>
      <c r="N720" s="1"/>
    </row>
    <row r="721">
      <c r="C721" s="202"/>
      <c r="D721" s="202"/>
      <c r="F721" s="49"/>
      <c r="G721" s="1"/>
      <c r="H721" s="1"/>
      <c r="I721" s="203"/>
      <c r="J721" s="1"/>
      <c r="N721" s="1"/>
    </row>
    <row r="722">
      <c r="C722" s="202"/>
      <c r="D722" s="202"/>
      <c r="F722" s="49"/>
      <c r="G722" s="1"/>
      <c r="H722" s="1"/>
      <c r="I722" s="203"/>
      <c r="J722" s="1"/>
      <c r="N722" s="1"/>
    </row>
    <row r="723">
      <c r="C723" s="202"/>
      <c r="D723" s="202"/>
      <c r="F723" s="49"/>
      <c r="G723" s="1"/>
      <c r="H723" s="1"/>
      <c r="I723" s="203"/>
      <c r="J723" s="1"/>
      <c r="N723" s="1"/>
    </row>
    <row r="724">
      <c r="C724" s="202"/>
      <c r="D724" s="202"/>
      <c r="F724" s="49"/>
      <c r="G724" s="1"/>
      <c r="H724" s="1"/>
      <c r="I724" s="203"/>
      <c r="J724" s="1"/>
      <c r="N724" s="1"/>
    </row>
    <row r="725">
      <c r="C725" s="202"/>
      <c r="D725" s="202"/>
      <c r="F725" s="49"/>
      <c r="G725" s="1"/>
      <c r="H725" s="1"/>
      <c r="I725" s="203"/>
      <c r="J725" s="1"/>
      <c r="N725" s="1"/>
    </row>
    <row r="726">
      <c r="C726" s="202"/>
      <c r="D726" s="202"/>
      <c r="F726" s="49"/>
      <c r="G726" s="1"/>
      <c r="H726" s="1"/>
      <c r="I726" s="203"/>
      <c r="J726" s="1"/>
      <c r="N726" s="1"/>
    </row>
    <row r="727">
      <c r="C727" s="202"/>
      <c r="D727" s="202"/>
      <c r="F727" s="49"/>
      <c r="G727" s="1"/>
      <c r="H727" s="1"/>
      <c r="I727" s="203"/>
      <c r="J727" s="1"/>
      <c r="N727" s="1"/>
    </row>
    <row r="728">
      <c r="C728" s="202"/>
      <c r="D728" s="202"/>
      <c r="F728" s="49"/>
      <c r="G728" s="1"/>
      <c r="H728" s="1"/>
      <c r="I728" s="203"/>
      <c r="J728" s="1"/>
      <c r="N728" s="1"/>
    </row>
    <row r="729">
      <c r="C729" s="202"/>
      <c r="D729" s="202"/>
      <c r="F729" s="49"/>
      <c r="G729" s="1"/>
      <c r="H729" s="1"/>
      <c r="I729" s="203"/>
      <c r="J729" s="1"/>
      <c r="N729" s="1"/>
    </row>
    <row r="730">
      <c r="C730" s="202"/>
      <c r="D730" s="202"/>
      <c r="F730" s="49"/>
      <c r="G730" s="1"/>
      <c r="H730" s="1"/>
      <c r="I730" s="203"/>
      <c r="J730" s="1"/>
      <c r="N730" s="1"/>
    </row>
    <row r="731">
      <c r="C731" s="202"/>
      <c r="D731" s="202"/>
      <c r="F731" s="49"/>
      <c r="G731" s="1"/>
      <c r="H731" s="1"/>
      <c r="I731" s="203"/>
      <c r="J731" s="1"/>
      <c r="N731" s="1"/>
    </row>
    <row r="732">
      <c r="C732" s="202"/>
      <c r="D732" s="202"/>
      <c r="F732" s="49"/>
      <c r="G732" s="1"/>
      <c r="H732" s="1"/>
      <c r="I732" s="203"/>
      <c r="J732" s="1"/>
      <c r="N732" s="1"/>
    </row>
    <row r="733">
      <c r="C733" s="202"/>
      <c r="D733" s="202"/>
      <c r="F733" s="49"/>
      <c r="G733" s="1"/>
      <c r="H733" s="1"/>
      <c r="I733" s="203"/>
      <c r="J733" s="1"/>
      <c r="N733" s="1"/>
    </row>
    <row r="734">
      <c r="C734" s="202"/>
      <c r="D734" s="202"/>
      <c r="F734" s="49"/>
      <c r="G734" s="1"/>
      <c r="H734" s="1"/>
      <c r="I734" s="203"/>
      <c r="J734" s="1"/>
      <c r="N734" s="1"/>
    </row>
    <row r="735">
      <c r="C735" s="202"/>
      <c r="D735" s="202"/>
      <c r="F735" s="49"/>
      <c r="G735" s="1"/>
      <c r="H735" s="1"/>
      <c r="I735" s="203"/>
      <c r="J735" s="1"/>
      <c r="N735" s="1"/>
    </row>
    <row r="736">
      <c r="C736" s="202"/>
      <c r="D736" s="202"/>
      <c r="F736" s="49"/>
      <c r="G736" s="1"/>
      <c r="H736" s="1"/>
      <c r="I736" s="203"/>
      <c r="J736" s="1"/>
      <c r="N736" s="1"/>
    </row>
    <row r="737">
      <c r="C737" s="202"/>
      <c r="D737" s="202"/>
      <c r="F737" s="49"/>
      <c r="G737" s="1"/>
      <c r="H737" s="1"/>
      <c r="I737" s="203"/>
      <c r="J737" s="1"/>
      <c r="N737" s="1"/>
    </row>
    <row r="738">
      <c r="C738" s="202"/>
      <c r="D738" s="202"/>
      <c r="F738" s="49"/>
      <c r="G738" s="1"/>
      <c r="H738" s="1"/>
      <c r="I738" s="203"/>
      <c r="J738" s="1"/>
      <c r="N738" s="1"/>
    </row>
    <row r="739">
      <c r="C739" s="202"/>
      <c r="D739" s="202"/>
      <c r="F739" s="49"/>
      <c r="G739" s="1"/>
      <c r="H739" s="1"/>
      <c r="I739" s="203"/>
      <c r="J739" s="1"/>
      <c r="N739" s="1"/>
    </row>
    <row r="740">
      <c r="C740" s="202"/>
      <c r="D740" s="202"/>
      <c r="F740" s="49"/>
      <c r="G740" s="1"/>
      <c r="H740" s="1"/>
      <c r="I740" s="203"/>
      <c r="J740" s="1"/>
      <c r="N740" s="1"/>
    </row>
    <row r="741">
      <c r="C741" s="202"/>
      <c r="D741" s="202"/>
      <c r="F741" s="49"/>
      <c r="G741" s="1"/>
      <c r="H741" s="1"/>
      <c r="I741" s="203"/>
      <c r="J741" s="1"/>
      <c r="N741" s="1"/>
    </row>
    <row r="742">
      <c r="C742" s="202"/>
      <c r="D742" s="202"/>
      <c r="F742" s="49"/>
      <c r="G742" s="1"/>
      <c r="H742" s="1"/>
      <c r="I742" s="203"/>
      <c r="J742" s="1"/>
      <c r="N742" s="1"/>
    </row>
    <row r="743">
      <c r="C743" s="202"/>
      <c r="D743" s="202"/>
      <c r="F743" s="49"/>
      <c r="G743" s="1"/>
      <c r="H743" s="1"/>
      <c r="I743" s="203"/>
      <c r="J743" s="1"/>
      <c r="N743" s="1"/>
    </row>
    <row r="744">
      <c r="C744" s="202"/>
      <c r="D744" s="202"/>
      <c r="F744" s="49"/>
      <c r="G744" s="1"/>
      <c r="H744" s="1"/>
      <c r="I744" s="203"/>
      <c r="J744" s="1"/>
      <c r="N744" s="1"/>
    </row>
    <row r="745">
      <c r="C745" s="202"/>
      <c r="D745" s="202"/>
      <c r="F745" s="49"/>
      <c r="G745" s="1"/>
      <c r="H745" s="1"/>
      <c r="I745" s="203"/>
      <c r="J745" s="1"/>
      <c r="N745" s="1"/>
    </row>
    <row r="746">
      <c r="C746" s="202"/>
      <c r="D746" s="202"/>
      <c r="F746" s="49"/>
      <c r="G746" s="1"/>
      <c r="H746" s="1"/>
      <c r="I746" s="203"/>
      <c r="J746" s="1"/>
      <c r="N746" s="1"/>
    </row>
    <row r="747">
      <c r="C747" s="202"/>
      <c r="D747" s="202"/>
      <c r="F747" s="49"/>
      <c r="G747" s="1"/>
      <c r="H747" s="1"/>
      <c r="I747" s="203"/>
      <c r="J747" s="1"/>
      <c r="N747" s="1"/>
    </row>
    <row r="748">
      <c r="C748" s="202"/>
      <c r="D748" s="202"/>
      <c r="F748" s="49"/>
      <c r="G748" s="1"/>
      <c r="H748" s="1"/>
      <c r="I748" s="203"/>
      <c r="J748" s="1"/>
      <c r="N748" s="1"/>
    </row>
    <row r="749">
      <c r="C749" s="202"/>
      <c r="D749" s="202"/>
      <c r="F749" s="49"/>
      <c r="G749" s="1"/>
      <c r="H749" s="1"/>
      <c r="I749" s="203"/>
      <c r="J749" s="1"/>
      <c r="N749" s="1"/>
    </row>
    <row r="750">
      <c r="C750" s="202"/>
      <c r="D750" s="202"/>
      <c r="F750" s="49"/>
      <c r="G750" s="1"/>
      <c r="H750" s="1"/>
      <c r="I750" s="203"/>
      <c r="J750" s="1"/>
      <c r="N750" s="1"/>
    </row>
    <row r="751">
      <c r="C751" s="202"/>
      <c r="D751" s="202"/>
      <c r="F751" s="49"/>
      <c r="G751" s="1"/>
      <c r="H751" s="1"/>
      <c r="I751" s="203"/>
      <c r="J751" s="1"/>
      <c r="N751" s="1"/>
    </row>
    <row r="752">
      <c r="C752" s="202"/>
      <c r="D752" s="202"/>
      <c r="F752" s="49"/>
      <c r="G752" s="1"/>
      <c r="H752" s="1"/>
      <c r="I752" s="203"/>
      <c r="J752" s="1"/>
      <c r="N752" s="1"/>
    </row>
    <row r="753">
      <c r="C753" s="202"/>
      <c r="D753" s="202"/>
      <c r="F753" s="49"/>
      <c r="G753" s="1"/>
      <c r="H753" s="1"/>
      <c r="I753" s="203"/>
      <c r="J753" s="1"/>
      <c r="N753" s="1"/>
    </row>
    <row r="754">
      <c r="C754" s="202"/>
      <c r="D754" s="202"/>
      <c r="F754" s="49"/>
      <c r="G754" s="1"/>
      <c r="H754" s="1"/>
      <c r="I754" s="203"/>
      <c r="J754" s="1"/>
      <c r="N754" s="1"/>
    </row>
    <row r="755">
      <c r="C755" s="202"/>
      <c r="D755" s="202"/>
      <c r="F755" s="49"/>
      <c r="G755" s="1"/>
      <c r="H755" s="1"/>
      <c r="I755" s="203"/>
      <c r="J755" s="1"/>
      <c r="N755" s="1"/>
    </row>
    <row r="756">
      <c r="C756" s="202"/>
      <c r="D756" s="202"/>
      <c r="F756" s="49"/>
      <c r="G756" s="1"/>
      <c r="H756" s="1"/>
      <c r="I756" s="203"/>
      <c r="J756" s="1"/>
      <c r="N756" s="1"/>
    </row>
    <row r="757">
      <c r="C757" s="202"/>
      <c r="D757" s="202"/>
      <c r="F757" s="49"/>
      <c r="G757" s="1"/>
      <c r="H757" s="1"/>
      <c r="I757" s="203"/>
      <c r="J757" s="1"/>
      <c r="N757" s="1"/>
    </row>
    <row r="758">
      <c r="C758" s="202"/>
      <c r="D758" s="202"/>
      <c r="F758" s="49"/>
      <c r="G758" s="1"/>
      <c r="H758" s="1"/>
      <c r="I758" s="203"/>
      <c r="J758" s="1"/>
      <c r="N758" s="1"/>
    </row>
    <row r="759">
      <c r="C759" s="202"/>
      <c r="D759" s="202"/>
      <c r="F759" s="49"/>
      <c r="G759" s="1"/>
      <c r="H759" s="1"/>
      <c r="I759" s="203"/>
      <c r="J759" s="1"/>
      <c r="N759" s="1"/>
    </row>
    <row r="760">
      <c r="C760" s="202"/>
      <c r="D760" s="202"/>
      <c r="F760" s="49"/>
      <c r="G760" s="1"/>
      <c r="H760" s="1"/>
      <c r="I760" s="203"/>
      <c r="J760" s="1"/>
      <c r="N760" s="1"/>
    </row>
    <row r="761">
      <c r="C761" s="202"/>
      <c r="D761" s="202"/>
      <c r="F761" s="49"/>
      <c r="G761" s="1"/>
      <c r="H761" s="1"/>
      <c r="I761" s="203"/>
      <c r="J761" s="1"/>
      <c r="N761" s="1"/>
    </row>
    <row r="762">
      <c r="C762" s="202"/>
      <c r="D762" s="202"/>
      <c r="F762" s="49"/>
      <c r="G762" s="1"/>
      <c r="H762" s="1"/>
      <c r="I762" s="203"/>
      <c r="J762" s="1"/>
      <c r="N762" s="1"/>
    </row>
    <row r="763">
      <c r="C763" s="202"/>
      <c r="D763" s="202"/>
      <c r="F763" s="49"/>
      <c r="G763" s="1"/>
      <c r="H763" s="1"/>
      <c r="I763" s="203"/>
      <c r="J763" s="1"/>
      <c r="N763" s="1"/>
    </row>
    <row r="764">
      <c r="C764" s="202"/>
      <c r="D764" s="202"/>
      <c r="F764" s="49"/>
      <c r="G764" s="1"/>
      <c r="H764" s="1"/>
      <c r="I764" s="203"/>
      <c r="J764" s="1"/>
      <c r="N764" s="1"/>
    </row>
    <row r="765">
      <c r="C765" s="202"/>
      <c r="D765" s="202"/>
      <c r="F765" s="49"/>
      <c r="G765" s="1"/>
      <c r="H765" s="1"/>
      <c r="I765" s="203"/>
      <c r="J765" s="1"/>
      <c r="N765" s="1"/>
    </row>
    <row r="766">
      <c r="C766" s="202"/>
      <c r="D766" s="202"/>
      <c r="F766" s="49"/>
      <c r="G766" s="1"/>
      <c r="H766" s="1"/>
      <c r="I766" s="203"/>
      <c r="J766" s="1"/>
      <c r="N766" s="1"/>
    </row>
    <row r="767">
      <c r="C767" s="202"/>
      <c r="D767" s="202"/>
      <c r="F767" s="49"/>
      <c r="G767" s="1"/>
      <c r="H767" s="1"/>
      <c r="I767" s="203"/>
      <c r="J767" s="1"/>
      <c r="N767" s="1"/>
    </row>
    <row r="768">
      <c r="C768" s="202"/>
      <c r="D768" s="202"/>
      <c r="F768" s="49"/>
      <c r="G768" s="1"/>
      <c r="H768" s="1"/>
      <c r="I768" s="203"/>
      <c r="J768" s="1"/>
      <c r="N768" s="1"/>
    </row>
    <row r="769">
      <c r="C769" s="202"/>
      <c r="D769" s="202"/>
      <c r="F769" s="49"/>
      <c r="G769" s="1"/>
      <c r="H769" s="1"/>
      <c r="I769" s="203"/>
      <c r="J769" s="1"/>
      <c r="N769" s="1"/>
    </row>
    <row r="770">
      <c r="C770" s="202"/>
      <c r="D770" s="202"/>
      <c r="F770" s="49"/>
      <c r="G770" s="1"/>
      <c r="H770" s="1"/>
      <c r="I770" s="203"/>
      <c r="J770" s="1"/>
      <c r="N770" s="1"/>
    </row>
    <row r="771">
      <c r="C771" s="202"/>
      <c r="D771" s="202"/>
      <c r="F771" s="49"/>
      <c r="G771" s="1"/>
      <c r="H771" s="1"/>
      <c r="I771" s="203"/>
      <c r="J771" s="1"/>
      <c r="N771" s="1"/>
    </row>
    <row r="772">
      <c r="C772" s="202"/>
      <c r="D772" s="202"/>
      <c r="F772" s="49"/>
      <c r="G772" s="1"/>
      <c r="H772" s="1"/>
      <c r="I772" s="203"/>
      <c r="J772" s="1"/>
      <c r="N772" s="1"/>
    </row>
    <row r="773">
      <c r="C773" s="202"/>
      <c r="D773" s="202"/>
      <c r="F773" s="49"/>
      <c r="G773" s="1"/>
      <c r="H773" s="1"/>
      <c r="I773" s="203"/>
      <c r="J773" s="1"/>
      <c r="N773" s="1"/>
    </row>
    <row r="774">
      <c r="C774" s="202"/>
      <c r="D774" s="202"/>
      <c r="F774" s="49"/>
      <c r="G774" s="1"/>
      <c r="H774" s="1"/>
      <c r="I774" s="203"/>
      <c r="J774" s="1"/>
      <c r="N774" s="1"/>
    </row>
    <row r="775">
      <c r="C775" s="202"/>
      <c r="D775" s="202"/>
      <c r="F775" s="49"/>
      <c r="G775" s="1"/>
      <c r="H775" s="1"/>
      <c r="I775" s="203"/>
      <c r="J775" s="1"/>
      <c r="N775" s="1"/>
    </row>
    <row r="776">
      <c r="C776" s="202"/>
      <c r="D776" s="202"/>
      <c r="F776" s="49"/>
      <c r="G776" s="1"/>
      <c r="H776" s="1"/>
      <c r="I776" s="203"/>
      <c r="J776" s="1"/>
      <c r="N776" s="1"/>
    </row>
    <row r="777">
      <c r="C777" s="202"/>
      <c r="D777" s="202"/>
      <c r="F777" s="49"/>
      <c r="G777" s="1"/>
      <c r="H777" s="1"/>
      <c r="I777" s="203"/>
      <c r="J777" s="1"/>
      <c r="N777" s="1"/>
    </row>
    <row r="778">
      <c r="C778" s="202"/>
      <c r="D778" s="202"/>
      <c r="F778" s="49"/>
      <c r="G778" s="1"/>
      <c r="H778" s="1"/>
      <c r="I778" s="203"/>
      <c r="J778" s="1"/>
      <c r="N778" s="1"/>
    </row>
    <row r="779">
      <c r="C779" s="202"/>
      <c r="D779" s="202"/>
      <c r="F779" s="49"/>
      <c r="G779" s="1"/>
      <c r="H779" s="1"/>
      <c r="I779" s="203"/>
      <c r="J779" s="1"/>
      <c r="N779" s="1"/>
    </row>
    <row r="780">
      <c r="C780" s="202"/>
      <c r="D780" s="202"/>
      <c r="F780" s="49"/>
      <c r="G780" s="1"/>
      <c r="H780" s="1"/>
      <c r="I780" s="203"/>
      <c r="J780" s="1"/>
      <c r="N780" s="1"/>
    </row>
    <row r="781">
      <c r="C781" s="202"/>
      <c r="D781" s="202"/>
      <c r="F781" s="49"/>
      <c r="G781" s="1"/>
      <c r="H781" s="1"/>
      <c r="I781" s="203"/>
      <c r="J781" s="1"/>
      <c r="N781" s="1"/>
    </row>
    <row r="782">
      <c r="C782" s="202"/>
      <c r="D782" s="202"/>
      <c r="F782" s="49"/>
      <c r="G782" s="1"/>
      <c r="H782" s="1"/>
      <c r="I782" s="203"/>
      <c r="J782" s="1"/>
      <c r="N782" s="1"/>
    </row>
    <row r="783">
      <c r="C783" s="202"/>
      <c r="D783" s="202"/>
      <c r="F783" s="49"/>
      <c r="G783" s="1"/>
      <c r="H783" s="1"/>
      <c r="I783" s="203"/>
      <c r="J783" s="1"/>
      <c r="N783" s="1"/>
    </row>
    <row r="784">
      <c r="C784" s="202"/>
      <c r="D784" s="202"/>
      <c r="F784" s="49"/>
      <c r="G784" s="1"/>
      <c r="H784" s="1"/>
      <c r="I784" s="203"/>
      <c r="J784" s="1"/>
      <c r="N784" s="1"/>
    </row>
    <row r="785">
      <c r="C785" s="202"/>
      <c r="D785" s="202"/>
      <c r="F785" s="49"/>
      <c r="G785" s="1"/>
      <c r="H785" s="1"/>
      <c r="I785" s="203"/>
      <c r="J785" s="1"/>
      <c r="N785" s="1"/>
    </row>
    <row r="786">
      <c r="C786" s="202"/>
      <c r="D786" s="202"/>
      <c r="F786" s="49"/>
      <c r="G786" s="1"/>
      <c r="H786" s="1"/>
      <c r="I786" s="203"/>
      <c r="J786" s="1"/>
      <c r="N786" s="1"/>
    </row>
    <row r="787">
      <c r="C787" s="202"/>
      <c r="D787" s="202"/>
      <c r="F787" s="49"/>
      <c r="G787" s="1"/>
      <c r="H787" s="1"/>
      <c r="I787" s="203"/>
      <c r="J787" s="1"/>
      <c r="N787" s="1"/>
    </row>
    <row r="788">
      <c r="C788" s="202"/>
      <c r="D788" s="202"/>
      <c r="F788" s="49"/>
      <c r="G788" s="1"/>
      <c r="H788" s="1"/>
      <c r="I788" s="203"/>
      <c r="J788" s="1"/>
      <c r="N788" s="1"/>
    </row>
    <row r="789">
      <c r="C789" s="202"/>
      <c r="D789" s="202"/>
      <c r="F789" s="49"/>
      <c r="G789" s="1"/>
      <c r="H789" s="1"/>
      <c r="I789" s="203"/>
      <c r="J789" s="1"/>
      <c r="N789" s="1"/>
    </row>
    <row r="790">
      <c r="C790" s="202"/>
      <c r="D790" s="202"/>
      <c r="F790" s="49"/>
      <c r="G790" s="1"/>
      <c r="H790" s="1"/>
      <c r="I790" s="203"/>
      <c r="J790" s="1"/>
      <c r="N790" s="1"/>
    </row>
    <row r="791">
      <c r="C791" s="202"/>
      <c r="D791" s="202"/>
      <c r="F791" s="49"/>
      <c r="G791" s="1"/>
      <c r="H791" s="1"/>
      <c r="I791" s="203"/>
      <c r="J791" s="1"/>
      <c r="N791" s="1"/>
    </row>
    <row r="792">
      <c r="C792" s="202"/>
      <c r="D792" s="202"/>
      <c r="F792" s="49"/>
      <c r="G792" s="1"/>
      <c r="H792" s="1"/>
      <c r="I792" s="203"/>
      <c r="J792" s="1"/>
      <c r="N792" s="1"/>
    </row>
    <row r="793">
      <c r="C793" s="202"/>
      <c r="D793" s="202"/>
      <c r="F793" s="49"/>
      <c r="G793" s="1"/>
      <c r="H793" s="1"/>
      <c r="I793" s="203"/>
      <c r="J793" s="1"/>
      <c r="N793" s="1"/>
    </row>
    <row r="794">
      <c r="C794" s="202"/>
      <c r="D794" s="202"/>
      <c r="F794" s="49"/>
      <c r="G794" s="1"/>
      <c r="H794" s="1"/>
      <c r="I794" s="203"/>
      <c r="J794" s="1"/>
      <c r="N794" s="1"/>
    </row>
    <row r="795">
      <c r="C795" s="202"/>
      <c r="D795" s="202"/>
      <c r="F795" s="49"/>
      <c r="G795" s="1"/>
      <c r="H795" s="1"/>
      <c r="I795" s="203"/>
      <c r="J795" s="1"/>
      <c r="N795" s="1"/>
    </row>
    <row r="796">
      <c r="C796" s="202"/>
      <c r="D796" s="202"/>
      <c r="F796" s="49"/>
      <c r="G796" s="1"/>
      <c r="H796" s="1"/>
      <c r="I796" s="203"/>
      <c r="J796" s="1"/>
      <c r="N796" s="1"/>
    </row>
    <row r="797">
      <c r="C797" s="202"/>
      <c r="D797" s="202"/>
      <c r="F797" s="49"/>
      <c r="G797" s="1"/>
      <c r="H797" s="1"/>
      <c r="I797" s="203"/>
      <c r="J797" s="1"/>
      <c r="N797" s="1"/>
    </row>
    <row r="798">
      <c r="C798" s="202"/>
      <c r="D798" s="202"/>
      <c r="F798" s="49"/>
      <c r="G798" s="1"/>
      <c r="H798" s="1"/>
      <c r="I798" s="203"/>
      <c r="J798" s="1"/>
      <c r="N798" s="1"/>
    </row>
    <row r="799">
      <c r="C799" s="202"/>
      <c r="D799" s="202"/>
      <c r="F799" s="49"/>
      <c r="G799" s="1"/>
      <c r="H799" s="1"/>
      <c r="I799" s="203"/>
      <c r="J799" s="1"/>
      <c r="N799" s="1"/>
    </row>
    <row r="800">
      <c r="C800" s="202"/>
      <c r="D800" s="202"/>
      <c r="F800" s="49"/>
      <c r="G800" s="1"/>
      <c r="H800" s="1"/>
      <c r="I800" s="203"/>
      <c r="J800" s="1"/>
      <c r="N800" s="1"/>
    </row>
    <row r="801">
      <c r="C801" s="202"/>
      <c r="D801" s="202"/>
      <c r="F801" s="49"/>
      <c r="G801" s="1"/>
      <c r="H801" s="1"/>
      <c r="I801" s="203"/>
      <c r="J801" s="1"/>
      <c r="N801" s="1"/>
    </row>
    <row r="802">
      <c r="C802" s="202"/>
      <c r="D802" s="202"/>
      <c r="F802" s="49"/>
      <c r="G802" s="1"/>
      <c r="H802" s="1"/>
      <c r="I802" s="203"/>
      <c r="J802" s="1"/>
      <c r="N802" s="1"/>
    </row>
    <row r="803">
      <c r="C803" s="202"/>
      <c r="D803" s="202"/>
      <c r="F803" s="49"/>
      <c r="G803" s="1"/>
      <c r="H803" s="1"/>
      <c r="I803" s="203"/>
      <c r="J803" s="1"/>
      <c r="N803" s="1"/>
    </row>
    <row r="804">
      <c r="C804" s="202"/>
      <c r="D804" s="202"/>
      <c r="F804" s="49"/>
      <c r="G804" s="1"/>
      <c r="H804" s="1"/>
      <c r="I804" s="203"/>
      <c r="J804" s="1"/>
      <c r="N804" s="1"/>
    </row>
    <row r="805">
      <c r="C805" s="202"/>
      <c r="D805" s="202"/>
      <c r="F805" s="49"/>
      <c r="G805" s="1"/>
      <c r="H805" s="1"/>
      <c r="I805" s="203"/>
      <c r="J805" s="1"/>
      <c r="N805" s="1"/>
    </row>
    <row r="806">
      <c r="C806" s="202"/>
      <c r="D806" s="202"/>
      <c r="F806" s="49"/>
      <c r="G806" s="1"/>
      <c r="H806" s="1"/>
      <c r="I806" s="203"/>
      <c r="J806" s="1"/>
      <c r="N806" s="1"/>
    </row>
    <row r="807">
      <c r="C807" s="202"/>
      <c r="D807" s="202"/>
      <c r="F807" s="49"/>
      <c r="G807" s="1"/>
      <c r="H807" s="1"/>
      <c r="I807" s="203"/>
      <c r="J807" s="1"/>
      <c r="N807" s="1"/>
    </row>
    <row r="808">
      <c r="C808" s="202"/>
      <c r="D808" s="202"/>
      <c r="F808" s="49"/>
      <c r="G808" s="1"/>
      <c r="H808" s="1"/>
      <c r="I808" s="203"/>
      <c r="J808" s="1"/>
      <c r="N808" s="1"/>
    </row>
    <row r="809">
      <c r="C809" s="202"/>
      <c r="D809" s="202"/>
      <c r="F809" s="49"/>
      <c r="G809" s="1"/>
      <c r="H809" s="1"/>
      <c r="I809" s="203"/>
      <c r="J809" s="1"/>
      <c r="N809" s="1"/>
    </row>
    <row r="810">
      <c r="C810" s="202"/>
      <c r="D810" s="202"/>
      <c r="F810" s="49"/>
      <c r="G810" s="1"/>
      <c r="H810" s="1"/>
      <c r="I810" s="203"/>
      <c r="J810" s="1"/>
      <c r="N810" s="1"/>
    </row>
    <row r="811">
      <c r="C811" s="202"/>
      <c r="D811" s="202"/>
      <c r="F811" s="49"/>
      <c r="G811" s="1"/>
      <c r="H811" s="1"/>
      <c r="I811" s="203"/>
      <c r="J811" s="1"/>
      <c r="N811" s="1"/>
    </row>
    <row r="812">
      <c r="C812" s="202"/>
      <c r="D812" s="202"/>
      <c r="F812" s="49"/>
      <c r="G812" s="1"/>
      <c r="H812" s="1"/>
      <c r="I812" s="203"/>
      <c r="J812" s="1"/>
      <c r="N812" s="1"/>
    </row>
    <row r="813">
      <c r="C813" s="202"/>
      <c r="D813" s="202"/>
      <c r="F813" s="49"/>
      <c r="G813" s="1"/>
      <c r="H813" s="1"/>
      <c r="I813" s="203"/>
      <c r="J813" s="1"/>
      <c r="N813" s="1"/>
    </row>
    <row r="814">
      <c r="C814" s="202"/>
      <c r="D814" s="202"/>
      <c r="F814" s="49"/>
      <c r="G814" s="1"/>
      <c r="H814" s="1"/>
      <c r="I814" s="203"/>
      <c r="J814" s="1"/>
      <c r="N814" s="1"/>
    </row>
    <row r="815">
      <c r="C815" s="202"/>
      <c r="D815" s="202"/>
      <c r="F815" s="49"/>
      <c r="G815" s="1"/>
      <c r="H815" s="1"/>
      <c r="I815" s="203"/>
      <c r="J815" s="1"/>
      <c r="N815" s="1"/>
    </row>
    <row r="816">
      <c r="C816" s="202"/>
      <c r="D816" s="202"/>
      <c r="F816" s="49"/>
      <c r="G816" s="1"/>
      <c r="H816" s="1"/>
      <c r="I816" s="203"/>
      <c r="J816" s="1"/>
      <c r="N816" s="1"/>
    </row>
    <row r="817">
      <c r="C817" s="202"/>
      <c r="D817" s="202"/>
      <c r="F817" s="49"/>
      <c r="G817" s="1"/>
      <c r="H817" s="1"/>
      <c r="I817" s="203"/>
      <c r="J817" s="1"/>
      <c r="N817" s="1"/>
    </row>
    <row r="818">
      <c r="C818" s="202"/>
      <c r="D818" s="202"/>
      <c r="F818" s="49"/>
      <c r="G818" s="1"/>
      <c r="H818" s="1"/>
      <c r="I818" s="203"/>
      <c r="J818" s="1"/>
      <c r="N818" s="1"/>
    </row>
    <row r="819">
      <c r="C819" s="202"/>
      <c r="D819" s="202"/>
      <c r="F819" s="49"/>
      <c r="G819" s="1"/>
      <c r="H819" s="1"/>
      <c r="I819" s="203"/>
      <c r="J819" s="1"/>
      <c r="N819" s="1"/>
    </row>
    <row r="820">
      <c r="C820" s="202"/>
      <c r="D820" s="202"/>
      <c r="F820" s="49"/>
      <c r="G820" s="1"/>
      <c r="H820" s="1"/>
      <c r="I820" s="203"/>
      <c r="J820" s="1"/>
      <c r="N820" s="1"/>
    </row>
    <row r="821">
      <c r="C821" s="202"/>
      <c r="D821" s="202"/>
      <c r="F821" s="49"/>
      <c r="G821" s="1"/>
      <c r="H821" s="1"/>
      <c r="I821" s="203"/>
      <c r="J821" s="1"/>
      <c r="N821" s="1"/>
    </row>
    <row r="822">
      <c r="C822" s="202"/>
      <c r="D822" s="202"/>
      <c r="F822" s="49"/>
      <c r="G822" s="1"/>
      <c r="H822" s="1"/>
      <c r="I822" s="203"/>
      <c r="J822" s="1"/>
      <c r="N822" s="1"/>
    </row>
    <row r="823">
      <c r="C823" s="202"/>
      <c r="D823" s="202"/>
      <c r="F823" s="49"/>
      <c r="G823" s="1"/>
      <c r="H823" s="1"/>
      <c r="I823" s="203"/>
      <c r="J823" s="1"/>
      <c r="N823" s="1"/>
    </row>
    <row r="824">
      <c r="C824" s="202"/>
      <c r="D824" s="202"/>
      <c r="F824" s="49"/>
      <c r="G824" s="1"/>
      <c r="H824" s="1"/>
      <c r="I824" s="203"/>
      <c r="J824" s="1"/>
      <c r="N824" s="1"/>
    </row>
    <row r="825">
      <c r="C825" s="202"/>
      <c r="D825" s="202"/>
      <c r="F825" s="49"/>
      <c r="G825" s="1"/>
      <c r="H825" s="1"/>
      <c r="I825" s="203"/>
      <c r="J825" s="1"/>
      <c r="N825" s="1"/>
    </row>
    <row r="826">
      <c r="C826" s="202"/>
      <c r="D826" s="202"/>
      <c r="F826" s="49"/>
      <c r="G826" s="1"/>
      <c r="H826" s="1"/>
      <c r="I826" s="203"/>
      <c r="J826" s="1"/>
      <c r="N826" s="1"/>
    </row>
    <row r="827">
      <c r="C827" s="202"/>
      <c r="D827" s="202"/>
      <c r="F827" s="49"/>
      <c r="G827" s="1"/>
      <c r="H827" s="1"/>
      <c r="I827" s="203"/>
      <c r="J827" s="1"/>
      <c r="N827" s="1"/>
    </row>
    <row r="828">
      <c r="C828" s="202"/>
      <c r="D828" s="202"/>
      <c r="F828" s="49"/>
      <c r="G828" s="1"/>
      <c r="H828" s="1"/>
      <c r="I828" s="203"/>
      <c r="J828" s="1"/>
      <c r="N828" s="1"/>
    </row>
    <row r="829">
      <c r="C829" s="202"/>
      <c r="D829" s="202"/>
      <c r="F829" s="49"/>
      <c r="G829" s="1"/>
      <c r="H829" s="1"/>
      <c r="I829" s="203"/>
      <c r="J829" s="1"/>
      <c r="N829" s="1"/>
    </row>
    <row r="830">
      <c r="C830" s="202"/>
      <c r="D830" s="202"/>
      <c r="F830" s="49"/>
      <c r="G830" s="1"/>
      <c r="H830" s="1"/>
      <c r="I830" s="203"/>
      <c r="J830" s="1"/>
      <c r="N830" s="1"/>
    </row>
    <row r="831">
      <c r="C831" s="202"/>
      <c r="D831" s="202"/>
      <c r="F831" s="49"/>
      <c r="G831" s="1"/>
      <c r="H831" s="1"/>
      <c r="I831" s="203"/>
      <c r="J831" s="1"/>
      <c r="N831" s="1"/>
    </row>
    <row r="832">
      <c r="C832" s="202"/>
      <c r="D832" s="202"/>
      <c r="F832" s="49"/>
      <c r="G832" s="1"/>
      <c r="H832" s="1"/>
      <c r="I832" s="203"/>
      <c r="J832" s="1"/>
      <c r="N832" s="1"/>
    </row>
    <row r="833">
      <c r="C833" s="202"/>
      <c r="D833" s="202"/>
      <c r="F833" s="49"/>
      <c r="G833" s="1"/>
      <c r="H833" s="1"/>
      <c r="I833" s="203"/>
      <c r="J833" s="1"/>
      <c r="N833" s="1"/>
    </row>
    <row r="834">
      <c r="C834" s="202"/>
      <c r="D834" s="202"/>
      <c r="F834" s="49"/>
      <c r="G834" s="1"/>
      <c r="H834" s="1"/>
      <c r="I834" s="203"/>
      <c r="J834" s="1"/>
      <c r="N834" s="1"/>
    </row>
    <row r="835">
      <c r="C835" s="202"/>
      <c r="D835" s="202"/>
      <c r="F835" s="49"/>
      <c r="G835" s="1"/>
      <c r="H835" s="1"/>
      <c r="I835" s="203"/>
      <c r="J835" s="1"/>
      <c r="N835" s="1"/>
    </row>
    <row r="836">
      <c r="C836" s="202"/>
      <c r="D836" s="202"/>
      <c r="F836" s="49"/>
      <c r="G836" s="1"/>
      <c r="H836" s="1"/>
      <c r="I836" s="203"/>
      <c r="J836" s="1"/>
      <c r="N836" s="1"/>
    </row>
    <row r="837">
      <c r="C837" s="202"/>
      <c r="D837" s="202"/>
      <c r="F837" s="49"/>
      <c r="G837" s="1"/>
      <c r="H837" s="1"/>
      <c r="I837" s="203"/>
      <c r="J837" s="1"/>
      <c r="N837" s="1"/>
    </row>
    <row r="838">
      <c r="C838" s="202"/>
      <c r="D838" s="202"/>
      <c r="F838" s="49"/>
      <c r="G838" s="1"/>
      <c r="H838" s="1"/>
      <c r="I838" s="203"/>
      <c r="J838" s="1"/>
      <c r="N838" s="1"/>
    </row>
    <row r="839">
      <c r="C839" s="202"/>
      <c r="D839" s="202"/>
      <c r="F839" s="49"/>
      <c r="G839" s="1"/>
      <c r="H839" s="1"/>
      <c r="I839" s="203"/>
      <c r="J839" s="1"/>
      <c r="N839" s="1"/>
    </row>
    <row r="840">
      <c r="C840" s="202"/>
      <c r="D840" s="202"/>
      <c r="F840" s="49"/>
      <c r="G840" s="1"/>
      <c r="H840" s="1"/>
      <c r="I840" s="203"/>
      <c r="J840" s="1"/>
      <c r="N840" s="1"/>
    </row>
    <row r="841">
      <c r="C841" s="202"/>
      <c r="D841" s="202"/>
      <c r="F841" s="49"/>
      <c r="G841" s="1"/>
      <c r="H841" s="1"/>
      <c r="I841" s="203"/>
      <c r="J841" s="1"/>
      <c r="N841" s="1"/>
    </row>
    <row r="842">
      <c r="C842" s="202"/>
      <c r="D842" s="202"/>
      <c r="F842" s="49"/>
      <c r="G842" s="1"/>
      <c r="H842" s="1"/>
      <c r="I842" s="203"/>
      <c r="J842" s="1"/>
      <c r="N842" s="1"/>
    </row>
    <row r="843">
      <c r="C843" s="202"/>
      <c r="D843" s="202"/>
      <c r="F843" s="49"/>
      <c r="G843" s="1"/>
      <c r="H843" s="1"/>
      <c r="I843" s="203"/>
      <c r="J843" s="1"/>
      <c r="N843" s="1"/>
    </row>
    <row r="844">
      <c r="C844" s="202"/>
      <c r="D844" s="202"/>
      <c r="F844" s="49"/>
      <c r="G844" s="1"/>
      <c r="H844" s="1"/>
      <c r="I844" s="203"/>
      <c r="J844" s="1"/>
      <c r="N844" s="1"/>
    </row>
    <row r="845">
      <c r="C845" s="202"/>
      <c r="D845" s="202"/>
      <c r="F845" s="49"/>
      <c r="G845" s="1"/>
      <c r="H845" s="1"/>
      <c r="I845" s="203"/>
      <c r="J845" s="1"/>
      <c r="N845" s="1"/>
    </row>
    <row r="846">
      <c r="C846" s="202"/>
      <c r="D846" s="202"/>
      <c r="F846" s="49"/>
      <c r="G846" s="1"/>
      <c r="H846" s="1"/>
      <c r="I846" s="203"/>
      <c r="J846" s="1"/>
      <c r="N846" s="1"/>
    </row>
    <row r="847">
      <c r="C847" s="202"/>
      <c r="D847" s="202"/>
      <c r="F847" s="49"/>
      <c r="G847" s="1"/>
      <c r="H847" s="1"/>
      <c r="I847" s="203"/>
      <c r="J847" s="1"/>
      <c r="N847" s="1"/>
    </row>
    <row r="848">
      <c r="C848" s="202"/>
      <c r="D848" s="202"/>
      <c r="F848" s="49"/>
      <c r="G848" s="1"/>
      <c r="H848" s="1"/>
      <c r="I848" s="203"/>
      <c r="J848" s="1"/>
      <c r="N848" s="1"/>
    </row>
    <row r="849">
      <c r="C849" s="202"/>
      <c r="D849" s="202"/>
      <c r="F849" s="49"/>
      <c r="G849" s="1"/>
      <c r="H849" s="1"/>
      <c r="I849" s="203"/>
      <c r="J849" s="1"/>
      <c r="N849" s="1"/>
    </row>
    <row r="850">
      <c r="C850" s="202"/>
      <c r="D850" s="202"/>
      <c r="F850" s="49"/>
      <c r="G850" s="1"/>
      <c r="H850" s="1"/>
      <c r="I850" s="203"/>
      <c r="J850" s="1"/>
      <c r="N850" s="1"/>
    </row>
    <row r="851">
      <c r="C851" s="202"/>
      <c r="D851" s="202"/>
      <c r="F851" s="49"/>
      <c r="G851" s="1"/>
      <c r="H851" s="1"/>
      <c r="I851" s="203"/>
      <c r="J851" s="1"/>
      <c r="N851" s="1"/>
    </row>
    <row r="852">
      <c r="C852" s="202"/>
      <c r="D852" s="202"/>
      <c r="F852" s="49"/>
      <c r="G852" s="1"/>
      <c r="H852" s="1"/>
      <c r="I852" s="203"/>
      <c r="J852" s="1"/>
      <c r="N852" s="1"/>
    </row>
    <row r="853">
      <c r="C853" s="202"/>
      <c r="D853" s="202"/>
      <c r="F853" s="49"/>
      <c r="G853" s="1"/>
      <c r="H853" s="1"/>
      <c r="I853" s="203"/>
      <c r="J853" s="1"/>
      <c r="N853" s="1"/>
    </row>
    <row r="854">
      <c r="C854" s="202"/>
      <c r="D854" s="202"/>
      <c r="F854" s="49"/>
      <c r="G854" s="1"/>
      <c r="H854" s="1"/>
      <c r="I854" s="203"/>
      <c r="J854" s="1"/>
      <c r="N854" s="1"/>
    </row>
    <row r="855">
      <c r="C855" s="202"/>
      <c r="D855" s="202"/>
      <c r="F855" s="49"/>
      <c r="G855" s="1"/>
      <c r="H855" s="1"/>
      <c r="I855" s="203"/>
      <c r="J855" s="1"/>
      <c r="N855" s="1"/>
    </row>
    <row r="856">
      <c r="C856" s="202"/>
      <c r="D856" s="202"/>
      <c r="F856" s="49"/>
      <c r="G856" s="1"/>
      <c r="H856" s="1"/>
      <c r="I856" s="203"/>
      <c r="J856" s="1"/>
      <c r="N856" s="1"/>
    </row>
    <row r="857">
      <c r="C857" s="202"/>
      <c r="D857" s="202"/>
      <c r="F857" s="49"/>
      <c r="G857" s="1"/>
      <c r="H857" s="1"/>
      <c r="I857" s="203"/>
      <c r="J857" s="1"/>
      <c r="N857" s="1"/>
    </row>
    <row r="858">
      <c r="C858" s="202"/>
      <c r="D858" s="202"/>
      <c r="F858" s="49"/>
      <c r="G858" s="1"/>
      <c r="H858" s="1"/>
      <c r="I858" s="203"/>
      <c r="J858" s="1"/>
      <c r="N858" s="1"/>
    </row>
    <row r="859">
      <c r="C859" s="202"/>
      <c r="D859" s="202"/>
      <c r="F859" s="49"/>
      <c r="G859" s="1"/>
      <c r="H859" s="1"/>
      <c r="I859" s="203"/>
      <c r="J859" s="1"/>
      <c r="N859" s="1"/>
    </row>
    <row r="860">
      <c r="C860" s="202"/>
      <c r="D860" s="202"/>
      <c r="F860" s="49"/>
      <c r="G860" s="1"/>
      <c r="H860" s="1"/>
      <c r="I860" s="203"/>
      <c r="J860" s="1"/>
      <c r="N860" s="1"/>
    </row>
    <row r="861">
      <c r="C861" s="202"/>
      <c r="D861" s="202"/>
      <c r="F861" s="49"/>
      <c r="G861" s="1"/>
      <c r="H861" s="1"/>
      <c r="I861" s="203"/>
      <c r="J861" s="1"/>
      <c r="N861" s="1"/>
    </row>
    <row r="862">
      <c r="C862" s="202"/>
      <c r="D862" s="202"/>
      <c r="F862" s="49"/>
      <c r="G862" s="1"/>
      <c r="H862" s="1"/>
      <c r="I862" s="203"/>
      <c r="J862" s="1"/>
      <c r="N862" s="1"/>
    </row>
    <row r="863">
      <c r="C863" s="202"/>
      <c r="D863" s="202"/>
      <c r="F863" s="49"/>
      <c r="G863" s="1"/>
      <c r="H863" s="1"/>
      <c r="I863" s="203"/>
      <c r="J863" s="1"/>
      <c r="N863" s="1"/>
    </row>
    <row r="864">
      <c r="C864" s="202"/>
      <c r="D864" s="202"/>
      <c r="F864" s="49"/>
      <c r="G864" s="1"/>
      <c r="H864" s="1"/>
      <c r="I864" s="203"/>
      <c r="J864" s="1"/>
      <c r="N864" s="1"/>
    </row>
    <row r="865">
      <c r="C865" s="202"/>
      <c r="D865" s="202"/>
      <c r="F865" s="49"/>
      <c r="G865" s="1"/>
      <c r="H865" s="1"/>
      <c r="I865" s="203"/>
      <c r="J865" s="1"/>
      <c r="N865" s="1"/>
    </row>
    <row r="866">
      <c r="C866" s="202"/>
      <c r="D866" s="202"/>
      <c r="F866" s="49"/>
      <c r="G866" s="1"/>
      <c r="H866" s="1"/>
      <c r="I866" s="203"/>
      <c r="J866" s="1"/>
      <c r="N866" s="1"/>
    </row>
    <row r="867">
      <c r="C867" s="202"/>
      <c r="D867" s="202"/>
      <c r="F867" s="49"/>
      <c r="G867" s="1"/>
      <c r="H867" s="1"/>
      <c r="I867" s="203"/>
      <c r="J867" s="1"/>
      <c r="N867" s="1"/>
    </row>
    <row r="868">
      <c r="C868" s="202"/>
      <c r="D868" s="202"/>
      <c r="F868" s="49"/>
      <c r="G868" s="1"/>
      <c r="H868" s="1"/>
      <c r="I868" s="203"/>
      <c r="J868" s="1"/>
      <c r="N868" s="1"/>
    </row>
    <row r="869">
      <c r="C869" s="202"/>
      <c r="D869" s="202"/>
      <c r="F869" s="49"/>
      <c r="G869" s="1"/>
      <c r="H869" s="1"/>
      <c r="I869" s="203"/>
      <c r="J869" s="1"/>
      <c r="N869" s="1"/>
    </row>
    <row r="870">
      <c r="C870" s="202"/>
      <c r="D870" s="202"/>
      <c r="F870" s="49"/>
      <c r="G870" s="1"/>
      <c r="H870" s="1"/>
      <c r="I870" s="203"/>
      <c r="J870" s="1"/>
      <c r="N870" s="1"/>
    </row>
    <row r="871">
      <c r="C871" s="202"/>
      <c r="D871" s="202"/>
      <c r="F871" s="49"/>
      <c r="G871" s="1"/>
      <c r="H871" s="1"/>
      <c r="I871" s="203"/>
      <c r="J871" s="1"/>
      <c r="N871" s="1"/>
    </row>
    <row r="872">
      <c r="C872" s="202"/>
      <c r="D872" s="202"/>
      <c r="F872" s="49"/>
      <c r="G872" s="1"/>
      <c r="H872" s="1"/>
      <c r="I872" s="203"/>
      <c r="J872" s="1"/>
      <c r="N872" s="1"/>
    </row>
    <row r="873">
      <c r="C873" s="202"/>
      <c r="D873" s="202"/>
      <c r="F873" s="49"/>
      <c r="G873" s="1"/>
      <c r="H873" s="1"/>
      <c r="I873" s="203"/>
      <c r="J873" s="1"/>
      <c r="N873" s="1"/>
    </row>
    <row r="874">
      <c r="C874" s="202"/>
      <c r="D874" s="202"/>
      <c r="F874" s="49"/>
      <c r="G874" s="1"/>
      <c r="H874" s="1"/>
      <c r="I874" s="203"/>
      <c r="J874" s="1"/>
      <c r="N874" s="1"/>
    </row>
    <row r="875">
      <c r="C875" s="202"/>
      <c r="D875" s="202"/>
      <c r="F875" s="49"/>
      <c r="G875" s="1"/>
      <c r="H875" s="1"/>
      <c r="I875" s="203"/>
      <c r="J875" s="1"/>
      <c r="N875" s="1"/>
    </row>
    <row r="876">
      <c r="C876" s="202"/>
      <c r="D876" s="202"/>
      <c r="F876" s="49"/>
      <c r="G876" s="1"/>
      <c r="H876" s="1"/>
      <c r="I876" s="203"/>
      <c r="J876" s="1"/>
      <c r="N876" s="1"/>
    </row>
    <row r="877">
      <c r="C877" s="202"/>
      <c r="D877" s="202"/>
      <c r="F877" s="49"/>
      <c r="G877" s="1"/>
      <c r="H877" s="1"/>
      <c r="I877" s="203"/>
      <c r="J877" s="1"/>
      <c r="N877" s="1"/>
    </row>
    <row r="878">
      <c r="C878" s="202"/>
      <c r="D878" s="202"/>
      <c r="F878" s="49"/>
      <c r="G878" s="1"/>
      <c r="H878" s="1"/>
      <c r="I878" s="203"/>
      <c r="J878" s="1"/>
      <c r="N878" s="1"/>
    </row>
    <row r="879">
      <c r="C879" s="202"/>
      <c r="D879" s="202"/>
      <c r="F879" s="49"/>
      <c r="G879" s="1"/>
      <c r="H879" s="1"/>
      <c r="I879" s="203"/>
      <c r="J879" s="1"/>
      <c r="N879" s="1"/>
    </row>
    <row r="880">
      <c r="C880" s="202"/>
      <c r="D880" s="202"/>
      <c r="F880" s="49"/>
      <c r="G880" s="1"/>
      <c r="H880" s="1"/>
      <c r="I880" s="203"/>
      <c r="J880" s="1"/>
      <c r="N880" s="1"/>
    </row>
    <row r="881">
      <c r="C881" s="202"/>
      <c r="D881" s="202"/>
      <c r="F881" s="49"/>
      <c r="G881" s="1"/>
      <c r="H881" s="1"/>
      <c r="I881" s="203"/>
      <c r="J881" s="1"/>
      <c r="N881" s="1"/>
    </row>
    <row r="882">
      <c r="C882" s="202"/>
      <c r="D882" s="202"/>
      <c r="F882" s="49"/>
      <c r="G882" s="1"/>
      <c r="H882" s="1"/>
      <c r="I882" s="203"/>
      <c r="J882" s="1"/>
      <c r="N882" s="1"/>
    </row>
    <row r="883">
      <c r="C883" s="202"/>
      <c r="D883" s="202"/>
      <c r="F883" s="49"/>
      <c r="G883" s="1"/>
      <c r="H883" s="1"/>
      <c r="I883" s="203"/>
      <c r="J883" s="1"/>
      <c r="N883" s="1"/>
    </row>
    <row r="884">
      <c r="C884" s="202"/>
      <c r="D884" s="202"/>
      <c r="F884" s="49"/>
      <c r="G884" s="1"/>
      <c r="H884" s="1"/>
      <c r="I884" s="203"/>
      <c r="J884" s="1"/>
      <c r="N884" s="1"/>
    </row>
    <row r="885">
      <c r="C885" s="202"/>
      <c r="D885" s="202"/>
      <c r="F885" s="49"/>
      <c r="G885" s="1"/>
      <c r="H885" s="1"/>
      <c r="I885" s="203"/>
      <c r="J885" s="1"/>
      <c r="N885" s="1"/>
    </row>
    <row r="886">
      <c r="C886" s="202"/>
      <c r="D886" s="202"/>
      <c r="F886" s="49"/>
      <c r="G886" s="1"/>
      <c r="H886" s="1"/>
      <c r="I886" s="203"/>
      <c r="J886" s="1"/>
      <c r="N886" s="1"/>
    </row>
    <row r="887">
      <c r="C887" s="202"/>
      <c r="D887" s="202"/>
      <c r="F887" s="49"/>
      <c r="G887" s="1"/>
      <c r="H887" s="1"/>
      <c r="I887" s="203"/>
      <c r="J887" s="1"/>
      <c r="N887" s="1"/>
    </row>
    <row r="888">
      <c r="C888" s="202"/>
      <c r="D888" s="202"/>
      <c r="F888" s="49"/>
      <c r="G888" s="1"/>
      <c r="H888" s="1"/>
      <c r="I888" s="203"/>
      <c r="J888" s="1"/>
      <c r="N888" s="1"/>
    </row>
    <row r="889">
      <c r="C889" s="202"/>
      <c r="D889" s="202"/>
      <c r="F889" s="49"/>
      <c r="G889" s="1"/>
      <c r="H889" s="1"/>
      <c r="I889" s="203"/>
      <c r="J889" s="1"/>
      <c r="N889" s="1"/>
    </row>
    <row r="890">
      <c r="C890" s="202"/>
      <c r="D890" s="202"/>
      <c r="F890" s="49"/>
      <c r="G890" s="1"/>
      <c r="H890" s="1"/>
      <c r="I890" s="203"/>
      <c r="J890" s="1"/>
      <c r="N890" s="1"/>
    </row>
    <row r="891">
      <c r="C891" s="202"/>
      <c r="D891" s="202"/>
      <c r="F891" s="49"/>
      <c r="G891" s="1"/>
      <c r="H891" s="1"/>
      <c r="I891" s="203"/>
      <c r="J891" s="1"/>
      <c r="N891" s="1"/>
    </row>
    <row r="892">
      <c r="C892" s="202"/>
      <c r="D892" s="202"/>
      <c r="F892" s="49"/>
      <c r="G892" s="1"/>
      <c r="H892" s="1"/>
      <c r="I892" s="203"/>
      <c r="J892" s="1"/>
      <c r="N892" s="1"/>
    </row>
    <row r="893">
      <c r="C893" s="202"/>
      <c r="D893" s="202"/>
      <c r="F893" s="49"/>
      <c r="G893" s="1"/>
      <c r="H893" s="1"/>
      <c r="I893" s="203"/>
      <c r="J893" s="1"/>
      <c r="N893" s="1"/>
    </row>
    <row r="894">
      <c r="C894" s="202"/>
      <c r="D894" s="202"/>
      <c r="F894" s="49"/>
      <c r="G894" s="1"/>
      <c r="H894" s="1"/>
      <c r="I894" s="203"/>
      <c r="J894" s="1"/>
      <c r="N894" s="1"/>
    </row>
    <row r="895">
      <c r="C895" s="202"/>
      <c r="D895" s="202"/>
      <c r="F895" s="49"/>
      <c r="G895" s="1"/>
      <c r="H895" s="1"/>
      <c r="I895" s="203"/>
      <c r="J895" s="1"/>
      <c r="N895" s="1"/>
    </row>
    <row r="896">
      <c r="C896" s="202"/>
      <c r="D896" s="202"/>
      <c r="F896" s="49"/>
      <c r="G896" s="1"/>
      <c r="H896" s="1"/>
      <c r="I896" s="203"/>
      <c r="J896" s="1"/>
      <c r="N896" s="1"/>
    </row>
    <row r="897">
      <c r="C897" s="202"/>
      <c r="D897" s="202"/>
      <c r="F897" s="49"/>
      <c r="G897" s="1"/>
      <c r="H897" s="1"/>
      <c r="I897" s="203"/>
      <c r="J897" s="1"/>
      <c r="N897" s="1"/>
    </row>
    <row r="898">
      <c r="C898" s="202"/>
      <c r="D898" s="202"/>
      <c r="F898" s="49"/>
      <c r="G898" s="1"/>
      <c r="H898" s="1"/>
      <c r="I898" s="203"/>
      <c r="J898" s="1"/>
      <c r="N898" s="1"/>
    </row>
    <row r="899">
      <c r="C899" s="202"/>
      <c r="D899" s="202"/>
      <c r="F899" s="49"/>
      <c r="G899" s="1"/>
      <c r="H899" s="1"/>
      <c r="I899" s="203"/>
      <c r="J899" s="1"/>
      <c r="N899" s="1"/>
    </row>
    <row r="900">
      <c r="C900" s="202"/>
      <c r="D900" s="202"/>
      <c r="F900" s="49"/>
      <c r="G900" s="1"/>
      <c r="H900" s="1"/>
      <c r="I900" s="203"/>
      <c r="J900" s="1"/>
      <c r="N900" s="1"/>
    </row>
    <row r="901">
      <c r="C901" s="202"/>
      <c r="D901" s="202"/>
      <c r="F901" s="49"/>
      <c r="G901" s="1"/>
      <c r="H901" s="1"/>
      <c r="I901" s="203"/>
      <c r="J901" s="1"/>
      <c r="N901" s="1"/>
    </row>
    <row r="902">
      <c r="C902" s="202"/>
      <c r="D902" s="202"/>
      <c r="F902" s="49"/>
      <c r="G902" s="1"/>
      <c r="H902" s="1"/>
      <c r="I902" s="203"/>
      <c r="J902" s="1"/>
      <c r="N902" s="1"/>
    </row>
    <row r="903">
      <c r="C903" s="202"/>
      <c r="D903" s="202"/>
      <c r="F903" s="49"/>
      <c r="G903" s="1"/>
      <c r="H903" s="1"/>
      <c r="I903" s="203"/>
      <c r="J903" s="1"/>
      <c r="N903" s="1"/>
    </row>
    <row r="904">
      <c r="C904" s="202"/>
      <c r="D904" s="202"/>
      <c r="F904" s="49"/>
      <c r="G904" s="1"/>
      <c r="H904" s="1"/>
      <c r="I904" s="203"/>
      <c r="J904" s="1"/>
      <c r="N904" s="1"/>
    </row>
    <row r="905">
      <c r="C905" s="202"/>
      <c r="D905" s="202"/>
      <c r="F905" s="49"/>
      <c r="G905" s="1"/>
      <c r="H905" s="1"/>
      <c r="I905" s="203"/>
      <c r="J905" s="1"/>
      <c r="N905" s="1"/>
    </row>
    <row r="906">
      <c r="C906" s="202"/>
      <c r="D906" s="202"/>
      <c r="F906" s="49"/>
      <c r="G906" s="1"/>
      <c r="H906" s="1"/>
      <c r="I906" s="203"/>
      <c r="J906" s="1"/>
      <c r="N906" s="1"/>
    </row>
    <row r="907">
      <c r="C907" s="202"/>
      <c r="D907" s="202"/>
      <c r="F907" s="49"/>
      <c r="G907" s="1"/>
      <c r="H907" s="1"/>
      <c r="I907" s="203"/>
      <c r="J907" s="1"/>
      <c r="N907" s="1"/>
    </row>
    <row r="908">
      <c r="C908" s="202"/>
      <c r="D908" s="202"/>
      <c r="F908" s="49"/>
      <c r="G908" s="1"/>
      <c r="H908" s="1"/>
      <c r="I908" s="203"/>
      <c r="J908" s="1"/>
      <c r="N908" s="1"/>
    </row>
    <row r="909">
      <c r="C909" s="202"/>
      <c r="D909" s="202"/>
      <c r="F909" s="49"/>
      <c r="G909" s="1"/>
      <c r="H909" s="1"/>
      <c r="I909" s="203"/>
      <c r="J909" s="1"/>
      <c r="N909" s="1"/>
    </row>
    <row r="910">
      <c r="C910" s="202"/>
      <c r="D910" s="202"/>
      <c r="F910" s="49"/>
      <c r="G910" s="1"/>
      <c r="H910" s="1"/>
      <c r="I910" s="203"/>
      <c r="J910" s="1"/>
      <c r="N910" s="1"/>
    </row>
    <row r="911">
      <c r="C911" s="202"/>
      <c r="D911" s="202"/>
      <c r="F911" s="49"/>
      <c r="G911" s="1"/>
      <c r="H911" s="1"/>
      <c r="I911" s="203"/>
      <c r="J911" s="1"/>
      <c r="N911" s="1"/>
    </row>
    <row r="912">
      <c r="C912" s="202"/>
      <c r="D912" s="202"/>
      <c r="F912" s="49"/>
      <c r="G912" s="1"/>
      <c r="H912" s="1"/>
      <c r="I912" s="203"/>
      <c r="J912" s="1"/>
      <c r="N912" s="1"/>
    </row>
    <row r="913">
      <c r="C913" s="202"/>
      <c r="D913" s="202"/>
      <c r="F913" s="49"/>
      <c r="G913" s="1"/>
      <c r="H913" s="1"/>
      <c r="I913" s="203"/>
      <c r="J913" s="1"/>
      <c r="N913" s="1"/>
    </row>
    <row r="914">
      <c r="C914" s="202"/>
      <c r="D914" s="202"/>
      <c r="F914" s="49"/>
      <c r="G914" s="1"/>
      <c r="H914" s="1"/>
      <c r="I914" s="203"/>
      <c r="J914" s="1"/>
      <c r="N914" s="1"/>
    </row>
    <row r="915">
      <c r="C915" s="202"/>
      <c r="D915" s="202"/>
      <c r="F915" s="49"/>
      <c r="G915" s="1"/>
      <c r="H915" s="1"/>
      <c r="I915" s="203"/>
      <c r="J915" s="1"/>
      <c r="N915" s="1"/>
    </row>
    <row r="916">
      <c r="C916" s="202"/>
      <c r="D916" s="202"/>
      <c r="F916" s="49"/>
      <c r="G916" s="1"/>
      <c r="H916" s="1"/>
      <c r="I916" s="203"/>
      <c r="J916" s="1"/>
      <c r="N916" s="1"/>
    </row>
    <row r="917">
      <c r="C917" s="202"/>
      <c r="D917" s="202"/>
      <c r="F917" s="49"/>
      <c r="G917" s="1"/>
      <c r="H917" s="1"/>
      <c r="I917" s="203"/>
      <c r="J917" s="1"/>
      <c r="N917" s="1"/>
    </row>
    <row r="918">
      <c r="C918" s="202"/>
      <c r="D918" s="202"/>
      <c r="F918" s="49"/>
      <c r="G918" s="1"/>
      <c r="H918" s="1"/>
      <c r="I918" s="203"/>
      <c r="J918" s="1"/>
      <c r="N918" s="1"/>
    </row>
    <row r="919">
      <c r="C919" s="202"/>
      <c r="D919" s="202"/>
      <c r="F919" s="49"/>
      <c r="G919" s="1"/>
      <c r="H919" s="1"/>
      <c r="I919" s="203"/>
      <c r="J919" s="1"/>
      <c r="N919" s="1"/>
    </row>
    <row r="920">
      <c r="C920" s="202"/>
      <c r="D920" s="202"/>
      <c r="F920" s="49"/>
      <c r="G920" s="1"/>
      <c r="H920" s="1"/>
      <c r="I920" s="203"/>
      <c r="J920" s="1"/>
      <c r="N920" s="1"/>
    </row>
    <row r="921">
      <c r="C921" s="202"/>
      <c r="D921" s="202"/>
      <c r="F921" s="49"/>
      <c r="G921" s="1"/>
      <c r="H921" s="1"/>
      <c r="I921" s="203"/>
      <c r="J921" s="1"/>
      <c r="N921" s="1"/>
    </row>
    <row r="922">
      <c r="C922" s="202"/>
      <c r="D922" s="202"/>
      <c r="F922" s="49"/>
      <c r="G922" s="1"/>
      <c r="H922" s="1"/>
      <c r="I922" s="203"/>
      <c r="J922" s="1"/>
      <c r="N922" s="1"/>
    </row>
    <row r="923">
      <c r="C923" s="202"/>
      <c r="D923" s="202"/>
      <c r="F923" s="49"/>
      <c r="G923" s="1"/>
      <c r="H923" s="1"/>
      <c r="I923" s="203"/>
      <c r="J923" s="1"/>
      <c r="N923" s="1"/>
    </row>
    <row r="924">
      <c r="C924" s="202"/>
      <c r="D924" s="202"/>
      <c r="F924" s="49"/>
      <c r="G924" s="1"/>
      <c r="H924" s="1"/>
      <c r="I924" s="203"/>
      <c r="J924" s="1"/>
      <c r="N924" s="1"/>
    </row>
    <row r="925">
      <c r="C925" s="202"/>
      <c r="D925" s="202"/>
      <c r="F925" s="49"/>
      <c r="G925" s="1"/>
      <c r="H925" s="1"/>
      <c r="I925" s="203"/>
      <c r="J925" s="1"/>
      <c r="N925" s="1"/>
    </row>
    <row r="926">
      <c r="C926" s="202"/>
      <c r="D926" s="202"/>
      <c r="F926" s="49"/>
      <c r="G926" s="1"/>
      <c r="H926" s="1"/>
      <c r="I926" s="203"/>
      <c r="J926" s="1"/>
      <c r="N926" s="1"/>
    </row>
    <row r="927">
      <c r="C927" s="202"/>
      <c r="D927" s="202"/>
      <c r="F927" s="49"/>
      <c r="G927" s="1"/>
      <c r="H927" s="1"/>
      <c r="I927" s="203"/>
      <c r="J927" s="1"/>
      <c r="N927" s="1"/>
    </row>
    <row r="928">
      <c r="C928" s="202"/>
      <c r="D928" s="202"/>
      <c r="F928" s="49"/>
      <c r="G928" s="1"/>
      <c r="H928" s="1"/>
      <c r="I928" s="203"/>
      <c r="J928" s="1"/>
      <c r="N928" s="1"/>
    </row>
    <row r="929">
      <c r="C929" s="202"/>
      <c r="D929" s="202"/>
      <c r="F929" s="49"/>
      <c r="G929" s="1"/>
      <c r="H929" s="1"/>
      <c r="I929" s="203"/>
      <c r="J929" s="1"/>
      <c r="N929" s="1"/>
    </row>
    <row r="930">
      <c r="C930" s="202"/>
      <c r="D930" s="202"/>
      <c r="F930" s="49"/>
      <c r="G930" s="1"/>
      <c r="H930" s="1"/>
      <c r="I930" s="203"/>
      <c r="J930" s="1"/>
      <c r="N930" s="1"/>
    </row>
    <row r="931">
      <c r="C931" s="202"/>
      <c r="D931" s="202"/>
      <c r="F931" s="49"/>
      <c r="G931" s="1"/>
      <c r="H931" s="1"/>
      <c r="I931" s="203"/>
      <c r="J931" s="1"/>
      <c r="N931" s="1"/>
    </row>
    <row r="932">
      <c r="C932" s="202"/>
      <c r="D932" s="202"/>
      <c r="F932" s="49"/>
      <c r="G932" s="1"/>
      <c r="H932" s="1"/>
      <c r="I932" s="203"/>
      <c r="J932" s="1"/>
      <c r="N932" s="1"/>
    </row>
    <row r="933">
      <c r="C933" s="202"/>
      <c r="D933" s="202"/>
      <c r="F933" s="49"/>
      <c r="G933" s="1"/>
      <c r="H933" s="1"/>
      <c r="I933" s="203"/>
      <c r="J933" s="1"/>
      <c r="N933" s="1"/>
    </row>
    <row r="934">
      <c r="C934" s="202"/>
      <c r="D934" s="202"/>
      <c r="F934" s="49"/>
      <c r="G934" s="1"/>
      <c r="H934" s="1"/>
      <c r="I934" s="203"/>
      <c r="J934" s="1"/>
      <c r="N934" s="1"/>
    </row>
    <row r="935">
      <c r="C935" s="202"/>
      <c r="D935" s="202"/>
      <c r="F935" s="49"/>
      <c r="G935" s="1"/>
      <c r="H935" s="1"/>
      <c r="I935" s="203"/>
      <c r="J935" s="1"/>
      <c r="N935" s="1"/>
    </row>
    <row r="936">
      <c r="C936" s="202"/>
      <c r="D936" s="202"/>
      <c r="F936" s="49"/>
      <c r="G936" s="1"/>
      <c r="H936" s="1"/>
      <c r="I936" s="203"/>
      <c r="J936" s="1"/>
      <c r="N936" s="1"/>
    </row>
    <row r="937">
      <c r="C937" s="202"/>
      <c r="D937" s="202"/>
      <c r="F937" s="49"/>
      <c r="G937" s="1"/>
      <c r="H937" s="1"/>
      <c r="I937" s="203"/>
      <c r="J937" s="1"/>
      <c r="N937" s="1"/>
    </row>
    <row r="938">
      <c r="C938" s="202"/>
      <c r="D938" s="202"/>
      <c r="F938" s="49"/>
      <c r="G938" s="1"/>
      <c r="H938" s="1"/>
      <c r="I938" s="203"/>
      <c r="J938" s="1"/>
      <c r="N938" s="1"/>
    </row>
    <row r="939">
      <c r="C939" s="202"/>
      <c r="D939" s="202"/>
      <c r="F939" s="49"/>
      <c r="G939" s="1"/>
      <c r="H939" s="1"/>
      <c r="I939" s="203"/>
      <c r="J939" s="1"/>
      <c r="N939" s="1"/>
    </row>
    <row r="940">
      <c r="C940" s="202"/>
      <c r="D940" s="202"/>
      <c r="F940" s="49"/>
      <c r="G940" s="1"/>
      <c r="H940" s="1"/>
      <c r="I940" s="203"/>
      <c r="J940" s="1"/>
      <c r="N940" s="1"/>
    </row>
    <row r="941">
      <c r="C941" s="202"/>
      <c r="D941" s="202"/>
      <c r="F941" s="49"/>
      <c r="G941" s="1"/>
      <c r="H941" s="1"/>
      <c r="I941" s="203"/>
      <c r="J941" s="1"/>
      <c r="N941" s="1"/>
    </row>
    <row r="942">
      <c r="C942" s="202"/>
      <c r="D942" s="202"/>
      <c r="F942" s="49"/>
      <c r="G942" s="1"/>
      <c r="H942" s="1"/>
      <c r="I942" s="203"/>
      <c r="J942" s="1"/>
      <c r="N942" s="1"/>
    </row>
    <row r="943">
      <c r="C943" s="202"/>
      <c r="D943" s="202"/>
      <c r="F943" s="49"/>
      <c r="G943" s="1"/>
      <c r="H943" s="1"/>
      <c r="I943" s="203"/>
      <c r="J943" s="1"/>
      <c r="N943" s="1"/>
    </row>
    <row r="944">
      <c r="C944" s="202"/>
      <c r="D944" s="202"/>
      <c r="F944" s="49"/>
      <c r="G944" s="1"/>
      <c r="H944" s="1"/>
      <c r="I944" s="203"/>
      <c r="J944" s="1"/>
      <c r="N944" s="1"/>
    </row>
    <row r="945">
      <c r="C945" s="202"/>
      <c r="D945" s="202"/>
      <c r="F945" s="49"/>
      <c r="G945" s="1"/>
      <c r="H945" s="1"/>
      <c r="I945" s="203"/>
      <c r="J945" s="1"/>
      <c r="N945" s="1"/>
    </row>
    <row r="946">
      <c r="C946" s="202"/>
      <c r="D946" s="202"/>
      <c r="F946" s="49"/>
      <c r="G946" s="1"/>
      <c r="H946" s="1"/>
      <c r="I946" s="203"/>
      <c r="J946" s="1"/>
      <c r="N946" s="1"/>
    </row>
    <row r="947">
      <c r="C947" s="202"/>
      <c r="D947" s="202"/>
      <c r="F947" s="49"/>
      <c r="G947" s="1"/>
      <c r="H947" s="1"/>
      <c r="I947" s="203"/>
      <c r="J947" s="1"/>
      <c r="N947" s="1"/>
    </row>
    <row r="948">
      <c r="C948" s="202"/>
      <c r="D948" s="202"/>
      <c r="F948" s="49"/>
      <c r="G948" s="1"/>
      <c r="H948" s="1"/>
      <c r="I948" s="203"/>
      <c r="J948" s="1"/>
      <c r="N948" s="1"/>
    </row>
    <row r="949">
      <c r="C949" s="202"/>
      <c r="D949" s="202"/>
      <c r="F949" s="49"/>
      <c r="G949" s="1"/>
      <c r="H949" s="1"/>
      <c r="I949" s="203"/>
      <c r="J949" s="1"/>
      <c r="N949" s="1"/>
    </row>
    <row r="950">
      <c r="C950" s="202"/>
      <c r="D950" s="202"/>
      <c r="F950" s="49"/>
      <c r="G950" s="1"/>
      <c r="H950" s="1"/>
      <c r="I950" s="203"/>
      <c r="J950" s="1"/>
      <c r="N950" s="1"/>
    </row>
    <row r="951">
      <c r="C951" s="202"/>
      <c r="D951" s="202"/>
      <c r="F951" s="49"/>
      <c r="G951" s="1"/>
      <c r="H951" s="1"/>
      <c r="I951" s="203"/>
      <c r="J951" s="1"/>
      <c r="N951" s="1"/>
    </row>
    <row r="952">
      <c r="C952" s="202"/>
      <c r="D952" s="202"/>
      <c r="F952" s="49"/>
      <c r="G952" s="1"/>
      <c r="H952" s="1"/>
      <c r="I952" s="203"/>
      <c r="J952" s="1"/>
      <c r="N952" s="1"/>
    </row>
    <row r="953">
      <c r="C953" s="202"/>
      <c r="D953" s="202"/>
      <c r="F953" s="49"/>
      <c r="G953" s="1"/>
      <c r="H953" s="1"/>
      <c r="I953" s="203"/>
      <c r="J953" s="1"/>
      <c r="N953" s="1"/>
    </row>
    <row r="954">
      <c r="C954" s="202"/>
      <c r="D954" s="202"/>
      <c r="F954" s="49"/>
      <c r="G954" s="1"/>
      <c r="H954" s="1"/>
      <c r="I954" s="203"/>
      <c r="J954" s="1"/>
      <c r="N954" s="1"/>
    </row>
    <row r="955">
      <c r="C955" s="202"/>
      <c r="D955" s="202"/>
      <c r="F955" s="49"/>
      <c r="G955" s="1"/>
      <c r="H955" s="1"/>
      <c r="I955" s="203"/>
      <c r="J955" s="1"/>
      <c r="N955" s="1"/>
    </row>
    <row r="956">
      <c r="C956" s="202"/>
      <c r="D956" s="202"/>
      <c r="F956" s="49"/>
      <c r="G956" s="1"/>
      <c r="H956" s="1"/>
      <c r="I956" s="203"/>
      <c r="J956" s="1"/>
      <c r="N956" s="1"/>
    </row>
    <row r="957">
      <c r="C957" s="202"/>
      <c r="D957" s="202"/>
      <c r="F957" s="49"/>
      <c r="G957" s="1"/>
      <c r="H957" s="1"/>
      <c r="I957" s="203"/>
      <c r="J957" s="1"/>
      <c r="N957" s="1"/>
    </row>
    <row r="958">
      <c r="C958" s="202"/>
      <c r="D958" s="202"/>
      <c r="F958" s="49"/>
      <c r="G958" s="1"/>
      <c r="H958" s="1"/>
      <c r="I958" s="203"/>
      <c r="J958" s="1"/>
      <c r="N958" s="1"/>
    </row>
    <row r="959">
      <c r="C959" s="202"/>
      <c r="D959" s="202"/>
      <c r="F959" s="49"/>
      <c r="G959" s="1"/>
      <c r="H959" s="1"/>
      <c r="I959" s="203"/>
      <c r="J959" s="1"/>
      <c r="N959" s="1"/>
    </row>
    <row r="960">
      <c r="C960" s="202"/>
      <c r="D960" s="202"/>
      <c r="F960" s="49"/>
      <c r="G960" s="1"/>
      <c r="H960" s="1"/>
      <c r="I960" s="203"/>
      <c r="J960" s="1"/>
      <c r="N960" s="1"/>
    </row>
    <row r="961">
      <c r="C961" s="202"/>
      <c r="D961" s="202"/>
      <c r="F961" s="49"/>
      <c r="G961" s="1"/>
      <c r="H961" s="1"/>
      <c r="I961" s="203"/>
      <c r="J961" s="1"/>
      <c r="N961" s="1"/>
    </row>
    <row r="962">
      <c r="C962" s="202"/>
      <c r="D962" s="202"/>
      <c r="F962" s="49"/>
      <c r="G962" s="1"/>
      <c r="H962" s="1"/>
      <c r="I962" s="203"/>
      <c r="J962" s="1"/>
      <c r="N962" s="1"/>
    </row>
    <row r="963">
      <c r="C963" s="202"/>
      <c r="D963" s="202"/>
      <c r="F963" s="49"/>
      <c r="G963" s="1"/>
      <c r="H963" s="1"/>
      <c r="I963" s="203"/>
      <c r="J963" s="1"/>
      <c r="N963" s="1"/>
    </row>
    <row r="964">
      <c r="C964" s="202"/>
      <c r="D964" s="202"/>
      <c r="F964" s="49"/>
      <c r="G964" s="1"/>
      <c r="H964" s="1"/>
      <c r="I964" s="203"/>
      <c r="J964" s="1"/>
      <c r="N964" s="1"/>
    </row>
    <row r="965">
      <c r="C965" s="202"/>
      <c r="D965" s="202"/>
      <c r="F965" s="49"/>
      <c r="G965" s="1"/>
      <c r="H965" s="1"/>
      <c r="I965" s="203"/>
      <c r="J965" s="1"/>
      <c r="N965" s="1"/>
    </row>
    <row r="966">
      <c r="C966" s="202"/>
      <c r="D966" s="202"/>
      <c r="F966" s="49"/>
      <c r="G966" s="1"/>
      <c r="H966" s="1"/>
      <c r="I966" s="203"/>
      <c r="J966" s="1"/>
      <c r="N966" s="1"/>
    </row>
    <row r="967">
      <c r="C967" s="202"/>
      <c r="D967" s="202"/>
      <c r="F967" s="49"/>
      <c r="G967" s="1"/>
      <c r="H967" s="1"/>
      <c r="I967" s="203"/>
      <c r="J967" s="1"/>
      <c r="N967" s="1"/>
    </row>
    <row r="968">
      <c r="C968" s="202"/>
      <c r="D968" s="202"/>
      <c r="F968" s="49"/>
      <c r="G968" s="1"/>
      <c r="H968" s="1"/>
      <c r="I968" s="203"/>
      <c r="J968" s="1"/>
      <c r="N968" s="1"/>
    </row>
    <row r="969">
      <c r="C969" s="202"/>
      <c r="D969" s="202"/>
      <c r="F969" s="49"/>
      <c r="G969" s="1"/>
      <c r="H969" s="1"/>
      <c r="I969" s="203"/>
      <c r="J969" s="1"/>
      <c r="N969" s="1"/>
    </row>
    <row r="970">
      <c r="C970" s="202"/>
      <c r="D970" s="202"/>
      <c r="F970" s="49"/>
      <c r="G970" s="1"/>
      <c r="H970" s="1"/>
      <c r="I970" s="203"/>
      <c r="J970" s="1"/>
      <c r="N970" s="1"/>
    </row>
    <row r="971">
      <c r="C971" s="202"/>
      <c r="D971" s="202"/>
      <c r="F971" s="49"/>
      <c r="G971" s="1"/>
      <c r="H971" s="1"/>
      <c r="I971" s="203"/>
      <c r="J971" s="1"/>
      <c r="N971" s="1"/>
    </row>
    <row r="972">
      <c r="C972" s="202"/>
      <c r="D972" s="202"/>
      <c r="F972" s="49"/>
      <c r="G972" s="1"/>
      <c r="H972" s="1"/>
      <c r="I972" s="203"/>
      <c r="J972" s="1"/>
      <c r="N972" s="1"/>
    </row>
    <row r="973">
      <c r="C973" s="202"/>
      <c r="D973" s="202"/>
      <c r="F973" s="49"/>
      <c r="G973" s="1"/>
      <c r="H973" s="1"/>
      <c r="I973" s="203"/>
      <c r="J973" s="1"/>
      <c r="N973" s="1"/>
    </row>
    <row r="974">
      <c r="C974" s="202"/>
      <c r="D974" s="202"/>
      <c r="F974" s="49"/>
      <c r="G974" s="1"/>
      <c r="H974" s="1"/>
      <c r="I974" s="203"/>
      <c r="J974" s="1"/>
      <c r="N974" s="1"/>
    </row>
    <row r="975">
      <c r="C975" s="202"/>
      <c r="D975" s="202"/>
      <c r="F975" s="49"/>
      <c r="G975" s="1"/>
      <c r="H975" s="1"/>
      <c r="I975" s="203"/>
      <c r="J975" s="1"/>
      <c r="N975" s="1"/>
    </row>
    <row r="976">
      <c r="C976" s="202"/>
      <c r="D976" s="202"/>
      <c r="F976" s="49"/>
      <c r="G976" s="1"/>
      <c r="H976" s="1"/>
      <c r="I976" s="203"/>
      <c r="J976" s="1"/>
      <c r="N976" s="1"/>
    </row>
    <row r="977">
      <c r="C977" s="202"/>
      <c r="D977" s="202"/>
      <c r="F977" s="49"/>
      <c r="G977" s="1"/>
      <c r="H977" s="1"/>
      <c r="I977" s="203"/>
      <c r="J977" s="1"/>
      <c r="N977" s="1"/>
    </row>
    <row r="978">
      <c r="C978" s="202"/>
      <c r="D978" s="202"/>
      <c r="F978" s="49"/>
      <c r="G978" s="1"/>
      <c r="H978" s="1"/>
      <c r="I978" s="203"/>
      <c r="J978" s="1"/>
      <c r="N978" s="1"/>
    </row>
    <row r="979">
      <c r="C979" s="202"/>
      <c r="D979" s="202"/>
      <c r="F979" s="49"/>
      <c r="G979" s="1"/>
      <c r="H979" s="1"/>
      <c r="I979" s="203"/>
      <c r="J979" s="1"/>
      <c r="N979" s="1"/>
    </row>
    <row r="980">
      <c r="C980" s="202"/>
      <c r="D980" s="202"/>
      <c r="F980" s="49"/>
      <c r="G980" s="1"/>
      <c r="H980" s="1"/>
      <c r="I980" s="203"/>
      <c r="J980" s="1"/>
      <c r="N980" s="1"/>
    </row>
    <row r="981">
      <c r="C981" s="202"/>
      <c r="D981" s="202"/>
      <c r="F981" s="49"/>
      <c r="G981" s="1"/>
      <c r="H981" s="1"/>
      <c r="I981" s="203"/>
      <c r="J981" s="1"/>
      <c r="N981" s="1"/>
    </row>
    <row r="982">
      <c r="C982" s="202"/>
      <c r="D982" s="202"/>
      <c r="F982" s="49"/>
      <c r="G982" s="1"/>
      <c r="H982" s="1"/>
      <c r="I982" s="203"/>
      <c r="J982" s="1"/>
      <c r="N982" s="1"/>
    </row>
    <row r="983">
      <c r="C983" s="202"/>
      <c r="D983" s="202"/>
      <c r="F983" s="49"/>
      <c r="G983" s="1"/>
      <c r="H983" s="1"/>
      <c r="I983" s="203"/>
      <c r="J983" s="1"/>
      <c r="N983" s="1"/>
    </row>
    <row r="984">
      <c r="C984" s="202"/>
      <c r="D984" s="202"/>
      <c r="F984" s="49"/>
      <c r="G984" s="1"/>
      <c r="H984" s="1"/>
      <c r="I984" s="203"/>
      <c r="J984" s="1"/>
      <c r="N984" s="1"/>
    </row>
    <row r="985">
      <c r="C985" s="202"/>
      <c r="D985" s="202"/>
      <c r="F985" s="49"/>
      <c r="G985" s="1"/>
      <c r="H985" s="1"/>
      <c r="I985" s="203"/>
      <c r="J985" s="1"/>
      <c r="N985" s="1"/>
    </row>
    <row r="986">
      <c r="C986" s="202"/>
      <c r="D986" s="202"/>
      <c r="F986" s="49"/>
      <c r="G986" s="1"/>
      <c r="H986" s="1"/>
      <c r="I986" s="203"/>
      <c r="J986" s="1"/>
      <c r="N986" s="1"/>
    </row>
    <row r="987">
      <c r="C987" s="202"/>
      <c r="D987" s="202"/>
      <c r="F987" s="49"/>
      <c r="G987" s="1"/>
      <c r="H987" s="1"/>
      <c r="I987" s="203"/>
      <c r="J987" s="1"/>
      <c r="N987" s="1"/>
    </row>
    <row r="988">
      <c r="C988" s="202"/>
      <c r="D988" s="202"/>
      <c r="F988" s="49"/>
      <c r="G988" s="1"/>
      <c r="H988" s="1"/>
      <c r="I988" s="203"/>
      <c r="J988" s="1"/>
      <c r="N988" s="1"/>
    </row>
    <row r="989">
      <c r="C989" s="202"/>
      <c r="D989" s="202"/>
      <c r="F989" s="49"/>
      <c r="G989" s="1"/>
      <c r="H989" s="1"/>
      <c r="I989" s="203"/>
      <c r="J989" s="1"/>
      <c r="N989" s="1"/>
    </row>
    <row r="990">
      <c r="C990" s="202"/>
      <c r="D990" s="202"/>
      <c r="F990" s="49"/>
      <c r="G990" s="1"/>
      <c r="H990" s="1"/>
      <c r="I990" s="203"/>
      <c r="J990" s="1"/>
      <c r="N990" s="1"/>
    </row>
    <row r="991">
      <c r="C991" s="202"/>
      <c r="D991" s="202"/>
      <c r="F991" s="49"/>
      <c r="G991" s="1"/>
      <c r="H991" s="1"/>
      <c r="I991" s="203"/>
      <c r="J991" s="1"/>
      <c r="N991" s="1"/>
    </row>
    <row r="992">
      <c r="C992" s="202"/>
      <c r="D992" s="202"/>
      <c r="F992" s="49"/>
      <c r="G992" s="1"/>
      <c r="H992" s="1"/>
      <c r="I992" s="203"/>
      <c r="J992" s="1"/>
      <c r="N992" s="1"/>
    </row>
    <row r="993">
      <c r="C993" s="202"/>
      <c r="D993" s="202"/>
      <c r="F993" s="49"/>
      <c r="G993" s="1"/>
      <c r="H993" s="1"/>
      <c r="I993" s="203"/>
      <c r="J993" s="1"/>
      <c r="N993" s="1"/>
    </row>
    <row r="994">
      <c r="C994" s="202"/>
      <c r="D994" s="202"/>
      <c r="F994" s="49"/>
      <c r="G994" s="1"/>
      <c r="H994" s="1"/>
      <c r="I994" s="203"/>
      <c r="J994" s="1"/>
      <c r="N994" s="1"/>
    </row>
    <row r="995">
      <c r="C995" s="202"/>
      <c r="D995" s="202"/>
      <c r="F995" s="49"/>
      <c r="G995" s="1"/>
      <c r="H995" s="1"/>
      <c r="I995" s="203"/>
      <c r="J995" s="1"/>
      <c r="N995" s="1"/>
    </row>
    <row r="996">
      <c r="C996" s="202"/>
      <c r="D996" s="202"/>
      <c r="F996" s="49"/>
      <c r="G996" s="1"/>
      <c r="H996" s="1"/>
      <c r="I996" s="203"/>
      <c r="J996" s="1"/>
      <c r="N996" s="1"/>
    </row>
    <row r="997">
      <c r="C997" s="202"/>
      <c r="D997" s="202"/>
      <c r="F997" s="49"/>
      <c r="G997" s="1"/>
      <c r="H997" s="1"/>
      <c r="I997" s="203"/>
      <c r="J997" s="1"/>
      <c r="N997" s="1"/>
    </row>
    <row r="998">
      <c r="C998" s="202"/>
      <c r="D998" s="202"/>
      <c r="F998" s="49"/>
      <c r="G998" s="1"/>
      <c r="H998" s="1"/>
      <c r="I998" s="203"/>
      <c r="J998" s="1"/>
      <c r="N998" s="1"/>
    </row>
    <row r="999">
      <c r="C999" s="202"/>
      <c r="D999" s="202"/>
      <c r="F999" s="49"/>
      <c r="G999" s="1"/>
      <c r="H999" s="1"/>
      <c r="I999" s="203"/>
      <c r="J999" s="1"/>
      <c r="N999" s="1"/>
    </row>
    <row r="1000">
      <c r="C1000" s="202"/>
      <c r="D1000" s="202"/>
      <c r="F1000" s="49"/>
      <c r="G1000" s="1"/>
      <c r="H1000" s="1"/>
      <c r="I1000" s="203"/>
      <c r="J1000" s="1"/>
      <c r="N1000" s="1"/>
    </row>
    <row r="1001">
      <c r="C1001" s="202"/>
      <c r="D1001" s="202"/>
      <c r="F1001" s="49"/>
      <c r="G1001" s="1"/>
      <c r="H1001" s="1"/>
      <c r="I1001" s="203"/>
      <c r="J1001" s="1"/>
      <c r="N1001" s="1"/>
    </row>
    <row r="1002">
      <c r="C1002" s="202"/>
      <c r="D1002" s="202"/>
      <c r="F1002" s="49"/>
      <c r="G1002" s="1"/>
      <c r="H1002" s="1"/>
      <c r="I1002" s="203"/>
      <c r="J1002" s="1"/>
      <c r="N1002" s="1"/>
    </row>
    <row r="1003">
      <c r="C1003" s="202"/>
      <c r="D1003" s="202"/>
      <c r="F1003" s="49"/>
      <c r="G1003" s="1"/>
      <c r="H1003" s="1"/>
      <c r="I1003" s="203"/>
      <c r="J1003" s="1"/>
      <c r="N1003" s="1"/>
    </row>
  </sheetData>
  <mergeCells count="46">
    <mergeCell ref="B3:J3"/>
    <mergeCell ref="D4:H4"/>
    <mergeCell ref="N4:AM4"/>
    <mergeCell ref="C7:D7"/>
    <mergeCell ref="C8:D8"/>
    <mergeCell ref="C9:D9"/>
    <mergeCell ref="C10:D10"/>
    <mergeCell ref="C11:D11"/>
    <mergeCell ref="C12:D12"/>
    <mergeCell ref="C13:D13"/>
    <mergeCell ref="C14:D14"/>
    <mergeCell ref="C15:D15"/>
    <mergeCell ref="C16:D16"/>
    <mergeCell ref="C17:D17"/>
    <mergeCell ref="C18:D18"/>
    <mergeCell ref="C19:D19"/>
    <mergeCell ref="C20:D20"/>
    <mergeCell ref="C21:D21"/>
    <mergeCell ref="C22:D22"/>
    <mergeCell ref="C23:D23"/>
    <mergeCell ref="C24:D24"/>
    <mergeCell ref="C25:D25"/>
    <mergeCell ref="C26:D26"/>
    <mergeCell ref="C27:D27"/>
    <mergeCell ref="C28:D28"/>
    <mergeCell ref="C29:D29"/>
    <mergeCell ref="C30:D30"/>
    <mergeCell ref="C31:D31"/>
    <mergeCell ref="C39:D39"/>
    <mergeCell ref="C40:D40"/>
    <mergeCell ref="C41:J41"/>
    <mergeCell ref="C42:D42"/>
    <mergeCell ref="C43:D43"/>
    <mergeCell ref="C44:D44"/>
    <mergeCell ref="C45:D45"/>
    <mergeCell ref="C46:D46"/>
    <mergeCell ref="C47:D47"/>
    <mergeCell ref="C48:D48"/>
    <mergeCell ref="C49:D49"/>
    <mergeCell ref="C32:D32"/>
    <mergeCell ref="C33:D33"/>
    <mergeCell ref="C34:D34"/>
    <mergeCell ref="C35:D35"/>
    <mergeCell ref="C36:D36"/>
    <mergeCell ref="C37:D37"/>
    <mergeCell ref="C38:D38"/>
  </mergeCells>
  <dataValidations>
    <dataValidation type="list" allowBlank="1" showErrorMessage="1" sqref="C8:C40">
      <formula1>'2NDSORTEDL'!$B$2:$B1003</formula1>
    </dataValidation>
  </dataValidations>
  <hyperlinks>
    <hyperlink r:id="rId1" ref="I4"/>
    <hyperlink r:id="rId2" ref="B7"/>
  </hyperlinks>
  <printOptions horizontalCentered="1"/>
  <pageMargins bottom="0.5560821484992101" footer="0.0" header="0.0" left="0.0" right="0.25" top="0.08688783570300157"/>
  <pageSetup fitToWidth="0" paperSize="9" cellComments="atEnd" orientation="landscape" pageOrder="overThenDown"/>
  <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cols>
    <col customWidth="1" min="1" max="1" width="7.25"/>
    <col customWidth="1" min="2" max="2" width="48.13"/>
    <col collapsed="1" customWidth="1" min="3" max="3" width="12.63"/>
    <col customWidth="1" hidden="1" min="4" max="4" width="9.75" outlineLevel="1"/>
    <col customWidth="1" min="5" max="5" width="10.88"/>
    <col customWidth="1" min="6" max="6" width="10.5"/>
    <col customWidth="1" min="7" max="7" width="8.38"/>
    <col customWidth="1" min="8" max="8" width="3.88"/>
    <col customWidth="1" min="10" max="10" width="1.88"/>
  </cols>
  <sheetData>
    <row r="1">
      <c r="A1" s="237" t="s">
        <v>7354</v>
      </c>
      <c r="F1" s="238" t="s">
        <v>7355</v>
      </c>
      <c r="G1" s="238">
        <v>10.0</v>
      </c>
      <c r="H1" s="238" t="s">
        <v>7356</v>
      </c>
      <c r="I1" s="238" t="s">
        <v>14</v>
      </c>
      <c r="J1" s="238">
        <v>2.0</v>
      </c>
    </row>
    <row r="2">
      <c r="A2" s="239" t="s">
        <v>7357</v>
      </c>
      <c r="B2" s="240" t="s">
        <v>7358</v>
      </c>
      <c r="C2" s="240" t="s">
        <v>7359</v>
      </c>
      <c r="D2" s="241" t="s">
        <v>7360</v>
      </c>
      <c r="E2" s="241" t="str">
        <f>"ESTIMATED REQUIREMENT FOR "&amp;G1&amp;" NO. OF BOXES"</f>
        <v>ESTIMATED REQUIREMENT FOR 10 NO. OF BOXES</v>
      </c>
      <c r="F2" s="241" t="s">
        <v>7361</v>
      </c>
      <c r="G2" s="240" t="s">
        <v>7362</v>
      </c>
      <c r="H2" s="242"/>
      <c r="I2" s="242"/>
      <c r="J2" s="242"/>
      <c r="K2" s="242"/>
      <c r="L2" s="242"/>
      <c r="M2" s="242"/>
      <c r="N2" s="242"/>
      <c r="O2" s="242"/>
      <c r="P2" s="242"/>
      <c r="Q2" s="242"/>
      <c r="R2" s="242"/>
      <c r="S2" s="242"/>
      <c r="T2" s="242"/>
      <c r="U2" s="242"/>
      <c r="V2" s="242"/>
      <c r="W2" s="242"/>
      <c r="X2" s="242"/>
      <c r="Y2" s="242"/>
    </row>
    <row r="3">
      <c r="A3" s="230">
        <f t="shared" ref="A3:A44" si="1">ROW()-2</f>
        <v>1</v>
      </c>
      <c r="B3" s="243" t="s">
        <v>1006</v>
      </c>
      <c r="C3" s="244" t="s">
        <v>7363</v>
      </c>
      <c r="D3" s="208">
        <v>20.0</v>
      </c>
      <c r="E3" s="230">
        <f>D3*G$1*J$1</f>
        <v>400</v>
      </c>
      <c r="F3" s="245">
        <v>1.51</v>
      </c>
      <c r="G3" s="246">
        <f t="shared" ref="G3:G44" si="2">E3*F3</f>
        <v>604</v>
      </c>
    </row>
    <row r="4">
      <c r="A4" s="230">
        <f t="shared" si="1"/>
        <v>2</v>
      </c>
      <c r="B4" s="243" t="s">
        <v>4485</v>
      </c>
      <c r="C4" s="244" t="s">
        <v>7364</v>
      </c>
      <c r="D4" s="208">
        <v>2.0</v>
      </c>
      <c r="E4" s="230">
        <f t="shared" ref="E4:E5" si="3">D4*G$1</f>
        <v>20</v>
      </c>
      <c r="F4" s="245">
        <v>18.62</v>
      </c>
      <c r="G4" s="246">
        <f t="shared" si="2"/>
        <v>372.4</v>
      </c>
    </row>
    <row r="5">
      <c r="A5" s="230">
        <f t="shared" si="1"/>
        <v>3</v>
      </c>
      <c r="B5" s="243" t="s">
        <v>2125</v>
      </c>
      <c r="C5" s="244" t="s">
        <v>7365</v>
      </c>
      <c r="D5" s="208">
        <v>1.0</v>
      </c>
      <c r="E5" s="230">
        <f t="shared" si="3"/>
        <v>10</v>
      </c>
      <c r="F5" s="245">
        <v>37.5</v>
      </c>
      <c r="G5" s="246">
        <f t="shared" si="2"/>
        <v>375</v>
      </c>
    </row>
    <row r="6">
      <c r="A6" s="230">
        <f t="shared" si="1"/>
        <v>4</v>
      </c>
      <c r="B6" s="243" t="s">
        <v>1861</v>
      </c>
      <c r="C6" s="244" t="s">
        <v>7364</v>
      </c>
      <c r="D6" s="208">
        <v>1.0</v>
      </c>
      <c r="E6" s="230">
        <f t="shared" ref="E6:E10" si="4">D6*G$1*J$1</f>
        <v>20</v>
      </c>
      <c r="F6" s="245">
        <v>49.42</v>
      </c>
      <c r="G6" s="246">
        <f t="shared" si="2"/>
        <v>988.4</v>
      </c>
    </row>
    <row r="7">
      <c r="A7" s="230">
        <f t="shared" si="1"/>
        <v>5</v>
      </c>
      <c r="B7" s="243" t="s">
        <v>1772</v>
      </c>
      <c r="C7" s="244" t="s">
        <v>7364</v>
      </c>
      <c r="D7" s="208">
        <v>1.0</v>
      </c>
      <c r="E7" s="230">
        <f t="shared" si="4"/>
        <v>20</v>
      </c>
      <c r="F7" s="245">
        <v>37.1</v>
      </c>
      <c r="G7" s="246">
        <f t="shared" si="2"/>
        <v>742</v>
      </c>
    </row>
    <row r="8">
      <c r="A8" s="230">
        <f t="shared" si="1"/>
        <v>6</v>
      </c>
      <c r="B8" s="243" t="s">
        <v>5452</v>
      </c>
      <c r="C8" s="244" t="s">
        <v>7365</v>
      </c>
      <c r="D8" s="208">
        <v>1.0</v>
      </c>
      <c r="E8" s="230">
        <f t="shared" si="4"/>
        <v>20</v>
      </c>
      <c r="F8" s="245">
        <v>40.0</v>
      </c>
      <c r="G8" s="246">
        <f t="shared" si="2"/>
        <v>800</v>
      </c>
    </row>
    <row r="9">
      <c r="A9" s="230">
        <f t="shared" si="1"/>
        <v>7</v>
      </c>
      <c r="B9" s="243" t="s">
        <v>1398</v>
      </c>
      <c r="C9" s="244" t="s">
        <v>7365</v>
      </c>
      <c r="D9" s="208">
        <v>1.0</v>
      </c>
      <c r="E9" s="230">
        <f t="shared" si="4"/>
        <v>20</v>
      </c>
      <c r="F9" s="245">
        <v>32.0</v>
      </c>
      <c r="G9" s="246">
        <f t="shared" si="2"/>
        <v>640</v>
      </c>
    </row>
    <row r="10">
      <c r="A10" s="230">
        <f t="shared" si="1"/>
        <v>8</v>
      </c>
      <c r="B10" s="243" t="s">
        <v>1470</v>
      </c>
      <c r="C10" s="244" t="s">
        <v>7365</v>
      </c>
      <c r="D10" s="208">
        <v>1.0</v>
      </c>
      <c r="E10" s="230">
        <f t="shared" si="4"/>
        <v>20</v>
      </c>
      <c r="F10" s="245">
        <v>34.44</v>
      </c>
      <c r="G10" s="246">
        <f t="shared" si="2"/>
        <v>688.8</v>
      </c>
    </row>
    <row r="11">
      <c r="A11" s="230">
        <f t="shared" si="1"/>
        <v>9</v>
      </c>
      <c r="B11" s="243" t="s">
        <v>4125</v>
      </c>
      <c r="C11" s="244" t="s">
        <v>7366</v>
      </c>
      <c r="D11" s="208">
        <v>1.0</v>
      </c>
      <c r="E11" s="208">
        <v>6.0</v>
      </c>
      <c r="F11" s="245">
        <v>33.0</v>
      </c>
      <c r="G11" s="246">
        <f t="shared" si="2"/>
        <v>198</v>
      </c>
      <c r="I11" s="247">
        <v>0.02</v>
      </c>
    </row>
    <row r="12">
      <c r="A12" s="230">
        <f t="shared" si="1"/>
        <v>10</v>
      </c>
      <c r="B12" s="243" t="s">
        <v>2711</v>
      </c>
      <c r="C12" s="244" t="s">
        <v>7365</v>
      </c>
      <c r="D12" s="208">
        <v>1.0</v>
      </c>
      <c r="E12" s="230">
        <f>D12*G$1*J$1</f>
        <v>20</v>
      </c>
      <c r="F12" s="245">
        <v>6.3</v>
      </c>
      <c r="G12" s="246">
        <f t="shared" si="2"/>
        <v>126</v>
      </c>
    </row>
    <row r="13">
      <c r="A13" s="230">
        <f t="shared" si="1"/>
        <v>11</v>
      </c>
      <c r="B13" s="243" t="s">
        <v>2845</v>
      </c>
      <c r="C13" s="244" t="s">
        <v>7367</v>
      </c>
      <c r="D13" s="208">
        <v>12.0</v>
      </c>
      <c r="E13" s="230">
        <f t="shared" ref="E13:E15" si="5">D13*G$1*J$1/5</f>
        <v>48</v>
      </c>
      <c r="F13" s="245">
        <v>39.95</v>
      </c>
      <c r="G13" s="246">
        <f t="shared" si="2"/>
        <v>1917.6</v>
      </c>
    </row>
    <row r="14">
      <c r="A14" s="230">
        <f t="shared" si="1"/>
        <v>12</v>
      </c>
      <c r="B14" s="243" t="s">
        <v>7347</v>
      </c>
      <c r="C14" s="244" t="s">
        <v>7367</v>
      </c>
      <c r="D14" s="208">
        <v>12.0</v>
      </c>
      <c r="E14" s="230">
        <f t="shared" si="5"/>
        <v>48</v>
      </c>
      <c r="F14" s="245">
        <v>48.0</v>
      </c>
      <c r="G14" s="246">
        <f t="shared" si="2"/>
        <v>2304</v>
      </c>
    </row>
    <row r="15">
      <c r="A15" s="230">
        <f t="shared" si="1"/>
        <v>13</v>
      </c>
      <c r="B15" s="243" t="s">
        <v>2898</v>
      </c>
      <c r="C15" s="244" t="s">
        <v>7367</v>
      </c>
      <c r="D15" s="208">
        <v>12.0</v>
      </c>
      <c r="E15" s="230">
        <f t="shared" si="5"/>
        <v>48</v>
      </c>
      <c r="F15" s="245">
        <v>60.0</v>
      </c>
      <c r="G15" s="246">
        <f t="shared" si="2"/>
        <v>2880</v>
      </c>
    </row>
    <row r="16">
      <c r="A16" s="230">
        <f t="shared" si="1"/>
        <v>14</v>
      </c>
      <c r="B16" s="243" t="s">
        <v>3374</v>
      </c>
      <c r="C16" s="244" t="s">
        <v>7368</v>
      </c>
      <c r="D16" s="208">
        <v>10.0</v>
      </c>
      <c r="E16" s="230">
        <f>D16*G$1/10</f>
        <v>10</v>
      </c>
      <c r="F16" s="245">
        <v>350.0</v>
      </c>
      <c r="G16" s="246">
        <f t="shared" si="2"/>
        <v>3500</v>
      </c>
    </row>
    <row r="17">
      <c r="A17" s="230">
        <f t="shared" si="1"/>
        <v>15</v>
      </c>
      <c r="B17" s="243" t="s">
        <v>2621</v>
      </c>
      <c r="C17" s="244" t="s">
        <v>7365</v>
      </c>
      <c r="D17" s="208">
        <v>2.0</v>
      </c>
      <c r="E17" s="208">
        <v>36.0</v>
      </c>
      <c r="F17" s="245">
        <v>30.0</v>
      </c>
      <c r="G17" s="246">
        <f t="shared" si="2"/>
        <v>1080</v>
      </c>
    </row>
    <row r="18">
      <c r="A18" s="230">
        <f t="shared" si="1"/>
        <v>16</v>
      </c>
      <c r="B18" s="243" t="s">
        <v>1501</v>
      </c>
      <c r="C18" s="244" t="s">
        <v>7365</v>
      </c>
      <c r="D18" s="208">
        <v>1.0</v>
      </c>
      <c r="E18" s="230">
        <f t="shared" ref="E18:E20" si="6">D18*G$1*J$1</f>
        <v>20</v>
      </c>
      <c r="F18" s="245">
        <v>63.28</v>
      </c>
      <c r="G18" s="246">
        <f t="shared" si="2"/>
        <v>1265.6</v>
      </c>
    </row>
    <row r="19">
      <c r="A19" s="230">
        <f t="shared" si="1"/>
        <v>17</v>
      </c>
      <c r="B19" s="243" t="s">
        <v>3094</v>
      </c>
      <c r="C19" s="244" t="s">
        <v>7365</v>
      </c>
      <c r="D19" s="208">
        <v>1.0</v>
      </c>
      <c r="E19" s="230">
        <f t="shared" si="6"/>
        <v>20</v>
      </c>
      <c r="F19" s="245">
        <v>66.78</v>
      </c>
      <c r="G19" s="246">
        <f t="shared" si="2"/>
        <v>1335.6</v>
      </c>
    </row>
    <row r="20">
      <c r="A20" s="230">
        <f t="shared" si="1"/>
        <v>18</v>
      </c>
      <c r="B20" s="243" t="s">
        <v>3322</v>
      </c>
      <c r="C20" s="244" t="s">
        <v>7365</v>
      </c>
      <c r="D20" s="208">
        <v>10.0</v>
      </c>
      <c r="E20" s="230">
        <f t="shared" si="6"/>
        <v>200</v>
      </c>
      <c r="F20" s="245">
        <v>2.75</v>
      </c>
      <c r="G20" s="246">
        <f t="shared" si="2"/>
        <v>550</v>
      </c>
    </row>
    <row r="21">
      <c r="A21" s="230">
        <f t="shared" si="1"/>
        <v>19</v>
      </c>
      <c r="B21" s="243" t="s">
        <v>3748</v>
      </c>
      <c r="C21" s="244" t="s">
        <v>7365</v>
      </c>
      <c r="D21" s="208">
        <v>10.0</v>
      </c>
      <c r="E21" s="230">
        <f>D21*G$1</f>
        <v>100</v>
      </c>
      <c r="F21" s="245">
        <v>30.0</v>
      </c>
      <c r="G21" s="246">
        <f t="shared" si="2"/>
        <v>3000</v>
      </c>
    </row>
    <row r="22">
      <c r="A22" s="230">
        <f t="shared" si="1"/>
        <v>20</v>
      </c>
      <c r="B22" s="243" t="s">
        <v>3005</v>
      </c>
      <c r="C22" s="244" t="s">
        <v>7365</v>
      </c>
      <c r="D22" s="208">
        <v>10.0</v>
      </c>
      <c r="E22" s="230">
        <f t="shared" ref="E22:E23" si="7">D22*G$1*J$1</f>
        <v>200</v>
      </c>
      <c r="F22" s="245">
        <v>5.38</v>
      </c>
      <c r="G22" s="246">
        <f t="shared" si="2"/>
        <v>1076</v>
      </c>
    </row>
    <row r="23">
      <c r="A23" s="230">
        <f t="shared" si="1"/>
        <v>21</v>
      </c>
      <c r="B23" s="243" t="s">
        <v>3056</v>
      </c>
      <c r="C23" s="244" t="s">
        <v>7365</v>
      </c>
      <c r="D23" s="208">
        <v>10.0</v>
      </c>
      <c r="E23" s="230">
        <f t="shared" si="7"/>
        <v>200</v>
      </c>
      <c r="F23" s="245">
        <v>15.5</v>
      </c>
      <c r="G23" s="246">
        <f t="shared" si="2"/>
        <v>3100</v>
      </c>
    </row>
    <row r="24">
      <c r="A24" s="230">
        <f t="shared" si="1"/>
        <v>22</v>
      </c>
      <c r="B24" s="243" t="s">
        <v>2039</v>
      </c>
      <c r="C24" s="244" t="s">
        <v>7365</v>
      </c>
      <c r="D24" s="208">
        <v>1.0</v>
      </c>
      <c r="E24" s="230">
        <f t="shared" ref="E24:E25" si="8">D24*G$1</f>
        <v>10</v>
      </c>
      <c r="F24" s="245">
        <v>59.5</v>
      </c>
      <c r="G24" s="246">
        <f t="shared" si="2"/>
        <v>595</v>
      </c>
    </row>
    <row r="25">
      <c r="A25" s="230">
        <f t="shared" si="1"/>
        <v>23</v>
      </c>
      <c r="B25" s="243" t="s">
        <v>4586</v>
      </c>
      <c r="C25" s="244" t="s">
        <v>7365</v>
      </c>
      <c r="D25" s="208">
        <v>1.0</v>
      </c>
      <c r="E25" s="230">
        <f t="shared" si="8"/>
        <v>10</v>
      </c>
      <c r="F25" s="245">
        <v>150.0</v>
      </c>
      <c r="G25" s="246">
        <f t="shared" si="2"/>
        <v>1500</v>
      </c>
    </row>
    <row r="26">
      <c r="A26" s="230">
        <f t="shared" si="1"/>
        <v>24</v>
      </c>
      <c r="B26" s="243" t="s">
        <v>4597</v>
      </c>
      <c r="C26" s="244" t="s">
        <v>7365</v>
      </c>
      <c r="D26" s="208">
        <v>2.0</v>
      </c>
      <c r="E26" s="208">
        <v>100.0</v>
      </c>
      <c r="F26" s="245">
        <v>3.99</v>
      </c>
      <c r="G26" s="246">
        <f t="shared" si="2"/>
        <v>399</v>
      </c>
    </row>
    <row r="27">
      <c r="A27" s="230">
        <f t="shared" si="1"/>
        <v>25</v>
      </c>
      <c r="B27" s="243" t="s">
        <v>2794</v>
      </c>
      <c r="C27" s="244" t="s">
        <v>7365</v>
      </c>
      <c r="D27" s="208">
        <v>1.0</v>
      </c>
      <c r="E27" s="230">
        <f t="shared" ref="E27:E28" si="9">D27*G$1</f>
        <v>10</v>
      </c>
      <c r="F27" s="245">
        <v>46.0</v>
      </c>
      <c r="G27" s="246">
        <f t="shared" si="2"/>
        <v>460</v>
      </c>
    </row>
    <row r="28">
      <c r="A28" s="230">
        <f t="shared" si="1"/>
        <v>26</v>
      </c>
      <c r="B28" s="243" t="s">
        <v>3865</v>
      </c>
      <c r="C28" s="244" t="s">
        <v>7365</v>
      </c>
      <c r="D28" s="208">
        <v>2.0</v>
      </c>
      <c r="E28" s="230">
        <f t="shared" si="9"/>
        <v>20</v>
      </c>
      <c r="F28" s="245">
        <v>26.0</v>
      </c>
      <c r="G28" s="246">
        <f t="shared" si="2"/>
        <v>520</v>
      </c>
    </row>
    <row r="29">
      <c r="A29" s="230">
        <f t="shared" si="1"/>
        <v>27</v>
      </c>
      <c r="B29" s="243" t="s">
        <v>3786</v>
      </c>
      <c r="C29" s="244" t="s">
        <v>7365</v>
      </c>
      <c r="D29" s="208">
        <v>4.0</v>
      </c>
      <c r="E29" s="208">
        <v>100.0</v>
      </c>
      <c r="F29" s="245">
        <v>2.3</v>
      </c>
      <c r="G29" s="246">
        <f t="shared" si="2"/>
        <v>230</v>
      </c>
    </row>
    <row r="30">
      <c r="A30" s="230">
        <f t="shared" si="1"/>
        <v>28</v>
      </c>
      <c r="B30" s="243" t="s">
        <v>4602</v>
      </c>
      <c r="C30" s="244" t="s">
        <v>7365</v>
      </c>
      <c r="D30" s="208">
        <v>1.0</v>
      </c>
      <c r="E30" s="208">
        <v>2.0</v>
      </c>
      <c r="F30" s="245">
        <v>180.0</v>
      </c>
      <c r="G30" s="246">
        <f t="shared" si="2"/>
        <v>360</v>
      </c>
    </row>
    <row r="31">
      <c r="A31" s="230">
        <f t="shared" si="1"/>
        <v>29</v>
      </c>
      <c r="B31" s="243" t="s">
        <v>4617</v>
      </c>
      <c r="C31" s="244" t="s">
        <v>7365</v>
      </c>
      <c r="D31" s="208">
        <v>1.0</v>
      </c>
      <c r="E31" s="208">
        <v>2.0</v>
      </c>
      <c r="F31" s="245">
        <v>180.0</v>
      </c>
      <c r="G31" s="246">
        <f t="shared" si="2"/>
        <v>360</v>
      </c>
    </row>
    <row r="32">
      <c r="A32" s="230">
        <f t="shared" si="1"/>
        <v>30</v>
      </c>
      <c r="B32" s="243" t="s">
        <v>4629</v>
      </c>
      <c r="C32" s="244" t="s">
        <v>7365</v>
      </c>
      <c r="D32" s="208">
        <v>1.0</v>
      </c>
      <c r="E32" s="208">
        <v>20.0</v>
      </c>
      <c r="F32" s="245">
        <v>303.75</v>
      </c>
      <c r="G32" s="246">
        <f t="shared" si="2"/>
        <v>6075</v>
      </c>
    </row>
    <row r="33">
      <c r="A33" s="230">
        <f t="shared" si="1"/>
        <v>31</v>
      </c>
      <c r="B33" s="243" t="s">
        <v>3150</v>
      </c>
      <c r="C33" s="244" t="s">
        <v>7365</v>
      </c>
      <c r="D33" s="208">
        <v>1.0</v>
      </c>
      <c r="E33" s="230">
        <f t="shared" ref="E33:E36" si="10">D33*G$1*J$1</f>
        <v>20</v>
      </c>
      <c r="F33" s="245">
        <v>215.0</v>
      </c>
      <c r="G33" s="246">
        <f t="shared" si="2"/>
        <v>4300</v>
      </c>
    </row>
    <row r="34">
      <c r="A34" s="230">
        <f t="shared" si="1"/>
        <v>32</v>
      </c>
      <c r="B34" s="243" t="s">
        <v>418</v>
      </c>
      <c r="C34" s="244" t="s">
        <v>7365</v>
      </c>
      <c r="D34" s="208">
        <v>1.0</v>
      </c>
      <c r="E34" s="230">
        <f t="shared" si="10"/>
        <v>20</v>
      </c>
      <c r="F34" s="245">
        <v>101.56</v>
      </c>
      <c r="G34" s="246">
        <f t="shared" si="2"/>
        <v>2031.2</v>
      </c>
    </row>
    <row r="35">
      <c r="A35" s="230">
        <f t="shared" si="1"/>
        <v>33</v>
      </c>
      <c r="B35" s="243" t="s">
        <v>112</v>
      </c>
      <c r="C35" s="244" t="s">
        <v>7365</v>
      </c>
      <c r="D35" s="208">
        <v>1.0</v>
      </c>
      <c r="E35" s="230">
        <f t="shared" si="10"/>
        <v>20</v>
      </c>
      <c r="F35" s="245">
        <v>118.09</v>
      </c>
      <c r="G35" s="246">
        <f t="shared" si="2"/>
        <v>2361.8</v>
      </c>
    </row>
    <row r="36">
      <c r="A36" s="230">
        <f t="shared" si="1"/>
        <v>34</v>
      </c>
      <c r="B36" s="243" t="s">
        <v>4520</v>
      </c>
      <c r="C36" s="244" t="s">
        <v>7365</v>
      </c>
      <c r="D36" s="208">
        <v>1.0</v>
      </c>
      <c r="E36" s="230">
        <f t="shared" si="10"/>
        <v>20</v>
      </c>
      <c r="F36" s="245">
        <v>70.62</v>
      </c>
      <c r="G36" s="246">
        <f t="shared" si="2"/>
        <v>1412.4</v>
      </c>
    </row>
    <row r="37">
      <c r="A37" s="230">
        <f t="shared" si="1"/>
        <v>35</v>
      </c>
      <c r="B37" s="243" t="s">
        <v>4632</v>
      </c>
      <c r="C37" s="244" t="s">
        <v>7365</v>
      </c>
      <c r="D37" s="208">
        <v>1.0</v>
      </c>
      <c r="E37" s="208">
        <v>30.0</v>
      </c>
      <c r="F37" s="245">
        <v>42.24</v>
      </c>
      <c r="G37" s="246">
        <f t="shared" si="2"/>
        <v>1267.2</v>
      </c>
    </row>
    <row r="38">
      <c r="A38" s="230">
        <f t="shared" si="1"/>
        <v>36</v>
      </c>
      <c r="B38" s="243" t="s">
        <v>3897</v>
      </c>
      <c r="C38" s="244" t="s">
        <v>7365</v>
      </c>
      <c r="D38" s="208">
        <v>1.0</v>
      </c>
      <c r="E38" s="208">
        <v>300.0</v>
      </c>
      <c r="F38" s="245">
        <v>5.4</v>
      </c>
      <c r="G38" s="246">
        <f t="shared" si="2"/>
        <v>1620</v>
      </c>
    </row>
    <row r="39">
      <c r="A39" s="230">
        <f t="shared" si="1"/>
        <v>37</v>
      </c>
      <c r="B39" s="243" t="s">
        <v>4636</v>
      </c>
      <c r="C39" s="244" t="s">
        <v>7365</v>
      </c>
      <c r="D39" s="208">
        <v>1.0</v>
      </c>
      <c r="E39" s="208">
        <v>6.0</v>
      </c>
      <c r="F39" s="245">
        <v>715.0</v>
      </c>
      <c r="G39" s="246">
        <f t="shared" si="2"/>
        <v>4290</v>
      </c>
    </row>
    <row r="40">
      <c r="A40" s="230">
        <f t="shared" si="1"/>
        <v>38</v>
      </c>
      <c r="B40" s="243" t="s">
        <v>4671</v>
      </c>
      <c r="C40" s="244" t="s">
        <v>7365</v>
      </c>
      <c r="D40" s="208">
        <v>1.0</v>
      </c>
      <c r="E40" s="208">
        <v>20.0</v>
      </c>
      <c r="F40" s="245">
        <v>30.0</v>
      </c>
      <c r="G40" s="246">
        <f t="shared" si="2"/>
        <v>600</v>
      </c>
    </row>
    <row r="41">
      <c r="A41" s="230">
        <f t="shared" si="1"/>
        <v>39</v>
      </c>
      <c r="B41" s="243" t="s">
        <v>1211</v>
      </c>
      <c r="C41" s="244" t="s">
        <v>7365</v>
      </c>
      <c r="D41" s="1"/>
      <c r="E41" s="208">
        <v>20.0</v>
      </c>
      <c r="F41" s="245">
        <v>18.0</v>
      </c>
      <c r="G41" s="246">
        <f t="shared" si="2"/>
        <v>360</v>
      </c>
    </row>
    <row r="42">
      <c r="A42" s="230">
        <f t="shared" si="1"/>
        <v>40</v>
      </c>
      <c r="B42" s="243" t="s">
        <v>1669</v>
      </c>
      <c r="C42" s="244" t="s">
        <v>7365</v>
      </c>
      <c r="D42" s="1"/>
      <c r="E42" s="208">
        <v>12.0</v>
      </c>
      <c r="F42" s="245">
        <v>50.0</v>
      </c>
      <c r="G42" s="246">
        <f t="shared" si="2"/>
        <v>600</v>
      </c>
    </row>
    <row r="43">
      <c r="A43" s="230">
        <f t="shared" si="1"/>
        <v>41</v>
      </c>
      <c r="B43" s="243" t="s">
        <v>2381</v>
      </c>
      <c r="C43" s="244" t="s">
        <v>7365</v>
      </c>
      <c r="D43" s="1"/>
      <c r="E43" s="208">
        <v>6.0</v>
      </c>
      <c r="F43" s="245">
        <v>60.0</v>
      </c>
      <c r="G43" s="246">
        <f t="shared" si="2"/>
        <v>360</v>
      </c>
    </row>
    <row r="44">
      <c r="A44" s="230">
        <f t="shared" si="1"/>
        <v>42</v>
      </c>
      <c r="B44" s="243" t="s">
        <v>4680</v>
      </c>
      <c r="C44" s="244" t="s">
        <v>7365</v>
      </c>
      <c r="D44" s="1"/>
      <c r="E44" s="208">
        <v>1.0</v>
      </c>
      <c r="F44" s="245">
        <v>900.0</v>
      </c>
      <c r="G44" s="246">
        <f t="shared" si="2"/>
        <v>900</v>
      </c>
    </row>
    <row r="45">
      <c r="A45" s="1"/>
      <c r="C45" s="1"/>
      <c r="D45" s="1"/>
      <c r="E45" s="1"/>
      <c r="F45" s="248"/>
      <c r="G45" s="249">
        <f>SUM(G3:G44)</f>
        <v>58145</v>
      </c>
    </row>
    <row r="46">
      <c r="A46" s="1"/>
      <c r="C46" s="1"/>
      <c r="D46" s="1"/>
      <c r="E46" s="1"/>
    </row>
    <row r="47">
      <c r="A47" s="1"/>
      <c r="C47" s="1"/>
      <c r="D47" s="1"/>
      <c r="E47" s="1"/>
    </row>
    <row r="48">
      <c r="A48" s="1"/>
      <c r="C48" s="1"/>
      <c r="D48" s="1"/>
      <c r="E48" s="1"/>
    </row>
    <row r="49">
      <c r="A49" s="1"/>
      <c r="C49" s="1"/>
      <c r="D49" s="1"/>
      <c r="E49" s="1"/>
    </row>
    <row r="50">
      <c r="A50" s="1"/>
      <c r="C50" s="1"/>
      <c r="D50" s="1"/>
      <c r="E50" s="1"/>
    </row>
    <row r="51">
      <c r="A51" s="1"/>
      <c r="C51" s="1"/>
      <c r="D51" s="1"/>
      <c r="E51" s="1"/>
    </row>
    <row r="52">
      <c r="A52" s="1"/>
      <c r="C52" s="1"/>
      <c r="D52" s="1"/>
      <c r="E52" s="1"/>
    </row>
    <row r="53">
      <c r="A53" s="1"/>
      <c r="C53" s="1"/>
      <c r="D53" s="1"/>
      <c r="E53" s="1"/>
    </row>
    <row r="54">
      <c r="A54" s="1"/>
      <c r="C54" s="1"/>
      <c r="D54" s="1"/>
      <c r="E54" s="1"/>
    </row>
    <row r="55">
      <c r="A55" s="1"/>
      <c r="C55" s="1"/>
      <c r="D55" s="1"/>
      <c r="E55" s="1"/>
    </row>
    <row r="56">
      <c r="A56" s="1"/>
      <c r="C56" s="1"/>
      <c r="D56" s="1"/>
      <c r="E56" s="1"/>
    </row>
    <row r="57">
      <c r="A57" s="1"/>
      <c r="C57" s="1"/>
      <c r="D57" s="1"/>
      <c r="E57" s="1"/>
    </row>
    <row r="58">
      <c r="A58" s="1"/>
      <c r="C58" s="1"/>
      <c r="D58" s="1"/>
      <c r="E58" s="1"/>
    </row>
    <row r="59">
      <c r="A59" s="1"/>
      <c r="C59" s="1"/>
      <c r="D59" s="1"/>
      <c r="E59" s="1"/>
    </row>
    <row r="60">
      <c r="A60" s="1"/>
      <c r="C60" s="1"/>
      <c r="D60" s="1"/>
      <c r="E60" s="1"/>
    </row>
    <row r="61">
      <c r="A61" s="1"/>
      <c r="C61" s="1"/>
      <c r="D61" s="1"/>
      <c r="E61" s="1"/>
    </row>
    <row r="62">
      <c r="A62" s="1"/>
      <c r="C62" s="1"/>
      <c r="D62" s="1"/>
      <c r="E62" s="1"/>
    </row>
    <row r="63">
      <c r="A63" s="1"/>
      <c r="C63" s="1"/>
      <c r="D63" s="1"/>
      <c r="E63" s="1"/>
    </row>
    <row r="64">
      <c r="A64" s="1"/>
      <c r="C64" s="1"/>
      <c r="D64" s="1"/>
      <c r="E64" s="1"/>
    </row>
    <row r="65">
      <c r="A65" s="1"/>
      <c r="C65" s="1"/>
      <c r="D65" s="1"/>
      <c r="E65" s="1"/>
    </row>
    <row r="66">
      <c r="A66" s="1"/>
      <c r="C66" s="1"/>
      <c r="D66" s="1"/>
      <c r="E66" s="1"/>
    </row>
    <row r="67">
      <c r="A67" s="1"/>
      <c r="C67" s="1"/>
      <c r="D67" s="1"/>
      <c r="E67" s="1"/>
    </row>
    <row r="68">
      <c r="A68" s="1"/>
      <c r="C68" s="1"/>
      <c r="D68" s="1"/>
      <c r="E68" s="1"/>
    </row>
    <row r="69">
      <c r="A69" s="1"/>
      <c r="C69" s="1"/>
      <c r="D69" s="1"/>
      <c r="E69" s="1"/>
    </row>
    <row r="70">
      <c r="A70" s="1"/>
      <c r="C70" s="1"/>
      <c r="D70" s="1"/>
      <c r="E70" s="1"/>
    </row>
    <row r="71">
      <c r="A71" s="1"/>
      <c r="C71" s="1"/>
      <c r="D71" s="1"/>
      <c r="E71" s="1"/>
    </row>
    <row r="72">
      <c r="A72" s="1"/>
      <c r="C72" s="1"/>
      <c r="D72" s="1"/>
      <c r="E72" s="1"/>
    </row>
    <row r="73">
      <c r="A73" s="1"/>
      <c r="C73" s="1"/>
      <c r="D73" s="1"/>
      <c r="E73" s="1"/>
    </row>
    <row r="74">
      <c r="A74" s="1"/>
      <c r="C74" s="1"/>
      <c r="D74" s="1"/>
      <c r="E74" s="1"/>
    </row>
    <row r="75">
      <c r="A75" s="1"/>
      <c r="C75" s="1"/>
      <c r="D75" s="1"/>
      <c r="E75" s="1"/>
    </row>
    <row r="76">
      <c r="A76" s="1"/>
      <c r="C76" s="1"/>
      <c r="D76" s="1"/>
      <c r="E76" s="1"/>
    </row>
    <row r="77">
      <c r="A77" s="1"/>
      <c r="C77" s="1"/>
      <c r="D77" s="1"/>
      <c r="E77" s="1"/>
    </row>
    <row r="78">
      <c r="A78" s="1"/>
      <c r="C78" s="1"/>
      <c r="D78" s="1"/>
      <c r="E78" s="1"/>
    </row>
    <row r="79">
      <c r="A79" s="1"/>
      <c r="C79" s="1"/>
      <c r="D79" s="1"/>
      <c r="E79" s="1"/>
    </row>
    <row r="80">
      <c r="A80" s="1"/>
      <c r="C80" s="1"/>
      <c r="D80" s="1"/>
      <c r="E80" s="1"/>
    </row>
    <row r="81">
      <c r="A81" s="1"/>
      <c r="C81" s="1"/>
      <c r="D81" s="1"/>
      <c r="E81" s="1"/>
    </row>
    <row r="82">
      <c r="A82" s="1"/>
      <c r="C82" s="1"/>
      <c r="D82" s="1"/>
      <c r="E82" s="1"/>
    </row>
    <row r="83">
      <c r="A83" s="1"/>
      <c r="C83" s="1"/>
      <c r="D83" s="1"/>
      <c r="E83" s="1"/>
    </row>
    <row r="84">
      <c r="A84" s="1"/>
      <c r="C84" s="1"/>
      <c r="D84" s="1"/>
      <c r="E84" s="1"/>
    </row>
    <row r="85">
      <c r="A85" s="1"/>
      <c r="C85" s="1"/>
      <c r="D85" s="1"/>
      <c r="E85" s="1"/>
    </row>
    <row r="86">
      <c r="A86" s="1"/>
      <c r="C86" s="1"/>
      <c r="D86" s="1"/>
      <c r="E86" s="1"/>
    </row>
    <row r="87">
      <c r="A87" s="1"/>
      <c r="C87" s="1"/>
      <c r="D87" s="1"/>
      <c r="E87" s="1"/>
    </row>
    <row r="88">
      <c r="A88" s="1"/>
      <c r="C88" s="1"/>
      <c r="D88" s="1"/>
      <c r="E88" s="1"/>
    </row>
    <row r="89">
      <c r="A89" s="1"/>
      <c r="C89" s="1"/>
      <c r="D89" s="1"/>
      <c r="E89" s="1"/>
    </row>
    <row r="90">
      <c r="A90" s="1"/>
      <c r="C90" s="1"/>
      <c r="D90" s="1"/>
      <c r="E90" s="1"/>
    </row>
    <row r="91">
      <c r="A91" s="1"/>
      <c r="C91" s="1"/>
      <c r="D91" s="1"/>
      <c r="E91" s="1"/>
    </row>
    <row r="92">
      <c r="A92" s="1"/>
      <c r="C92" s="1"/>
      <c r="D92" s="1"/>
      <c r="E92" s="1"/>
    </row>
    <row r="93">
      <c r="A93" s="1"/>
      <c r="C93" s="1"/>
      <c r="D93" s="1"/>
      <c r="E93" s="1"/>
    </row>
    <row r="94">
      <c r="A94" s="1"/>
      <c r="C94" s="1"/>
      <c r="D94" s="1"/>
      <c r="E94" s="1"/>
    </row>
    <row r="95">
      <c r="A95" s="1"/>
      <c r="C95" s="1"/>
      <c r="D95" s="1"/>
      <c r="E95" s="1"/>
    </row>
    <row r="96">
      <c r="A96" s="1"/>
      <c r="C96" s="1"/>
      <c r="D96" s="1"/>
      <c r="E96" s="1"/>
    </row>
    <row r="97">
      <c r="A97" s="1"/>
      <c r="C97" s="1"/>
      <c r="D97" s="1"/>
      <c r="E97" s="1"/>
    </row>
    <row r="98">
      <c r="A98" s="1"/>
      <c r="C98" s="1"/>
      <c r="D98" s="1"/>
      <c r="E98" s="1"/>
    </row>
    <row r="99">
      <c r="A99" s="1"/>
      <c r="C99" s="1"/>
      <c r="D99" s="1"/>
      <c r="E99" s="1"/>
    </row>
    <row r="100">
      <c r="A100" s="1"/>
      <c r="C100" s="1"/>
      <c r="D100" s="1"/>
      <c r="E100" s="1"/>
    </row>
    <row r="101">
      <c r="A101" s="1"/>
      <c r="C101" s="1"/>
      <c r="D101" s="1"/>
      <c r="E101" s="1"/>
    </row>
    <row r="102">
      <c r="A102" s="1"/>
      <c r="C102" s="1"/>
      <c r="D102" s="1"/>
      <c r="E102" s="1"/>
    </row>
    <row r="103">
      <c r="A103" s="1"/>
      <c r="C103" s="1"/>
      <c r="D103" s="1"/>
      <c r="E103" s="1"/>
    </row>
    <row r="104">
      <c r="A104" s="1"/>
      <c r="C104" s="1"/>
      <c r="D104" s="1"/>
      <c r="E104" s="1"/>
    </row>
    <row r="105">
      <c r="A105" s="1"/>
      <c r="C105" s="1"/>
      <c r="D105" s="1"/>
      <c r="E105" s="1"/>
    </row>
    <row r="106">
      <c r="A106" s="1"/>
      <c r="C106" s="1"/>
      <c r="D106" s="1"/>
      <c r="E106" s="1"/>
    </row>
    <row r="107">
      <c r="A107" s="1"/>
      <c r="C107" s="1"/>
      <c r="D107" s="1"/>
      <c r="E107" s="1"/>
    </row>
    <row r="108">
      <c r="A108" s="1"/>
      <c r="C108" s="1"/>
      <c r="D108" s="1"/>
      <c r="E108" s="1"/>
    </row>
    <row r="109">
      <c r="A109" s="1"/>
      <c r="C109" s="1"/>
      <c r="D109" s="1"/>
      <c r="E109" s="1"/>
    </row>
    <row r="110">
      <c r="A110" s="1"/>
      <c r="C110" s="1"/>
      <c r="D110" s="1"/>
      <c r="E110" s="1"/>
    </row>
    <row r="111">
      <c r="A111" s="1"/>
      <c r="C111" s="1"/>
      <c r="D111" s="1"/>
      <c r="E111" s="1"/>
    </row>
    <row r="112">
      <c r="A112" s="1"/>
      <c r="C112" s="1"/>
      <c r="D112" s="1"/>
      <c r="E112" s="1"/>
    </row>
    <row r="113">
      <c r="A113" s="1"/>
      <c r="C113" s="1"/>
      <c r="D113" s="1"/>
      <c r="E113" s="1"/>
    </row>
    <row r="114">
      <c r="A114" s="1"/>
      <c r="C114" s="1"/>
      <c r="D114" s="1"/>
      <c r="E114" s="1"/>
    </row>
    <row r="115">
      <c r="A115" s="1"/>
      <c r="C115" s="1"/>
      <c r="D115" s="1"/>
      <c r="E115" s="1"/>
    </row>
    <row r="116">
      <c r="A116" s="1"/>
      <c r="C116" s="1"/>
      <c r="D116" s="1"/>
      <c r="E116" s="1"/>
    </row>
    <row r="117">
      <c r="A117" s="1"/>
      <c r="C117" s="1"/>
      <c r="D117" s="1"/>
      <c r="E117" s="1"/>
    </row>
    <row r="118">
      <c r="A118" s="1"/>
      <c r="C118" s="1"/>
      <c r="D118" s="1"/>
      <c r="E118" s="1"/>
    </row>
    <row r="119">
      <c r="A119" s="1"/>
      <c r="C119" s="1"/>
      <c r="D119" s="1"/>
      <c r="E119" s="1"/>
    </row>
    <row r="120">
      <c r="A120" s="1"/>
      <c r="C120" s="1"/>
      <c r="D120" s="1"/>
      <c r="E120" s="1"/>
    </row>
    <row r="121">
      <c r="A121" s="1"/>
      <c r="C121" s="1"/>
      <c r="D121" s="1"/>
      <c r="E121" s="1"/>
    </row>
    <row r="122">
      <c r="A122" s="1"/>
      <c r="C122" s="1"/>
      <c r="D122" s="1"/>
      <c r="E122" s="1"/>
    </row>
    <row r="123">
      <c r="A123" s="1"/>
      <c r="C123" s="1"/>
      <c r="D123" s="1"/>
      <c r="E123" s="1"/>
    </row>
    <row r="124">
      <c r="A124" s="1"/>
      <c r="C124" s="1"/>
      <c r="D124" s="1"/>
      <c r="E124" s="1"/>
    </row>
    <row r="125">
      <c r="A125" s="1"/>
      <c r="C125" s="1"/>
      <c r="D125" s="1"/>
      <c r="E125" s="1"/>
    </row>
    <row r="126">
      <c r="A126" s="1"/>
      <c r="C126" s="1"/>
      <c r="D126" s="1"/>
      <c r="E126" s="1"/>
    </row>
    <row r="127">
      <c r="A127" s="1"/>
      <c r="C127" s="1"/>
      <c r="D127" s="1"/>
      <c r="E127" s="1"/>
    </row>
    <row r="128">
      <c r="A128" s="1"/>
      <c r="C128" s="1"/>
      <c r="D128" s="1"/>
      <c r="E128" s="1"/>
    </row>
    <row r="129">
      <c r="A129" s="1"/>
      <c r="C129" s="1"/>
      <c r="D129" s="1"/>
      <c r="E129" s="1"/>
    </row>
    <row r="130">
      <c r="A130" s="1"/>
      <c r="C130" s="1"/>
      <c r="D130" s="1"/>
      <c r="E130" s="1"/>
    </row>
    <row r="131">
      <c r="A131" s="1"/>
      <c r="C131" s="1"/>
      <c r="D131" s="1"/>
      <c r="E131" s="1"/>
    </row>
    <row r="132">
      <c r="A132" s="1"/>
      <c r="C132" s="1"/>
      <c r="D132" s="1"/>
      <c r="E132" s="1"/>
    </row>
    <row r="133">
      <c r="A133" s="1"/>
      <c r="C133" s="1"/>
      <c r="D133" s="1"/>
      <c r="E133" s="1"/>
    </row>
    <row r="134">
      <c r="A134" s="1"/>
      <c r="C134" s="1"/>
      <c r="D134" s="1"/>
      <c r="E134" s="1"/>
    </row>
    <row r="135">
      <c r="A135" s="1"/>
      <c r="C135" s="1"/>
      <c r="D135" s="1"/>
      <c r="E135" s="1"/>
    </row>
    <row r="136">
      <c r="A136" s="1"/>
      <c r="C136" s="1"/>
      <c r="D136" s="1"/>
      <c r="E136" s="1"/>
    </row>
    <row r="137">
      <c r="A137" s="1"/>
      <c r="C137" s="1"/>
      <c r="D137" s="1"/>
      <c r="E137" s="1"/>
    </row>
    <row r="138">
      <c r="A138" s="1"/>
      <c r="C138" s="1"/>
      <c r="D138" s="1"/>
      <c r="E138" s="1"/>
    </row>
    <row r="139">
      <c r="A139" s="1"/>
      <c r="C139" s="1"/>
      <c r="D139" s="1"/>
      <c r="E139" s="1"/>
    </row>
    <row r="140">
      <c r="A140" s="1"/>
      <c r="C140" s="1"/>
      <c r="D140" s="1"/>
      <c r="E140" s="1"/>
    </row>
    <row r="141">
      <c r="A141" s="1"/>
      <c r="C141" s="1"/>
      <c r="D141" s="1"/>
      <c r="E141" s="1"/>
    </row>
    <row r="142">
      <c r="A142" s="1"/>
      <c r="C142" s="1"/>
      <c r="D142" s="1"/>
      <c r="E142" s="1"/>
    </row>
    <row r="143">
      <c r="A143" s="1"/>
      <c r="C143" s="1"/>
      <c r="D143" s="1"/>
      <c r="E143" s="1"/>
    </row>
    <row r="144">
      <c r="A144" s="1"/>
      <c r="C144" s="1"/>
      <c r="D144" s="1"/>
      <c r="E144" s="1"/>
    </row>
    <row r="145">
      <c r="A145" s="1"/>
      <c r="C145" s="1"/>
      <c r="D145" s="1"/>
      <c r="E145" s="1"/>
    </row>
    <row r="146">
      <c r="A146" s="1"/>
      <c r="C146" s="1"/>
      <c r="D146" s="1"/>
      <c r="E146" s="1"/>
    </row>
    <row r="147">
      <c r="A147" s="1"/>
      <c r="C147" s="1"/>
      <c r="D147" s="1"/>
      <c r="E147" s="1"/>
    </row>
    <row r="148">
      <c r="A148" s="1"/>
      <c r="C148" s="1"/>
      <c r="D148" s="1"/>
      <c r="E148" s="1"/>
    </row>
    <row r="149">
      <c r="A149" s="1"/>
      <c r="C149" s="1"/>
      <c r="D149" s="1"/>
      <c r="E149" s="1"/>
    </row>
    <row r="150">
      <c r="A150" s="1"/>
      <c r="C150" s="1"/>
      <c r="D150" s="1"/>
      <c r="E150" s="1"/>
    </row>
    <row r="151">
      <c r="A151" s="1"/>
      <c r="C151" s="1"/>
      <c r="D151" s="1"/>
      <c r="E151" s="1"/>
    </row>
    <row r="152">
      <c r="A152" s="1"/>
      <c r="C152" s="1"/>
      <c r="D152" s="1"/>
      <c r="E152" s="1"/>
    </row>
    <row r="153">
      <c r="A153" s="1"/>
      <c r="C153" s="1"/>
      <c r="D153" s="1"/>
      <c r="E153" s="1"/>
    </row>
    <row r="154">
      <c r="A154" s="1"/>
      <c r="C154" s="1"/>
      <c r="D154" s="1"/>
      <c r="E154" s="1"/>
    </row>
    <row r="155">
      <c r="A155" s="1"/>
      <c r="C155" s="1"/>
      <c r="D155" s="1"/>
      <c r="E155" s="1"/>
    </row>
    <row r="156">
      <c r="A156" s="1"/>
      <c r="C156" s="1"/>
      <c r="D156" s="1"/>
      <c r="E156" s="1"/>
    </row>
    <row r="157">
      <c r="A157" s="1"/>
      <c r="C157" s="1"/>
      <c r="D157" s="1"/>
      <c r="E157" s="1"/>
    </row>
    <row r="158">
      <c r="A158" s="1"/>
      <c r="C158" s="1"/>
      <c r="D158" s="1"/>
      <c r="E158" s="1"/>
    </row>
    <row r="159">
      <c r="A159" s="1"/>
      <c r="C159" s="1"/>
      <c r="D159" s="1"/>
      <c r="E159" s="1"/>
    </row>
    <row r="160">
      <c r="A160" s="1"/>
      <c r="C160" s="1"/>
      <c r="D160" s="1"/>
      <c r="E160" s="1"/>
    </row>
    <row r="161">
      <c r="A161" s="1"/>
      <c r="C161" s="1"/>
      <c r="D161" s="1"/>
      <c r="E161" s="1"/>
    </row>
    <row r="162">
      <c r="A162" s="1"/>
      <c r="C162" s="1"/>
      <c r="D162" s="1"/>
      <c r="E162" s="1"/>
    </row>
    <row r="163">
      <c r="A163" s="1"/>
      <c r="C163" s="1"/>
      <c r="D163" s="1"/>
      <c r="E163" s="1"/>
    </row>
    <row r="164">
      <c r="A164" s="1"/>
      <c r="C164" s="1"/>
      <c r="D164" s="1"/>
      <c r="E164" s="1"/>
    </row>
    <row r="165">
      <c r="A165" s="1"/>
      <c r="C165" s="1"/>
      <c r="D165" s="1"/>
      <c r="E165" s="1"/>
    </row>
    <row r="166">
      <c r="A166" s="1"/>
      <c r="C166" s="1"/>
      <c r="D166" s="1"/>
      <c r="E166" s="1"/>
    </row>
    <row r="167">
      <c r="A167" s="1"/>
      <c r="C167" s="1"/>
      <c r="D167" s="1"/>
      <c r="E167" s="1"/>
    </row>
    <row r="168">
      <c r="A168" s="1"/>
      <c r="C168" s="1"/>
      <c r="D168" s="1"/>
      <c r="E168" s="1"/>
    </row>
    <row r="169">
      <c r="A169" s="1"/>
      <c r="C169" s="1"/>
      <c r="D169" s="1"/>
      <c r="E169" s="1"/>
    </row>
    <row r="170">
      <c r="A170" s="1"/>
      <c r="C170" s="1"/>
      <c r="D170" s="1"/>
      <c r="E170" s="1"/>
    </row>
    <row r="171">
      <c r="A171" s="1"/>
      <c r="C171" s="1"/>
      <c r="D171" s="1"/>
      <c r="E171" s="1"/>
    </row>
    <row r="172">
      <c r="A172" s="1"/>
      <c r="C172" s="1"/>
      <c r="D172" s="1"/>
      <c r="E172" s="1"/>
    </row>
    <row r="173">
      <c r="A173" s="1"/>
      <c r="C173" s="1"/>
      <c r="D173" s="1"/>
      <c r="E173" s="1"/>
    </row>
    <row r="174">
      <c r="A174" s="1"/>
      <c r="C174" s="1"/>
      <c r="D174" s="1"/>
      <c r="E174" s="1"/>
    </row>
    <row r="175">
      <c r="A175" s="1"/>
      <c r="C175" s="1"/>
      <c r="D175" s="1"/>
      <c r="E175" s="1"/>
    </row>
    <row r="176">
      <c r="A176" s="1"/>
      <c r="C176" s="1"/>
      <c r="D176" s="1"/>
      <c r="E176" s="1"/>
    </row>
    <row r="177">
      <c r="A177" s="1"/>
      <c r="C177" s="1"/>
      <c r="D177" s="1"/>
      <c r="E177" s="1"/>
    </row>
    <row r="178">
      <c r="A178" s="1"/>
      <c r="C178" s="1"/>
      <c r="D178" s="1"/>
      <c r="E178" s="1"/>
    </row>
    <row r="179">
      <c r="A179" s="1"/>
      <c r="C179" s="1"/>
      <c r="D179" s="1"/>
      <c r="E179" s="1"/>
    </row>
    <row r="180">
      <c r="A180" s="1"/>
      <c r="C180" s="1"/>
      <c r="D180" s="1"/>
      <c r="E180" s="1"/>
    </row>
    <row r="181">
      <c r="A181" s="1"/>
      <c r="C181" s="1"/>
      <c r="D181" s="1"/>
      <c r="E181" s="1"/>
    </row>
    <row r="182">
      <c r="A182" s="1"/>
      <c r="C182" s="1"/>
      <c r="D182" s="1"/>
      <c r="E182" s="1"/>
    </row>
    <row r="183">
      <c r="A183" s="1"/>
      <c r="C183" s="1"/>
      <c r="D183" s="1"/>
      <c r="E183" s="1"/>
    </row>
    <row r="184">
      <c r="A184" s="1"/>
      <c r="C184" s="1"/>
      <c r="D184" s="1"/>
      <c r="E184" s="1"/>
    </row>
    <row r="185">
      <c r="A185" s="1"/>
      <c r="C185" s="1"/>
      <c r="D185" s="1"/>
      <c r="E185" s="1"/>
    </row>
    <row r="186">
      <c r="A186" s="1"/>
      <c r="C186" s="1"/>
      <c r="D186" s="1"/>
      <c r="E186" s="1"/>
    </row>
    <row r="187">
      <c r="A187" s="1"/>
      <c r="C187" s="1"/>
      <c r="D187" s="1"/>
      <c r="E187" s="1"/>
    </row>
    <row r="188">
      <c r="A188" s="1"/>
      <c r="C188" s="1"/>
      <c r="D188" s="1"/>
      <c r="E188" s="1"/>
    </row>
    <row r="189">
      <c r="A189" s="1"/>
      <c r="C189" s="1"/>
      <c r="D189" s="1"/>
      <c r="E189" s="1"/>
    </row>
    <row r="190">
      <c r="A190" s="1"/>
      <c r="C190" s="1"/>
      <c r="D190" s="1"/>
      <c r="E190" s="1"/>
    </row>
    <row r="191">
      <c r="A191" s="1"/>
      <c r="C191" s="1"/>
      <c r="D191" s="1"/>
      <c r="E191" s="1"/>
    </row>
    <row r="192">
      <c r="A192" s="1"/>
      <c r="C192" s="1"/>
      <c r="D192" s="1"/>
      <c r="E192" s="1"/>
    </row>
    <row r="193">
      <c r="A193" s="1"/>
      <c r="C193" s="1"/>
      <c r="D193" s="1"/>
      <c r="E193" s="1"/>
    </row>
    <row r="194">
      <c r="A194" s="1"/>
      <c r="C194" s="1"/>
      <c r="D194" s="1"/>
      <c r="E194" s="1"/>
    </row>
    <row r="195">
      <c r="A195" s="1"/>
      <c r="C195" s="1"/>
      <c r="D195" s="1"/>
      <c r="E195" s="1"/>
    </row>
    <row r="196">
      <c r="A196" s="1"/>
      <c r="C196" s="1"/>
      <c r="D196" s="1"/>
      <c r="E196" s="1"/>
    </row>
    <row r="197">
      <c r="A197" s="1"/>
      <c r="C197" s="1"/>
      <c r="D197" s="1"/>
      <c r="E197" s="1"/>
    </row>
    <row r="198">
      <c r="A198" s="1"/>
      <c r="C198" s="1"/>
      <c r="D198" s="1"/>
      <c r="E198" s="1"/>
    </row>
    <row r="199">
      <c r="A199" s="1"/>
      <c r="C199" s="1"/>
      <c r="D199" s="1"/>
      <c r="E199" s="1"/>
    </row>
    <row r="200">
      <c r="A200" s="1"/>
      <c r="C200" s="1"/>
      <c r="D200" s="1"/>
      <c r="E200" s="1"/>
    </row>
    <row r="201">
      <c r="A201" s="1"/>
      <c r="C201" s="1"/>
      <c r="D201" s="1"/>
      <c r="E201" s="1"/>
    </row>
    <row r="202">
      <c r="A202" s="1"/>
      <c r="C202" s="1"/>
      <c r="D202" s="1"/>
      <c r="E202" s="1"/>
    </row>
    <row r="203">
      <c r="A203" s="1"/>
      <c r="C203" s="1"/>
      <c r="D203" s="1"/>
      <c r="E203" s="1"/>
    </row>
    <row r="204">
      <c r="A204" s="1"/>
      <c r="C204" s="1"/>
      <c r="D204" s="1"/>
      <c r="E204" s="1"/>
    </row>
    <row r="205">
      <c r="A205" s="1"/>
      <c r="C205" s="1"/>
      <c r="D205" s="1"/>
      <c r="E205" s="1"/>
    </row>
    <row r="206">
      <c r="A206" s="1"/>
      <c r="C206" s="1"/>
      <c r="D206" s="1"/>
      <c r="E206" s="1"/>
    </row>
    <row r="207">
      <c r="A207" s="1"/>
      <c r="C207" s="1"/>
      <c r="D207" s="1"/>
      <c r="E207" s="1"/>
    </row>
    <row r="208">
      <c r="A208" s="1"/>
      <c r="C208" s="1"/>
      <c r="D208" s="1"/>
      <c r="E208" s="1"/>
    </row>
    <row r="209">
      <c r="A209" s="1"/>
      <c r="C209" s="1"/>
      <c r="D209" s="1"/>
      <c r="E209" s="1"/>
    </row>
    <row r="210">
      <c r="A210" s="1"/>
      <c r="C210" s="1"/>
      <c r="D210" s="1"/>
      <c r="E210" s="1"/>
    </row>
    <row r="211">
      <c r="A211" s="1"/>
      <c r="C211" s="1"/>
      <c r="D211" s="1"/>
      <c r="E211" s="1"/>
    </row>
    <row r="212">
      <c r="A212" s="1"/>
      <c r="C212" s="1"/>
      <c r="D212" s="1"/>
      <c r="E212" s="1"/>
    </row>
    <row r="213">
      <c r="A213" s="1"/>
      <c r="C213" s="1"/>
      <c r="D213" s="1"/>
      <c r="E213" s="1"/>
    </row>
    <row r="214">
      <c r="A214" s="1"/>
      <c r="C214" s="1"/>
      <c r="D214" s="1"/>
      <c r="E214" s="1"/>
    </row>
    <row r="215">
      <c r="A215" s="1"/>
      <c r="C215" s="1"/>
      <c r="D215" s="1"/>
      <c r="E215" s="1"/>
    </row>
    <row r="216">
      <c r="A216" s="1"/>
      <c r="C216" s="1"/>
      <c r="D216" s="1"/>
      <c r="E216" s="1"/>
    </row>
    <row r="217">
      <c r="A217" s="1"/>
      <c r="C217" s="1"/>
      <c r="D217" s="1"/>
      <c r="E217" s="1"/>
    </row>
    <row r="218">
      <c r="A218" s="1"/>
      <c r="C218" s="1"/>
      <c r="D218" s="1"/>
      <c r="E218" s="1"/>
    </row>
    <row r="219">
      <c r="A219" s="1"/>
      <c r="C219" s="1"/>
      <c r="D219" s="1"/>
      <c r="E219" s="1"/>
    </row>
    <row r="220">
      <c r="A220" s="1"/>
      <c r="C220" s="1"/>
      <c r="D220" s="1"/>
      <c r="E220" s="1"/>
    </row>
    <row r="221">
      <c r="A221" s="1"/>
      <c r="C221" s="1"/>
      <c r="D221" s="1"/>
      <c r="E221" s="1"/>
    </row>
    <row r="222">
      <c r="A222" s="1"/>
      <c r="C222" s="1"/>
      <c r="D222" s="1"/>
      <c r="E222" s="1"/>
    </row>
    <row r="223">
      <c r="A223" s="1"/>
      <c r="C223" s="1"/>
      <c r="D223" s="1"/>
      <c r="E223" s="1"/>
    </row>
    <row r="224">
      <c r="A224" s="1"/>
      <c r="C224" s="1"/>
      <c r="D224" s="1"/>
      <c r="E224" s="1"/>
    </row>
    <row r="225">
      <c r="A225" s="1"/>
      <c r="C225" s="1"/>
      <c r="D225" s="1"/>
      <c r="E225" s="1"/>
    </row>
    <row r="226">
      <c r="A226" s="1"/>
      <c r="C226" s="1"/>
      <c r="D226" s="1"/>
      <c r="E226" s="1"/>
    </row>
    <row r="227">
      <c r="A227" s="1"/>
      <c r="C227" s="1"/>
      <c r="D227" s="1"/>
      <c r="E227" s="1"/>
    </row>
    <row r="228">
      <c r="A228" s="1"/>
      <c r="C228" s="1"/>
      <c r="D228" s="1"/>
      <c r="E228" s="1"/>
    </row>
    <row r="229">
      <c r="A229" s="1"/>
      <c r="C229" s="1"/>
      <c r="D229" s="1"/>
      <c r="E229" s="1"/>
    </row>
    <row r="230">
      <c r="A230" s="1"/>
      <c r="C230" s="1"/>
      <c r="D230" s="1"/>
      <c r="E230" s="1"/>
    </row>
    <row r="231">
      <c r="A231" s="1"/>
      <c r="C231" s="1"/>
      <c r="D231" s="1"/>
      <c r="E231" s="1"/>
    </row>
    <row r="232">
      <c r="A232" s="1"/>
      <c r="C232" s="1"/>
      <c r="D232" s="1"/>
      <c r="E232" s="1"/>
    </row>
    <row r="233">
      <c r="A233" s="1"/>
      <c r="C233" s="1"/>
      <c r="D233" s="1"/>
      <c r="E233" s="1"/>
    </row>
    <row r="234">
      <c r="A234" s="1"/>
      <c r="C234" s="1"/>
      <c r="D234" s="1"/>
      <c r="E234" s="1"/>
    </row>
    <row r="235">
      <c r="A235" s="1"/>
      <c r="C235" s="1"/>
      <c r="D235" s="1"/>
      <c r="E235" s="1"/>
    </row>
    <row r="236">
      <c r="A236" s="1"/>
      <c r="C236" s="1"/>
      <c r="D236" s="1"/>
      <c r="E236" s="1"/>
    </row>
    <row r="237">
      <c r="A237" s="1"/>
      <c r="C237" s="1"/>
      <c r="D237" s="1"/>
      <c r="E237" s="1"/>
    </row>
    <row r="238">
      <c r="A238" s="1"/>
      <c r="C238" s="1"/>
      <c r="D238" s="1"/>
      <c r="E238" s="1"/>
    </row>
    <row r="239">
      <c r="A239" s="1"/>
      <c r="C239" s="1"/>
      <c r="D239" s="1"/>
      <c r="E239" s="1"/>
    </row>
    <row r="240">
      <c r="A240" s="1"/>
      <c r="C240" s="1"/>
      <c r="D240" s="1"/>
      <c r="E240" s="1"/>
    </row>
    <row r="241">
      <c r="A241" s="1"/>
      <c r="C241" s="1"/>
      <c r="D241" s="1"/>
      <c r="E241" s="1"/>
    </row>
    <row r="242">
      <c r="A242" s="1"/>
      <c r="C242" s="1"/>
      <c r="D242" s="1"/>
      <c r="E242" s="1"/>
    </row>
    <row r="243">
      <c r="A243" s="1"/>
      <c r="C243" s="1"/>
      <c r="D243" s="1"/>
      <c r="E243" s="1"/>
    </row>
    <row r="244">
      <c r="A244" s="1"/>
      <c r="C244" s="1"/>
      <c r="D244" s="1"/>
      <c r="E244" s="1"/>
    </row>
    <row r="245">
      <c r="A245" s="1"/>
      <c r="C245" s="1"/>
      <c r="D245" s="1"/>
      <c r="E245" s="1"/>
    </row>
    <row r="246">
      <c r="A246" s="1"/>
      <c r="C246" s="1"/>
      <c r="D246" s="1"/>
      <c r="E246" s="1"/>
    </row>
    <row r="247">
      <c r="A247" s="1"/>
      <c r="C247" s="1"/>
      <c r="D247" s="1"/>
      <c r="E247" s="1"/>
    </row>
    <row r="248">
      <c r="A248" s="1"/>
      <c r="C248" s="1"/>
      <c r="D248" s="1"/>
      <c r="E248" s="1"/>
    </row>
    <row r="249">
      <c r="A249" s="1"/>
      <c r="C249" s="1"/>
      <c r="D249" s="1"/>
      <c r="E249" s="1"/>
    </row>
    <row r="250">
      <c r="A250" s="1"/>
      <c r="C250" s="1"/>
      <c r="D250" s="1"/>
      <c r="E250" s="1"/>
    </row>
    <row r="251">
      <c r="A251" s="1"/>
      <c r="C251" s="1"/>
      <c r="D251" s="1"/>
      <c r="E251" s="1"/>
    </row>
    <row r="252">
      <c r="A252" s="1"/>
      <c r="C252" s="1"/>
      <c r="D252" s="1"/>
      <c r="E252" s="1"/>
    </row>
    <row r="253">
      <c r="A253" s="1"/>
      <c r="C253" s="1"/>
      <c r="D253" s="1"/>
      <c r="E253" s="1"/>
    </row>
    <row r="254">
      <c r="A254" s="1"/>
      <c r="C254" s="1"/>
      <c r="D254" s="1"/>
      <c r="E254" s="1"/>
    </row>
    <row r="255">
      <c r="A255" s="1"/>
      <c r="C255" s="1"/>
      <c r="D255" s="1"/>
      <c r="E255" s="1"/>
    </row>
    <row r="256">
      <c r="A256" s="1"/>
      <c r="C256" s="1"/>
      <c r="D256" s="1"/>
      <c r="E256" s="1"/>
    </row>
    <row r="257">
      <c r="A257" s="1"/>
      <c r="C257" s="1"/>
      <c r="D257" s="1"/>
      <c r="E257" s="1"/>
    </row>
    <row r="258">
      <c r="A258" s="1"/>
      <c r="C258" s="1"/>
      <c r="D258" s="1"/>
      <c r="E258" s="1"/>
    </row>
    <row r="259">
      <c r="A259" s="1"/>
      <c r="C259" s="1"/>
      <c r="D259" s="1"/>
      <c r="E259" s="1"/>
    </row>
    <row r="260">
      <c r="A260" s="1"/>
      <c r="C260" s="1"/>
      <c r="D260" s="1"/>
      <c r="E260" s="1"/>
    </row>
    <row r="261">
      <c r="A261" s="1"/>
      <c r="C261" s="1"/>
      <c r="D261" s="1"/>
      <c r="E261" s="1"/>
    </row>
    <row r="262">
      <c r="A262" s="1"/>
      <c r="C262" s="1"/>
      <c r="D262" s="1"/>
      <c r="E262" s="1"/>
    </row>
    <row r="263">
      <c r="A263" s="1"/>
      <c r="C263" s="1"/>
      <c r="D263" s="1"/>
      <c r="E263" s="1"/>
    </row>
    <row r="264">
      <c r="A264" s="1"/>
      <c r="C264" s="1"/>
      <c r="D264" s="1"/>
      <c r="E264" s="1"/>
    </row>
    <row r="265">
      <c r="A265" s="1"/>
      <c r="C265" s="1"/>
      <c r="D265" s="1"/>
      <c r="E265" s="1"/>
    </row>
    <row r="266">
      <c r="A266" s="1"/>
      <c r="C266" s="1"/>
      <c r="D266" s="1"/>
      <c r="E266" s="1"/>
    </row>
    <row r="267">
      <c r="A267" s="1"/>
      <c r="C267" s="1"/>
      <c r="D267" s="1"/>
      <c r="E267" s="1"/>
    </row>
    <row r="268">
      <c r="A268" s="1"/>
      <c r="C268" s="1"/>
      <c r="D268" s="1"/>
      <c r="E268" s="1"/>
    </row>
    <row r="269">
      <c r="A269" s="1"/>
      <c r="C269" s="1"/>
      <c r="D269" s="1"/>
      <c r="E269" s="1"/>
    </row>
    <row r="270">
      <c r="A270" s="1"/>
      <c r="C270" s="1"/>
      <c r="D270" s="1"/>
      <c r="E270" s="1"/>
    </row>
    <row r="271">
      <c r="A271" s="1"/>
      <c r="C271" s="1"/>
      <c r="D271" s="1"/>
      <c r="E271" s="1"/>
    </row>
    <row r="272">
      <c r="A272" s="1"/>
      <c r="C272" s="1"/>
      <c r="D272" s="1"/>
      <c r="E272" s="1"/>
    </row>
    <row r="273">
      <c r="A273" s="1"/>
      <c r="C273" s="1"/>
      <c r="D273" s="1"/>
      <c r="E273" s="1"/>
    </row>
    <row r="274">
      <c r="A274" s="1"/>
      <c r="C274" s="1"/>
      <c r="D274" s="1"/>
      <c r="E274" s="1"/>
    </row>
    <row r="275">
      <c r="A275" s="1"/>
      <c r="C275" s="1"/>
      <c r="D275" s="1"/>
      <c r="E275" s="1"/>
    </row>
    <row r="276">
      <c r="A276" s="1"/>
      <c r="C276" s="1"/>
      <c r="D276" s="1"/>
      <c r="E276" s="1"/>
    </row>
    <row r="277">
      <c r="A277" s="1"/>
      <c r="C277" s="1"/>
      <c r="D277" s="1"/>
      <c r="E277" s="1"/>
    </row>
    <row r="278">
      <c r="A278" s="1"/>
      <c r="C278" s="1"/>
      <c r="D278" s="1"/>
      <c r="E278" s="1"/>
    </row>
    <row r="279">
      <c r="A279" s="1"/>
      <c r="C279" s="1"/>
      <c r="D279" s="1"/>
      <c r="E279" s="1"/>
    </row>
    <row r="280">
      <c r="A280" s="1"/>
      <c r="C280" s="1"/>
      <c r="D280" s="1"/>
      <c r="E280" s="1"/>
    </row>
    <row r="281">
      <c r="A281" s="1"/>
      <c r="C281" s="1"/>
      <c r="D281" s="1"/>
      <c r="E281" s="1"/>
    </row>
    <row r="282">
      <c r="A282" s="1"/>
      <c r="C282" s="1"/>
      <c r="D282" s="1"/>
      <c r="E282" s="1"/>
    </row>
    <row r="283">
      <c r="A283" s="1"/>
      <c r="C283" s="1"/>
      <c r="D283" s="1"/>
      <c r="E283" s="1"/>
    </row>
    <row r="284">
      <c r="A284" s="1"/>
      <c r="C284" s="1"/>
      <c r="D284" s="1"/>
      <c r="E284" s="1"/>
    </row>
    <row r="285">
      <c r="A285" s="1"/>
      <c r="C285" s="1"/>
      <c r="D285" s="1"/>
      <c r="E285" s="1"/>
    </row>
    <row r="286">
      <c r="A286" s="1"/>
      <c r="C286" s="1"/>
      <c r="D286" s="1"/>
      <c r="E286" s="1"/>
    </row>
    <row r="287">
      <c r="A287" s="1"/>
      <c r="C287" s="1"/>
      <c r="D287" s="1"/>
      <c r="E287" s="1"/>
    </row>
    <row r="288">
      <c r="A288" s="1"/>
      <c r="C288" s="1"/>
      <c r="D288" s="1"/>
      <c r="E288" s="1"/>
    </row>
    <row r="289">
      <c r="A289" s="1"/>
      <c r="C289" s="1"/>
      <c r="D289" s="1"/>
      <c r="E289" s="1"/>
    </row>
    <row r="290">
      <c r="A290" s="1"/>
      <c r="C290" s="1"/>
      <c r="D290" s="1"/>
      <c r="E290" s="1"/>
    </row>
    <row r="291">
      <c r="A291" s="1"/>
      <c r="C291" s="1"/>
      <c r="D291" s="1"/>
      <c r="E291" s="1"/>
    </row>
    <row r="292">
      <c r="A292" s="1"/>
      <c r="C292" s="1"/>
      <c r="D292" s="1"/>
      <c r="E292" s="1"/>
    </row>
    <row r="293">
      <c r="A293" s="1"/>
      <c r="C293" s="1"/>
      <c r="D293" s="1"/>
      <c r="E293" s="1"/>
    </row>
    <row r="294">
      <c r="A294" s="1"/>
      <c r="C294" s="1"/>
      <c r="D294" s="1"/>
      <c r="E294" s="1"/>
    </row>
    <row r="295">
      <c r="A295" s="1"/>
      <c r="C295" s="1"/>
      <c r="D295" s="1"/>
      <c r="E295" s="1"/>
    </row>
    <row r="296">
      <c r="A296" s="1"/>
      <c r="C296" s="1"/>
      <c r="D296" s="1"/>
      <c r="E296" s="1"/>
    </row>
    <row r="297">
      <c r="A297" s="1"/>
      <c r="C297" s="1"/>
      <c r="D297" s="1"/>
      <c r="E297" s="1"/>
    </row>
    <row r="298">
      <c r="A298" s="1"/>
      <c r="C298" s="1"/>
      <c r="D298" s="1"/>
      <c r="E298" s="1"/>
    </row>
    <row r="299">
      <c r="A299" s="1"/>
      <c r="C299" s="1"/>
      <c r="D299" s="1"/>
      <c r="E299" s="1"/>
    </row>
    <row r="300">
      <c r="A300" s="1"/>
      <c r="C300" s="1"/>
      <c r="D300" s="1"/>
      <c r="E300" s="1"/>
    </row>
    <row r="301">
      <c r="A301" s="1"/>
      <c r="C301" s="1"/>
      <c r="D301" s="1"/>
      <c r="E301" s="1"/>
    </row>
    <row r="302">
      <c r="A302" s="1"/>
      <c r="C302" s="1"/>
      <c r="D302" s="1"/>
      <c r="E302" s="1"/>
    </row>
    <row r="303">
      <c r="A303" s="1"/>
      <c r="C303" s="1"/>
      <c r="D303" s="1"/>
      <c r="E303" s="1"/>
    </row>
    <row r="304">
      <c r="A304" s="1"/>
      <c r="C304" s="1"/>
      <c r="D304" s="1"/>
      <c r="E304" s="1"/>
    </row>
    <row r="305">
      <c r="A305" s="1"/>
      <c r="C305" s="1"/>
      <c r="D305" s="1"/>
      <c r="E305" s="1"/>
    </row>
    <row r="306">
      <c r="A306" s="1"/>
      <c r="C306" s="1"/>
      <c r="D306" s="1"/>
      <c r="E306" s="1"/>
    </row>
    <row r="307">
      <c r="A307" s="1"/>
      <c r="C307" s="1"/>
      <c r="D307" s="1"/>
      <c r="E307" s="1"/>
    </row>
    <row r="308">
      <c r="A308" s="1"/>
      <c r="C308" s="1"/>
      <c r="D308" s="1"/>
      <c r="E308" s="1"/>
    </row>
    <row r="309">
      <c r="A309" s="1"/>
      <c r="C309" s="1"/>
      <c r="D309" s="1"/>
      <c r="E309" s="1"/>
    </row>
    <row r="310">
      <c r="A310" s="1"/>
      <c r="C310" s="1"/>
      <c r="D310" s="1"/>
      <c r="E310" s="1"/>
    </row>
    <row r="311">
      <c r="A311" s="1"/>
      <c r="C311" s="1"/>
      <c r="D311" s="1"/>
      <c r="E311" s="1"/>
    </row>
    <row r="312">
      <c r="A312" s="1"/>
      <c r="C312" s="1"/>
      <c r="D312" s="1"/>
      <c r="E312" s="1"/>
    </row>
    <row r="313">
      <c r="A313" s="1"/>
      <c r="C313" s="1"/>
      <c r="D313" s="1"/>
      <c r="E313" s="1"/>
    </row>
    <row r="314">
      <c r="A314" s="1"/>
      <c r="C314" s="1"/>
      <c r="D314" s="1"/>
      <c r="E314" s="1"/>
    </row>
    <row r="315">
      <c r="A315" s="1"/>
      <c r="C315" s="1"/>
      <c r="D315" s="1"/>
      <c r="E315" s="1"/>
    </row>
    <row r="316">
      <c r="A316" s="1"/>
      <c r="C316" s="1"/>
      <c r="D316" s="1"/>
      <c r="E316" s="1"/>
    </row>
    <row r="317">
      <c r="A317" s="1"/>
      <c r="C317" s="1"/>
      <c r="D317" s="1"/>
      <c r="E317" s="1"/>
    </row>
    <row r="318">
      <c r="A318" s="1"/>
      <c r="C318" s="1"/>
      <c r="D318" s="1"/>
      <c r="E318" s="1"/>
    </row>
    <row r="319">
      <c r="A319" s="1"/>
      <c r="C319" s="1"/>
      <c r="D319" s="1"/>
      <c r="E319" s="1"/>
    </row>
    <row r="320">
      <c r="A320" s="1"/>
      <c r="C320" s="1"/>
      <c r="D320" s="1"/>
      <c r="E320" s="1"/>
    </row>
    <row r="321">
      <c r="A321" s="1"/>
      <c r="C321" s="1"/>
      <c r="D321" s="1"/>
      <c r="E321" s="1"/>
    </row>
    <row r="322">
      <c r="A322" s="1"/>
      <c r="C322" s="1"/>
      <c r="D322" s="1"/>
      <c r="E322" s="1"/>
    </row>
    <row r="323">
      <c r="A323" s="1"/>
      <c r="C323" s="1"/>
      <c r="D323" s="1"/>
      <c r="E323" s="1"/>
    </row>
    <row r="324">
      <c r="A324" s="1"/>
      <c r="C324" s="1"/>
      <c r="D324" s="1"/>
      <c r="E324" s="1"/>
    </row>
    <row r="325">
      <c r="A325" s="1"/>
      <c r="C325" s="1"/>
      <c r="D325" s="1"/>
      <c r="E325" s="1"/>
    </row>
    <row r="326">
      <c r="A326" s="1"/>
      <c r="C326" s="1"/>
      <c r="D326" s="1"/>
      <c r="E326" s="1"/>
    </row>
    <row r="327">
      <c r="A327" s="1"/>
      <c r="C327" s="1"/>
      <c r="D327" s="1"/>
      <c r="E327" s="1"/>
    </row>
    <row r="328">
      <c r="A328" s="1"/>
      <c r="C328" s="1"/>
      <c r="D328" s="1"/>
      <c r="E328" s="1"/>
    </row>
    <row r="329">
      <c r="A329" s="1"/>
      <c r="C329" s="1"/>
      <c r="D329" s="1"/>
      <c r="E329" s="1"/>
    </row>
    <row r="330">
      <c r="A330" s="1"/>
      <c r="C330" s="1"/>
      <c r="D330" s="1"/>
      <c r="E330" s="1"/>
    </row>
    <row r="331">
      <c r="A331" s="1"/>
      <c r="C331" s="1"/>
      <c r="D331" s="1"/>
      <c r="E331" s="1"/>
    </row>
    <row r="332">
      <c r="A332" s="1"/>
      <c r="C332" s="1"/>
      <c r="D332" s="1"/>
      <c r="E332" s="1"/>
    </row>
    <row r="333">
      <c r="A333" s="1"/>
      <c r="C333" s="1"/>
      <c r="D333" s="1"/>
      <c r="E333" s="1"/>
    </row>
    <row r="334">
      <c r="A334" s="1"/>
      <c r="C334" s="1"/>
      <c r="D334" s="1"/>
      <c r="E334" s="1"/>
    </row>
    <row r="335">
      <c r="A335" s="1"/>
      <c r="C335" s="1"/>
      <c r="D335" s="1"/>
      <c r="E335" s="1"/>
    </row>
    <row r="336">
      <c r="A336" s="1"/>
      <c r="C336" s="1"/>
      <c r="D336" s="1"/>
      <c r="E336" s="1"/>
    </row>
    <row r="337">
      <c r="A337" s="1"/>
      <c r="C337" s="1"/>
      <c r="D337" s="1"/>
      <c r="E337" s="1"/>
    </row>
    <row r="338">
      <c r="A338" s="1"/>
      <c r="C338" s="1"/>
      <c r="D338" s="1"/>
      <c r="E338" s="1"/>
    </row>
    <row r="339">
      <c r="A339" s="1"/>
      <c r="C339" s="1"/>
      <c r="D339" s="1"/>
      <c r="E339" s="1"/>
    </row>
    <row r="340">
      <c r="A340" s="1"/>
      <c r="C340" s="1"/>
      <c r="D340" s="1"/>
      <c r="E340" s="1"/>
    </row>
    <row r="341">
      <c r="A341" s="1"/>
      <c r="C341" s="1"/>
      <c r="D341" s="1"/>
      <c r="E341" s="1"/>
    </row>
    <row r="342">
      <c r="A342" s="1"/>
      <c r="C342" s="1"/>
      <c r="D342" s="1"/>
      <c r="E342" s="1"/>
    </row>
    <row r="343">
      <c r="A343" s="1"/>
      <c r="C343" s="1"/>
      <c r="D343" s="1"/>
      <c r="E343" s="1"/>
    </row>
    <row r="344">
      <c r="A344" s="1"/>
      <c r="C344" s="1"/>
      <c r="D344" s="1"/>
      <c r="E344" s="1"/>
    </row>
    <row r="345">
      <c r="A345" s="1"/>
      <c r="C345" s="1"/>
      <c r="D345" s="1"/>
      <c r="E345" s="1"/>
    </row>
    <row r="346">
      <c r="A346" s="1"/>
      <c r="C346" s="1"/>
      <c r="D346" s="1"/>
      <c r="E346" s="1"/>
    </row>
    <row r="347">
      <c r="A347" s="1"/>
      <c r="C347" s="1"/>
      <c r="D347" s="1"/>
      <c r="E347" s="1"/>
    </row>
    <row r="348">
      <c r="A348" s="1"/>
      <c r="C348" s="1"/>
      <c r="D348" s="1"/>
      <c r="E348" s="1"/>
    </row>
    <row r="349">
      <c r="A349" s="1"/>
      <c r="C349" s="1"/>
      <c r="D349" s="1"/>
      <c r="E349" s="1"/>
    </row>
    <row r="350">
      <c r="A350" s="1"/>
      <c r="C350" s="1"/>
      <c r="D350" s="1"/>
      <c r="E350" s="1"/>
    </row>
    <row r="351">
      <c r="A351" s="1"/>
      <c r="C351" s="1"/>
      <c r="D351" s="1"/>
      <c r="E351" s="1"/>
    </row>
    <row r="352">
      <c r="A352" s="1"/>
      <c r="C352" s="1"/>
      <c r="D352" s="1"/>
      <c r="E352" s="1"/>
    </row>
    <row r="353">
      <c r="A353" s="1"/>
      <c r="C353" s="1"/>
      <c r="D353" s="1"/>
      <c r="E353" s="1"/>
    </row>
    <row r="354">
      <c r="A354" s="1"/>
      <c r="C354" s="1"/>
      <c r="D354" s="1"/>
      <c r="E354" s="1"/>
    </row>
    <row r="355">
      <c r="A355" s="1"/>
      <c r="C355" s="1"/>
      <c r="D355" s="1"/>
      <c r="E355" s="1"/>
    </row>
    <row r="356">
      <c r="A356" s="1"/>
      <c r="C356" s="1"/>
      <c r="D356" s="1"/>
      <c r="E356" s="1"/>
    </row>
    <row r="357">
      <c r="A357" s="1"/>
      <c r="C357" s="1"/>
      <c r="D357" s="1"/>
      <c r="E357" s="1"/>
    </row>
    <row r="358">
      <c r="A358" s="1"/>
      <c r="C358" s="1"/>
      <c r="D358" s="1"/>
      <c r="E358" s="1"/>
    </row>
    <row r="359">
      <c r="A359" s="1"/>
      <c r="C359" s="1"/>
      <c r="D359" s="1"/>
      <c r="E359" s="1"/>
    </row>
    <row r="360">
      <c r="A360" s="1"/>
      <c r="C360" s="1"/>
      <c r="D360" s="1"/>
      <c r="E360" s="1"/>
    </row>
    <row r="361">
      <c r="A361" s="1"/>
      <c r="C361" s="1"/>
      <c r="D361" s="1"/>
      <c r="E361" s="1"/>
    </row>
    <row r="362">
      <c r="A362" s="1"/>
      <c r="C362" s="1"/>
      <c r="D362" s="1"/>
      <c r="E362" s="1"/>
    </row>
    <row r="363">
      <c r="A363" s="1"/>
      <c r="C363" s="1"/>
      <c r="D363" s="1"/>
      <c r="E363" s="1"/>
    </row>
    <row r="364">
      <c r="A364" s="1"/>
      <c r="C364" s="1"/>
      <c r="D364" s="1"/>
      <c r="E364" s="1"/>
    </row>
    <row r="365">
      <c r="A365" s="1"/>
      <c r="C365" s="1"/>
      <c r="D365" s="1"/>
      <c r="E365" s="1"/>
    </row>
    <row r="366">
      <c r="A366" s="1"/>
      <c r="C366" s="1"/>
      <c r="D366" s="1"/>
      <c r="E366" s="1"/>
    </row>
    <row r="367">
      <c r="A367" s="1"/>
      <c r="C367" s="1"/>
      <c r="D367" s="1"/>
      <c r="E367" s="1"/>
    </row>
    <row r="368">
      <c r="A368" s="1"/>
      <c r="C368" s="1"/>
      <c r="D368" s="1"/>
      <c r="E368" s="1"/>
    </row>
    <row r="369">
      <c r="A369" s="1"/>
      <c r="C369" s="1"/>
      <c r="D369" s="1"/>
      <c r="E369" s="1"/>
    </row>
    <row r="370">
      <c r="A370" s="1"/>
      <c r="C370" s="1"/>
      <c r="D370" s="1"/>
      <c r="E370" s="1"/>
    </row>
    <row r="371">
      <c r="A371" s="1"/>
      <c r="C371" s="1"/>
      <c r="D371" s="1"/>
      <c r="E371" s="1"/>
    </row>
    <row r="372">
      <c r="A372" s="1"/>
      <c r="C372" s="1"/>
      <c r="D372" s="1"/>
      <c r="E372" s="1"/>
    </row>
    <row r="373">
      <c r="A373" s="1"/>
      <c r="C373" s="1"/>
      <c r="D373" s="1"/>
      <c r="E373" s="1"/>
    </row>
    <row r="374">
      <c r="A374" s="1"/>
      <c r="C374" s="1"/>
      <c r="D374" s="1"/>
      <c r="E374" s="1"/>
    </row>
    <row r="375">
      <c r="A375" s="1"/>
      <c r="C375" s="1"/>
      <c r="D375" s="1"/>
      <c r="E375" s="1"/>
    </row>
    <row r="376">
      <c r="A376" s="1"/>
      <c r="C376" s="1"/>
      <c r="D376" s="1"/>
      <c r="E376" s="1"/>
    </row>
    <row r="377">
      <c r="A377" s="1"/>
      <c r="C377" s="1"/>
      <c r="D377" s="1"/>
      <c r="E377" s="1"/>
    </row>
    <row r="378">
      <c r="A378" s="1"/>
      <c r="C378" s="1"/>
      <c r="D378" s="1"/>
      <c r="E378" s="1"/>
    </row>
    <row r="379">
      <c r="A379" s="1"/>
      <c r="C379" s="1"/>
      <c r="D379" s="1"/>
      <c r="E379" s="1"/>
    </row>
    <row r="380">
      <c r="A380" s="1"/>
      <c r="C380" s="1"/>
      <c r="D380" s="1"/>
      <c r="E380" s="1"/>
    </row>
    <row r="381">
      <c r="A381" s="1"/>
      <c r="C381" s="1"/>
      <c r="D381" s="1"/>
      <c r="E381" s="1"/>
    </row>
    <row r="382">
      <c r="A382" s="1"/>
      <c r="C382" s="1"/>
      <c r="D382" s="1"/>
      <c r="E382" s="1"/>
    </row>
    <row r="383">
      <c r="A383" s="1"/>
      <c r="C383" s="1"/>
      <c r="D383" s="1"/>
      <c r="E383" s="1"/>
    </row>
    <row r="384">
      <c r="A384" s="1"/>
      <c r="C384" s="1"/>
      <c r="D384" s="1"/>
      <c r="E384" s="1"/>
    </row>
    <row r="385">
      <c r="A385" s="1"/>
      <c r="C385" s="1"/>
      <c r="D385" s="1"/>
      <c r="E385" s="1"/>
    </row>
    <row r="386">
      <c r="A386" s="1"/>
      <c r="C386" s="1"/>
      <c r="D386" s="1"/>
      <c r="E386" s="1"/>
    </row>
    <row r="387">
      <c r="A387" s="1"/>
      <c r="C387" s="1"/>
      <c r="D387" s="1"/>
      <c r="E387" s="1"/>
    </row>
    <row r="388">
      <c r="A388" s="1"/>
      <c r="C388" s="1"/>
      <c r="D388" s="1"/>
      <c r="E388" s="1"/>
    </row>
    <row r="389">
      <c r="A389" s="1"/>
      <c r="C389" s="1"/>
      <c r="D389" s="1"/>
      <c r="E389" s="1"/>
    </row>
    <row r="390">
      <c r="A390" s="1"/>
      <c r="C390" s="1"/>
      <c r="D390" s="1"/>
      <c r="E390" s="1"/>
    </row>
    <row r="391">
      <c r="A391" s="1"/>
      <c r="C391" s="1"/>
      <c r="D391" s="1"/>
      <c r="E391" s="1"/>
    </row>
    <row r="392">
      <c r="A392" s="1"/>
      <c r="C392" s="1"/>
      <c r="D392" s="1"/>
      <c r="E392" s="1"/>
    </row>
    <row r="393">
      <c r="A393" s="1"/>
      <c r="C393" s="1"/>
      <c r="D393" s="1"/>
      <c r="E393" s="1"/>
    </row>
    <row r="394">
      <c r="A394" s="1"/>
      <c r="C394" s="1"/>
      <c r="D394" s="1"/>
      <c r="E394" s="1"/>
    </row>
    <row r="395">
      <c r="A395" s="1"/>
      <c r="C395" s="1"/>
      <c r="D395" s="1"/>
      <c r="E395" s="1"/>
    </row>
    <row r="396">
      <c r="A396" s="1"/>
      <c r="C396" s="1"/>
      <c r="D396" s="1"/>
      <c r="E396" s="1"/>
    </row>
    <row r="397">
      <c r="A397" s="1"/>
      <c r="C397" s="1"/>
      <c r="D397" s="1"/>
      <c r="E397" s="1"/>
    </row>
    <row r="398">
      <c r="A398" s="1"/>
      <c r="C398" s="1"/>
      <c r="D398" s="1"/>
      <c r="E398" s="1"/>
    </row>
    <row r="399">
      <c r="A399" s="1"/>
      <c r="C399" s="1"/>
      <c r="D399" s="1"/>
      <c r="E399" s="1"/>
    </row>
    <row r="400">
      <c r="A400" s="1"/>
      <c r="C400" s="1"/>
      <c r="D400" s="1"/>
      <c r="E400" s="1"/>
    </row>
    <row r="401">
      <c r="A401" s="1"/>
      <c r="C401" s="1"/>
      <c r="D401" s="1"/>
      <c r="E401" s="1"/>
    </row>
    <row r="402">
      <c r="A402" s="1"/>
      <c r="C402" s="1"/>
      <c r="D402" s="1"/>
      <c r="E402" s="1"/>
    </row>
    <row r="403">
      <c r="A403" s="1"/>
      <c r="C403" s="1"/>
      <c r="D403" s="1"/>
      <c r="E403" s="1"/>
    </row>
    <row r="404">
      <c r="A404" s="1"/>
      <c r="C404" s="1"/>
      <c r="D404" s="1"/>
      <c r="E404" s="1"/>
    </row>
    <row r="405">
      <c r="A405" s="1"/>
      <c r="C405" s="1"/>
      <c r="D405" s="1"/>
      <c r="E405" s="1"/>
    </row>
    <row r="406">
      <c r="A406" s="1"/>
      <c r="C406" s="1"/>
      <c r="D406" s="1"/>
      <c r="E406" s="1"/>
    </row>
    <row r="407">
      <c r="A407" s="1"/>
      <c r="C407" s="1"/>
      <c r="D407" s="1"/>
      <c r="E407" s="1"/>
    </row>
    <row r="408">
      <c r="A408" s="1"/>
      <c r="C408" s="1"/>
      <c r="D408" s="1"/>
      <c r="E408" s="1"/>
    </row>
    <row r="409">
      <c r="A409" s="1"/>
      <c r="C409" s="1"/>
      <c r="D409" s="1"/>
      <c r="E409" s="1"/>
    </row>
    <row r="410">
      <c r="A410" s="1"/>
      <c r="C410" s="1"/>
      <c r="D410" s="1"/>
      <c r="E410" s="1"/>
    </row>
    <row r="411">
      <c r="A411" s="1"/>
      <c r="C411" s="1"/>
      <c r="D411" s="1"/>
      <c r="E411" s="1"/>
    </row>
    <row r="412">
      <c r="A412" s="1"/>
      <c r="C412" s="1"/>
      <c r="D412" s="1"/>
      <c r="E412" s="1"/>
    </row>
    <row r="413">
      <c r="A413" s="1"/>
      <c r="C413" s="1"/>
      <c r="D413" s="1"/>
      <c r="E413" s="1"/>
    </row>
    <row r="414">
      <c r="A414" s="1"/>
      <c r="C414" s="1"/>
      <c r="D414" s="1"/>
      <c r="E414" s="1"/>
    </row>
    <row r="415">
      <c r="A415" s="1"/>
      <c r="C415" s="1"/>
      <c r="D415" s="1"/>
      <c r="E415" s="1"/>
    </row>
    <row r="416">
      <c r="A416" s="1"/>
      <c r="C416" s="1"/>
      <c r="D416" s="1"/>
      <c r="E416" s="1"/>
    </row>
    <row r="417">
      <c r="A417" s="1"/>
      <c r="C417" s="1"/>
      <c r="D417" s="1"/>
      <c r="E417" s="1"/>
    </row>
    <row r="418">
      <c r="A418" s="1"/>
      <c r="C418" s="1"/>
      <c r="D418" s="1"/>
      <c r="E418" s="1"/>
    </row>
    <row r="419">
      <c r="A419" s="1"/>
      <c r="C419" s="1"/>
      <c r="D419" s="1"/>
      <c r="E419" s="1"/>
    </row>
    <row r="420">
      <c r="A420" s="1"/>
      <c r="C420" s="1"/>
      <c r="D420" s="1"/>
      <c r="E420" s="1"/>
    </row>
    <row r="421">
      <c r="A421" s="1"/>
      <c r="C421" s="1"/>
      <c r="D421" s="1"/>
      <c r="E421" s="1"/>
    </row>
    <row r="422">
      <c r="A422" s="1"/>
      <c r="C422" s="1"/>
      <c r="D422" s="1"/>
      <c r="E422" s="1"/>
    </row>
    <row r="423">
      <c r="A423" s="1"/>
      <c r="C423" s="1"/>
      <c r="D423" s="1"/>
      <c r="E423" s="1"/>
    </row>
    <row r="424">
      <c r="A424" s="1"/>
      <c r="C424" s="1"/>
      <c r="D424" s="1"/>
      <c r="E424" s="1"/>
    </row>
    <row r="425">
      <c r="A425" s="1"/>
      <c r="C425" s="1"/>
      <c r="D425" s="1"/>
      <c r="E425" s="1"/>
    </row>
    <row r="426">
      <c r="A426" s="1"/>
      <c r="C426" s="1"/>
      <c r="D426" s="1"/>
      <c r="E426" s="1"/>
    </row>
    <row r="427">
      <c r="A427" s="1"/>
      <c r="C427" s="1"/>
      <c r="D427" s="1"/>
      <c r="E427" s="1"/>
    </row>
    <row r="428">
      <c r="A428" s="1"/>
      <c r="C428" s="1"/>
      <c r="D428" s="1"/>
      <c r="E428" s="1"/>
    </row>
    <row r="429">
      <c r="A429" s="1"/>
      <c r="C429" s="1"/>
      <c r="D429" s="1"/>
      <c r="E429" s="1"/>
    </row>
    <row r="430">
      <c r="A430" s="1"/>
      <c r="C430" s="1"/>
      <c r="D430" s="1"/>
      <c r="E430" s="1"/>
    </row>
    <row r="431">
      <c r="A431" s="1"/>
      <c r="C431" s="1"/>
      <c r="D431" s="1"/>
      <c r="E431" s="1"/>
    </row>
    <row r="432">
      <c r="A432" s="1"/>
      <c r="C432" s="1"/>
      <c r="D432" s="1"/>
      <c r="E432" s="1"/>
    </row>
    <row r="433">
      <c r="A433" s="1"/>
      <c r="C433" s="1"/>
      <c r="D433" s="1"/>
      <c r="E433" s="1"/>
    </row>
    <row r="434">
      <c r="A434" s="1"/>
      <c r="C434" s="1"/>
      <c r="D434" s="1"/>
      <c r="E434" s="1"/>
    </row>
    <row r="435">
      <c r="A435" s="1"/>
      <c r="C435" s="1"/>
      <c r="D435" s="1"/>
      <c r="E435" s="1"/>
    </row>
    <row r="436">
      <c r="A436" s="1"/>
      <c r="C436" s="1"/>
      <c r="D436" s="1"/>
      <c r="E436" s="1"/>
    </row>
    <row r="437">
      <c r="A437" s="1"/>
      <c r="C437" s="1"/>
      <c r="D437" s="1"/>
      <c r="E437" s="1"/>
    </row>
    <row r="438">
      <c r="A438" s="1"/>
      <c r="C438" s="1"/>
      <c r="D438" s="1"/>
      <c r="E438" s="1"/>
    </row>
    <row r="439">
      <c r="A439" s="1"/>
      <c r="C439" s="1"/>
      <c r="D439" s="1"/>
      <c r="E439" s="1"/>
    </row>
    <row r="440">
      <c r="A440" s="1"/>
      <c r="C440" s="1"/>
      <c r="D440" s="1"/>
      <c r="E440" s="1"/>
    </row>
    <row r="441">
      <c r="A441" s="1"/>
      <c r="C441" s="1"/>
      <c r="D441" s="1"/>
      <c r="E441" s="1"/>
    </row>
    <row r="442">
      <c r="A442" s="1"/>
      <c r="C442" s="1"/>
      <c r="D442" s="1"/>
      <c r="E442" s="1"/>
    </row>
    <row r="443">
      <c r="A443" s="1"/>
      <c r="C443" s="1"/>
      <c r="D443" s="1"/>
      <c r="E443" s="1"/>
    </row>
    <row r="444">
      <c r="A444" s="1"/>
      <c r="C444" s="1"/>
      <c r="D444" s="1"/>
      <c r="E444" s="1"/>
    </row>
    <row r="445">
      <c r="A445" s="1"/>
      <c r="C445" s="1"/>
      <c r="D445" s="1"/>
      <c r="E445" s="1"/>
    </row>
    <row r="446">
      <c r="A446" s="1"/>
      <c r="C446" s="1"/>
      <c r="D446" s="1"/>
      <c r="E446" s="1"/>
    </row>
    <row r="447">
      <c r="A447" s="1"/>
      <c r="C447" s="1"/>
      <c r="D447" s="1"/>
      <c r="E447" s="1"/>
    </row>
    <row r="448">
      <c r="A448" s="1"/>
      <c r="C448" s="1"/>
      <c r="D448" s="1"/>
      <c r="E448" s="1"/>
    </row>
    <row r="449">
      <c r="A449" s="1"/>
      <c r="C449" s="1"/>
      <c r="D449" s="1"/>
      <c r="E449" s="1"/>
    </row>
    <row r="450">
      <c r="A450" s="1"/>
      <c r="C450" s="1"/>
      <c r="D450" s="1"/>
      <c r="E450" s="1"/>
    </row>
    <row r="451">
      <c r="A451" s="1"/>
      <c r="C451" s="1"/>
      <c r="D451" s="1"/>
      <c r="E451" s="1"/>
    </row>
    <row r="452">
      <c r="A452" s="1"/>
      <c r="C452" s="1"/>
      <c r="D452" s="1"/>
      <c r="E452" s="1"/>
    </row>
    <row r="453">
      <c r="A453" s="1"/>
      <c r="C453" s="1"/>
      <c r="D453" s="1"/>
      <c r="E453" s="1"/>
    </row>
    <row r="454">
      <c r="A454" s="1"/>
      <c r="C454" s="1"/>
      <c r="D454" s="1"/>
      <c r="E454" s="1"/>
    </row>
    <row r="455">
      <c r="A455" s="1"/>
      <c r="C455" s="1"/>
      <c r="D455" s="1"/>
      <c r="E455" s="1"/>
    </row>
    <row r="456">
      <c r="A456" s="1"/>
      <c r="C456" s="1"/>
      <c r="D456" s="1"/>
      <c r="E456" s="1"/>
    </row>
    <row r="457">
      <c r="A457" s="1"/>
      <c r="C457" s="1"/>
      <c r="D457" s="1"/>
      <c r="E457" s="1"/>
    </row>
    <row r="458">
      <c r="A458" s="1"/>
      <c r="C458" s="1"/>
      <c r="D458" s="1"/>
      <c r="E458" s="1"/>
    </row>
    <row r="459">
      <c r="A459" s="1"/>
      <c r="C459" s="1"/>
      <c r="D459" s="1"/>
      <c r="E459" s="1"/>
    </row>
    <row r="460">
      <c r="A460" s="1"/>
      <c r="C460" s="1"/>
      <c r="D460" s="1"/>
      <c r="E460" s="1"/>
    </row>
    <row r="461">
      <c r="A461" s="1"/>
      <c r="C461" s="1"/>
      <c r="D461" s="1"/>
      <c r="E461" s="1"/>
    </row>
    <row r="462">
      <c r="A462" s="1"/>
      <c r="C462" s="1"/>
      <c r="D462" s="1"/>
      <c r="E462" s="1"/>
    </row>
    <row r="463">
      <c r="A463" s="1"/>
      <c r="C463" s="1"/>
      <c r="D463" s="1"/>
      <c r="E463" s="1"/>
    </row>
    <row r="464">
      <c r="A464" s="1"/>
      <c r="C464" s="1"/>
      <c r="D464" s="1"/>
      <c r="E464" s="1"/>
    </row>
    <row r="465">
      <c r="A465" s="1"/>
      <c r="C465" s="1"/>
      <c r="D465" s="1"/>
      <c r="E465" s="1"/>
    </row>
    <row r="466">
      <c r="A466" s="1"/>
      <c r="C466" s="1"/>
      <c r="D466" s="1"/>
      <c r="E466" s="1"/>
    </row>
    <row r="467">
      <c r="A467" s="1"/>
      <c r="C467" s="1"/>
      <c r="D467" s="1"/>
      <c r="E467" s="1"/>
    </row>
    <row r="468">
      <c r="A468" s="1"/>
      <c r="C468" s="1"/>
      <c r="D468" s="1"/>
      <c r="E468" s="1"/>
    </row>
    <row r="469">
      <c r="A469" s="1"/>
      <c r="C469" s="1"/>
      <c r="D469" s="1"/>
      <c r="E469" s="1"/>
    </row>
    <row r="470">
      <c r="A470" s="1"/>
      <c r="C470" s="1"/>
      <c r="D470" s="1"/>
      <c r="E470" s="1"/>
    </row>
    <row r="471">
      <c r="A471" s="1"/>
      <c r="C471" s="1"/>
      <c r="D471" s="1"/>
      <c r="E471" s="1"/>
    </row>
    <row r="472">
      <c r="A472" s="1"/>
      <c r="C472" s="1"/>
      <c r="D472" s="1"/>
      <c r="E472" s="1"/>
    </row>
    <row r="473">
      <c r="A473" s="1"/>
      <c r="C473" s="1"/>
      <c r="D473" s="1"/>
      <c r="E473" s="1"/>
    </row>
    <row r="474">
      <c r="A474" s="1"/>
      <c r="C474" s="1"/>
      <c r="D474" s="1"/>
      <c r="E474" s="1"/>
    </row>
    <row r="475">
      <c r="A475" s="1"/>
      <c r="C475" s="1"/>
      <c r="D475" s="1"/>
      <c r="E475" s="1"/>
    </row>
    <row r="476">
      <c r="A476" s="1"/>
      <c r="C476" s="1"/>
      <c r="D476" s="1"/>
      <c r="E476" s="1"/>
    </row>
    <row r="477">
      <c r="A477" s="1"/>
      <c r="C477" s="1"/>
      <c r="D477" s="1"/>
      <c r="E477" s="1"/>
    </row>
    <row r="478">
      <c r="A478" s="1"/>
      <c r="C478" s="1"/>
      <c r="D478" s="1"/>
      <c r="E478" s="1"/>
    </row>
    <row r="479">
      <c r="A479" s="1"/>
      <c r="C479" s="1"/>
      <c r="D479" s="1"/>
      <c r="E479" s="1"/>
    </row>
    <row r="480">
      <c r="A480" s="1"/>
      <c r="C480" s="1"/>
      <c r="D480" s="1"/>
      <c r="E480" s="1"/>
    </row>
    <row r="481">
      <c r="A481" s="1"/>
      <c r="C481" s="1"/>
      <c r="D481" s="1"/>
      <c r="E481" s="1"/>
    </row>
    <row r="482">
      <c r="A482" s="1"/>
      <c r="C482" s="1"/>
      <c r="D482" s="1"/>
      <c r="E482" s="1"/>
    </row>
    <row r="483">
      <c r="A483" s="1"/>
      <c r="C483" s="1"/>
      <c r="D483" s="1"/>
      <c r="E483" s="1"/>
    </row>
    <row r="484">
      <c r="A484" s="1"/>
      <c r="C484" s="1"/>
      <c r="D484" s="1"/>
      <c r="E484" s="1"/>
    </row>
    <row r="485">
      <c r="A485" s="1"/>
      <c r="C485" s="1"/>
      <c r="D485" s="1"/>
      <c r="E485" s="1"/>
    </row>
    <row r="486">
      <c r="A486" s="1"/>
      <c r="C486" s="1"/>
      <c r="D486" s="1"/>
      <c r="E486" s="1"/>
    </row>
    <row r="487">
      <c r="A487" s="1"/>
      <c r="C487" s="1"/>
      <c r="D487" s="1"/>
      <c r="E487" s="1"/>
    </row>
    <row r="488">
      <c r="A488" s="1"/>
      <c r="C488" s="1"/>
      <c r="D488" s="1"/>
      <c r="E488" s="1"/>
    </row>
    <row r="489">
      <c r="A489" s="1"/>
      <c r="C489" s="1"/>
      <c r="D489" s="1"/>
      <c r="E489" s="1"/>
    </row>
    <row r="490">
      <c r="A490" s="1"/>
      <c r="C490" s="1"/>
      <c r="D490" s="1"/>
      <c r="E490" s="1"/>
    </row>
    <row r="491">
      <c r="A491" s="1"/>
      <c r="C491" s="1"/>
      <c r="D491" s="1"/>
      <c r="E491" s="1"/>
    </row>
    <row r="492">
      <c r="A492" s="1"/>
      <c r="C492" s="1"/>
      <c r="D492" s="1"/>
      <c r="E492" s="1"/>
    </row>
    <row r="493">
      <c r="A493" s="1"/>
      <c r="C493" s="1"/>
      <c r="D493" s="1"/>
      <c r="E493" s="1"/>
    </row>
    <row r="494">
      <c r="A494" s="1"/>
      <c r="C494" s="1"/>
      <c r="D494" s="1"/>
      <c r="E494" s="1"/>
    </row>
    <row r="495">
      <c r="A495" s="1"/>
      <c r="C495" s="1"/>
      <c r="D495" s="1"/>
      <c r="E495" s="1"/>
    </row>
    <row r="496">
      <c r="A496" s="1"/>
      <c r="C496" s="1"/>
      <c r="D496" s="1"/>
      <c r="E496" s="1"/>
    </row>
    <row r="497">
      <c r="A497" s="1"/>
      <c r="C497" s="1"/>
      <c r="D497" s="1"/>
      <c r="E497" s="1"/>
    </row>
    <row r="498">
      <c r="A498" s="1"/>
      <c r="C498" s="1"/>
      <c r="D498" s="1"/>
      <c r="E498" s="1"/>
    </row>
    <row r="499">
      <c r="A499" s="1"/>
      <c r="C499" s="1"/>
      <c r="D499" s="1"/>
      <c r="E499" s="1"/>
    </row>
    <row r="500">
      <c r="A500" s="1"/>
      <c r="C500" s="1"/>
      <c r="D500" s="1"/>
      <c r="E500" s="1"/>
    </row>
    <row r="501">
      <c r="A501" s="1"/>
      <c r="C501" s="1"/>
      <c r="D501" s="1"/>
      <c r="E501" s="1"/>
    </row>
    <row r="502">
      <c r="A502" s="1"/>
      <c r="C502" s="1"/>
      <c r="D502" s="1"/>
      <c r="E502" s="1"/>
    </row>
    <row r="503">
      <c r="A503" s="1"/>
      <c r="C503" s="1"/>
      <c r="D503" s="1"/>
      <c r="E503" s="1"/>
    </row>
    <row r="504">
      <c r="A504" s="1"/>
      <c r="C504" s="1"/>
      <c r="D504" s="1"/>
      <c r="E504" s="1"/>
    </row>
    <row r="505">
      <c r="A505" s="1"/>
      <c r="C505" s="1"/>
      <c r="D505" s="1"/>
      <c r="E505" s="1"/>
    </row>
    <row r="506">
      <c r="A506" s="1"/>
      <c r="C506" s="1"/>
      <c r="D506" s="1"/>
      <c r="E506" s="1"/>
    </row>
    <row r="507">
      <c r="A507" s="1"/>
      <c r="C507" s="1"/>
      <c r="D507" s="1"/>
      <c r="E507" s="1"/>
    </row>
    <row r="508">
      <c r="A508" s="1"/>
      <c r="C508" s="1"/>
      <c r="D508" s="1"/>
      <c r="E508" s="1"/>
    </row>
    <row r="509">
      <c r="A509" s="1"/>
      <c r="C509" s="1"/>
      <c r="D509" s="1"/>
      <c r="E509" s="1"/>
    </row>
    <row r="510">
      <c r="A510" s="1"/>
      <c r="C510" s="1"/>
      <c r="D510" s="1"/>
      <c r="E510" s="1"/>
    </row>
    <row r="511">
      <c r="A511" s="1"/>
      <c r="C511" s="1"/>
      <c r="D511" s="1"/>
      <c r="E511" s="1"/>
    </row>
    <row r="512">
      <c r="A512" s="1"/>
      <c r="C512" s="1"/>
      <c r="D512" s="1"/>
      <c r="E512" s="1"/>
    </row>
    <row r="513">
      <c r="A513" s="1"/>
      <c r="C513" s="1"/>
      <c r="D513" s="1"/>
      <c r="E513" s="1"/>
    </row>
    <row r="514">
      <c r="A514" s="1"/>
      <c r="C514" s="1"/>
      <c r="D514" s="1"/>
      <c r="E514" s="1"/>
    </row>
    <row r="515">
      <c r="A515" s="1"/>
      <c r="C515" s="1"/>
      <c r="D515" s="1"/>
      <c r="E515" s="1"/>
    </row>
    <row r="516">
      <c r="A516" s="1"/>
      <c r="C516" s="1"/>
      <c r="D516" s="1"/>
      <c r="E516" s="1"/>
    </row>
    <row r="517">
      <c r="A517" s="1"/>
      <c r="C517" s="1"/>
      <c r="D517" s="1"/>
      <c r="E517" s="1"/>
    </row>
    <row r="518">
      <c r="A518" s="1"/>
      <c r="C518" s="1"/>
      <c r="D518" s="1"/>
      <c r="E518" s="1"/>
    </row>
    <row r="519">
      <c r="A519" s="1"/>
      <c r="C519" s="1"/>
      <c r="D519" s="1"/>
      <c r="E519" s="1"/>
    </row>
    <row r="520">
      <c r="A520" s="1"/>
      <c r="C520" s="1"/>
      <c r="D520" s="1"/>
      <c r="E520" s="1"/>
    </row>
    <row r="521">
      <c r="A521" s="1"/>
      <c r="C521" s="1"/>
      <c r="D521" s="1"/>
      <c r="E521" s="1"/>
    </row>
    <row r="522">
      <c r="A522" s="1"/>
      <c r="C522" s="1"/>
      <c r="D522" s="1"/>
      <c r="E522" s="1"/>
    </row>
    <row r="523">
      <c r="A523" s="1"/>
      <c r="C523" s="1"/>
      <c r="D523" s="1"/>
      <c r="E523" s="1"/>
    </row>
    <row r="524">
      <c r="A524" s="1"/>
      <c r="C524" s="1"/>
      <c r="D524" s="1"/>
      <c r="E524" s="1"/>
    </row>
    <row r="525">
      <c r="A525" s="1"/>
      <c r="C525" s="1"/>
      <c r="D525" s="1"/>
      <c r="E525" s="1"/>
    </row>
    <row r="526">
      <c r="A526" s="1"/>
      <c r="C526" s="1"/>
      <c r="D526" s="1"/>
      <c r="E526" s="1"/>
    </row>
    <row r="527">
      <c r="A527" s="1"/>
      <c r="C527" s="1"/>
      <c r="D527" s="1"/>
      <c r="E527" s="1"/>
    </row>
    <row r="528">
      <c r="A528" s="1"/>
      <c r="C528" s="1"/>
      <c r="D528" s="1"/>
      <c r="E528" s="1"/>
    </row>
    <row r="529">
      <c r="A529" s="1"/>
      <c r="C529" s="1"/>
      <c r="D529" s="1"/>
      <c r="E529" s="1"/>
    </row>
    <row r="530">
      <c r="A530" s="1"/>
      <c r="C530" s="1"/>
      <c r="D530" s="1"/>
      <c r="E530" s="1"/>
    </row>
    <row r="531">
      <c r="A531" s="1"/>
      <c r="C531" s="1"/>
      <c r="D531" s="1"/>
      <c r="E531" s="1"/>
    </row>
    <row r="532">
      <c r="A532" s="1"/>
      <c r="C532" s="1"/>
      <c r="D532" s="1"/>
      <c r="E532" s="1"/>
    </row>
    <row r="533">
      <c r="A533" s="1"/>
      <c r="C533" s="1"/>
      <c r="D533" s="1"/>
      <c r="E533" s="1"/>
    </row>
    <row r="534">
      <c r="A534" s="1"/>
      <c r="C534" s="1"/>
      <c r="D534" s="1"/>
      <c r="E534" s="1"/>
    </row>
    <row r="535">
      <c r="A535" s="1"/>
      <c r="C535" s="1"/>
      <c r="D535" s="1"/>
      <c r="E535" s="1"/>
    </row>
    <row r="536">
      <c r="A536" s="1"/>
      <c r="C536" s="1"/>
      <c r="D536" s="1"/>
      <c r="E536" s="1"/>
    </row>
    <row r="537">
      <c r="A537" s="1"/>
      <c r="C537" s="1"/>
      <c r="D537" s="1"/>
      <c r="E537" s="1"/>
    </row>
    <row r="538">
      <c r="A538" s="1"/>
      <c r="C538" s="1"/>
      <c r="D538" s="1"/>
      <c r="E538" s="1"/>
    </row>
    <row r="539">
      <c r="A539" s="1"/>
      <c r="C539" s="1"/>
      <c r="D539" s="1"/>
      <c r="E539" s="1"/>
    </row>
    <row r="540">
      <c r="A540" s="1"/>
      <c r="C540" s="1"/>
      <c r="D540" s="1"/>
      <c r="E540" s="1"/>
    </row>
    <row r="541">
      <c r="A541" s="1"/>
      <c r="C541" s="1"/>
      <c r="D541" s="1"/>
      <c r="E541" s="1"/>
    </row>
    <row r="542">
      <c r="A542" s="1"/>
      <c r="C542" s="1"/>
      <c r="D542" s="1"/>
      <c r="E542" s="1"/>
    </row>
    <row r="543">
      <c r="A543" s="1"/>
      <c r="C543" s="1"/>
      <c r="D543" s="1"/>
      <c r="E543" s="1"/>
    </row>
    <row r="544">
      <c r="A544" s="1"/>
      <c r="C544" s="1"/>
      <c r="D544" s="1"/>
      <c r="E544" s="1"/>
    </row>
    <row r="545">
      <c r="A545" s="1"/>
      <c r="C545" s="1"/>
      <c r="D545" s="1"/>
      <c r="E545" s="1"/>
    </row>
    <row r="546">
      <c r="A546" s="1"/>
      <c r="C546" s="1"/>
      <c r="D546" s="1"/>
      <c r="E546" s="1"/>
    </row>
    <row r="547">
      <c r="A547" s="1"/>
      <c r="C547" s="1"/>
      <c r="D547" s="1"/>
      <c r="E547" s="1"/>
    </row>
    <row r="548">
      <c r="A548" s="1"/>
      <c r="C548" s="1"/>
      <c r="D548" s="1"/>
      <c r="E548" s="1"/>
    </row>
    <row r="549">
      <c r="A549" s="1"/>
      <c r="C549" s="1"/>
      <c r="D549" s="1"/>
      <c r="E549" s="1"/>
    </row>
    <row r="550">
      <c r="A550" s="1"/>
      <c r="C550" s="1"/>
      <c r="D550" s="1"/>
      <c r="E550" s="1"/>
    </row>
    <row r="551">
      <c r="A551" s="1"/>
      <c r="C551" s="1"/>
      <c r="D551" s="1"/>
      <c r="E551" s="1"/>
    </row>
    <row r="552">
      <c r="A552" s="1"/>
      <c r="C552" s="1"/>
      <c r="D552" s="1"/>
      <c r="E552" s="1"/>
    </row>
    <row r="553">
      <c r="A553" s="1"/>
      <c r="C553" s="1"/>
      <c r="D553" s="1"/>
      <c r="E553" s="1"/>
    </row>
    <row r="554">
      <c r="A554" s="1"/>
      <c r="C554" s="1"/>
      <c r="D554" s="1"/>
      <c r="E554" s="1"/>
    </row>
    <row r="555">
      <c r="A555" s="1"/>
      <c r="C555" s="1"/>
      <c r="D555" s="1"/>
      <c r="E555" s="1"/>
    </row>
    <row r="556">
      <c r="A556" s="1"/>
      <c r="C556" s="1"/>
      <c r="D556" s="1"/>
      <c r="E556" s="1"/>
    </row>
    <row r="557">
      <c r="A557" s="1"/>
      <c r="C557" s="1"/>
      <c r="D557" s="1"/>
      <c r="E557" s="1"/>
    </row>
    <row r="558">
      <c r="A558" s="1"/>
      <c r="C558" s="1"/>
      <c r="D558" s="1"/>
      <c r="E558" s="1"/>
    </row>
    <row r="559">
      <c r="A559" s="1"/>
      <c r="C559" s="1"/>
      <c r="D559" s="1"/>
      <c r="E559" s="1"/>
    </row>
    <row r="560">
      <c r="A560" s="1"/>
      <c r="C560" s="1"/>
      <c r="D560" s="1"/>
      <c r="E560" s="1"/>
    </row>
    <row r="561">
      <c r="A561" s="1"/>
      <c r="C561" s="1"/>
      <c r="D561" s="1"/>
      <c r="E561" s="1"/>
    </row>
    <row r="562">
      <c r="A562" s="1"/>
      <c r="C562" s="1"/>
      <c r="D562" s="1"/>
      <c r="E562" s="1"/>
    </row>
    <row r="563">
      <c r="A563" s="1"/>
      <c r="C563" s="1"/>
      <c r="D563" s="1"/>
      <c r="E563" s="1"/>
    </row>
    <row r="564">
      <c r="A564" s="1"/>
      <c r="C564" s="1"/>
      <c r="D564" s="1"/>
      <c r="E564" s="1"/>
    </row>
    <row r="565">
      <c r="A565" s="1"/>
      <c r="C565" s="1"/>
      <c r="D565" s="1"/>
      <c r="E565" s="1"/>
    </row>
    <row r="566">
      <c r="A566" s="1"/>
      <c r="C566" s="1"/>
      <c r="D566" s="1"/>
      <c r="E566" s="1"/>
    </row>
    <row r="567">
      <c r="A567" s="1"/>
      <c r="C567" s="1"/>
      <c r="D567" s="1"/>
      <c r="E567" s="1"/>
    </row>
    <row r="568">
      <c r="A568" s="1"/>
      <c r="C568" s="1"/>
      <c r="D568" s="1"/>
      <c r="E568" s="1"/>
    </row>
    <row r="569">
      <c r="A569" s="1"/>
      <c r="C569" s="1"/>
      <c r="D569" s="1"/>
      <c r="E569" s="1"/>
    </row>
    <row r="570">
      <c r="A570" s="1"/>
      <c r="C570" s="1"/>
      <c r="D570" s="1"/>
      <c r="E570" s="1"/>
    </row>
    <row r="571">
      <c r="A571" s="1"/>
      <c r="C571" s="1"/>
      <c r="D571" s="1"/>
      <c r="E571" s="1"/>
    </row>
    <row r="572">
      <c r="A572" s="1"/>
      <c r="C572" s="1"/>
      <c r="D572" s="1"/>
      <c r="E572" s="1"/>
    </row>
    <row r="573">
      <c r="A573" s="1"/>
      <c r="C573" s="1"/>
      <c r="D573" s="1"/>
      <c r="E573" s="1"/>
    </row>
    <row r="574">
      <c r="A574" s="1"/>
      <c r="C574" s="1"/>
      <c r="D574" s="1"/>
      <c r="E574" s="1"/>
    </row>
    <row r="575">
      <c r="A575" s="1"/>
      <c r="C575" s="1"/>
      <c r="D575" s="1"/>
      <c r="E575" s="1"/>
    </row>
    <row r="576">
      <c r="A576" s="1"/>
      <c r="C576" s="1"/>
      <c r="D576" s="1"/>
      <c r="E576" s="1"/>
    </row>
    <row r="577">
      <c r="A577" s="1"/>
      <c r="C577" s="1"/>
      <c r="D577" s="1"/>
      <c r="E577" s="1"/>
    </row>
    <row r="578">
      <c r="A578" s="1"/>
      <c r="C578" s="1"/>
      <c r="D578" s="1"/>
      <c r="E578" s="1"/>
    </row>
    <row r="579">
      <c r="A579" s="1"/>
      <c r="C579" s="1"/>
      <c r="D579" s="1"/>
      <c r="E579" s="1"/>
    </row>
    <row r="580">
      <c r="A580" s="1"/>
      <c r="C580" s="1"/>
      <c r="D580" s="1"/>
      <c r="E580" s="1"/>
    </row>
    <row r="581">
      <c r="A581" s="1"/>
      <c r="C581" s="1"/>
      <c r="D581" s="1"/>
      <c r="E581" s="1"/>
    </row>
    <row r="582">
      <c r="A582" s="1"/>
      <c r="C582" s="1"/>
      <c r="D582" s="1"/>
      <c r="E582" s="1"/>
    </row>
    <row r="583">
      <c r="A583" s="1"/>
      <c r="C583" s="1"/>
      <c r="D583" s="1"/>
      <c r="E583" s="1"/>
    </row>
    <row r="584">
      <c r="A584" s="1"/>
      <c r="C584" s="1"/>
      <c r="D584" s="1"/>
      <c r="E584" s="1"/>
    </row>
    <row r="585">
      <c r="A585" s="1"/>
      <c r="C585" s="1"/>
      <c r="D585" s="1"/>
      <c r="E585" s="1"/>
    </row>
    <row r="586">
      <c r="A586" s="1"/>
      <c r="C586" s="1"/>
      <c r="D586" s="1"/>
      <c r="E586" s="1"/>
    </row>
    <row r="587">
      <c r="A587" s="1"/>
      <c r="C587" s="1"/>
      <c r="D587" s="1"/>
      <c r="E587" s="1"/>
    </row>
    <row r="588">
      <c r="A588" s="1"/>
      <c r="C588" s="1"/>
      <c r="D588" s="1"/>
      <c r="E588" s="1"/>
    </row>
    <row r="589">
      <c r="A589" s="1"/>
      <c r="C589" s="1"/>
      <c r="D589" s="1"/>
      <c r="E589" s="1"/>
    </row>
    <row r="590">
      <c r="A590" s="1"/>
      <c r="C590" s="1"/>
      <c r="D590" s="1"/>
      <c r="E590" s="1"/>
    </row>
    <row r="591">
      <c r="A591" s="1"/>
      <c r="C591" s="1"/>
      <c r="D591" s="1"/>
      <c r="E591" s="1"/>
    </row>
    <row r="592">
      <c r="A592" s="1"/>
      <c r="C592" s="1"/>
      <c r="D592" s="1"/>
      <c r="E592" s="1"/>
    </row>
    <row r="593">
      <c r="A593" s="1"/>
      <c r="C593" s="1"/>
      <c r="D593" s="1"/>
      <c r="E593" s="1"/>
    </row>
    <row r="594">
      <c r="A594" s="1"/>
      <c r="C594" s="1"/>
      <c r="D594" s="1"/>
      <c r="E594" s="1"/>
    </row>
    <row r="595">
      <c r="A595" s="1"/>
      <c r="C595" s="1"/>
      <c r="D595" s="1"/>
      <c r="E595" s="1"/>
    </row>
    <row r="596">
      <c r="A596" s="1"/>
      <c r="C596" s="1"/>
      <c r="D596" s="1"/>
      <c r="E596" s="1"/>
    </row>
    <row r="597">
      <c r="A597" s="1"/>
      <c r="C597" s="1"/>
      <c r="D597" s="1"/>
      <c r="E597" s="1"/>
    </row>
    <row r="598">
      <c r="A598" s="1"/>
      <c r="C598" s="1"/>
      <c r="D598" s="1"/>
      <c r="E598" s="1"/>
    </row>
    <row r="599">
      <c r="A599" s="1"/>
      <c r="C599" s="1"/>
      <c r="D599" s="1"/>
      <c r="E599" s="1"/>
    </row>
    <row r="600">
      <c r="A600" s="1"/>
      <c r="C600" s="1"/>
      <c r="D600" s="1"/>
      <c r="E600" s="1"/>
    </row>
    <row r="601">
      <c r="A601" s="1"/>
      <c r="C601" s="1"/>
      <c r="D601" s="1"/>
      <c r="E601" s="1"/>
    </row>
    <row r="602">
      <c r="A602" s="1"/>
      <c r="C602" s="1"/>
      <c r="D602" s="1"/>
      <c r="E602" s="1"/>
    </row>
    <row r="603">
      <c r="A603" s="1"/>
      <c r="C603" s="1"/>
      <c r="D603" s="1"/>
      <c r="E603" s="1"/>
    </row>
    <row r="604">
      <c r="A604" s="1"/>
      <c r="C604" s="1"/>
      <c r="D604" s="1"/>
      <c r="E604" s="1"/>
    </row>
    <row r="605">
      <c r="A605" s="1"/>
      <c r="C605" s="1"/>
      <c r="D605" s="1"/>
      <c r="E605" s="1"/>
    </row>
    <row r="606">
      <c r="A606" s="1"/>
      <c r="C606" s="1"/>
      <c r="D606" s="1"/>
      <c r="E606" s="1"/>
    </row>
    <row r="607">
      <c r="A607" s="1"/>
      <c r="C607" s="1"/>
      <c r="D607" s="1"/>
      <c r="E607" s="1"/>
    </row>
    <row r="608">
      <c r="A608" s="1"/>
      <c r="C608" s="1"/>
      <c r="D608" s="1"/>
      <c r="E608" s="1"/>
    </row>
    <row r="609">
      <c r="A609" s="1"/>
      <c r="C609" s="1"/>
      <c r="D609" s="1"/>
      <c r="E609" s="1"/>
    </row>
    <row r="610">
      <c r="A610" s="1"/>
      <c r="C610" s="1"/>
      <c r="D610" s="1"/>
      <c r="E610" s="1"/>
    </row>
    <row r="611">
      <c r="A611" s="1"/>
      <c r="C611" s="1"/>
      <c r="D611" s="1"/>
      <c r="E611" s="1"/>
    </row>
    <row r="612">
      <c r="A612" s="1"/>
      <c r="C612" s="1"/>
      <c r="D612" s="1"/>
      <c r="E612" s="1"/>
    </row>
    <row r="613">
      <c r="A613" s="1"/>
      <c r="C613" s="1"/>
      <c r="D613" s="1"/>
      <c r="E613" s="1"/>
    </row>
    <row r="614">
      <c r="A614" s="1"/>
      <c r="C614" s="1"/>
      <c r="D614" s="1"/>
      <c r="E614" s="1"/>
    </row>
    <row r="615">
      <c r="A615" s="1"/>
      <c r="C615" s="1"/>
      <c r="D615" s="1"/>
      <c r="E615" s="1"/>
    </row>
    <row r="616">
      <c r="A616" s="1"/>
      <c r="C616" s="1"/>
      <c r="D616" s="1"/>
      <c r="E616" s="1"/>
    </row>
    <row r="617">
      <c r="A617" s="1"/>
      <c r="C617" s="1"/>
      <c r="D617" s="1"/>
      <c r="E617" s="1"/>
    </row>
    <row r="618">
      <c r="A618" s="1"/>
      <c r="C618" s="1"/>
      <c r="D618" s="1"/>
      <c r="E618" s="1"/>
    </row>
    <row r="619">
      <c r="A619" s="1"/>
      <c r="C619" s="1"/>
      <c r="D619" s="1"/>
      <c r="E619" s="1"/>
    </row>
    <row r="620">
      <c r="A620" s="1"/>
      <c r="C620" s="1"/>
      <c r="D620" s="1"/>
      <c r="E620" s="1"/>
    </row>
    <row r="621">
      <c r="A621" s="1"/>
      <c r="C621" s="1"/>
      <c r="D621" s="1"/>
      <c r="E621" s="1"/>
    </row>
    <row r="622">
      <c r="A622" s="1"/>
      <c r="C622" s="1"/>
      <c r="D622" s="1"/>
      <c r="E622" s="1"/>
    </row>
    <row r="623">
      <c r="A623" s="1"/>
      <c r="C623" s="1"/>
      <c r="D623" s="1"/>
      <c r="E623" s="1"/>
    </row>
    <row r="624">
      <c r="A624" s="1"/>
      <c r="C624" s="1"/>
      <c r="D624" s="1"/>
      <c r="E624" s="1"/>
    </row>
    <row r="625">
      <c r="A625" s="1"/>
      <c r="C625" s="1"/>
      <c r="D625" s="1"/>
      <c r="E625" s="1"/>
    </row>
    <row r="626">
      <c r="A626" s="1"/>
      <c r="C626" s="1"/>
      <c r="D626" s="1"/>
      <c r="E626" s="1"/>
    </row>
    <row r="627">
      <c r="A627" s="1"/>
      <c r="C627" s="1"/>
      <c r="D627" s="1"/>
      <c r="E627" s="1"/>
    </row>
    <row r="628">
      <c r="A628" s="1"/>
      <c r="C628" s="1"/>
      <c r="D628" s="1"/>
      <c r="E628" s="1"/>
    </row>
    <row r="629">
      <c r="A629" s="1"/>
      <c r="C629" s="1"/>
      <c r="D629" s="1"/>
      <c r="E629" s="1"/>
    </row>
    <row r="630">
      <c r="A630" s="1"/>
      <c r="C630" s="1"/>
      <c r="D630" s="1"/>
      <c r="E630" s="1"/>
    </row>
    <row r="631">
      <c r="A631" s="1"/>
      <c r="C631" s="1"/>
      <c r="D631" s="1"/>
      <c r="E631" s="1"/>
    </row>
    <row r="632">
      <c r="A632" s="1"/>
      <c r="C632" s="1"/>
      <c r="D632" s="1"/>
      <c r="E632" s="1"/>
    </row>
    <row r="633">
      <c r="A633" s="1"/>
      <c r="C633" s="1"/>
      <c r="D633" s="1"/>
      <c r="E633" s="1"/>
    </row>
    <row r="634">
      <c r="A634" s="1"/>
      <c r="C634" s="1"/>
      <c r="D634" s="1"/>
      <c r="E634" s="1"/>
    </row>
    <row r="635">
      <c r="A635" s="1"/>
      <c r="C635" s="1"/>
      <c r="D635" s="1"/>
      <c r="E635" s="1"/>
    </row>
    <row r="636">
      <c r="A636" s="1"/>
      <c r="C636" s="1"/>
      <c r="D636" s="1"/>
      <c r="E636" s="1"/>
    </row>
    <row r="637">
      <c r="A637" s="1"/>
      <c r="C637" s="1"/>
      <c r="D637" s="1"/>
      <c r="E637" s="1"/>
    </row>
    <row r="638">
      <c r="A638" s="1"/>
      <c r="C638" s="1"/>
      <c r="D638" s="1"/>
      <c r="E638" s="1"/>
    </row>
    <row r="639">
      <c r="A639" s="1"/>
      <c r="C639" s="1"/>
      <c r="D639" s="1"/>
      <c r="E639" s="1"/>
    </row>
    <row r="640">
      <c r="A640" s="1"/>
      <c r="C640" s="1"/>
      <c r="D640" s="1"/>
      <c r="E640" s="1"/>
    </row>
    <row r="641">
      <c r="A641" s="1"/>
      <c r="C641" s="1"/>
      <c r="D641" s="1"/>
      <c r="E641" s="1"/>
    </row>
    <row r="642">
      <c r="A642" s="1"/>
      <c r="C642" s="1"/>
      <c r="D642" s="1"/>
      <c r="E642" s="1"/>
    </row>
    <row r="643">
      <c r="A643" s="1"/>
      <c r="C643" s="1"/>
      <c r="D643" s="1"/>
      <c r="E643" s="1"/>
    </row>
    <row r="644">
      <c r="A644" s="1"/>
      <c r="C644" s="1"/>
      <c r="D644" s="1"/>
      <c r="E644" s="1"/>
    </row>
    <row r="645">
      <c r="A645" s="1"/>
      <c r="C645" s="1"/>
      <c r="D645" s="1"/>
      <c r="E645" s="1"/>
    </row>
    <row r="646">
      <c r="A646" s="1"/>
      <c r="C646" s="1"/>
      <c r="D646" s="1"/>
      <c r="E646" s="1"/>
    </row>
    <row r="647">
      <c r="A647" s="1"/>
      <c r="C647" s="1"/>
      <c r="D647" s="1"/>
      <c r="E647" s="1"/>
    </row>
    <row r="648">
      <c r="A648" s="1"/>
      <c r="C648" s="1"/>
      <c r="D648" s="1"/>
      <c r="E648" s="1"/>
    </row>
    <row r="649">
      <c r="A649" s="1"/>
      <c r="C649" s="1"/>
      <c r="D649" s="1"/>
      <c r="E649" s="1"/>
    </row>
    <row r="650">
      <c r="A650" s="1"/>
      <c r="C650" s="1"/>
      <c r="D650" s="1"/>
      <c r="E650" s="1"/>
    </row>
    <row r="651">
      <c r="A651" s="1"/>
      <c r="C651" s="1"/>
      <c r="D651" s="1"/>
      <c r="E651" s="1"/>
    </row>
    <row r="652">
      <c r="A652" s="1"/>
      <c r="C652" s="1"/>
      <c r="D652" s="1"/>
      <c r="E652" s="1"/>
    </row>
    <row r="653">
      <c r="A653" s="1"/>
      <c r="C653" s="1"/>
      <c r="D653" s="1"/>
      <c r="E653" s="1"/>
    </row>
    <row r="654">
      <c r="A654" s="1"/>
      <c r="C654" s="1"/>
      <c r="D654" s="1"/>
      <c r="E654" s="1"/>
    </row>
    <row r="655">
      <c r="A655" s="1"/>
      <c r="C655" s="1"/>
      <c r="D655" s="1"/>
      <c r="E655" s="1"/>
    </row>
    <row r="656">
      <c r="A656" s="1"/>
      <c r="C656" s="1"/>
      <c r="D656" s="1"/>
      <c r="E656" s="1"/>
    </row>
    <row r="657">
      <c r="A657" s="1"/>
      <c r="C657" s="1"/>
      <c r="D657" s="1"/>
      <c r="E657" s="1"/>
    </row>
    <row r="658">
      <c r="A658" s="1"/>
      <c r="C658" s="1"/>
      <c r="D658" s="1"/>
      <c r="E658" s="1"/>
    </row>
    <row r="659">
      <c r="A659" s="1"/>
      <c r="C659" s="1"/>
      <c r="D659" s="1"/>
      <c r="E659" s="1"/>
    </row>
    <row r="660">
      <c r="A660" s="1"/>
      <c r="C660" s="1"/>
      <c r="D660" s="1"/>
      <c r="E660" s="1"/>
    </row>
    <row r="661">
      <c r="A661" s="1"/>
      <c r="C661" s="1"/>
      <c r="D661" s="1"/>
      <c r="E661" s="1"/>
    </row>
    <row r="662">
      <c r="A662" s="1"/>
      <c r="C662" s="1"/>
      <c r="D662" s="1"/>
      <c r="E662" s="1"/>
    </row>
    <row r="663">
      <c r="A663" s="1"/>
      <c r="C663" s="1"/>
      <c r="D663" s="1"/>
      <c r="E663" s="1"/>
    </row>
    <row r="664">
      <c r="A664" s="1"/>
      <c r="C664" s="1"/>
      <c r="D664" s="1"/>
      <c r="E664" s="1"/>
    </row>
    <row r="665">
      <c r="A665" s="1"/>
      <c r="C665" s="1"/>
      <c r="D665" s="1"/>
      <c r="E665" s="1"/>
    </row>
    <row r="666">
      <c r="A666" s="1"/>
      <c r="C666" s="1"/>
      <c r="D666" s="1"/>
      <c r="E666" s="1"/>
    </row>
    <row r="667">
      <c r="A667" s="1"/>
      <c r="C667" s="1"/>
      <c r="D667" s="1"/>
      <c r="E667" s="1"/>
    </row>
    <row r="668">
      <c r="A668" s="1"/>
      <c r="C668" s="1"/>
      <c r="D668" s="1"/>
      <c r="E668" s="1"/>
    </row>
    <row r="669">
      <c r="A669" s="1"/>
      <c r="C669" s="1"/>
      <c r="D669" s="1"/>
      <c r="E669" s="1"/>
    </row>
    <row r="670">
      <c r="A670" s="1"/>
      <c r="C670" s="1"/>
      <c r="D670" s="1"/>
      <c r="E670" s="1"/>
    </row>
    <row r="671">
      <c r="A671" s="1"/>
      <c r="C671" s="1"/>
      <c r="D671" s="1"/>
      <c r="E671" s="1"/>
    </row>
    <row r="672">
      <c r="A672" s="1"/>
      <c r="C672" s="1"/>
      <c r="D672" s="1"/>
      <c r="E672" s="1"/>
    </row>
    <row r="673">
      <c r="A673" s="1"/>
      <c r="C673" s="1"/>
      <c r="D673" s="1"/>
      <c r="E673" s="1"/>
    </row>
    <row r="674">
      <c r="A674" s="1"/>
      <c r="C674" s="1"/>
      <c r="D674" s="1"/>
      <c r="E674" s="1"/>
    </row>
    <row r="675">
      <c r="A675" s="1"/>
      <c r="C675" s="1"/>
      <c r="D675" s="1"/>
      <c r="E675" s="1"/>
    </row>
    <row r="676">
      <c r="A676" s="1"/>
      <c r="C676" s="1"/>
      <c r="D676" s="1"/>
      <c r="E676" s="1"/>
    </row>
    <row r="677">
      <c r="A677" s="1"/>
      <c r="C677" s="1"/>
      <c r="D677" s="1"/>
      <c r="E677" s="1"/>
    </row>
    <row r="678">
      <c r="A678" s="1"/>
      <c r="C678" s="1"/>
      <c r="D678" s="1"/>
      <c r="E678" s="1"/>
    </row>
    <row r="679">
      <c r="A679" s="1"/>
      <c r="C679" s="1"/>
      <c r="D679" s="1"/>
      <c r="E679" s="1"/>
    </row>
    <row r="680">
      <c r="A680" s="1"/>
      <c r="C680" s="1"/>
      <c r="D680" s="1"/>
      <c r="E680" s="1"/>
    </row>
    <row r="681">
      <c r="A681" s="1"/>
      <c r="C681" s="1"/>
      <c r="D681" s="1"/>
      <c r="E681" s="1"/>
    </row>
    <row r="682">
      <c r="A682" s="1"/>
      <c r="C682" s="1"/>
      <c r="D682" s="1"/>
      <c r="E682" s="1"/>
    </row>
    <row r="683">
      <c r="A683" s="1"/>
      <c r="C683" s="1"/>
      <c r="D683" s="1"/>
      <c r="E683" s="1"/>
    </row>
    <row r="684">
      <c r="A684" s="1"/>
      <c r="C684" s="1"/>
      <c r="D684" s="1"/>
      <c r="E684" s="1"/>
    </row>
    <row r="685">
      <c r="A685" s="1"/>
      <c r="C685" s="1"/>
      <c r="D685" s="1"/>
      <c r="E685" s="1"/>
    </row>
    <row r="686">
      <c r="A686" s="1"/>
      <c r="C686" s="1"/>
      <c r="D686" s="1"/>
      <c r="E686" s="1"/>
    </row>
    <row r="687">
      <c r="A687" s="1"/>
      <c r="C687" s="1"/>
      <c r="D687" s="1"/>
      <c r="E687" s="1"/>
    </row>
    <row r="688">
      <c r="A688" s="1"/>
      <c r="C688" s="1"/>
      <c r="D688" s="1"/>
      <c r="E688" s="1"/>
    </row>
    <row r="689">
      <c r="A689" s="1"/>
      <c r="C689" s="1"/>
      <c r="D689" s="1"/>
      <c r="E689" s="1"/>
    </row>
    <row r="690">
      <c r="A690" s="1"/>
      <c r="C690" s="1"/>
      <c r="D690" s="1"/>
      <c r="E690" s="1"/>
    </row>
    <row r="691">
      <c r="A691" s="1"/>
      <c r="C691" s="1"/>
      <c r="D691" s="1"/>
      <c r="E691" s="1"/>
    </row>
    <row r="692">
      <c r="A692" s="1"/>
      <c r="C692" s="1"/>
      <c r="D692" s="1"/>
      <c r="E692" s="1"/>
    </row>
    <row r="693">
      <c r="A693" s="1"/>
      <c r="C693" s="1"/>
      <c r="D693" s="1"/>
      <c r="E693" s="1"/>
    </row>
    <row r="694">
      <c r="A694" s="1"/>
      <c r="C694" s="1"/>
      <c r="D694" s="1"/>
      <c r="E694" s="1"/>
    </row>
    <row r="695">
      <c r="A695" s="1"/>
      <c r="C695" s="1"/>
      <c r="D695" s="1"/>
      <c r="E695" s="1"/>
    </row>
    <row r="696">
      <c r="A696" s="1"/>
      <c r="C696" s="1"/>
      <c r="D696" s="1"/>
      <c r="E696" s="1"/>
    </row>
    <row r="697">
      <c r="A697" s="1"/>
      <c r="C697" s="1"/>
      <c r="D697" s="1"/>
      <c r="E697" s="1"/>
    </row>
    <row r="698">
      <c r="A698" s="1"/>
      <c r="C698" s="1"/>
      <c r="D698" s="1"/>
      <c r="E698" s="1"/>
    </row>
    <row r="699">
      <c r="A699" s="1"/>
      <c r="C699" s="1"/>
      <c r="D699" s="1"/>
      <c r="E699" s="1"/>
    </row>
    <row r="700">
      <c r="A700" s="1"/>
      <c r="C700" s="1"/>
      <c r="D700" s="1"/>
      <c r="E700" s="1"/>
    </row>
    <row r="701">
      <c r="A701" s="1"/>
      <c r="C701" s="1"/>
      <c r="D701" s="1"/>
      <c r="E701" s="1"/>
    </row>
    <row r="702">
      <c r="A702" s="1"/>
      <c r="C702" s="1"/>
      <c r="D702" s="1"/>
      <c r="E702" s="1"/>
    </row>
    <row r="703">
      <c r="A703" s="1"/>
      <c r="C703" s="1"/>
      <c r="D703" s="1"/>
      <c r="E703" s="1"/>
    </row>
    <row r="704">
      <c r="A704" s="1"/>
      <c r="C704" s="1"/>
      <c r="D704" s="1"/>
      <c r="E704" s="1"/>
    </row>
    <row r="705">
      <c r="A705" s="1"/>
      <c r="C705" s="1"/>
      <c r="D705" s="1"/>
      <c r="E705" s="1"/>
    </row>
    <row r="706">
      <c r="A706" s="1"/>
      <c r="C706" s="1"/>
      <c r="D706" s="1"/>
      <c r="E706" s="1"/>
    </row>
    <row r="707">
      <c r="A707" s="1"/>
      <c r="C707" s="1"/>
      <c r="D707" s="1"/>
      <c r="E707" s="1"/>
    </row>
    <row r="708">
      <c r="A708" s="1"/>
      <c r="C708" s="1"/>
      <c r="D708" s="1"/>
      <c r="E708" s="1"/>
    </row>
    <row r="709">
      <c r="A709" s="1"/>
      <c r="C709" s="1"/>
      <c r="D709" s="1"/>
      <c r="E709" s="1"/>
    </row>
    <row r="710">
      <c r="A710" s="1"/>
      <c r="C710" s="1"/>
      <c r="D710" s="1"/>
      <c r="E710" s="1"/>
    </row>
    <row r="711">
      <c r="A711" s="1"/>
      <c r="C711" s="1"/>
      <c r="D711" s="1"/>
      <c r="E711" s="1"/>
    </row>
    <row r="712">
      <c r="A712" s="1"/>
      <c r="C712" s="1"/>
      <c r="D712" s="1"/>
      <c r="E712" s="1"/>
    </row>
    <row r="713">
      <c r="A713" s="1"/>
      <c r="C713" s="1"/>
      <c r="D713" s="1"/>
      <c r="E713" s="1"/>
    </row>
    <row r="714">
      <c r="A714" s="1"/>
      <c r="C714" s="1"/>
      <c r="D714" s="1"/>
      <c r="E714" s="1"/>
    </row>
    <row r="715">
      <c r="A715" s="1"/>
      <c r="C715" s="1"/>
      <c r="D715" s="1"/>
      <c r="E715" s="1"/>
    </row>
    <row r="716">
      <c r="A716" s="1"/>
      <c r="C716" s="1"/>
      <c r="D716" s="1"/>
      <c r="E716" s="1"/>
    </row>
    <row r="717">
      <c r="A717" s="1"/>
      <c r="C717" s="1"/>
      <c r="D717" s="1"/>
      <c r="E717" s="1"/>
    </row>
    <row r="718">
      <c r="A718" s="1"/>
      <c r="C718" s="1"/>
      <c r="D718" s="1"/>
      <c r="E718" s="1"/>
    </row>
    <row r="719">
      <c r="A719" s="1"/>
      <c r="C719" s="1"/>
      <c r="D719" s="1"/>
      <c r="E719" s="1"/>
    </row>
    <row r="720">
      <c r="A720" s="1"/>
      <c r="C720" s="1"/>
      <c r="D720" s="1"/>
      <c r="E720" s="1"/>
    </row>
    <row r="721">
      <c r="A721" s="1"/>
      <c r="C721" s="1"/>
      <c r="D721" s="1"/>
      <c r="E721" s="1"/>
    </row>
    <row r="722">
      <c r="A722" s="1"/>
      <c r="C722" s="1"/>
      <c r="D722" s="1"/>
      <c r="E722" s="1"/>
    </row>
    <row r="723">
      <c r="A723" s="1"/>
      <c r="C723" s="1"/>
      <c r="D723" s="1"/>
      <c r="E723" s="1"/>
    </row>
    <row r="724">
      <c r="A724" s="1"/>
      <c r="C724" s="1"/>
      <c r="D724" s="1"/>
      <c r="E724" s="1"/>
    </row>
    <row r="725">
      <c r="A725" s="1"/>
      <c r="C725" s="1"/>
      <c r="D725" s="1"/>
      <c r="E725" s="1"/>
    </row>
    <row r="726">
      <c r="A726" s="1"/>
      <c r="C726" s="1"/>
      <c r="D726" s="1"/>
      <c r="E726" s="1"/>
    </row>
    <row r="727">
      <c r="A727" s="1"/>
      <c r="C727" s="1"/>
      <c r="D727" s="1"/>
      <c r="E727" s="1"/>
    </row>
    <row r="728">
      <c r="A728" s="1"/>
      <c r="C728" s="1"/>
      <c r="D728" s="1"/>
      <c r="E728" s="1"/>
    </row>
    <row r="729">
      <c r="A729" s="1"/>
      <c r="C729" s="1"/>
      <c r="D729" s="1"/>
      <c r="E729" s="1"/>
    </row>
    <row r="730">
      <c r="A730" s="1"/>
      <c r="C730" s="1"/>
      <c r="D730" s="1"/>
      <c r="E730" s="1"/>
    </row>
    <row r="731">
      <c r="A731" s="1"/>
      <c r="C731" s="1"/>
      <c r="D731" s="1"/>
      <c r="E731" s="1"/>
    </row>
    <row r="732">
      <c r="A732" s="1"/>
      <c r="C732" s="1"/>
      <c r="D732" s="1"/>
      <c r="E732" s="1"/>
    </row>
    <row r="733">
      <c r="A733" s="1"/>
      <c r="C733" s="1"/>
      <c r="D733" s="1"/>
      <c r="E733" s="1"/>
    </row>
    <row r="734">
      <c r="A734" s="1"/>
      <c r="C734" s="1"/>
      <c r="D734" s="1"/>
      <c r="E734" s="1"/>
    </row>
    <row r="735">
      <c r="A735" s="1"/>
      <c r="C735" s="1"/>
      <c r="D735" s="1"/>
      <c r="E735" s="1"/>
    </row>
    <row r="736">
      <c r="A736" s="1"/>
      <c r="C736" s="1"/>
      <c r="D736" s="1"/>
      <c r="E736" s="1"/>
    </row>
    <row r="737">
      <c r="A737" s="1"/>
      <c r="C737" s="1"/>
      <c r="D737" s="1"/>
      <c r="E737" s="1"/>
    </row>
    <row r="738">
      <c r="A738" s="1"/>
      <c r="C738" s="1"/>
      <c r="D738" s="1"/>
      <c r="E738" s="1"/>
    </row>
    <row r="739">
      <c r="A739" s="1"/>
      <c r="C739" s="1"/>
      <c r="D739" s="1"/>
      <c r="E739" s="1"/>
    </row>
    <row r="740">
      <c r="A740" s="1"/>
      <c r="C740" s="1"/>
      <c r="D740" s="1"/>
      <c r="E740" s="1"/>
    </row>
    <row r="741">
      <c r="A741" s="1"/>
      <c r="C741" s="1"/>
      <c r="D741" s="1"/>
      <c r="E741" s="1"/>
    </row>
    <row r="742">
      <c r="A742" s="1"/>
      <c r="C742" s="1"/>
      <c r="D742" s="1"/>
      <c r="E742" s="1"/>
    </row>
    <row r="743">
      <c r="A743" s="1"/>
      <c r="C743" s="1"/>
      <c r="D743" s="1"/>
      <c r="E743" s="1"/>
    </row>
    <row r="744">
      <c r="A744" s="1"/>
      <c r="C744" s="1"/>
      <c r="D744" s="1"/>
      <c r="E744" s="1"/>
    </row>
    <row r="745">
      <c r="A745" s="1"/>
      <c r="C745" s="1"/>
      <c r="D745" s="1"/>
      <c r="E745" s="1"/>
    </row>
    <row r="746">
      <c r="A746" s="1"/>
      <c r="C746" s="1"/>
      <c r="D746" s="1"/>
      <c r="E746" s="1"/>
    </row>
    <row r="747">
      <c r="A747" s="1"/>
      <c r="C747" s="1"/>
      <c r="D747" s="1"/>
      <c r="E747" s="1"/>
    </row>
    <row r="748">
      <c r="A748" s="1"/>
      <c r="C748" s="1"/>
      <c r="D748" s="1"/>
      <c r="E748" s="1"/>
    </row>
    <row r="749">
      <c r="A749" s="1"/>
      <c r="C749" s="1"/>
      <c r="D749" s="1"/>
      <c r="E749" s="1"/>
    </row>
    <row r="750">
      <c r="A750" s="1"/>
      <c r="C750" s="1"/>
      <c r="D750" s="1"/>
      <c r="E750" s="1"/>
    </row>
    <row r="751">
      <c r="A751" s="1"/>
      <c r="C751" s="1"/>
      <c r="D751" s="1"/>
      <c r="E751" s="1"/>
    </row>
    <row r="752">
      <c r="A752" s="1"/>
      <c r="C752" s="1"/>
      <c r="D752" s="1"/>
      <c r="E752" s="1"/>
    </row>
    <row r="753">
      <c r="A753" s="1"/>
      <c r="C753" s="1"/>
      <c r="D753" s="1"/>
      <c r="E753" s="1"/>
    </row>
    <row r="754">
      <c r="A754" s="1"/>
      <c r="C754" s="1"/>
      <c r="D754" s="1"/>
      <c r="E754" s="1"/>
    </row>
    <row r="755">
      <c r="A755" s="1"/>
      <c r="C755" s="1"/>
      <c r="D755" s="1"/>
      <c r="E755" s="1"/>
    </row>
    <row r="756">
      <c r="A756" s="1"/>
      <c r="C756" s="1"/>
      <c r="D756" s="1"/>
      <c r="E756" s="1"/>
    </row>
    <row r="757">
      <c r="A757" s="1"/>
      <c r="C757" s="1"/>
      <c r="D757" s="1"/>
      <c r="E757" s="1"/>
    </row>
    <row r="758">
      <c r="A758" s="1"/>
      <c r="C758" s="1"/>
      <c r="D758" s="1"/>
      <c r="E758" s="1"/>
    </row>
    <row r="759">
      <c r="A759" s="1"/>
      <c r="C759" s="1"/>
      <c r="D759" s="1"/>
      <c r="E759" s="1"/>
    </row>
    <row r="760">
      <c r="A760" s="1"/>
      <c r="C760" s="1"/>
      <c r="D760" s="1"/>
      <c r="E760" s="1"/>
    </row>
    <row r="761">
      <c r="A761" s="1"/>
      <c r="C761" s="1"/>
      <c r="D761" s="1"/>
      <c r="E761" s="1"/>
    </row>
    <row r="762">
      <c r="A762" s="1"/>
      <c r="C762" s="1"/>
      <c r="D762" s="1"/>
      <c r="E762" s="1"/>
    </row>
    <row r="763">
      <c r="A763" s="1"/>
      <c r="C763" s="1"/>
      <c r="D763" s="1"/>
      <c r="E763" s="1"/>
    </row>
    <row r="764">
      <c r="A764" s="1"/>
      <c r="C764" s="1"/>
      <c r="D764" s="1"/>
      <c r="E764" s="1"/>
    </row>
    <row r="765">
      <c r="A765" s="1"/>
      <c r="C765" s="1"/>
      <c r="D765" s="1"/>
      <c r="E765" s="1"/>
    </row>
    <row r="766">
      <c r="A766" s="1"/>
      <c r="C766" s="1"/>
      <c r="D766" s="1"/>
      <c r="E766" s="1"/>
    </row>
    <row r="767">
      <c r="A767" s="1"/>
      <c r="C767" s="1"/>
      <c r="D767" s="1"/>
      <c r="E767" s="1"/>
    </row>
    <row r="768">
      <c r="A768" s="1"/>
      <c r="C768" s="1"/>
      <c r="D768" s="1"/>
      <c r="E768" s="1"/>
    </row>
    <row r="769">
      <c r="A769" s="1"/>
      <c r="C769" s="1"/>
      <c r="D769" s="1"/>
      <c r="E769" s="1"/>
    </row>
    <row r="770">
      <c r="A770" s="1"/>
      <c r="C770" s="1"/>
      <c r="D770" s="1"/>
      <c r="E770" s="1"/>
    </row>
    <row r="771">
      <c r="A771" s="1"/>
      <c r="C771" s="1"/>
      <c r="D771" s="1"/>
      <c r="E771" s="1"/>
    </row>
    <row r="772">
      <c r="A772" s="1"/>
      <c r="C772" s="1"/>
      <c r="D772" s="1"/>
      <c r="E772" s="1"/>
    </row>
    <row r="773">
      <c r="A773" s="1"/>
      <c r="C773" s="1"/>
      <c r="D773" s="1"/>
      <c r="E773" s="1"/>
    </row>
    <row r="774">
      <c r="A774" s="1"/>
      <c r="C774" s="1"/>
      <c r="D774" s="1"/>
      <c r="E774" s="1"/>
    </row>
    <row r="775">
      <c r="A775" s="1"/>
      <c r="C775" s="1"/>
      <c r="D775" s="1"/>
      <c r="E775" s="1"/>
    </row>
    <row r="776">
      <c r="A776" s="1"/>
      <c r="C776" s="1"/>
      <c r="D776" s="1"/>
      <c r="E776" s="1"/>
    </row>
    <row r="777">
      <c r="A777" s="1"/>
      <c r="C777" s="1"/>
      <c r="D777" s="1"/>
      <c r="E777" s="1"/>
    </row>
    <row r="778">
      <c r="A778" s="1"/>
      <c r="C778" s="1"/>
      <c r="D778" s="1"/>
      <c r="E778" s="1"/>
    </row>
    <row r="779">
      <c r="A779" s="1"/>
      <c r="C779" s="1"/>
      <c r="D779" s="1"/>
      <c r="E779" s="1"/>
    </row>
    <row r="780">
      <c r="A780" s="1"/>
      <c r="C780" s="1"/>
      <c r="D780" s="1"/>
      <c r="E780" s="1"/>
    </row>
    <row r="781">
      <c r="A781" s="1"/>
      <c r="C781" s="1"/>
      <c r="D781" s="1"/>
      <c r="E781" s="1"/>
    </row>
    <row r="782">
      <c r="A782" s="1"/>
      <c r="C782" s="1"/>
      <c r="D782" s="1"/>
      <c r="E782" s="1"/>
    </row>
    <row r="783">
      <c r="A783" s="1"/>
      <c r="C783" s="1"/>
      <c r="D783" s="1"/>
      <c r="E783" s="1"/>
    </row>
    <row r="784">
      <c r="A784" s="1"/>
      <c r="C784" s="1"/>
      <c r="D784" s="1"/>
      <c r="E784" s="1"/>
    </row>
    <row r="785">
      <c r="A785" s="1"/>
      <c r="C785" s="1"/>
      <c r="D785" s="1"/>
      <c r="E785" s="1"/>
    </row>
    <row r="786">
      <c r="A786" s="1"/>
      <c r="C786" s="1"/>
      <c r="D786" s="1"/>
      <c r="E786" s="1"/>
    </row>
    <row r="787">
      <c r="A787" s="1"/>
      <c r="C787" s="1"/>
      <c r="D787" s="1"/>
      <c r="E787" s="1"/>
    </row>
    <row r="788">
      <c r="A788" s="1"/>
      <c r="C788" s="1"/>
      <c r="D788" s="1"/>
      <c r="E788" s="1"/>
    </row>
    <row r="789">
      <c r="A789" s="1"/>
      <c r="C789" s="1"/>
      <c r="D789" s="1"/>
      <c r="E789" s="1"/>
    </row>
    <row r="790">
      <c r="A790" s="1"/>
      <c r="C790" s="1"/>
      <c r="D790" s="1"/>
      <c r="E790" s="1"/>
    </row>
    <row r="791">
      <c r="A791" s="1"/>
      <c r="C791" s="1"/>
      <c r="D791" s="1"/>
      <c r="E791" s="1"/>
    </row>
    <row r="792">
      <c r="A792" s="1"/>
      <c r="C792" s="1"/>
      <c r="D792" s="1"/>
      <c r="E792" s="1"/>
    </row>
    <row r="793">
      <c r="A793" s="1"/>
      <c r="C793" s="1"/>
      <c r="D793" s="1"/>
      <c r="E793" s="1"/>
    </row>
    <row r="794">
      <c r="A794" s="1"/>
      <c r="C794" s="1"/>
      <c r="D794" s="1"/>
      <c r="E794" s="1"/>
    </row>
    <row r="795">
      <c r="A795" s="1"/>
      <c r="C795" s="1"/>
      <c r="D795" s="1"/>
      <c r="E795" s="1"/>
    </row>
    <row r="796">
      <c r="A796" s="1"/>
      <c r="C796" s="1"/>
      <c r="D796" s="1"/>
      <c r="E796" s="1"/>
    </row>
    <row r="797">
      <c r="A797" s="1"/>
      <c r="C797" s="1"/>
      <c r="D797" s="1"/>
      <c r="E797" s="1"/>
    </row>
    <row r="798">
      <c r="A798" s="1"/>
      <c r="C798" s="1"/>
      <c r="D798" s="1"/>
      <c r="E798" s="1"/>
    </row>
    <row r="799">
      <c r="A799" s="1"/>
      <c r="C799" s="1"/>
      <c r="D799" s="1"/>
      <c r="E799" s="1"/>
    </row>
    <row r="800">
      <c r="A800" s="1"/>
      <c r="C800" s="1"/>
      <c r="D800" s="1"/>
      <c r="E800" s="1"/>
    </row>
    <row r="801">
      <c r="A801" s="1"/>
      <c r="C801" s="1"/>
      <c r="D801" s="1"/>
      <c r="E801" s="1"/>
    </row>
    <row r="802">
      <c r="A802" s="1"/>
      <c r="C802" s="1"/>
      <c r="D802" s="1"/>
      <c r="E802" s="1"/>
    </row>
    <row r="803">
      <c r="A803" s="1"/>
      <c r="C803" s="1"/>
      <c r="D803" s="1"/>
      <c r="E803" s="1"/>
    </row>
    <row r="804">
      <c r="A804" s="1"/>
      <c r="C804" s="1"/>
      <c r="D804" s="1"/>
      <c r="E804" s="1"/>
    </row>
    <row r="805">
      <c r="A805" s="1"/>
      <c r="C805" s="1"/>
      <c r="D805" s="1"/>
      <c r="E805" s="1"/>
    </row>
    <row r="806">
      <c r="A806" s="1"/>
      <c r="C806" s="1"/>
      <c r="D806" s="1"/>
      <c r="E806" s="1"/>
    </row>
    <row r="807">
      <c r="A807" s="1"/>
      <c r="C807" s="1"/>
      <c r="D807" s="1"/>
      <c r="E807" s="1"/>
    </row>
    <row r="808">
      <c r="A808" s="1"/>
      <c r="C808" s="1"/>
      <c r="D808" s="1"/>
      <c r="E808" s="1"/>
    </row>
    <row r="809">
      <c r="A809" s="1"/>
      <c r="C809" s="1"/>
      <c r="D809" s="1"/>
      <c r="E809" s="1"/>
    </row>
    <row r="810">
      <c r="A810" s="1"/>
      <c r="C810" s="1"/>
      <c r="D810" s="1"/>
      <c r="E810" s="1"/>
    </row>
    <row r="811">
      <c r="A811" s="1"/>
      <c r="C811" s="1"/>
      <c r="D811" s="1"/>
      <c r="E811" s="1"/>
    </row>
    <row r="812">
      <c r="A812" s="1"/>
      <c r="C812" s="1"/>
      <c r="D812" s="1"/>
      <c r="E812" s="1"/>
    </row>
    <row r="813">
      <c r="A813" s="1"/>
      <c r="C813" s="1"/>
      <c r="D813" s="1"/>
      <c r="E813" s="1"/>
    </row>
    <row r="814">
      <c r="A814" s="1"/>
      <c r="C814" s="1"/>
      <c r="D814" s="1"/>
      <c r="E814" s="1"/>
    </row>
    <row r="815">
      <c r="A815" s="1"/>
      <c r="C815" s="1"/>
      <c r="D815" s="1"/>
      <c r="E815" s="1"/>
    </row>
    <row r="816">
      <c r="A816" s="1"/>
      <c r="C816" s="1"/>
      <c r="D816" s="1"/>
      <c r="E816" s="1"/>
    </row>
    <row r="817">
      <c r="A817" s="1"/>
      <c r="C817" s="1"/>
      <c r="D817" s="1"/>
      <c r="E817" s="1"/>
    </row>
    <row r="818">
      <c r="A818" s="1"/>
      <c r="C818" s="1"/>
      <c r="D818" s="1"/>
      <c r="E818" s="1"/>
    </row>
    <row r="819">
      <c r="A819" s="1"/>
      <c r="C819" s="1"/>
      <c r="D819" s="1"/>
      <c r="E819" s="1"/>
    </row>
    <row r="820">
      <c r="A820" s="1"/>
      <c r="C820" s="1"/>
      <c r="D820" s="1"/>
      <c r="E820" s="1"/>
    </row>
    <row r="821">
      <c r="A821" s="1"/>
      <c r="C821" s="1"/>
      <c r="D821" s="1"/>
      <c r="E821" s="1"/>
    </row>
    <row r="822">
      <c r="A822" s="1"/>
      <c r="C822" s="1"/>
      <c r="D822" s="1"/>
      <c r="E822" s="1"/>
    </row>
    <row r="823">
      <c r="A823" s="1"/>
      <c r="C823" s="1"/>
      <c r="D823" s="1"/>
      <c r="E823" s="1"/>
    </row>
    <row r="824">
      <c r="A824" s="1"/>
      <c r="C824" s="1"/>
      <c r="D824" s="1"/>
      <c r="E824" s="1"/>
    </row>
    <row r="825">
      <c r="A825" s="1"/>
      <c r="C825" s="1"/>
      <c r="D825" s="1"/>
      <c r="E825" s="1"/>
    </row>
    <row r="826">
      <c r="A826" s="1"/>
      <c r="C826" s="1"/>
      <c r="D826" s="1"/>
      <c r="E826" s="1"/>
    </row>
    <row r="827">
      <c r="A827" s="1"/>
      <c r="C827" s="1"/>
      <c r="D827" s="1"/>
      <c r="E827" s="1"/>
    </row>
    <row r="828">
      <c r="A828" s="1"/>
      <c r="C828" s="1"/>
      <c r="D828" s="1"/>
      <c r="E828" s="1"/>
    </row>
    <row r="829">
      <c r="A829" s="1"/>
      <c r="C829" s="1"/>
      <c r="D829" s="1"/>
      <c r="E829" s="1"/>
    </row>
    <row r="830">
      <c r="A830" s="1"/>
      <c r="C830" s="1"/>
      <c r="D830" s="1"/>
      <c r="E830" s="1"/>
    </row>
    <row r="831">
      <c r="A831" s="1"/>
      <c r="C831" s="1"/>
      <c r="D831" s="1"/>
      <c r="E831" s="1"/>
    </row>
    <row r="832">
      <c r="A832" s="1"/>
      <c r="C832" s="1"/>
      <c r="D832" s="1"/>
      <c r="E832" s="1"/>
    </row>
    <row r="833">
      <c r="A833" s="1"/>
      <c r="C833" s="1"/>
      <c r="D833" s="1"/>
      <c r="E833" s="1"/>
    </row>
    <row r="834">
      <c r="A834" s="1"/>
      <c r="C834" s="1"/>
      <c r="D834" s="1"/>
      <c r="E834" s="1"/>
    </row>
    <row r="835">
      <c r="A835" s="1"/>
      <c r="C835" s="1"/>
      <c r="D835" s="1"/>
      <c r="E835" s="1"/>
    </row>
    <row r="836">
      <c r="A836" s="1"/>
      <c r="C836" s="1"/>
      <c r="D836" s="1"/>
      <c r="E836" s="1"/>
    </row>
    <row r="837">
      <c r="A837" s="1"/>
      <c r="C837" s="1"/>
      <c r="D837" s="1"/>
      <c r="E837" s="1"/>
    </row>
    <row r="838">
      <c r="A838" s="1"/>
      <c r="C838" s="1"/>
      <c r="D838" s="1"/>
      <c r="E838" s="1"/>
    </row>
    <row r="839">
      <c r="A839" s="1"/>
      <c r="C839" s="1"/>
      <c r="D839" s="1"/>
      <c r="E839" s="1"/>
    </row>
    <row r="840">
      <c r="A840" s="1"/>
      <c r="C840" s="1"/>
      <c r="D840" s="1"/>
      <c r="E840" s="1"/>
    </row>
    <row r="841">
      <c r="A841" s="1"/>
      <c r="C841" s="1"/>
      <c r="D841" s="1"/>
      <c r="E841" s="1"/>
    </row>
    <row r="842">
      <c r="A842" s="1"/>
      <c r="C842" s="1"/>
      <c r="D842" s="1"/>
      <c r="E842" s="1"/>
    </row>
    <row r="843">
      <c r="A843" s="1"/>
      <c r="C843" s="1"/>
      <c r="D843" s="1"/>
      <c r="E843" s="1"/>
    </row>
    <row r="844">
      <c r="A844" s="1"/>
      <c r="C844" s="1"/>
      <c r="D844" s="1"/>
      <c r="E844" s="1"/>
    </row>
    <row r="845">
      <c r="A845" s="1"/>
      <c r="C845" s="1"/>
      <c r="D845" s="1"/>
      <c r="E845" s="1"/>
    </row>
    <row r="846">
      <c r="A846" s="1"/>
      <c r="C846" s="1"/>
      <c r="D846" s="1"/>
      <c r="E846" s="1"/>
    </row>
    <row r="847">
      <c r="A847" s="1"/>
      <c r="C847" s="1"/>
      <c r="D847" s="1"/>
      <c r="E847" s="1"/>
    </row>
    <row r="848">
      <c r="A848" s="1"/>
      <c r="C848" s="1"/>
      <c r="D848" s="1"/>
      <c r="E848" s="1"/>
    </row>
    <row r="849">
      <c r="A849" s="1"/>
      <c r="C849" s="1"/>
      <c r="D849" s="1"/>
      <c r="E849" s="1"/>
    </row>
    <row r="850">
      <c r="A850" s="1"/>
      <c r="C850" s="1"/>
      <c r="D850" s="1"/>
      <c r="E850" s="1"/>
    </row>
    <row r="851">
      <c r="A851" s="1"/>
      <c r="C851" s="1"/>
      <c r="D851" s="1"/>
      <c r="E851" s="1"/>
    </row>
    <row r="852">
      <c r="A852" s="1"/>
      <c r="C852" s="1"/>
      <c r="D852" s="1"/>
      <c r="E852" s="1"/>
    </row>
    <row r="853">
      <c r="A853" s="1"/>
      <c r="C853" s="1"/>
      <c r="D853" s="1"/>
      <c r="E853" s="1"/>
    </row>
    <row r="854">
      <c r="A854" s="1"/>
      <c r="C854" s="1"/>
      <c r="D854" s="1"/>
      <c r="E854" s="1"/>
    </row>
    <row r="855">
      <c r="A855" s="1"/>
      <c r="C855" s="1"/>
      <c r="D855" s="1"/>
      <c r="E855" s="1"/>
    </row>
    <row r="856">
      <c r="A856" s="1"/>
      <c r="C856" s="1"/>
      <c r="D856" s="1"/>
      <c r="E856" s="1"/>
    </row>
    <row r="857">
      <c r="A857" s="1"/>
      <c r="C857" s="1"/>
      <c r="D857" s="1"/>
      <c r="E857" s="1"/>
    </row>
    <row r="858">
      <c r="A858" s="1"/>
      <c r="C858" s="1"/>
      <c r="D858" s="1"/>
      <c r="E858" s="1"/>
    </row>
    <row r="859">
      <c r="A859" s="1"/>
      <c r="C859" s="1"/>
      <c r="D859" s="1"/>
      <c r="E859" s="1"/>
    </row>
    <row r="860">
      <c r="A860" s="1"/>
      <c r="C860" s="1"/>
      <c r="D860" s="1"/>
      <c r="E860" s="1"/>
    </row>
    <row r="861">
      <c r="A861" s="1"/>
      <c r="C861" s="1"/>
      <c r="D861" s="1"/>
      <c r="E861" s="1"/>
    </row>
    <row r="862">
      <c r="A862" s="1"/>
      <c r="C862" s="1"/>
      <c r="D862" s="1"/>
      <c r="E862" s="1"/>
    </row>
    <row r="863">
      <c r="A863" s="1"/>
      <c r="C863" s="1"/>
      <c r="D863" s="1"/>
      <c r="E863" s="1"/>
    </row>
    <row r="864">
      <c r="A864" s="1"/>
      <c r="C864" s="1"/>
      <c r="D864" s="1"/>
      <c r="E864" s="1"/>
    </row>
    <row r="865">
      <c r="A865" s="1"/>
      <c r="C865" s="1"/>
      <c r="D865" s="1"/>
      <c r="E865" s="1"/>
    </row>
    <row r="866">
      <c r="A866" s="1"/>
      <c r="C866" s="1"/>
      <c r="D866" s="1"/>
      <c r="E866" s="1"/>
    </row>
    <row r="867">
      <c r="A867" s="1"/>
      <c r="C867" s="1"/>
      <c r="D867" s="1"/>
      <c r="E867" s="1"/>
    </row>
    <row r="868">
      <c r="A868" s="1"/>
      <c r="C868" s="1"/>
      <c r="D868" s="1"/>
      <c r="E868" s="1"/>
    </row>
    <row r="869">
      <c r="A869" s="1"/>
      <c r="C869" s="1"/>
      <c r="D869" s="1"/>
      <c r="E869" s="1"/>
    </row>
    <row r="870">
      <c r="A870" s="1"/>
      <c r="C870" s="1"/>
      <c r="D870" s="1"/>
      <c r="E870" s="1"/>
    </row>
    <row r="871">
      <c r="A871" s="1"/>
      <c r="C871" s="1"/>
      <c r="D871" s="1"/>
      <c r="E871" s="1"/>
    </row>
    <row r="872">
      <c r="A872" s="1"/>
      <c r="C872" s="1"/>
      <c r="D872" s="1"/>
      <c r="E872" s="1"/>
    </row>
    <row r="873">
      <c r="A873" s="1"/>
      <c r="C873" s="1"/>
      <c r="D873" s="1"/>
      <c r="E873" s="1"/>
    </row>
    <row r="874">
      <c r="A874" s="1"/>
      <c r="C874" s="1"/>
      <c r="D874" s="1"/>
      <c r="E874" s="1"/>
    </row>
    <row r="875">
      <c r="A875" s="1"/>
      <c r="C875" s="1"/>
      <c r="D875" s="1"/>
      <c r="E875" s="1"/>
    </row>
    <row r="876">
      <c r="A876" s="1"/>
      <c r="C876" s="1"/>
      <c r="D876" s="1"/>
      <c r="E876" s="1"/>
    </row>
    <row r="877">
      <c r="A877" s="1"/>
      <c r="C877" s="1"/>
      <c r="D877" s="1"/>
      <c r="E877" s="1"/>
    </row>
    <row r="878">
      <c r="A878" s="1"/>
      <c r="C878" s="1"/>
      <c r="D878" s="1"/>
      <c r="E878" s="1"/>
    </row>
    <row r="879">
      <c r="A879" s="1"/>
      <c r="C879" s="1"/>
      <c r="D879" s="1"/>
      <c r="E879" s="1"/>
    </row>
    <row r="880">
      <c r="A880" s="1"/>
      <c r="C880" s="1"/>
      <c r="D880" s="1"/>
      <c r="E880" s="1"/>
    </row>
    <row r="881">
      <c r="A881" s="1"/>
      <c r="C881" s="1"/>
      <c r="D881" s="1"/>
      <c r="E881" s="1"/>
    </row>
    <row r="882">
      <c r="A882" s="1"/>
      <c r="C882" s="1"/>
      <c r="D882" s="1"/>
      <c r="E882" s="1"/>
    </row>
    <row r="883">
      <c r="A883" s="1"/>
      <c r="C883" s="1"/>
      <c r="D883" s="1"/>
      <c r="E883" s="1"/>
    </row>
    <row r="884">
      <c r="A884" s="1"/>
      <c r="C884" s="1"/>
      <c r="D884" s="1"/>
      <c r="E884" s="1"/>
    </row>
    <row r="885">
      <c r="A885" s="1"/>
      <c r="C885" s="1"/>
      <c r="D885" s="1"/>
      <c r="E885" s="1"/>
    </row>
    <row r="886">
      <c r="A886" s="1"/>
      <c r="C886" s="1"/>
      <c r="D886" s="1"/>
      <c r="E886" s="1"/>
    </row>
    <row r="887">
      <c r="A887" s="1"/>
      <c r="C887" s="1"/>
      <c r="D887" s="1"/>
      <c r="E887" s="1"/>
    </row>
    <row r="888">
      <c r="A888" s="1"/>
      <c r="C888" s="1"/>
      <c r="D888" s="1"/>
      <c r="E888" s="1"/>
    </row>
    <row r="889">
      <c r="A889" s="1"/>
      <c r="C889" s="1"/>
      <c r="D889" s="1"/>
      <c r="E889" s="1"/>
    </row>
    <row r="890">
      <c r="A890" s="1"/>
      <c r="C890" s="1"/>
      <c r="D890" s="1"/>
      <c r="E890" s="1"/>
    </row>
    <row r="891">
      <c r="A891" s="1"/>
      <c r="C891" s="1"/>
      <c r="D891" s="1"/>
      <c r="E891" s="1"/>
    </row>
    <row r="892">
      <c r="A892" s="1"/>
      <c r="C892" s="1"/>
      <c r="D892" s="1"/>
      <c r="E892" s="1"/>
    </row>
    <row r="893">
      <c r="A893" s="1"/>
      <c r="C893" s="1"/>
      <c r="D893" s="1"/>
      <c r="E893" s="1"/>
    </row>
    <row r="894">
      <c r="A894" s="1"/>
      <c r="C894" s="1"/>
      <c r="D894" s="1"/>
      <c r="E894" s="1"/>
    </row>
    <row r="895">
      <c r="A895" s="1"/>
      <c r="C895" s="1"/>
      <c r="D895" s="1"/>
      <c r="E895" s="1"/>
    </row>
    <row r="896">
      <c r="A896" s="1"/>
      <c r="C896" s="1"/>
      <c r="D896" s="1"/>
      <c r="E896" s="1"/>
    </row>
    <row r="897">
      <c r="A897" s="1"/>
      <c r="C897" s="1"/>
      <c r="D897" s="1"/>
      <c r="E897" s="1"/>
    </row>
    <row r="898">
      <c r="A898" s="1"/>
      <c r="C898" s="1"/>
      <c r="D898" s="1"/>
      <c r="E898" s="1"/>
    </row>
    <row r="899">
      <c r="A899" s="1"/>
      <c r="C899" s="1"/>
      <c r="D899" s="1"/>
      <c r="E899" s="1"/>
    </row>
    <row r="900">
      <c r="A900" s="1"/>
      <c r="C900" s="1"/>
      <c r="D900" s="1"/>
      <c r="E900" s="1"/>
    </row>
    <row r="901">
      <c r="A901" s="1"/>
      <c r="C901" s="1"/>
      <c r="D901" s="1"/>
      <c r="E901" s="1"/>
    </row>
    <row r="902">
      <c r="A902" s="1"/>
      <c r="C902" s="1"/>
      <c r="D902" s="1"/>
      <c r="E902" s="1"/>
    </row>
    <row r="903">
      <c r="A903" s="1"/>
      <c r="C903" s="1"/>
      <c r="D903" s="1"/>
      <c r="E903" s="1"/>
    </row>
    <row r="904">
      <c r="A904" s="1"/>
      <c r="C904" s="1"/>
      <c r="D904" s="1"/>
      <c r="E904" s="1"/>
    </row>
    <row r="905">
      <c r="A905" s="1"/>
      <c r="C905" s="1"/>
      <c r="D905" s="1"/>
      <c r="E905" s="1"/>
    </row>
    <row r="906">
      <c r="A906" s="1"/>
      <c r="C906" s="1"/>
      <c r="D906" s="1"/>
      <c r="E906" s="1"/>
    </row>
    <row r="907">
      <c r="A907" s="1"/>
      <c r="C907" s="1"/>
      <c r="D907" s="1"/>
      <c r="E907" s="1"/>
    </row>
    <row r="908">
      <c r="A908" s="1"/>
      <c r="C908" s="1"/>
      <c r="D908" s="1"/>
      <c r="E908" s="1"/>
    </row>
    <row r="909">
      <c r="A909" s="1"/>
      <c r="C909" s="1"/>
      <c r="D909" s="1"/>
      <c r="E909" s="1"/>
    </row>
    <row r="910">
      <c r="A910" s="1"/>
      <c r="C910" s="1"/>
      <c r="D910" s="1"/>
      <c r="E910" s="1"/>
    </row>
    <row r="911">
      <c r="A911" s="1"/>
      <c r="C911" s="1"/>
      <c r="D911" s="1"/>
      <c r="E911" s="1"/>
    </row>
    <row r="912">
      <c r="A912" s="1"/>
      <c r="C912" s="1"/>
      <c r="D912" s="1"/>
      <c r="E912" s="1"/>
    </row>
    <row r="913">
      <c r="A913" s="1"/>
      <c r="C913" s="1"/>
      <c r="D913" s="1"/>
      <c r="E913" s="1"/>
    </row>
    <row r="914">
      <c r="A914" s="1"/>
      <c r="C914" s="1"/>
      <c r="D914" s="1"/>
      <c r="E914" s="1"/>
    </row>
    <row r="915">
      <c r="A915" s="1"/>
      <c r="C915" s="1"/>
      <c r="D915" s="1"/>
      <c r="E915" s="1"/>
    </row>
    <row r="916">
      <c r="A916" s="1"/>
      <c r="C916" s="1"/>
      <c r="D916" s="1"/>
      <c r="E916" s="1"/>
    </row>
    <row r="917">
      <c r="A917" s="1"/>
      <c r="C917" s="1"/>
      <c r="D917" s="1"/>
      <c r="E917" s="1"/>
    </row>
    <row r="918">
      <c r="A918" s="1"/>
      <c r="C918" s="1"/>
      <c r="D918" s="1"/>
      <c r="E918" s="1"/>
    </row>
    <row r="919">
      <c r="A919" s="1"/>
      <c r="C919" s="1"/>
      <c r="D919" s="1"/>
      <c r="E919" s="1"/>
    </row>
    <row r="920">
      <c r="A920" s="1"/>
      <c r="C920" s="1"/>
      <c r="D920" s="1"/>
      <c r="E920" s="1"/>
    </row>
    <row r="921">
      <c r="A921" s="1"/>
      <c r="C921" s="1"/>
      <c r="D921" s="1"/>
      <c r="E921" s="1"/>
    </row>
    <row r="922">
      <c r="A922" s="1"/>
      <c r="C922" s="1"/>
      <c r="D922" s="1"/>
      <c r="E922" s="1"/>
    </row>
    <row r="923">
      <c r="A923" s="1"/>
      <c r="C923" s="1"/>
      <c r="D923" s="1"/>
      <c r="E923" s="1"/>
    </row>
    <row r="924">
      <c r="A924" s="1"/>
      <c r="C924" s="1"/>
      <c r="D924" s="1"/>
      <c r="E924" s="1"/>
    </row>
    <row r="925">
      <c r="A925" s="1"/>
      <c r="C925" s="1"/>
      <c r="D925" s="1"/>
      <c r="E925" s="1"/>
    </row>
    <row r="926">
      <c r="A926" s="1"/>
      <c r="C926" s="1"/>
      <c r="D926" s="1"/>
      <c r="E926" s="1"/>
    </row>
    <row r="927">
      <c r="A927" s="1"/>
      <c r="C927" s="1"/>
      <c r="D927" s="1"/>
      <c r="E927" s="1"/>
    </row>
    <row r="928">
      <c r="A928" s="1"/>
      <c r="C928" s="1"/>
      <c r="D928" s="1"/>
      <c r="E928" s="1"/>
    </row>
    <row r="929">
      <c r="A929" s="1"/>
      <c r="C929" s="1"/>
      <c r="D929" s="1"/>
      <c r="E929" s="1"/>
    </row>
    <row r="930">
      <c r="A930" s="1"/>
      <c r="C930" s="1"/>
      <c r="D930" s="1"/>
      <c r="E930" s="1"/>
    </row>
    <row r="931">
      <c r="A931" s="1"/>
      <c r="C931" s="1"/>
      <c r="D931" s="1"/>
      <c r="E931" s="1"/>
    </row>
    <row r="932">
      <c r="A932" s="1"/>
      <c r="C932" s="1"/>
      <c r="D932" s="1"/>
      <c r="E932" s="1"/>
    </row>
    <row r="933">
      <c r="A933" s="1"/>
      <c r="C933" s="1"/>
      <c r="D933" s="1"/>
      <c r="E933" s="1"/>
    </row>
    <row r="934">
      <c r="A934" s="1"/>
      <c r="C934" s="1"/>
      <c r="D934" s="1"/>
      <c r="E934" s="1"/>
    </row>
    <row r="935">
      <c r="A935" s="1"/>
      <c r="C935" s="1"/>
      <c r="D935" s="1"/>
      <c r="E935" s="1"/>
    </row>
    <row r="936">
      <c r="A936" s="1"/>
      <c r="C936" s="1"/>
      <c r="D936" s="1"/>
      <c r="E936" s="1"/>
    </row>
    <row r="937">
      <c r="A937" s="1"/>
      <c r="C937" s="1"/>
      <c r="D937" s="1"/>
      <c r="E937" s="1"/>
    </row>
    <row r="938">
      <c r="A938" s="1"/>
      <c r="C938" s="1"/>
      <c r="D938" s="1"/>
      <c r="E938" s="1"/>
    </row>
    <row r="939">
      <c r="A939" s="1"/>
      <c r="C939" s="1"/>
      <c r="D939" s="1"/>
      <c r="E939" s="1"/>
    </row>
    <row r="940">
      <c r="A940" s="1"/>
      <c r="C940" s="1"/>
      <c r="D940" s="1"/>
      <c r="E940" s="1"/>
    </row>
    <row r="941">
      <c r="A941" s="1"/>
      <c r="C941" s="1"/>
      <c r="D941" s="1"/>
      <c r="E941" s="1"/>
    </row>
    <row r="942">
      <c r="A942" s="1"/>
      <c r="C942" s="1"/>
      <c r="D942" s="1"/>
      <c r="E942" s="1"/>
    </row>
    <row r="943">
      <c r="A943" s="1"/>
      <c r="C943" s="1"/>
      <c r="D943" s="1"/>
      <c r="E943" s="1"/>
    </row>
    <row r="944">
      <c r="A944" s="1"/>
      <c r="C944" s="1"/>
      <c r="D944" s="1"/>
      <c r="E944" s="1"/>
    </row>
    <row r="945">
      <c r="A945" s="1"/>
      <c r="C945" s="1"/>
      <c r="D945" s="1"/>
      <c r="E945" s="1"/>
    </row>
    <row r="946">
      <c r="A946" s="1"/>
      <c r="C946" s="1"/>
      <c r="D946" s="1"/>
      <c r="E946" s="1"/>
    </row>
    <row r="947">
      <c r="A947" s="1"/>
      <c r="C947" s="1"/>
      <c r="D947" s="1"/>
      <c r="E947" s="1"/>
    </row>
    <row r="948">
      <c r="A948" s="1"/>
      <c r="C948" s="1"/>
      <c r="D948" s="1"/>
      <c r="E948" s="1"/>
    </row>
    <row r="949">
      <c r="A949" s="1"/>
      <c r="C949" s="1"/>
      <c r="D949" s="1"/>
      <c r="E949" s="1"/>
    </row>
    <row r="950">
      <c r="A950" s="1"/>
      <c r="C950" s="1"/>
      <c r="D950" s="1"/>
      <c r="E950" s="1"/>
    </row>
    <row r="951">
      <c r="A951" s="1"/>
      <c r="C951" s="1"/>
      <c r="D951" s="1"/>
      <c r="E951" s="1"/>
    </row>
    <row r="952">
      <c r="A952" s="1"/>
      <c r="C952" s="1"/>
      <c r="D952" s="1"/>
      <c r="E952" s="1"/>
    </row>
    <row r="953">
      <c r="A953" s="1"/>
      <c r="C953" s="1"/>
      <c r="D953" s="1"/>
      <c r="E953" s="1"/>
    </row>
    <row r="954">
      <c r="A954" s="1"/>
      <c r="C954" s="1"/>
      <c r="D954" s="1"/>
      <c r="E954" s="1"/>
    </row>
    <row r="955">
      <c r="A955" s="1"/>
      <c r="C955" s="1"/>
      <c r="D955" s="1"/>
      <c r="E955" s="1"/>
    </row>
    <row r="956">
      <c r="A956" s="1"/>
      <c r="C956" s="1"/>
      <c r="D956" s="1"/>
      <c r="E956" s="1"/>
    </row>
    <row r="957">
      <c r="A957" s="1"/>
      <c r="C957" s="1"/>
      <c r="D957" s="1"/>
      <c r="E957" s="1"/>
    </row>
    <row r="958">
      <c r="A958" s="1"/>
      <c r="C958" s="1"/>
      <c r="D958" s="1"/>
      <c r="E958" s="1"/>
    </row>
    <row r="959">
      <c r="A959" s="1"/>
      <c r="C959" s="1"/>
      <c r="D959" s="1"/>
      <c r="E959" s="1"/>
    </row>
    <row r="960">
      <c r="A960" s="1"/>
      <c r="C960" s="1"/>
      <c r="D960" s="1"/>
      <c r="E960" s="1"/>
    </row>
    <row r="961">
      <c r="A961" s="1"/>
      <c r="C961" s="1"/>
      <c r="D961" s="1"/>
      <c r="E961" s="1"/>
    </row>
    <row r="962">
      <c r="A962" s="1"/>
      <c r="C962" s="1"/>
      <c r="D962" s="1"/>
      <c r="E962" s="1"/>
    </row>
    <row r="963">
      <c r="A963" s="1"/>
      <c r="C963" s="1"/>
      <c r="D963" s="1"/>
      <c r="E963" s="1"/>
    </row>
    <row r="964">
      <c r="A964" s="1"/>
      <c r="C964" s="1"/>
      <c r="D964" s="1"/>
      <c r="E964" s="1"/>
    </row>
    <row r="965">
      <c r="A965" s="1"/>
      <c r="C965" s="1"/>
      <c r="D965" s="1"/>
      <c r="E965" s="1"/>
    </row>
    <row r="966">
      <c r="A966" s="1"/>
      <c r="C966" s="1"/>
      <c r="D966" s="1"/>
      <c r="E966" s="1"/>
    </row>
    <row r="967">
      <c r="A967" s="1"/>
      <c r="C967" s="1"/>
      <c r="D967" s="1"/>
      <c r="E967" s="1"/>
    </row>
    <row r="968">
      <c r="A968" s="1"/>
      <c r="C968" s="1"/>
      <c r="D968" s="1"/>
      <c r="E968" s="1"/>
    </row>
    <row r="969">
      <c r="A969" s="1"/>
      <c r="C969" s="1"/>
      <c r="D969" s="1"/>
      <c r="E969" s="1"/>
    </row>
    <row r="970">
      <c r="A970" s="1"/>
      <c r="C970" s="1"/>
      <c r="D970" s="1"/>
      <c r="E970" s="1"/>
    </row>
    <row r="971">
      <c r="A971" s="1"/>
      <c r="C971" s="1"/>
      <c r="D971" s="1"/>
      <c r="E971" s="1"/>
    </row>
    <row r="972">
      <c r="A972" s="1"/>
      <c r="C972" s="1"/>
      <c r="D972" s="1"/>
      <c r="E972" s="1"/>
    </row>
    <row r="973">
      <c r="A973" s="1"/>
      <c r="C973" s="1"/>
      <c r="D973" s="1"/>
      <c r="E973" s="1"/>
    </row>
    <row r="974">
      <c r="A974" s="1"/>
      <c r="C974" s="1"/>
      <c r="D974" s="1"/>
      <c r="E974" s="1"/>
    </row>
    <row r="975">
      <c r="A975" s="1"/>
      <c r="C975" s="1"/>
      <c r="D975" s="1"/>
      <c r="E975" s="1"/>
    </row>
    <row r="976">
      <c r="A976" s="1"/>
      <c r="C976" s="1"/>
      <c r="D976" s="1"/>
      <c r="E976" s="1"/>
    </row>
    <row r="977">
      <c r="A977" s="1"/>
      <c r="C977" s="1"/>
      <c r="D977" s="1"/>
      <c r="E977" s="1"/>
    </row>
    <row r="978">
      <c r="A978" s="1"/>
      <c r="C978" s="1"/>
      <c r="D978" s="1"/>
      <c r="E978" s="1"/>
    </row>
    <row r="979">
      <c r="A979" s="1"/>
      <c r="C979" s="1"/>
      <c r="D979" s="1"/>
      <c r="E979" s="1"/>
    </row>
    <row r="980">
      <c r="A980" s="1"/>
      <c r="C980" s="1"/>
      <c r="D980" s="1"/>
      <c r="E980" s="1"/>
    </row>
    <row r="981">
      <c r="A981" s="1"/>
      <c r="C981" s="1"/>
      <c r="D981" s="1"/>
      <c r="E981" s="1"/>
    </row>
    <row r="982">
      <c r="A982" s="1"/>
      <c r="C982" s="1"/>
      <c r="D982" s="1"/>
      <c r="E982" s="1"/>
    </row>
    <row r="983">
      <c r="A983" s="1"/>
      <c r="C983" s="1"/>
      <c r="D983" s="1"/>
      <c r="E983" s="1"/>
    </row>
    <row r="984">
      <c r="A984" s="1"/>
      <c r="C984" s="1"/>
      <c r="D984" s="1"/>
      <c r="E984" s="1"/>
    </row>
    <row r="985">
      <c r="A985" s="1"/>
      <c r="C985" s="1"/>
      <c r="D985" s="1"/>
      <c r="E985" s="1"/>
    </row>
    <row r="986">
      <c r="A986" s="1"/>
      <c r="C986" s="1"/>
      <c r="D986" s="1"/>
      <c r="E986" s="1"/>
    </row>
    <row r="987">
      <c r="A987" s="1"/>
      <c r="C987" s="1"/>
      <c r="D987" s="1"/>
      <c r="E987" s="1"/>
    </row>
    <row r="988">
      <c r="A988" s="1"/>
      <c r="C988" s="1"/>
      <c r="D988" s="1"/>
      <c r="E988" s="1"/>
    </row>
    <row r="989">
      <c r="A989" s="1"/>
      <c r="C989" s="1"/>
      <c r="D989" s="1"/>
      <c r="E989" s="1"/>
    </row>
    <row r="990">
      <c r="A990" s="1"/>
      <c r="C990" s="1"/>
      <c r="D990" s="1"/>
      <c r="E990" s="1"/>
    </row>
    <row r="991">
      <c r="A991" s="1"/>
      <c r="C991" s="1"/>
      <c r="D991" s="1"/>
      <c r="E991" s="1"/>
    </row>
    <row r="992">
      <c r="A992" s="1"/>
      <c r="C992" s="1"/>
      <c r="D992" s="1"/>
      <c r="E992" s="1"/>
    </row>
    <row r="993">
      <c r="A993" s="1"/>
      <c r="C993" s="1"/>
      <c r="D993" s="1"/>
      <c r="E993" s="1"/>
    </row>
    <row r="994">
      <c r="A994" s="1"/>
      <c r="C994" s="1"/>
      <c r="D994" s="1"/>
      <c r="E994" s="1"/>
    </row>
    <row r="995">
      <c r="A995" s="1"/>
      <c r="C995" s="1"/>
      <c r="D995" s="1"/>
      <c r="E995" s="1"/>
    </row>
    <row r="996">
      <c r="A996" s="1"/>
      <c r="C996" s="1"/>
      <c r="D996" s="1"/>
      <c r="E996" s="1"/>
    </row>
    <row r="997">
      <c r="A997" s="1"/>
      <c r="C997" s="1"/>
      <c r="D997" s="1"/>
      <c r="E997" s="1"/>
    </row>
    <row r="998">
      <c r="A998" s="1"/>
      <c r="C998" s="1"/>
      <c r="D998" s="1"/>
      <c r="E998" s="1"/>
    </row>
    <row r="999">
      <c r="A999" s="1"/>
      <c r="C999" s="1"/>
      <c r="D999" s="1"/>
      <c r="E999" s="1"/>
    </row>
  </sheetData>
  <mergeCells count="1">
    <mergeCell ref="A1:E1"/>
  </mergeCells>
  <dataValidations>
    <dataValidation type="list" allowBlank="1" showErrorMessage="1" sqref="B3:B44">
      <formula1>'2NDSORTEDL'!$B$2:$B999</formula1>
    </dataValidation>
  </dataValidations>
  <hyperlinks>
    <hyperlink r:id="rId1" ref="A2"/>
  </hyperlinks>
  <printOptions gridLines="1" horizontalCentered="1"/>
  <pageMargins bottom="0.75" footer="0.0" header="0.0" left="0.25" right="0.25" top="0.75"/>
  <pageSetup fitToWidth="0" cellComments="atEnd" orientation="portrait" pageOrder="overThenDown"/>
  <drawing r:id="rId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cols>
    <col customWidth="1" min="1" max="1" width="7.25"/>
    <col customWidth="1" min="2" max="2" width="48.13"/>
    <col collapsed="1" customWidth="1" min="3" max="3" width="12.63"/>
    <col customWidth="1" hidden="1" min="4" max="4" width="9.75" outlineLevel="1"/>
    <col customWidth="1" min="5" max="5" width="10.88"/>
    <col customWidth="1" hidden="1" min="6" max="6" width="10.5"/>
    <col customWidth="1" hidden="1" min="7" max="7" width="8.38"/>
    <col collapsed="1" customWidth="1" min="8" max="8" width="3.88"/>
    <col hidden="1" min="9" max="9" width="12.63" outlineLevel="1"/>
    <col customWidth="1" hidden="1" min="10" max="10" width="7.38" outlineLevel="1"/>
    <col hidden="1" min="11" max="12" width="12.63" outlineLevel="1"/>
    <col customWidth="1" hidden="1" min="13" max="13" width="8.5" outlineLevel="1"/>
    <col hidden="1" min="14" max="31" width="12.63" outlineLevel="1"/>
  </cols>
  <sheetData>
    <row r="1">
      <c r="A1" s="237" t="s">
        <v>7354</v>
      </c>
      <c r="F1" s="238" t="s">
        <v>7355</v>
      </c>
      <c r="G1" s="238">
        <v>10.0</v>
      </c>
      <c r="H1" s="238"/>
      <c r="I1" s="238" t="s">
        <v>14</v>
      </c>
      <c r="J1" s="238">
        <v>2.0</v>
      </c>
      <c r="M1" s="1"/>
      <c r="S1" s="7">
        <v>10.0</v>
      </c>
      <c r="Y1" s="7">
        <v>12.0</v>
      </c>
    </row>
    <row r="2">
      <c r="A2" s="239" t="s">
        <v>7369</v>
      </c>
      <c r="B2" s="240" t="s">
        <v>7358</v>
      </c>
      <c r="C2" s="240" t="s">
        <v>7359</v>
      </c>
      <c r="D2" s="241" t="s">
        <v>7360</v>
      </c>
      <c r="E2" s="241" t="str">
        <f>"ESTIMATED REQUIREMENT FOR "&amp;G1&amp;" NO. OF BOXES"</f>
        <v>ESTIMATED REQUIREMENT FOR 10 NO. OF BOXES</v>
      </c>
      <c r="F2" s="241" t="s">
        <v>7361</v>
      </c>
      <c r="G2" s="240" t="s">
        <v>7362</v>
      </c>
      <c r="H2" s="242"/>
      <c r="I2" s="242"/>
      <c r="J2" s="250" t="s">
        <v>7370</v>
      </c>
      <c r="K2" s="250" t="s">
        <v>7371</v>
      </c>
      <c r="L2" s="250" t="s">
        <v>7372</v>
      </c>
      <c r="M2" s="251" t="s">
        <v>7373</v>
      </c>
      <c r="N2" s="250" t="s">
        <v>7374</v>
      </c>
      <c r="O2" s="250" t="s">
        <v>7375</v>
      </c>
      <c r="P2" s="250" t="s">
        <v>7376</v>
      </c>
      <c r="Q2" s="242"/>
      <c r="R2" s="242"/>
      <c r="S2" s="250" t="s">
        <v>7372</v>
      </c>
      <c r="T2" s="251" t="s">
        <v>7373</v>
      </c>
      <c r="U2" s="250" t="s">
        <v>7374</v>
      </c>
      <c r="V2" s="250" t="s">
        <v>7375</v>
      </c>
      <c r="W2" s="250" t="s">
        <v>7376</v>
      </c>
      <c r="X2" s="242"/>
      <c r="Y2" s="250" t="s">
        <v>7372</v>
      </c>
      <c r="Z2" s="251" t="s">
        <v>7373</v>
      </c>
      <c r="AA2" s="250" t="s">
        <v>7374</v>
      </c>
      <c r="AB2" s="250" t="s">
        <v>7375</v>
      </c>
      <c r="AC2" s="250" t="s">
        <v>7376</v>
      </c>
      <c r="AD2" s="250"/>
      <c r="AE2" s="250"/>
    </row>
    <row r="3">
      <c r="A3" s="230">
        <f t="shared" ref="A3:A46" si="1">ROW()-2</f>
        <v>1</v>
      </c>
      <c r="B3" s="243" t="s">
        <v>1006</v>
      </c>
      <c r="C3" s="244" t="s">
        <v>7363</v>
      </c>
      <c r="D3" s="208">
        <v>30.0</v>
      </c>
      <c r="E3" s="230">
        <f>D3*G$1*J$1</f>
        <v>600</v>
      </c>
      <c r="F3" s="245">
        <v>1.51</v>
      </c>
      <c r="G3" s="246">
        <f t="shared" ref="G3:G46" si="2">E3*F3</f>
        <v>906</v>
      </c>
      <c r="H3" s="7" t="s">
        <v>7377</v>
      </c>
      <c r="J3" s="22">
        <f t="shared" ref="J3:J46" si="3">K3*E3</f>
        <v>1290</v>
      </c>
      <c r="K3" s="7">
        <v>2.15</v>
      </c>
      <c r="L3" s="252">
        <f t="shared" ref="L3:L46" si="4">(K3-F3)/K3</f>
        <v>0.2976744186</v>
      </c>
      <c r="M3" s="9">
        <v>5.0</v>
      </c>
      <c r="N3" s="22">
        <f t="shared" ref="N3:N42" si="5">ROUND(F3*(100/105),2)</f>
        <v>1.44</v>
      </c>
      <c r="O3" s="22">
        <f t="shared" ref="O3:O7" si="6">ROUND(N3*M3%,2)</f>
        <v>0.07</v>
      </c>
      <c r="P3" s="22">
        <f t="shared" ref="P3:P46" si="7">N3+O3</f>
        <v>1.51</v>
      </c>
      <c r="Q3" s="248">
        <f t="shared" ref="Q3:Q46" si="8">F3-P3</f>
        <v>0</v>
      </c>
      <c r="S3" s="252">
        <f t="shared" ref="S3:S46" si="9">IF(L3=0,0,L3-S$1%*L3)</f>
        <v>0.2679069767</v>
      </c>
      <c r="T3" s="1">
        <f t="shared" ref="T3:T46" si="10">M3</f>
        <v>5</v>
      </c>
      <c r="U3" s="22">
        <f t="shared" ref="U3:U46" si="11">IF(L3&gt;0, ROUND(K3-S3*K3,2),ROUND(K3*(100/(100+T3)),2))</f>
        <v>1.57</v>
      </c>
      <c r="V3" s="22">
        <f t="shared" ref="V3:V46" si="12">ROUND(U3*T3%,2)</f>
        <v>0.08</v>
      </c>
      <c r="W3" s="22">
        <f t="shared" ref="W3:W46" si="13">U3+V3</f>
        <v>1.65</v>
      </c>
      <c r="X3" s="22">
        <f t="shared" ref="X3:X46" si="14">K3-W3</f>
        <v>0.5</v>
      </c>
      <c r="Y3" s="252">
        <f t="shared" ref="Y3:Y46" si="15">IF(L3=0,0,L3-Y$1%*L3)</f>
        <v>0.2619534884</v>
      </c>
      <c r="Z3" s="1">
        <f t="shared" ref="Z3:Z46" si="16">T3</f>
        <v>5</v>
      </c>
      <c r="AA3" s="22">
        <f t="shared" ref="AA3:AA46" si="17">IF(L3&gt;0, ROUND(K3-Y3*K3,2),ROUND(K3*(100/(100+Z3)),2))</f>
        <v>1.59</v>
      </c>
      <c r="AB3" s="22">
        <f t="shared" ref="AB3:AB46" si="18">ROUND(AA3*Z3%,2)</f>
        <v>0.08</v>
      </c>
      <c r="AC3" s="22">
        <f t="shared" ref="AC3:AC46" si="19">AA3+AB3</f>
        <v>1.67</v>
      </c>
      <c r="AD3" s="22">
        <f t="shared" ref="AD3:AD46" si="20">K3-AC3</f>
        <v>0.48</v>
      </c>
    </row>
    <row r="4">
      <c r="A4" s="230">
        <f t="shared" si="1"/>
        <v>2</v>
      </c>
      <c r="B4" s="243" t="s">
        <v>4485</v>
      </c>
      <c r="C4" s="244" t="s">
        <v>7364</v>
      </c>
      <c r="D4" s="208">
        <v>2.0</v>
      </c>
      <c r="E4" s="230">
        <f t="shared" ref="E4:E5" si="21">D4*G$1</f>
        <v>20</v>
      </c>
      <c r="F4" s="245">
        <v>18.62</v>
      </c>
      <c r="G4" s="246">
        <f t="shared" si="2"/>
        <v>372.4</v>
      </c>
      <c r="H4" s="7" t="s">
        <v>7377</v>
      </c>
      <c r="J4" s="22">
        <f t="shared" si="3"/>
        <v>423</v>
      </c>
      <c r="K4" s="7">
        <v>21.15</v>
      </c>
      <c r="L4" s="252">
        <f t="shared" si="4"/>
        <v>0.1196217494</v>
      </c>
      <c r="M4" s="9">
        <v>5.0</v>
      </c>
      <c r="N4" s="22">
        <f t="shared" si="5"/>
        <v>17.73</v>
      </c>
      <c r="O4" s="22">
        <f t="shared" si="6"/>
        <v>0.89</v>
      </c>
      <c r="P4" s="22">
        <f t="shared" si="7"/>
        <v>18.62</v>
      </c>
      <c r="Q4" s="248">
        <f t="shared" si="8"/>
        <v>0</v>
      </c>
      <c r="S4" s="252">
        <f t="shared" si="9"/>
        <v>0.1076595745</v>
      </c>
      <c r="T4" s="1">
        <f t="shared" si="10"/>
        <v>5</v>
      </c>
      <c r="U4" s="22">
        <f t="shared" si="11"/>
        <v>18.87</v>
      </c>
      <c r="V4" s="22">
        <f t="shared" si="12"/>
        <v>0.94</v>
      </c>
      <c r="W4" s="22">
        <f t="shared" si="13"/>
        <v>19.81</v>
      </c>
      <c r="X4" s="22">
        <f t="shared" si="14"/>
        <v>1.34</v>
      </c>
      <c r="Y4" s="252">
        <f t="shared" si="15"/>
        <v>0.1052671395</v>
      </c>
      <c r="Z4" s="1">
        <f t="shared" si="16"/>
        <v>5</v>
      </c>
      <c r="AA4" s="22">
        <f t="shared" si="17"/>
        <v>18.92</v>
      </c>
      <c r="AB4" s="22">
        <f t="shared" si="18"/>
        <v>0.95</v>
      </c>
      <c r="AC4" s="22">
        <f t="shared" si="19"/>
        <v>19.87</v>
      </c>
      <c r="AD4" s="22">
        <f t="shared" si="20"/>
        <v>1.28</v>
      </c>
    </row>
    <row r="5">
      <c r="A5" s="230">
        <f t="shared" si="1"/>
        <v>3</v>
      </c>
      <c r="B5" s="243" t="s">
        <v>2125</v>
      </c>
      <c r="C5" s="244" t="s">
        <v>7365</v>
      </c>
      <c r="D5" s="208">
        <v>1.0</v>
      </c>
      <c r="E5" s="253">
        <f t="shared" si="21"/>
        <v>10</v>
      </c>
      <c r="F5" s="245">
        <v>37.5</v>
      </c>
      <c r="G5" s="246">
        <f t="shared" si="2"/>
        <v>375</v>
      </c>
      <c r="H5" s="7" t="s">
        <v>7377</v>
      </c>
      <c r="J5" s="22">
        <f t="shared" si="3"/>
        <v>375</v>
      </c>
      <c r="K5" s="7">
        <v>37.5</v>
      </c>
      <c r="L5" s="252">
        <f t="shared" si="4"/>
        <v>0</v>
      </c>
      <c r="M5" s="9">
        <v>5.0</v>
      </c>
      <c r="N5" s="22">
        <f t="shared" si="5"/>
        <v>35.71</v>
      </c>
      <c r="O5" s="22">
        <f t="shared" si="6"/>
        <v>1.79</v>
      </c>
      <c r="P5" s="22">
        <f t="shared" si="7"/>
        <v>37.5</v>
      </c>
      <c r="Q5" s="248">
        <f t="shared" si="8"/>
        <v>0</v>
      </c>
      <c r="S5" s="22">
        <f t="shared" si="9"/>
        <v>0</v>
      </c>
      <c r="T5" s="1">
        <f t="shared" si="10"/>
        <v>5</v>
      </c>
      <c r="U5" s="22">
        <f t="shared" si="11"/>
        <v>35.71</v>
      </c>
      <c r="V5" s="22">
        <f t="shared" si="12"/>
        <v>1.79</v>
      </c>
      <c r="W5" s="22">
        <f t="shared" si="13"/>
        <v>37.5</v>
      </c>
      <c r="X5" s="22">
        <f t="shared" si="14"/>
        <v>0</v>
      </c>
      <c r="Y5" s="22">
        <f t="shared" si="15"/>
        <v>0</v>
      </c>
      <c r="Z5" s="1">
        <f t="shared" si="16"/>
        <v>5</v>
      </c>
      <c r="AA5" s="22">
        <f t="shared" si="17"/>
        <v>35.71</v>
      </c>
      <c r="AB5" s="22">
        <f t="shared" si="18"/>
        <v>1.79</v>
      </c>
      <c r="AC5" s="22">
        <f t="shared" si="19"/>
        <v>37.5</v>
      </c>
      <c r="AD5" s="22">
        <f t="shared" si="20"/>
        <v>0</v>
      </c>
    </row>
    <row r="6">
      <c r="A6" s="230">
        <f t="shared" si="1"/>
        <v>4</v>
      </c>
      <c r="B6" s="243" t="s">
        <v>1861</v>
      </c>
      <c r="C6" s="244" t="s">
        <v>7364</v>
      </c>
      <c r="D6" s="208">
        <v>1.0</v>
      </c>
      <c r="E6" s="230">
        <f t="shared" ref="E6:E10" si="22">D6*G$1*J$1</f>
        <v>20</v>
      </c>
      <c r="F6" s="245">
        <v>49.42</v>
      </c>
      <c r="G6" s="246">
        <f t="shared" si="2"/>
        <v>988.4</v>
      </c>
      <c r="H6" s="7" t="s">
        <v>7377</v>
      </c>
      <c r="J6" s="22">
        <f t="shared" si="3"/>
        <v>2642.4</v>
      </c>
      <c r="K6" s="7">
        <v>132.12</v>
      </c>
      <c r="L6" s="252">
        <f t="shared" si="4"/>
        <v>0.6259461096</v>
      </c>
      <c r="M6" s="9">
        <v>5.0</v>
      </c>
      <c r="N6" s="22">
        <f t="shared" si="5"/>
        <v>47.07</v>
      </c>
      <c r="O6" s="22">
        <f t="shared" si="6"/>
        <v>2.35</v>
      </c>
      <c r="P6" s="22">
        <f t="shared" si="7"/>
        <v>49.42</v>
      </c>
      <c r="Q6" s="248">
        <f t="shared" si="8"/>
        <v>0</v>
      </c>
      <c r="S6" s="252">
        <f t="shared" si="9"/>
        <v>0.5633514986</v>
      </c>
      <c r="T6" s="1">
        <f t="shared" si="10"/>
        <v>5</v>
      </c>
      <c r="U6" s="22">
        <f t="shared" si="11"/>
        <v>57.69</v>
      </c>
      <c r="V6" s="22">
        <f t="shared" si="12"/>
        <v>2.88</v>
      </c>
      <c r="W6" s="22">
        <f t="shared" si="13"/>
        <v>60.57</v>
      </c>
      <c r="X6" s="22">
        <f t="shared" si="14"/>
        <v>71.55</v>
      </c>
      <c r="Y6" s="252">
        <f t="shared" si="15"/>
        <v>0.5508325764</v>
      </c>
      <c r="Z6" s="1">
        <f t="shared" si="16"/>
        <v>5</v>
      </c>
      <c r="AA6" s="22">
        <f t="shared" si="17"/>
        <v>59.34</v>
      </c>
      <c r="AB6" s="22">
        <f t="shared" si="18"/>
        <v>2.97</v>
      </c>
      <c r="AC6" s="22">
        <f t="shared" si="19"/>
        <v>62.31</v>
      </c>
      <c r="AD6" s="22">
        <f t="shared" si="20"/>
        <v>69.81</v>
      </c>
    </row>
    <row r="7">
      <c r="A7" s="230">
        <f t="shared" si="1"/>
        <v>5</v>
      </c>
      <c r="B7" s="243" t="s">
        <v>1772</v>
      </c>
      <c r="C7" s="244" t="s">
        <v>7364</v>
      </c>
      <c r="D7" s="208">
        <v>1.0</v>
      </c>
      <c r="E7" s="230">
        <f t="shared" si="22"/>
        <v>20</v>
      </c>
      <c r="F7" s="245">
        <v>37.1</v>
      </c>
      <c r="G7" s="246">
        <f t="shared" si="2"/>
        <v>742</v>
      </c>
      <c r="H7" s="7" t="s">
        <v>7377</v>
      </c>
      <c r="J7" s="22">
        <f t="shared" si="3"/>
        <v>1060</v>
      </c>
      <c r="K7" s="7">
        <v>53.0</v>
      </c>
      <c r="L7" s="252">
        <f t="shared" si="4"/>
        <v>0.3</v>
      </c>
      <c r="M7" s="9">
        <v>5.0</v>
      </c>
      <c r="N7" s="22">
        <f t="shared" si="5"/>
        <v>35.33</v>
      </c>
      <c r="O7" s="22">
        <f t="shared" si="6"/>
        <v>1.77</v>
      </c>
      <c r="P7" s="22">
        <f t="shared" si="7"/>
        <v>37.1</v>
      </c>
      <c r="Q7" s="248">
        <f t="shared" si="8"/>
        <v>0</v>
      </c>
      <c r="S7" s="252">
        <f t="shared" si="9"/>
        <v>0.27</v>
      </c>
      <c r="T7" s="1">
        <f t="shared" si="10"/>
        <v>5</v>
      </c>
      <c r="U7" s="22">
        <f t="shared" si="11"/>
        <v>38.69</v>
      </c>
      <c r="V7" s="22">
        <f t="shared" si="12"/>
        <v>1.93</v>
      </c>
      <c r="W7" s="22">
        <f t="shared" si="13"/>
        <v>40.62</v>
      </c>
      <c r="X7" s="22">
        <f t="shared" si="14"/>
        <v>12.38</v>
      </c>
      <c r="Y7" s="252">
        <f t="shared" si="15"/>
        <v>0.264</v>
      </c>
      <c r="Z7" s="1">
        <f t="shared" si="16"/>
        <v>5</v>
      </c>
      <c r="AA7" s="22">
        <f t="shared" si="17"/>
        <v>39.01</v>
      </c>
      <c r="AB7" s="22">
        <f t="shared" si="18"/>
        <v>1.95</v>
      </c>
      <c r="AC7" s="22">
        <f t="shared" si="19"/>
        <v>40.96</v>
      </c>
      <c r="AD7" s="22">
        <f t="shared" si="20"/>
        <v>12.04</v>
      </c>
    </row>
    <row r="8">
      <c r="A8" s="230">
        <f t="shared" si="1"/>
        <v>6</v>
      </c>
      <c r="B8" s="243" t="s">
        <v>5452</v>
      </c>
      <c r="C8" s="244" t="s">
        <v>7365</v>
      </c>
      <c r="D8" s="208">
        <v>1.0</v>
      </c>
      <c r="E8" s="230">
        <f t="shared" si="22"/>
        <v>20</v>
      </c>
      <c r="F8" s="245">
        <v>40.0</v>
      </c>
      <c r="G8" s="246">
        <f t="shared" si="2"/>
        <v>800</v>
      </c>
      <c r="H8" s="7" t="s">
        <v>7377</v>
      </c>
      <c r="J8" s="22">
        <f t="shared" si="3"/>
        <v>960</v>
      </c>
      <c r="K8" s="7">
        <v>48.0</v>
      </c>
      <c r="L8" s="252">
        <f t="shared" si="4"/>
        <v>0.1666666667</v>
      </c>
      <c r="M8" s="9">
        <v>5.0</v>
      </c>
      <c r="N8" s="22">
        <f t="shared" si="5"/>
        <v>38.1</v>
      </c>
      <c r="O8" s="22">
        <f>ROUND(N8*M8%,1)</f>
        <v>1.9</v>
      </c>
      <c r="P8" s="22">
        <f t="shared" si="7"/>
        <v>40</v>
      </c>
      <c r="Q8" s="248">
        <f t="shared" si="8"/>
        <v>0</v>
      </c>
      <c r="S8" s="252">
        <f t="shared" si="9"/>
        <v>0.15</v>
      </c>
      <c r="T8" s="1">
        <f t="shared" si="10"/>
        <v>5</v>
      </c>
      <c r="U8" s="22">
        <f t="shared" si="11"/>
        <v>40.8</v>
      </c>
      <c r="V8" s="22">
        <f t="shared" si="12"/>
        <v>2.04</v>
      </c>
      <c r="W8" s="22">
        <f t="shared" si="13"/>
        <v>42.84</v>
      </c>
      <c r="X8" s="22">
        <f t="shared" si="14"/>
        <v>5.16</v>
      </c>
      <c r="Y8" s="252">
        <f t="shared" si="15"/>
        <v>0.1466666667</v>
      </c>
      <c r="Z8" s="1">
        <f t="shared" si="16"/>
        <v>5</v>
      </c>
      <c r="AA8" s="22">
        <f t="shared" si="17"/>
        <v>40.96</v>
      </c>
      <c r="AB8" s="22">
        <f t="shared" si="18"/>
        <v>2.05</v>
      </c>
      <c r="AC8" s="22">
        <f t="shared" si="19"/>
        <v>43.01</v>
      </c>
      <c r="AD8" s="22">
        <f t="shared" si="20"/>
        <v>4.99</v>
      </c>
    </row>
    <row r="9">
      <c r="A9" s="230">
        <f t="shared" si="1"/>
        <v>7</v>
      </c>
      <c r="B9" s="243" t="s">
        <v>1398</v>
      </c>
      <c r="C9" s="244" t="s">
        <v>7365</v>
      </c>
      <c r="D9" s="208">
        <v>1.0</v>
      </c>
      <c r="E9" s="230">
        <f t="shared" si="22"/>
        <v>20</v>
      </c>
      <c r="F9" s="245">
        <v>32.0</v>
      </c>
      <c r="G9" s="246">
        <f t="shared" si="2"/>
        <v>640</v>
      </c>
      <c r="H9" s="7" t="s">
        <v>7377</v>
      </c>
      <c r="J9" s="22">
        <f t="shared" si="3"/>
        <v>720</v>
      </c>
      <c r="K9" s="7">
        <v>36.0</v>
      </c>
      <c r="L9" s="252">
        <f t="shared" si="4"/>
        <v>0.1111111111</v>
      </c>
      <c r="M9" s="9">
        <v>5.0</v>
      </c>
      <c r="N9" s="22">
        <f t="shared" si="5"/>
        <v>30.48</v>
      </c>
      <c r="O9" s="22">
        <f t="shared" ref="O9:O46" si="23">ROUND(N9*M9%,2)</f>
        <v>1.52</v>
      </c>
      <c r="P9" s="22">
        <f t="shared" si="7"/>
        <v>32</v>
      </c>
      <c r="Q9" s="248">
        <f t="shared" si="8"/>
        <v>0</v>
      </c>
      <c r="S9" s="252">
        <f t="shared" si="9"/>
        <v>0.1</v>
      </c>
      <c r="T9" s="1">
        <f t="shared" si="10"/>
        <v>5</v>
      </c>
      <c r="U9" s="22">
        <f t="shared" si="11"/>
        <v>32.4</v>
      </c>
      <c r="V9" s="22">
        <f t="shared" si="12"/>
        <v>1.62</v>
      </c>
      <c r="W9" s="22">
        <f t="shared" si="13"/>
        <v>34.02</v>
      </c>
      <c r="X9" s="22">
        <f t="shared" si="14"/>
        <v>1.98</v>
      </c>
      <c r="Y9" s="252">
        <f t="shared" si="15"/>
        <v>0.09777777778</v>
      </c>
      <c r="Z9" s="1">
        <f t="shared" si="16"/>
        <v>5</v>
      </c>
      <c r="AA9" s="22">
        <f t="shared" si="17"/>
        <v>32.48</v>
      </c>
      <c r="AB9" s="22">
        <f t="shared" si="18"/>
        <v>1.62</v>
      </c>
      <c r="AC9" s="22">
        <f t="shared" si="19"/>
        <v>34.1</v>
      </c>
      <c r="AD9" s="22">
        <f t="shared" si="20"/>
        <v>1.9</v>
      </c>
    </row>
    <row r="10">
      <c r="A10" s="230">
        <f t="shared" si="1"/>
        <v>8</v>
      </c>
      <c r="B10" s="243" t="s">
        <v>1470</v>
      </c>
      <c r="C10" s="244" t="s">
        <v>7365</v>
      </c>
      <c r="D10" s="208">
        <v>1.0</v>
      </c>
      <c r="E10" s="230">
        <f t="shared" si="22"/>
        <v>20</v>
      </c>
      <c r="F10" s="245">
        <v>34.44</v>
      </c>
      <c r="G10" s="246">
        <f t="shared" si="2"/>
        <v>688.8</v>
      </c>
      <c r="H10" s="7" t="s">
        <v>7377</v>
      </c>
      <c r="J10" s="22">
        <f t="shared" si="3"/>
        <v>1856.8</v>
      </c>
      <c r="K10" s="7">
        <v>92.84</v>
      </c>
      <c r="L10" s="252">
        <f t="shared" si="4"/>
        <v>0.6290392072</v>
      </c>
      <c r="M10" s="9">
        <v>5.0</v>
      </c>
      <c r="N10" s="22">
        <f t="shared" si="5"/>
        <v>32.8</v>
      </c>
      <c r="O10" s="22">
        <f t="shared" si="23"/>
        <v>1.64</v>
      </c>
      <c r="P10" s="22">
        <f t="shared" si="7"/>
        <v>34.44</v>
      </c>
      <c r="Q10" s="248">
        <f t="shared" si="8"/>
        <v>0</v>
      </c>
      <c r="S10" s="252">
        <f t="shared" si="9"/>
        <v>0.5661352865</v>
      </c>
      <c r="T10" s="1">
        <f t="shared" si="10"/>
        <v>5</v>
      </c>
      <c r="U10" s="22">
        <f t="shared" si="11"/>
        <v>40.28</v>
      </c>
      <c r="V10" s="22">
        <f t="shared" si="12"/>
        <v>2.01</v>
      </c>
      <c r="W10" s="22">
        <f t="shared" si="13"/>
        <v>42.29</v>
      </c>
      <c r="X10" s="22">
        <f t="shared" si="14"/>
        <v>50.55</v>
      </c>
      <c r="Y10" s="252">
        <f t="shared" si="15"/>
        <v>0.5535545024</v>
      </c>
      <c r="Z10" s="1">
        <f t="shared" si="16"/>
        <v>5</v>
      </c>
      <c r="AA10" s="22">
        <f t="shared" si="17"/>
        <v>41.45</v>
      </c>
      <c r="AB10" s="22">
        <f t="shared" si="18"/>
        <v>2.07</v>
      </c>
      <c r="AC10" s="22">
        <f t="shared" si="19"/>
        <v>43.52</v>
      </c>
      <c r="AD10" s="22">
        <f t="shared" si="20"/>
        <v>49.32</v>
      </c>
    </row>
    <row r="11">
      <c r="A11" s="230">
        <f t="shared" si="1"/>
        <v>9</v>
      </c>
      <c r="B11" s="243" t="s">
        <v>4125</v>
      </c>
      <c r="C11" s="244" t="s">
        <v>7366</v>
      </c>
      <c r="D11" s="208">
        <v>1.0</v>
      </c>
      <c r="E11" s="208">
        <v>6.0</v>
      </c>
      <c r="F11" s="245">
        <v>33.0</v>
      </c>
      <c r="G11" s="246">
        <f t="shared" si="2"/>
        <v>198</v>
      </c>
      <c r="H11" s="7" t="s">
        <v>7377</v>
      </c>
      <c r="I11" s="247"/>
      <c r="J11" s="22">
        <f t="shared" si="3"/>
        <v>220.56</v>
      </c>
      <c r="K11" s="7">
        <v>36.76</v>
      </c>
      <c r="L11" s="252">
        <f t="shared" si="4"/>
        <v>0.1022850925</v>
      </c>
      <c r="M11" s="9">
        <v>5.0</v>
      </c>
      <c r="N11" s="22">
        <f t="shared" si="5"/>
        <v>31.43</v>
      </c>
      <c r="O11" s="22">
        <f t="shared" si="23"/>
        <v>1.57</v>
      </c>
      <c r="P11" s="22">
        <f t="shared" si="7"/>
        <v>33</v>
      </c>
      <c r="Q11" s="248">
        <f t="shared" si="8"/>
        <v>0</v>
      </c>
      <c r="S11" s="252">
        <f t="shared" si="9"/>
        <v>0.09205658324</v>
      </c>
      <c r="T11" s="1">
        <f t="shared" si="10"/>
        <v>5</v>
      </c>
      <c r="U11" s="22">
        <f t="shared" si="11"/>
        <v>33.38</v>
      </c>
      <c r="V11" s="22">
        <f t="shared" si="12"/>
        <v>1.67</v>
      </c>
      <c r="W11" s="22">
        <f t="shared" si="13"/>
        <v>35.05</v>
      </c>
      <c r="X11" s="22">
        <f t="shared" si="14"/>
        <v>1.71</v>
      </c>
      <c r="Y11" s="252">
        <f t="shared" si="15"/>
        <v>0.09001088139</v>
      </c>
      <c r="Z11" s="1">
        <f t="shared" si="16"/>
        <v>5</v>
      </c>
      <c r="AA11" s="22">
        <f t="shared" si="17"/>
        <v>33.45</v>
      </c>
      <c r="AB11" s="22">
        <f t="shared" si="18"/>
        <v>1.67</v>
      </c>
      <c r="AC11" s="22">
        <f t="shared" si="19"/>
        <v>35.12</v>
      </c>
      <c r="AD11" s="22">
        <f t="shared" si="20"/>
        <v>1.64</v>
      </c>
    </row>
    <row r="12">
      <c r="A12" s="230">
        <f t="shared" si="1"/>
        <v>10</v>
      </c>
      <c r="B12" s="243" t="s">
        <v>2711</v>
      </c>
      <c r="C12" s="244" t="s">
        <v>7365</v>
      </c>
      <c r="D12" s="208">
        <v>1.0</v>
      </c>
      <c r="E12" s="230">
        <f>D12*G$1*J$1</f>
        <v>20</v>
      </c>
      <c r="F12" s="245">
        <v>6.3</v>
      </c>
      <c r="G12" s="246">
        <f t="shared" si="2"/>
        <v>126</v>
      </c>
      <c r="H12" s="7" t="s">
        <v>7377</v>
      </c>
      <c r="J12" s="22">
        <f t="shared" si="3"/>
        <v>330</v>
      </c>
      <c r="K12" s="7">
        <v>16.5</v>
      </c>
      <c r="L12" s="252">
        <f t="shared" si="4"/>
        <v>0.6181818182</v>
      </c>
      <c r="M12" s="9">
        <v>5.0</v>
      </c>
      <c r="N12" s="22">
        <f t="shared" si="5"/>
        <v>6</v>
      </c>
      <c r="O12" s="22">
        <f t="shared" si="23"/>
        <v>0.3</v>
      </c>
      <c r="P12" s="22">
        <f t="shared" si="7"/>
        <v>6.3</v>
      </c>
      <c r="Q12" s="248">
        <f t="shared" si="8"/>
        <v>0</v>
      </c>
      <c r="S12" s="252">
        <f t="shared" si="9"/>
        <v>0.5563636364</v>
      </c>
      <c r="T12" s="1">
        <f t="shared" si="10"/>
        <v>5</v>
      </c>
      <c r="U12" s="22">
        <f t="shared" si="11"/>
        <v>7.32</v>
      </c>
      <c r="V12" s="22">
        <f t="shared" si="12"/>
        <v>0.37</v>
      </c>
      <c r="W12" s="22">
        <f t="shared" si="13"/>
        <v>7.69</v>
      </c>
      <c r="X12" s="22">
        <f t="shared" si="14"/>
        <v>8.81</v>
      </c>
      <c r="Y12" s="252">
        <f t="shared" si="15"/>
        <v>0.544</v>
      </c>
      <c r="Z12" s="1">
        <f t="shared" si="16"/>
        <v>5</v>
      </c>
      <c r="AA12" s="22">
        <f t="shared" si="17"/>
        <v>7.52</v>
      </c>
      <c r="AB12" s="22">
        <f t="shared" si="18"/>
        <v>0.38</v>
      </c>
      <c r="AC12" s="22">
        <f t="shared" si="19"/>
        <v>7.9</v>
      </c>
      <c r="AD12" s="22">
        <f t="shared" si="20"/>
        <v>8.6</v>
      </c>
    </row>
    <row r="13">
      <c r="A13" s="230">
        <f t="shared" si="1"/>
        <v>11</v>
      </c>
      <c r="B13" s="243" t="s">
        <v>2845</v>
      </c>
      <c r="C13" s="244" t="s">
        <v>7367</v>
      </c>
      <c r="D13" s="208">
        <v>12.0</v>
      </c>
      <c r="E13" s="230">
        <f t="shared" ref="E13:E15" si="24">D13*G$1*J$1/5</f>
        <v>48</v>
      </c>
      <c r="F13" s="245">
        <v>39.95</v>
      </c>
      <c r="G13" s="246">
        <f t="shared" si="2"/>
        <v>1917.6</v>
      </c>
      <c r="H13" s="7" t="s">
        <v>7377</v>
      </c>
      <c r="J13" s="22">
        <f t="shared" si="3"/>
        <v>2208</v>
      </c>
      <c r="K13" s="7">
        <v>46.0</v>
      </c>
      <c r="L13" s="252">
        <f t="shared" si="4"/>
        <v>0.1315217391</v>
      </c>
      <c r="M13" s="9">
        <v>5.0</v>
      </c>
      <c r="N13" s="22">
        <f t="shared" si="5"/>
        <v>38.05</v>
      </c>
      <c r="O13" s="22">
        <f t="shared" si="23"/>
        <v>1.9</v>
      </c>
      <c r="P13" s="22">
        <f t="shared" si="7"/>
        <v>39.95</v>
      </c>
      <c r="Q13" s="248">
        <f t="shared" si="8"/>
        <v>0</v>
      </c>
      <c r="S13" s="252">
        <f t="shared" si="9"/>
        <v>0.1183695652</v>
      </c>
      <c r="T13" s="1">
        <f t="shared" si="10"/>
        <v>5</v>
      </c>
      <c r="U13" s="22">
        <f t="shared" si="11"/>
        <v>40.56</v>
      </c>
      <c r="V13" s="22">
        <f t="shared" si="12"/>
        <v>2.03</v>
      </c>
      <c r="W13" s="22">
        <f t="shared" si="13"/>
        <v>42.59</v>
      </c>
      <c r="X13" s="22">
        <f t="shared" si="14"/>
        <v>3.41</v>
      </c>
      <c r="Y13" s="252">
        <f t="shared" si="15"/>
        <v>0.1157391304</v>
      </c>
      <c r="Z13" s="1">
        <f t="shared" si="16"/>
        <v>5</v>
      </c>
      <c r="AA13" s="22">
        <f t="shared" si="17"/>
        <v>40.68</v>
      </c>
      <c r="AB13" s="22">
        <f t="shared" si="18"/>
        <v>2.03</v>
      </c>
      <c r="AC13" s="22">
        <f t="shared" si="19"/>
        <v>42.71</v>
      </c>
      <c r="AD13" s="22">
        <f t="shared" si="20"/>
        <v>3.29</v>
      </c>
    </row>
    <row r="14">
      <c r="A14" s="230">
        <f t="shared" si="1"/>
        <v>12</v>
      </c>
      <c r="B14" s="243" t="s">
        <v>7347</v>
      </c>
      <c r="C14" s="244" t="s">
        <v>7367</v>
      </c>
      <c r="D14" s="208">
        <v>12.0</v>
      </c>
      <c r="E14" s="230">
        <f t="shared" si="24"/>
        <v>48</v>
      </c>
      <c r="F14" s="245">
        <v>48.0</v>
      </c>
      <c r="G14" s="246">
        <f t="shared" si="2"/>
        <v>2304</v>
      </c>
      <c r="H14" s="7" t="s">
        <v>7377</v>
      </c>
      <c r="J14" s="22">
        <f t="shared" si="3"/>
        <v>3120</v>
      </c>
      <c r="K14" s="7">
        <v>65.0</v>
      </c>
      <c r="L14" s="252">
        <f t="shared" si="4"/>
        <v>0.2615384615</v>
      </c>
      <c r="M14" s="9">
        <v>5.0</v>
      </c>
      <c r="N14" s="22">
        <f t="shared" si="5"/>
        <v>45.71</v>
      </c>
      <c r="O14" s="22">
        <f t="shared" si="23"/>
        <v>2.29</v>
      </c>
      <c r="P14" s="22">
        <f t="shared" si="7"/>
        <v>48</v>
      </c>
      <c r="Q14" s="248">
        <f t="shared" si="8"/>
        <v>0</v>
      </c>
      <c r="S14" s="252">
        <f t="shared" si="9"/>
        <v>0.2353846154</v>
      </c>
      <c r="T14" s="1">
        <f t="shared" si="10"/>
        <v>5</v>
      </c>
      <c r="U14" s="22">
        <f t="shared" si="11"/>
        <v>49.7</v>
      </c>
      <c r="V14" s="22">
        <f t="shared" si="12"/>
        <v>2.49</v>
      </c>
      <c r="W14" s="22">
        <f t="shared" si="13"/>
        <v>52.19</v>
      </c>
      <c r="X14" s="22">
        <f t="shared" si="14"/>
        <v>12.81</v>
      </c>
      <c r="Y14" s="252">
        <f t="shared" si="15"/>
        <v>0.2301538462</v>
      </c>
      <c r="Z14" s="1">
        <f t="shared" si="16"/>
        <v>5</v>
      </c>
      <c r="AA14" s="22">
        <f t="shared" si="17"/>
        <v>50.04</v>
      </c>
      <c r="AB14" s="22">
        <f t="shared" si="18"/>
        <v>2.5</v>
      </c>
      <c r="AC14" s="22">
        <f t="shared" si="19"/>
        <v>52.54</v>
      </c>
      <c r="AD14" s="22">
        <f t="shared" si="20"/>
        <v>12.46</v>
      </c>
    </row>
    <row r="15">
      <c r="A15" s="230">
        <f t="shared" si="1"/>
        <v>13</v>
      </c>
      <c r="B15" s="243" t="s">
        <v>2898</v>
      </c>
      <c r="C15" s="244" t="s">
        <v>7367</v>
      </c>
      <c r="D15" s="208">
        <v>12.0</v>
      </c>
      <c r="E15" s="230">
        <f t="shared" si="24"/>
        <v>48</v>
      </c>
      <c r="F15" s="245">
        <v>60.0</v>
      </c>
      <c r="G15" s="246">
        <f t="shared" si="2"/>
        <v>2880</v>
      </c>
      <c r="H15" s="7" t="s">
        <v>7377</v>
      </c>
      <c r="J15" s="22">
        <f t="shared" si="3"/>
        <v>4128</v>
      </c>
      <c r="K15" s="7">
        <v>86.0</v>
      </c>
      <c r="L15" s="252">
        <f t="shared" si="4"/>
        <v>0.3023255814</v>
      </c>
      <c r="M15" s="9">
        <v>5.0</v>
      </c>
      <c r="N15" s="22">
        <f t="shared" si="5"/>
        <v>57.14</v>
      </c>
      <c r="O15" s="22">
        <f t="shared" si="23"/>
        <v>2.86</v>
      </c>
      <c r="P15" s="22">
        <f t="shared" si="7"/>
        <v>60</v>
      </c>
      <c r="Q15" s="248">
        <f t="shared" si="8"/>
        <v>0</v>
      </c>
      <c r="S15" s="252">
        <f t="shared" si="9"/>
        <v>0.2720930233</v>
      </c>
      <c r="T15" s="1">
        <f t="shared" si="10"/>
        <v>5</v>
      </c>
      <c r="U15" s="22">
        <f t="shared" si="11"/>
        <v>62.6</v>
      </c>
      <c r="V15" s="22">
        <f t="shared" si="12"/>
        <v>3.13</v>
      </c>
      <c r="W15" s="22">
        <f t="shared" si="13"/>
        <v>65.73</v>
      </c>
      <c r="X15" s="22">
        <f t="shared" si="14"/>
        <v>20.27</v>
      </c>
      <c r="Y15" s="252">
        <f t="shared" si="15"/>
        <v>0.2660465116</v>
      </c>
      <c r="Z15" s="1">
        <f t="shared" si="16"/>
        <v>5</v>
      </c>
      <c r="AA15" s="22">
        <f t="shared" si="17"/>
        <v>63.12</v>
      </c>
      <c r="AB15" s="22">
        <f t="shared" si="18"/>
        <v>3.16</v>
      </c>
      <c r="AC15" s="22">
        <f t="shared" si="19"/>
        <v>66.28</v>
      </c>
      <c r="AD15" s="22">
        <f t="shared" si="20"/>
        <v>19.72</v>
      </c>
    </row>
    <row r="16">
      <c r="A16" s="230">
        <f t="shared" si="1"/>
        <v>14</v>
      </c>
      <c r="B16" s="243" t="s">
        <v>3374</v>
      </c>
      <c r="C16" s="244" t="s">
        <v>7368</v>
      </c>
      <c r="D16" s="208">
        <v>10.0</v>
      </c>
      <c r="E16" s="230">
        <f>D16*G$1/10</f>
        <v>10</v>
      </c>
      <c r="F16" s="245">
        <v>350.0</v>
      </c>
      <c r="G16" s="246">
        <f t="shared" si="2"/>
        <v>3500</v>
      </c>
      <c r="H16" s="7" t="s">
        <v>7377</v>
      </c>
      <c r="J16" s="22">
        <f t="shared" si="3"/>
        <v>3500</v>
      </c>
      <c r="K16" s="7">
        <v>350.0</v>
      </c>
      <c r="L16" s="252">
        <f t="shared" si="4"/>
        <v>0</v>
      </c>
      <c r="M16" s="9">
        <v>5.0</v>
      </c>
      <c r="N16" s="22">
        <f t="shared" si="5"/>
        <v>333.33</v>
      </c>
      <c r="O16" s="22">
        <f t="shared" si="23"/>
        <v>16.67</v>
      </c>
      <c r="P16" s="22">
        <f t="shared" si="7"/>
        <v>350</v>
      </c>
      <c r="Q16" s="248">
        <f t="shared" si="8"/>
        <v>0</v>
      </c>
      <c r="S16" s="22">
        <f t="shared" si="9"/>
        <v>0</v>
      </c>
      <c r="T16" s="1">
        <f t="shared" si="10"/>
        <v>5</v>
      </c>
      <c r="U16" s="22">
        <f t="shared" si="11"/>
        <v>333.33</v>
      </c>
      <c r="V16" s="22">
        <f t="shared" si="12"/>
        <v>16.67</v>
      </c>
      <c r="W16" s="22">
        <f t="shared" si="13"/>
        <v>350</v>
      </c>
      <c r="X16" s="22">
        <f t="shared" si="14"/>
        <v>0</v>
      </c>
      <c r="Y16" s="22">
        <f t="shared" si="15"/>
        <v>0</v>
      </c>
      <c r="Z16" s="1">
        <f t="shared" si="16"/>
        <v>5</v>
      </c>
      <c r="AA16" s="22">
        <f t="shared" si="17"/>
        <v>333.33</v>
      </c>
      <c r="AB16" s="22">
        <f t="shared" si="18"/>
        <v>16.67</v>
      </c>
      <c r="AC16" s="22">
        <f t="shared" si="19"/>
        <v>350</v>
      </c>
      <c r="AD16" s="22">
        <f t="shared" si="20"/>
        <v>0</v>
      </c>
    </row>
    <row r="17">
      <c r="A17" s="230">
        <f t="shared" si="1"/>
        <v>15</v>
      </c>
      <c r="B17" s="243" t="s">
        <v>2621</v>
      </c>
      <c r="C17" s="244" t="s">
        <v>7365</v>
      </c>
      <c r="D17" s="208">
        <v>2.0</v>
      </c>
      <c r="E17" s="208">
        <v>36.0</v>
      </c>
      <c r="F17" s="245">
        <v>30.0</v>
      </c>
      <c r="G17" s="246">
        <f t="shared" si="2"/>
        <v>1080</v>
      </c>
      <c r="H17" s="7" t="s">
        <v>7377</v>
      </c>
      <c r="J17" s="22">
        <f t="shared" si="3"/>
        <v>1188</v>
      </c>
      <c r="K17" s="7">
        <v>33.0</v>
      </c>
      <c r="L17" s="252">
        <f t="shared" si="4"/>
        <v>0.09090909091</v>
      </c>
      <c r="M17" s="9">
        <v>5.0</v>
      </c>
      <c r="N17" s="22">
        <f t="shared" si="5"/>
        <v>28.57</v>
      </c>
      <c r="O17" s="22">
        <f t="shared" si="23"/>
        <v>1.43</v>
      </c>
      <c r="P17" s="22">
        <f t="shared" si="7"/>
        <v>30</v>
      </c>
      <c r="Q17" s="248">
        <f t="shared" si="8"/>
        <v>0</v>
      </c>
      <c r="S17" s="252">
        <f t="shared" si="9"/>
        <v>0.08181818182</v>
      </c>
      <c r="T17" s="1">
        <f t="shared" si="10"/>
        <v>5</v>
      </c>
      <c r="U17" s="22">
        <f t="shared" si="11"/>
        <v>30.3</v>
      </c>
      <c r="V17" s="22">
        <f t="shared" si="12"/>
        <v>1.52</v>
      </c>
      <c r="W17" s="22">
        <f t="shared" si="13"/>
        <v>31.82</v>
      </c>
      <c r="X17" s="22">
        <f t="shared" si="14"/>
        <v>1.18</v>
      </c>
      <c r="Y17" s="252">
        <f t="shared" si="15"/>
        <v>0.08</v>
      </c>
      <c r="Z17" s="1">
        <f t="shared" si="16"/>
        <v>5</v>
      </c>
      <c r="AA17" s="22">
        <f t="shared" si="17"/>
        <v>30.36</v>
      </c>
      <c r="AB17" s="22">
        <f t="shared" si="18"/>
        <v>1.52</v>
      </c>
      <c r="AC17" s="22">
        <f t="shared" si="19"/>
        <v>31.88</v>
      </c>
      <c r="AD17" s="22">
        <f t="shared" si="20"/>
        <v>1.12</v>
      </c>
    </row>
    <row r="18">
      <c r="A18" s="230">
        <f t="shared" si="1"/>
        <v>16</v>
      </c>
      <c r="B18" s="243" t="s">
        <v>1501</v>
      </c>
      <c r="C18" s="244" t="s">
        <v>7365</v>
      </c>
      <c r="D18" s="208">
        <v>1.0</v>
      </c>
      <c r="E18" s="230">
        <f t="shared" ref="E18:E20" si="25">D18*G$1*J$1</f>
        <v>20</v>
      </c>
      <c r="F18" s="245">
        <v>63.28</v>
      </c>
      <c r="G18" s="246">
        <f t="shared" si="2"/>
        <v>1265.6</v>
      </c>
      <c r="H18" s="7" t="s">
        <v>7377</v>
      </c>
      <c r="J18" s="22">
        <f t="shared" si="3"/>
        <v>1406.2</v>
      </c>
      <c r="K18" s="7">
        <v>70.31</v>
      </c>
      <c r="L18" s="252">
        <f t="shared" si="4"/>
        <v>0.09998577727</v>
      </c>
      <c r="M18" s="9">
        <v>5.0</v>
      </c>
      <c r="N18" s="22">
        <f t="shared" si="5"/>
        <v>60.27</v>
      </c>
      <c r="O18" s="22">
        <f t="shared" si="23"/>
        <v>3.01</v>
      </c>
      <c r="P18" s="22">
        <f t="shared" si="7"/>
        <v>63.28</v>
      </c>
      <c r="Q18" s="248">
        <f t="shared" si="8"/>
        <v>0</v>
      </c>
      <c r="S18" s="252">
        <f t="shared" si="9"/>
        <v>0.08998719954</v>
      </c>
      <c r="T18" s="1">
        <f t="shared" si="10"/>
        <v>5</v>
      </c>
      <c r="U18" s="22">
        <f t="shared" si="11"/>
        <v>63.98</v>
      </c>
      <c r="V18" s="22">
        <f t="shared" si="12"/>
        <v>3.2</v>
      </c>
      <c r="W18" s="22">
        <f t="shared" si="13"/>
        <v>67.18</v>
      </c>
      <c r="X18" s="22">
        <f t="shared" si="14"/>
        <v>3.13</v>
      </c>
      <c r="Y18" s="252">
        <f t="shared" si="15"/>
        <v>0.087987484</v>
      </c>
      <c r="Z18" s="1">
        <f t="shared" si="16"/>
        <v>5</v>
      </c>
      <c r="AA18" s="22">
        <f t="shared" si="17"/>
        <v>64.12</v>
      </c>
      <c r="AB18" s="22">
        <f t="shared" si="18"/>
        <v>3.21</v>
      </c>
      <c r="AC18" s="22">
        <f t="shared" si="19"/>
        <v>67.33</v>
      </c>
      <c r="AD18" s="22">
        <f t="shared" si="20"/>
        <v>2.98</v>
      </c>
    </row>
    <row r="19">
      <c r="A19" s="230">
        <f t="shared" si="1"/>
        <v>17</v>
      </c>
      <c r="B19" s="243" t="s">
        <v>3094</v>
      </c>
      <c r="C19" s="244" t="s">
        <v>7365</v>
      </c>
      <c r="D19" s="208">
        <v>1.0</v>
      </c>
      <c r="E19" s="230">
        <f t="shared" si="25"/>
        <v>20</v>
      </c>
      <c r="F19" s="245">
        <v>66.78</v>
      </c>
      <c r="G19" s="246">
        <f t="shared" si="2"/>
        <v>1335.6</v>
      </c>
      <c r="H19" s="7" t="s">
        <v>7377</v>
      </c>
      <c r="J19" s="22">
        <f t="shared" si="3"/>
        <v>2120</v>
      </c>
      <c r="K19" s="7">
        <v>106.0</v>
      </c>
      <c r="L19" s="252">
        <f t="shared" si="4"/>
        <v>0.37</v>
      </c>
      <c r="M19" s="9">
        <v>5.0</v>
      </c>
      <c r="N19" s="22">
        <f t="shared" si="5"/>
        <v>63.6</v>
      </c>
      <c r="O19" s="22">
        <f t="shared" si="23"/>
        <v>3.18</v>
      </c>
      <c r="P19" s="22">
        <f t="shared" si="7"/>
        <v>66.78</v>
      </c>
      <c r="Q19" s="248">
        <f t="shared" si="8"/>
        <v>0</v>
      </c>
      <c r="S19" s="252">
        <f t="shared" si="9"/>
        <v>0.333</v>
      </c>
      <c r="T19" s="1">
        <f t="shared" si="10"/>
        <v>5</v>
      </c>
      <c r="U19" s="22">
        <f t="shared" si="11"/>
        <v>70.7</v>
      </c>
      <c r="V19" s="22">
        <f t="shared" si="12"/>
        <v>3.54</v>
      </c>
      <c r="W19" s="22">
        <f t="shared" si="13"/>
        <v>74.24</v>
      </c>
      <c r="X19" s="22">
        <f t="shared" si="14"/>
        <v>31.76</v>
      </c>
      <c r="Y19" s="252">
        <f t="shared" si="15"/>
        <v>0.3256</v>
      </c>
      <c r="Z19" s="1">
        <f t="shared" si="16"/>
        <v>5</v>
      </c>
      <c r="AA19" s="22">
        <f t="shared" si="17"/>
        <v>71.49</v>
      </c>
      <c r="AB19" s="22">
        <f t="shared" si="18"/>
        <v>3.57</v>
      </c>
      <c r="AC19" s="22">
        <f t="shared" si="19"/>
        <v>75.06</v>
      </c>
      <c r="AD19" s="22">
        <f t="shared" si="20"/>
        <v>30.94</v>
      </c>
    </row>
    <row r="20">
      <c r="A20" s="230">
        <f t="shared" si="1"/>
        <v>18</v>
      </c>
      <c r="B20" s="243" t="s">
        <v>3322</v>
      </c>
      <c r="C20" s="244" t="s">
        <v>7365</v>
      </c>
      <c r="D20" s="208">
        <v>10.0</v>
      </c>
      <c r="E20" s="230">
        <f t="shared" si="25"/>
        <v>200</v>
      </c>
      <c r="F20" s="245">
        <v>2.75</v>
      </c>
      <c r="G20" s="246">
        <f t="shared" si="2"/>
        <v>550</v>
      </c>
      <c r="H20" s="7" t="s">
        <v>7377</v>
      </c>
      <c r="J20" s="22">
        <f t="shared" si="3"/>
        <v>600</v>
      </c>
      <c r="K20" s="7">
        <v>3.0</v>
      </c>
      <c r="L20" s="252">
        <f t="shared" si="4"/>
        <v>0.08333333333</v>
      </c>
      <c r="M20" s="9">
        <v>5.0</v>
      </c>
      <c r="N20" s="22">
        <f t="shared" si="5"/>
        <v>2.62</v>
      </c>
      <c r="O20" s="22">
        <f t="shared" si="23"/>
        <v>0.13</v>
      </c>
      <c r="P20" s="22">
        <f t="shared" si="7"/>
        <v>2.75</v>
      </c>
      <c r="Q20" s="248">
        <f t="shared" si="8"/>
        <v>0</v>
      </c>
      <c r="S20" s="252">
        <f t="shared" si="9"/>
        <v>0.075</v>
      </c>
      <c r="T20" s="1">
        <f t="shared" si="10"/>
        <v>5</v>
      </c>
      <c r="U20" s="22">
        <f t="shared" si="11"/>
        <v>2.78</v>
      </c>
      <c r="V20" s="22">
        <f t="shared" si="12"/>
        <v>0.14</v>
      </c>
      <c r="W20" s="22">
        <f t="shared" si="13"/>
        <v>2.92</v>
      </c>
      <c r="X20" s="22">
        <f t="shared" si="14"/>
        <v>0.08</v>
      </c>
      <c r="Y20" s="252">
        <f t="shared" si="15"/>
        <v>0.07333333333</v>
      </c>
      <c r="Z20" s="1">
        <f t="shared" si="16"/>
        <v>5</v>
      </c>
      <c r="AA20" s="22">
        <f t="shared" si="17"/>
        <v>2.78</v>
      </c>
      <c r="AB20" s="22">
        <f t="shared" si="18"/>
        <v>0.14</v>
      </c>
      <c r="AC20" s="22">
        <f t="shared" si="19"/>
        <v>2.92</v>
      </c>
      <c r="AD20" s="22">
        <f t="shared" si="20"/>
        <v>0.08</v>
      </c>
    </row>
    <row r="21">
      <c r="A21" s="230">
        <f t="shared" si="1"/>
        <v>19</v>
      </c>
      <c r="B21" s="243" t="s">
        <v>3748</v>
      </c>
      <c r="C21" s="244" t="s">
        <v>7365</v>
      </c>
      <c r="D21" s="208">
        <v>10.0</v>
      </c>
      <c r="E21" s="230">
        <f>D21*G$1</f>
        <v>100</v>
      </c>
      <c r="F21" s="245">
        <v>30.0</v>
      </c>
      <c r="G21" s="246">
        <f t="shared" si="2"/>
        <v>3000</v>
      </c>
      <c r="H21" s="7" t="s">
        <v>7377</v>
      </c>
      <c r="J21" s="22">
        <f t="shared" si="3"/>
        <v>3400</v>
      </c>
      <c r="K21" s="7">
        <v>34.0</v>
      </c>
      <c r="L21" s="252">
        <f t="shared" si="4"/>
        <v>0.1176470588</v>
      </c>
      <c r="M21" s="9">
        <v>5.0</v>
      </c>
      <c r="N21" s="22">
        <f t="shared" si="5"/>
        <v>28.57</v>
      </c>
      <c r="O21" s="22">
        <f t="shared" si="23"/>
        <v>1.43</v>
      </c>
      <c r="P21" s="22">
        <f t="shared" si="7"/>
        <v>30</v>
      </c>
      <c r="Q21" s="248">
        <f t="shared" si="8"/>
        <v>0</v>
      </c>
      <c r="S21" s="252">
        <f t="shared" si="9"/>
        <v>0.1058823529</v>
      </c>
      <c r="T21" s="1">
        <f t="shared" si="10"/>
        <v>5</v>
      </c>
      <c r="U21" s="22">
        <f t="shared" si="11"/>
        <v>30.4</v>
      </c>
      <c r="V21" s="22">
        <f t="shared" si="12"/>
        <v>1.52</v>
      </c>
      <c r="W21" s="22">
        <f t="shared" si="13"/>
        <v>31.92</v>
      </c>
      <c r="X21" s="22">
        <f t="shared" si="14"/>
        <v>2.08</v>
      </c>
      <c r="Y21" s="252">
        <f t="shared" si="15"/>
        <v>0.1035294118</v>
      </c>
      <c r="Z21" s="1">
        <f t="shared" si="16"/>
        <v>5</v>
      </c>
      <c r="AA21" s="22">
        <f t="shared" si="17"/>
        <v>30.48</v>
      </c>
      <c r="AB21" s="22">
        <f t="shared" si="18"/>
        <v>1.52</v>
      </c>
      <c r="AC21" s="22">
        <f t="shared" si="19"/>
        <v>32</v>
      </c>
      <c r="AD21" s="22">
        <f t="shared" si="20"/>
        <v>2</v>
      </c>
    </row>
    <row r="22">
      <c r="A22" s="230">
        <f t="shared" si="1"/>
        <v>20</v>
      </c>
      <c r="B22" s="243" t="s">
        <v>3005</v>
      </c>
      <c r="C22" s="244" t="s">
        <v>7365</v>
      </c>
      <c r="D22" s="208">
        <v>10.0</v>
      </c>
      <c r="E22" s="230">
        <f t="shared" ref="E22:E23" si="26">D22*G$1*J$1</f>
        <v>200</v>
      </c>
      <c r="F22" s="245">
        <v>5.38</v>
      </c>
      <c r="G22" s="246">
        <f t="shared" si="2"/>
        <v>1076</v>
      </c>
      <c r="H22" s="7" t="s">
        <v>7377</v>
      </c>
      <c r="J22" s="22">
        <f t="shared" si="3"/>
        <v>2800</v>
      </c>
      <c r="K22" s="7">
        <v>14.0</v>
      </c>
      <c r="L22" s="252">
        <f t="shared" si="4"/>
        <v>0.6157142857</v>
      </c>
      <c r="M22" s="9">
        <v>5.0</v>
      </c>
      <c r="N22" s="22">
        <f t="shared" si="5"/>
        <v>5.12</v>
      </c>
      <c r="O22" s="22">
        <f t="shared" si="23"/>
        <v>0.26</v>
      </c>
      <c r="P22" s="22">
        <f t="shared" si="7"/>
        <v>5.38</v>
      </c>
      <c r="Q22" s="248">
        <f t="shared" si="8"/>
        <v>0</v>
      </c>
      <c r="S22" s="252">
        <f t="shared" si="9"/>
        <v>0.5541428571</v>
      </c>
      <c r="T22" s="1">
        <f t="shared" si="10"/>
        <v>5</v>
      </c>
      <c r="U22" s="22">
        <f t="shared" si="11"/>
        <v>6.24</v>
      </c>
      <c r="V22" s="22">
        <f t="shared" si="12"/>
        <v>0.31</v>
      </c>
      <c r="W22" s="22">
        <f t="shared" si="13"/>
        <v>6.55</v>
      </c>
      <c r="X22" s="22">
        <f t="shared" si="14"/>
        <v>7.45</v>
      </c>
      <c r="Y22" s="252">
        <f t="shared" si="15"/>
        <v>0.5418285714</v>
      </c>
      <c r="Z22" s="1">
        <f t="shared" si="16"/>
        <v>5</v>
      </c>
      <c r="AA22" s="22">
        <f t="shared" si="17"/>
        <v>6.41</v>
      </c>
      <c r="AB22" s="22">
        <f t="shared" si="18"/>
        <v>0.32</v>
      </c>
      <c r="AC22" s="22">
        <f t="shared" si="19"/>
        <v>6.73</v>
      </c>
      <c r="AD22" s="22">
        <f t="shared" si="20"/>
        <v>7.27</v>
      </c>
    </row>
    <row r="23">
      <c r="A23" s="230">
        <f t="shared" si="1"/>
        <v>21</v>
      </c>
      <c r="B23" s="243" t="s">
        <v>3056</v>
      </c>
      <c r="C23" s="244" t="s">
        <v>7365</v>
      </c>
      <c r="D23" s="208">
        <v>10.0</v>
      </c>
      <c r="E23" s="230">
        <f t="shared" si="26"/>
        <v>200</v>
      </c>
      <c r="F23" s="245">
        <v>15.5</v>
      </c>
      <c r="G23" s="246">
        <f t="shared" si="2"/>
        <v>3100</v>
      </c>
      <c r="H23" s="7" t="s">
        <v>7377</v>
      </c>
      <c r="J23" s="22">
        <f t="shared" si="3"/>
        <v>5600</v>
      </c>
      <c r="K23" s="7">
        <v>28.0</v>
      </c>
      <c r="L23" s="252">
        <f t="shared" si="4"/>
        <v>0.4464285714</v>
      </c>
      <c r="M23" s="9">
        <v>5.0</v>
      </c>
      <c r="N23" s="22">
        <f t="shared" si="5"/>
        <v>14.76</v>
      </c>
      <c r="O23" s="22">
        <f t="shared" si="23"/>
        <v>0.74</v>
      </c>
      <c r="P23" s="22">
        <f t="shared" si="7"/>
        <v>15.5</v>
      </c>
      <c r="Q23" s="248">
        <f t="shared" si="8"/>
        <v>0</v>
      </c>
      <c r="S23" s="252">
        <f t="shared" si="9"/>
        <v>0.4017857143</v>
      </c>
      <c r="T23" s="1">
        <f t="shared" si="10"/>
        <v>5</v>
      </c>
      <c r="U23" s="22">
        <f t="shared" si="11"/>
        <v>16.75</v>
      </c>
      <c r="V23" s="22">
        <f t="shared" si="12"/>
        <v>0.84</v>
      </c>
      <c r="W23" s="22">
        <f t="shared" si="13"/>
        <v>17.59</v>
      </c>
      <c r="X23" s="22">
        <f t="shared" si="14"/>
        <v>10.41</v>
      </c>
      <c r="Y23" s="252">
        <f t="shared" si="15"/>
        <v>0.3928571429</v>
      </c>
      <c r="Z23" s="1">
        <f t="shared" si="16"/>
        <v>5</v>
      </c>
      <c r="AA23" s="22">
        <f t="shared" si="17"/>
        <v>17</v>
      </c>
      <c r="AB23" s="22">
        <f t="shared" si="18"/>
        <v>0.85</v>
      </c>
      <c r="AC23" s="22">
        <f t="shared" si="19"/>
        <v>17.85</v>
      </c>
      <c r="AD23" s="22">
        <f t="shared" si="20"/>
        <v>10.15</v>
      </c>
    </row>
    <row r="24">
      <c r="A24" s="230">
        <f t="shared" si="1"/>
        <v>22</v>
      </c>
      <c r="B24" s="243" t="s">
        <v>2039</v>
      </c>
      <c r="C24" s="244" t="s">
        <v>7365</v>
      </c>
      <c r="D24" s="208">
        <v>1.0</v>
      </c>
      <c r="E24" s="230">
        <f t="shared" ref="E24:E25" si="27">D24*G$1</f>
        <v>10</v>
      </c>
      <c r="F24" s="245">
        <v>59.5</v>
      </c>
      <c r="G24" s="246">
        <f t="shared" si="2"/>
        <v>595</v>
      </c>
      <c r="H24" s="7" t="s">
        <v>7377</v>
      </c>
      <c r="J24" s="22">
        <f t="shared" si="3"/>
        <v>750</v>
      </c>
      <c r="K24" s="7">
        <v>75.0</v>
      </c>
      <c r="L24" s="252">
        <f t="shared" si="4"/>
        <v>0.2066666667</v>
      </c>
      <c r="M24" s="9">
        <v>5.0</v>
      </c>
      <c r="N24" s="22">
        <f t="shared" si="5"/>
        <v>56.67</v>
      </c>
      <c r="O24" s="22">
        <f t="shared" si="23"/>
        <v>2.83</v>
      </c>
      <c r="P24" s="22">
        <f t="shared" si="7"/>
        <v>59.5</v>
      </c>
      <c r="Q24" s="248">
        <f t="shared" si="8"/>
        <v>0</v>
      </c>
      <c r="S24" s="252">
        <f t="shared" si="9"/>
        <v>0.186</v>
      </c>
      <c r="T24" s="1">
        <f t="shared" si="10"/>
        <v>5</v>
      </c>
      <c r="U24" s="22">
        <f t="shared" si="11"/>
        <v>61.05</v>
      </c>
      <c r="V24" s="22">
        <f t="shared" si="12"/>
        <v>3.05</v>
      </c>
      <c r="W24" s="22">
        <f t="shared" si="13"/>
        <v>64.1</v>
      </c>
      <c r="X24" s="22">
        <f t="shared" si="14"/>
        <v>10.9</v>
      </c>
      <c r="Y24" s="252">
        <f t="shared" si="15"/>
        <v>0.1818666667</v>
      </c>
      <c r="Z24" s="1">
        <f t="shared" si="16"/>
        <v>5</v>
      </c>
      <c r="AA24" s="22">
        <f t="shared" si="17"/>
        <v>61.36</v>
      </c>
      <c r="AB24" s="22">
        <f t="shared" si="18"/>
        <v>3.07</v>
      </c>
      <c r="AC24" s="22">
        <f t="shared" si="19"/>
        <v>64.43</v>
      </c>
      <c r="AD24" s="22">
        <f t="shared" si="20"/>
        <v>10.57</v>
      </c>
    </row>
    <row r="25">
      <c r="A25" s="230">
        <f t="shared" si="1"/>
        <v>23</v>
      </c>
      <c r="B25" s="243" t="s">
        <v>4586</v>
      </c>
      <c r="C25" s="244" t="s">
        <v>7365</v>
      </c>
      <c r="D25" s="208">
        <v>1.0</v>
      </c>
      <c r="E25" s="230">
        <f t="shared" si="27"/>
        <v>10</v>
      </c>
      <c r="F25" s="245">
        <v>150.0</v>
      </c>
      <c r="G25" s="246">
        <f t="shared" si="2"/>
        <v>1500</v>
      </c>
      <c r="H25" s="7" t="s">
        <v>7377</v>
      </c>
      <c r="J25" s="22">
        <f t="shared" si="3"/>
        <v>2400</v>
      </c>
      <c r="K25" s="7">
        <v>240.0</v>
      </c>
      <c r="L25" s="252">
        <f t="shared" si="4"/>
        <v>0.375</v>
      </c>
      <c r="M25" s="9">
        <v>5.0</v>
      </c>
      <c r="N25" s="22">
        <f t="shared" si="5"/>
        <v>142.86</v>
      </c>
      <c r="O25" s="22">
        <f t="shared" si="23"/>
        <v>7.14</v>
      </c>
      <c r="P25" s="22">
        <f t="shared" si="7"/>
        <v>150</v>
      </c>
      <c r="Q25" s="248">
        <f t="shared" si="8"/>
        <v>0</v>
      </c>
      <c r="S25" s="252">
        <f t="shared" si="9"/>
        <v>0.3375</v>
      </c>
      <c r="T25" s="1">
        <f t="shared" si="10"/>
        <v>5</v>
      </c>
      <c r="U25" s="22">
        <f t="shared" si="11"/>
        <v>159</v>
      </c>
      <c r="V25" s="22">
        <f t="shared" si="12"/>
        <v>7.95</v>
      </c>
      <c r="W25" s="22">
        <f t="shared" si="13"/>
        <v>166.95</v>
      </c>
      <c r="X25" s="22">
        <f t="shared" si="14"/>
        <v>73.05</v>
      </c>
      <c r="Y25" s="252">
        <f t="shared" si="15"/>
        <v>0.33</v>
      </c>
      <c r="Z25" s="1">
        <f t="shared" si="16"/>
        <v>5</v>
      </c>
      <c r="AA25" s="22">
        <f t="shared" si="17"/>
        <v>160.8</v>
      </c>
      <c r="AB25" s="22">
        <f t="shared" si="18"/>
        <v>8.04</v>
      </c>
      <c r="AC25" s="22">
        <f t="shared" si="19"/>
        <v>168.84</v>
      </c>
      <c r="AD25" s="22">
        <f t="shared" si="20"/>
        <v>71.16</v>
      </c>
    </row>
    <row r="26">
      <c r="A26" s="230">
        <f t="shared" si="1"/>
        <v>24</v>
      </c>
      <c r="B26" s="243" t="s">
        <v>4597</v>
      </c>
      <c r="C26" s="244" t="s">
        <v>7365</v>
      </c>
      <c r="D26" s="208">
        <v>2.0</v>
      </c>
      <c r="E26" s="208">
        <v>100.0</v>
      </c>
      <c r="F26" s="245">
        <v>3.99</v>
      </c>
      <c r="G26" s="246">
        <f t="shared" si="2"/>
        <v>399</v>
      </c>
      <c r="H26" s="7" t="s">
        <v>7377</v>
      </c>
      <c r="J26" s="22">
        <f t="shared" si="3"/>
        <v>399</v>
      </c>
      <c r="K26" s="7">
        <v>3.99</v>
      </c>
      <c r="L26" s="252">
        <f t="shared" si="4"/>
        <v>0</v>
      </c>
      <c r="M26" s="9">
        <v>5.0</v>
      </c>
      <c r="N26" s="22">
        <f t="shared" si="5"/>
        <v>3.8</v>
      </c>
      <c r="O26" s="22">
        <f t="shared" si="23"/>
        <v>0.19</v>
      </c>
      <c r="P26" s="22">
        <f t="shared" si="7"/>
        <v>3.99</v>
      </c>
      <c r="Q26" s="248">
        <f t="shared" si="8"/>
        <v>0</v>
      </c>
      <c r="S26" s="22">
        <f t="shared" si="9"/>
        <v>0</v>
      </c>
      <c r="T26" s="1">
        <f t="shared" si="10"/>
        <v>5</v>
      </c>
      <c r="U26" s="22">
        <f t="shared" si="11"/>
        <v>3.8</v>
      </c>
      <c r="V26" s="22">
        <f t="shared" si="12"/>
        <v>0.19</v>
      </c>
      <c r="W26" s="22">
        <f t="shared" si="13"/>
        <v>3.99</v>
      </c>
      <c r="X26" s="22">
        <f t="shared" si="14"/>
        <v>0</v>
      </c>
      <c r="Y26" s="22">
        <f t="shared" si="15"/>
        <v>0</v>
      </c>
      <c r="Z26" s="1">
        <f t="shared" si="16"/>
        <v>5</v>
      </c>
      <c r="AA26" s="22">
        <f t="shared" si="17"/>
        <v>3.8</v>
      </c>
      <c r="AB26" s="22">
        <f t="shared" si="18"/>
        <v>0.19</v>
      </c>
      <c r="AC26" s="22">
        <f t="shared" si="19"/>
        <v>3.99</v>
      </c>
      <c r="AD26" s="22">
        <f t="shared" si="20"/>
        <v>0</v>
      </c>
    </row>
    <row r="27">
      <c r="A27" s="230">
        <f t="shared" si="1"/>
        <v>25</v>
      </c>
      <c r="B27" s="243" t="s">
        <v>2794</v>
      </c>
      <c r="C27" s="244" t="s">
        <v>7365</v>
      </c>
      <c r="D27" s="208">
        <v>1.0</v>
      </c>
      <c r="E27" s="230">
        <f t="shared" ref="E27:E28" si="28">D27*G$1</f>
        <v>10</v>
      </c>
      <c r="F27" s="245">
        <v>46.0</v>
      </c>
      <c r="G27" s="246">
        <f t="shared" si="2"/>
        <v>460</v>
      </c>
      <c r="H27" s="7" t="s">
        <v>7377</v>
      </c>
      <c r="J27" s="22">
        <f t="shared" si="3"/>
        <v>700</v>
      </c>
      <c r="K27" s="7">
        <v>70.0</v>
      </c>
      <c r="L27" s="252">
        <f t="shared" si="4"/>
        <v>0.3428571429</v>
      </c>
      <c r="M27" s="9">
        <v>5.0</v>
      </c>
      <c r="N27" s="22">
        <f t="shared" si="5"/>
        <v>43.81</v>
      </c>
      <c r="O27" s="22">
        <f t="shared" si="23"/>
        <v>2.19</v>
      </c>
      <c r="P27" s="22">
        <f t="shared" si="7"/>
        <v>46</v>
      </c>
      <c r="Q27" s="248">
        <f t="shared" si="8"/>
        <v>0</v>
      </c>
      <c r="S27" s="252">
        <f t="shared" si="9"/>
        <v>0.3085714286</v>
      </c>
      <c r="T27" s="1">
        <f t="shared" si="10"/>
        <v>5</v>
      </c>
      <c r="U27" s="22">
        <f t="shared" si="11"/>
        <v>48.4</v>
      </c>
      <c r="V27" s="22">
        <f t="shared" si="12"/>
        <v>2.42</v>
      </c>
      <c r="W27" s="22">
        <f t="shared" si="13"/>
        <v>50.82</v>
      </c>
      <c r="X27" s="22">
        <f t="shared" si="14"/>
        <v>19.18</v>
      </c>
      <c r="Y27" s="252">
        <f t="shared" si="15"/>
        <v>0.3017142857</v>
      </c>
      <c r="Z27" s="1">
        <f t="shared" si="16"/>
        <v>5</v>
      </c>
      <c r="AA27" s="22">
        <f t="shared" si="17"/>
        <v>48.88</v>
      </c>
      <c r="AB27" s="22">
        <f t="shared" si="18"/>
        <v>2.44</v>
      </c>
      <c r="AC27" s="22">
        <f t="shared" si="19"/>
        <v>51.32</v>
      </c>
      <c r="AD27" s="22">
        <f t="shared" si="20"/>
        <v>18.68</v>
      </c>
    </row>
    <row r="28">
      <c r="A28" s="230">
        <f t="shared" si="1"/>
        <v>26</v>
      </c>
      <c r="B28" s="243" t="s">
        <v>3865</v>
      </c>
      <c r="C28" s="244" t="s">
        <v>7365</v>
      </c>
      <c r="D28" s="208">
        <v>2.0</v>
      </c>
      <c r="E28" s="230">
        <f t="shared" si="28"/>
        <v>20</v>
      </c>
      <c r="F28" s="245">
        <v>26.0</v>
      </c>
      <c r="G28" s="246">
        <f t="shared" si="2"/>
        <v>520</v>
      </c>
      <c r="H28" s="7" t="s">
        <v>7377</v>
      </c>
      <c r="J28" s="22">
        <f t="shared" si="3"/>
        <v>1640</v>
      </c>
      <c r="K28" s="7">
        <v>82.0</v>
      </c>
      <c r="L28" s="252">
        <f t="shared" si="4"/>
        <v>0.6829268293</v>
      </c>
      <c r="M28" s="9">
        <v>5.0</v>
      </c>
      <c r="N28" s="22">
        <f t="shared" si="5"/>
        <v>24.76</v>
      </c>
      <c r="O28" s="22">
        <f t="shared" si="23"/>
        <v>1.24</v>
      </c>
      <c r="P28" s="22">
        <f t="shared" si="7"/>
        <v>26</v>
      </c>
      <c r="Q28" s="248">
        <f t="shared" si="8"/>
        <v>0</v>
      </c>
      <c r="S28" s="252">
        <f t="shared" si="9"/>
        <v>0.6146341463</v>
      </c>
      <c r="T28" s="1">
        <f t="shared" si="10"/>
        <v>5</v>
      </c>
      <c r="U28" s="22">
        <f t="shared" si="11"/>
        <v>31.6</v>
      </c>
      <c r="V28" s="22">
        <f t="shared" si="12"/>
        <v>1.58</v>
      </c>
      <c r="W28" s="22">
        <f t="shared" si="13"/>
        <v>33.18</v>
      </c>
      <c r="X28" s="22">
        <f t="shared" si="14"/>
        <v>48.82</v>
      </c>
      <c r="Y28" s="252">
        <f t="shared" si="15"/>
        <v>0.6009756098</v>
      </c>
      <c r="Z28" s="1">
        <f t="shared" si="16"/>
        <v>5</v>
      </c>
      <c r="AA28" s="22">
        <f t="shared" si="17"/>
        <v>32.72</v>
      </c>
      <c r="AB28" s="22">
        <f t="shared" si="18"/>
        <v>1.64</v>
      </c>
      <c r="AC28" s="22">
        <f t="shared" si="19"/>
        <v>34.36</v>
      </c>
      <c r="AD28" s="22">
        <f t="shared" si="20"/>
        <v>47.64</v>
      </c>
    </row>
    <row r="29">
      <c r="A29" s="230">
        <f t="shared" si="1"/>
        <v>27</v>
      </c>
      <c r="B29" s="243" t="s">
        <v>3786</v>
      </c>
      <c r="C29" s="244" t="s">
        <v>7365</v>
      </c>
      <c r="D29" s="208">
        <v>4.0</v>
      </c>
      <c r="E29" s="208">
        <v>100.0</v>
      </c>
      <c r="F29" s="245">
        <v>2.3</v>
      </c>
      <c r="G29" s="246">
        <f t="shared" si="2"/>
        <v>230</v>
      </c>
      <c r="H29" s="7" t="s">
        <v>7377</v>
      </c>
      <c r="J29" s="22">
        <f t="shared" si="3"/>
        <v>250</v>
      </c>
      <c r="K29" s="7">
        <v>2.5</v>
      </c>
      <c r="L29" s="252">
        <f t="shared" si="4"/>
        <v>0.08</v>
      </c>
      <c r="M29" s="9">
        <v>5.0</v>
      </c>
      <c r="N29" s="22">
        <f t="shared" si="5"/>
        <v>2.19</v>
      </c>
      <c r="O29" s="22">
        <f t="shared" si="23"/>
        <v>0.11</v>
      </c>
      <c r="P29" s="22">
        <f t="shared" si="7"/>
        <v>2.3</v>
      </c>
      <c r="Q29" s="248">
        <f t="shared" si="8"/>
        <v>0</v>
      </c>
      <c r="S29" s="252">
        <f t="shared" si="9"/>
        <v>0.072</v>
      </c>
      <c r="T29" s="1">
        <f t="shared" si="10"/>
        <v>5</v>
      </c>
      <c r="U29" s="22">
        <f t="shared" si="11"/>
        <v>2.32</v>
      </c>
      <c r="V29" s="22">
        <f t="shared" si="12"/>
        <v>0.12</v>
      </c>
      <c r="W29" s="22">
        <f t="shared" si="13"/>
        <v>2.44</v>
      </c>
      <c r="X29" s="22">
        <f t="shared" si="14"/>
        <v>0.06</v>
      </c>
      <c r="Y29" s="252">
        <f t="shared" si="15"/>
        <v>0.0704</v>
      </c>
      <c r="Z29" s="1">
        <f t="shared" si="16"/>
        <v>5</v>
      </c>
      <c r="AA29" s="22">
        <f t="shared" si="17"/>
        <v>2.32</v>
      </c>
      <c r="AB29" s="22">
        <f t="shared" si="18"/>
        <v>0.12</v>
      </c>
      <c r="AC29" s="22">
        <f t="shared" si="19"/>
        <v>2.44</v>
      </c>
      <c r="AD29" s="22">
        <f t="shared" si="20"/>
        <v>0.06</v>
      </c>
    </row>
    <row r="30">
      <c r="A30" s="230">
        <f t="shared" si="1"/>
        <v>28</v>
      </c>
      <c r="B30" s="243" t="s">
        <v>4602</v>
      </c>
      <c r="C30" s="244" t="s">
        <v>7365</v>
      </c>
      <c r="D30" s="208">
        <v>1.0</v>
      </c>
      <c r="E30" s="208">
        <v>2.0</v>
      </c>
      <c r="F30" s="245">
        <v>180.0</v>
      </c>
      <c r="G30" s="246">
        <f t="shared" si="2"/>
        <v>360</v>
      </c>
      <c r="H30" s="7" t="s">
        <v>7377</v>
      </c>
      <c r="J30" s="22">
        <f t="shared" si="3"/>
        <v>396</v>
      </c>
      <c r="K30" s="7">
        <v>198.0</v>
      </c>
      <c r="L30" s="252">
        <f t="shared" si="4"/>
        <v>0.09090909091</v>
      </c>
      <c r="M30" s="9">
        <v>5.0</v>
      </c>
      <c r="N30" s="22">
        <f t="shared" si="5"/>
        <v>171.43</v>
      </c>
      <c r="O30" s="22">
        <f t="shared" si="23"/>
        <v>8.57</v>
      </c>
      <c r="P30" s="22">
        <f t="shared" si="7"/>
        <v>180</v>
      </c>
      <c r="Q30" s="248">
        <f t="shared" si="8"/>
        <v>0</v>
      </c>
      <c r="S30" s="252">
        <f t="shared" si="9"/>
        <v>0.08181818182</v>
      </c>
      <c r="T30" s="1">
        <f t="shared" si="10"/>
        <v>5</v>
      </c>
      <c r="U30" s="22">
        <f t="shared" si="11"/>
        <v>181.8</v>
      </c>
      <c r="V30" s="22">
        <f t="shared" si="12"/>
        <v>9.09</v>
      </c>
      <c r="W30" s="22">
        <f t="shared" si="13"/>
        <v>190.89</v>
      </c>
      <c r="X30" s="22">
        <f t="shared" si="14"/>
        <v>7.11</v>
      </c>
      <c r="Y30" s="252">
        <f t="shared" si="15"/>
        <v>0.08</v>
      </c>
      <c r="Z30" s="1">
        <f t="shared" si="16"/>
        <v>5</v>
      </c>
      <c r="AA30" s="22">
        <f t="shared" si="17"/>
        <v>182.16</v>
      </c>
      <c r="AB30" s="22">
        <f t="shared" si="18"/>
        <v>9.11</v>
      </c>
      <c r="AC30" s="22">
        <f t="shared" si="19"/>
        <v>191.27</v>
      </c>
      <c r="AD30" s="22">
        <f t="shared" si="20"/>
        <v>6.73</v>
      </c>
    </row>
    <row r="31">
      <c r="A31" s="230">
        <f t="shared" si="1"/>
        <v>29</v>
      </c>
      <c r="B31" s="243" t="s">
        <v>4617</v>
      </c>
      <c r="C31" s="244" t="s">
        <v>7365</v>
      </c>
      <c r="D31" s="208">
        <v>1.0</v>
      </c>
      <c r="E31" s="208">
        <v>2.0</v>
      </c>
      <c r="F31" s="245">
        <v>180.0</v>
      </c>
      <c r="G31" s="246">
        <f t="shared" si="2"/>
        <v>360</v>
      </c>
      <c r="H31" s="7" t="s">
        <v>7377</v>
      </c>
      <c r="J31" s="22">
        <f t="shared" si="3"/>
        <v>398</v>
      </c>
      <c r="K31" s="7">
        <v>199.0</v>
      </c>
      <c r="L31" s="252">
        <f t="shared" si="4"/>
        <v>0.09547738693</v>
      </c>
      <c r="M31" s="9">
        <v>5.0</v>
      </c>
      <c r="N31" s="22">
        <f t="shared" si="5"/>
        <v>171.43</v>
      </c>
      <c r="O31" s="22">
        <f t="shared" si="23"/>
        <v>8.57</v>
      </c>
      <c r="P31" s="22">
        <f t="shared" si="7"/>
        <v>180</v>
      </c>
      <c r="Q31" s="248">
        <f t="shared" si="8"/>
        <v>0</v>
      </c>
      <c r="S31" s="252">
        <f t="shared" si="9"/>
        <v>0.08592964824</v>
      </c>
      <c r="T31" s="1">
        <f t="shared" si="10"/>
        <v>5</v>
      </c>
      <c r="U31" s="22">
        <f t="shared" si="11"/>
        <v>181.9</v>
      </c>
      <c r="V31" s="22">
        <f t="shared" si="12"/>
        <v>9.1</v>
      </c>
      <c r="W31" s="22">
        <f t="shared" si="13"/>
        <v>191</v>
      </c>
      <c r="X31" s="22">
        <f t="shared" si="14"/>
        <v>8</v>
      </c>
      <c r="Y31" s="252">
        <f t="shared" si="15"/>
        <v>0.0840201005</v>
      </c>
      <c r="Z31" s="1">
        <f t="shared" si="16"/>
        <v>5</v>
      </c>
      <c r="AA31" s="22">
        <f t="shared" si="17"/>
        <v>182.28</v>
      </c>
      <c r="AB31" s="22">
        <f t="shared" si="18"/>
        <v>9.11</v>
      </c>
      <c r="AC31" s="22">
        <f t="shared" si="19"/>
        <v>191.39</v>
      </c>
      <c r="AD31" s="22">
        <f t="shared" si="20"/>
        <v>7.61</v>
      </c>
    </row>
    <row r="32">
      <c r="A32" s="230">
        <f t="shared" si="1"/>
        <v>30</v>
      </c>
      <c r="B32" s="243" t="s">
        <v>4629</v>
      </c>
      <c r="C32" s="244" t="s">
        <v>7365</v>
      </c>
      <c r="D32" s="208">
        <v>1.0</v>
      </c>
      <c r="E32" s="208">
        <v>20.0</v>
      </c>
      <c r="F32" s="245">
        <v>303.75</v>
      </c>
      <c r="G32" s="246">
        <f t="shared" si="2"/>
        <v>6075</v>
      </c>
      <c r="H32" s="7" t="s">
        <v>7377</v>
      </c>
      <c r="J32" s="22">
        <f t="shared" si="3"/>
        <v>7500</v>
      </c>
      <c r="K32" s="7">
        <v>375.0</v>
      </c>
      <c r="L32" s="252">
        <f t="shared" si="4"/>
        <v>0.19</v>
      </c>
      <c r="M32" s="9">
        <v>5.0</v>
      </c>
      <c r="N32" s="22">
        <f t="shared" si="5"/>
        <v>289.29</v>
      </c>
      <c r="O32" s="22">
        <f t="shared" si="23"/>
        <v>14.46</v>
      </c>
      <c r="P32" s="22">
        <f t="shared" si="7"/>
        <v>303.75</v>
      </c>
      <c r="Q32" s="248">
        <f t="shared" si="8"/>
        <v>0</v>
      </c>
      <c r="S32" s="252">
        <f t="shared" si="9"/>
        <v>0.171</v>
      </c>
      <c r="T32" s="1">
        <f t="shared" si="10"/>
        <v>5</v>
      </c>
      <c r="U32" s="22">
        <f t="shared" si="11"/>
        <v>310.88</v>
      </c>
      <c r="V32" s="22">
        <f t="shared" si="12"/>
        <v>15.54</v>
      </c>
      <c r="W32" s="22">
        <f t="shared" si="13"/>
        <v>326.42</v>
      </c>
      <c r="X32" s="22">
        <f t="shared" si="14"/>
        <v>48.58</v>
      </c>
      <c r="Y32" s="252">
        <f t="shared" si="15"/>
        <v>0.1672</v>
      </c>
      <c r="Z32" s="1">
        <f t="shared" si="16"/>
        <v>5</v>
      </c>
      <c r="AA32" s="22">
        <f t="shared" si="17"/>
        <v>312.3</v>
      </c>
      <c r="AB32" s="22">
        <f t="shared" si="18"/>
        <v>15.62</v>
      </c>
      <c r="AC32" s="22">
        <f t="shared" si="19"/>
        <v>327.92</v>
      </c>
      <c r="AD32" s="22">
        <f t="shared" si="20"/>
        <v>47.08</v>
      </c>
    </row>
    <row r="33">
      <c r="A33" s="230">
        <f t="shared" si="1"/>
        <v>31</v>
      </c>
      <c r="B33" s="243" t="s">
        <v>3150</v>
      </c>
      <c r="C33" s="244" t="s">
        <v>7365</v>
      </c>
      <c r="D33" s="208">
        <v>1.0</v>
      </c>
      <c r="E33" s="230">
        <f t="shared" ref="E33:E35" si="29">D33*G$1*J$1</f>
        <v>20</v>
      </c>
      <c r="F33" s="245">
        <v>215.0</v>
      </c>
      <c r="G33" s="246">
        <f t="shared" si="2"/>
        <v>4300</v>
      </c>
      <c r="H33" s="7" t="s">
        <v>7377</v>
      </c>
      <c r="J33" s="22">
        <f t="shared" si="3"/>
        <v>5380</v>
      </c>
      <c r="K33" s="7">
        <v>269.0</v>
      </c>
      <c r="L33" s="252">
        <f t="shared" si="4"/>
        <v>0.2007434944</v>
      </c>
      <c r="M33" s="9">
        <v>5.0</v>
      </c>
      <c r="N33" s="22">
        <f t="shared" si="5"/>
        <v>204.76</v>
      </c>
      <c r="O33" s="22">
        <f t="shared" si="23"/>
        <v>10.24</v>
      </c>
      <c r="P33" s="22">
        <f t="shared" si="7"/>
        <v>215</v>
      </c>
      <c r="Q33" s="248">
        <f t="shared" si="8"/>
        <v>0</v>
      </c>
      <c r="S33" s="252">
        <f t="shared" si="9"/>
        <v>0.180669145</v>
      </c>
      <c r="T33" s="1">
        <f t="shared" si="10"/>
        <v>5</v>
      </c>
      <c r="U33" s="22">
        <f t="shared" si="11"/>
        <v>220.4</v>
      </c>
      <c r="V33" s="22">
        <f t="shared" si="12"/>
        <v>11.02</v>
      </c>
      <c r="W33" s="22">
        <f t="shared" si="13"/>
        <v>231.42</v>
      </c>
      <c r="X33" s="22">
        <f t="shared" si="14"/>
        <v>37.58</v>
      </c>
      <c r="Y33" s="252">
        <f t="shared" si="15"/>
        <v>0.1766542751</v>
      </c>
      <c r="Z33" s="1">
        <f t="shared" si="16"/>
        <v>5</v>
      </c>
      <c r="AA33" s="22">
        <f t="shared" si="17"/>
        <v>221.48</v>
      </c>
      <c r="AB33" s="22">
        <f t="shared" si="18"/>
        <v>11.07</v>
      </c>
      <c r="AC33" s="22">
        <f t="shared" si="19"/>
        <v>232.55</v>
      </c>
      <c r="AD33" s="22">
        <f t="shared" si="20"/>
        <v>36.45</v>
      </c>
    </row>
    <row r="34">
      <c r="A34" s="230">
        <f t="shared" si="1"/>
        <v>32</v>
      </c>
      <c r="B34" s="243" t="s">
        <v>418</v>
      </c>
      <c r="C34" s="244" t="s">
        <v>7365</v>
      </c>
      <c r="D34" s="208">
        <v>1.0</v>
      </c>
      <c r="E34" s="230">
        <f t="shared" si="29"/>
        <v>20</v>
      </c>
      <c r="F34" s="245">
        <v>101.56</v>
      </c>
      <c r="G34" s="246">
        <f t="shared" si="2"/>
        <v>2031.2</v>
      </c>
      <c r="H34" s="7" t="s">
        <v>7377</v>
      </c>
      <c r="J34" s="22">
        <f t="shared" si="3"/>
        <v>3280</v>
      </c>
      <c r="K34" s="7">
        <v>164.0</v>
      </c>
      <c r="L34" s="252">
        <f t="shared" si="4"/>
        <v>0.3807317073</v>
      </c>
      <c r="M34" s="9">
        <v>5.0</v>
      </c>
      <c r="N34" s="22">
        <f t="shared" si="5"/>
        <v>96.72</v>
      </c>
      <c r="O34" s="22">
        <f t="shared" si="23"/>
        <v>4.84</v>
      </c>
      <c r="P34" s="22">
        <f t="shared" si="7"/>
        <v>101.56</v>
      </c>
      <c r="Q34" s="248">
        <f t="shared" si="8"/>
        <v>0</v>
      </c>
      <c r="S34" s="252">
        <f t="shared" si="9"/>
        <v>0.3426585366</v>
      </c>
      <c r="T34" s="1">
        <f t="shared" si="10"/>
        <v>5</v>
      </c>
      <c r="U34" s="22">
        <f t="shared" si="11"/>
        <v>107.8</v>
      </c>
      <c r="V34" s="22">
        <f t="shared" si="12"/>
        <v>5.39</v>
      </c>
      <c r="W34" s="22">
        <f t="shared" si="13"/>
        <v>113.19</v>
      </c>
      <c r="X34" s="22">
        <f t="shared" si="14"/>
        <v>50.81</v>
      </c>
      <c r="Y34" s="252">
        <f t="shared" si="15"/>
        <v>0.3350439024</v>
      </c>
      <c r="Z34" s="1">
        <f t="shared" si="16"/>
        <v>5</v>
      </c>
      <c r="AA34" s="22">
        <f t="shared" si="17"/>
        <v>109.05</v>
      </c>
      <c r="AB34" s="22">
        <f t="shared" si="18"/>
        <v>5.45</v>
      </c>
      <c r="AC34" s="22">
        <f t="shared" si="19"/>
        <v>114.5</v>
      </c>
      <c r="AD34" s="22">
        <f t="shared" si="20"/>
        <v>49.5</v>
      </c>
    </row>
    <row r="35">
      <c r="A35" s="230">
        <f t="shared" si="1"/>
        <v>33</v>
      </c>
      <c r="B35" s="243" t="s">
        <v>112</v>
      </c>
      <c r="C35" s="244" t="s">
        <v>7365</v>
      </c>
      <c r="D35" s="208">
        <v>1.0</v>
      </c>
      <c r="E35" s="230">
        <f t="shared" si="29"/>
        <v>20</v>
      </c>
      <c r="F35" s="245">
        <v>118.09</v>
      </c>
      <c r="G35" s="246">
        <f t="shared" si="2"/>
        <v>2361.8</v>
      </c>
      <c r="H35" s="7" t="s">
        <v>7377</v>
      </c>
      <c r="J35" s="22">
        <f t="shared" si="3"/>
        <v>3871.8</v>
      </c>
      <c r="K35" s="7">
        <v>193.59</v>
      </c>
      <c r="L35" s="252">
        <f t="shared" si="4"/>
        <v>0.3899994834</v>
      </c>
      <c r="M35" s="9">
        <v>5.0</v>
      </c>
      <c r="N35" s="22">
        <f t="shared" si="5"/>
        <v>112.47</v>
      </c>
      <c r="O35" s="22">
        <f t="shared" si="23"/>
        <v>5.62</v>
      </c>
      <c r="P35" s="22">
        <f t="shared" si="7"/>
        <v>118.09</v>
      </c>
      <c r="Q35" s="248">
        <f t="shared" si="8"/>
        <v>0</v>
      </c>
      <c r="S35" s="252">
        <f t="shared" si="9"/>
        <v>0.3509995351</v>
      </c>
      <c r="T35" s="1">
        <f t="shared" si="10"/>
        <v>5</v>
      </c>
      <c r="U35" s="22">
        <f t="shared" si="11"/>
        <v>125.64</v>
      </c>
      <c r="V35" s="22">
        <f t="shared" si="12"/>
        <v>6.28</v>
      </c>
      <c r="W35" s="22">
        <f t="shared" si="13"/>
        <v>131.92</v>
      </c>
      <c r="X35" s="22">
        <f t="shared" si="14"/>
        <v>61.67</v>
      </c>
      <c r="Y35" s="252">
        <f t="shared" si="15"/>
        <v>0.3431995454</v>
      </c>
      <c r="Z35" s="1">
        <f t="shared" si="16"/>
        <v>5</v>
      </c>
      <c r="AA35" s="22">
        <f t="shared" si="17"/>
        <v>127.15</v>
      </c>
      <c r="AB35" s="22">
        <f t="shared" si="18"/>
        <v>6.36</v>
      </c>
      <c r="AC35" s="22">
        <f t="shared" si="19"/>
        <v>133.51</v>
      </c>
      <c r="AD35" s="22">
        <f t="shared" si="20"/>
        <v>60.08</v>
      </c>
    </row>
    <row r="36">
      <c r="A36" s="230">
        <f t="shared" si="1"/>
        <v>34</v>
      </c>
      <c r="B36" s="243" t="s">
        <v>4520</v>
      </c>
      <c r="C36" s="244" t="s">
        <v>7365</v>
      </c>
      <c r="D36" s="208">
        <v>1.0</v>
      </c>
      <c r="E36" s="230">
        <f>D36*G$1*J$1+20</f>
        <v>40</v>
      </c>
      <c r="F36" s="245">
        <v>70.62</v>
      </c>
      <c r="G36" s="246">
        <f t="shared" si="2"/>
        <v>2824.8</v>
      </c>
      <c r="H36" s="7" t="s">
        <v>7377</v>
      </c>
      <c r="J36" s="22">
        <f t="shared" si="3"/>
        <v>12840</v>
      </c>
      <c r="K36" s="7">
        <v>321.0</v>
      </c>
      <c r="L36" s="252">
        <f t="shared" si="4"/>
        <v>0.78</v>
      </c>
      <c r="M36" s="9">
        <v>5.0</v>
      </c>
      <c r="N36" s="22">
        <f t="shared" si="5"/>
        <v>67.26</v>
      </c>
      <c r="O36" s="22">
        <f t="shared" si="23"/>
        <v>3.36</v>
      </c>
      <c r="P36" s="22">
        <f t="shared" si="7"/>
        <v>70.62</v>
      </c>
      <c r="Q36" s="248">
        <f t="shared" si="8"/>
        <v>0</v>
      </c>
      <c r="S36" s="252">
        <f t="shared" si="9"/>
        <v>0.702</v>
      </c>
      <c r="T36" s="1">
        <f t="shared" si="10"/>
        <v>5</v>
      </c>
      <c r="U36" s="22">
        <f t="shared" si="11"/>
        <v>95.66</v>
      </c>
      <c r="V36" s="22">
        <f t="shared" si="12"/>
        <v>4.78</v>
      </c>
      <c r="W36" s="22">
        <f t="shared" si="13"/>
        <v>100.44</v>
      </c>
      <c r="X36" s="22">
        <f t="shared" si="14"/>
        <v>220.56</v>
      </c>
      <c r="Y36" s="252">
        <f t="shared" si="15"/>
        <v>0.6864</v>
      </c>
      <c r="Z36" s="1">
        <f t="shared" si="16"/>
        <v>5</v>
      </c>
      <c r="AA36" s="22">
        <f t="shared" si="17"/>
        <v>100.67</v>
      </c>
      <c r="AB36" s="22">
        <f t="shared" si="18"/>
        <v>5.03</v>
      </c>
      <c r="AC36" s="22">
        <f t="shared" si="19"/>
        <v>105.7</v>
      </c>
      <c r="AD36" s="22">
        <f t="shared" si="20"/>
        <v>215.3</v>
      </c>
    </row>
    <row r="37">
      <c r="A37" s="230">
        <f t="shared" si="1"/>
        <v>35</v>
      </c>
      <c r="B37" s="243" t="s">
        <v>4632</v>
      </c>
      <c r="C37" s="244" t="s">
        <v>7365</v>
      </c>
      <c r="D37" s="208">
        <v>1.0</v>
      </c>
      <c r="E37" s="208">
        <v>50.0</v>
      </c>
      <c r="F37" s="245">
        <v>42.24</v>
      </c>
      <c r="G37" s="246">
        <f t="shared" si="2"/>
        <v>2112</v>
      </c>
      <c r="H37" s="7" t="s">
        <v>7377</v>
      </c>
      <c r="J37" s="22">
        <f t="shared" si="3"/>
        <v>4800</v>
      </c>
      <c r="K37" s="7">
        <v>96.0</v>
      </c>
      <c r="L37" s="252">
        <f t="shared" si="4"/>
        <v>0.56</v>
      </c>
      <c r="M37" s="9">
        <v>5.0</v>
      </c>
      <c r="N37" s="22">
        <f t="shared" si="5"/>
        <v>40.23</v>
      </c>
      <c r="O37" s="22">
        <f t="shared" si="23"/>
        <v>2.01</v>
      </c>
      <c r="P37" s="22">
        <f t="shared" si="7"/>
        <v>42.24</v>
      </c>
      <c r="Q37" s="248">
        <f t="shared" si="8"/>
        <v>0</v>
      </c>
      <c r="S37" s="252">
        <f t="shared" si="9"/>
        <v>0.504</v>
      </c>
      <c r="T37" s="1">
        <f t="shared" si="10"/>
        <v>5</v>
      </c>
      <c r="U37" s="22">
        <f t="shared" si="11"/>
        <v>47.62</v>
      </c>
      <c r="V37" s="22">
        <f t="shared" si="12"/>
        <v>2.38</v>
      </c>
      <c r="W37" s="22">
        <f t="shared" si="13"/>
        <v>50</v>
      </c>
      <c r="X37" s="22">
        <f t="shared" si="14"/>
        <v>46</v>
      </c>
      <c r="Y37" s="252">
        <f t="shared" si="15"/>
        <v>0.4928</v>
      </c>
      <c r="Z37" s="1">
        <f t="shared" si="16"/>
        <v>5</v>
      </c>
      <c r="AA37" s="22">
        <f t="shared" si="17"/>
        <v>48.69</v>
      </c>
      <c r="AB37" s="22">
        <f t="shared" si="18"/>
        <v>2.43</v>
      </c>
      <c r="AC37" s="22">
        <f t="shared" si="19"/>
        <v>51.12</v>
      </c>
      <c r="AD37" s="22">
        <f t="shared" si="20"/>
        <v>44.88</v>
      </c>
    </row>
    <row r="38">
      <c r="A38" s="230">
        <f t="shared" si="1"/>
        <v>36</v>
      </c>
      <c r="B38" s="243" t="s">
        <v>3897</v>
      </c>
      <c r="C38" s="244" t="s">
        <v>7365</v>
      </c>
      <c r="D38" s="208">
        <v>1.0</v>
      </c>
      <c r="E38" s="208">
        <v>300.0</v>
      </c>
      <c r="F38" s="245">
        <v>5.4</v>
      </c>
      <c r="G38" s="246">
        <f t="shared" si="2"/>
        <v>1620</v>
      </c>
      <c r="H38" s="7" t="s">
        <v>7377</v>
      </c>
      <c r="J38" s="22">
        <f t="shared" si="3"/>
        <v>4500</v>
      </c>
      <c r="K38" s="7">
        <v>15.0</v>
      </c>
      <c r="L38" s="252">
        <f t="shared" si="4"/>
        <v>0.64</v>
      </c>
      <c r="M38" s="9">
        <v>5.0</v>
      </c>
      <c r="N38" s="22">
        <f t="shared" si="5"/>
        <v>5.14</v>
      </c>
      <c r="O38" s="22">
        <f t="shared" si="23"/>
        <v>0.26</v>
      </c>
      <c r="P38" s="22">
        <f t="shared" si="7"/>
        <v>5.4</v>
      </c>
      <c r="Q38" s="248">
        <f t="shared" si="8"/>
        <v>0</v>
      </c>
      <c r="S38" s="252">
        <f t="shared" si="9"/>
        <v>0.576</v>
      </c>
      <c r="T38" s="1">
        <f t="shared" si="10"/>
        <v>5</v>
      </c>
      <c r="U38" s="22">
        <f t="shared" si="11"/>
        <v>6.36</v>
      </c>
      <c r="V38" s="22">
        <f t="shared" si="12"/>
        <v>0.32</v>
      </c>
      <c r="W38" s="22">
        <f t="shared" si="13"/>
        <v>6.68</v>
      </c>
      <c r="X38" s="22">
        <f t="shared" si="14"/>
        <v>8.32</v>
      </c>
      <c r="Y38" s="252">
        <f t="shared" si="15"/>
        <v>0.5632</v>
      </c>
      <c r="Z38" s="1">
        <f t="shared" si="16"/>
        <v>5</v>
      </c>
      <c r="AA38" s="22">
        <f t="shared" si="17"/>
        <v>6.55</v>
      </c>
      <c r="AB38" s="22">
        <f t="shared" si="18"/>
        <v>0.33</v>
      </c>
      <c r="AC38" s="22">
        <f t="shared" si="19"/>
        <v>6.88</v>
      </c>
      <c r="AD38" s="22">
        <f t="shared" si="20"/>
        <v>8.12</v>
      </c>
    </row>
    <row r="39">
      <c r="A39" s="230">
        <f t="shared" si="1"/>
        <v>37</v>
      </c>
      <c r="B39" s="243" t="s">
        <v>4688</v>
      </c>
      <c r="C39" s="244" t="s">
        <v>7365</v>
      </c>
      <c r="D39" s="208"/>
      <c r="E39" s="208">
        <v>10.0</v>
      </c>
      <c r="F39" s="245">
        <v>99.17</v>
      </c>
      <c r="G39" s="246">
        <f t="shared" si="2"/>
        <v>991.7</v>
      </c>
      <c r="H39" s="7" t="s">
        <v>7377</v>
      </c>
      <c r="J39" s="22">
        <f t="shared" si="3"/>
        <v>4165</v>
      </c>
      <c r="K39" s="7">
        <v>416.5</v>
      </c>
      <c r="L39" s="252">
        <f t="shared" si="4"/>
        <v>0.7618967587</v>
      </c>
      <c r="M39" s="9">
        <v>5.0</v>
      </c>
      <c r="N39" s="22">
        <f t="shared" si="5"/>
        <v>94.45</v>
      </c>
      <c r="O39" s="22">
        <f t="shared" si="23"/>
        <v>4.72</v>
      </c>
      <c r="P39" s="22">
        <f t="shared" si="7"/>
        <v>99.17</v>
      </c>
      <c r="Q39" s="248">
        <f t="shared" si="8"/>
        <v>0</v>
      </c>
      <c r="S39" s="252">
        <f t="shared" si="9"/>
        <v>0.6857070828</v>
      </c>
      <c r="T39" s="1">
        <f t="shared" si="10"/>
        <v>5</v>
      </c>
      <c r="U39" s="22">
        <f t="shared" si="11"/>
        <v>130.9</v>
      </c>
      <c r="V39" s="22">
        <f t="shared" si="12"/>
        <v>6.55</v>
      </c>
      <c r="W39" s="22">
        <f t="shared" si="13"/>
        <v>137.45</v>
      </c>
      <c r="X39" s="22">
        <f t="shared" si="14"/>
        <v>279.05</v>
      </c>
      <c r="Y39" s="252">
        <f t="shared" si="15"/>
        <v>0.6704691477</v>
      </c>
      <c r="Z39" s="1">
        <f t="shared" si="16"/>
        <v>5</v>
      </c>
      <c r="AA39" s="22">
        <f t="shared" si="17"/>
        <v>137.25</v>
      </c>
      <c r="AB39" s="22">
        <f t="shared" si="18"/>
        <v>6.86</v>
      </c>
      <c r="AC39" s="22">
        <f t="shared" si="19"/>
        <v>144.11</v>
      </c>
      <c r="AD39" s="22">
        <f t="shared" si="20"/>
        <v>272.39</v>
      </c>
    </row>
    <row r="40">
      <c r="A40" s="230">
        <f t="shared" si="1"/>
        <v>38</v>
      </c>
      <c r="B40" s="243" t="s">
        <v>1947</v>
      </c>
      <c r="C40" s="244" t="s">
        <v>7365</v>
      </c>
      <c r="D40" s="208"/>
      <c r="E40" s="208">
        <v>300.0</v>
      </c>
      <c r="F40" s="245">
        <v>22.5</v>
      </c>
      <c r="G40" s="246">
        <f t="shared" si="2"/>
        <v>6750</v>
      </c>
      <c r="H40" s="7" t="s">
        <v>7377</v>
      </c>
      <c r="J40" s="22">
        <f t="shared" si="3"/>
        <v>6750</v>
      </c>
      <c r="K40" s="7">
        <v>22.5</v>
      </c>
      <c r="L40" s="252">
        <f t="shared" si="4"/>
        <v>0</v>
      </c>
      <c r="M40" s="9">
        <v>5.0</v>
      </c>
      <c r="N40" s="22">
        <f t="shared" si="5"/>
        <v>21.43</v>
      </c>
      <c r="O40" s="22">
        <f t="shared" si="23"/>
        <v>1.07</v>
      </c>
      <c r="P40" s="22">
        <f t="shared" si="7"/>
        <v>22.5</v>
      </c>
      <c r="Q40" s="248">
        <f t="shared" si="8"/>
        <v>0</v>
      </c>
      <c r="S40" s="22">
        <f t="shared" si="9"/>
        <v>0</v>
      </c>
      <c r="T40" s="1">
        <f t="shared" si="10"/>
        <v>5</v>
      </c>
      <c r="U40" s="22">
        <f t="shared" si="11"/>
        <v>21.43</v>
      </c>
      <c r="V40" s="22">
        <f t="shared" si="12"/>
        <v>1.07</v>
      </c>
      <c r="W40" s="22">
        <f t="shared" si="13"/>
        <v>22.5</v>
      </c>
      <c r="X40" s="22">
        <f t="shared" si="14"/>
        <v>0</v>
      </c>
      <c r="Y40" s="22">
        <f t="shared" si="15"/>
        <v>0</v>
      </c>
      <c r="Z40" s="1">
        <f t="shared" si="16"/>
        <v>5</v>
      </c>
      <c r="AA40" s="22">
        <f t="shared" si="17"/>
        <v>21.43</v>
      </c>
      <c r="AB40" s="22">
        <f t="shared" si="18"/>
        <v>1.07</v>
      </c>
      <c r="AC40" s="22">
        <f t="shared" si="19"/>
        <v>22.5</v>
      </c>
      <c r="AD40" s="22">
        <f t="shared" si="20"/>
        <v>0</v>
      </c>
    </row>
    <row r="41">
      <c r="A41" s="230">
        <f t="shared" si="1"/>
        <v>39</v>
      </c>
      <c r="B41" s="243" t="s">
        <v>4636</v>
      </c>
      <c r="C41" s="244" t="s">
        <v>7365</v>
      </c>
      <c r="D41" s="208">
        <v>1.0</v>
      </c>
      <c r="E41" s="208">
        <v>6.0</v>
      </c>
      <c r="F41" s="245">
        <v>715.0</v>
      </c>
      <c r="G41" s="246">
        <f t="shared" si="2"/>
        <v>4290</v>
      </c>
      <c r="H41" s="7" t="s">
        <v>7377</v>
      </c>
      <c r="J41" s="22">
        <f t="shared" si="3"/>
        <v>4290</v>
      </c>
      <c r="K41" s="7">
        <v>715.0</v>
      </c>
      <c r="L41" s="252">
        <f t="shared" si="4"/>
        <v>0</v>
      </c>
      <c r="M41" s="9">
        <v>5.0</v>
      </c>
      <c r="N41" s="22">
        <f t="shared" si="5"/>
        <v>680.95</v>
      </c>
      <c r="O41" s="22">
        <f t="shared" si="23"/>
        <v>34.05</v>
      </c>
      <c r="P41" s="22">
        <f t="shared" si="7"/>
        <v>715</v>
      </c>
      <c r="Q41" s="248">
        <f t="shared" si="8"/>
        <v>0</v>
      </c>
      <c r="S41" s="22">
        <f t="shared" si="9"/>
        <v>0</v>
      </c>
      <c r="T41" s="1">
        <f t="shared" si="10"/>
        <v>5</v>
      </c>
      <c r="U41" s="22">
        <f t="shared" si="11"/>
        <v>680.95</v>
      </c>
      <c r="V41" s="22">
        <f t="shared" si="12"/>
        <v>34.05</v>
      </c>
      <c r="W41" s="22">
        <f t="shared" si="13"/>
        <v>715</v>
      </c>
      <c r="X41" s="22">
        <f t="shared" si="14"/>
        <v>0</v>
      </c>
      <c r="Y41" s="22">
        <f t="shared" si="15"/>
        <v>0</v>
      </c>
      <c r="Z41" s="1">
        <f t="shared" si="16"/>
        <v>5</v>
      </c>
      <c r="AA41" s="22">
        <f t="shared" si="17"/>
        <v>680.95</v>
      </c>
      <c r="AB41" s="22">
        <f t="shared" si="18"/>
        <v>34.05</v>
      </c>
      <c r="AC41" s="22">
        <f t="shared" si="19"/>
        <v>715</v>
      </c>
      <c r="AD41" s="22">
        <f t="shared" si="20"/>
        <v>0</v>
      </c>
    </row>
    <row r="42">
      <c r="A42" s="230">
        <f t="shared" si="1"/>
        <v>40</v>
      </c>
      <c r="B42" s="243" t="s">
        <v>4671</v>
      </c>
      <c r="C42" s="244" t="s">
        <v>7365</v>
      </c>
      <c r="D42" s="208">
        <v>1.0</v>
      </c>
      <c r="E42" s="208">
        <v>20.0</v>
      </c>
      <c r="F42" s="245">
        <v>30.0</v>
      </c>
      <c r="G42" s="246">
        <f t="shared" si="2"/>
        <v>600</v>
      </c>
      <c r="H42" s="7" t="s">
        <v>7377</v>
      </c>
      <c r="J42" s="22">
        <f t="shared" si="3"/>
        <v>750</v>
      </c>
      <c r="K42" s="7">
        <v>37.5</v>
      </c>
      <c r="L42" s="252">
        <f t="shared" si="4"/>
        <v>0.2</v>
      </c>
      <c r="M42" s="9">
        <v>5.0</v>
      </c>
      <c r="N42" s="22">
        <f t="shared" si="5"/>
        <v>28.57</v>
      </c>
      <c r="O42" s="22">
        <f t="shared" si="23"/>
        <v>1.43</v>
      </c>
      <c r="P42" s="22">
        <f t="shared" si="7"/>
        <v>30</v>
      </c>
      <c r="Q42" s="248">
        <f t="shared" si="8"/>
        <v>0</v>
      </c>
      <c r="S42" s="252">
        <f t="shared" si="9"/>
        <v>0.18</v>
      </c>
      <c r="T42" s="1">
        <f t="shared" si="10"/>
        <v>5</v>
      </c>
      <c r="U42" s="22">
        <f t="shared" si="11"/>
        <v>30.75</v>
      </c>
      <c r="V42" s="22">
        <f t="shared" si="12"/>
        <v>1.54</v>
      </c>
      <c r="W42" s="22">
        <f t="shared" si="13"/>
        <v>32.29</v>
      </c>
      <c r="X42" s="22">
        <f t="shared" si="14"/>
        <v>5.21</v>
      </c>
      <c r="Y42" s="252">
        <f t="shared" si="15"/>
        <v>0.176</v>
      </c>
      <c r="Z42" s="1">
        <f t="shared" si="16"/>
        <v>5</v>
      </c>
      <c r="AA42" s="22">
        <f t="shared" si="17"/>
        <v>30.9</v>
      </c>
      <c r="AB42" s="22">
        <f t="shared" si="18"/>
        <v>1.55</v>
      </c>
      <c r="AC42" s="22">
        <f t="shared" si="19"/>
        <v>32.45</v>
      </c>
      <c r="AD42" s="22">
        <f t="shared" si="20"/>
        <v>5.05</v>
      </c>
    </row>
    <row r="43">
      <c r="A43" s="230">
        <f t="shared" si="1"/>
        <v>41</v>
      </c>
      <c r="B43" s="243" t="s">
        <v>1211</v>
      </c>
      <c r="C43" s="244" t="s">
        <v>7365</v>
      </c>
      <c r="D43" s="1"/>
      <c r="E43" s="208">
        <v>20.0</v>
      </c>
      <c r="F43" s="245">
        <v>20.0</v>
      </c>
      <c r="G43" s="246">
        <f t="shared" si="2"/>
        <v>400</v>
      </c>
      <c r="H43" s="7" t="s">
        <v>7377</v>
      </c>
      <c r="J43" s="22">
        <f t="shared" si="3"/>
        <v>400</v>
      </c>
      <c r="K43" s="7">
        <v>20.0</v>
      </c>
      <c r="L43" s="252">
        <f t="shared" si="4"/>
        <v>0</v>
      </c>
      <c r="M43" s="9">
        <v>18.0</v>
      </c>
      <c r="N43" s="22">
        <f t="shared" ref="N43:N46" si="30">ROUND(F43*(100/118),2)</f>
        <v>16.95</v>
      </c>
      <c r="O43" s="22">
        <f t="shared" si="23"/>
        <v>3.05</v>
      </c>
      <c r="P43" s="22">
        <f t="shared" si="7"/>
        <v>20</v>
      </c>
      <c r="Q43" s="248">
        <f t="shared" si="8"/>
        <v>0</v>
      </c>
      <c r="S43" s="22">
        <f t="shared" si="9"/>
        <v>0</v>
      </c>
      <c r="T43" s="1">
        <f t="shared" si="10"/>
        <v>18</v>
      </c>
      <c r="U43" s="22">
        <f t="shared" si="11"/>
        <v>16.95</v>
      </c>
      <c r="V43" s="22">
        <f t="shared" si="12"/>
        <v>3.05</v>
      </c>
      <c r="W43" s="22">
        <f t="shared" si="13"/>
        <v>20</v>
      </c>
      <c r="X43" s="22">
        <f t="shared" si="14"/>
        <v>0</v>
      </c>
      <c r="Y43" s="22">
        <f t="shared" si="15"/>
        <v>0</v>
      </c>
      <c r="Z43" s="1">
        <f t="shared" si="16"/>
        <v>18</v>
      </c>
      <c r="AA43" s="22">
        <f t="shared" si="17"/>
        <v>16.95</v>
      </c>
      <c r="AB43" s="22">
        <f t="shared" si="18"/>
        <v>3.05</v>
      </c>
      <c r="AC43" s="22">
        <f t="shared" si="19"/>
        <v>20</v>
      </c>
      <c r="AD43" s="22">
        <f t="shared" si="20"/>
        <v>0</v>
      </c>
    </row>
    <row r="44">
      <c r="A44" s="230">
        <f t="shared" si="1"/>
        <v>42</v>
      </c>
      <c r="B44" s="243" t="s">
        <v>1669</v>
      </c>
      <c r="C44" s="244" t="s">
        <v>7365</v>
      </c>
      <c r="D44" s="1"/>
      <c r="E44" s="208">
        <v>12.0</v>
      </c>
      <c r="F44" s="245">
        <v>50.0</v>
      </c>
      <c r="G44" s="246">
        <f t="shared" si="2"/>
        <v>600</v>
      </c>
      <c r="J44" s="22">
        <f t="shared" si="3"/>
        <v>600</v>
      </c>
      <c r="K44" s="7">
        <v>50.0</v>
      </c>
      <c r="L44" s="252">
        <f t="shared" si="4"/>
        <v>0</v>
      </c>
      <c r="M44" s="9">
        <v>18.0</v>
      </c>
      <c r="N44" s="22">
        <f t="shared" si="30"/>
        <v>42.37</v>
      </c>
      <c r="O44" s="22">
        <f t="shared" si="23"/>
        <v>7.63</v>
      </c>
      <c r="P44" s="22">
        <f t="shared" si="7"/>
        <v>50</v>
      </c>
      <c r="Q44" s="248">
        <f t="shared" si="8"/>
        <v>0</v>
      </c>
      <c r="S44" s="22">
        <f t="shared" si="9"/>
        <v>0</v>
      </c>
      <c r="T44" s="1">
        <f t="shared" si="10"/>
        <v>18</v>
      </c>
      <c r="U44" s="22">
        <f t="shared" si="11"/>
        <v>42.37</v>
      </c>
      <c r="V44" s="22">
        <f t="shared" si="12"/>
        <v>7.63</v>
      </c>
      <c r="W44" s="22">
        <f t="shared" si="13"/>
        <v>50</v>
      </c>
      <c r="X44" s="22">
        <f t="shared" si="14"/>
        <v>0</v>
      </c>
      <c r="Y44" s="22">
        <f t="shared" si="15"/>
        <v>0</v>
      </c>
      <c r="Z44" s="1">
        <f t="shared" si="16"/>
        <v>18</v>
      </c>
      <c r="AA44" s="22">
        <f t="shared" si="17"/>
        <v>42.37</v>
      </c>
      <c r="AB44" s="22">
        <f t="shared" si="18"/>
        <v>7.63</v>
      </c>
      <c r="AC44" s="22">
        <f t="shared" si="19"/>
        <v>50</v>
      </c>
      <c r="AD44" s="22">
        <f t="shared" si="20"/>
        <v>0</v>
      </c>
    </row>
    <row r="45">
      <c r="A45" s="230">
        <f t="shared" si="1"/>
        <v>43</v>
      </c>
      <c r="B45" s="243" t="s">
        <v>2381</v>
      </c>
      <c r="C45" s="244" t="s">
        <v>7365</v>
      </c>
      <c r="D45" s="1"/>
      <c r="E45" s="208">
        <v>6.0</v>
      </c>
      <c r="F45" s="245">
        <v>60.0</v>
      </c>
      <c r="G45" s="246">
        <f t="shared" si="2"/>
        <v>360</v>
      </c>
      <c r="H45" s="7" t="s">
        <v>7377</v>
      </c>
      <c r="J45" s="22">
        <f t="shared" si="3"/>
        <v>360</v>
      </c>
      <c r="K45" s="7">
        <v>60.0</v>
      </c>
      <c r="L45" s="252">
        <f t="shared" si="4"/>
        <v>0</v>
      </c>
      <c r="M45" s="9">
        <v>18.0</v>
      </c>
      <c r="N45" s="22">
        <f t="shared" si="30"/>
        <v>50.85</v>
      </c>
      <c r="O45" s="22">
        <f t="shared" si="23"/>
        <v>9.15</v>
      </c>
      <c r="P45" s="22">
        <f t="shared" si="7"/>
        <v>60</v>
      </c>
      <c r="Q45" s="248">
        <f t="shared" si="8"/>
        <v>0</v>
      </c>
      <c r="S45" s="22">
        <f t="shared" si="9"/>
        <v>0</v>
      </c>
      <c r="T45" s="1">
        <f t="shared" si="10"/>
        <v>18</v>
      </c>
      <c r="U45" s="22">
        <f t="shared" si="11"/>
        <v>50.85</v>
      </c>
      <c r="V45" s="22">
        <f t="shared" si="12"/>
        <v>9.15</v>
      </c>
      <c r="W45" s="22">
        <f t="shared" si="13"/>
        <v>60</v>
      </c>
      <c r="X45" s="22">
        <f t="shared" si="14"/>
        <v>0</v>
      </c>
      <c r="Y45" s="22">
        <f t="shared" si="15"/>
        <v>0</v>
      </c>
      <c r="Z45" s="1">
        <f t="shared" si="16"/>
        <v>18</v>
      </c>
      <c r="AA45" s="22">
        <f t="shared" si="17"/>
        <v>50.85</v>
      </c>
      <c r="AB45" s="22">
        <f t="shared" si="18"/>
        <v>9.15</v>
      </c>
      <c r="AC45" s="22">
        <f t="shared" si="19"/>
        <v>60</v>
      </c>
      <c r="AD45" s="22">
        <f t="shared" si="20"/>
        <v>0</v>
      </c>
    </row>
    <row r="46">
      <c r="A46" s="230">
        <f t="shared" si="1"/>
        <v>44</v>
      </c>
      <c r="B46" s="243" t="s">
        <v>4680</v>
      </c>
      <c r="C46" s="244" t="s">
        <v>7365</v>
      </c>
      <c r="D46" s="1"/>
      <c r="E46" s="208">
        <v>1.0</v>
      </c>
      <c r="F46" s="245">
        <v>900.0</v>
      </c>
      <c r="G46" s="246">
        <f t="shared" si="2"/>
        <v>900</v>
      </c>
      <c r="H46" s="7" t="s">
        <v>7377</v>
      </c>
      <c r="J46" s="22">
        <f t="shared" si="3"/>
        <v>900</v>
      </c>
      <c r="K46" s="7">
        <v>900.0</v>
      </c>
      <c r="L46" s="252">
        <f t="shared" si="4"/>
        <v>0</v>
      </c>
      <c r="M46" s="9">
        <v>18.0</v>
      </c>
      <c r="N46" s="22">
        <f t="shared" si="30"/>
        <v>762.71</v>
      </c>
      <c r="O46" s="22">
        <f t="shared" si="23"/>
        <v>137.29</v>
      </c>
      <c r="P46" s="22">
        <f t="shared" si="7"/>
        <v>900</v>
      </c>
      <c r="Q46" s="248">
        <f t="shared" si="8"/>
        <v>0</v>
      </c>
      <c r="S46" s="22">
        <f t="shared" si="9"/>
        <v>0</v>
      </c>
      <c r="T46" s="1">
        <f t="shared" si="10"/>
        <v>18</v>
      </c>
      <c r="U46" s="22">
        <f t="shared" si="11"/>
        <v>762.71</v>
      </c>
      <c r="V46" s="22">
        <f t="shared" si="12"/>
        <v>137.29</v>
      </c>
      <c r="W46" s="22">
        <f t="shared" si="13"/>
        <v>900</v>
      </c>
      <c r="X46" s="22">
        <f t="shared" si="14"/>
        <v>0</v>
      </c>
      <c r="Y46" s="22">
        <f t="shared" si="15"/>
        <v>0</v>
      </c>
      <c r="Z46" s="1">
        <f t="shared" si="16"/>
        <v>18</v>
      </c>
      <c r="AA46" s="22">
        <f t="shared" si="17"/>
        <v>762.71</v>
      </c>
      <c r="AB46" s="22">
        <f t="shared" si="18"/>
        <v>137.29</v>
      </c>
      <c r="AC46" s="22">
        <f t="shared" si="19"/>
        <v>900</v>
      </c>
      <c r="AD46" s="22">
        <f t="shared" si="20"/>
        <v>0</v>
      </c>
    </row>
    <row r="47">
      <c r="A47" s="1"/>
      <c r="C47" s="1"/>
      <c r="D47" s="1"/>
      <c r="E47" s="1"/>
      <c r="F47" s="248"/>
      <c r="G47" s="249">
        <f>SUM(G3:G46)</f>
        <v>68485.9</v>
      </c>
      <c r="J47" s="22">
        <f>sum(J3:J46)</f>
        <v>107267.76</v>
      </c>
      <c r="M47" s="1"/>
    </row>
    <row r="48">
      <c r="A48" s="1"/>
      <c r="C48" s="1"/>
      <c r="D48" s="1"/>
      <c r="E48" s="1"/>
      <c r="M48" s="1"/>
    </row>
    <row r="49">
      <c r="A49" s="1"/>
      <c r="C49" s="1"/>
      <c r="D49" s="1"/>
      <c r="E49" s="1"/>
      <c r="M49" s="1"/>
    </row>
    <row r="50">
      <c r="A50" s="1"/>
      <c r="C50" s="1"/>
      <c r="D50" s="1"/>
      <c r="E50" s="1"/>
      <c r="M50" s="1"/>
    </row>
    <row r="51">
      <c r="A51" s="1"/>
      <c r="C51" s="1"/>
      <c r="D51" s="1"/>
      <c r="E51" s="1"/>
      <c r="M51" s="1"/>
    </row>
    <row r="52">
      <c r="A52" s="1"/>
      <c r="C52" s="1"/>
      <c r="D52" s="1"/>
      <c r="E52" s="1"/>
      <c r="M52" s="1"/>
    </row>
    <row r="53">
      <c r="A53" s="1"/>
      <c r="C53" s="1"/>
      <c r="D53" s="1"/>
      <c r="E53" s="1"/>
      <c r="M53" s="1"/>
    </row>
    <row r="54">
      <c r="A54" s="1"/>
      <c r="C54" s="1"/>
      <c r="D54" s="1"/>
      <c r="E54" s="1"/>
      <c r="M54" s="1"/>
    </row>
    <row r="55">
      <c r="A55" s="1"/>
      <c r="C55" s="1"/>
      <c r="D55" s="1"/>
      <c r="E55" s="1"/>
      <c r="M55" s="1"/>
    </row>
    <row r="56">
      <c r="A56" s="1"/>
      <c r="C56" s="1"/>
      <c r="D56" s="1"/>
      <c r="E56" s="1"/>
      <c r="M56" s="1"/>
    </row>
    <row r="57">
      <c r="A57" s="1"/>
      <c r="C57" s="1"/>
      <c r="D57" s="1"/>
      <c r="E57" s="1"/>
      <c r="M57" s="1"/>
    </row>
    <row r="58">
      <c r="A58" s="1"/>
      <c r="C58" s="1"/>
      <c r="D58" s="1"/>
      <c r="E58" s="1"/>
      <c r="M58" s="1"/>
    </row>
    <row r="59">
      <c r="A59" s="1"/>
      <c r="C59" s="1"/>
      <c r="D59" s="1"/>
      <c r="E59" s="1"/>
      <c r="M59" s="1"/>
    </row>
    <row r="60">
      <c r="A60" s="1"/>
      <c r="C60" s="1"/>
      <c r="D60" s="1"/>
      <c r="E60" s="1"/>
      <c r="M60" s="1"/>
    </row>
    <row r="61">
      <c r="A61" s="1"/>
      <c r="C61" s="1"/>
      <c r="D61" s="1"/>
      <c r="E61" s="1"/>
      <c r="M61" s="1"/>
    </row>
    <row r="62">
      <c r="A62" s="1"/>
      <c r="C62" s="1"/>
      <c r="D62" s="1"/>
      <c r="E62" s="1"/>
      <c r="M62" s="1"/>
    </row>
    <row r="63">
      <c r="A63" s="1"/>
      <c r="C63" s="1"/>
      <c r="D63" s="1"/>
      <c r="E63" s="1"/>
      <c r="M63" s="1"/>
    </row>
    <row r="64">
      <c r="A64" s="1"/>
      <c r="C64" s="1"/>
      <c r="D64" s="1"/>
      <c r="E64" s="1"/>
      <c r="M64" s="1"/>
    </row>
    <row r="65">
      <c r="A65" s="1"/>
      <c r="C65" s="1"/>
      <c r="D65" s="1"/>
      <c r="E65" s="1"/>
      <c r="M65" s="1"/>
    </row>
    <row r="66">
      <c r="A66" s="1"/>
      <c r="C66" s="1"/>
      <c r="D66" s="1"/>
      <c r="E66" s="1"/>
      <c r="M66" s="1"/>
    </row>
    <row r="67">
      <c r="A67" s="1"/>
      <c r="C67" s="1"/>
      <c r="D67" s="1"/>
      <c r="E67" s="1"/>
      <c r="M67" s="1"/>
    </row>
    <row r="68">
      <c r="A68" s="1"/>
      <c r="C68" s="1"/>
      <c r="D68" s="1"/>
      <c r="E68" s="1"/>
      <c r="M68" s="1"/>
    </row>
    <row r="69">
      <c r="A69" s="1"/>
      <c r="C69" s="1"/>
      <c r="D69" s="1"/>
      <c r="E69" s="1"/>
      <c r="M69" s="1"/>
    </row>
    <row r="70">
      <c r="A70" s="1"/>
      <c r="C70" s="1"/>
      <c r="D70" s="1"/>
      <c r="E70" s="1"/>
      <c r="M70" s="1"/>
    </row>
    <row r="71">
      <c r="A71" s="1"/>
      <c r="C71" s="1"/>
      <c r="D71" s="1"/>
      <c r="E71" s="1"/>
      <c r="M71" s="1"/>
    </row>
    <row r="72">
      <c r="A72" s="1"/>
      <c r="C72" s="1"/>
      <c r="D72" s="1"/>
      <c r="E72" s="1"/>
      <c r="M72" s="1"/>
    </row>
    <row r="73">
      <c r="A73" s="1"/>
      <c r="C73" s="1"/>
      <c r="D73" s="1"/>
      <c r="E73" s="1"/>
      <c r="M73" s="1"/>
    </row>
    <row r="74">
      <c r="A74" s="1"/>
      <c r="C74" s="1"/>
      <c r="D74" s="1"/>
      <c r="E74" s="1"/>
      <c r="M74" s="1"/>
    </row>
    <row r="75">
      <c r="A75" s="1"/>
      <c r="C75" s="1"/>
      <c r="D75" s="1"/>
      <c r="E75" s="1"/>
      <c r="M75" s="1"/>
    </row>
    <row r="76">
      <c r="A76" s="1"/>
      <c r="C76" s="1"/>
      <c r="D76" s="1"/>
      <c r="E76" s="1"/>
      <c r="M76" s="1"/>
    </row>
    <row r="77">
      <c r="A77" s="1"/>
      <c r="C77" s="1"/>
      <c r="D77" s="1"/>
      <c r="E77" s="1"/>
      <c r="M77" s="1"/>
    </row>
    <row r="78">
      <c r="A78" s="1"/>
      <c r="C78" s="1"/>
      <c r="D78" s="1"/>
      <c r="E78" s="1"/>
      <c r="M78" s="1"/>
    </row>
    <row r="79">
      <c r="A79" s="1"/>
      <c r="C79" s="1"/>
      <c r="D79" s="1"/>
      <c r="E79" s="1"/>
      <c r="M79" s="1"/>
    </row>
    <row r="80">
      <c r="A80" s="1"/>
      <c r="C80" s="1"/>
      <c r="D80" s="1"/>
      <c r="E80" s="1"/>
      <c r="M80" s="1"/>
    </row>
    <row r="81">
      <c r="A81" s="1"/>
      <c r="C81" s="1"/>
      <c r="D81" s="1"/>
      <c r="E81" s="1"/>
      <c r="M81" s="1"/>
    </row>
    <row r="82">
      <c r="A82" s="1"/>
      <c r="C82" s="1"/>
      <c r="D82" s="1"/>
      <c r="E82" s="1"/>
      <c r="M82" s="1"/>
    </row>
    <row r="83">
      <c r="A83" s="1"/>
      <c r="C83" s="1"/>
      <c r="D83" s="1"/>
      <c r="E83" s="1"/>
      <c r="M83" s="1"/>
    </row>
    <row r="84">
      <c r="A84" s="1"/>
      <c r="C84" s="1"/>
      <c r="D84" s="1"/>
      <c r="E84" s="1"/>
      <c r="M84" s="1"/>
    </row>
    <row r="85">
      <c r="A85" s="1"/>
      <c r="C85" s="1"/>
      <c r="D85" s="1"/>
      <c r="E85" s="1"/>
      <c r="M85" s="1"/>
    </row>
    <row r="86">
      <c r="A86" s="1"/>
      <c r="C86" s="1"/>
      <c r="D86" s="1"/>
      <c r="E86" s="1"/>
      <c r="M86" s="1"/>
    </row>
    <row r="87">
      <c r="A87" s="1"/>
      <c r="C87" s="1"/>
      <c r="D87" s="1"/>
      <c r="E87" s="1"/>
      <c r="M87" s="1"/>
    </row>
    <row r="88">
      <c r="A88" s="1"/>
      <c r="C88" s="1"/>
      <c r="D88" s="1"/>
      <c r="E88" s="1"/>
      <c r="M88" s="1"/>
    </row>
    <row r="89">
      <c r="A89" s="1"/>
      <c r="C89" s="1"/>
      <c r="D89" s="1"/>
      <c r="E89" s="1"/>
      <c r="M89" s="1"/>
    </row>
    <row r="90">
      <c r="A90" s="1"/>
      <c r="C90" s="1"/>
      <c r="D90" s="1"/>
      <c r="E90" s="1"/>
      <c r="M90" s="1"/>
    </row>
    <row r="91">
      <c r="A91" s="1"/>
      <c r="C91" s="1"/>
      <c r="D91" s="1"/>
      <c r="E91" s="1"/>
      <c r="M91" s="1"/>
    </row>
    <row r="92">
      <c r="A92" s="1"/>
      <c r="C92" s="1"/>
      <c r="D92" s="1"/>
      <c r="E92" s="1"/>
      <c r="M92" s="1"/>
    </row>
    <row r="93">
      <c r="A93" s="1"/>
      <c r="C93" s="1"/>
      <c r="D93" s="1"/>
      <c r="E93" s="1"/>
      <c r="M93" s="1"/>
    </row>
    <row r="94">
      <c r="A94" s="1"/>
      <c r="C94" s="1"/>
      <c r="D94" s="1"/>
      <c r="E94" s="1"/>
      <c r="M94" s="1"/>
    </row>
    <row r="95">
      <c r="A95" s="1"/>
      <c r="C95" s="1"/>
      <c r="D95" s="1"/>
      <c r="E95" s="1"/>
      <c r="M95" s="1"/>
    </row>
    <row r="96">
      <c r="A96" s="1"/>
      <c r="C96" s="1"/>
      <c r="D96" s="1"/>
      <c r="E96" s="1"/>
      <c r="M96" s="1"/>
    </row>
    <row r="97">
      <c r="A97" s="1"/>
      <c r="C97" s="1"/>
      <c r="D97" s="1"/>
      <c r="E97" s="1"/>
      <c r="M97" s="1"/>
    </row>
    <row r="98">
      <c r="A98" s="1"/>
      <c r="C98" s="1"/>
      <c r="D98" s="1"/>
      <c r="E98" s="1"/>
      <c r="M98" s="1"/>
    </row>
    <row r="99">
      <c r="A99" s="1"/>
      <c r="C99" s="1"/>
      <c r="D99" s="1"/>
      <c r="E99" s="1"/>
      <c r="M99" s="1"/>
    </row>
    <row r="100">
      <c r="A100" s="1"/>
      <c r="C100" s="1"/>
      <c r="D100" s="1"/>
      <c r="E100" s="1"/>
      <c r="M100" s="1"/>
    </row>
    <row r="101">
      <c r="A101" s="1"/>
      <c r="C101" s="1"/>
      <c r="D101" s="1"/>
      <c r="E101" s="1"/>
      <c r="M101" s="1"/>
    </row>
    <row r="102">
      <c r="A102" s="1"/>
      <c r="C102" s="1"/>
      <c r="D102" s="1"/>
      <c r="E102" s="1"/>
      <c r="M102" s="1"/>
    </row>
    <row r="103">
      <c r="A103" s="1"/>
      <c r="C103" s="1"/>
      <c r="D103" s="1"/>
      <c r="E103" s="1"/>
      <c r="M103" s="1"/>
    </row>
    <row r="104">
      <c r="A104" s="1"/>
      <c r="C104" s="1"/>
      <c r="D104" s="1"/>
      <c r="E104" s="1"/>
      <c r="M104" s="1"/>
    </row>
    <row r="105">
      <c r="A105" s="1"/>
      <c r="C105" s="1"/>
      <c r="D105" s="1"/>
      <c r="E105" s="1"/>
      <c r="M105" s="1"/>
    </row>
    <row r="106">
      <c r="A106" s="1"/>
      <c r="C106" s="1"/>
      <c r="D106" s="1"/>
      <c r="E106" s="1"/>
      <c r="M106" s="1"/>
    </row>
    <row r="107">
      <c r="A107" s="1"/>
      <c r="C107" s="1"/>
      <c r="D107" s="1"/>
      <c r="E107" s="1"/>
      <c r="M107" s="1"/>
    </row>
    <row r="108">
      <c r="A108" s="1"/>
      <c r="C108" s="1"/>
      <c r="D108" s="1"/>
      <c r="E108" s="1"/>
      <c r="M108" s="1"/>
    </row>
    <row r="109">
      <c r="A109" s="1"/>
      <c r="C109" s="1"/>
      <c r="D109" s="1"/>
      <c r="E109" s="1"/>
      <c r="M109" s="1"/>
    </row>
    <row r="110">
      <c r="A110" s="1"/>
      <c r="C110" s="1"/>
      <c r="D110" s="1"/>
      <c r="E110" s="1"/>
      <c r="M110" s="1"/>
    </row>
    <row r="111">
      <c r="A111" s="1"/>
      <c r="C111" s="1"/>
      <c r="D111" s="1"/>
      <c r="E111" s="1"/>
      <c r="M111" s="1"/>
    </row>
    <row r="112">
      <c r="A112" s="1"/>
      <c r="C112" s="1"/>
      <c r="D112" s="1"/>
      <c r="E112" s="1"/>
      <c r="M112" s="1"/>
    </row>
    <row r="113">
      <c r="A113" s="1"/>
      <c r="C113" s="1"/>
      <c r="D113" s="1"/>
      <c r="E113" s="1"/>
      <c r="M113" s="1"/>
    </row>
    <row r="114">
      <c r="A114" s="1"/>
      <c r="C114" s="1"/>
      <c r="D114" s="1"/>
      <c r="E114" s="1"/>
      <c r="M114" s="1"/>
    </row>
    <row r="115">
      <c r="A115" s="1"/>
      <c r="C115" s="1"/>
      <c r="D115" s="1"/>
      <c r="E115" s="1"/>
      <c r="M115" s="1"/>
    </row>
    <row r="116">
      <c r="A116" s="1"/>
      <c r="C116" s="1"/>
      <c r="D116" s="1"/>
      <c r="E116" s="1"/>
      <c r="M116" s="1"/>
    </row>
    <row r="117">
      <c r="A117" s="1"/>
      <c r="C117" s="1"/>
      <c r="D117" s="1"/>
      <c r="E117" s="1"/>
      <c r="M117" s="1"/>
    </row>
    <row r="118">
      <c r="A118" s="1"/>
      <c r="C118" s="1"/>
      <c r="D118" s="1"/>
      <c r="E118" s="1"/>
      <c r="M118" s="1"/>
    </row>
    <row r="119">
      <c r="A119" s="1"/>
      <c r="C119" s="1"/>
      <c r="D119" s="1"/>
      <c r="E119" s="1"/>
      <c r="M119" s="1"/>
    </row>
    <row r="120">
      <c r="A120" s="1"/>
      <c r="C120" s="1"/>
      <c r="D120" s="1"/>
      <c r="E120" s="1"/>
      <c r="M120" s="1"/>
    </row>
    <row r="121">
      <c r="A121" s="1"/>
      <c r="C121" s="1"/>
      <c r="D121" s="1"/>
      <c r="E121" s="1"/>
      <c r="M121" s="1"/>
    </row>
    <row r="122">
      <c r="A122" s="1"/>
      <c r="C122" s="1"/>
      <c r="D122" s="1"/>
      <c r="E122" s="1"/>
      <c r="M122" s="1"/>
    </row>
    <row r="123">
      <c r="A123" s="1"/>
      <c r="C123" s="1"/>
      <c r="D123" s="1"/>
      <c r="E123" s="1"/>
      <c r="M123" s="1"/>
    </row>
    <row r="124">
      <c r="A124" s="1"/>
      <c r="C124" s="1"/>
      <c r="D124" s="1"/>
      <c r="E124" s="1"/>
      <c r="M124" s="1"/>
    </row>
    <row r="125">
      <c r="A125" s="1"/>
      <c r="C125" s="1"/>
      <c r="D125" s="1"/>
      <c r="E125" s="1"/>
      <c r="M125" s="1"/>
    </row>
    <row r="126">
      <c r="A126" s="1"/>
      <c r="C126" s="1"/>
      <c r="D126" s="1"/>
      <c r="E126" s="1"/>
      <c r="M126" s="1"/>
    </row>
    <row r="127">
      <c r="A127" s="1"/>
      <c r="C127" s="1"/>
      <c r="D127" s="1"/>
      <c r="E127" s="1"/>
      <c r="M127" s="1"/>
    </row>
    <row r="128">
      <c r="A128" s="1"/>
      <c r="C128" s="1"/>
      <c r="D128" s="1"/>
      <c r="E128" s="1"/>
      <c r="M128" s="1"/>
    </row>
    <row r="129">
      <c r="A129" s="1"/>
      <c r="C129" s="1"/>
      <c r="D129" s="1"/>
      <c r="E129" s="1"/>
      <c r="M129" s="1"/>
    </row>
    <row r="130">
      <c r="A130" s="1"/>
      <c r="C130" s="1"/>
      <c r="D130" s="1"/>
      <c r="E130" s="1"/>
      <c r="M130" s="1"/>
    </row>
    <row r="131">
      <c r="A131" s="1"/>
      <c r="C131" s="1"/>
      <c r="D131" s="1"/>
      <c r="E131" s="1"/>
      <c r="M131" s="1"/>
    </row>
    <row r="132">
      <c r="A132" s="1"/>
      <c r="C132" s="1"/>
      <c r="D132" s="1"/>
      <c r="E132" s="1"/>
      <c r="M132" s="1"/>
    </row>
    <row r="133">
      <c r="A133" s="1"/>
      <c r="C133" s="1"/>
      <c r="D133" s="1"/>
      <c r="E133" s="1"/>
      <c r="M133" s="1"/>
    </row>
    <row r="134">
      <c r="A134" s="1"/>
      <c r="C134" s="1"/>
      <c r="D134" s="1"/>
      <c r="E134" s="1"/>
      <c r="M134" s="1"/>
    </row>
    <row r="135">
      <c r="A135" s="1"/>
      <c r="C135" s="1"/>
      <c r="D135" s="1"/>
      <c r="E135" s="1"/>
      <c r="M135" s="1"/>
    </row>
    <row r="136">
      <c r="A136" s="1"/>
      <c r="C136" s="1"/>
      <c r="D136" s="1"/>
      <c r="E136" s="1"/>
      <c r="M136" s="1"/>
    </row>
    <row r="137">
      <c r="A137" s="1"/>
      <c r="C137" s="1"/>
      <c r="D137" s="1"/>
      <c r="E137" s="1"/>
      <c r="M137" s="1"/>
    </row>
    <row r="138">
      <c r="A138" s="1"/>
      <c r="C138" s="1"/>
      <c r="D138" s="1"/>
      <c r="E138" s="1"/>
      <c r="M138" s="1"/>
    </row>
    <row r="139">
      <c r="A139" s="1"/>
      <c r="C139" s="1"/>
      <c r="D139" s="1"/>
      <c r="E139" s="1"/>
      <c r="M139" s="1"/>
    </row>
    <row r="140">
      <c r="A140" s="1"/>
      <c r="C140" s="1"/>
      <c r="D140" s="1"/>
      <c r="E140" s="1"/>
      <c r="M140" s="1"/>
    </row>
    <row r="141">
      <c r="A141" s="1"/>
      <c r="C141" s="1"/>
      <c r="D141" s="1"/>
      <c r="E141" s="1"/>
      <c r="M141" s="1"/>
    </row>
    <row r="142">
      <c r="A142" s="1"/>
      <c r="C142" s="1"/>
      <c r="D142" s="1"/>
      <c r="E142" s="1"/>
      <c r="M142" s="1"/>
    </row>
    <row r="143">
      <c r="A143" s="1"/>
      <c r="C143" s="1"/>
      <c r="D143" s="1"/>
      <c r="E143" s="1"/>
      <c r="M143" s="1"/>
    </row>
    <row r="144">
      <c r="A144" s="1"/>
      <c r="C144" s="1"/>
      <c r="D144" s="1"/>
      <c r="E144" s="1"/>
      <c r="M144" s="1"/>
    </row>
    <row r="145">
      <c r="A145" s="1"/>
      <c r="C145" s="1"/>
      <c r="D145" s="1"/>
      <c r="E145" s="1"/>
      <c r="M145" s="1"/>
    </row>
    <row r="146">
      <c r="A146" s="1"/>
      <c r="C146" s="1"/>
      <c r="D146" s="1"/>
      <c r="E146" s="1"/>
      <c r="M146" s="1"/>
    </row>
    <row r="147">
      <c r="A147" s="1"/>
      <c r="C147" s="1"/>
      <c r="D147" s="1"/>
      <c r="E147" s="1"/>
      <c r="M147" s="1"/>
    </row>
    <row r="148">
      <c r="A148" s="1"/>
      <c r="C148" s="1"/>
      <c r="D148" s="1"/>
      <c r="E148" s="1"/>
      <c r="M148" s="1"/>
    </row>
    <row r="149">
      <c r="A149" s="1"/>
      <c r="C149" s="1"/>
      <c r="D149" s="1"/>
      <c r="E149" s="1"/>
      <c r="M149" s="1"/>
    </row>
    <row r="150">
      <c r="A150" s="1"/>
      <c r="C150" s="1"/>
      <c r="D150" s="1"/>
      <c r="E150" s="1"/>
      <c r="M150" s="1"/>
    </row>
    <row r="151">
      <c r="A151" s="1"/>
      <c r="C151" s="1"/>
      <c r="D151" s="1"/>
      <c r="E151" s="1"/>
      <c r="M151" s="1"/>
    </row>
    <row r="152">
      <c r="A152" s="1"/>
      <c r="C152" s="1"/>
      <c r="D152" s="1"/>
      <c r="E152" s="1"/>
      <c r="M152" s="1"/>
    </row>
    <row r="153">
      <c r="A153" s="1"/>
      <c r="C153" s="1"/>
      <c r="D153" s="1"/>
      <c r="E153" s="1"/>
      <c r="M153" s="1"/>
    </row>
    <row r="154">
      <c r="A154" s="1"/>
      <c r="C154" s="1"/>
      <c r="D154" s="1"/>
      <c r="E154" s="1"/>
      <c r="M154" s="1"/>
    </row>
    <row r="155">
      <c r="A155" s="1"/>
      <c r="C155" s="1"/>
      <c r="D155" s="1"/>
      <c r="E155" s="1"/>
      <c r="M155" s="1"/>
    </row>
    <row r="156">
      <c r="A156" s="1"/>
      <c r="C156" s="1"/>
      <c r="D156" s="1"/>
      <c r="E156" s="1"/>
      <c r="M156" s="1"/>
    </row>
    <row r="157">
      <c r="A157" s="1"/>
      <c r="C157" s="1"/>
      <c r="D157" s="1"/>
      <c r="E157" s="1"/>
      <c r="M157" s="1"/>
    </row>
    <row r="158">
      <c r="A158" s="1"/>
      <c r="C158" s="1"/>
      <c r="D158" s="1"/>
      <c r="E158" s="1"/>
      <c r="M158" s="1"/>
    </row>
    <row r="159">
      <c r="A159" s="1"/>
      <c r="C159" s="1"/>
      <c r="D159" s="1"/>
      <c r="E159" s="1"/>
      <c r="M159" s="1"/>
    </row>
    <row r="160">
      <c r="A160" s="1"/>
      <c r="C160" s="1"/>
      <c r="D160" s="1"/>
      <c r="E160" s="1"/>
      <c r="M160" s="1"/>
    </row>
    <row r="161">
      <c r="A161" s="1"/>
      <c r="C161" s="1"/>
      <c r="D161" s="1"/>
      <c r="E161" s="1"/>
      <c r="M161" s="1"/>
    </row>
    <row r="162">
      <c r="A162" s="1"/>
      <c r="C162" s="1"/>
      <c r="D162" s="1"/>
      <c r="E162" s="1"/>
      <c r="M162" s="1"/>
    </row>
    <row r="163">
      <c r="A163" s="1"/>
      <c r="C163" s="1"/>
      <c r="D163" s="1"/>
      <c r="E163" s="1"/>
      <c r="M163" s="1"/>
    </row>
    <row r="164">
      <c r="A164" s="1"/>
      <c r="C164" s="1"/>
      <c r="D164" s="1"/>
      <c r="E164" s="1"/>
      <c r="M164" s="1"/>
    </row>
    <row r="165">
      <c r="A165" s="1"/>
      <c r="C165" s="1"/>
      <c r="D165" s="1"/>
      <c r="E165" s="1"/>
      <c r="M165" s="1"/>
    </row>
    <row r="166">
      <c r="A166" s="1"/>
      <c r="C166" s="1"/>
      <c r="D166" s="1"/>
      <c r="E166" s="1"/>
      <c r="M166" s="1"/>
    </row>
    <row r="167">
      <c r="A167" s="1"/>
      <c r="C167" s="1"/>
      <c r="D167" s="1"/>
      <c r="E167" s="1"/>
      <c r="M167" s="1"/>
    </row>
    <row r="168">
      <c r="A168" s="1"/>
      <c r="C168" s="1"/>
      <c r="D168" s="1"/>
      <c r="E168" s="1"/>
      <c r="M168" s="1"/>
    </row>
    <row r="169">
      <c r="A169" s="1"/>
      <c r="C169" s="1"/>
      <c r="D169" s="1"/>
      <c r="E169" s="1"/>
      <c r="M169" s="1"/>
    </row>
    <row r="170">
      <c r="A170" s="1"/>
      <c r="C170" s="1"/>
      <c r="D170" s="1"/>
      <c r="E170" s="1"/>
      <c r="M170" s="1"/>
    </row>
    <row r="171">
      <c r="A171" s="1"/>
      <c r="C171" s="1"/>
      <c r="D171" s="1"/>
      <c r="E171" s="1"/>
      <c r="M171" s="1"/>
    </row>
    <row r="172">
      <c r="A172" s="1"/>
      <c r="C172" s="1"/>
      <c r="D172" s="1"/>
      <c r="E172" s="1"/>
      <c r="M172" s="1"/>
    </row>
    <row r="173">
      <c r="A173" s="1"/>
      <c r="C173" s="1"/>
      <c r="D173" s="1"/>
      <c r="E173" s="1"/>
      <c r="M173" s="1"/>
    </row>
    <row r="174">
      <c r="A174" s="1"/>
      <c r="C174" s="1"/>
      <c r="D174" s="1"/>
      <c r="E174" s="1"/>
      <c r="M174" s="1"/>
    </row>
    <row r="175">
      <c r="A175" s="1"/>
      <c r="C175" s="1"/>
      <c r="D175" s="1"/>
      <c r="E175" s="1"/>
      <c r="M175" s="1"/>
    </row>
    <row r="176">
      <c r="A176" s="1"/>
      <c r="C176" s="1"/>
      <c r="D176" s="1"/>
      <c r="E176" s="1"/>
      <c r="M176" s="1"/>
    </row>
    <row r="177">
      <c r="A177" s="1"/>
      <c r="C177" s="1"/>
      <c r="D177" s="1"/>
      <c r="E177" s="1"/>
      <c r="M177" s="1"/>
    </row>
    <row r="178">
      <c r="A178" s="1"/>
      <c r="C178" s="1"/>
      <c r="D178" s="1"/>
      <c r="E178" s="1"/>
      <c r="M178" s="1"/>
    </row>
    <row r="179">
      <c r="A179" s="1"/>
      <c r="C179" s="1"/>
      <c r="D179" s="1"/>
      <c r="E179" s="1"/>
      <c r="M179" s="1"/>
    </row>
    <row r="180">
      <c r="A180" s="1"/>
      <c r="C180" s="1"/>
      <c r="D180" s="1"/>
      <c r="E180" s="1"/>
      <c r="M180" s="1"/>
    </row>
    <row r="181">
      <c r="A181" s="1"/>
      <c r="C181" s="1"/>
      <c r="D181" s="1"/>
      <c r="E181" s="1"/>
      <c r="M181" s="1"/>
    </row>
    <row r="182">
      <c r="A182" s="1"/>
      <c r="C182" s="1"/>
      <c r="D182" s="1"/>
      <c r="E182" s="1"/>
      <c r="M182" s="1"/>
    </row>
    <row r="183">
      <c r="A183" s="1"/>
      <c r="C183" s="1"/>
      <c r="D183" s="1"/>
      <c r="E183" s="1"/>
      <c r="M183" s="1"/>
    </row>
    <row r="184">
      <c r="A184" s="1"/>
      <c r="C184" s="1"/>
      <c r="D184" s="1"/>
      <c r="E184" s="1"/>
      <c r="M184" s="1"/>
    </row>
    <row r="185">
      <c r="A185" s="1"/>
      <c r="C185" s="1"/>
      <c r="D185" s="1"/>
      <c r="E185" s="1"/>
      <c r="M185" s="1"/>
    </row>
    <row r="186">
      <c r="A186" s="1"/>
      <c r="C186" s="1"/>
      <c r="D186" s="1"/>
      <c r="E186" s="1"/>
      <c r="M186" s="1"/>
    </row>
    <row r="187">
      <c r="A187" s="1"/>
      <c r="C187" s="1"/>
      <c r="D187" s="1"/>
      <c r="E187" s="1"/>
      <c r="M187" s="1"/>
    </row>
    <row r="188">
      <c r="A188" s="1"/>
      <c r="C188" s="1"/>
      <c r="D188" s="1"/>
      <c r="E188" s="1"/>
      <c r="M188" s="1"/>
    </row>
    <row r="189">
      <c r="A189" s="1"/>
      <c r="C189" s="1"/>
      <c r="D189" s="1"/>
      <c r="E189" s="1"/>
      <c r="M189" s="1"/>
    </row>
    <row r="190">
      <c r="A190" s="1"/>
      <c r="C190" s="1"/>
      <c r="D190" s="1"/>
      <c r="E190" s="1"/>
      <c r="M190" s="1"/>
    </row>
    <row r="191">
      <c r="A191" s="1"/>
      <c r="C191" s="1"/>
      <c r="D191" s="1"/>
      <c r="E191" s="1"/>
      <c r="M191" s="1"/>
    </row>
    <row r="192">
      <c r="A192" s="1"/>
      <c r="C192" s="1"/>
      <c r="D192" s="1"/>
      <c r="E192" s="1"/>
      <c r="M192" s="1"/>
    </row>
    <row r="193">
      <c r="A193" s="1"/>
      <c r="C193" s="1"/>
      <c r="D193" s="1"/>
      <c r="E193" s="1"/>
      <c r="M193" s="1"/>
    </row>
    <row r="194">
      <c r="A194" s="1"/>
      <c r="C194" s="1"/>
      <c r="D194" s="1"/>
      <c r="E194" s="1"/>
      <c r="M194" s="1"/>
    </row>
    <row r="195">
      <c r="A195" s="1"/>
      <c r="C195" s="1"/>
      <c r="D195" s="1"/>
      <c r="E195" s="1"/>
      <c r="M195" s="1"/>
    </row>
    <row r="196">
      <c r="A196" s="1"/>
      <c r="C196" s="1"/>
      <c r="D196" s="1"/>
      <c r="E196" s="1"/>
      <c r="M196" s="1"/>
    </row>
    <row r="197">
      <c r="A197" s="1"/>
      <c r="C197" s="1"/>
      <c r="D197" s="1"/>
      <c r="E197" s="1"/>
      <c r="M197" s="1"/>
    </row>
    <row r="198">
      <c r="A198" s="1"/>
      <c r="C198" s="1"/>
      <c r="D198" s="1"/>
      <c r="E198" s="1"/>
      <c r="M198" s="1"/>
    </row>
    <row r="199">
      <c r="A199" s="1"/>
      <c r="C199" s="1"/>
      <c r="D199" s="1"/>
      <c r="E199" s="1"/>
      <c r="M199" s="1"/>
    </row>
    <row r="200">
      <c r="A200" s="1"/>
      <c r="C200" s="1"/>
      <c r="D200" s="1"/>
      <c r="E200" s="1"/>
      <c r="M200" s="1"/>
    </row>
    <row r="201">
      <c r="A201" s="1"/>
      <c r="C201" s="1"/>
      <c r="D201" s="1"/>
      <c r="E201" s="1"/>
      <c r="M201" s="1"/>
    </row>
    <row r="202">
      <c r="A202" s="1"/>
      <c r="C202" s="1"/>
      <c r="D202" s="1"/>
      <c r="E202" s="1"/>
      <c r="M202" s="1"/>
    </row>
    <row r="203">
      <c r="A203" s="1"/>
      <c r="C203" s="1"/>
      <c r="D203" s="1"/>
      <c r="E203" s="1"/>
      <c r="M203" s="1"/>
    </row>
    <row r="204">
      <c r="A204" s="1"/>
      <c r="C204" s="1"/>
      <c r="D204" s="1"/>
      <c r="E204" s="1"/>
      <c r="M204" s="1"/>
    </row>
    <row r="205">
      <c r="A205" s="1"/>
      <c r="C205" s="1"/>
      <c r="D205" s="1"/>
      <c r="E205" s="1"/>
      <c r="M205" s="1"/>
    </row>
    <row r="206">
      <c r="A206" s="1"/>
      <c r="C206" s="1"/>
      <c r="D206" s="1"/>
      <c r="E206" s="1"/>
      <c r="M206" s="1"/>
    </row>
    <row r="207">
      <c r="A207" s="1"/>
      <c r="C207" s="1"/>
      <c r="D207" s="1"/>
      <c r="E207" s="1"/>
      <c r="M207" s="1"/>
    </row>
    <row r="208">
      <c r="A208" s="1"/>
      <c r="C208" s="1"/>
      <c r="D208" s="1"/>
      <c r="E208" s="1"/>
      <c r="M208" s="1"/>
    </row>
    <row r="209">
      <c r="A209" s="1"/>
      <c r="C209" s="1"/>
      <c r="D209" s="1"/>
      <c r="E209" s="1"/>
      <c r="M209" s="1"/>
    </row>
    <row r="210">
      <c r="A210" s="1"/>
      <c r="C210" s="1"/>
      <c r="D210" s="1"/>
      <c r="E210" s="1"/>
      <c r="M210" s="1"/>
    </row>
    <row r="211">
      <c r="A211" s="1"/>
      <c r="C211" s="1"/>
      <c r="D211" s="1"/>
      <c r="E211" s="1"/>
      <c r="M211" s="1"/>
    </row>
    <row r="212">
      <c r="A212" s="1"/>
      <c r="C212" s="1"/>
      <c r="D212" s="1"/>
      <c r="E212" s="1"/>
      <c r="M212" s="1"/>
    </row>
    <row r="213">
      <c r="A213" s="1"/>
      <c r="C213" s="1"/>
      <c r="D213" s="1"/>
      <c r="E213" s="1"/>
      <c r="M213" s="1"/>
    </row>
    <row r="214">
      <c r="A214" s="1"/>
      <c r="C214" s="1"/>
      <c r="D214" s="1"/>
      <c r="E214" s="1"/>
      <c r="M214" s="1"/>
    </row>
    <row r="215">
      <c r="A215" s="1"/>
      <c r="C215" s="1"/>
      <c r="D215" s="1"/>
      <c r="E215" s="1"/>
      <c r="M215" s="1"/>
    </row>
    <row r="216">
      <c r="A216" s="1"/>
      <c r="C216" s="1"/>
      <c r="D216" s="1"/>
      <c r="E216" s="1"/>
      <c r="M216" s="1"/>
    </row>
    <row r="217">
      <c r="A217" s="1"/>
      <c r="C217" s="1"/>
      <c r="D217" s="1"/>
      <c r="E217" s="1"/>
      <c r="M217" s="1"/>
    </row>
    <row r="218">
      <c r="A218" s="1"/>
      <c r="C218" s="1"/>
      <c r="D218" s="1"/>
      <c r="E218" s="1"/>
      <c r="M218" s="1"/>
    </row>
    <row r="219">
      <c r="A219" s="1"/>
      <c r="C219" s="1"/>
      <c r="D219" s="1"/>
      <c r="E219" s="1"/>
      <c r="M219" s="1"/>
    </row>
    <row r="220">
      <c r="A220" s="1"/>
      <c r="C220" s="1"/>
      <c r="D220" s="1"/>
      <c r="E220" s="1"/>
      <c r="M220" s="1"/>
    </row>
    <row r="221">
      <c r="A221" s="1"/>
      <c r="C221" s="1"/>
      <c r="D221" s="1"/>
      <c r="E221" s="1"/>
      <c r="M221" s="1"/>
    </row>
    <row r="222">
      <c r="A222" s="1"/>
      <c r="C222" s="1"/>
      <c r="D222" s="1"/>
      <c r="E222" s="1"/>
      <c r="M222" s="1"/>
    </row>
    <row r="223">
      <c r="A223" s="1"/>
      <c r="C223" s="1"/>
      <c r="D223" s="1"/>
      <c r="E223" s="1"/>
      <c r="M223" s="1"/>
    </row>
    <row r="224">
      <c r="A224" s="1"/>
      <c r="C224" s="1"/>
      <c r="D224" s="1"/>
      <c r="E224" s="1"/>
      <c r="M224" s="1"/>
    </row>
    <row r="225">
      <c r="A225" s="1"/>
      <c r="C225" s="1"/>
      <c r="D225" s="1"/>
      <c r="E225" s="1"/>
      <c r="M225" s="1"/>
    </row>
    <row r="226">
      <c r="A226" s="1"/>
      <c r="C226" s="1"/>
      <c r="D226" s="1"/>
      <c r="E226" s="1"/>
      <c r="M226" s="1"/>
    </row>
    <row r="227">
      <c r="A227" s="1"/>
      <c r="C227" s="1"/>
      <c r="D227" s="1"/>
      <c r="E227" s="1"/>
      <c r="M227" s="1"/>
    </row>
    <row r="228">
      <c r="A228" s="1"/>
      <c r="C228" s="1"/>
      <c r="D228" s="1"/>
      <c r="E228" s="1"/>
      <c r="M228" s="1"/>
    </row>
    <row r="229">
      <c r="A229" s="1"/>
      <c r="C229" s="1"/>
      <c r="D229" s="1"/>
      <c r="E229" s="1"/>
      <c r="M229" s="1"/>
    </row>
    <row r="230">
      <c r="A230" s="1"/>
      <c r="C230" s="1"/>
      <c r="D230" s="1"/>
      <c r="E230" s="1"/>
      <c r="M230" s="1"/>
    </row>
    <row r="231">
      <c r="A231" s="1"/>
      <c r="C231" s="1"/>
      <c r="D231" s="1"/>
      <c r="E231" s="1"/>
      <c r="M231" s="1"/>
    </row>
    <row r="232">
      <c r="A232" s="1"/>
      <c r="C232" s="1"/>
      <c r="D232" s="1"/>
      <c r="E232" s="1"/>
      <c r="M232" s="1"/>
    </row>
    <row r="233">
      <c r="A233" s="1"/>
      <c r="C233" s="1"/>
      <c r="D233" s="1"/>
      <c r="E233" s="1"/>
      <c r="M233" s="1"/>
    </row>
    <row r="234">
      <c r="A234" s="1"/>
      <c r="C234" s="1"/>
      <c r="D234" s="1"/>
      <c r="E234" s="1"/>
      <c r="M234" s="1"/>
    </row>
    <row r="235">
      <c r="A235" s="1"/>
      <c r="C235" s="1"/>
      <c r="D235" s="1"/>
      <c r="E235" s="1"/>
      <c r="M235" s="1"/>
    </row>
    <row r="236">
      <c r="A236" s="1"/>
      <c r="C236" s="1"/>
      <c r="D236" s="1"/>
      <c r="E236" s="1"/>
      <c r="M236" s="1"/>
    </row>
    <row r="237">
      <c r="A237" s="1"/>
      <c r="C237" s="1"/>
      <c r="D237" s="1"/>
      <c r="E237" s="1"/>
      <c r="M237" s="1"/>
    </row>
    <row r="238">
      <c r="A238" s="1"/>
      <c r="C238" s="1"/>
      <c r="D238" s="1"/>
      <c r="E238" s="1"/>
      <c r="M238" s="1"/>
    </row>
    <row r="239">
      <c r="A239" s="1"/>
      <c r="C239" s="1"/>
      <c r="D239" s="1"/>
      <c r="E239" s="1"/>
      <c r="M239" s="1"/>
    </row>
    <row r="240">
      <c r="A240" s="1"/>
      <c r="C240" s="1"/>
      <c r="D240" s="1"/>
      <c r="E240" s="1"/>
      <c r="M240" s="1"/>
    </row>
    <row r="241">
      <c r="A241" s="1"/>
      <c r="C241" s="1"/>
      <c r="D241" s="1"/>
      <c r="E241" s="1"/>
      <c r="M241" s="1"/>
    </row>
    <row r="242">
      <c r="A242" s="1"/>
      <c r="C242" s="1"/>
      <c r="D242" s="1"/>
      <c r="E242" s="1"/>
      <c r="M242" s="1"/>
    </row>
    <row r="243">
      <c r="A243" s="1"/>
      <c r="C243" s="1"/>
      <c r="D243" s="1"/>
      <c r="E243" s="1"/>
      <c r="M243" s="1"/>
    </row>
    <row r="244">
      <c r="A244" s="1"/>
      <c r="C244" s="1"/>
      <c r="D244" s="1"/>
      <c r="E244" s="1"/>
      <c r="M244" s="1"/>
    </row>
    <row r="245">
      <c r="A245" s="1"/>
      <c r="C245" s="1"/>
      <c r="D245" s="1"/>
      <c r="E245" s="1"/>
      <c r="M245" s="1"/>
    </row>
    <row r="246">
      <c r="A246" s="1"/>
      <c r="C246" s="1"/>
      <c r="D246" s="1"/>
      <c r="E246" s="1"/>
      <c r="M246" s="1"/>
    </row>
    <row r="247">
      <c r="A247" s="1"/>
      <c r="C247" s="1"/>
      <c r="D247" s="1"/>
      <c r="E247" s="1"/>
      <c r="M247" s="1"/>
    </row>
    <row r="248">
      <c r="A248" s="1"/>
      <c r="C248" s="1"/>
      <c r="D248" s="1"/>
      <c r="E248" s="1"/>
      <c r="M248" s="1"/>
    </row>
    <row r="249">
      <c r="A249" s="1"/>
      <c r="C249" s="1"/>
      <c r="D249" s="1"/>
      <c r="E249" s="1"/>
      <c r="M249" s="1"/>
    </row>
    <row r="250">
      <c r="A250" s="1"/>
      <c r="C250" s="1"/>
      <c r="D250" s="1"/>
      <c r="E250" s="1"/>
      <c r="M250" s="1"/>
    </row>
    <row r="251">
      <c r="A251" s="1"/>
      <c r="C251" s="1"/>
      <c r="D251" s="1"/>
      <c r="E251" s="1"/>
      <c r="M251" s="1"/>
    </row>
    <row r="252">
      <c r="A252" s="1"/>
      <c r="C252" s="1"/>
      <c r="D252" s="1"/>
      <c r="E252" s="1"/>
      <c r="M252" s="1"/>
    </row>
    <row r="253">
      <c r="A253" s="1"/>
      <c r="C253" s="1"/>
      <c r="D253" s="1"/>
      <c r="E253" s="1"/>
      <c r="M253" s="1"/>
    </row>
    <row r="254">
      <c r="A254" s="1"/>
      <c r="C254" s="1"/>
      <c r="D254" s="1"/>
      <c r="E254" s="1"/>
      <c r="M254" s="1"/>
    </row>
    <row r="255">
      <c r="A255" s="1"/>
      <c r="C255" s="1"/>
      <c r="D255" s="1"/>
      <c r="E255" s="1"/>
      <c r="M255" s="1"/>
    </row>
    <row r="256">
      <c r="A256" s="1"/>
      <c r="C256" s="1"/>
      <c r="D256" s="1"/>
      <c r="E256" s="1"/>
      <c r="M256" s="1"/>
    </row>
    <row r="257">
      <c r="A257" s="1"/>
      <c r="C257" s="1"/>
      <c r="D257" s="1"/>
      <c r="E257" s="1"/>
      <c r="M257" s="1"/>
    </row>
    <row r="258">
      <c r="A258" s="1"/>
      <c r="C258" s="1"/>
      <c r="D258" s="1"/>
      <c r="E258" s="1"/>
      <c r="M258" s="1"/>
    </row>
    <row r="259">
      <c r="A259" s="1"/>
      <c r="C259" s="1"/>
      <c r="D259" s="1"/>
      <c r="E259" s="1"/>
      <c r="M259" s="1"/>
    </row>
    <row r="260">
      <c r="A260" s="1"/>
      <c r="C260" s="1"/>
      <c r="D260" s="1"/>
      <c r="E260" s="1"/>
      <c r="M260" s="1"/>
    </row>
    <row r="261">
      <c r="A261" s="1"/>
      <c r="C261" s="1"/>
      <c r="D261" s="1"/>
      <c r="E261" s="1"/>
      <c r="M261" s="1"/>
    </row>
    <row r="262">
      <c r="A262" s="1"/>
      <c r="C262" s="1"/>
      <c r="D262" s="1"/>
      <c r="E262" s="1"/>
      <c r="M262" s="1"/>
    </row>
    <row r="263">
      <c r="A263" s="1"/>
      <c r="C263" s="1"/>
      <c r="D263" s="1"/>
      <c r="E263" s="1"/>
      <c r="M263" s="1"/>
    </row>
    <row r="264">
      <c r="A264" s="1"/>
      <c r="C264" s="1"/>
      <c r="D264" s="1"/>
      <c r="E264" s="1"/>
      <c r="M264" s="1"/>
    </row>
    <row r="265">
      <c r="A265" s="1"/>
      <c r="C265" s="1"/>
      <c r="D265" s="1"/>
      <c r="E265" s="1"/>
      <c r="M265" s="1"/>
    </row>
    <row r="266">
      <c r="A266" s="1"/>
      <c r="C266" s="1"/>
      <c r="D266" s="1"/>
      <c r="E266" s="1"/>
      <c r="M266" s="1"/>
    </row>
    <row r="267">
      <c r="A267" s="1"/>
      <c r="C267" s="1"/>
      <c r="D267" s="1"/>
      <c r="E267" s="1"/>
      <c r="M267" s="1"/>
    </row>
    <row r="268">
      <c r="A268" s="1"/>
      <c r="C268" s="1"/>
      <c r="D268" s="1"/>
      <c r="E268" s="1"/>
      <c r="M268" s="1"/>
    </row>
    <row r="269">
      <c r="A269" s="1"/>
      <c r="C269" s="1"/>
      <c r="D269" s="1"/>
      <c r="E269" s="1"/>
      <c r="M269" s="1"/>
    </row>
    <row r="270">
      <c r="A270" s="1"/>
      <c r="C270" s="1"/>
      <c r="D270" s="1"/>
      <c r="E270" s="1"/>
      <c r="M270" s="1"/>
    </row>
    <row r="271">
      <c r="A271" s="1"/>
      <c r="C271" s="1"/>
      <c r="D271" s="1"/>
      <c r="E271" s="1"/>
      <c r="M271" s="1"/>
    </row>
    <row r="272">
      <c r="A272" s="1"/>
      <c r="C272" s="1"/>
      <c r="D272" s="1"/>
      <c r="E272" s="1"/>
      <c r="M272" s="1"/>
    </row>
    <row r="273">
      <c r="A273" s="1"/>
      <c r="C273" s="1"/>
      <c r="D273" s="1"/>
      <c r="E273" s="1"/>
      <c r="M273" s="1"/>
    </row>
    <row r="274">
      <c r="A274" s="1"/>
      <c r="C274" s="1"/>
      <c r="D274" s="1"/>
      <c r="E274" s="1"/>
      <c r="M274" s="1"/>
    </row>
    <row r="275">
      <c r="A275" s="1"/>
      <c r="C275" s="1"/>
      <c r="D275" s="1"/>
      <c r="E275" s="1"/>
      <c r="M275" s="1"/>
    </row>
    <row r="276">
      <c r="A276" s="1"/>
      <c r="C276" s="1"/>
      <c r="D276" s="1"/>
      <c r="E276" s="1"/>
      <c r="M276" s="1"/>
    </row>
    <row r="277">
      <c r="A277" s="1"/>
      <c r="C277" s="1"/>
      <c r="D277" s="1"/>
      <c r="E277" s="1"/>
      <c r="M277" s="1"/>
    </row>
    <row r="278">
      <c r="A278" s="1"/>
      <c r="C278" s="1"/>
      <c r="D278" s="1"/>
      <c r="E278" s="1"/>
      <c r="M278" s="1"/>
    </row>
    <row r="279">
      <c r="A279" s="1"/>
      <c r="C279" s="1"/>
      <c r="D279" s="1"/>
      <c r="E279" s="1"/>
      <c r="M279" s="1"/>
    </row>
    <row r="280">
      <c r="A280" s="1"/>
      <c r="C280" s="1"/>
      <c r="D280" s="1"/>
      <c r="E280" s="1"/>
      <c r="M280" s="1"/>
    </row>
    <row r="281">
      <c r="A281" s="1"/>
      <c r="C281" s="1"/>
      <c r="D281" s="1"/>
      <c r="E281" s="1"/>
      <c r="M281" s="1"/>
    </row>
    <row r="282">
      <c r="A282" s="1"/>
      <c r="C282" s="1"/>
      <c r="D282" s="1"/>
      <c r="E282" s="1"/>
      <c r="M282" s="1"/>
    </row>
    <row r="283">
      <c r="A283" s="1"/>
      <c r="C283" s="1"/>
      <c r="D283" s="1"/>
      <c r="E283" s="1"/>
      <c r="M283" s="1"/>
    </row>
    <row r="284">
      <c r="A284" s="1"/>
      <c r="C284" s="1"/>
      <c r="D284" s="1"/>
      <c r="E284" s="1"/>
      <c r="M284" s="1"/>
    </row>
    <row r="285">
      <c r="A285" s="1"/>
      <c r="C285" s="1"/>
      <c r="D285" s="1"/>
      <c r="E285" s="1"/>
      <c r="M285" s="1"/>
    </row>
    <row r="286">
      <c r="A286" s="1"/>
      <c r="C286" s="1"/>
      <c r="D286" s="1"/>
      <c r="E286" s="1"/>
      <c r="M286" s="1"/>
    </row>
    <row r="287">
      <c r="A287" s="1"/>
      <c r="C287" s="1"/>
      <c r="D287" s="1"/>
      <c r="E287" s="1"/>
      <c r="M287" s="1"/>
    </row>
    <row r="288">
      <c r="A288" s="1"/>
      <c r="C288" s="1"/>
      <c r="D288" s="1"/>
      <c r="E288" s="1"/>
      <c r="M288" s="1"/>
    </row>
    <row r="289">
      <c r="A289" s="1"/>
      <c r="C289" s="1"/>
      <c r="D289" s="1"/>
      <c r="E289" s="1"/>
      <c r="M289" s="1"/>
    </row>
    <row r="290">
      <c r="A290" s="1"/>
      <c r="C290" s="1"/>
      <c r="D290" s="1"/>
      <c r="E290" s="1"/>
      <c r="M290" s="1"/>
    </row>
    <row r="291">
      <c r="A291" s="1"/>
      <c r="C291" s="1"/>
      <c r="D291" s="1"/>
      <c r="E291" s="1"/>
      <c r="M291" s="1"/>
    </row>
    <row r="292">
      <c r="A292" s="1"/>
      <c r="C292" s="1"/>
      <c r="D292" s="1"/>
      <c r="E292" s="1"/>
      <c r="M292" s="1"/>
    </row>
    <row r="293">
      <c r="A293" s="1"/>
      <c r="C293" s="1"/>
      <c r="D293" s="1"/>
      <c r="E293" s="1"/>
      <c r="M293" s="1"/>
    </row>
    <row r="294">
      <c r="A294" s="1"/>
      <c r="C294" s="1"/>
      <c r="D294" s="1"/>
      <c r="E294" s="1"/>
      <c r="M294" s="1"/>
    </row>
    <row r="295">
      <c r="A295" s="1"/>
      <c r="C295" s="1"/>
      <c r="D295" s="1"/>
      <c r="E295" s="1"/>
      <c r="M295" s="1"/>
    </row>
    <row r="296">
      <c r="A296" s="1"/>
      <c r="C296" s="1"/>
      <c r="D296" s="1"/>
      <c r="E296" s="1"/>
      <c r="M296" s="1"/>
    </row>
    <row r="297">
      <c r="A297" s="1"/>
      <c r="C297" s="1"/>
      <c r="D297" s="1"/>
      <c r="E297" s="1"/>
      <c r="M297" s="1"/>
    </row>
    <row r="298">
      <c r="A298" s="1"/>
      <c r="C298" s="1"/>
      <c r="D298" s="1"/>
      <c r="E298" s="1"/>
      <c r="M298" s="1"/>
    </row>
    <row r="299">
      <c r="A299" s="1"/>
      <c r="C299" s="1"/>
      <c r="D299" s="1"/>
      <c r="E299" s="1"/>
      <c r="M299" s="1"/>
    </row>
    <row r="300">
      <c r="A300" s="1"/>
      <c r="C300" s="1"/>
      <c r="D300" s="1"/>
      <c r="E300" s="1"/>
      <c r="M300" s="1"/>
    </row>
    <row r="301">
      <c r="A301" s="1"/>
      <c r="C301" s="1"/>
      <c r="D301" s="1"/>
      <c r="E301" s="1"/>
      <c r="M301" s="1"/>
    </row>
    <row r="302">
      <c r="A302" s="1"/>
      <c r="C302" s="1"/>
      <c r="D302" s="1"/>
      <c r="E302" s="1"/>
      <c r="M302" s="1"/>
    </row>
    <row r="303">
      <c r="A303" s="1"/>
      <c r="C303" s="1"/>
      <c r="D303" s="1"/>
      <c r="E303" s="1"/>
      <c r="M303" s="1"/>
    </row>
    <row r="304">
      <c r="A304" s="1"/>
      <c r="C304" s="1"/>
      <c r="D304" s="1"/>
      <c r="E304" s="1"/>
      <c r="M304" s="1"/>
    </row>
    <row r="305">
      <c r="A305" s="1"/>
      <c r="C305" s="1"/>
      <c r="D305" s="1"/>
      <c r="E305" s="1"/>
      <c r="M305" s="1"/>
    </row>
    <row r="306">
      <c r="A306" s="1"/>
      <c r="C306" s="1"/>
      <c r="D306" s="1"/>
      <c r="E306" s="1"/>
      <c r="M306" s="1"/>
    </row>
    <row r="307">
      <c r="A307" s="1"/>
      <c r="C307" s="1"/>
      <c r="D307" s="1"/>
      <c r="E307" s="1"/>
      <c r="M307" s="1"/>
    </row>
    <row r="308">
      <c r="A308" s="1"/>
      <c r="C308" s="1"/>
      <c r="D308" s="1"/>
      <c r="E308" s="1"/>
      <c r="M308" s="1"/>
    </row>
    <row r="309">
      <c r="A309" s="1"/>
      <c r="C309" s="1"/>
      <c r="D309" s="1"/>
      <c r="E309" s="1"/>
      <c r="M309" s="1"/>
    </row>
    <row r="310">
      <c r="A310" s="1"/>
      <c r="C310" s="1"/>
      <c r="D310" s="1"/>
      <c r="E310" s="1"/>
      <c r="M310" s="1"/>
    </row>
    <row r="311">
      <c r="A311" s="1"/>
      <c r="C311" s="1"/>
      <c r="D311" s="1"/>
      <c r="E311" s="1"/>
      <c r="M311" s="1"/>
    </row>
    <row r="312">
      <c r="A312" s="1"/>
      <c r="C312" s="1"/>
      <c r="D312" s="1"/>
      <c r="E312" s="1"/>
      <c r="M312" s="1"/>
    </row>
    <row r="313">
      <c r="A313" s="1"/>
      <c r="C313" s="1"/>
      <c r="D313" s="1"/>
      <c r="E313" s="1"/>
      <c r="M313" s="1"/>
    </row>
    <row r="314">
      <c r="A314" s="1"/>
      <c r="C314" s="1"/>
      <c r="D314" s="1"/>
      <c r="E314" s="1"/>
      <c r="M314" s="1"/>
    </row>
    <row r="315">
      <c r="A315" s="1"/>
      <c r="C315" s="1"/>
      <c r="D315" s="1"/>
      <c r="E315" s="1"/>
      <c r="M315" s="1"/>
    </row>
    <row r="316">
      <c r="A316" s="1"/>
      <c r="C316" s="1"/>
      <c r="D316" s="1"/>
      <c r="E316" s="1"/>
      <c r="M316" s="1"/>
    </row>
    <row r="317">
      <c r="A317" s="1"/>
      <c r="C317" s="1"/>
      <c r="D317" s="1"/>
      <c r="E317" s="1"/>
      <c r="M317" s="1"/>
    </row>
    <row r="318">
      <c r="A318" s="1"/>
      <c r="C318" s="1"/>
      <c r="D318" s="1"/>
      <c r="E318" s="1"/>
      <c r="M318" s="1"/>
    </row>
    <row r="319">
      <c r="A319" s="1"/>
      <c r="C319" s="1"/>
      <c r="D319" s="1"/>
      <c r="E319" s="1"/>
      <c r="M319" s="1"/>
    </row>
    <row r="320">
      <c r="A320" s="1"/>
      <c r="C320" s="1"/>
      <c r="D320" s="1"/>
      <c r="E320" s="1"/>
      <c r="M320" s="1"/>
    </row>
    <row r="321">
      <c r="A321" s="1"/>
      <c r="C321" s="1"/>
      <c r="D321" s="1"/>
      <c r="E321" s="1"/>
      <c r="M321" s="1"/>
    </row>
    <row r="322">
      <c r="A322" s="1"/>
      <c r="C322" s="1"/>
      <c r="D322" s="1"/>
      <c r="E322" s="1"/>
      <c r="M322" s="1"/>
    </row>
    <row r="323">
      <c r="A323" s="1"/>
      <c r="C323" s="1"/>
      <c r="D323" s="1"/>
      <c r="E323" s="1"/>
      <c r="M323" s="1"/>
    </row>
    <row r="324">
      <c r="A324" s="1"/>
      <c r="C324" s="1"/>
      <c r="D324" s="1"/>
      <c r="E324" s="1"/>
      <c r="M324" s="1"/>
    </row>
    <row r="325">
      <c r="A325" s="1"/>
      <c r="C325" s="1"/>
      <c r="D325" s="1"/>
      <c r="E325" s="1"/>
      <c r="M325" s="1"/>
    </row>
    <row r="326">
      <c r="A326" s="1"/>
      <c r="C326" s="1"/>
      <c r="D326" s="1"/>
      <c r="E326" s="1"/>
      <c r="M326" s="1"/>
    </row>
    <row r="327">
      <c r="A327" s="1"/>
      <c r="C327" s="1"/>
      <c r="D327" s="1"/>
      <c r="E327" s="1"/>
      <c r="M327" s="1"/>
    </row>
    <row r="328">
      <c r="A328" s="1"/>
      <c r="C328" s="1"/>
      <c r="D328" s="1"/>
      <c r="E328" s="1"/>
      <c r="M328" s="1"/>
    </row>
    <row r="329">
      <c r="A329" s="1"/>
      <c r="C329" s="1"/>
      <c r="D329" s="1"/>
      <c r="E329" s="1"/>
      <c r="M329" s="1"/>
    </row>
    <row r="330">
      <c r="A330" s="1"/>
      <c r="C330" s="1"/>
      <c r="D330" s="1"/>
      <c r="E330" s="1"/>
      <c r="M330" s="1"/>
    </row>
    <row r="331">
      <c r="A331" s="1"/>
      <c r="C331" s="1"/>
      <c r="D331" s="1"/>
      <c r="E331" s="1"/>
      <c r="M331" s="1"/>
    </row>
    <row r="332">
      <c r="A332" s="1"/>
      <c r="C332" s="1"/>
      <c r="D332" s="1"/>
      <c r="E332" s="1"/>
      <c r="M332" s="1"/>
    </row>
    <row r="333">
      <c r="A333" s="1"/>
      <c r="C333" s="1"/>
      <c r="D333" s="1"/>
      <c r="E333" s="1"/>
      <c r="M333" s="1"/>
    </row>
    <row r="334">
      <c r="A334" s="1"/>
      <c r="C334" s="1"/>
      <c r="D334" s="1"/>
      <c r="E334" s="1"/>
      <c r="M334" s="1"/>
    </row>
    <row r="335">
      <c r="A335" s="1"/>
      <c r="C335" s="1"/>
      <c r="D335" s="1"/>
      <c r="E335" s="1"/>
      <c r="M335" s="1"/>
    </row>
    <row r="336">
      <c r="A336" s="1"/>
      <c r="C336" s="1"/>
      <c r="D336" s="1"/>
      <c r="E336" s="1"/>
      <c r="M336" s="1"/>
    </row>
    <row r="337">
      <c r="A337" s="1"/>
      <c r="C337" s="1"/>
      <c r="D337" s="1"/>
      <c r="E337" s="1"/>
      <c r="M337" s="1"/>
    </row>
    <row r="338">
      <c r="A338" s="1"/>
      <c r="C338" s="1"/>
      <c r="D338" s="1"/>
      <c r="E338" s="1"/>
      <c r="M338" s="1"/>
    </row>
    <row r="339">
      <c r="A339" s="1"/>
      <c r="C339" s="1"/>
      <c r="D339" s="1"/>
      <c r="E339" s="1"/>
      <c r="M339" s="1"/>
    </row>
    <row r="340">
      <c r="A340" s="1"/>
      <c r="C340" s="1"/>
      <c r="D340" s="1"/>
      <c r="E340" s="1"/>
      <c r="M340" s="1"/>
    </row>
    <row r="341">
      <c r="A341" s="1"/>
      <c r="C341" s="1"/>
      <c r="D341" s="1"/>
      <c r="E341" s="1"/>
      <c r="M341" s="1"/>
    </row>
    <row r="342">
      <c r="A342" s="1"/>
      <c r="C342" s="1"/>
      <c r="D342" s="1"/>
      <c r="E342" s="1"/>
      <c r="M342" s="1"/>
    </row>
    <row r="343">
      <c r="A343" s="1"/>
      <c r="C343" s="1"/>
      <c r="D343" s="1"/>
      <c r="E343" s="1"/>
      <c r="M343" s="1"/>
    </row>
    <row r="344">
      <c r="A344" s="1"/>
      <c r="C344" s="1"/>
      <c r="D344" s="1"/>
      <c r="E344" s="1"/>
      <c r="M344" s="1"/>
    </row>
    <row r="345">
      <c r="A345" s="1"/>
      <c r="C345" s="1"/>
      <c r="D345" s="1"/>
      <c r="E345" s="1"/>
      <c r="M345" s="1"/>
    </row>
    <row r="346">
      <c r="A346" s="1"/>
      <c r="C346" s="1"/>
      <c r="D346" s="1"/>
      <c r="E346" s="1"/>
      <c r="M346" s="1"/>
    </row>
    <row r="347">
      <c r="A347" s="1"/>
      <c r="C347" s="1"/>
      <c r="D347" s="1"/>
      <c r="E347" s="1"/>
      <c r="M347" s="1"/>
    </row>
    <row r="348">
      <c r="A348" s="1"/>
      <c r="C348" s="1"/>
      <c r="D348" s="1"/>
      <c r="E348" s="1"/>
      <c r="M348" s="1"/>
    </row>
    <row r="349">
      <c r="A349" s="1"/>
      <c r="C349" s="1"/>
      <c r="D349" s="1"/>
      <c r="E349" s="1"/>
      <c r="M349" s="1"/>
    </row>
    <row r="350">
      <c r="A350" s="1"/>
      <c r="C350" s="1"/>
      <c r="D350" s="1"/>
      <c r="E350" s="1"/>
      <c r="M350" s="1"/>
    </row>
    <row r="351">
      <c r="A351" s="1"/>
      <c r="C351" s="1"/>
      <c r="D351" s="1"/>
      <c r="E351" s="1"/>
      <c r="M351" s="1"/>
    </row>
    <row r="352">
      <c r="A352" s="1"/>
      <c r="C352" s="1"/>
      <c r="D352" s="1"/>
      <c r="E352" s="1"/>
      <c r="M352" s="1"/>
    </row>
    <row r="353">
      <c r="A353" s="1"/>
      <c r="C353" s="1"/>
      <c r="D353" s="1"/>
      <c r="E353" s="1"/>
      <c r="M353" s="1"/>
    </row>
    <row r="354">
      <c r="A354" s="1"/>
      <c r="C354" s="1"/>
      <c r="D354" s="1"/>
      <c r="E354" s="1"/>
      <c r="M354" s="1"/>
    </row>
    <row r="355">
      <c r="A355" s="1"/>
      <c r="C355" s="1"/>
      <c r="D355" s="1"/>
      <c r="E355" s="1"/>
      <c r="M355" s="1"/>
    </row>
    <row r="356">
      <c r="A356" s="1"/>
      <c r="C356" s="1"/>
      <c r="D356" s="1"/>
      <c r="E356" s="1"/>
      <c r="M356" s="1"/>
    </row>
    <row r="357">
      <c r="A357" s="1"/>
      <c r="C357" s="1"/>
      <c r="D357" s="1"/>
      <c r="E357" s="1"/>
      <c r="M357" s="1"/>
    </row>
    <row r="358">
      <c r="A358" s="1"/>
      <c r="C358" s="1"/>
      <c r="D358" s="1"/>
      <c r="E358" s="1"/>
      <c r="M358" s="1"/>
    </row>
    <row r="359">
      <c r="A359" s="1"/>
      <c r="C359" s="1"/>
      <c r="D359" s="1"/>
      <c r="E359" s="1"/>
      <c r="M359" s="1"/>
    </row>
    <row r="360">
      <c r="A360" s="1"/>
      <c r="C360" s="1"/>
      <c r="D360" s="1"/>
      <c r="E360" s="1"/>
      <c r="M360" s="1"/>
    </row>
    <row r="361">
      <c r="A361" s="1"/>
      <c r="C361" s="1"/>
      <c r="D361" s="1"/>
      <c r="E361" s="1"/>
      <c r="M361" s="1"/>
    </row>
    <row r="362">
      <c r="A362" s="1"/>
      <c r="C362" s="1"/>
      <c r="D362" s="1"/>
      <c r="E362" s="1"/>
      <c r="M362" s="1"/>
    </row>
    <row r="363">
      <c r="A363" s="1"/>
      <c r="C363" s="1"/>
      <c r="D363" s="1"/>
      <c r="E363" s="1"/>
      <c r="M363" s="1"/>
    </row>
    <row r="364">
      <c r="A364" s="1"/>
      <c r="C364" s="1"/>
      <c r="D364" s="1"/>
      <c r="E364" s="1"/>
      <c r="M364" s="1"/>
    </row>
    <row r="365">
      <c r="A365" s="1"/>
      <c r="C365" s="1"/>
      <c r="D365" s="1"/>
      <c r="E365" s="1"/>
      <c r="M365" s="1"/>
    </row>
    <row r="366">
      <c r="A366" s="1"/>
      <c r="C366" s="1"/>
      <c r="D366" s="1"/>
      <c r="E366" s="1"/>
      <c r="M366" s="1"/>
    </row>
    <row r="367">
      <c r="A367" s="1"/>
      <c r="C367" s="1"/>
      <c r="D367" s="1"/>
      <c r="E367" s="1"/>
      <c r="M367" s="1"/>
    </row>
    <row r="368">
      <c r="A368" s="1"/>
      <c r="C368" s="1"/>
      <c r="D368" s="1"/>
      <c r="E368" s="1"/>
      <c r="M368" s="1"/>
    </row>
    <row r="369">
      <c r="A369" s="1"/>
      <c r="C369" s="1"/>
      <c r="D369" s="1"/>
      <c r="E369" s="1"/>
      <c r="M369" s="1"/>
    </row>
    <row r="370">
      <c r="A370" s="1"/>
      <c r="C370" s="1"/>
      <c r="D370" s="1"/>
      <c r="E370" s="1"/>
      <c r="M370" s="1"/>
    </row>
    <row r="371">
      <c r="A371" s="1"/>
      <c r="C371" s="1"/>
      <c r="D371" s="1"/>
      <c r="E371" s="1"/>
      <c r="M371" s="1"/>
    </row>
    <row r="372">
      <c r="A372" s="1"/>
      <c r="C372" s="1"/>
      <c r="D372" s="1"/>
      <c r="E372" s="1"/>
      <c r="M372" s="1"/>
    </row>
    <row r="373">
      <c r="A373" s="1"/>
      <c r="C373" s="1"/>
      <c r="D373" s="1"/>
      <c r="E373" s="1"/>
      <c r="M373" s="1"/>
    </row>
    <row r="374">
      <c r="A374" s="1"/>
      <c r="C374" s="1"/>
      <c r="D374" s="1"/>
      <c r="E374" s="1"/>
      <c r="M374" s="1"/>
    </row>
    <row r="375">
      <c r="A375" s="1"/>
      <c r="C375" s="1"/>
      <c r="D375" s="1"/>
      <c r="E375" s="1"/>
      <c r="M375" s="1"/>
    </row>
    <row r="376">
      <c r="A376" s="1"/>
      <c r="C376" s="1"/>
      <c r="D376" s="1"/>
      <c r="E376" s="1"/>
      <c r="M376" s="1"/>
    </row>
    <row r="377">
      <c r="A377" s="1"/>
      <c r="C377" s="1"/>
      <c r="D377" s="1"/>
      <c r="E377" s="1"/>
      <c r="M377" s="1"/>
    </row>
    <row r="378">
      <c r="A378" s="1"/>
      <c r="C378" s="1"/>
      <c r="D378" s="1"/>
      <c r="E378" s="1"/>
      <c r="M378" s="1"/>
    </row>
    <row r="379">
      <c r="A379" s="1"/>
      <c r="C379" s="1"/>
      <c r="D379" s="1"/>
      <c r="E379" s="1"/>
      <c r="M379" s="1"/>
    </row>
    <row r="380">
      <c r="A380" s="1"/>
      <c r="C380" s="1"/>
      <c r="D380" s="1"/>
      <c r="E380" s="1"/>
      <c r="M380" s="1"/>
    </row>
    <row r="381">
      <c r="A381" s="1"/>
      <c r="C381" s="1"/>
      <c r="D381" s="1"/>
      <c r="E381" s="1"/>
      <c r="M381" s="1"/>
    </row>
    <row r="382">
      <c r="A382" s="1"/>
      <c r="C382" s="1"/>
      <c r="D382" s="1"/>
      <c r="E382" s="1"/>
      <c r="M382" s="1"/>
    </row>
    <row r="383">
      <c r="A383" s="1"/>
      <c r="C383" s="1"/>
      <c r="D383" s="1"/>
      <c r="E383" s="1"/>
      <c r="M383" s="1"/>
    </row>
    <row r="384">
      <c r="A384" s="1"/>
      <c r="C384" s="1"/>
      <c r="D384" s="1"/>
      <c r="E384" s="1"/>
      <c r="M384" s="1"/>
    </row>
    <row r="385">
      <c r="A385" s="1"/>
      <c r="C385" s="1"/>
      <c r="D385" s="1"/>
      <c r="E385" s="1"/>
      <c r="M385" s="1"/>
    </row>
    <row r="386">
      <c r="A386" s="1"/>
      <c r="C386" s="1"/>
      <c r="D386" s="1"/>
      <c r="E386" s="1"/>
      <c r="M386" s="1"/>
    </row>
    <row r="387">
      <c r="A387" s="1"/>
      <c r="C387" s="1"/>
      <c r="D387" s="1"/>
      <c r="E387" s="1"/>
      <c r="M387" s="1"/>
    </row>
    <row r="388">
      <c r="A388" s="1"/>
      <c r="C388" s="1"/>
      <c r="D388" s="1"/>
      <c r="E388" s="1"/>
      <c r="M388" s="1"/>
    </row>
    <row r="389">
      <c r="A389" s="1"/>
      <c r="C389" s="1"/>
      <c r="D389" s="1"/>
      <c r="E389" s="1"/>
      <c r="M389" s="1"/>
    </row>
    <row r="390">
      <c r="A390" s="1"/>
      <c r="C390" s="1"/>
      <c r="D390" s="1"/>
      <c r="E390" s="1"/>
      <c r="M390" s="1"/>
    </row>
    <row r="391">
      <c r="A391" s="1"/>
      <c r="C391" s="1"/>
      <c r="D391" s="1"/>
      <c r="E391" s="1"/>
      <c r="M391" s="1"/>
    </row>
    <row r="392">
      <c r="A392" s="1"/>
      <c r="C392" s="1"/>
      <c r="D392" s="1"/>
      <c r="E392" s="1"/>
      <c r="M392" s="1"/>
    </row>
    <row r="393">
      <c r="A393" s="1"/>
      <c r="C393" s="1"/>
      <c r="D393" s="1"/>
      <c r="E393" s="1"/>
      <c r="M393" s="1"/>
    </row>
    <row r="394">
      <c r="A394" s="1"/>
      <c r="C394" s="1"/>
      <c r="D394" s="1"/>
      <c r="E394" s="1"/>
      <c r="M394" s="1"/>
    </row>
    <row r="395">
      <c r="A395" s="1"/>
      <c r="C395" s="1"/>
      <c r="D395" s="1"/>
      <c r="E395" s="1"/>
      <c r="M395" s="1"/>
    </row>
    <row r="396">
      <c r="A396" s="1"/>
      <c r="C396" s="1"/>
      <c r="D396" s="1"/>
      <c r="E396" s="1"/>
      <c r="M396" s="1"/>
    </row>
    <row r="397">
      <c r="A397" s="1"/>
      <c r="C397" s="1"/>
      <c r="D397" s="1"/>
      <c r="E397" s="1"/>
      <c r="M397" s="1"/>
    </row>
    <row r="398">
      <c r="A398" s="1"/>
      <c r="C398" s="1"/>
      <c r="D398" s="1"/>
      <c r="E398" s="1"/>
      <c r="M398" s="1"/>
    </row>
    <row r="399">
      <c r="A399" s="1"/>
      <c r="C399" s="1"/>
      <c r="D399" s="1"/>
      <c r="E399" s="1"/>
      <c r="M399" s="1"/>
    </row>
    <row r="400">
      <c r="A400" s="1"/>
      <c r="C400" s="1"/>
      <c r="D400" s="1"/>
      <c r="E400" s="1"/>
      <c r="M400" s="1"/>
    </row>
    <row r="401">
      <c r="A401" s="1"/>
      <c r="C401" s="1"/>
      <c r="D401" s="1"/>
      <c r="E401" s="1"/>
      <c r="M401" s="1"/>
    </row>
    <row r="402">
      <c r="A402" s="1"/>
      <c r="C402" s="1"/>
      <c r="D402" s="1"/>
      <c r="E402" s="1"/>
      <c r="M402" s="1"/>
    </row>
    <row r="403">
      <c r="A403" s="1"/>
      <c r="C403" s="1"/>
      <c r="D403" s="1"/>
      <c r="E403" s="1"/>
      <c r="M403" s="1"/>
    </row>
    <row r="404">
      <c r="A404" s="1"/>
      <c r="C404" s="1"/>
      <c r="D404" s="1"/>
      <c r="E404" s="1"/>
      <c r="M404" s="1"/>
    </row>
    <row r="405">
      <c r="A405" s="1"/>
      <c r="C405" s="1"/>
      <c r="D405" s="1"/>
      <c r="E405" s="1"/>
      <c r="M405" s="1"/>
    </row>
    <row r="406">
      <c r="A406" s="1"/>
      <c r="C406" s="1"/>
      <c r="D406" s="1"/>
      <c r="E406" s="1"/>
      <c r="M406" s="1"/>
    </row>
    <row r="407">
      <c r="A407" s="1"/>
      <c r="C407" s="1"/>
      <c r="D407" s="1"/>
      <c r="E407" s="1"/>
      <c r="M407" s="1"/>
    </row>
    <row r="408">
      <c r="A408" s="1"/>
      <c r="C408" s="1"/>
      <c r="D408" s="1"/>
      <c r="E408" s="1"/>
      <c r="M408" s="1"/>
    </row>
    <row r="409">
      <c r="A409" s="1"/>
      <c r="C409" s="1"/>
      <c r="D409" s="1"/>
      <c r="E409" s="1"/>
      <c r="M409" s="1"/>
    </row>
    <row r="410">
      <c r="A410" s="1"/>
      <c r="C410" s="1"/>
      <c r="D410" s="1"/>
      <c r="E410" s="1"/>
      <c r="M410" s="1"/>
    </row>
    <row r="411">
      <c r="A411" s="1"/>
      <c r="C411" s="1"/>
      <c r="D411" s="1"/>
      <c r="E411" s="1"/>
      <c r="M411" s="1"/>
    </row>
    <row r="412">
      <c r="A412" s="1"/>
      <c r="C412" s="1"/>
      <c r="D412" s="1"/>
      <c r="E412" s="1"/>
      <c r="M412" s="1"/>
    </row>
    <row r="413">
      <c r="A413" s="1"/>
      <c r="C413" s="1"/>
      <c r="D413" s="1"/>
      <c r="E413" s="1"/>
      <c r="M413" s="1"/>
    </row>
    <row r="414">
      <c r="A414" s="1"/>
      <c r="C414" s="1"/>
      <c r="D414" s="1"/>
      <c r="E414" s="1"/>
      <c r="M414" s="1"/>
    </row>
    <row r="415">
      <c r="A415" s="1"/>
      <c r="C415" s="1"/>
      <c r="D415" s="1"/>
      <c r="E415" s="1"/>
      <c r="M415" s="1"/>
    </row>
    <row r="416">
      <c r="A416" s="1"/>
      <c r="C416" s="1"/>
      <c r="D416" s="1"/>
      <c r="E416" s="1"/>
      <c r="M416" s="1"/>
    </row>
    <row r="417">
      <c r="A417" s="1"/>
      <c r="C417" s="1"/>
      <c r="D417" s="1"/>
      <c r="E417" s="1"/>
      <c r="M417" s="1"/>
    </row>
    <row r="418">
      <c r="A418" s="1"/>
      <c r="C418" s="1"/>
      <c r="D418" s="1"/>
      <c r="E418" s="1"/>
      <c r="M418" s="1"/>
    </row>
    <row r="419">
      <c r="A419" s="1"/>
      <c r="C419" s="1"/>
      <c r="D419" s="1"/>
      <c r="E419" s="1"/>
      <c r="M419" s="1"/>
    </row>
    <row r="420">
      <c r="A420" s="1"/>
      <c r="C420" s="1"/>
      <c r="D420" s="1"/>
      <c r="E420" s="1"/>
      <c r="M420" s="1"/>
    </row>
    <row r="421">
      <c r="A421" s="1"/>
      <c r="C421" s="1"/>
      <c r="D421" s="1"/>
      <c r="E421" s="1"/>
      <c r="M421" s="1"/>
    </row>
    <row r="422">
      <c r="A422" s="1"/>
      <c r="C422" s="1"/>
      <c r="D422" s="1"/>
      <c r="E422" s="1"/>
      <c r="M422" s="1"/>
    </row>
    <row r="423">
      <c r="A423" s="1"/>
      <c r="C423" s="1"/>
      <c r="D423" s="1"/>
      <c r="E423" s="1"/>
      <c r="M423" s="1"/>
    </row>
    <row r="424">
      <c r="A424" s="1"/>
      <c r="C424" s="1"/>
      <c r="D424" s="1"/>
      <c r="E424" s="1"/>
      <c r="M424" s="1"/>
    </row>
    <row r="425">
      <c r="A425" s="1"/>
      <c r="C425" s="1"/>
      <c r="D425" s="1"/>
      <c r="E425" s="1"/>
      <c r="M425" s="1"/>
    </row>
    <row r="426">
      <c r="A426" s="1"/>
      <c r="C426" s="1"/>
      <c r="D426" s="1"/>
      <c r="E426" s="1"/>
      <c r="M426" s="1"/>
    </row>
    <row r="427">
      <c r="A427" s="1"/>
      <c r="C427" s="1"/>
      <c r="D427" s="1"/>
      <c r="E427" s="1"/>
      <c r="M427" s="1"/>
    </row>
    <row r="428">
      <c r="A428" s="1"/>
      <c r="C428" s="1"/>
      <c r="D428" s="1"/>
      <c r="E428" s="1"/>
      <c r="M428" s="1"/>
    </row>
    <row r="429">
      <c r="A429" s="1"/>
      <c r="C429" s="1"/>
      <c r="D429" s="1"/>
      <c r="E429" s="1"/>
      <c r="M429" s="1"/>
    </row>
    <row r="430">
      <c r="A430" s="1"/>
      <c r="C430" s="1"/>
      <c r="D430" s="1"/>
      <c r="E430" s="1"/>
      <c r="M430" s="1"/>
    </row>
    <row r="431">
      <c r="A431" s="1"/>
      <c r="C431" s="1"/>
      <c r="D431" s="1"/>
      <c r="E431" s="1"/>
      <c r="M431" s="1"/>
    </row>
    <row r="432">
      <c r="A432" s="1"/>
      <c r="C432" s="1"/>
      <c r="D432" s="1"/>
      <c r="E432" s="1"/>
      <c r="M432" s="1"/>
    </row>
    <row r="433">
      <c r="A433" s="1"/>
      <c r="C433" s="1"/>
      <c r="D433" s="1"/>
      <c r="E433" s="1"/>
      <c r="M433" s="1"/>
    </row>
    <row r="434">
      <c r="A434" s="1"/>
      <c r="C434" s="1"/>
      <c r="D434" s="1"/>
      <c r="E434" s="1"/>
      <c r="M434" s="1"/>
    </row>
    <row r="435">
      <c r="A435" s="1"/>
      <c r="C435" s="1"/>
      <c r="D435" s="1"/>
      <c r="E435" s="1"/>
      <c r="M435" s="1"/>
    </row>
    <row r="436">
      <c r="A436" s="1"/>
      <c r="C436" s="1"/>
      <c r="D436" s="1"/>
      <c r="E436" s="1"/>
      <c r="M436" s="1"/>
    </row>
    <row r="437">
      <c r="A437" s="1"/>
      <c r="C437" s="1"/>
      <c r="D437" s="1"/>
      <c r="E437" s="1"/>
      <c r="M437" s="1"/>
    </row>
    <row r="438">
      <c r="A438" s="1"/>
      <c r="C438" s="1"/>
      <c r="D438" s="1"/>
      <c r="E438" s="1"/>
      <c r="M438" s="1"/>
    </row>
    <row r="439">
      <c r="A439" s="1"/>
      <c r="C439" s="1"/>
      <c r="D439" s="1"/>
      <c r="E439" s="1"/>
      <c r="M439" s="1"/>
    </row>
    <row r="440">
      <c r="A440" s="1"/>
      <c r="C440" s="1"/>
      <c r="D440" s="1"/>
      <c r="E440" s="1"/>
      <c r="M440" s="1"/>
    </row>
    <row r="441">
      <c r="A441" s="1"/>
      <c r="C441" s="1"/>
      <c r="D441" s="1"/>
      <c r="E441" s="1"/>
      <c r="M441" s="1"/>
    </row>
    <row r="442">
      <c r="A442" s="1"/>
      <c r="C442" s="1"/>
      <c r="D442" s="1"/>
      <c r="E442" s="1"/>
      <c r="M442" s="1"/>
    </row>
    <row r="443">
      <c r="A443" s="1"/>
      <c r="C443" s="1"/>
      <c r="D443" s="1"/>
      <c r="E443" s="1"/>
      <c r="M443" s="1"/>
    </row>
    <row r="444">
      <c r="A444" s="1"/>
      <c r="C444" s="1"/>
      <c r="D444" s="1"/>
      <c r="E444" s="1"/>
      <c r="M444" s="1"/>
    </row>
    <row r="445">
      <c r="A445" s="1"/>
      <c r="C445" s="1"/>
      <c r="D445" s="1"/>
      <c r="E445" s="1"/>
      <c r="M445" s="1"/>
    </row>
    <row r="446">
      <c r="A446" s="1"/>
      <c r="C446" s="1"/>
      <c r="D446" s="1"/>
      <c r="E446" s="1"/>
      <c r="M446" s="1"/>
    </row>
    <row r="447">
      <c r="A447" s="1"/>
      <c r="C447" s="1"/>
      <c r="D447" s="1"/>
      <c r="E447" s="1"/>
      <c r="M447" s="1"/>
    </row>
    <row r="448">
      <c r="A448" s="1"/>
      <c r="C448" s="1"/>
      <c r="D448" s="1"/>
      <c r="E448" s="1"/>
      <c r="M448" s="1"/>
    </row>
    <row r="449">
      <c r="A449" s="1"/>
      <c r="C449" s="1"/>
      <c r="D449" s="1"/>
      <c r="E449" s="1"/>
      <c r="M449" s="1"/>
    </row>
    <row r="450">
      <c r="A450" s="1"/>
      <c r="C450" s="1"/>
      <c r="D450" s="1"/>
      <c r="E450" s="1"/>
      <c r="M450" s="1"/>
    </row>
    <row r="451">
      <c r="A451" s="1"/>
      <c r="C451" s="1"/>
      <c r="D451" s="1"/>
      <c r="E451" s="1"/>
      <c r="M451" s="1"/>
    </row>
    <row r="452">
      <c r="A452" s="1"/>
      <c r="C452" s="1"/>
      <c r="D452" s="1"/>
      <c r="E452" s="1"/>
      <c r="M452" s="1"/>
    </row>
    <row r="453">
      <c r="A453" s="1"/>
      <c r="C453" s="1"/>
      <c r="D453" s="1"/>
      <c r="E453" s="1"/>
      <c r="M453" s="1"/>
    </row>
    <row r="454">
      <c r="A454" s="1"/>
      <c r="C454" s="1"/>
      <c r="D454" s="1"/>
      <c r="E454" s="1"/>
      <c r="M454" s="1"/>
    </row>
    <row r="455">
      <c r="A455" s="1"/>
      <c r="C455" s="1"/>
      <c r="D455" s="1"/>
      <c r="E455" s="1"/>
      <c r="M455" s="1"/>
    </row>
    <row r="456">
      <c r="A456" s="1"/>
      <c r="C456" s="1"/>
      <c r="D456" s="1"/>
      <c r="E456" s="1"/>
      <c r="M456" s="1"/>
    </row>
    <row r="457">
      <c r="A457" s="1"/>
      <c r="C457" s="1"/>
      <c r="D457" s="1"/>
      <c r="E457" s="1"/>
      <c r="M457" s="1"/>
    </row>
    <row r="458">
      <c r="A458" s="1"/>
      <c r="C458" s="1"/>
      <c r="D458" s="1"/>
      <c r="E458" s="1"/>
      <c r="M458" s="1"/>
    </row>
    <row r="459">
      <c r="A459" s="1"/>
      <c r="C459" s="1"/>
      <c r="D459" s="1"/>
      <c r="E459" s="1"/>
      <c r="M459" s="1"/>
    </row>
    <row r="460">
      <c r="A460" s="1"/>
      <c r="C460" s="1"/>
      <c r="D460" s="1"/>
      <c r="E460" s="1"/>
      <c r="M460" s="1"/>
    </row>
    <row r="461">
      <c r="A461" s="1"/>
      <c r="C461" s="1"/>
      <c r="D461" s="1"/>
      <c r="E461" s="1"/>
      <c r="M461" s="1"/>
    </row>
    <row r="462">
      <c r="A462" s="1"/>
      <c r="C462" s="1"/>
      <c r="D462" s="1"/>
      <c r="E462" s="1"/>
      <c r="M462" s="1"/>
    </row>
    <row r="463">
      <c r="A463" s="1"/>
      <c r="C463" s="1"/>
      <c r="D463" s="1"/>
      <c r="E463" s="1"/>
      <c r="M463" s="1"/>
    </row>
    <row r="464">
      <c r="A464" s="1"/>
      <c r="C464" s="1"/>
      <c r="D464" s="1"/>
      <c r="E464" s="1"/>
      <c r="M464" s="1"/>
    </row>
    <row r="465">
      <c r="A465" s="1"/>
      <c r="C465" s="1"/>
      <c r="D465" s="1"/>
      <c r="E465" s="1"/>
      <c r="M465" s="1"/>
    </row>
    <row r="466">
      <c r="A466" s="1"/>
      <c r="C466" s="1"/>
      <c r="D466" s="1"/>
      <c r="E466" s="1"/>
      <c r="M466" s="1"/>
    </row>
    <row r="467">
      <c r="A467" s="1"/>
      <c r="C467" s="1"/>
      <c r="D467" s="1"/>
      <c r="E467" s="1"/>
      <c r="M467" s="1"/>
    </row>
    <row r="468">
      <c r="A468" s="1"/>
      <c r="C468" s="1"/>
      <c r="D468" s="1"/>
      <c r="E468" s="1"/>
      <c r="M468" s="1"/>
    </row>
    <row r="469">
      <c r="A469" s="1"/>
      <c r="C469" s="1"/>
      <c r="D469" s="1"/>
      <c r="E469" s="1"/>
      <c r="M469" s="1"/>
    </row>
    <row r="470">
      <c r="A470" s="1"/>
      <c r="C470" s="1"/>
      <c r="D470" s="1"/>
      <c r="E470" s="1"/>
      <c r="M470" s="1"/>
    </row>
    <row r="471">
      <c r="A471" s="1"/>
      <c r="C471" s="1"/>
      <c r="D471" s="1"/>
      <c r="E471" s="1"/>
      <c r="M471" s="1"/>
    </row>
    <row r="472">
      <c r="A472" s="1"/>
      <c r="C472" s="1"/>
      <c r="D472" s="1"/>
      <c r="E472" s="1"/>
      <c r="M472" s="1"/>
    </row>
    <row r="473">
      <c r="A473" s="1"/>
      <c r="C473" s="1"/>
      <c r="D473" s="1"/>
      <c r="E473" s="1"/>
      <c r="M473" s="1"/>
    </row>
    <row r="474">
      <c r="A474" s="1"/>
      <c r="C474" s="1"/>
      <c r="D474" s="1"/>
      <c r="E474" s="1"/>
      <c r="M474" s="1"/>
    </row>
    <row r="475">
      <c r="A475" s="1"/>
      <c r="C475" s="1"/>
      <c r="D475" s="1"/>
      <c r="E475" s="1"/>
      <c r="M475" s="1"/>
    </row>
    <row r="476">
      <c r="A476" s="1"/>
      <c r="C476" s="1"/>
      <c r="D476" s="1"/>
      <c r="E476" s="1"/>
      <c r="M476" s="1"/>
    </row>
    <row r="477">
      <c r="A477" s="1"/>
      <c r="C477" s="1"/>
      <c r="D477" s="1"/>
      <c r="E477" s="1"/>
      <c r="M477" s="1"/>
    </row>
    <row r="478">
      <c r="A478" s="1"/>
      <c r="C478" s="1"/>
      <c r="D478" s="1"/>
      <c r="E478" s="1"/>
      <c r="M478" s="1"/>
    </row>
    <row r="479">
      <c r="A479" s="1"/>
      <c r="C479" s="1"/>
      <c r="D479" s="1"/>
      <c r="E479" s="1"/>
      <c r="M479" s="1"/>
    </row>
    <row r="480">
      <c r="A480" s="1"/>
      <c r="C480" s="1"/>
      <c r="D480" s="1"/>
      <c r="E480" s="1"/>
      <c r="M480" s="1"/>
    </row>
    <row r="481">
      <c r="A481" s="1"/>
      <c r="C481" s="1"/>
      <c r="D481" s="1"/>
      <c r="E481" s="1"/>
      <c r="M481" s="1"/>
    </row>
    <row r="482">
      <c r="A482" s="1"/>
      <c r="C482" s="1"/>
      <c r="D482" s="1"/>
      <c r="E482" s="1"/>
      <c r="M482" s="1"/>
    </row>
    <row r="483">
      <c r="A483" s="1"/>
      <c r="C483" s="1"/>
      <c r="D483" s="1"/>
      <c r="E483" s="1"/>
      <c r="M483" s="1"/>
    </row>
    <row r="484">
      <c r="A484" s="1"/>
      <c r="C484" s="1"/>
      <c r="D484" s="1"/>
      <c r="E484" s="1"/>
      <c r="M484" s="1"/>
    </row>
    <row r="485">
      <c r="A485" s="1"/>
      <c r="C485" s="1"/>
      <c r="D485" s="1"/>
      <c r="E485" s="1"/>
      <c r="M485" s="1"/>
    </row>
    <row r="486">
      <c r="A486" s="1"/>
      <c r="C486" s="1"/>
      <c r="D486" s="1"/>
      <c r="E486" s="1"/>
      <c r="M486" s="1"/>
    </row>
    <row r="487">
      <c r="A487" s="1"/>
      <c r="C487" s="1"/>
      <c r="D487" s="1"/>
      <c r="E487" s="1"/>
      <c r="M487" s="1"/>
    </row>
    <row r="488">
      <c r="A488" s="1"/>
      <c r="C488" s="1"/>
      <c r="D488" s="1"/>
      <c r="E488" s="1"/>
      <c r="M488" s="1"/>
    </row>
    <row r="489">
      <c r="A489" s="1"/>
      <c r="C489" s="1"/>
      <c r="D489" s="1"/>
      <c r="E489" s="1"/>
      <c r="M489" s="1"/>
    </row>
    <row r="490">
      <c r="A490" s="1"/>
      <c r="C490" s="1"/>
      <c r="D490" s="1"/>
      <c r="E490" s="1"/>
      <c r="M490" s="1"/>
    </row>
    <row r="491">
      <c r="A491" s="1"/>
      <c r="C491" s="1"/>
      <c r="D491" s="1"/>
      <c r="E491" s="1"/>
      <c r="M491" s="1"/>
    </row>
    <row r="492">
      <c r="A492" s="1"/>
      <c r="C492" s="1"/>
      <c r="D492" s="1"/>
      <c r="E492" s="1"/>
      <c r="M492" s="1"/>
    </row>
    <row r="493">
      <c r="A493" s="1"/>
      <c r="C493" s="1"/>
      <c r="D493" s="1"/>
      <c r="E493" s="1"/>
      <c r="M493" s="1"/>
    </row>
    <row r="494">
      <c r="A494" s="1"/>
      <c r="C494" s="1"/>
      <c r="D494" s="1"/>
      <c r="E494" s="1"/>
      <c r="M494" s="1"/>
    </row>
    <row r="495">
      <c r="A495" s="1"/>
      <c r="C495" s="1"/>
      <c r="D495" s="1"/>
      <c r="E495" s="1"/>
      <c r="M495" s="1"/>
    </row>
    <row r="496">
      <c r="A496" s="1"/>
      <c r="C496" s="1"/>
      <c r="D496" s="1"/>
      <c r="E496" s="1"/>
      <c r="M496" s="1"/>
    </row>
    <row r="497">
      <c r="A497" s="1"/>
      <c r="C497" s="1"/>
      <c r="D497" s="1"/>
      <c r="E497" s="1"/>
      <c r="M497" s="1"/>
    </row>
    <row r="498">
      <c r="A498" s="1"/>
      <c r="C498" s="1"/>
      <c r="D498" s="1"/>
      <c r="E498" s="1"/>
      <c r="M498" s="1"/>
    </row>
    <row r="499">
      <c r="A499" s="1"/>
      <c r="C499" s="1"/>
      <c r="D499" s="1"/>
      <c r="E499" s="1"/>
      <c r="M499" s="1"/>
    </row>
    <row r="500">
      <c r="A500" s="1"/>
      <c r="C500" s="1"/>
      <c r="D500" s="1"/>
      <c r="E500" s="1"/>
      <c r="M500" s="1"/>
    </row>
    <row r="501">
      <c r="A501" s="1"/>
      <c r="C501" s="1"/>
      <c r="D501" s="1"/>
      <c r="E501" s="1"/>
      <c r="M501" s="1"/>
    </row>
    <row r="502">
      <c r="A502" s="1"/>
      <c r="C502" s="1"/>
      <c r="D502" s="1"/>
      <c r="E502" s="1"/>
      <c r="M502" s="1"/>
    </row>
    <row r="503">
      <c r="A503" s="1"/>
      <c r="C503" s="1"/>
      <c r="D503" s="1"/>
      <c r="E503" s="1"/>
      <c r="M503" s="1"/>
    </row>
    <row r="504">
      <c r="A504" s="1"/>
      <c r="C504" s="1"/>
      <c r="D504" s="1"/>
      <c r="E504" s="1"/>
      <c r="M504" s="1"/>
    </row>
    <row r="505">
      <c r="A505" s="1"/>
      <c r="C505" s="1"/>
      <c r="D505" s="1"/>
      <c r="E505" s="1"/>
      <c r="M505" s="1"/>
    </row>
    <row r="506">
      <c r="A506" s="1"/>
      <c r="C506" s="1"/>
      <c r="D506" s="1"/>
      <c r="E506" s="1"/>
      <c r="M506" s="1"/>
    </row>
    <row r="507">
      <c r="A507" s="1"/>
      <c r="C507" s="1"/>
      <c r="D507" s="1"/>
      <c r="E507" s="1"/>
      <c r="M507" s="1"/>
    </row>
    <row r="508">
      <c r="A508" s="1"/>
      <c r="C508" s="1"/>
      <c r="D508" s="1"/>
      <c r="E508" s="1"/>
      <c r="M508" s="1"/>
    </row>
    <row r="509">
      <c r="A509" s="1"/>
      <c r="C509" s="1"/>
      <c r="D509" s="1"/>
      <c r="E509" s="1"/>
      <c r="M509" s="1"/>
    </row>
    <row r="510">
      <c r="A510" s="1"/>
      <c r="C510" s="1"/>
      <c r="D510" s="1"/>
      <c r="E510" s="1"/>
      <c r="M510" s="1"/>
    </row>
    <row r="511">
      <c r="A511" s="1"/>
      <c r="C511" s="1"/>
      <c r="D511" s="1"/>
      <c r="E511" s="1"/>
      <c r="M511" s="1"/>
    </row>
    <row r="512">
      <c r="A512" s="1"/>
      <c r="C512" s="1"/>
      <c r="D512" s="1"/>
      <c r="E512" s="1"/>
      <c r="M512" s="1"/>
    </row>
    <row r="513">
      <c r="A513" s="1"/>
      <c r="C513" s="1"/>
      <c r="D513" s="1"/>
      <c r="E513" s="1"/>
      <c r="M513" s="1"/>
    </row>
    <row r="514">
      <c r="A514" s="1"/>
      <c r="C514" s="1"/>
      <c r="D514" s="1"/>
      <c r="E514" s="1"/>
      <c r="M514" s="1"/>
    </row>
    <row r="515">
      <c r="A515" s="1"/>
      <c r="C515" s="1"/>
      <c r="D515" s="1"/>
      <c r="E515" s="1"/>
      <c r="M515" s="1"/>
    </row>
    <row r="516">
      <c r="A516" s="1"/>
      <c r="C516" s="1"/>
      <c r="D516" s="1"/>
      <c r="E516" s="1"/>
      <c r="M516" s="1"/>
    </row>
    <row r="517">
      <c r="A517" s="1"/>
      <c r="C517" s="1"/>
      <c r="D517" s="1"/>
      <c r="E517" s="1"/>
      <c r="M517" s="1"/>
    </row>
    <row r="518">
      <c r="A518" s="1"/>
      <c r="C518" s="1"/>
      <c r="D518" s="1"/>
      <c r="E518" s="1"/>
      <c r="M518" s="1"/>
    </row>
    <row r="519">
      <c r="A519" s="1"/>
      <c r="C519" s="1"/>
      <c r="D519" s="1"/>
      <c r="E519" s="1"/>
      <c r="M519" s="1"/>
    </row>
    <row r="520">
      <c r="A520" s="1"/>
      <c r="C520" s="1"/>
      <c r="D520" s="1"/>
      <c r="E520" s="1"/>
      <c r="M520" s="1"/>
    </row>
    <row r="521">
      <c r="A521" s="1"/>
      <c r="C521" s="1"/>
      <c r="D521" s="1"/>
      <c r="E521" s="1"/>
      <c r="M521" s="1"/>
    </row>
    <row r="522">
      <c r="A522" s="1"/>
      <c r="C522" s="1"/>
      <c r="D522" s="1"/>
      <c r="E522" s="1"/>
      <c r="M522" s="1"/>
    </row>
    <row r="523">
      <c r="A523" s="1"/>
      <c r="C523" s="1"/>
      <c r="D523" s="1"/>
      <c r="E523" s="1"/>
      <c r="M523" s="1"/>
    </row>
    <row r="524">
      <c r="A524" s="1"/>
      <c r="C524" s="1"/>
      <c r="D524" s="1"/>
      <c r="E524" s="1"/>
      <c r="M524" s="1"/>
    </row>
    <row r="525">
      <c r="A525" s="1"/>
      <c r="C525" s="1"/>
      <c r="D525" s="1"/>
      <c r="E525" s="1"/>
      <c r="M525" s="1"/>
    </row>
    <row r="526">
      <c r="A526" s="1"/>
      <c r="C526" s="1"/>
      <c r="D526" s="1"/>
      <c r="E526" s="1"/>
      <c r="M526" s="1"/>
    </row>
    <row r="527">
      <c r="A527" s="1"/>
      <c r="C527" s="1"/>
      <c r="D527" s="1"/>
      <c r="E527" s="1"/>
      <c r="M527" s="1"/>
    </row>
    <row r="528">
      <c r="A528" s="1"/>
      <c r="C528" s="1"/>
      <c r="D528" s="1"/>
      <c r="E528" s="1"/>
      <c r="M528" s="1"/>
    </row>
    <row r="529">
      <c r="A529" s="1"/>
      <c r="C529" s="1"/>
      <c r="D529" s="1"/>
      <c r="E529" s="1"/>
      <c r="M529" s="1"/>
    </row>
    <row r="530">
      <c r="A530" s="1"/>
      <c r="C530" s="1"/>
      <c r="D530" s="1"/>
      <c r="E530" s="1"/>
      <c r="M530" s="1"/>
    </row>
    <row r="531">
      <c r="A531" s="1"/>
      <c r="C531" s="1"/>
      <c r="D531" s="1"/>
      <c r="E531" s="1"/>
      <c r="M531" s="1"/>
    </row>
    <row r="532">
      <c r="A532" s="1"/>
      <c r="C532" s="1"/>
      <c r="D532" s="1"/>
      <c r="E532" s="1"/>
      <c r="M532" s="1"/>
    </row>
    <row r="533">
      <c r="A533" s="1"/>
      <c r="C533" s="1"/>
      <c r="D533" s="1"/>
      <c r="E533" s="1"/>
      <c r="M533" s="1"/>
    </row>
    <row r="534">
      <c r="A534" s="1"/>
      <c r="C534" s="1"/>
      <c r="D534" s="1"/>
      <c r="E534" s="1"/>
      <c r="M534" s="1"/>
    </row>
    <row r="535">
      <c r="A535" s="1"/>
      <c r="C535" s="1"/>
      <c r="D535" s="1"/>
      <c r="E535" s="1"/>
      <c r="M535" s="1"/>
    </row>
    <row r="536">
      <c r="A536" s="1"/>
      <c r="C536" s="1"/>
      <c r="D536" s="1"/>
      <c r="E536" s="1"/>
      <c r="M536" s="1"/>
    </row>
    <row r="537">
      <c r="A537" s="1"/>
      <c r="C537" s="1"/>
      <c r="D537" s="1"/>
      <c r="E537" s="1"/>
      <c r="M537" s="1"/>
    </row>
    <row r="538">
      <c r="A538" s="1"/>
      <c r="C538" s="1"/>
      <c r="D538" s="1"/>
      <c r="E538" s="1"/>
      <c r="M538" s="1"/>
    </row>
    <row r="539">
      <c r="A539" s="1"/>
      <c r="C539" s="1"/>
      <c r="D539" s="1"/>
      <c r="E539" s="1"/>
      <c r="M539" s="1"/>
    </row>
    <row r="540">
      <c r="A540" s="1"/>
      <c r="C540" s="1"/>
      <c r="D540" s="1"/>
      <c r="E540" s="1"/>
      <c r="M540" s="1"/>
    </row>
    <row r="541">
      <c r="A541" s="1"/>
      <c r="C541" s="1"/>
      <c r="D541" s="1"/>
      <c r="E541" s="1"/>
      <c r="M541" s="1"/>
    </row>
    <row r="542">
      <c r="A542" s="1"/>
      <c r="C542" s="1"/>
      <c r="D542" s="1"/>
      <c r="E542" s="1"/>
      <c r="M542" s="1"/>
    </row>
    <row r="543">
      <c r="A543" s="1"/>
      <c r="C543" s="1"/>
      <c r="D543" s="1"/>
      <c r="E543" s="1"/>
      <c r="M543" s="1"/>
    </row>
    <row r="544">
      <c r="A544" s="1"/>
      <c r="C544" s="1"/>
      <c r="D544" s="1"/>
      <c r="E544" s="1"/>
      <c r="M544" s="1"/>
    </row>
    <row r="545">
      <c r="A545" s="1"/>
      <c r="C545" s="1"/>
      <c r="D545" s="1"/>
      <c r="E545" s="1"/>
      <c r="M545" s="1"/>
    </row>
    <row r="546">
      <c r="A546" s="1"/>
      <c r="C546" s="1"/>
      <c r="D546" s="1"/>
      <c r="E546" s="1"/>
      <c r="M546" s="1"/>
    </row>
    <row r="547">
      <c r="A547" s="1"/>
      <c r="C547" s="1"/>
      <c r="D547" s="1"/>
      <c r="E547" s="1"/>
      <c r="M547" s="1"/>
    </row>
    <row r="548">
      <c r="A548" s="1"/>
      <c r="C548" s="1"/>
      <c r="D548" s="1"/>
      <c r="E548" s="1"/>
      <c r="M548" s="1"/>
    </row>
    <row r="549">
      <c r="A549" s="1"/>
      <c r="C549" s="1"/>
      <c r="D549" s="1"/>
      <c r="E549" s="1"/>
      <c r="M549" s="1"/>
    </row>
    <row r="550">
      <c r="A550" s="1"/>
      <c r="C550" s="1"/>
      <c r="D550" s="1"/>
      <c r="E550" s="1"/>
      <c r="M550" s="1"/>
    </row>
    <row r="551">
      <c r="A551" s="1"/>
      <c r="C551" s="1"/>
      <c r="D551" s="1"/>
      <c r="E551" s="1"/>
      <c r="M551" s="1"/>
    </row>
    <row r="552">
      <c r="A552" s="1"/>
      <c r="C552" s="1"/>
      <c r="D552" s="1"/>
      <c r="E552" s="1"/>
      <c r="M552" s="1"/>
    </row>
    <row r="553">
      <c r="A553" s="1"/>
      <c r="C553" s="1"/>
      <c r="D553" s="1"/>
      <c r="E553" s="1"/>
      <c r="M553" s="1"/>
    </row>
    <row r="554">
      <c r="A554" s="1"/>
      <c r="C554" s="1"/>
      <c r="D554" s="1"/>
      <c r="E554" s="1"/>
      <c r="M554" s="1"/>
    </row>
    <row r="555">
      <c r="A555" s="1"/>
      <c r="C555" s="1"/>
      <c r="D555" s="1"/>
      <c r="E555" s="1"/>
      <c r="M555" s="1"/>
    </row>
    <row r="556">
      <c r="A556" s="1"/>
      <c r="C556" s="1"/>
      <c r="D556" s="1"/>
      <c r="E556" s="1"/>
      <c r="M556" s="1"/>
    </row>
    <row r="557">
      <c r="A557" s="1"/>
      <c r="C557" s="1"/>
      <c r="D557" s="1"/>
      <c r="E557" s="1"/>
      <c r="M557" s="1"/>
    </row>
    <row r="558">
      <c r="A558" s="1"/>
      <c r="C558" s="1"/>
      <c r="D558" s="1"/>
      <c r="E558" s="1"/>
      <c r="M558" s="1"/>
    </row>
    <row r="559">
      <c r="A559" s="1"/>
      <c r="C559" s="1"/>
      <c r="D559" s="1"/>
      <c r="E559" s="1"/>
      <c r="M559" s="1"/>
    </row>
    <row r="560">
      <c r="A560" s="1"/>
      <c r="C560" s="1"/>
      <c r="D560" s="1"/>
      <c r="E560" s="1"/>
      <c r="M560" s="1"/>
    </row>
    <row r="561">
      <c r="A561" s="1"/>
      <c r="C561" s="1"/>
      <c r="D561" s="1"/>
      <c r="E561" s="1"/>
      <c r="M561" s="1"/>
    </row>
    <row r="562">
      <c r="A562" s="1"/>
      <c r="C562" s="1"/>
      <c r="D562" s="1"/>
      <c r="E562" s="1"/>
      <c r="M562" s="1"/>
    </row>
    <row r="563">
      <c r="A563" s="1"/>
      <c r="C563" s="1"/>
      <c r="D563" s="1"/>
      <c r="E563" s="1"/>
      <c r="M563" s="1"/>
    </row>
    <row r="564">
      <c r="A564" s="1"/>
      <c r="C564" s="1"/>
      <c r="D564" s="1"/>
      <c r="E564" s="1"/>
      <c r="M564" s="1"/>
    </row>
    <row r="565">
      <c r="A565" s="1"/>
      <c r="C565" s="1"/>
      <c r="D565" s="1"/>
      <c r="E565" s="1"/>
      <c r="M565" s="1"/>
    </row>
    <row r="566">
      <c r="A566" s="1"/>
      <c r="C566" s="1"/>
      <c r="D566" s="1"/>
      <c r="E566" s="1"/>
      <c r="M566" s="1"/>
    </row>
    <row r="567">
      <c r="A567" s="1"/>
      <c r="C567" s="1"/>
      <c r="D567" s="1"/>
      <c r="E567" s="1"/>
      <c r="M567" s="1"/>
    </row>
    <row r="568">
      <c r="A568" s="1"/>
      <c r="C568" s="1"/>
      <c r="D568" s="1"/>
      <c r="E568" s="1"/>
      <c r="M568" s="1"/>
    </row>
    <row r="569">
      <c r="A569" s="1"/>
      <c r="C569" s="1"/>
      <c r="D569" s="1"/>
      <c r="E569" s="1"/>
      <c r="M569" s="1"/>
    </row>
    <row r="570">
      <c r="A570" s="1"/>
      <c r="C570" s="1"/>
      <c r="D570" s="1"/>
      <c r="E570" s="1"/>
      <c r="M570" s="1"/>
    </row>
    <row r="571">
      <c r="A571" s="1"/>
      <c r="C571" s="1"/>
      <c r="D571" s="1"/>
      <c r="E571" s="1"/>
      <c r="M571" s="1"/>
    </row>
    <row r="572">
      <c r="A572" s="1"/>
      <c r="C572" s="1"/>
      <c r="D572" s="1"/>
      <c r="E572" s="1"/>
      <c r="M572" s="1"/>
    </row>
    <row r="573">
      <c r="A573" s="1"/>
      <c r="C573" s="1"/>
      <c r="D573" s="1"/>
      <c r="E573" s="1"/>
      <c r="M573" s="1"/>
    </row>
    <row r="574">
      <c r="A574" s="1"/>
      <c r="C574" s="1"/>
      <c r="D574" s="1"/>
      <c r="E574" s="1"/>
      <c r="M574" s="1"/>
    </row>
    <row r="575">
      <c r="A575" s="1"/>
      <c r="C575" s="1"/>
      <c r="D575" s="1"/>
      <c r="E575" s="1"/>
      <c r="M575" s="1"/>
    </row>
    <row r="576">
      <c r="A576" s="1"/>
      <c r="C576" s="1"/>
      <c r="D576" s="1"/>
      <c r="E576" s="1"/>
      <c r="M576" s="1"/>
    </row>
    <row r="577">
      <c r="A577" s="1"/>
      <c r="C577" s="1"/>
      <c r="D577" s="1"/>
      <c r="E577" s="1"/>
      <c r="M577" s="1"/>
    </row>
    <row r="578">
      <c r="A578" s="1"/>
      <c r="C578" s="1"/>
      <c r="D578" s="1"/>
      <c r="E578" s="1"/>
      <c r="M578" s="1"/>
    </row>
    <row r="579">
      <c r="A579" s="1"/>
      <c r="C579" s="1"/>
      <c r="D579" s="1"/>
      <c r="E579" s="1"/>
      <c r="M579" s="1"/>
    </row>
    <row r="580">
      <c r="A580" s="1"/>
      <c r="C580" s="1"/>
      <c r="D580" s="1"/>
      <c r="E580" s="1"/>
      <c r="M580" s="1"/>
    </row>
    <row r="581">
      <c r="A581" s="1"/>
      <c r="C581" s="1"/>
      <c r="D581" s="1"/>
      <c r="E581" s="1"/>
      <c r="M581" s="1"/>
    </row>
    <row r="582">
      <c r="A582" s="1"/>
      <c r="C582" s="1"/>
      <c r="D582" s="1"/>
      <c r="E582" s="1"/>
      <c r="M582" s="1"/>
    </row>
    <row r="583">
      <c r="A583" s="1"/>
      <c r="C583" s="1"/>
      <c r="D583" s="1"/>
      <c r="E583" s="1"/>
      <c r="M583" s="1"/>
    </row>
    <row r="584">
      <c r="A584" s="1"/>
      <c r="C584" s="1"/>
      <c r="D584" s="1"/>
      <c r="E584" s="1"/>
      <c r="M584" s="1"/>
    </row>
    <row r="585">
      <c r="A585" s="1"/>
      <c r="C585" s="1"/>
      <c r="D585" s="1"/>
      <c r="E585" s="1"/>
      <c r="M585" s="1"/>
    </row>
    <row r="586">
      <c r="A586" s="1"/>
      <c r="C586" s="1"/>
      <c r="D586" s="1"/>
      <c r="E586" s="1"/>
      <c r="M586" s="1"/>
    </row>
    <row r="587">
      <c r="A587" s="1"/>
      <c r="C587" s="1"/>
      <c r="D587" s="1"/>
      <c r="E587" s="1"/>
      <c r="M587" s="1"/>
    </row>
    <row r="588">
      <c r="A588" s="1"/>
      <c r="C588" s="1"/>
      <c r="D588" s="1"/>
      <c r="E588" s="1"/>
      <c r="M588" s="1"/>
    </row>
    <row r="589">
      <c r="A589" s="1"/>
      <c r="C589" s="1"/>
      <c r="D589" s="1"/>
      <c r="E589" s="1"/>
      <c r="M589" s="1"/>
    </row>
    <row r="590">
      <c r="A590" s="1"/>
      <c r="C590" s="1"/>
      <c r="D590" s="1"/>
      <c r="E590" s="1"/>
      <c r="M590" s="1"/>
    </row>
    <row r="591">
      <c r="A591" s="1"/>
      <c r="C591" s="1"/>
      <c r="D591" s="1"/>
      <c r="E591" s="1"/>
      <c r="M591" s="1"/>
    </row>
    <row r="592">
      <c r="A592" s="1"/>
      <c r="C592" s="1"/>
      <c r="D592" s="1"/>
      <c r="E592" s="1"/>
      <c r="M592" s="1"/>
    </row>
    <row r="593">
      <c r="A593" s="1"/>
      <c r="C593" s="1"/>
      <c r="D593" s="1"/>
      <c r="E593" s="1"/>
      <c r="M593" s="1"/>
    </row>
    <row r="594">
      <c r="A594" s="1"/>
      <c r="C594" s="1"/>
      <c r="D594" s="1"/>
      <c r="E594" s="1"/>
      <c r="M594" s="1"/>
    </row>
    <row r="595">
      <c r="A595" s="1"/>
      <c r="C595" s="1"/>
      <c r="D595" s="1"/>
      <c r="E595" s="1"/>
      <c r="M595" s="1"/>
    </row>
    <row r="596">
      <c r="A596" s="1"/>
      <c r="C596" s="1"/>
      <c r="D596" s="1"/>
      <c r="E596" s="1"/>
      <c r="M596" s="1"/>
    </row>
    <row r="597">
      <c r="A597" s="1"/>
      <c r="C597" s="1"/>
      <c r="D597" s="1"/>
      <c r="E597" s="1"/>
      <c r="M597" s="1"/>
    </row>
    <row r="598">
      <c r="A598" s="1"/>
      <c r="C598" s="1"/>
      <c r="D598" s="1"/>
      <c r="E598" s="1"/>
      <c r="M598" s="1"/>
    </row>
    <row r="599">
      <c r="A599" s="1"/>
      <c r="C599" s="1"/>
      <c r="D599" s="1"/>
      <c r="E599" s="1"/>
      <c r="M599" s="1"/>
    </row>
    <row r="600">
      <c r="A600" s="1"/>
      <c r="C600" s="1"/>
      <c r="D600" s="1"/>
      <c r="E600" s="1"/>
      <c r="M600" s="1"/>
    </row>
    <row r="601">
      <c r="A601" s="1"/>
      <c r="C601" s="1"/>
      <c r="D601" s="1"/>
      <c r="E601" s="1"/>
      <c r="M601" s="1"/>
    </row>
    <row r="602">
      <c r="A602" s="1"/>
      <c r="C602" s="1"/>
      <c r="D602" s="1"/>
      <c r="E602" s="1"/>
      <c r="M602" s="1"/>
    </row>
    <row r="603">
      <c r="A603" s="1"/>
      <c r="C603" s="1"/>
      <c r="D603" s="1"/>
      <c r="E603" s="1"/>
      <c r="M603" s="1"/>
    </row>
    <row r="604">
      <c r="A604" s="1"/>
      <c r="C604" s="1"/>
      <c r="D604" s="1"/>
      <c r="E604" s="1"/>
      <c r="M604" s="1"/>
    </row>
    <row r="605">
      <c r="A605" s="1"/>
      <c r="C605" s="1"/>
      <c r="D605" s="1"/>
      <c r="E605" s="1"/>
      <c r="M605" s="1"/>
    </row>
    <row r="606">
      <c r="A606" s="1"/>
      <c r="C606" s="1"/>
      <c r="D606" s="1"/>
      <c r="E606" s="1"/>
      <c r="M606" s="1"/>
    </row>
    <row r="607">
      <c r="A607" s="1"/>
      <c r="C607" s="1"/>
      <c r="D607" s="1"/>
      <c r="E607" s="1"/>
      <c r="M607" s="1"/>
    </row>
    <row r="608">
      <c r="A608" s="1"/>
      <c r="C608" s="1"/>
      <c r="D608" s="1"/>
      <c r="E608" s="1"/>
      <c r="M608" s="1"/>
    </row>
    <row r="609">
      <c r="A609" s="1"/>
      <c r="C609" s="1"/>
      <c r="D609" s="1"/>
      <c r="E609" s="1"/>
      <c r="M609" s="1"/>
    </row>
    <row r="610">
      <c r="A610" s="1"/>
      <c r="C610" s="1"/>
      <c r="D610" s="1"/>
      <c r="E610" s="1"/>
      <c r="M610" s="1"/>
    </row>
    <row r="611">
      <c r="A611" s="1"/>
      <c r="C611" s="1"/>
      <c r="D611" s="1"/>
      <c r="E611" s="1"/>
      <c r="M611" s="1"/>
    </row>
    <row r="612">
      <c r="A612" s="1"/>
      <c r="C612" s="1"/>
      <c r="D612" s="1"/>
      <c r="E612" s="1"/>
      <c r="M612" s="1"/>
    </row>
    <row r="613">
      <c r="A613" s="1"/>
      <c r="C613" s="1"/>
      <c r="D613" s="1"/>
      <c r="E613" s="1"/>
      <c r="M613" s="1"/>
    </row>
    <row r="614">
      <c r="A614" s="1"/>
      <c r="C614" s="1"/>
      <c r="D614" s="1"/>
      <c r="E614" s="1"/>
      <c r="M614" s="1"/>
    </row>
    <row r="615">
      <c r="A615" s="1"/>
      <c r="C615" s="1"/>
      <c r="D615" s="1"/>
      <c r="E615" s="1"/>
      <c r="M615" s="1"/>
    </row>
    <row r="616">
      <c r="A616" s="1"/>
      <c r="C616" s="1"/>
      <c r="D616" s="1"/>
      <c r="E616" s="1"/>
      <c r="M616" s="1"/>
    </row>
    <row r="617">
      <c r="A617" s="1"/>
      <c r="C617" s="1"/>
      <c r="D617" s="1"/>
      <c r="E617" s="1"/>
      <c r="M617" s="1"/>
    </row>
    <row r="618">
      <c r="A618" s="1"/>
      <c r="C618" s="1"/>
      <c r="D618" s="1"/>
      <c r="E618" s="1"/>
      <c r="M618" s="1"/>
    </row>
    <row r="619">
      <c r="A619" s="1"/>
      <c r="C619" s="1"/>
      <c r="D619" s="1"/>
      <c r="E619" s="1"/>
      <c r="M619" s="1"/>
    </row>
    <row r="620">
      <c r="A620" s="1"/>
      <c r="C620" s="1"/>
      <c r="D620" s="1"/>
      <c r="E620" s="1"/>
      <c r="M620" s="1"/>
    </row>
    <row r="621">
      <c r="A621" s="1"/>
      <c r="C621" s="1"/>
      <c r="D621" s="1"/>
      <c r="E621" s="1"/>
      <c r="M621" s="1"/>
    </row>
    <row r="622">
      <c r="A622" s="1"/>
      <c r="C622" s="1"/>
      <c r="D622" s="1"/>
      <c r="E622" s="1"/>
      <c r="M622" s="1"/>
    </row>
    <row r="623">
      <c r="A623" s="1"/>
      <c r="C623" s="1"/>
      <c r="D623" s="1"/>
      <c r="E623" s="1"/>
      <c r="M623" s="1"/>
    </row>
    <row r="624">
      <c r="A624" s="1"/>
      <c r="C624" s="1"/>
      <c r="D624" s="1"/>
      <c r="E624" s="1"/>
      <c r="M624" s="1"/>
    </row>
    <row r="625">
      <c r="A625" s="1"/>
      <c r="C625" s="1"/>
      <c r="D625" s="1"/>
      <c r="E625" s="1"/>
      <c r="M625" s="1"/>
    </row>
    <row r="626">
      <c r="A626" s="1"/>
      <c r="C626" s="1"/>
      <c r="D626" s="1"/>
      <c r="E626" s="1"/>
      <c r="M626" s="1"/>
    </row>
    <row r="627">
      <c r="A627" s="1"/>
      <c r="C627" s="1"/>
      <c r="D627" s="1"/>
      <c r="E627" s="1"/>
      <c r="M627" s="1"/>
    </row>
    <row r="628">
      <c r="A628" s="1"/>
      <c r="C628" s="1"/>
      <c r="D628" s="1"/>
      <c r="E628" s="1"/>
      <c r="M628" s="1"/>
    </row>
    <row r="629">
      <c r="A629" s="1"/>
      <c r="C629" s="1"/>
      <c r="D629" s="1"/>
      <c r="E629" s="1"/>
      <c r="M629" s="1"/>
    </row>
    <row r="630">
      <c r="A630" s="1"/>
      <c r="C630" s="1"/>
      <c r="D630" s="1"/>
      <c r="E630" s="1"/>
      <c r="M630" s="1"/>
    </row>
    <row r="631">
      <c r="A631" s="1"/>
      <c r="C631" s="1"/>
      <c r="D631" s="1"/>
      <c r="E631" s="1"/>
      <c r="M631" s="1"/>
    </row>
    <row r="632">
      <c r="A632" s="1"/>
      <c r="C632" s="1"/>
      <c r="D632" s="1"/>
      <c r="E632" s="1"/>
      <c r="M632" s="1"/>
    </row>
    <row r="633">
      <c r="A633" s="1"/>
      <c r="C633" s="1"/>
      <c r="D633" s="1"/>
      <c r="E633" s="1"/>
      <c r="M633" s="1"/>
    </row>
    <row r="634">
      <c r="A634" s="1"/>
      <c r="C634" s="1"/>
      <c r="D634" s="1"/>
      <c r="E634" s="1"/>
      <c r="M634" s="1"/>
    </row>
    <row r="635">
      <c r="A635" s="1"/>
      <c r="C635" s="1"/>
      <c r="D635" s="1"/>
      <c r="E635" s="1"/>
      <c r="M635" s="1"/>
    </row>
    <row r="636">
      <c r="A636" s="1"/>
      <c r="C636" s="1"/>
      <c r="D636" s="1"/>
      <c r="E636" s="1"/>
      <c r="M636" s="1"/>
    </row>
    <row r="637">
      <c r="A637" s="1"/>
      <c r="C637" s="1"/>
      <c r="D637" s="1"/>
      <c r="E637" s="1"/>
      <c r="M637" s="1"/>
    </row>
    <row r="638">
      <c r="A638" s="1"/>
      <c r="C638" s="1"/>
      <c r="D638" s="1"/>
      <c r="E638" s="1"/>
      <c r="M638" s="1"/>
    </row>
    <row r="639">
      <c r="A639" s="1"/>
      <c r="C639" s="1"/>
      <c r="D639" s="1"/>
      <c r="E639" s="1"/>
      <c r="M639" s="1"/>
    </row>
    <row r="640">
      <c r="A640" s="1"/>
      <c r="C640" s="1"/>
      <c r="D640" s="1"/>
      <c r="E640" s="1"/>
      <c r="M640" s="1"/>
    </row>
    <row r="641">
      <c r="A641" s="1"/>
      <c r="C641" s="1"/>
      <c r="D641" s="1"/>
      <c r="E641" s="1"/>
      <c r="M641" s="1"/>
    </row>
    <row r="642">
      <c r="A642" s="1"/>
      <c r="C642" s="1"/>
      <c r="D642" s="1"/>
      <c r="E642" s="1"/>
      <c r="M642" s="1"/>
    </row>
    <row r="643">
      <c r="A643" s="1"/>
      <c r="C643" s="1"/>
      <c r="D643" s="1"/>
      <c r="E643" s="1"/>
      <c r="M643" s="1"/>
    </row>
    <row r="644">
      <c r="A644" s="1"/>
      <c r="C644" s="1"/>
      <c r="D644" s="1"/>
      <c r="E644" s="1"/>
      <c r="M644" s="1"/>
    </row>
    <row r="645">
      <c r="A645" s="1"/>
      <c r="C645" s="1"/>
      <c r="D645" s="1"/>
      <c r="E645" s="1"/>
      <c r="M645" s="1"/>
    </row>
    <row r="646">
      <c r="A646" s="1"/>
      <c r="C646" s="1"/>
      <c r="D646" s="1"/>
      <c r="E646" s="1"/>
      <c r="M646" s="1"/>
    </row>
    <row r="647">
      <c r="A647" s="1"/>
      <c r="C647" s="1"/>
      <c r="D647" s="1"/>
      <c r="E647" s="1"/>
      <c r="M647" s="1"/>
    </row>
    <row r="648">
      <c r="A648" s="1"/>
      <c r="C648" s="1"/>
      <c r="D648" s="1"/>
      <c r="E648" s="1"/>
      <c r="M648" s="1"/>
    </row>
    <row r="649">
      <c r="A649" s="1"/>
      <c r="C649" s="1"/>
      <c r="D649" s="1"/>
      <c r="E649" s="1"/>
      <c r="M649" s="1"/>
    </row>
    <row r="650">
      <c r="A650" s="1"/>
      <c r="C650" s="1"/>
      <c r="D650" s="1"/>
      <c r="E650" s="1"/>
      <c r="M650" s="1"/>
    </row>
    <row r="651">
      <c r="A651" s="1"/>
      <c r="C651" s="1"/>
      <c r="D651" s="1"/>
      <c r="E651" s="1"/>
      <c r="M651" s="1"/>
    </row>
    <row r="652">
      <c r="A652" s="1"/>
      <c r="C652" s="1"/>
      <c r="D652" s="1"/>
      <c r="E652" s="1"/>
      <c r="M652" s="1"/>
    </row>
    <row r="653">
      <c r="A653" s="1"/>
      <c r="C653" s="1"/>
      <c r="D653" s="1"/>
      <c r="E653" s="1"/>
      <c r="M653" s="1"/>
    </row>
    <row r="654">
      <c r="A654" s="1"/>
      <c r="C654" s="1"/>
      <c r="D654" s="1"/>
      <c r="E654" s="1"/>
      <c r="M654" s="1"/>
    </row>
    <row r="655">
      <c r="A655" s="1"/>
      <c r="C655" s="1"/>
      <c r="D655" s="1"/>
      <c r="E655" s="1"/>
      <c r="M655" s="1"/>
    </row>
    <row r="656">
      <c r="A656" s="1"/>
      <c r="C656" s="1"/>
      <c r="D656" s="1"/>
      <c r="E656" s="1"/>
      <c r="M656" s="1"/>
    </row>
    <row r="657">
      <c r="A657" s="1"/>
      <c r="C657" s="1"/>
      <c r="D657" s="1"/>
      <c r="E657" s="1"/>
      <c r="M657" s="1"/>
    </row>
    <row r="658">
      <c r="A658" s="1"/>
      <c r="C658" s="1"/>
      <c r="D658" s="1"/>
      <c r="E658" s="1"/>
      <c r="M658" s="1"/>
    </row>
    <row r="659">
      <c r="A659" s="1"/>
      <c r="C659" s="1"/>
      <c r="D659" s="1"/>
      <c r="E659" s="1"/>
      <c r="M659" s="1"/>
    </row>
    <row r="660">
      <c r="A660" s="1"/>
      <c r="C660" s="1"/>
      <c r="D660" s="1"/>
      <c r="E660" s="1"/>
      <c r="M660" s="1"/>
    </row>
    <row r="661">
      <c r="A661" s="1"/>
      <c r="C661" s="1"/>
      <c r="D661" s="1"/>
      <c r="E661" s="1"/>
      <c r="M661" s="1"/>
    </row>
    <row r="662">
      <c r="A662" s="1"/>
      <c r="C662" s="1"/>
      <c r="D662" s="1"/>
      <c r="E662" s="1"/>
      <c r="M662" s="1"/>
    </row>
    <row r="663">
      <c r="A663" s="1"/>
      <c r="C663" s="1"/>
      <c r="D663" s="1"/>
      <c r="E663" s="1"/>
      <c r="M663" s="1"/>
    </row>
    <row r="664">
      <c r="A664" s="1"/>
      <c r="C664" s="1"/>
      <c r="D664" s="1"/>
      <c r="E664" s="1"/>
      <c r="M664" s="1"/>
    </row>
    <row r="665">
      <c r="A665" s="1"/>
      <c r="C665" s="1"/>
      <c r="D665" s="1"/>
      <c r="E665" s="1"/>
      <c r="M665" s="1"/>
    </row>
    <row r="666">
      <c r="A666" s="1"/>
      <c r="C666" s="1"/>
      <c r="D666" s="1"/>
      <c r="E666" s="1"/>
      <c r="M666" s="1"/>
    </row>
    <row r="667">
      <c r="A667" s="1"/>
      <c r="C667" s="1"/>
      <c r="D667" s="1"/>
      <c r="E667" s="1"/>
      <c r="M667" s="1"/>
    </row>
    <row r="668">
      <c r="A668" s="1"/>
      <c r="C668" s="1"/>
      <c r="D668" s="1"/>
      <c r="E668" s="1"/>
      <c r="M668" s="1"/>
    </row>
    <row r="669">
      <c r="A669" s="1"/>
      <c r="C669" s="1"/>
      <c r="D669" s="1"/>
      <c r="E669" s="1"/>
      <c r="M669" s="1"/>
    </row>
    <row r="670">
      <c r="A670" s="1"/>
      <c r="C670" s="1"/>
      <c r="D670" s="1"/>
      <c r="E670" s="1"/>
      <c r="M670" s="1"/>
    </row>
    <row r="671">
      <c r="A671" s="1"/>
      <c r="C671" s="1"/>
      <c r="D671" s="1"/>
      <c r="E671" s="1"/>
      <c r="M671" s="1"/>
    </row>
    <row r="672">
      <c r="A672" s="1"/>
      <c r="C672" s="1"/>
      <c r="D672" s="1"/>
      <c r="E672" s="1"/>
      <c r="M672" s="1"/>
    </row>
    <row r="673">
      <c r="A673" s="1"/>
      <c r="C673" s="1"/>
      <c r="D673" s="1"/>
      <c r="E673" s="1"/>
      <c r="M673" s="1"/>
    </row>
    <row r="674">
      <c r="A674" s="1"/>
      <c r="C674" s="1"/>
      <c r="D674" s="1"/>
      <c r="E674" s="1"/>
      <c r="M674" s="1"/>
    </row>
    <row r="675">
      <c r="A675" s="1"/>
      <c r="C675" s="1"/>
      <c r="D675" s="1"/>
      <c r="E675" s="1"/>
      <c r="M675" s="1"/>
    </row>
    <row r="676">
      <c r="A676" s="1"/>
      <c r="C676" s="1"/>
      <c r="D676" s="1"/>
      <c r="E676" s="1"/>
      <c r="M676" s="1"/>
    </row>
    <row r="677">
      <c r="A677" s="1"/>
      <c r="C677" s="1"/>
      <c r="D677" s="1"/>
      <c r="E677" s="1"/>
      <c r="M677" s="1"/>
    </row>
    <row r="678">
      <c r="A678" s="1"/>
      <c r="C678" s="1"/>
      <c r="D678" s="1"/>
      <c r="E678" s="1"/>
      <c r="M678" s="1"/>
    </row>
    <row r="679">
      <c r="A679" s="1"/>
      <c r="C679" s="1"/>
      <c r="D679" s="1"/>
      <c r="E679" s="1"/>
      <c r="M679" s="1"/>
    </row>
    <row r="680">
      <c r="A680" s="1"/>
      <c r="C680" s="1"/>
      <c r="D680" s="1"/>
      <c r="E680" s="1"/>
      <c r="M680" s="1"/>
    </row>
    <row r="681">
      <c r="A681" s="1"/>
      <c r="C681" s="1"/>
      <c r="D681" s="1"/>
      <c r="E681" s="1"/>
      <c r="M681" s="1"/>
    </row>
    <row r="682">
      <c r="A682" s="1"/>
      <c r="C682" s="1"/>
      <c r="D682" s="1"/>
      <c r="E682" s="1"/>
      <c r="M682" s="1"/>
    </row>
    <row r="683">
      <c r="A683" s="1"/>
      <c r="C683" s="1"/>
      <c r="D683" s="1"/>
      <c r="E683" s="1"/>
      <c r="M683" s="1"/>
    </row>
    <row r="684">
      <c r="A684" s="1"/>
      <c r="C684" s="1"/>
      <c r="D684" s="1"/>
      <c r="E684" s="1"/>
      <c r="M684" s="1"/>
    </row>
    <row r="685">
      <c r="A685" s="1"/>
      <c r="C685" s="1"/>
      <c r="D685" s="1"/>
      <c r="E685" s="1"/>
      <c r="M685" s="1"/>
    </row>
    <row r="686">
      <c r="A686" s="1"/>
      <c r="C686" s="1"/>
      <c r="D686" s="1"/>
      <c r="E686" s="1"/>
      <c r="M686" s="1"/>
    </row>
    <row r="687">
      <c r="A687" s="1"/>
      <c r="C687" s="1"/>
      <c r="D687" s="1"/>
      <c r="E687" s="1"/>
      <c r="M687" s="1"/>
    </row>
    <row r="688">
      <c r="A688" s="1"/>
      <c r="C688" s="1"/>
      <c r="D688" s="1"/>
      <c r="E688" s="1"/>
      <c r="M688" s="1"/>
    </row>
    <row r="689">
      <c r="A689" s="1"/>
      <c r="C689" s="1"/>
      <c r="D689" s="1"/>
      <c r="E689" s="1"/>
      <c r="M689" s="1"/>
    </row>
    <row r="690">
      <c r="A690" s="1"/>
      <c r="C690" s="1"/>
      <c r="D690" s="1"/>
      <c r="E690" s="1"/>
      <c r="M690" s="1"/>
    </row>
    <row r="691">
      <c r="A691" s="1"/>
      <c r="C691" s="1"/>
      <c r="D691" s="1"/>
      <c r="E691" s="1"/>
      <c r="M691" s="1"/>
    </row>
    <row r="692">
      <c r="A692" s="1"/>
      <c r="C692" s="1"/>
      <c r="D692" s="1"/>
      <c r="E692" s="1"/>
      <c r="M692" s="1"/>
    </row>
    <row r="693">
      <c r="A693" s="1"/>
      <c r="C693" s="1"/>
      <c r="D693" s="1"/>
      <c r="E693" s="1"/>
      <c r="M693" s="1"/>
    </row>
    <row r="694">
      <c r="A694" s="1"/>
      <c r="C694" s="1"/>
      <c r="D694" s="1"/>
      <c r="E694" s="1"/>
      <c r="M694" s="1"/>
    </row>
    <row r="695">
      <c r="A695" s="1"/>
      <c r="C695" s="1"/>
      <c r="D695" s="1"/>
      <c r="E695" s="1"/>
      <c r="M695" s="1"/>
    </row>
    <row r="696">
      <c r="A696" s="1"/>
      <c r="C696" s="1"/>
      <c r="D696" s="1"/>
      <c r="E696" s="1"/>
      <c r="M696" s="1"/>
    </row>
    <row r="697">
      <c r="A697" s="1"/>
      <c r="C697" s="1"/>
      <c r="D697" s="1"/>
      <c r="E697" s="1"/>
      <c r="M697" s="1"/>
    </row>
    <row r="698">
      <c r="A698" s="1"/>
      <c r="C698" s="1"/>
      <c r="D698" s="1"/>
      <c r="E698" s="1"/>
      <c r="M698" s="1"/>
    </row>
    <row r="699">
      <c r="A699" s="1"/>
      <c r="C699" s="1"/>
      <c r="D699" s="1"/>
      <c r="E699" s="1"/>
      <c r="M699" s="1"/>
    </row>
    <row r="700">
      <c r="A700" s="1"/>
      <c r="C700" s="1"/>
      <c r="D700" s="1"/>
      <c r="E700" s="1"/>
      <c r="M700" s="1"/>
    </row>
    <row r="701">
      <c r="A701" s="1"/>
      <c r="C701" s="1"/>
      <c r="D701" s="1"/>
      <c r="E701" s="1"/>
      <c r="M701" s="1"/>
    </row>
    <row r="702">
      <c r="A702" s="1"/>
      <c r="C702" s="1"/>
      <c r="D702" s="1"/>
      <c r="E702" s="1"/>
      <c r="M702" s="1"/>
    </row>
    <row r="703">
      <c r="A703" s="1"/>
      <c r="C703" s="1"/>
      <c r="D703" s="1"/>
      <c r="E703" s="1"/>
      <c r="M703" s="1"/>
    </row>
    <row r="704">
      <c r="A704" s="1"/>
      <c r="C704" s="1"/>
      <c r="D704" s="1"/>
      <c r="E704" s="1"/>
      <c r="M704" s="1"/>
    </row>
    <row r="705">
      <c r="A705" s="1"/>
      <c r="C705" s="1"/>
      <c r="D705" s="1"/>
      <c r="E705" s="1"/>
      <c r="M705" s="1"/>
    </row>
    <row r="706">
      <c r="A706" s="1"/>
      <c r="C706" s="1"/>
      <c r="D706" s="1"/>
      <c r="E706" s="1"/>
      <c r="M706" s="1"/>
    </row>
    <row r="707">
      <c r="A707" s="1"/>
      <c r="C707" s="1"/>
      <c r="D707" s="1"/>
      <c r="E707" s="1"/>
      <c r="M707" s="1"/>
    </row>
    <row r="708">
      <c r="A708" s="1"/>
      <c r="C708" s="1"/>
      <c r="D708" s="1"/>
      <c r="E708" s="1"/>
      <c r="M708" s="1"/>
    </row>
    <row r="709">
      <c r="A709" s="1"/>
      <c r="C709" s="1"/>
      <c r="D709" s="1"/>
      <c r="E709" s="1"/>
      <c r="M709" s="1"/>
    </row>
    <row r="710">
      <c r="A710" s="1"/>
      <c r="C710" s="1"/>
      <c r="D710" s="1"/>
      <c r="E710" s="1"/>
      <c r="M710" s="1"/>
    </row>
    <row r="711">
      <c r="A711" s="1"/>
      <c r="C711" s="1"/>
      <c r="D711" s="1"/>
      <c r="E711" s="1"/>
      <c r="M711" s="1"/>
    </row>
    <row r="712">
      <c r="A712" s="1"/>
      <c r="C712" s="1"/>
      <c r="D712" s="1"/>
      <c r="E712" s="1"/>
      <c r="M712" s="1"/>
    </row>
    <row r="713">
      <c r="A713" s="1"/>
      <c r="C713" s="1"/>
      <c r="D713" s="1"/>
      <c r="E713" s="1"/>
      <c r="M713" s="1"/>
    </row>
    <row r="714">
      <c r="A714" s="1"/>
      <c r="C714" s="1"/>
      <c r="D714" s="1"/>
      <c r="E714" s="1"/>
      <c r="M714" s="1"/>
    </row>
    <row r="715">
      <c r="A715" s="1"/>
      <c r="C715" s="1"/>
      <c r="D715" s="1"/>
      <c r="E715" s="1"/>
      <c r="M715" s="1"/>
    </row>
    <row r="716">
      <c r="A716" s="1"/>
      <c r="C716" s="1"/>
      <c r="D716" s="1"/>
      <c r="E716" s="1"/>
      <c r="M716" s="1"/>
    </row>
    <row r="717">
      <c r="A717" s="1"/>
      <c r="C717" s="1"/>
      <c r="D717" s="1"/>
      <c r="E717" s="1"/>
      <c r="M717" s="1"/>
    </row>
    <row r="718">
      <c r="A718" s="1"/>
      <c r="C718" s="1"/>
      <c r="D718" s="1"/>
      <c r="E718" s="1"/>
      <c r="M718" s="1"/>
    </row>
    <row r="719">
      <c r="A719" s="1"/>
      <c r="C719" s="1"/>
      <c r="D719" s="1"/>
      <c r="E719" s="1"/>
      <c r="M719" s="1"/>
    </row>
    <row r="720">
      <c r="A720" s="1"/>
      <c r="C720" s="1"/>
      <c r="D720" s="1"/>
      <c r="E720" s="1"/>
      <c r="M720" s="1"/>
    </row>
    <row r="721">
      <c r="A721" s="1"/>
      <c r="C721" s="1"/>
      <c r="D721" s="1"/>
      <c r="E721" s="1"/>
      <c r="M721" s="1"/>
    </row>
    <row r="722">
      <c r="A722" s="1"/>
      <c r="C722" s="1"/>
      <c r="D722" s="1"/>
      <c r="E722" s="1"/>
      <c r="M722" s="1"/>
    </row>
    <row r="723">
      <c r="A723" s="1"/>
      <c r="C723" s="1"/>
      <c r="D723" s="1"/>
      <c r="E723" s="1"/>
      <c r="M723" s="1"/>
    </row>
    <row r="724">
      <c r="A724" s="1"/>
      <c r="C724" s="1"/>
      <c r="D724" s="1"/>
      <c r="E724" s="1"/>
      <c r="M724" s="1"/>
    </row>
    <row r="725">
      <c r="A725" s="1"/>
      <c r="C725" s="1"/>
      <c r="D725" s="1"/>
      <c r="E725" s="1"/>
      <c r="M725" s="1"/>
    </row>
    <row r="726">
      <c r="A726" s="1"/>
      <c r="C726" s="1"/>
      <c r="D726" s="1"/>
      <c r="E726" s="1"/>
      <c r="M726" s="1"/>
    </row>
    <row r="727">
      <c r="A727" s="1"/>
      <c r="C727" s="1"/>
      <c r="D727" s="1"/>
      <c r="E727" s="1"/>
      <c r="M727" s="1"/>
    </row>
    <row r="728">
      <c r="A728" s="1"/>
      <c r="C728" s="1"/>
      <c r="D728" s="1"/>
      <c r="E728" s="1"/>
      <c r="M728" s="1"/>
    </row>
    <row r="729">
      <c r="A729" s="1"/>
      <c r="C729" s="1"/>
      <c r="D729" s="1"/>
      <c r="E729" s="1"/>
      <c r="M729" s="1"/>
    </row>
    <row r="730">
      <c r="A730" s="1"/>
      <c r="C730" s="1"/>
      <c r="D730" s="1"/>
      <c r="E730" s="1"/>
      <c r="M730" s="1"/>
    </row>
    <row r="731">
      <c r="A731" s="1"/>
      <c r="C731" s="1"/>
      <c r="D731" s="1"/>
      <c r="E731" s="1"/>
      <c r="M731" s="1"/>
    </row>
    <row r="732">
      <c r="A732" s="1"/>
      <c r="C732" s="1"/>
      <c r="D732" s="1"/>
      <c r="E732" s="1"/>
      <c r="M732" s="1"/>
    </row>
    <row r="733">
      <c r="A733" s="1"/>
      <c r="C733" s="1"/>
      <c r="D733" s="1"/>
      <c r="E733" s="1"/>
      <c r="M733" s="1"/>
    </row>
    <row r="734">
      <c r="A734" s="1"/>
      <c r="C734" s="1"/>
      <c r="D734" s="1"/>
      <c r="E734" s="1"/>
      <c r="M734" s="1"/>
    </row>
    <row r="735">
      <c r="A735" s="1"/>
      <c r="C735" s="1"/>
      <c r="D735" s="1"/>
      <c r="E735" s="1"/>
      <c r="M735" s="1"/>
    </row>
    <row r="736">
      <c r="A736" s="1"/>
      <c r="C736" s="1"/>
      <c r="D736" s="1"/>
      <c r="E736" s="1"/>
      <c r="M736" s="1"/>
    </row>
    <row r="737">
      <c r="A737" s="1"/>
      <c r="C737" s="1"/>
      <c r="D737" s="1"/>
      <c r="E737" s="1"/>
      <c r="M737" s="1"/>
    </row>
    <row r="738">
      <c r="A738" s="1"/>
      <c r="C738" s="1"/>
      <c r="D738" s="1"/>
      <c r="E738" s="1"/>
      <c r="M738" s="1"/>
    </row>
    <row r="739">
      <c r="A739" s="1"/>
      <c r="C739" s="1"/>
      <c r="D739" s="1"/>
      <c r="E739" s="1"/>
      <c r="M739" s="1"/>
    </row>
    <row r="740">
      <c r="A740" s="1"/>
      <c r="C740" s="1"/>
      <c r="D740" s="1"/>
      <c r="E740" s="1"/>
      <c r="M740" s="1"/>
    </row>
    <row r="741">
      <c r="A741" s="1"/>
      <c r="C741" s="1"/>
      <c r="D741" s="1"/>
      <c r="E741" s="1"/>
      <c r="M741" s="1"/>
    </row>
    <row r="742">
      <c r="A742" s="1"/>
      <c r="C742" s="1"/>
      <c r="D742" s="1"/>
      <c r="E742" s="1"/>
      <c r="M742" s="1"/>
    </row>
    <row r="743">
      <c r="A743" s="1"/>
      <c r="C743" s="1"/>
      <c r="D743" s="1"/>
      <c r="E743" s="1"/>
      <c r="M743" s="1"/>
    </row>
    <row r="744">
      <c r="A744" s="1"/>
      <c r="C744" s="1"/>
      <c r="D744" s="1"/>
      <c r="E744" s="1"/>
      <c r="M744" s="1"/>
    </row>
    <row r="745">
      <c r="A745" s="1"/>
      <c r="C745" s="1"/>
      <c r="D745" s="1"/>
      <c r="E745" s="1"/>
      <c r="M745" s="1"/>
    </row>
    <row r="746">
      <c r="A746" s="1"/>
      <c r="C746" s="1"/>
      <c r="D746" s="1"/>
      <c r="E746" s="1"/>
      <c r="M746" s="1"/>
    </row>
    <row r="747">
      <c r="A747" s="1"/>
      <c r="C747" s="1"/>
      <c r="D747" s="1"/>
      <c r="E747" s="1"/>
      <c r="M747" s="1"/>
    </row>
    <row r="748">
      <c r="A748" s="1"/>
      <c r="C748" s="1"/>
      <c r="D748" s="1"/>
      <c r="E748" s="1"/>
      <c r="M748" s="1"/>
    </row>
    <row r="749">
      <c r="A749" s="1"/>
      <c r="C749" s="1"/>
      <c r="D749" s="1"/>
      <c r="E749" s="1"/>
      <c r="M749" s="1"/>
    </row>
    <row r="750">
      <c r="A750" s="1"/>
      <c r="C750" s="1"/>
      <c r="D750" s="1"/>
      <c r="E750" s="1"/>
      <c r="M750" s="1"/>
    </row>
    <row r="751">
      <c r="A751" s="1"/>
      <c r="C751" s="1"/>
      <c r="D751" s="1"/>
      <c r="E751" s="1"/>
      <c r="M751" s="1"/>
    </row>
    <row r="752">
      <c r="A752" s="1"/>
      <c r="C752" s="1"/>
      <c r="D752" s="1"/>
      <c r="E752" s="1"/>
      <c r="M752" s="1"/>
    </row>
    <row r="753">
      <c r="A753" s="1"/>
      <c r="C753" s="1"/>
      <c r="D753" s="1"/>
      <c r="E753" s="1"/>
      <c r="M753" s="1"/>
    </row>
    <row r="754">
      <c r="A754" s="1"/>
      <c r="C754" s="1"/>
      <c r="D754" s="1"/>
      <c r="E754" s="1"/>
      <c r="M754" s="1"/>
    </row>
    <row r="755">
      <c r="A755" s="1"/>
      <c r="C755" s="1"/>
      <c r="D755" s="1"/>
      <c r="E755" s="1"/>
      <c r="M755" s="1"/>
    </row>
    <row r="756">
      <c r="A756" s="1"/>
      <c r="C756" s="1"/>
      <c r="D756" s="1"/>
      <c r="E756" s="1"/>
      <c r="M756" s="1"/>
    </row>
    <row r="757">
      <c r="A757" s="1"/>
      <c r="C757" s="1"/>
      <c r="D757" s="1"/>
      <c r="E757" s="1"/>
      <c r="M757" s="1"/>
    </row>
    <row r="758">
      <c r="A758" s="1"/>
      <c r="C758" s="1"/>
      <c r="D758" s="1"/>
      <c r="E758" s="1"/>
      <c r="M758" s="1"/>
    </row>
    <row r="759">
      <c r="A759" s="1"/>
      <c r="C759" s="1"/>
      <c r="D759" s="1"/>
      <c r="E759" s="1"/>
      <c r="M759" s="1"/>
    </row>
    <row r="760">
      <c r="A760" s="1"/>
      <c r="C760" s="1"/>
      <c r="D760" s="1"/>
      <c r="E760" s="1"/>
      <c r="M760" s="1"/>
    </row>
    <row r="761">
      <c r="A761" s="1"/>
      <c r="C761" s="1"/>
      <c r="D761" s="1"/>
      <c r="E761" s="1"/>
      <c r="M761" s="1"/>
    </row>
    <row r="762">
      <c r="A762" s="1"/>
      <c r="C762" s="1"/>
      <c r="D762" s="1"/>
      <c r="E762" s="1"/>
      <c r="M762" s="1"/>
    </row>
    <row r="763">
      <c r="A763" s="1"/>
      <c r="C763" s="1"/>
      <c r="D763" s="1"/>
      <c r="E763" s="1"/>
      <c r="M763" s="1"/>
    </row>
    <row r="764">
      <c r="A764" s="1"/>
      <c r="C764" s="1"/>
      <c r="D764" s="1"/>
      <c r="E764" s="1"/>
      <c r="M764" s="1"/>
    </row>
    <row r="765">
      <c r="A765" s="1"/>
      <c r="C765" s="1"/>
      <c r="D765" s="1"/>
      <c r="E765" s="1"/>
      <c r="M765" s="1"/>
    </row>
    <row r="766">
      <c r="A766" s="1"/>
      <c r="C766" s="1"/>
      <c r="D766" s="1"/>
      <c r="E766" s="1"/>
      <c r="M766" s="1"/>
    </row>
    <row r="767">
      <c r="A767" s="1"/>
      <c r="C767" s="1"/>
      <c r="D767" s="1"/>
      <c r="E767" s="1"/>
      <c r="M767" s="1"/>
    </row>
    <row r="768">
      <c r="A768" s="1"/>
      <c r="C768" s="1"/>
      <c r="D768" s="1"/>
      <c r="E768" s="1"/>
      <c r="M768" s="1"/>
    </row>
    <row r="769">
      <c r="A769" s="1"/>
      <c r="C769" s="1"/>
      <c r="D769" s="1"/>
      <c r="E769" s="1"/>
      <c r="M769" s="1"/>
    </row>
    <row r="770">
      <c r="A770" s="1"/>
      <c r="C770" s="1"/>
      <c r="D770" s="1"/>
      <c r="E770" s="1"/>
      <c r="M770" s="1"/>
    </row>
    <row r="771">
      <c r="A771" s="1"/>
      <c r="C771" s="1"/>
      <c r="D771" s="1"/>
      <c r="E771" s="1"/>
      <c r="M771" s="1"/>
    </row>
    <row r="772">
      <c r="A772" s="1"/>
      <c r="C772" s="1"/>
      <c r="D772" s="1"/>
      <c r="E772" s="1"/>
      <c r="M772" s="1"/>
    </row>
    <row r="773">
      <c r="A773" s="1"/>
      <c r="C773" s="1"/>
      <c r="D773" s="1"/>
      <c r="E773" s="1"/>
      <c r="M773" s="1"/>
    </row>
    <row r="774">
      <c r="A774" s="1"/>
      <c r="C774" s="1"/>
      <c r="D774" s="1"/>
      <c r="E774" s="1"/>
      <c r="M774" s="1"/>
    </row>
    <row r="775">
      <c r="A775" s="1"/>
      <c r="C775" s="1"/>
      <c r="D775" s="1"/>
      <c r="E775" s="1"/>
      <c r="M775" s="1"/>
    </row>
    <row r="776">
      <c r="A776" s="1"/>
      <c r="C776" s="1"/>
      <c r="D776" s="1"/>
      <c r="E776" s="1"/>
      <c r="M776" s="1"/>
    </row>
    <row r="777">
      <c r="A777" s="1"/>
      <c r="C777" s="1"/>
      <c r="D777" s="1"/>
      <c r="E777" s="1"/>
      <c r="M777" s="1"/>
    </row>
    <row r="778">
      <c r="A778" s="1"/>
      <c r="C778" s="1"/>
      <c r="D778" s="1"/>
      <c r="E778" s="1"/>
      <c r="M778" s="1"/>
    </row>
    <row r="779">
      <c r="A779" s="1"/>
      <c r="C779" s="1"/>
      <c r="D779" s="1"/>
      <c r="E779" s="1"/>
      <c r="M779" s="1"/>
    </row>
    <row r="780">
      <c r="A780" s="1"/>
      <c r="C780" s="1"/>
      <c r="D780" s="1"/>
      <c r="E780" s="1"/>
      <c r="M780" s="1"/>
    </row>
    <row r="781">
      <c r="A781" s="1"/>
      <c r="C781" s="1"/>
      <c r="D781" s="1"/>
      <c r="E781" s="1"/>
      <c r="M781" s="1"/>
    </row>
    <row r="782">
      <c r="A782" s="1"/>
      <c r="C782" s="1"/>
      <c r="D782" s="1"/>
      <c r="E782" s="1"/>
      <c r="M782" s="1"/>
    </row>
    <row r="783">
      <c r="A783" s="1"/>
      <c r="C783" s="1"/>
      <c r="D783" s="1"/>
      <c r="E783" s="1"/>
      <c r="M783" s="1"/>
    </row>
    <row r="784">
      <c r="A784" s="1"/>
      <c r="C784" s="1"/>
      <c r="D784" s="1"/>
      <c r="E784" s="1"/>
      <c r="M784" s="1"/>
    </row>
    <row r="785">
      <c r="A785" s="1"/>
      <c r="C785" s="1"/>
      <c r="D785" s="1"/>
      <c r="E785" s="1"/>
      <c r="M785" s="1"/>
    </row>
    <row r="786">
      <c r="A786" s="1"/>
      <c r="C786" s="1"/>
      <c r="D786" s="1"/>
      <c r="E786" s="1"/>
      <c r="M786" s="1"/>
    </row>
    <row r="787">
      <c r="A787" s="1"/>
      <c r="C787" s="1"/>
      <c r="D787" s="1"/>
      <c r="E787" s="1"/>
      <c r="M787" s="1"/>
    </row>
    <row r="788">
      <c r="A788" s="1"/>
      <c r="C788" s="1"/>
      <c r="D788" s="1"/>
      <c r="E788" s="1"/>
      <c r="M788" s="1"/>
    </row>
    <row r="789">
      <c r="A789" s="1"/>
      <c r="C789" s="1"/>
      <c r="D789" s="1"/>
      <c r="E789" s="1"/>
      <c r="M789" s="1"/>
    </row>
    <row r="790">
      <c r="A790" s="1"/>
      <c r="C790" s="1"/>
      <c r="D790" s="1"/>
      <c r="E790" s="1"/>
      <c r="M790" s="1"/>
    </row>
    <row r="791">
      <c r="A791" s="1"/>
      <c r="C791" s="1"/>
      <c r="D791" s="1"/>
      <c r="E791" s="1"/>
      <c r="M791" s="1"/>
    </row>
    <row r="792">
      <c r="A792" s="1"/>
      <c r="C792" s="1"/>
      <c r="D792" s="1"/>
      <c r="E792" s="1"/>
      <c r="M792" s="1"/>
    </row>
    <row r="793">
      <c r="A793" s="1"/>
      <c r="C793" s="1"/>
      <c r="D793" s="1"/>
      <c r="E793" s="1"/>
      <c r="M793" s="1"/>
    </row>
    <row r="794">
      <c r="A794" s="1"/>
      <c r="C794" s="1"/>
      <c r="D794" s="1"/>
      <c r="E794" s="1"/>
      <c r="M794" s="1"/>
    </row>
    <row r="795">
      <c r="A795" s="1"/>
      <c r="C795" s="1"/>
      <c r="D795" s="1"/>
      <c r="E795" s="1"/>
      <c r="M795" s="1"/>
    </row>
    <row r="796">
      <c r="A796" s="1"/>
      <c r="C796" s="1"/>
      <c r="D796" s="1"/>
      <c r="E796" s="1"/>
      <c r="M796" s="1"/>
    </row>
    <row r="797">
      <c r="A797" s="1"/>
      <c r="C797" s="1"/>
      <c r="D797" s="1"/>
      <c r="E797" s="1"/>
      <c r="M797" s="1"/>
    </row>
    <row r="798">
      <c r="A798" s="1"/>
      <c r="C798" s="1"/>
      <c r="D798" s="1"/>
      <c r="E798" s="1"/>
      <c r="M798" s="1"/>
    </row>
    <row r="799">
      <c r="A799" s="1"/>
      <c r="C799" s="1"/>
      <c r="D799" s="1"/>
      <c r="E799" s="1"/>
      <c r="M799" s="1"/>
    </row>
    <row r="800">
      <c r="A800" s="1"/>
      <c r="C800" s="1"/>
      <c r="D800" s="1"/>
      <c r="E800" s="1"/>
      <c r="M800" s="1"/>
    </row>
    <row r="801">
      <c r="A801" s="1"/>
      <c r="C801" s="1"/>
      <c r="D801" s="1"/>
      <c r="E801" s="1"/>
      <c r="M801" s="1"/>
    </row>
    <row r="802">
      <c r="A802" s="1"/>
      <c r="C802" s="1"/>
      <c r="D802" s="1"/>
      <c r="E802" s="1"/>
      <c r="M802" s="1"/>
    </row>
    <row r="803">
      <c r="A803" s="1"/>
      <c r="C803" s="1"/>
      <c r="D803" s="1"/>
      <c r="E803" s="1"/>
      <c r="M803" s="1"/>
    </row>
    <row r="804">
      <c r="A804" s="1"/>
      <c r="C804" s="1"/>
      <c r="D804" s="1"/>
      <c r="E804" s="1"/>
      <c r="M804" s="1"/>
    </row>
    <row r="805">
      <c r="A805" s="1"/>
      <c r="C805" s="1"/>
      <c r="D805" s="1"/>
      <c r="E805" s="1"/>
      <c r="M805" s="1"/>
    </row>
    <row r="806">
      <c r="A806" s="1"/>
      <c r="C806" s="1"/>
      <c r="D806" s="1"/>
      <c r="E806" s="1"/>
      <c r="M806" s="1"/>
    </row>
    <row r="807">
      <c r="A807" s="1"/>
      <c r="C807" s="1"/>
      <c r="D807" s="1"/>
      <c r="E807" s="1"/>
      <c r="M807" s="1"/>
    </row>
    <row r="808">
      <c r="A808" s="1"/>
      <c r="C808" s="1"/>
      <c r="D808" s="1"/>
      <c r="E808" s="1"/>
      <c r="M808" s="1"/>
    </row>
    <row r="809">
      <c r="A809" s="1"/>
      <c r="C809" s="1"/>
      <c r="D809" s="1"/>
      <c r="E809" s="1"/>
      <c r="M809" s="1"/>
    </row>
    <row r="810">
      <c r="A810" s="1"/>
      <c r="C810" s="1"/>
      <c r="D810" s="1"/>
      <c r="E810" s="1"/>
      <c r="M810" s="1"/>
    </row>
    <row r="811">
      <c r="A811" s="1"/>
      <c r="C811" s="1"/>
      <c r="D811" s="1"/>
      <c r="E811" s="1"/>
      <c r="M811" s="1"/>
    </row>
    <row r="812">
      <c r="A812" s="1"/>
      <c r="C812" s="1"/>
      <c r="D812" s="1"/>
      <c r="E812" s="1"/>
      <c r="M812" s="1"/>
    </row>
    <row r="813">
      <c r="A813" s="1"/>
      <c r="C813" s="1"/>
      <c r="D813" s="1"/>
      <c r="E813" s="1"/>
      <c r="M813" s="1"/>
    </row>
    <row r="814">
      <c r="A814" s="1"/>
      <c r="C814" s="1"/>
      <c r="D814" s="1"/>
      <c r="E814" s="1"/>
      <c r="M814" s="1"/>
    </row>
    <row r="815">
      <c r="A815" s="1"/>
      <c r="C815" s="1"/>
      <c r="D815" s="1"/>
      <c r="E815" s="1"/>
      <c r="M815" s="1"/>
    </row>
    <row r="816">
      <c r="A816" s="1"/>
      <c r="C816" s="1"/>
      <c r="D816" s="1"/>
      <c r="E816" s="1"/>
      <c r="M816" s="1"/>
    </row>
    <row r="817">
      <c r="A817" s="1"/>
      <c r="C817" s="1"/>
      <c r="D817" s="1"/>
      <c r="E817" s="1"/>
      <c r="M817" s="1"/>
    </row>
    <row r="818">
      <c r="A818" s="1"/>
      <c r="C818" s="1"/>
      <c r="D818" s="1"/>
      <c r="E818" s="1"/>
      <c r="M818" s="1"/>
    </row>
    <row r="819">
      <c r="A819" s="1"/>
      <c r="C819" s="1"/>
      <c r="D819" s="1"/>
      <c r="E819" s="1"/>
      <c r="M819" s="1"/>
    </row>
    <row r="820">
      <c r="A820" s="1"/>
      <c r="C820" s="1"/>
      <c r="D820" s="1"/>
      <c r="E820" s="1"/>
      <c r="M820" s="1"/>
    </row>
    <row r="821">
      <c r="A821" s="1"/>
      <c r="C821" s="1"/>
      <c r="D821" s="1"/>
      <c r="E821" s="1"/>
      <c r="M821" s="1"/>
    </row>
    <row r="822">
      <c r="A822" s="1"/>
      <c r="C822" s="1"/>
      <c r="D822" s="1"/>
      <c r="E822" s="1"/>
      <c r="M822" s="1"/>
    </row>
    <row r="823">
      <c r="A823" s="1"/>
      <c r="C823" s="1"/>
      <c r="D823" s="1"/>
      <c r="E823" s="1"/>
      <c r="M823" s="1"/>
    </row>
    <row r="824">
      <c r="A824" s="1"/>
      <c r="C824" s="1"/>
      <c r="D824" s="1"/>
      <c r="E824" s="1"/>
      <c r="M824" s="1"/>
    </row>
    <row r="825">
      <c r="A825" s="1"/>
      <c r="C825" s="1"/>
      <c r="D825" s="1"/>
      <c r="E825" s="1"/>
      <c r="M825" s="1"/>
    </row>
    <row r="826">
      <c r="A826" s="1"/>
      <c r="C826" s="1"/>
      <c r="D826" s="1"/>
      <c r="E826" s="1"/>
      <c r="M826" s="1"/>
    </row>
    <row r="827">
      <c r="A827" s="1"/>
      <c r="C827" s="1"/>
      <c r="D827" s="1"/>
      <c r="E827" s="1"/>
      <c r="M827" s="1"/>
    </row>
    <row r="828">
      <c r="A828" s="1"/>
      <c r="C828" s="1"/>
      <c r="D828" s="1"/>
      <c r="E828" s="1"/>
      <c r="M828" s="1"/>
    </row>
    <row r="829">
      <c r="A829" s="1"/>
      <c r="C829" s="1"/>
      <c r="D829" s="1"/>
      <c r="E829" s="1"/>
      <c r="M829" s="1"/>
    </row>
    <row r="830">
      <c r="A830" s="1"/>
      <c r="C830" s="1"/>
      <c r="D830" s="1"/>
      <c r="E830" s="1"/>
      <c r="M830" s="1"/>
    </row>
    <row r="831">
      <c r="A831" s="1"/>
      <c r="C831" s="1"/>
      <c r="D831" s="1"/>
      <c r="E831" s="1"/>
      <c r="M831" s="1"/>
    </row>
    <row r="832">
      <c r="A832" s="1"/>
      <c r="C832" s="1"/>
      <c r="D832" s="1"/>
      <c r="E832" s="1"/>
      <c r="M832" s="1"/>
    </row>
    <row r="833">
      <c r="A833" s="1"/>
      <c r="C833" s="1"/>
      <c r="D833" s="1"/>
      <c r="E833" s="1"/>
      <c r="M833" s="1"/>
    </row>
    <row r="834">
      <c r="A834" s="1"/>
      <c r="C834" s="1"/>
      <c r="D834" s="1"/>
      <c r="E834" s="1"/>
      <c r="M834" s="1"/>
    </row>
    <row r="835">
      <c r="A835" s="1"/>
      <c r="C835" s="1"/>
      <c r="D835" s="1"/>
      <c r="E835" s="1"/>
      <c r="M835" s="1"/>
    </row>
    <row r="836">
      <c r="A836" s="1"/>
      <c r="C836" s="1"/>
      <c r="D836" s="1"/>
      <c r="E836" s="1"/>
      <c r="M836" s="1"/>
    </row>
    <row r="837">
      <c r="A837" s="1"/>
      <c r="C837" s="1"/>
      <c r="D837" s="1"/>
      <c r="E837" s="1"/>
      <c r="M837" s="1"/>
    </row>
    <row r="838">
      <c r="A838" s="1"/>
      <c r="C838" s="1"/>
      <c r="D838" s="1"/>
      <c r="E838" s="1"/>
      <c r="M838" s="1"/>
    </row>
    <row r="839">
      <c r="A839" s="1"/>
      <c r="C839" s="1"/>
      <c r="D839" s="1"/>
      <c r="E839" s="1"/>
      <c r="M839" s="1"/>
    </row>
    <row r="840">
      <c r="A840" s="1"/>
      <c r="C840" s="1"/>
      <c r="D840" s="1"/>
      <c r="E840" s="1"/>
      <c r="M840" s="1"/>
    </row>
    <row r="841">
      <c r="A841" s="1"/>
      <c r="C841" s="1"/>
      <c r="D841" s="1"/>
      <c r="E841" s="1"/>
      <c r="M841" s="1"/>
    </row>
    <row r="842">
      <c r="A842" s="1"/>
      <c r="C842" s="1"/>
      <c r="D842" s="1"/>
      <c r="E842" s="1"/>
      <c r="M842" s="1"/>
    </row>
    <row r="843">
      <c r="A843" s="1"/>
      <c r="C843" s="1"/>
      <c r="D843" s="1"/>
      <c r="E843" s="1"/>
      <c r="M843" s="1"/>
    </row>
    <row r="844">
      <c r="A844" s="1"/>
      <c r="C844" s="1"/>
      <c r="D844" s="1"/>
      <c r="E844" s="1"/>
      <c r="M844" s="1"/>
    </row>
    <row r="845">
      <c r="A845" s="1"/>
      <c r="C845" s="1"/>
      <c r="D845" s="1"/>
      <c r="E845" s="1"/>
      <c r="M845" s="1"/>
    </row>
    <row r="846">
      <c r="A846" s="1"/>
      <c r="C846" s="1"/>
      <c r="D846" s="1"/>
      <c r="E846" s="1"/>
      <c r="M846" s="1"/>
    </row>
    <row r="847">
      <c r="A847" s="1"/>
      <c r="C847" s="1"/>
      <c r="D847" s="1"/>
      <c r="E847" s="1"/>
      <c r="M847" s="1"/>
    </row>
    <row r="848">
      <c r="A848" s="1"/>
      <c r="C848" s="1"/>
      <c r="D848" s="1"/>
      <c r="E848" s="1"/>
      <c r="M848" s="1"/>
    </row>
    <row r="849">
      <c r="A849" s="1"/>
      <c r="C849" s="1"/>
      <c r="D849" s="1"/>
      <c r="E849" s="1"/>
      <c r="M849" s="1"/>
    </row>
    <row r="850">
      <c r="A850" s="1"/>
      <c r="C850" s="1"/>
      <c r="D850" s="1"/>
      <c r="E850" s="1"/>
      <c r="M850" s="1"/>
    </row>
    <row r="851">
      <c r="A851" s="1"/>
      <c r="C851" s="1"/>
      <c r="D851" s="1"/>
      <c r="E851" s="1"/>
      <c r="M851" s="1"/>
    </row>
    <row r="852">
      <c r="A852" s="1"/>
      <c r="C852" s="1"/>
      <c r="D852" s="1"/>
      <c r="E852" s="1"/>
      <c r="M852" s="1"/>
    </row>
    <row r="853">
      <c r="A853" s="1"/>
      <c r="C853" s="1"/>
      <c r="D853" s="1"/>
      <c r="E853" s="1"/>
      <c r="M853" s="1"/>
    </row>
    <row r="854">
      <c r="A854" s="1"/>
      <c r="C854" s="1"/>
      <c r="D854" s="1"/>
      <c r="E854" s="1"/>
      <c r="M854" s="1"/>
    </row>
    <row r="855">
      <c r="A855" s="1"/>
      <c r="C855" s="1"/>
      <c r="D855" s="1"/>
      <c r="E855" s="1"/>
      <c r="M855" s="1"/>
    </row>
    <row r="856">
      <c r="A856" s="1"/>
      <c r="C856" s="1"/>
      <c r="D856" s="1"/>
      <c r="E856" s="1"/>
      <c r="M856" s="1"/>
    </row>
    <row r="857">
      <c r="A857" s="1"/>
      <c r="C857" s="1"/>
      <c r="D857" s="1"/>
      <c r="E857" s="1"/>
      <c r="M857" s="1"/>
    </row>
    <row r="858">
      <c r="A858" s="1"/>
      <c r="C858" s="1"/>
      <c r="D858" s="1"/>
      <c r="E858" s="1"/>
      <c r="M858" s="1"/>
    </row>
    <row r="859">
      <c r="A859" s="1"/>
      <c r="C859" s="1"/>
      <c r="D859" s="1"/>
      <c r="E859" s="1"/>
      <c r="M859" s="1"/>
    </row>
    <row r="860">
      <c r="A860" s="1"/>
      <c r="C860" s="1"/>
      <c r="D860" s="1"/>
      <c r="E860" s="1"/>
      <c r="M860" s="1"/>
    </row>
    <row r="861">
      <c r="A861" s="1"/>
      <c r="C861" s="1"/>
      <c r="D861" s="1"/>
      <c r="E861" s="1"/>
      <c r="M861" s="1"/>
    </row>
    <row r="862">
      <c r="A862" s="1"/>
      <c r="C862" s="1"/>
      <c r="D862" s="1"/>
      <c r="E862" s="1"/>
      <c r="M862" s="1"/>
    </row>
    <row r="863">
      <c r="A863" s="1"/>
      <c r="C863" s="1"/>
      <c r="D863" s="1"/>
      <c r="E863" s="1"/>
      <c r="M863" s="1"/>
    </row>
    <row r="864">
      <c r="A864" s="1"/>
      <c r="C864" s="1"/>
      <c r="D864" s="1"/>
      <c r="E864" s="1"/>
      <c r="M864" s="1"/>
    </row>
    <row r="865">
      <c r="A865" s="1"/>
      <c r="C865" s="1"/>
      <c r="D865" s="1"/>
      <c r="E865" s="1"/>
      <c r="M865" s="1"/>
    </row>
    <row r="866">
      <c r="A866" s="1"/>
      <c r="C866" s="1"/>
      <c r="D866" s="1"/>
      <c r="E866" s="1"/>
      <c r="M866" s="1"/>
    </row>
    <row r="867">
      <c r="A867" s="1"/>
      <c r="C867" s="1"/>
      <c r="D867" s="1"/>
      <c r="E867" s="1"/>
      <c r="M867" s="1"/>
    </row>
    <row r="868">
      <c r="A868" s="1"/>
      <c r="C868" s="1"/>
      <c r="D868" s="1"/>
      <c r="E868" s="1"/>
      <c r="M868" s="1"/>
    </row>
    <row r="869">
      <c r="A869" s="1"/>
      <c r="C869" s="1"/>
      <c r="D869" s="1"/>
      <c r="E869" s="1"/>
      <c r="M869" s="1"/>
    </row>
    <row r="870">
      <c r="A870" s="1"/>
      <c r="C870" s="1"/>
      <c r="D870" s="1"/>
      <c r="E870" s="1"/>
      <c r="M870" s="1"/>
    </row>
    <row r="871">
      <c r="A871" s="1"/>
      <c r="C871" s="1"/>
      <c r="D871" s="1"/>
      <c r="E871" s="1"/>
      <c r="M871" s="1"/>
    </row>
    <row r="872">
      <c r="A872" s="1"/>
      <c r="C872" s="1"/>
      <c r="D872" s="1"/>
      <c r="E872" s="1"/>
      <c r="M872" s="1"/>
    </row>
    <row r="873">
      <c r="A873" s="1"/>
      <c r="C873" s="1"/>
      <c r="D873" s="1"/>
      <c r="E873" s="1"/>
      <c r="M873" s="1"/>
    </row>
    <row r="874">
      <c r="A874" s="1"/>
      <c r="C874" s="1"/>
      <c r="D874" s="1"/>
      <c r="E874" s="1"/>
      <c r="M874" s="1"/>
    </row>
    <row r="875">
      <c r="A875" s="1"/>
      <c r="C875" s="1"/>
      <c r="D875" s="1"/>
      <c r="E875" s="1"/>
      <c r="M875" s="1"/>
    </row>
    <row r="876">
      <c r="A876" s="1"/>
      <c r="C876" s="1"/>
      <c r="D876" s="1"/>
      <c r="E876" s="1"/>
      <c r="M876" s="1"/>
    </row>
    <row r="877">
      <c r="A877" s="1"/>
      <c r="C877" s="1"/>
      <c r="D877" s="1"/>
      <c r="E877" s="1"/>
      <c r="M877" s="1"/>
    </row>
    <row r="878">
      <c r="A878" s="1"/>
      <c r="C878" s="1"/>
      <c r="D878" s="1"/>
      <c r="E878" s="1"/>
      <c r="M878" s="1"/>
    </row>
    <row r="879">
      <c r="A879" s="1"/>
      <c r="C879" s="1"/>
      <c r="D879" s="1"/>
      <c r="E879" s="1"/>
      <c r="M879" s="1"/>
    </row>
    <row r="880">
      <c r="A880" s="1"/>
      <c r="C880" s="1"/>
      <c r="D880" s="1"/>
      <c r="E880" s="1"/>
      <c r="M880" s="1"/>
    </row>
    <row r="881">
      <c r="A881" s="1"/>
      <c r="C881" s="1"/>
      <c r="D881" s="1"/>
      <c r="E881" s="1"/>
      <c r="M881" s="1"/>
    </row>
    <row r="882">
      <c r="A882" s="1"/>
      <c r="C882" s="1"/>
      <c r="D882" s="1"/>
      <c r="E882" s="1"/>
      <c r="M882" s="1"/>
    </row>
    <row r="883">
      <c r="A883" s="1"/>
      <c r="C883" s="1"/>
      <c r="D883" s="1"/>
      <c r="E883" s="1"/>
      <c r="M883" s="1"/>
    </row>
    <row r="884">
      <c r="A884" s="1"/>
      <c r="C884" s="1"/>
      <c r="D884" s="1"/>
      <c r="E884" s="1"/>
      <c r="M884" s="1"/>
    </row>
    <row r="885">
      <c r="A885" s="1"/>
      <c r="C885" s="1"/>
      <c r="D885" s="1"/>
      <c r="E885" s="1"/>
      <c r="M885" s="1"/>
    </row>
    <row r="886">
      <c r="A886" s="1"/>
      <c r="C886" s="1"/>
      <c r="D886" s="1"/>
      <c r="E886" s="1"/>
      <c r="M886" s="1"/>
    </row>
    <row r="887">
      <c r="A887" s="1"/>
      <c r="C887" s="1"/>
      <c r="D887" s="1"/>
      <c r="E887" s="1"/>
      <c r="M887" s="1"/>
    </row>
    <row r="888">
      <c r="A888" s="1"/>
      <c r="C888" s="1"/>
      <c r="D888" s="1"/>
      <c r="E888" s="1"/>
      <c r="M888" s="1"/>
    </row>
    <row r="889">
      <c r="A889" s="1"/>
      <c r="C889" s="1"/>
      <c r="D889" s="1"/>
      <c r="E889" s="1"/>
      <c r="M889" s="1"/>
    </row>
    <row r="890">
      <c r="A890" s="1"/>
      <c r="C890" s="1"/>
      <c r="D890" s="1"/>
      <c r="E890" s="1"/>
      <c r="M890" s="1"/>
    </row>
    <row r="891">
      <c r="A891" s="1"/>
      <c r="C891" s="1"/>
      <c r="D891" s="1"/>
      <c r="E891" s="1"/>
      <c r="M891" s="1"/>
    </row>
    <row r="892">
      <c r="A892" s="1"/>
      <c r="C892" s="1"/>
      <c r="D892" s="1"/>
      <c r="E892" s="1"/>
      <c r="M892" s="1"/>
    </row>
    <row r="893">
      <c r="A893" s="1"/>
      <c r="C893" s="1"/>
      <c r="D893" s="1"/>
      <c r="E893" s="1"/>
      <c r="M893" s="1"/>
    </row>
    <row r="894">
      <c r="A894" s="1"/>
      <c r="C894" s="1"/>
      <c r="D894" s="1"/>
      <c r="E894" s="1"/>
      <c r="M894" s="1"/>
    </row>
    <row r="895">
      <c r="A895" s="1"/>
      <c r="C895" s="1"/>
      <c r="D895" s="1"/>
      <c r="E895" s="1"/>
      <c r="M895" s="1"/>
    </row>
    <row r="896">
      <c r="A896" s="1"/>
      <c r="C896" s="1"/>
      <c r="D896" s="1"/>
      <c r="E896" s="1"/>
      <c r="M896" s="1"/>
    </row>
    <row r="897">
      <c r="A897" s="1"/>
      <c r="C897" s="1"/>
      <c r="D897" s="1"/>
      <c r="E897" s="1"/>
      <c r="M897" s="1"/>
    </row>
    <row r="898">
      <c r="A898" s="1"/>
      <c r="C898" s="1"/>
      <c r="D898" s="1"/>
      <c r="E898" s="1"/>
      <c r="M898" s="1"/>
    </row>
    <row r="899">
      <c r="A899" s="1"/>
      <c r="C899" s="1"/>
      <c r="D899" s="1"/>
      <c r="E899" s="1"/>
      <c r="M899" s="1"/>
    </row>
    <row r="900">
      <c r="A900" s="1"/>
      <c r="C900" s="1"/>
      <c r="D900" s="1"/>
      <c r="E900" s="1"/>
      <c r="M900" s="1"/>
    </row>
    <row r="901">
      <c r="A901" s="1"/>
      <c r="C901" s="1"/>
      <c r="D901" s="1"/>
      <c r="E901" s="1"/>
      <c r="M901" s="1"/>
    </row>
    <row r="902">
      <c r="A902" s="1"/>
      <c r="C902" s="1"/>
      <c r="D902" s="1"/>
      <c r="E902" s="1"/>
      <c r="M902" s="1"/>
    </row>
    <row r="903">
      <c r="A903" s="1"/>
      <c r="C903" s="1"/>
      <c r="D903" s="1"/>
      <c r="E903" s="1"/>
      <c r="M903" s="1"/>
    </row>
    <row r="904">
      <c r="A904" s="1"/>
      <c r="C904" s="1"/>
      <c r="D904" s="1"/>
      <c r="E904" s="1"/>
      <c r="M904" s="1"/>
    </row>
    <row r="905">
      <c r="A905" s="1"/>
      <c r="C905" s="1"/>
      <c r="D905" s="1"/>
      <c r="E905" s="1"/>
      <c r="M905" s="1"/>
    </row>
    <row r="906">
      <c r="A906" s="1"/>
      <c r="C906" s="1"/>
      <c r="D906" s="1"/>
      <c r="E906" s="1"/>
      <c r="M906" s="1"/>
    </row>
    <row r="907">
      <c r="A907" s="1"/>
      <c r="C907" s="1"/>
      <c r="D907" s="1"/>
      <c r="E907" s="1"/>
      <c r="M907" s="1"/>
    </row>
    <row r="908">
      <c r="A908" s="1"/>
      <c r="C908" s="1"/>
      <c r="D908" s="1"/>
      <c r="E908" s="1"/>
      <c r="M908" s="1"/>
    </row>
    <row r="909">
      <c r="A909" s="1"/>
      <c r="C909" s="1"/>
      <c r="D909" s="1"/>
      <c r="E909" s="1"/>
      <c r="M909" s="1"/>
    </row>
    <row r="910">
      <c r="A910" s="1"/>
      <c r="C910" s="1"/>
      <c r="D910" s="1"/>
      <c r="E910" s="1"/>
      <c r="M910" s="1"/>
    </row>
    <row r="911">
      <c r="A911" s="1"/>
      <c r="C911" s="1"/>
      <c r="D911" s="1"/>
      <c r="E911" s="1"/>
      <c r="M911" s="1"/>
    </row>
    <row r="912">
      <c r="A912" s="1"/>
      <c r="C912" s="1"/>
      <c r="D912" s="1"/>
      <c r="E912" s="1"/>
      <c r="M912" s="1"/>
    </row>
    <row r="913">
      <c r="A913" s="1"/>
      <c r="C913" s="1"/>
      <c r="D913" s="1"/>
      <c r="E913" s="1"/>
      <c r="M913" s="1"/>
    </row>
    <row r="914">
      <c r="A914" s="1"/>
      <c r="C914" s="1"/>
      <c r="D914" s="1"/>
      <c r="E914" s="1"/>
      <c r="M914" s="1"/>
    </row>
    <row r="915">
      <c r="A915" s="1"/>
      <c r="C915" s="1"/>
      <c r="D915" s="1"/>
      <c r="E915" s="1"/>
      <c r="M915" s="1"/>
    </row>
    <row r="916">
      <c r="A916" s="1"/>
      <c r="C916" s="1"/>
      <c r="D916" s="1"/>
      <c r="E916" s="1"/>
      <c r="M916" s="1"/>
    </row>
    <row r="917">
      <c r="A917" s="1"/>
      <c r="C917" s="1"/>
      <c r="D917" s="1"/>
      <c r="E917" s="1"/>
      <c r="M917" s="1"/>
    </row>
    <row r="918">
      <c r="A918" s="1"/>
      <c r="C918" s="1"/>
      <c r="D918" s="1"/>
      <c r="E918" s="1"/>
      <c r="M918" s="1"/>
    </row>
    <row r="919">
      <c r="A919" s="1"/>
      <c r="C919" s="1"/>
      <c r="D919" s="1"/>
      <c r="E919" s="1"/>
      <c r="M919" s="1"/>
    </row>
    <row r="920">
      <c r="A920" s="1"/>
      <c r="C920" s="1"/>
      <c r="D920" s="1"/>
      <c r="E920" s="1"/>
      <c r="M920" s="1"/>
    </row>
    <row r="921">
      <c r="A921" s="1"/>
      <c r="C921" s="1"/>
      <c r="D921" s="1"/>
      <c r="E921" s="1"/>
      <c r="M921" s="1"/>
    </row>
    <row r="922">
      <c r="A922" s="1"/>
      <c r="C922" s="1"/>
      <c r="D922" s="1"/>
      <c r="E922" s="1"/>
      <c r="M922" s="1"/>
    </row>
    <row r="923">
      <c r="A923" s="1"/>
      <c r="C923" s="1"/>
      <c r="D923" s="1"/>
      <c r="E923" s="1"/>
      <c r="M923" s="1"/>
    </row>
    <row r="924">
      <c r="A924" s="1"/>
      <c r="C924" s="1"/>
      <c r="D924" s="1"/>
      <c r="E924" s="1"/>
      <c r="M924" s="1"/>
    </row>
    <row r="925">
      <c r="A925" s="1"/>
      <c r="C925" s="1"/>
      <c r="D925" s="1"/>
      <c r="E925" s="1"/>
      <c r="M925" s="1"/>
    </row>
    <row r="926">
      <c r="A926" s="1"/>
      <c r="C926" s="1"/>
      <c r="D926" s="1"/>
      <c r="E926" s="1"/>
      <c r="M926" s="1"/>
    </row>
    <row r="927">
      <c r="A927" s="1"/>
      <c r="C927" s="1"/>
      <c r="D927" s="1"/>
      <c r="E927" s="1"/>
      <c r="M927" s="1"/>
    </row>
    <row r="928">
      <c r="A928" s="1"/>
      <c r="C928" s="1"/>
      <c r="D928" s="1"/>
      <c r="E928" s="1"/>
      <c r="M928" s="1"/>
    </row>
    <row r="929">
      <c r="A929" s="1"/>
      <c r="C929" s="1"/>
      <c r="D929" s="1"/>
      <c r="E929" s="1"/>
      <c r="M929" s="1"/>
    </row>
    <row r="930">
      <c r="A930" s="1"/>
      <c r="C930" s="1"/>
      <c r="D930" s="1"/>
      <c r="E930" s="1"/>
      <c r="M930" s="1"/>
    </row>
    <row r="931">
      <c r="A931" s="1"/>
      <c r="C931" s="1"/>
      <c r="D931" s="1"/>
      <c r="E931" s="1"/>
      <c r="M931" s="1"/>
    </row>
    <row r="932">
      <c r="A932" s="1"/>
      <c r="C932" s="1"/>
      <c r="D932" s="1"/>
      <c r="E932" s="1"/>
      <c r="M932" s="1"/>
    </row>
    <row r="933">
      <c r="A933" s="1"/>
      <c r="C933" s="1"/>
      <c r="D933" s="1"/>
      <c r="E933" s="1"/>
      <c r="M933" s="1"/>
    </row>
    <row r="934">
      <c r="A934" s="1"/>
      <c r="C934" s="1"/>
      <c r="D934" s="1"/>
      <c r="E934" s="1"/>
      <c r="M934" s="1"/>
    </row>
    <row r="935">
      <c r="A935" s="1"/>
      <c r="C935" s="1"/>
      <c r="D935" s="1"/>
      <c r="E935" s="1"/>
      <c r="M935" s="1"/>
    </row>
    <row r="936">
      <c r="A936" s="1"/>
      <c r="C936" s="1"/>
      <c r="D936" s="1"/>
      <c r="E936" s="1"/>
      <c r="M936" s="1"/>
    </row>
    <row r="937">
      <c r="A937" s="1"/>
      <c r="C937" s="1"/>
      <c r="D937" s="1"/>
      <c r="E937" s="1"/>
      <c r="M937" s="1"/>
    </row>
    <row r="938">
      <c r="A938" s="1"/>
      <c r="C938" s="1"/>
      <c r="D938" s="1"/>
      <c r="E938" s="1"/>
      <c r="M938" s="1"/>
    </row>
    <row r="939">
      <c r="A939" s="1"/>
      <c r="C939" s="1"/>
      <c r="D939" s="1"/>
      <c r="E939" s="1"/>
      <c r="M939" s="1"/>
    </row>
    <row r="940">
      <c r="A940" s="1"/>
      <c r="C940" s="1"/>
      <c r="D940" s="1"/>
      <c r="E940" s="1"/>
      <c r="M940" s="1"/>
    </row>
    <row r="941">
      <c r="A941" s="1"/>
      <c r="C941" s="1"/>
      <c r="D941" s="1"/>
      <c r="E941" s="1"/>
      <c r="M941" s="1"/>
    </row>
    <row r="942">
      <c r="A942" s="1"/>
      <c r="C942" s="1"/>
      <c r="D942" s="1"/>
      <c r="E942" s="1"/>
      <c r="M942" s="1"/>
    </row>
    <row r="943">
      <c r="A943" s="1"/>
      <c r="C943" s="1"/>
      <c r="D943" s="1"/>
      <c r="E943" s="1"/>
      <c r="M943" s="1"/>
    </row>
    <row r="944">
      <c r="A944" s="1"/>
      <c r="C944" s="1"/>
      <c r="D944" s="1"/>
      <c r="E944" s="1"/>
      <c r="M944" s="1"/>
    </row>
    <row r="945">
      <c r="A945" s="1"/>
      <c r="C945" s="1"/>
      <c r="D945" s="1"/>
      <c r="E945" s="1"/>
      <c r="M945" s="1"/>
    </row>
    <row r="946">
      <c r="A946" s="1"/>
      <c r="C946" s="1"/>
      <c r="D946" s="1"/>
      <c r="E946" s="1"/>
      <c r="M946" s="1"/>
    </row>
    <row r="947">
      <c r="A947" s="1"/>
      <c r="C947" s="1"/>
      <c r="D947" s="1"/>
      <c r="E947" s="1"/>
      <c r="M947" s="1"/>
    </row>
    <row r="948">
      <c r="A948" s="1"/>
      <c r="C948" s="1"/>
      <c r="D948" s="1"/>
      <c r="E948" s="1"/>
      <c r="M948" s="1"/>
    </row>
    <row r="949">
      <c r="A949" s="1"/>
      <c r="C949" s="1"/>
      <c r="D949" s="1"/>
      <c r="E949" s="1"/>
      <c r="M949" s="1"/>
    </row>
    <row r="950">
      <c r="A950" s="1"/>
      <c r="C950" s="1"/>
      <c r="D950" s="1"/>
      <c r="E950" s="1"/>
      <c r="M950" s="1"/>
    </row>
    <row r="951">
      <c r="A951" s="1"/>
      <c r="C951" s="1"/>
      <c r="D951" s="1"/>
      <c r="E951" s="1"/>
      <c r="M951" s="1"/>
    </row>
    <row r="952">
      <c r="A952" s="1"/>
      <c r="C952" s="1"/>
      <c r="D952" s="1"/>
      <c r="E952" s="1"/>
      <c r="M952" s="1"/>
    </row>
    <row r="953">
      <c r="A953" s="1"/>
      <c r="C953" s="1"/>
      <c r="D953" s="1"/>
      <c r="E953" s="1"/>
      <c r="M953" s="1"/>
    </row>
    <row r="954">
      <c r="A954" s="1"/>
      <c r="C954" s="1"/>
      <c r="D954" s="1"/>
      <c r="E954" s="1"/>
      <c r="M954" s="1"/>
    </row>
    <row r="955">
      <c r="A955" s="1"/>
      <c r="C955" s="1"/>
      <c r="D955" s="1"/>
      <c r="E955" s="1"/>
      <c r="M955" s="1"/>
    </row>
    <row r="956">
      <c r="A956" s="1"/>
      <c r="C956" s="1"/>
      <c r="D956" s="1"/>
      <c r="E956" s="1"/>
      <c r="M956" s="1"/>
    </row>
    <row r="957">
      <c r="A957" s="1"/>
      <c r="C957" s="1"/>
      <c r="D957" s="1"/>
      <c r="E957" s="1"/>
      <c r="M957" s="1"/>
    </row>
    <row r="958">
      <c r="A958" s="1"/>
      <c r="C958" s="1"/>
      <c r="D958" s="1"/>
      <c r="E958" s="1"/>
      <c r="M958" s="1"/>
    </row>
    <row r="959">
      <c r="A959" s="1"/>
      <c r="C959" s="1"/>
      <c r="D959" s="1"/>
      <c r="E959" s="1"/>
      <c r="M959" s="1"/>
    </row>
    <row r="960">
      <c r="A960" s="1"/>
      <c r="C960" s="1"/>
      <c r="D960" s="1"/>
      <c r="E960" s="1"/>
      <c r="M960" s="1"/>
    </row>
    <row r="961">
      <c r="A961" s="1"/>
      <c r="C961" s="1"/>
      <c r="D961" s="1"/>
      <c r="E961" s="1"/>
      <c r="M961" s="1"/>
    </row>
    <row r="962">
      <c r="A962" s="1"/>
      <c r="C962" s="1"/>
      <c r="D962" s="1"/>
      <c r="E962" s="1"/>
      <c r="M962" s="1"/>
    </row>
    <row r="963">
      <c r="A963" s="1"/>
      <c r="C963" s="1"/>
      <c r="D963" s="1"/>
      <c r="E963" s="1"/>
      <c r="M963" s="1"/>
    </row>
    <row r="964">
      <c r="A964" s="1"/>
      <c r="C964" s="1"/>
      <c r="D964" s="1"/>
      <c r="E964" s="1"/>
      <c r="M964" s="1"/>
    </row>
    <row r="965">
      <c r="A965" s="1"/>
      <c r="C965" s="1"/>
      <c r="D965" s="1"/>
      <c r="E965" s="1"/>
      <c r="M965" s="1"/>
    </row>
    <row r="966">
      <c r="A966" s="1"/>
      <c r="C966" s="1"/>
      <c r="D966" s="1"/>
      <c r="E966" s="1"/>
      <c r="M966" s="1"/>
    </row>
    <row r="967">
      <c r="A967" s="1"/>
      <c r="C967" s="1"/>
      <c r="D967" s="1"/>
      <c r="E967" s="1"/>
      <c r="M967" s="1"/>
    </row>
    <row r="968">
      <c r="A968" s="1"/>
      <c r="C968" s="1"/>
      <c r="D968" s="1"/>
      <c r="E968" s="1"/>
      <c r="M968" s="1"/>
    </row>
    <row r="969">
      <c r="A969" s="1"/>
      <c r="C969" s="1"/>
      <c r="D969" s="1"/>
      <c r="E969" s="1"/>
      <c r="M969" s="1"/>
    </row>
    <row r="970">
      <c r="A970" s="1"/>
      <c r="C970" s="1"/>
      <c r="D970" s="1"/>
      <c r="E970" s="1"/>
      <c r="M970" s="1"/>
    </row>
    <row r="971">
      <c r="A971" s="1"/>
      <c r="C971" s="1"/>
      <c r="D971" s="1"/>
      <c r="E971" s="1"/>
      <c r="M971" s="1"/>
    </row>
    <row r="972">
      <c r="A972" s="1"/>
      <c r="C972" s="1"/>
      <c r="D972" s="1"/>
      <c r="E972" s="1"/>
      <c r="M972" s="1"/>
    </row>
    <row r="973">
      <c r="A973" s="1"/>
      <c r="C973" s="1"/>
      <c r="D973" s="1"/>
      <c r="E973" s="1"/>
      <c r="M973" s="1"/>
    </row>
    <row r="974">
      <c r="A974" s="1"/>
      <c r="C974" s="1"/>
      <c r="D974" s="1"/>
      <c r="E974" s="1"/>
      <c r="M974" s="1"/>
    </row>
    <row r="975">
      <c r="A975" s="1"/>
      <c r="C975" s="1"/>
      <c r="D975" s="1"/>
      <c r="E975" s="1"/>
      <c r="M975" s="1"/>
    </row>
    <row r="976">
      <c r="A976" s="1"/>
      <c r="C976" s="1"/>
      <c r="D976" s="1"/>
      <c r="E976" s="1"/>
      <c r="M976" s="1"/>
    </row>
    <row r="977">
      <c r="A977" s="1"/>
      <c r="C977" s="1"/>
      <c r="D977" s="1"/>
      <c r="E977" s="1"/>
      <c r="M977" s="1"/>
    </row>
    <row r="978">
      <c r="A978" s="1"/>
      <c r="C978" s="1"/>
      <c r="D978" s="1"/>
      <c r="E978" s="1"/>
      <c r="M978" s="1"/>
    </row>
    <row r="979">
      <c r="A979" s="1"/>
      <c r="C979" s="1"/>
      <c r="D979" s="1"/>
      <c r="E979" s="1"/>
      <c r="M979" s="1"/>
    </row>
    <row r="980">
      <c r="A980" s="1"/>
      <c r="C980" s="1"/>
      <c r="D980" s="1"/>
      <c r="E980" s="1"/>
      <c r="M980" s="1"/>
    </row>
    <row r="981">
      <c r="A981" s="1"/>
      <c r="C981" s="1"/>
      <c r="D981" s="1"/>
      <c r="E981" s="1"/>
      <c r="M981" s="1"/>
    </row>
    <row r="982">
      <c r="A982" s="1"/>
      <c r="C982" s="1"/>
      <c r="D982" s="1"/>
      <c r="E982" s="1"/>
      <c r="M982" s="1"/>
    </row>
    <row r="983">
      <c r="A983" s="1"/>
      <c r="C983" s="1"/>
      <c r="D983" s="1"/>
      <c r="E983" s="1"/>
      <c r="M983" s="1"/>
    </row>
    <row r="984">
      <c r="A984" s="1"/>
      <c r="C984" s="1"/>
      <c r="D984" s="1"/>
      <c r="E984" s="1"/>
      <c r="M984" s="1"/>
    </row>
    <row r="985">
      <c r="A985" s="1"/>
      <c r="C985" s="1"/>
      <c r="D985" s="1"/>
      <c r="E985" s="1"/>
      <c r="M985" s="1"/>
    </row>
    <row r="986">
      <c r="A986" s="1"/>
      <c r="C986" s="1"/>
      <c r="D986" s="1"/>
      <c r="E986" s="1"/>
      <c r="M986" s="1"/>
    </row>
    <row r="987">
      <c r="A987" s="1"/>
      <c r="C987" s="1"/>
      <c r="D987" s="1"/>
      <c r="E987" s="1"/>
      <c r="M987" s="1"/>
    </row>
    <row r="988">
      <c r="A988" s="1"/>
      <c r="C988" s="1"/>
      <c r="D988" s="1"/>
      <c r="E988" s="1"/>
      <c r="M988" s="1"/>
    </row>
    <row r="989">
      <c r="A989" s="1"/>
      <c r="C989" s="1"/>
      <c r="D989" s="1"/>
      <c r="E989" s="1"/>
      <c r="M989" s="1"/>
    </row>
    <row r="990">
      <c r="A990" s="1"/>
      <c r="C990" s="1"/>
      <c r="D990" s="1"/>
      <c r="E990" s="1"/>
      <c r="M990" s="1"/>
    </row>
    <row r="991">
      <c r="A991" s="1"/>
      <c r="C991" s="1"/>
      <c r="D991" s="1"/>
      <c r="E991" s="1"/>
      <c r="M991" s="1"/>
    </row>
    <row r="992">
      <c r="A992" s="1"/>
      <c r="C992" s="1"/>
      <c r="D992" s="1"/>
      <c r="E992" s="1"/>
      <c r="M992" s="1"/>
    </row>
    <row r="993">
      <c r="A993" s="1"/>
      <c r="C993" s="1"/>
      <c r="D993" s="1"/>
      <c r="E993" s="1"/>
      <c r="M993" s="1"/>
    </row>
    <row r="994">
      <c r="A994" s="1"/>
      <c r="C994" s="1"/>
      <c r="D994" s="1"/>
      <c r="E994" s="1"/>
      <c r="M994" s="1"/>
    </row>
    <row r="995">
      <c r="A995" s="1"/>
      <c r="C995" s="1"/>
      <c r="D995" s="1"/>
      <c r="E995" s="1"/>
      <c r="M995" s="1"/>
    </row>
    <row r="996">
      <c r="A996" s="1"/>
      <c r="C996" s="1"/>
      <c r="D996" s="1"/>
      <c r="E996" s="1"/>
      <c r="M996" s="1"/>
    </row>
    <row r="997">
      <c r="A997" s="1"/>
      <c r="C997" s="1"/>
      <c r="D997" s="1"/>
      <c r="E997" s="1"/>
      <c r="M997" s="1"/>
    </row>
    <row r="998">
      <c r="A998" s="1"/>
      <c r="C998" s="1"/>
      <c r="D998" s="1"/>
      <c r="E998" s="1"/>
      <c r="M998" s="1"/>
    </row>
    <row r="999">
      <c r="A999" s="1"/>
      <c r="C999" s="1"/>
      <c r="D999" s="1"/>
      <c r="E999" s="1"/>
      <c r="M999" s="1"/>
    </row>
    <row r="1000">
      <c r="A1000" s="1"/>
      <c r="C1000" s="1"/>
      <c r="D1000" s="1"/>
      <c r="E1000" s="1"/>
      <c r="M1000" s="1"/>
    </row>
    <row r="1001">
      <c r="A1001" s="1"/>
      <c r="C1001" s="1"/>
      <c r="D1001" s="1"/>
      <c r="E1001" s="1"/>
      <c r="M1001" s="1"/>
    </row>
  </sheetData>
  <mergeCells count="1">
    <mergeCell ref="A1:E1"/>
  </mergeCells>
  <dataValidations>
    <dataValidation type="list" allowBlank="1" showErrorMessage="1" sqref="B3:B46">
      <formula1>'2NDSORTEDL'!$B$2:$B1001</formula1>
    </dataValidation>
  </dataValidations>
  <hyperlinks>
    <hyperlink r:id="rId1" ref="A2"/>
  </hyperlinks>
  <printOptions horizontalCentered="1"/>
  <pageMargins bottom="0.75" footer="0.0" header="0.0" left="0.25" right="0.25" top="0.25291073738680464"/>
  <pageSetup cellComments="atEnd" orientation="portrait" pageOrder="overThenDown"/>
  <drawing r:id="rId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cols>
    <col customWidth="1" min="1" max="1" width="7.25"/>
    <col customWidth="1" min="2" max="2" width="48.13"/>
    <col collapsed="1" customWidth="1" min="3" max="3" width="12.63"/>
    <col customWidth="1" hidden="1" min="4" max="4" width="9.75" outlineLevel="1"/>
    <col customWidth="1" min="5" max="5" width="10.88"/>
    <col customWidth="1" hidden="1" min="6" max="6" width="10.5"/>
    <col customWidth="1" hidden="1" min="7" max="7" width="8.38"/>
    <col collapsed="1" customWidth="1" min="8" max="8" width="3.88"/>
    <col hidden="1" min="9" max="9" width="12.63" outlineLevel="1"/>
    <col customWidth="1" hidden="1" min="10" max="10" width="7.38" outlineLevel="1"/>
    <col hidden="1" min="11" max="12" width="12.63" outlineLevel="1"/>
    <col customWidth="1" hidden="1" min="13" max="13" width="8.5" outlineLevel="1"/>
    <col hidden="1" min="14" max="31" width="12.63" outlineLevel="1"/>
  </cols>
  <sheetData>
    <row r="1">
      <c r="A1" s="237" t="s">
        <v>7354</v>
      </c>
      <c r="F1" s="238" t="s">
        <v>7355</v>
      </c>
      <c r="G1" s="238">
        <v>10.0</v>
      </c>
      <c r="H1" s="238"/>
      <c r="I1" s="238" t="s">
        <v>14</v>
      </c>
      <c r="J1" s="238">
        <v>2.0</v>
      </c>
      <c r="M1" s="1"/>
      <c r="S1" s="7">
        <v>10.0</v>
      </c>
      <c r="Y1" s="7">
        <v>12.0</v>
      </c>
    </row>
    <row r="2">
      <c r="A2" s="239" t="s">
        <v>7378</v>
      </c>
      <c r="B2" s="240" t="s">
        <v>7358</v>
      </c>
      <c r="C2" s="240" t="s">
        <v>7359</v>
      </c>
      <c r="D2" s="241" t="s">
        <v>7360</v>
      </c>
      <c r="E2" s="241" t="s">
        <v>7342</v>
      </c>
      <c r="F2" s="241" t="s">
        <v>7361</v>
      </c>
      <c r="G2" s="240" t="s">
        <v>7362</v>
      </c>
      <c r="H2" s="242"/>
      <c r="I2" s="242"/>
      <c r="J2" s="250" t="s">
        <v>7370</v>
      </c>
      <c r="K2" s="250" t="s">
        <v>7371</v>
      </c>
      <c r="L2" s="250" t="s">
        <v>7372</v>
      </c>
      <c r="M2" s="251" t="s">
        <v>7373</v>
      </c>
      <c r="N2" s="250" t="s">
        <v>7374</v>
      </c>
      <c r="O2" s="250" t="s">
        <v>7375</v>
      </c>
      <c r="P2" s="250" t="s">
        <v>7376</v>
      </c>
      <c r="Q2" s="242"/>
      <c r="R2" s="242"/>
      <c r="S2" s="250" t="s">
        <v>7372</v>
      </c>
      <c r="T2" s="251" t="s">
        <v>7373</v>
      </c>
      <c r="U2" s="250" t="s">
        <v>7374</v>
      </c>
      <c r="V2" s="250" t="s">
        <v>7375</v>
      </c>
      <c r="W2" s="250" t="s">
        <v>7376</v>
      </c>
      <c r="X2" s="242"/>
      <c r="Y2" s="250" t="s">
        <v>7372</v>
      </c>
      <c r="Z2" s="251" t="s">
        <v>7373</v>
      </c>
      <c r="AA2" s="250" t="s">
        <v>7374</v>
      </c>
      <c r="AB2" s="250" t="s">
        <v>7375</v>
      </c>
      <c r="AC2" s="250" t="s">
        <v>7376</v>
      </c>
      <c r="AD2" s="250"/>
      <c r="AE2" s="250"/>
    </row>
    <row r="3">
      <c r="A3" s="230">
        <f t="shared" ref="A3:A54" si="1">ROW()-2</f>
        <v>1</v>
      </c>
      <c r="B3" s="243" t="s">
        <v>1006</v>
      </c>
      <c r="C3" s="244" t="s">
        <v>7363</v>
      </c>
      <c r="D3" s="208">
        <v>30.0</v>
      </c>
      <c r="E3" s="253">
        <f>D3*G$1*J$1*2-200</f>
        <v>1000</v>
      </c>
      <c r="F3" s="245">
        <v>1.51</v>
      </c>
      <c r="G3" s="246">
        <f t="shared" ref="G3:G45" si="2">E3*F3</f>
        <v>1510</v>
      </c>
      <c r="H3" s="227" t="s">
        <v>7377</v>
      </c>
      <c r="J3" s="22">
        <f t="shared" ref="J3:J45" si="3">K3*E3</f>
        <v>2150</v>
      </c>
      <c r="K3" s="7">
        <v>2.15</v>
      </c>
      <c r="L3" s="252">
        <f t="shared" ref="L3:L45" si="4">(K3-F3)/K3</f>
        <v>0.2976744186</v>
      </c>
      <c r="M3" s="9">
        <v>5.0</v>
      </c>
      <c r="N3" s="22">
        <f t="shared" ref="N3:N42" si="5">ROUND(F3*(100/105),2)</f>
        <v>1.44</v>
      </c>
      <c r="O3" s="22">
        <f t="shared" ref="O3:O7" si="6">ROUND(N3*M3%,2)</f>
        <v>0.07</v>
      </c>
      <c r="P3" s="22">
        <f t="shared" ref="P3:P45" si="7">N3+O3</f>
        <v>1.51</v>
      </c>
      <c r="Q3" s="248">
        <f t="shared" ref="Q3:Q45" si="8">F3-P3</f>
        <v>0</v>
      </c>
      <c r="S3" s="252">
        <f t="shared" ref="S3:S45" si="9">IF(L3=0,0,L3-S$1%*L3)</f>
        <v>0.2679069767</v>
      </c>
      <c r="T3" s="1">
        <f t="shared" ref="T3:T45" si="10">M3</f>
        <v>5</v>
      </c>
      <c r="U3" s="22">
        <f t="shared" ref="U3:U45" si="11">IF(L3&gt;0, ROUND(K3-S3*K3,2),ROUND(K3*(100/(100+T3)),2))</f>
        <v>1.57</v>
      </c>
      <c r="V3" s="22">
        <f t="shared" ref="V3:V45" si="12">ROUND(U3*T3%,2)</f>
        <v>0.08</v>
      </c>
      <c r="W3" s="22">
        <f t="shared" ref="W3:W45" si="13">U3+V3</f>
        <v>1.65</v>
      </c>
      <c r="X3" s="22">
        <f t="shared" ref="X3:X45" si="14">K3-W3</f>
        <v>0.5</v>
      </c>
      <c r="Y3" s="252">
        <f t="shared" ref="Y3:Y45" si="15">IF(L3=0,0,L3-Y$1%*L3)</f>
        <v>0.2619534884</v>
      </c>
      <c r="Z3" s="1">
        <f t="shared" ref="Z3:Z45" si="16">T3</f>
        <v>5</v>
      </c>
      <c r="AA3" s="22">
        <f t="shared" ref="AA3:AA45" si="17">IF(L3&gt;0, ROUND(K3-Y3*K3,2),ROUND(K3*(100/(100+Z3)),2))</f>
        <v>1.59</v>
      </c>
      <c r="AB3" s="22">
        <f t="shared" ref="AB3:AB45" si="18">ROUND(AA3*Z3%,2)</f>
        <v>0.08</v>
      </c>
      <c r="AC3" s="22">
        <f t="shared" ref="AC3:AC45" si="19">AA3+AB3</f>
        <v>1.67</v>
      </c>
      <c r="AD3" s="22">
        <f t="shared" ref="AD3:AD45" si="20">K3-AC3</f>
        <v>0.48</v>
      </c>
    </row>
    <row r="4">
      <c r="A4" s="230">
        <f t="shared" si="1"/>
        <v>2</v>
      </c>
      <c r="B4" s="243" t="s">
        <v>4485</v>
      </c>
      <c r="C4" s="244" t="s">
        <v>7364</v>
      </c>
      <c r="D4" s="208">
        <v>2.0</v>
      </c>
      <c r="E4" s="230">
        <f t="shared" ref="E4:E5" si="21">D4*G$1</f>
        <v>20</v>
      </c>
      <c r="F4" s="245">
        <v>18.62</v>
      </c>
      <c r="G4" s="246">
        <f t="shared" si="2"/>
        <v>372.4</v>
      </c>
      <c r="H4" s="227" t="s">
        <v>7377</v>
      </c>
      <c r="J4" s="22">
        <f t="shared" si="3"/>
        <v>423</v>
      </c>
      <c r="K4" s="7">
        <v>21.15</v>
      </c>
      <c r="L4" s="252">
        <f t="shared" si="4"/>
        <v>0.1196217494</v>
      </c>
      <c r="M4" s="9">
        <v>5.0</v>
      </c>
      <c r="N4" s="22">
        <f t="shared" si="5"/>
        <v>17.73</v>
      </c>
      <c r="O4" s="22">
        <f t="shared" si="6"/>
        <v>0.89</v>
      </c>
      <c r="P4" s="22">
        <f t="shared" si="7"/>
        <v>18.62</v>
      </c>
      <c r="Q4" s="248">
        <f t="shared" si="8"/>
        <v>0</v>
      </c>
      <c r="S4" s="252">
        <f t="shared" si="9"/>
        <v>0.1076595745</v>
      </c>
      <c r="T4" s="1">
        <f t="shared" si="10"/>
        <v>5</v>
      </c>
      <c r="U4" s="22">
        <f t="shared" si="11"/>
        <v>18.87</v>
      </c>
      <c r="V4" s="22">
        <f t="shared" si="12"/>
        <v>0.94</v>
      </c>
      <c r="W4" s="22">
        <f t="shared" si="13"/>
        <v>19.81</v>
      </c>
      <c r="X4" s="22">
        <f t="shared" si="14"/>
        <v>1.34</v>
      </c>
      <c r="Y4" s="252">
        <f t="shared" si="15"/>
        <v>0.1052671395</v>
      </c>
      <c r="Z4" s="1">
        <f t="shared" si="16"/>
        <v>5</v>
      </c>
      <c r="AA4" s="22">
        <f t="shared" si="17"/>
        <v>18.92</v>
      </c>
      <c r="AB4" s="22">
        <f t="shared" si="18"/>
        <v>0.95</v>
      </c>
      <c r="AC4" s="22">
        <f t="shared" si="19"/>
        <v>19.87</v>
      </c>
      <c r="AD4" s="22">
        <f t="shared" si="20"/>
        <v>1.28</v>
      </c>
    </row>
    <row r="5">
      <c r="A5" s="230">
        <f t="shared" si="1"/>
        <v>3</v>
      </c>
      <c r="B5" s="243" t="s">
        <v>2125</v>
      </c>
      <c r="C5" s="244" t="s">
        <v>7365</v>
      </c>
      <c r="D5" s="208">
        <v>1.0</v>
      </c>
      <c r="E5" s="230">
        <f t="shared" si="21"/>
        <v>10</v>
      </c>
      <c r="F5" s="245">
        <v>37.5</v>
      </c>
      <c r="G5" s="246">
        <f t="shared" si="2"/>
        <v>375</v>
      </c>
      <c r="H5" s="227" t="s">
        <v>7377</v>
      </c>
      <c r="J5" s="22">
        <f t="shared" si="3"/>
        <v>375</v>
      </c>
      <c r="K5" s="7">
        <v>37.5</v>
      </c>
      <c r="L5" s="252">
        <f t="shared" si="4"/>
        <v>0</v>
      </c>
      <c r="M5" s="9">
        <v>5.0</v>
      </c>
      <c r="N5" s="22">
        <f t="shared" si="5"/>
        <v>35.71</v>
      </c>
      <c r="O5" s="22">
        <f t="shared" si="6"/>
        <v>1.79</v>
      </c>
      <c r="P5" s="22">
        <f t="shared" si="7"/>
        <v>37.5</v>
      </c>
      <c r="Q5" s="248">
        <f t="shared" si="8"/>
        <v>0</v>
      </c>
      <c r="S5" s="22">
        <f t="shared" si="9"/>
        <v>0</v>
      </c>
      <c r="T5" s="1">
        <f t="shared" si="10"/>
        <v>5</v>
      </c>
      <c r="U5" s="22">
        <f t="shared" si="11"/>
        <v>35.71</v>
      </c>
      <c r="V5" s="22">
        <f t="shared" si="12"/>
        <v>1.79</v>
      </c>
      <c r="W5" s="22">
        <f t="shared" si="13"/>
        <v>37.5</v>
      </c>
      <c r="X5" s="22">
        <f t="shared" si="14"/>
        <v>0</v>
      </c>
      <c r="Y5" s="22">
        <f t="shared" si="15"/>
        <v>0</v>
      </c>
      <c r="Z5" s="1">
        <f t="shared" si="16"/>
        <v>5</v>
      </c>
      <c r="AA5" s="22">
        <f t="shared" si="17"/>
        <v>35.71</v>
      </c>
      <c r="AB5" s="22">
        <f t="shared" si="18"/>
        <v>1.79</v>
      </c>
      <c r="AC5" s="22">
        <f t="shared" si="19"/>
        <v>37.5</v>
      </c>
      <c r="AD5" s="22">
        <f t="shared" si="20"/>
        <v>0</v>
      </c>
    </row>
    <row r="6">
      <c r="A6" s="230">
        <f t="shared" si="1"/>
        <v>4</v>
      </c>
      <c r="B6" s="243" t="s">
        <v>1861</v>
      </c>
      <c r="C6" s="244" t="s">
        <v>7364</v>
      </c>
      <c r="D6" s="208">
        <v>1.0</v>
      </c>
      <c r="E6" s="230">
        <f t="shared" ref="E6:E8" si="22">D6*G$1*J$1</f>
        <v>20</v>
      </c>
      <c r="F6" s="245">
        <v>49.42</v>
      </c>
      <c r="G6" s="246">
        <f t="shared" si="2"/>
        <v>988.4</v>
      </c>
      <c r="H6" s="227" t="s">
        <v>7377</v>
      </c>
      <c r="J6" s="22">
        <f t="shared" si="3"/>
        <v>2642.4</v>
      </c>
      <c r="K6" s="7">
        <v>132.12</v>
      </c>
      <c r="L6" s="252">
        <f t="shared" si="4"/>
        <v>0.6259461096</v>
      </c>
      <c r="M6" s="9">
        <v>5.0</v>
      </c>
      <c r="N6" s="22">
        <f t="shared" si="5"/>
        <v>47.07</v>
      </c>
      <c r="O6" s="22">
        <f t="shared" si="6"/>
        <v>2.35</v>
      </c>
      <c r="P6" s="22">
        <f t="shared" si="7"/>
        <v>49.42</v>
      </c>
      <c r="Q6" s="248">
        <f t="shared" si="8"/>
        <v>0</v>
      </c>
      <c r="S6" s="252">
        <f t="shared" si="9"/>
        <v>0.5633514986</v>
      </c>
      <c r="T6" s="1">
        <f t="shared" si="10"/>
        <v>5</v>
      </c>
      <c r="U6" s="22">
        <f t="shared" si="11"/>
        <v>57.69</v>
      </c>
      <c r="V6" s="22">
        <f t="shared" si="12"/>
        <v>2.88</v>
      </c>
      <c r="W6" s="22">
        <f t="shared" si="13"/>
        <v>60.57</v>
      </c>
      <c r="X6" s="22">
        <f t="shared" si="14"/>
        <v>71.55</v>
      </c>
      <c r="Y6" s="252">
        <f t="shared" si="15"/>
        <v>0.5508325764</v>
      </c>
      <c r="Z6" s="1">
        <f t="shared" si="16"/>
        <v>5</v>
      </c>
      <c r="AA6" s="22">
        <f t="shared" si="17"/>
        <v>59.34</v>
      </c>
      <c r="AB6" s="22">
        <f t="shared" si="18"/>
        <v>2.97</v>
      </c>
      <c r="AC6" s="22">
        <f t="shared" si="19"/>
        <v>62.31</v>
      </c>
      <c r="AD6" s="22">
        <f t="shared" si="20"/>
        <v>69.81</v>
      </c>
    </row>
    <row r="7">
      <c r="A7" s="230">
        <f t="shared" si="1"/>
        <v>5</v>
      </c>
      <c r="B7" s="243" t="s">
        <v>1772</v>
      </c>
      <c r="C7" s="244" t="s">
        <v>7364</v>
      </c>
      <c r="D7" s="208">
        <v>1.0</v>
      </c>
      <c r="E7" s="230">
        <f t="shared" si="22"/>
        <v>20</v>
      </c>
      <c r="F7" s="245">
        <v>37.1</v>
      </c>
      <c r="G7" s="246">
        <f t="shared" si="2"/>
        <v>742</v>
      </c>
      <c r="H7" s="227" t="s">
        <v>7377</v>
      </c>
      <c r="J7" s="22">
        <f t="shared" si="3"/>
        <v>1060</v>
      </c>
      <c r="K7" s="7">
        <v>53.0</v>
      </c>
      <c r="L7" s="252">
        <f t="shared" si="4"/>
        <v>0.3</v>
      </c>
      <c r="M7" s="9">
        <v>5.0</v>
      </c>
      <c r="N7" s="22">
        <f t="shared" si="5"/>
        <v>35.33</v>
      </c>
      <c r="O7" s="22">
        <f t="shared" si="6"/>
        <v>1.77</v>
      </c>
      <c r="P7" s="22">
        <f t="shared" si="7"/>
        <v>37.1</v>
      </c>
      <c r="Q7" s="248">
        <f t="shared" si="8"/>
        <v>0</v>
      </c>
      <c r="S7" s="252">
        <f t="shared" si="9"/>
        <v>0.27</v>
      </c>
      <c r="T7" s="1">
        <f t="shared" si="10"/>
        <v>5</v>
      </c>
      <c r="U7" s="22">
        <f t="shared" si="11"/>
        <v>38.69</v>
      </c>
      <c r="V7" s="22">
        <f t="shared" si="12"/>
        <v>1.93</v>
      </c>
      <c r="W7" s="22">
        <f t="shared" si="13"/>
        <v>40.62</v>
      </c>
      <c r="X7" s="22">
        <f t="shared" si="14"/>
        <v>12.38</v>
      </c>
      <c r="Y7" s="252">
        <f t="shared" si="15"/>
        <v>0.264</v>
      </c>
      <c r="Z7" s="1">
        <f t="shared" si="16"/>
        <v>5</v>
      </c>
      <c r="AA7" s="22">
        <f t="shared" si="17"/>
        <v>39.01</v>
      </c>
      <c r="AB7" s="22">
        <f t="shared" si="18"/>
        <v>1.95</v>
      </c>
      <c r="AC7" s="22">
        <f t="shared" si="19"/>
        <v>40.96</v>
      </c>
      <c r="AD7" s="22">
        <f t="shared" si="20"/>
        <v>12.04</v>
      </c>
    </row>
    <row r="8">
      <c r="A8" s="230">
        <f t="shared" si="1"/>
        <v>6</v>
      </c>
      <c r="B8" s="243" t="s">
        <v>5452</v>
      </c>
      <c r="C8" s="244" t="s">
        <v>7365</v>
      </c>
      <c r="D8" s="208">
        <v>1.0</v>
      </c>
      <c r="E8" s="230">
        <f t="shared" si="22"/>
        <v>20</v>
      </c>
      <c r="F8" s="245">
        <v>40.0</v>
      </c>
      <c r="G8" s="246">
        <f t="shared" si="2"/>
        <v>800</v>
      </c>
      <c r="H8" s="227" t="s">
        <v>7377</v>
      </c>
      <c r="J8" s="22">
        <f t="shared" si="3"/>
        <v>960</v>
      </c>
      <c r="K8" s="7">
        <v>48.0</v>
      </c>
      <c r="L8" s="252">
        <f t="shared" si="4"/>
        <v>0.1666666667</v>
      </c>
      <c r="M8" s="9">
        <v>5.0</v>
      </c>
      <c r="N8" s="22">
        <f t="shared" si="5"/>
        <v>38.1</v>
      </c>
      <c r="O8" s="22">
        <f>ROUND(N8*M8%,1)</f>
        <v>1.9</v>
      </c>
      <c r="P8" s="22">
        <f t="shared" si="7"/>
        <v>40</v>
      </c>
      <c r="Q8" s="248">
        <f t="shared" si="8"/>
        <v>0</v>
      </c>
      <c r="S8" s="252">
        <f t="shared" si="9"/>
        <v>0.15</v>
      </c>
      <c r="T8" s="1">
        <f t="shared" si="10"/>
        <v>5</v>
      </c>
      <c r="U8" s="22">
        <f t="shared" si="11"/>
        <v>40.8</v>
      </c>
      <c r="V8" s="22">
        <f t="shared" si="12"/>
        <v>2.04</v>
      </c>
      <c r="W8" s="22">
        <f t="shared" si="13"/>
        <v>42.84</v>
      </c>
      <c r="X8" s="22">
        <f t="shared" si="14"/>
        <v>5.16</v>
      </c>
      <c r="Y8" s="252">
        <f t="shared" si="15"/>
        <v>0.1466666667</v>
      </c>
      <c r="Z8" s="1">
        <f t="shared" si="16"/>
        <v>5</v>
      </c>
      <c r="AA8" s="22">
        <f t="shared" si="17"/>
        <v>40.96</v>
      </c>
      <c r="AB8" s="22">
        <f t="shared" si="18"/>
        <v>2.05</v>
      </c>
      <c r="AC8" s="22">
        <f t="shared" si="19"/>
        <v>43.01</v>
      </c>
      <c r="AD8" s="22">
        <f t="shared" si="20"/>
        <v>4.99</v>
      </c>
    </row>
    <row r="9">
      <c r="A9" s="230">
        <f t="shared" si="1"/>
        <v>7</v>
      </c>
      <c r="B9" s="243" t="s">
        <v>1398</v>
      </c>
      <c r="C9" s="244" t="s">
        <v>7365</v>
      </c>
      <c r="D9" s="208">
        <v>1.0</v>
      </c>
      <c r="E9" s="230">
        <f>D9*G$1*J$1-10</f>
        <v>10</v>
      </c>
      <c r="F9" s="245">
        <v>32.0</v>
      </c>
      <c r="G9" s="246">
        <f t="shared" si="2"/>
        <v>320</v>
      </c>
      <c r="H9" s="227" t="s">
        <v>7377</v>
      </c>
      <c r="J9" s="22">
        <f t="shared" si="3"/>
        <v>360</v>
      </c>
      <c r="K9" s="7">
        <v>36.0</v>
      </c>
      <c r="L9" s="252">
        <f t="shared" si="4"/>
        <v>0.1111111111</v>
      </c>
      <c r="M9" s="9">
        <v>5.0</v>
      </c>
      <c r="N9" s="22">
        <f t="shared" si="5"/>
        <v>30.48</v>
      </c>
      <c r="O9" s="22">
        <f t="shared" ref="O9:O45" si="23">ROUND(N9*M9%,2)</f>
        <v>1.52</v>
      </c>
      <c r="P9" s="22">
        <f t="shared" si="7"/>
        <v>32</v>
      </c>
      <c r="Q9" s="248">
        <f t="shared" si="8"/>
        <v>0</v>
      </c>
      <c r="S9" s="252">
        <f t="shared" si="9"/>
        <v>0.1</v>
      </c>
      <c r="T9" s="1">
        <f t="shared" si="10"/>
        <v>5</v>
      </c>
      <c r="U9" s="22">
        <f t="shared" si="11"/>
        <v>32.4</v>
      </c>
      <c r="V9" s="22">
        <f t="shared" si="12"/>
        <v>1.62</v>
      </c>
      <c r="W9" s="22">
        <f t="shared" si="13"/>
        <v>34.02</v>
      </c>
      <c r="X9" s="22">
        <f t="shared" si="14"/>
        <v>1.98</v>
      </c>
      <c r="Y9" s="252">
        <f t="shared" si="15"/>
        <v>0.09777777778</v>
      </c>
      <c r="Z9" s="1">
        <f t="shared" si="16"/>
        <v>5</v>
      </c>
      <c r="AA9" s="22">
        <f t="shared" si="17"/>
        <v>32.48</v>
      </c>
      <c r="AB9" s="22">
        <f t="shared" si="18"/>
        <v>1.62</v>
      </c>
      <c r="AC9" s="22">
        <f t="shared" si="19"/>
        <v>34.1</v>
      </c>
      <c r="AD9" s="22">
        <f t="shared" si="20"/>
        <v>1.9</v>
      </c>
    </row>
    <row r="10">
      <c r="A10" s="230">
        <f t="shared" si="1"/>
        <v>8</v>
      </c>
      <c r="B10" s="243" t="s">
        <v>1470</v>
      </c>
      <c r="C10" s="244" t="s">
        <v>7365</v>
      </c>
      <c r="D10" s="208">
        <v>1.0</v>
      </c>
      <c r="E10" s="230">
        <f>D10*G$1*J$1</f>
        <v>20</v>
      </c>
      <c r="F10" s="245">
        <v>34.44</v>
      </c>
      <c r="G10" s="246">
        <f t="shared" si="2"/>
        <v>688.8</v>
      </c>
      <c r="H10" s="227" t="s">
        <v>7377</v>
      </c>
      <c r="J10" s="22">
        <f t="shared" si="3"/>
        <v>1856.8</v>
      </c>
      <c r="K10" s="7">
        <v>92.84</v>
      </c>
      <c r="L10" s="252">
        <f t="shared" si="4"/>
        <v>0.6290392072</v>
      </c>
      <c r="M10" s="9">
        <v>5.0</v>
      </c>
      <c r="N10" s="22">
        <f t="shared" si="5"/>
        <v>32.8</v>
      </c>
      <c r="O10" s="22">
        <f t="shared" si="23"/>
        <v>1.64</v>
      </c>
      <c r="P10" s="22">
        <f t="shared" si="7"/>
        <v>34.44</v>
      </c>
      <c r="Q10" s="248">
        <f t="shared" si="8"/>
        <v>0</v>
      </c>
      <c r="S10" s="252">
        <f t="shared" si="9"/>
        <v>0.5661352865</v>
      </c>
      <c r="T10" s="1">
        <f t="shared" si="10"/>
        <v>5</v>
      </c>
      <c r="U10" s="22">
        <f t="shared" si="11"/>
        <v>40.28</v>
      </c>
      <c r="V10" s="22">
        <f t="shared" si="12"/>
        <v>2.01</v>
      </c>
      <c r="W10" s="22">
        <f t="shared" si="13"/>
        <v>42.29</v>
      </c>
      <c r="X10" s="22">
        <f t="shared" si="14"/>
        <v>50.55</v>
      </c>
      <c r="Y10" s="252">
        <f t="shared" si="15"/>
        <v>0.5535545024</v>
      </c>
      <c r="Z10" s="1">
        <f t="shared" si="16"/>
        <v>5</v>
      </c>
      <c r="AA10" s="22">
        <f t="shared" si="17"/>
        <v>41.45</v>
      </c>
      <c r="AB10" s="22">
        <f t="shared" si="18"/>
        <v>2.07</v>
      </c>
      <c r="AC10" s="22">
        <f t="shared" si="19"/>
        <v>43.52</v>
      </c>
      <c r="AD10" s="22">
        <f t="shared" si="20"/>
        <v>49.32</v>
      </c>
    </row>
    <row r="11">
      <c r="A11" s="230">
        <f t="shared" si="1"/>
        <v>9</v>
      </c>
      <c r="B11" s="243" t="s">
        <v>4125</v>
      </c>
      <c r="C11" s="244" t="s">
        <v>7366</v>
      </c>
      <c r="D11" s="208">
        <v>1.0</v>
      </c>
      <c r="E11" s="208">
        <v>6.0</v>
      </c>
      <c r="F11" s="245">
        <v>33.0</v>
      </c>
      <c r="G11" s="246">
        <f t="shared" si="2"/>
        <v>198</v>
      </c>
      <c r="H11" s="227" t="s">
        <v>7377</v>
      </c>
      <c r="I11" s="247"/>
      <c r="J11" s="22">
        <f t="shared" si="3"/>
        <v>220.56</v>
      </c>
      <c r="K11" s="7">
        <v>36.76</v>
      </c>
      <c r="L11" s="252">
        <f t="shared" si="4"/>
        <v>0.1022850925</v>
      </c>
      <c r="M11" s="9">
        <v>5.0</v>
      </c>
      <c r="N11" s="22">
        <f t="shared" si="5"/>
        <v>31.43</v>
      </c>
      <c r="O11" s="22">
        <f t="shared" si="23"/>
        <v>1.57</v>
      </c>
      <c r="P11" s="22">
        <f t="shared" si="7"/>
        <v>33</v>
      </c>
      <c r="Q11" s="248">
        <f t="shared" si="8"/>
        <v>0</v>
      </c>
      <c r="S11" s="252">
        <f t="shared" si="9"/>
        <v>0.09205658324</v>
      </c>
      <c r="T11" s="1">
        <f t="shared" si="10"/>
        <v>5</v>
      </c>
      <c r="U11" s="22">
        <f t="shared" si="11"/>
        <v>33.38</v>
      </c>
      <c r="V11" s="22">
        <f t="shared" si="12"/>
        <v>1.67</v>
      </c>
      <c r="W11" s="22">
        <f t="shared" si="13"/>
        <v>35.05</v>
      </c>
      <c r="X11" s="22">
        <f t="shared" si="14"/>
        <v>1.71</v>
      </c>
      <c r="Y11" s="252">
        <f t="shared" si="15"/>
        <v>0.09001088139</v>
      </c>
      <c r="Z11" s="1">
        <f t="shared" si="16"/>
        <v>5</v>
      </c>
      <c r="AA11" s="22">
        <f t="shared" si="17"/>
        <v>33.45</v>
      </c>
      <c r="AB11" s="22">
        <f t="shared" si="18"/>
        <v>1.67</v>
      </c>
      <c r="AC11" s="22">
        <f t="shared" si="19"/>
        <v>35.12</v>
      </c>
      <c r="AD11" s="22">
        <f t="shared" si="20"/>
        <v>1.64</v>
      </c>
    </row>
    <row r="12">
      <c r="A12" s="230">
        <f t="shared" si="1"/>
        <v>10</v>
      </c>
      <c r="B12" s="243" t="s">
        <v>2711</v>
      </c>
      <c r="C12" s="244" t="s">
        <v>7365</v>
      </c>
      <c r="D12" s="208">
        <v>1.0</v>
      </c>
      <c r="E12" s="253">
        <f>D12*G$1*J$1*10</f>
        <v>200</v>
      </c>
      <c r="F12" s="245">
        <v>6.3</v>
      </c>
      <c r="G12" s="246">
        <f t="shared" si="2"/>
        <v>1260</v>
      </c>
      <c r="H12" s="227" t="s">
        <v>7377</v>
      </c>
      <c r="J12" s="22">
        <f t="shared" si="3"/>
        <v>3300</v>
      </c>
      <c r="K12" s="7">
        <v>16.5</v>
      </c>
      <c r="L12" s="252">
        <f t="shared" si="4"/>
        <v>0.6181818182</v>
      </c>
      <c r="M12" s="9">
        <v>5.0</v>
      </c>
      <c r="N12" s="22">
        <f t="shared" si="5"/>
        <v>6</v>
      </c>
      <c r="O12" s="22">
        <f t="shared" si="23"/>
        <v>0.3</v>
      </c>
      <c r="P12" s="22">
        <f t="shared" si="7"/>
        <v>6.3</v>
      </c>
      <c r="Q12" s="248">
        <f t="shared" si="8"/>
        <v>0</v>
      </c>
      <c r="S12" s="252">
        <f t="shared" si="9"/>
        <v>0.5563636364</v>
      </c>
      <c r="T12" s="1">
        <f t="shared" si="10"/>
        <v>5</v>
      </c>
      <c r="U12" s="22">
        <f t="shared" si="11"/>
        <v>7.32</v>
      </c>
      <c r="V12" s="22">
        <f t="shared" si="12"/>
        <v>0.37</v>
      </c>
      <c r="W12" s="22">
        <f t="shared" si="13"/>
        <v>7.69</v>
      </c>
      <c r="X12" s="22">
        <f t="shared" si="14"/>
        <v>8.81</v>
      </c>
      <c r="Y12" s="252">
        <f t="shared" si="15"/>
        <v>0.544</v>
      </c>
      <c r="Z12" s="1">
        <f t="shared" si="16"/>
        <v>5</v>
      </c>
      <c r="AA12" s="22">
        <f t="shared" si="17"/>
        <v>7.52</v>
      </c>
      <c r="AB12" s="22">
        <f t="shared" si="18"/>
        <v>0.38</v>
      </c>
      <c r="AC12" s="22">
        <f t="shared" si="19"/>
        <v>7.9</v>
      </c>
      <c r="AD12" s="22">
        <f t="shared" si="20"/>
        <v>8.6</v>
      </c>
    </row>
    <row r="13">
      <c r="A13" s="230">
        <f t="shared" si="1"/>
        <v>11</v>
      </c>
      <c r="B13" s="243" t="s">
        <v>2845</v>
      </c>
      <c r="C13" s="244" t="s">
        <v>7367</v>
      </c>
      <c r="D13" s="208">
        <v>12.0</v>
      </c>
      <c r="E13" s="230">
        <f t="shared" ref="E13:E15" si="24">D13*G$1*J$1/5</f>
        <v>48</v>
      </c>
      <c r="F13" s="245">
        <v>39.95</v>
      </c>
      <c r="G13" s="246">
        <f t="shared" si="2"/>
        <v>1917.6</v>
      </c>
      <c r="H13" s="227" t="s">
        <v>7377</v>
      </c>
      <c r="J13" s="22">
        <f t="shared" si="3"/>
        <v>2208</v>
      </c>
      <c r="K13" s="7">
        <v>46.0</v>
      </c>
      <c r="L13" s="252">
        <f t="shared" si="4"/>
        <v>0.1315217391</v>
      </c>
      <c r="M13" s="9">
        <v>5.0</v>
      </c>
      <c r="N13" s="22">
        <f t="shared" si="5"/>
        <v>38.05</v>
      </c>
      <c r="O13" s="22">
        <f t="shared" si="23"/>
        <v>1.9</v>
      </c>
      <c r="P13" s="22">
        <f t="shared" si="7"/>
        <v>39.95</v>
      </c>
      <c r="Q13" s="248">
        <f t="shared" si="8"/>
        <v>0</v>
      </c>
      <c r="S13" s="252">
        <f t="shared" si="9"/>
        <v>0.1183695652</v>
      </c>
      <c r="T13" s="1">
        <f t="shared" si="10"/>
        <v>5</v>
      </c>
      <c r="U13" s="22">
        <f t="shared" si="11"/>
        <v>40.56</v>
      </c>
      <c r="V13" s="22">
        <f t="shared" si="12"/>
        <v>2.03</v>
      </c>
      <c r="W13" s="22">
        <f t="shared" si="13"/>
        <v>42.59</v>
      </c>
      <c r="X13" s="22">
        <f t="shared" si="14"/>
        <v>3.41</v>
      </c>
      <c r="Y13" s="252">
        <f t="shared" si="15"/>
        <v>0.1157391304</v>
      </c>
      <c r="Z13" s="1">
        <f t="shared" si="16"/>
        <v>5</v>
      </c>
      <c r="AA13" s="22">
        <f t="shared" si="17"/>
        <v>40.68</v>
      </c>
      <c r="AB13" s="22">
        <f t="shared" si="18"/>
        <v>2.03</v>
      </c>
      <c r="AC13" s="22">
        <f t="shared" si="19"/>
        <v>42.71</v>
      </c>
      <c r="AD13" s="22">
        <f t="shared" si="20"/>
        <v>3.29</v>
      </c>
    </row>
    <row r="14">
      <c r="A14" s="230">
        <f t="shared" si="1"/>
        <v>12</v>
      </c>
      <c r="B14" s="243" t="s">
        <v>7347</v>
      </c>
      <c r="C14" s="244" t="s">
        <v>7367</v>
      </c>
      <c r="D14" s="208">
        <v>12.0</v>
      </c>
      <c r="E14" s="230">
        <f t="shared" si="24"/>
        <v>48</v>
      </c>
      <c r="F14" s="245">
        <v>48.0</v>
      </c>
      <c r="G14" s="246">
        <f t="shared" si="2"/>
        <v>2304</v>
      </c>
      <c r="H14" s="227" t="s">
        <v>7377</v>
      </c>
      <c r="J14" s="22">
        <f t="shared" si="3"/>
        <v>3120</v>
      </c>
      <c r="K14" s="7">
        <v>65.0</v>
      </c>
      <c r="L14" s="252">
        <f t="shared" si="4"/>
        <v>0.2615384615</v>
      </c>
      <c r="M14" s="9">
        <v>5.0</v>
      </c>
      <c r="N14" s="22">
        <f t="shared" si="5"/>
        <v>45.71</v>
      </c>
      <c r="O14" s="22">
        <f t="shared" si="23"/>
        <v>2.29</v>
      </c>
      <c r="P14" s="22">
        <f t="shared" si="7"/>
        <v>48</v>
      </c>
      <c r="Q14" s="248">
        <f t="shared" si="8"/>
        <v>0</v>
      </c>
      <c r="S14" s="252">
        <f t="shared" si="9"/>
        <v>0.2353846154</v>
      </c>
      <c r="T14" s="1">
        <f t="shared" si="10"/>
        <v>5</v>
      </c>
      <c r="U14" s="22">
        <f t="shared" si="11"/>
        <v>49.7</v>
      </c>
      <c r="V14" s="22">
        <f t="shared" si="12"/>
        <v>2.49</v>
      </c>
      <c r="W14" s="22">
        <f t="shared" si="13"/>
        <v>52.19</v>
      </c>
      <c r="X14" s="22">
        <f t="shared" si="14"/>
        <v>12.81</v>
      </c>
      <c r="Y14" s="252">
        <f t="shared" si="15"/>
        <v>0.2301538462</v>
      </c>
      <c r="Z14" s="1">
        <f t="shared" si="16"/>
        <v>5</v>
      </c>
      <c r="AA14" s="22">
        <f t="shared" si="17"/>
        <v>50.04</v>
      </c>
      <c r="AB14" s="22">
        <f t="shared" si="18"/>
        <v>2.5</v>
      </c>
      <c r="AC14" s="22">
        <f t="shared" si="19"/>
        <v>52.54</v>
      </c>
      <c r="AD14" s="22">
        <f t="shared" si="20"/>
        <v>12.46</v>
      </c>
    </row>
    <row r="15">
      <c r="A15" s="230">
        <f t="shared" si="1"/>
        <v>13</v>
      </c>
      <c r="B15" s="243" t="s">
        <v>2898</v>
      </c>
      <c r="C15" s="244" t="s">
        <v>7367</v>
      </c>
      <c r="D15" s="208">
        <v>12.0</v>
      </c>
      <c r="E15" s="230">
        <f t="shared" si="24"/>
        <v>48</v>
      </c>
      <c r="F15" s="245">
        <v>60.0</v>
      </c>
      <c r="G15" s="246">
        <f t="shared" si="2"/>
        <v>2880</v>
      </c>
      <c r="H15" s="227" t="s">
        <v>7377</v>
      </c>
      <c r="J15" s="22">
        <f t="shared" si="3"/>
        <v>4128</v>
      </c>
      <c r="K15" s="7">
        <v>86.0</v>
      </c>
      <c r="L15" s="252">
        <f t="shared" si="4"/>
        <v>0.3023255814</v>
      </c>
      <c r="M15" s="9">
        <v>5.0</v>
      </c>
      <c r="N15" s="22">
        <f t="shared" si="5"/>
        <v>57.14</v>
      </c>
      <c r="O15" s="22">
        <f t="shared" si="23"/>
        <v>2.86</v>
      </c>
      <c r="P15" s="22">
        <f t="shared" si="7"/>
        <v>60</v>
      </c>
      <c r="Q15" s="248">
        <f t="shared" si="8"/>
        <v>0</v>
      </c>
      <c r="S15" s="252">
        <f t="shared" si="9"/>
        <v>0.2720930233</v>
      </c>
      <c r="T15" s="1">
        <f t="shared" si="10"/>
        <v>5</v>
      </c>
      <c r="U15" s="22">
        <f t="shared" si="11"/>
        <v>62.6</v>
      </c>
      <c r="V15" s="22">
        <f t="shared" si="12"/>
        <v>3.13</v>
      </c>
      <c r="W15" s="22">
        <f t="shared" si="13"/>
        <v>65.73</v>
      </c>
      <c r="X15" s="22">
        <f t="shared" si="14"/>
        <v>20.27</v>
      </c>
      <c r="Y15" s="252">
        <f t="shared" si="15"/>
        <v>0.2660465116</v>
      </c>
      <c r="Z15" s="1">
        <f t="shared" si="16"/>
        <v>5</v>
      </c>
      <c r="AA15" s="22">
        <f t="shared" si="17"/>
        <v>63.12</v>
      </c>
      <c r="AB15" s="22">
        <f t="shared" si="18"/>
        <v>3.16</v>
      </c>
      <c r="AC15" s="22">
        <f t="shared" si="19"/>
        <v>66.28</v>
      </c>
      <c r="AD15" s="22">
        <f t="shared" si="20"/>
        <v>19.72</v>
      </c>
    </row>
    <row r="16">
      <c r="A16" s="230">
        <f t="shared" si="1"/>
        <v>14</v>
      </c>
      <c r="B16" s="243" t="s">
        <v>3374</v>
      </c>
      <c r="C16" s="244" t="s">
        <v>7368</v>
      </c>
      <c r="D16" s="208">
        <v>10.0</v>
      </c>
      <c r="E16" s="230">
        <f>D16*G$1/10</f>
        <v>10</v>
      </c>
      <c r="F16" s="245">
        <v>350.0</v>
      </c>
      <c r="G16" s="246">
        <f t="shared" si="2"/>
        <v>3500</v>
      </c>
      <c r="H16" s="227" t="s">
        <v>7377</v>
      </c>
      <c r="J16" s="22">
        <f t="shared" si="3"/>
        <v>3500</v>
      </c>
      <c r="K16" s="7">
        <v>350.0</v>
      </c>
      <c r="L16" s="252">
        <f t="shared" si="4"/>
        <v>0</v>
      </c>
      <c r="M16" s="9">
        <v>5.0</v>
      </c>
      <c r="N16" s="22">
        <f t="shared" si="5"/>
        <v>333.33</v>
      </c>
      <c r="O16" s="22">
        <f t="shared" si="23"/>
        <v>16.67</v>
      </c>
      <c r="P16" s="22">
        <f t="shared" si="7"/>
        <v>350</v>
      </c>
      <c r="Q16" s="248">
        <f t="shared" si="8"/>
        <v>0</v>
      </c>
      <c r="S16" s="22">
        <f t="shared" si="9"/>
        <v>0</v>
      </c>
      <c r="T16" s="1">
        <f t="shared" si="10"/>
        <v>5</v>
      </c>
      <c r="U16" s="22">
        <f t="shared" si="11"/>
        <v>333.33</v>
      </c>
      <c r="V16" s="22">
        <f t="shared" si="12"/>
        <v>16.67</v>
      </c>
      <c r="W16" s="22">
        <f t="shared" si="13"/>
        <v>350</v>
      </c>
      <c r="X16" s="22">
        <f t="shared" si="14"/>
        <v>0</v>
      </c>
      <c r="Y16" s="22">
        <f t="shared" si="15"/>
        <v>0</v>
      </c>
      <c r="Z16" s="1">
        <f t="shared" si="16"/>
        <v>5</v>
      </c>
      <c r="AA16" s="22">
        <f t="shared" si="17"/>
        <v>333.33</v>
      </c>
      <c r="AB16" s="22">
        <f t="shared" si="18"/>
        <v>16.67</v>
      </c>
      <c r="AC16" s="22">
        <f t="shared" si="19"/>
        <v>350</v>
      </c>
      <c r="AD16" s="22">
        <f t="shared" si="20"/>
        <v>0</v>
      </c>
    </row>
    <row r="17">
      <c r="A17" s="230">
        <f t="shared" si="1"/>
        <v>15</v>
      </c>
      <c r="B17" s="243" t="s">
        <v>2621</v>
      </c>
      <c r="C17" s="244" t="s">
        <v>7365</v>
      </c>
      <c r="D17" s="208">
        <v>2.0</v>
      </c>
      <c r="E17" s="208">
        <v>36.0</v>
      </c>
      <c r="F17" s="245">
        <v>30.0</v>
      </c>
      <c r="G17" s="246">
        <f t="shared" si="2"/>
        <v>1080</v>
      </c>
      <c r="H17" s="227" t="s">
        <v>7377</v>
      </c>
      <c r="J17" s="22">
        <f t="shared" si="3"/>
        <v>1188</v>
      </c>
      <c r="K17" s="7">
        <v>33.0</v>
      </c>
      <c r="L17" s="252">
        <f t="shared" si="4"/>
        <v>0.09090909091</v>
      </c>
      <c r="M17" s="9">
        <v>5.0</v>
      </c>
      <c r="N17" s="22">
        <f t="shared" si="5"/>
        <v>28.57</v>
      </c>
      <c r="O17" s="22">
        <f t="shared" si="23"/>
        <v>1.43</v>
      </c>
      <c r="P17" s="22">
        <f t="shared" si="7"/>
        <v>30</v>
      </c>
      <c r="Q17" s="248">
        <f t="shared" si="8"/>
        <v>0</v>
      </c>
      <c r="S17" s="252">
        <f t="shared" si="9"/>
        <v>0.08181818182</v>
      </c>
      <c r="T17" s="1">
        <f t="shared" si="10"/>
        <v>5</v>
      </c>
      <c r="U17" s="22">
        <f t="shared" si="11"/>
        <v>30.3</v>
      </c>
      <c r="V17" s="22">
        <f t="shared" si="12"/>
        <v>1.52</v>
      </c>
      <c r="W17" s="22">
        <f t="shared" si="13"/>
        <v>31.82</v>
      </c>
      <c r="X17" s="22">
        <f t="shared" si="14"/>
        <v>1.18</v>
      </c>
      <c r="Y17" s="252">
        <f t="shared" si="15"/>
        <v>0.08</v>
      </c>
      <c r="Z17" s="1">
        <f t="shared" si="16"/>
        <v>5</v>
      </c>
      <c r="AA17" s="22">
        <f t="shared" si="17"/>
        <v>30.36</v>
      </c>
      <c r="AB17" s="22">
        <f t="shared" si="18"/>
        <v>1.52</v>
      </c>
      <c r="AC17" s="22">
        <f t="shared" si="19"/>
        <v>31.88</v>
      </c>
      <c r="AD17" s="22">
        <f t="shared" si="20"/>
        <v>1.12</v>
      </c>
    </row>
    <row r="18">
      <c r="A18" s="230">
        <f t="shared" si="1"/>
        <v>16</v>
      </c>
      <c r="B18" s="243" t="s">
        <v>1501</v>
      </c>
      <c r="C18" s="244" t="s">
        <v>7365</v>
      </c>
      <c r="D18" s="208">
        <v>1.0</v>
      </c>
      <c r="E18" s="230">
        <f t="shared" ref="E18:E20" si="25">D18*G$1*J$1</f>
        <v>20</v>
      </c>
      <c r="F18" s="245">
        <v>63.28</v>
      </c>
      <c r="G18" s="246">
        <f t="shared" si="2"/>
        <v>1265.6</v>
      </c>
      <c r="H18" s="227" t="s">
        <v>7377</v>
      </c>
      <c r="J18" s="22">
        <f t="shared" si="3"/>
        <v>1406.2</v>
      </c>
      <c r="K18" s="7">
        <v>70.31</v>
      </c>
      <c r="L18" s="252">
        <f t="shared" si="4"/>
        <v>0.09998577727</v>
      </c>
      <c r="M18" s="9">
        <v>5.0</v>
      </c>
      <c r="N18" s="22">
        <f t="shared" si="5"/>
        <v>60.27</v>
      </c>
      <c r="O18" s="22">
        <f t="shared" si="23"/>
        <v>3.01</v>
      </c>
      <c r="P18" s="22">
        <f t="shared" si="7"/>
        <v>63.28</v>
      </c>
      <c r="Q18" s="248">
        <f t="shared" si="8"/>
        <v>0</v>
      </c>
      <c r="S18" s="252">
        <f t="shared" si="9"/>
        <v>0.08998719954</v>
      </c>
      <c r="T18" s="1">
        <f t="shared" si="10"/>
        <v>5</v>
      </c>
      <c r="U18" s="22">
        <f t="shared" si="11"/>
        <v>63.98</v>
      </c>
      <c r="V18" s="22">
        <f t="shared" si="12"/>
        <v>3.2</v>
      </c>
      <c r="W18" s="22">
        <f t="shared" si="13"/>
        <v>67.18</v>
      </c>
      <c r="X18" s="22">
        <f t="shared" si="14"/>
        <v>3.13</v>
      </c>
      <c r="Y18" s="252">
        <f t="shared" si="15"/>
        <v>0.087987484</v>
      </c>
      <c r="Z18" s="1">
        <f t="shared" si="16"/>
        <v>5</v>
      </c>
      <c r="AA18" s="22">
        <f t="shared" si="17"/>
        <v>64.12</v>
      </c>
      <c r="AB18" s="22">
        <f t="shared" si="18"/>
        <v>3.21</v>
      </c>
      <c r="AC18" s="22">
        <f t="shared" si="19"/>
        <v>67.33</v>
      </c>
      <c r="AD18" s="22">
        <f t="shared" si="20"/>
        <v>2.98</v>
      </c>
    </row>
    <row r="19">
      <c r="A19" s="230">
        <f t="shared" si="1"/>
        <v>17</v>
      </c>
      <c r="B19" s="243" t="s">
        <v>3094</v>
      </c>
      <c r="C19" s="244" t="s">
        <v>7365</v>
      </c>
      <c r="D19" s="208">
        <v>1.0</v>
      </c>
      <c r="E19" s="230">
        <f t="shared" si="25"/>
        <v>20</v>
      </c>
      <c r="F19" s="245">
        <v>66.78</v>
      </c>
      <c r="G19" s="246">
        <f t="shared" si="2"/>
        <v>1335.6</v>
      </c>
      <c r="H19" s="227" t="s">
        <v>7377</v>
      </c>
      <c r="J19" s="22">
        <f t="shared" si="3"/>
        <v>2120</v>
      </c>
      <c r="K19" s="7">
        <v>106.0</v>
      </c>
      <c r="L19" s="252">
        <f t="shared" si="4"/>
        <v>0.37</v>
      </c>
      <c r="M19" s="9">
        <v>5.0</v>
      </c>
      <c r="N19" s="22">
        <f t="shared" si="5"/>
        <v>63.6</v>
      </c>
      <c r="O19" s="22">
        <f t="shared" si="23"/>
        <v>3.18</v>
      </c>
      <c r="P19" s="22">
        <f t="shared" si="7"/>
        <v>66.78</v>
      </c>
      <c r="Q19" s="248">
        <f t="shared" si="8"/>
        <v>0</v>
      </c>
      <c r="S19" s="252">
        <f t="shared" si="9"/>
        <v>0.333</v>
      </c>
      <c r="T19" s="1">
        <f t="shared" si="10"/>
        <v>5</v>
      </c>
      <c r="U19" s="22">
        <f t="shared" si="11"/>
        <v>70.7</v>
      </c>
      <c r="V19" s="22">
        <f t="shared" si="12"/>
        <v>3.54</v>
      </c>
      <c r="W19" s="22">
        <f t="shared" si="13"/>
        <v>74.24</v>
      </c>
      <c r="X19" s="22">
        <f t="shared" si="14"/>
        <v>31.76</v>
      </c>
      <c r="Y19" s="252">
        <f t="shared" si="15"/>
        <v>0.3256</v>
      </c>
      <c r="Z19" s="1">
        <f t="shared" si="16"/>
        <v>5</v>
      </c>
      <c r="AA19" s="22">
        <f t="shared" si="17"/>
        <v>71.49</v>
      </c>
      <c r="AB19" s="22">
        <f t="shared" si="18"/>
        <v>3.57</v>
      </c>
      <c r="AC19" s="22">
        <f t="shared" si="19"/>
        <v>75.06</v>
      </c>
      <c r="AD19" s="22">
        <f t="shared" si="20"/>
        <v>30.94</v>
      </c>
    </row>
    <row r="20">
      <c r="A20" s="230">
        <f t="shared" si="1"/>
        <v>18</v>
      </c>
      <c r="B20" s="243" t="s">
        <v>3322</v>
      </c>
      <c r="C20" s="244" t="s">
        <v>7365</v>
      </c>
      <c r="D20" s="208">
        <v>10.0</v>
      </c>
      <c r="E20" s="230">
        <f t="shared" si="25"/>
        <v>200</v>
      </c>
      <c r="F20" s="245">
        <v>2.75</v>
      </c>
      <c r="G20" s="246">
        <f t="shared" si="2"/>
        <v>550</v>
      </c>
      <c r="H20" s="227" t="s">
        <v>7377</v>
      </c>
      <c r="J20" s="22">
        <f t="shared" si="3"/>
        <v>600</v>
      </c>
      <c r="K20" s="7">
        <v>3.0</v>
      </c>
      <c r="L20" s="252">
        <f t="shared" si="4"/>
        <v>0.08333333333</v>
      </c>
      <c r="M20" s="9">
        <v>5.0</v>
      </c>
      <c r="N20" s="22">
        <f t="shared" si="5"/>
        <v>2.62</v>
      </c>
      <c r="O20" s="22">
        <f t="shared" si="23"/>
        <v>0.13</v>
      </c>
      <c r="P20" s="22">
        <f t="shared" si="7"/>
        <v>2.75</v>
      </c>
      <c r="Q20" s="248">
        <f t="shared" si="8"/>
        <v>0</v>
      </c>
      <c r="S20" s="252">
        <f t="shared" si="9"/>
        <v>0.075</v>
      </c>
      <c r="T20" s="1">
        <f t="shared" si="10"/>
        <v>5</v>
      </c>
      <c r="U20" s="22">
        <f t="shared" si="11"/>
        <v>2.78</v>
      </c>
      <c r="V20" s="22">
        <f t="shared" si="12"/>
        <v>0.14</v>
      </c>
      <c r="W20" s="22">
        <f t="shared" si="13"/>
        <v>2.92</v>
      </c>
      <c r="X20" s="22">
        <f t="shared" si="14"/>
        <v>0.08</v>
      </c>
      <c r="Y20" s="252">
        <f t="shared" si="15"/>
        <v>0.07333333333</v>
      </c>
      <c r="Z20" s="1">
        <f t="shared" si="16"/>
        <v>5</v>
      </c>
      <c r="AA20" s="22">
        <f t="shared" si="17"/>
        <v>2.78</v>
      </c>
      <c r="AB20" s="22">
        <f t="shared" si="18"/>
        <v>0.14</v>
      </c>
      <c r="AC20" s="22">
        <f t="shared" si="19"/>
        <v>2.92</v>
      </c>
      <c r="AD20" s="22">
        <f t="shared" si="20"/>
        <v>0.08</v>
      </c>
    </row>
    <row r="21">
      <c r="A21" s="230">
        <f t="shared" si="1"/>
        <v>19</v>
      </c>
      <c r="B21" s="243" t="s">
        <v>3748</v>
      </c>
      <c r="C21" s="244" t="s">
        <v>7365</v>
      </c>
      <c r="D21" s="208">
        <v>10.0</v>
      </c>
      <c r="E21" s="230">
        <f>D21*G$1</f>
        <v>100</v>
      </c>
      <c r="F21" s="245">
        <v>30.0</v>
      </c>
      <c r="G21" s="246">
        <f t="shared" si="2"/>
        <v>3000</v>
      </c>
      <c r="H21" s="227" t="s">
        <v>7377</v>
      </c>
      <c r="J21" s="22">
        <f t="shared" si="3"/>
        <v>3400</v>
      </c>
      <c r="K21" s="7">
        <v>34.0</v>
      </c>
      <c r="L21" s="252">
        <f t="shared" si="4"/>
        <v>0.1176470588</v>
      </c>
      <c r="M21" s="9">
        <v>5.0</v>
      </c>
      <c r="N21" s="22">
        <f t="shared" si="5"/>
        <v>28.57</v>
      </c>
      <c r="O21" s="22">
        <f t="shared" si="23"/>
        <v>1.43</v>
      </c>
      <c r="P21" s="22">
        <f t="shared" si="7"/>
        <v>30</v>
      </c>
      <c r="Q21" s="248">
        <f t="shared" si="8"/>
        <v>0</v>
      </c>
      <c r="S21" s="252">
        <f t="shared" si="9"/>
        <v>0.1058823529</v>
      </c>
      <c r="T21" s="1">
        <f t="shared" si="10"/>
        <v>5</v>
      </c>
      <c r="U21" s="22">
        <f t="shared" si="11"/>
        <v>30.4</v>
      </c>
      <c r="V21" s="22">
        <f t="shared" si="12"/>
        <v>1.52</v>
      </c>
      <c r="W21" s="22">
        <f t="shared" si="13"/>
        <v>31.92</v>
      </c>
      <c r="X21" s="22">
        <f t="shared" si="14"/>
        <v>2.08</v>
      </c>
      <c r="Y21" s="252">
        <f t="shared" si="15"/>
        <v>0.1035294118</v>
      </c>
      <c r="Z21" s="1">
        <f t="shared" si="16"/>
        <v>5</v>
      </c>
      <c r="AA21" s="22">
        <f t="shared" si="17"/>
        <v>30.48</v>
      </c>
      <c r="AB21" s="22">
        <f t="shared" si="18"/>
        <v>1.52</v>
      </c>
      <c r="AC21" s="22">
        <f t="shared" si="19"/>
        <v>32</v>
      </c>
      <c r="AD21" s="22">
        <f t="shared" si="20"/>
        <v>2</v>
      </c>
    </row>
    <row r="22">
      <c r="A22" s="230">
        <f t="shared" si="1"/>
        <v>20</v>
      </c>
      <c r="B22" s="243" t="s">
        <v>3005</v>
      </c>
      <c r="C22" s="244" t="s">
        <v>7365</v>
      </c>
      <c r="D22" s="208">
        <v>10.0</v>
      </c>
      <c r="E22" s="230">
        <f t="shared" ref="E22:E23" si="26">D22*G$1*J$1</f>
        <v>200</v>
      </c>
      <c r="F22" s="245">
        <v>5.38</v>
      </c>
      <c r="G22" s="246">
        <f t="shared" si="2"/>
        <v>1076</v>
      </c>
      <c r="H22" s="227" t="s">
        <v>7377</v>
      </c>
      <c r="J22" s="22">
        <f t="shared" si="3"/>
        <v>2800</v>
      </c>
      <c r="K22" s="7">
        <v>14.0</v>
      </c>
      <c r="L22" s="252">
        <f t="shared" si="4"/>
        <v>0.6157142857</v>
      </c>
      <c r="M22" s="9">
        <v>5.0</v>
      </c>
      <c r="N22" s="22">
        <f t="shared" si="5"/>
        <v>5.12</v>
      </c>
      <c r="O22" s="22">
        <f t="shared" si="23"/>
        <v>0.26</v>
      </c>
      <c r="P22" s="22">
        <f t="shared" si="7"/>
        <v>5.38</v>
      </c>
      <c r="Q22" s="248">
        <f t="shared" si="8"/>
        <v>0</v>
      </c>
      <c r="S22" s="252">
        <f t="shared" si="9"/>
        <v>0.5541428571</v>
      </c>
      <c r="T22" s="1">
        <f t="shared" si="10"/>
        <v>5</v>
      </c>
      <c r="U22" s="22">
        <f t="shared" si="11"/>
        <v>6.24</v>
      </c>
      <c r="V22" s="22">
        <f t="shared" si="12"/>
        <v>0.31</v>
      </c>
      <c r="W22" s="22">
        <f t="shared" si="13"/>
        <v>6.55</v>
      </c>
      <c r="X22" s="22">
        <f t="shared" si="14"/>
        <v>7.45</v>
      </c>
      <c r="Y22" s="252">
        <f t="shared" si="15"/>
        <v>0.5418285714</v>
      </c>
      <c r="Z22" s="1">
        <f t="shared" si="16"/>
        <v>5</v>
      </c>
      <c r="AA22" s="22">
        <f t="shared" si="17"/>
        <v>6.41</v>
      </c>
      <c r="AB22" s="22">
        <f t="shared" si="18"/>
        <v>0.32</v>
      </c>
      <c r="AC22" s="22">
        <f t="shared" si="19"/>
        <v>6.73</v>
      </c>
      <c r="AD22" s="22">
        <f t="shared" si="20"/>
        <v>7.27</v>
      </c>
    </row>
    <row r="23">
      <c r="A23" s="230">
        <f t="shared" si="1"/>
        <v>21</v>
      </c>
      <c r="B23" s="243" t="s">
        <v>3056</v>
      </c>
      <c r="C23" s="244" t="s">
        <v>7365</v>
      </c>
      <c r="D23" s="208">
        <v>10.0</v>
      </c>
      <c r="E23" s="230">
        <f t="shared" si="26"/>
        <v>200</v>
      </c>
      <c r="F23" s="245">
        <v>15.5</v>
      </c>
      <c r="G23" s="246">
        <f t="shared" si="2"/>
        <v>3100</v>
      </c>
      <c r="H23" s="227" t="s">
        <v>7377</v>
      </c>
      <c r="J23" s="22">
        <f t="shared" si="3"/>
        <v>5600</v>
      </c>
      <c r="K23" s="7">
        <v>28.0</v>
      </c>
      <c r="L23" s="252">
        <f t="shared" si="4"/>
        <v>0.4464285714</v>
      </c>
      <c r="M23" s="9">
        <v>5.0</v>
      </c>
      <c r="N23" s="22">
        <f t="shared" si="5"/>
        <v>14.76</v>
      </c>
      <c r="O23" s="22">
        <f t="shared" si="23"/>
        <v>0.74</v>
      </c>
      <c r="P23" s="22">
        <f t="shared" si="7"/>
        <v>15.5</v>
      </c>
      <c r="Q23" s="248">
        <f t="shared" si="8"/>
        <v>0</v>
      </c>
      <c r="S23" s="252">
        <f t="shared" si="9"/>
        <v>0.4017857143</v>
      </c>
      <c r="T23" s="1">
        <f t="shared" si="10"/>
        <v>5</v>
      </c>
      <c r="U23" s="22">
        <f t="shared" si="11"/>
        <v>16.75</v>
      </c>
      <c r="V23" s="22">
        <f t="shared" si="12"/>
        <v>0.84</v>
      </c>
      <c r="W23" s="22">
        <f t="shared" si="13"/>
        <v>17.59</v>
      </c>
      <c r="X23" s="22">
        <f t="shared" si="14"/>
        <v>10.41</v>
      </c>
      <c r="Y23" s="252">
        <f t="shared" si="15"/>
        <v>0.3928571429</v>
      </c>
      <c r="Z23" s="1">
        <f t="shared" si="16"/>
        <v>5</v>
      </c>
      <c r="AA23" s="22">
        <f t="shared" si="17"/>
        <v>17</v>
      </c>
      <c r="AB23" s="22">
        <f t="shared" si="18"/>
        <v>0.85</v>
      </c>
      <c r="AC23" s="22">
        <f t="shared" si="19"/>
        <v>17.85</v>
      </c>
      <c r="AD23" s="22">
        <f t="shared" si="20"/>
        <v>10.15</v>
      </c>
    </row>
    <row r="24">
      <c r="A24" s="230">
        <f t="shared" si="1"/>
        <v>22</v>
      </c>
      <c r="B24" s="243" t="s">
        <v>2039</v>
      </c>
      <c r="C24" s="244" t="s">
        <v>7365</v>
      </c>
      <c r="D24" s="208">
        <v>1.0</v>
      </c>
      <c r="E24" s="230">
        <f>D24*G$1</f>
        <v>10</v>
      </c>
      <c r="F24" s="245">
        <v>59.5</v>
      </c>
      <c r="G24" s="246">
        <f t="shared" si="2"/>
        <v>595</v>
      </c>
      <c r="H24" s="227" t="s">
        <v>7377</v>
      </c>
      <c r="J24" s="22">
        <f t="shared" si="3"/>
        <v>750</v>
      </c>
      <c r="K24" s="7">
        <v>75.0</v>
      </c>
      <c r="L24" s="252">
        <f t="shared" si="4"/>
        <v>0.2066666667</v>
      </c>
      <c r="M24" s="9">
        <v>5.0</v>
      </c>
      <c r="N24" s="22">
        <f t="shared" si="5"/>
        <v>56.67</v>
      </c>
      <c r="O24" s="22">
        <f t="shared" si="23"/>
        <v>2.83</v>
      </c>
      <c r="P24" s="22">
        <f t="shared" si="7"/>
        <v>59.5</v>
      </c>
      <c r="Q24" s="248">
        <f t="shared" si="8"/>
        <v>0</v>
      </c>
      <c r="S24" s="252">
        <f t="shared" si="9"/>
        <v>0.186</v>
      </c>
      <c r="T24" s="1">
        <f t="shared" si="10"/>
        <v>5</v>
      </c>
      <c r="U24" s="22">
        <f t="shared" si="11"/>
        <v>61.05</v>
      </c>
      <c r="V24" s="22">
        <f t="shared" si="12"/>
        <v>3.05</v>
      </c>
      <c r="W24" s="22">
        <f t="shared" si="13"/>
        <v>64.1</v>
      </c>
      <c r="X24" s="22">
        <f t="shared" si="14"/>
        <v>10.9</v>
      </c>
      <c r="Y24" s="252">
        <f t="shared" si="15"/>
        <v>0.1818666667</v>
      </c>
      <c r="Z24" s="1">
        <f t="shared" si="16"/>
        <v>5</v>
      </c>
      <c r="AA24" s="22">
        <f t="shared" si="17"/>
        <v>61.36</v>
      </c>
      <c r="AB24" s="22">
        <f t="shared" si="18"/>
        <v>3.07</v>
      </c>
      <c r="AC24" s="22">
        <f t="shared" si="19"/>
        <v>64.43</v>
      </c>
      <c r="AD24" s="22">
        <f t="shared" si="20"/>
        <v>10.57</v>
      </c>
    </row>
    <row r="25">
      <c r="A25" s="230">
        <f t="shared" si="1"/>
        <v>23</v>
      </c>
      <c r="B25" s="243" t="s">
        <v>4586</v>
      </c>
      <c r="C25" s="244" t="s">
        <v>7365</v>
      </c>
      <c r="D25" s="208">
        <v>1.0</v>
      </c>
      <c r="E25" s="261">
        <v>4.0</v>
      </c>
      <c r="F25" s="245">
        <v>150.0</v>
      </c>
      <c r="G25" s="246">
        <f t="shared" si="2"/>
        <v>600</v>
      </c>
      <c r="H25" s="227" t="s">
        <v>7377</v>
      </c>
      <c r="J25" s="22">
        <f t="shared" si="3"/>
        <v>960</v>
      </c>
      <c r="K25" s="7">
        <v>240.0</v>
      </c>
      <c r="L25" s="252">
        <f t="shared" si="4"/>
        <v>0.375</v>
      </c>
      <c r="M25" s="9">
        <v>5.0</v>
      </c>
      <c r="N25" s="22">
        <f t="shared" si="5"/>
        <v>142.86</v>
      </c>
      <c r="O25" s="22">
        <f t="shared" si="23"/>
        <v>7.14</v>
      </c>
      <c r="P25" s="22">
        <f t="shared" si="7"/>
        <v>150</v>
      </c>
      <c r="Q25" s="248">
        <f t="shared" si="8"/>
        <v>0</v>
      </c>
      <c r="S25" s="252">
        <f t="shared" si="9"/>
        <v>0.3375</v>
      </c>
      <c r="T25" s="1">
        <f t="shared" si="10"/>
        <v>5</v>
      </c>
      <c r="U25" s="22">
        <f t="shared" si="11"/>
        <v>159</v>
      </c>
      <c r="V25" s="22">
        <f t="shared" si="12"/>
        <v>7.95</v>
      </c>
      <c r="W25" s="22">
        <f t="shared" si="13"/>
        <v>166.95</v>
      </c>
      <c r="X25" s="22">
        <f t="shared" si="14"/>
        <v>73.05</v>
      </c>
      <c r="Y25" s="252">
        <f t="shared" si="15"/>
        <v>0.33</v>
      </c>
      <c r="Z25" s="1">
        <f t="shared" si="16"/>
        <v>5</v>
      </c>
      <c r="AA25" s="22">
        <f t="shared" si="17"/>
        <v>160.8</v>
      </c>
      <c r="AB25" s="22">
        <f t="shared" si="18"/>
        <v>8.04</v>
      </c>
      <c r="AC25" s="22">
        <f t="shared" si="19"/>
        <v>168.84</v>
      </c>
      <c r="AD25" s="22">
        <f t="shared" si="20"/>
        <v>71.16</v>
      </c>
    </row>
    <row r="26">
      <c r="A26" s="230">
        <f t="shared" si="1"/>
        <v>24</v>
      </c>
      <c r="B26" s="243" t="s">
        <v>4597</v>
      </c>
      <c r="C26" s="244" t="s">
        <v>7365</v>
      </c>
      <c r="D26" s="208">
        <v>2.0</v>
      </c>
      <c r="E26" s="208">
        <v>100.0</v>
      </c>
      <c r="F26" s="245">
        <v>3.99</v>
      </c>
      <c r="G26" s="246">
        <f t="shared" si="2"/>
        <v>399</v>
      </c>
      <c r="H26" s="227" t="s">
        <v>7377</v>
      </c>
      <c r="J26" s="22">
        <f t="shared" si="3"/>
        <v>399</v>
      </c>
      <c r="K26" s="7">
        <v>3.99</v>
      </c>
      <c r="L26" s="252">
        <f t="shared" si="4"/>
        <v>0</v>
      </c>
      <c r="M26" s="9">
        <v>5.0</v>
      </c>
      <c r="N26" s="22">
        <f t="shared" si="5"/>
        <v>3.8</v>
      </c>
      <c r="O26" s="22">
        <f t="shared" si="23"/>
        <v>0.19</v>
      </c>
      <c r="P26" s="22">
        <f t="shared" si="7"/>
        <v>3.99</v>
      </c>
      <c r="Q26" s="248">
        <f t="shared" si="8"/>
        <v>0</v>
      </c>
      <c r="S26" s="22">
        <f t="shared" si="9"/>
        <v>0</v>
      </c>
      <c r="T26" s="1">
        <f t="shared" si="10"/>
        <v>5</v>
      </c>
      <c r="U26" s="22">
        <f t="shared" si="11"/>
        <v>3.8</v>
      </c>
      <c r="V26" s="22">
        <f t="shared" si="12"/>
        <v>0.19</v>
      </c>
      <c r="W26" s="22">
        <f t="shared" si="13"/>
        <v>3.99</v>
      </c>
      <c r="X26" s="22">
        <f t="shared" si="14"/>
        <v>0</v>
      </c>
      <c r="Y26" s="22">
        <f t="shared" si="15"/>
        <v>0</v>
      </c>
      <c r="Z26" s="1">
        <f t="shared" si="16"/>
        <v>5</v>
      </c>
      <c r="AA26" s="22">
        <f t="shared" si="17"/>
        <v>3.8</v>
      </c>
      <c r="AB26" s="22">
        <f t="shared" si="18"/>
        <v>0.19</v>
      </c>
      <c r="AC26" s="22">
        <f t="shared" si="19"/>
        <v>3.99</v>
      </c>
      <c r="AD26" s="22">
        <f t="shared" si="20"/>
        <v>0</v>
      </c>
    </row>
    <row r="27">
      <c r="A27" s="230">
        <f t="shared" si="1"/>
        <v>25</v>
      </c>
      <c r="B27" s="243" t="s">
        <v>2794</v>
      </c>
      <c r="C27" s="244" t="s">
        <v>7365</v>
      </c>
      <c r="D27" s="208">
        <v>1.0</v>
      </c>
      <c r="E27" s="261">
        <v>4.0</v>
      </c>
      <c r="F27" s="245">
        <v>46.0</v>
      </c>
      <c r="G27" s="246">
        <f t="shared" si="2"/>
        <v>184</v>
      </c>
      <c r="H27" s="227" t="s">
        <v>7377</v>
      </c>
      <c r="J27" s="22">
        <f t="shared" si="3"/>
        <v>280</v>
      </c>
      <c r="K27" s="7">
        <v>70.0</v>
      </c>
      <c r="L27" s="252">
        <f t="shared" si="4"/>
        <v>0.3428571429</v>
      </c>
      <c r="M27" s="9">
        <v>5.0</v>
      </c>
      <c r="N27" s="22">
        <f t="shared" si="5"/>
        <v>43.81</v>
      </c>
      <c r="O27" s="22">
        <f t="shared" si="23"/>
        <v>2.19</v>
      </c>
      <c r="P27" s="22">
        <f t="shared" si="7"/>
        <v>46</v>
      </c>
      <c r="Q27" s="248">
        <f t="shared" si="8"/>
        <v>0</v>
      </c>
      <c r="S27" s="252">
        <f t="shared" si="9"/>
        <v>0.3085714286</v>
      </c>
      <c r="T27" s="1">
        <f t="shared" si="10"/>
        <v>5</v>
      </c>
      <c r="U27" s="22">
        <f t="shared" si="11"/>
        <v>48.4</v>
      </c>
      <c r="V27" s="22">
        <f t="shared" si="12"/>
        <v>2.42</v>
      </c>
      <c r="W27" s="22">
        <f t="shared" si="13"/>
        <v>50.82</v>
      </c>
      <c r="X27" s="22">
        <f t="shared" si="14"/>
        <v>19.18</v>
      </c>
      <c r="Y27" s="252">
        <f t="shared" si="15"/>
        <v>0.3017142857</v>
      </c>
      <c r="Z27" s="1">
        <f t="shared" si="16"/>
        <v>5</v>
      </c>
      <c r="AA27" s="22">
        <f t="shared" si="17"/>
        <v>48.88</v>
      </c>
      <c r="AB27" s="22">
        <f t="shared" si="18"/>
        <v>2.44</v>
      </c>
      <c r="AC27" s="22">
        <f t="shared" si="19"/>
        <v>51.32</v>
      </c>
      <c r="AD27" s="22">
        <f t="shared" si="20"/>
        <v>18.68</v>
      </c>
    </row>
    <row r="28">
      <c r="A28" s="230">
        <f t="shared" si="1"/>
        <v>26</v>
      </c>
      <c r="B28" s="243" t="s">
        <v>3865</v>
      </c>
      <c r="C28" s="244" t="s">
        <v>7365</v>
      </c>
      <c r="D28" s="208">
        <v>2.0</v>
      </c>
      <c r="E28" s="230">
        <f>D28*G$1</f>
        <v>20</v>
      </c>
      <c r="F28" s="245">
        <v>26.0</v>
      </c>
      <c r="G28" s="246">
        <f t="shared" si="2"/>
        <v>520</v>
      </c>
      <c r="H28" s="227" t="s">
        <v>7377</v>
      </c>
      <c r="J28" s="22">
        <f t="shared" si="3"/>
        <v>1640</v>
      </c>
      <c r="K28" s="7">
        <v>82.0</v>
      </c>
      <c r="L28" s="252">
        <f t="shared" si="4"/>
        <v>0.6829268293</v>
      </c>
      <c r="M28" s="9">
        <v>5.0</v>
      </c>
      <c r="N28" s="22">
        <f t="shared" si="5"/>
        <v>24.76</v>
      </c>
      <c r="O28" s="22">
        <f t="shared" si="23"/>
        <v>1.24</v>
      </c>
      <c r="P28" s="22">
        <f t="shared" si="7"/>
        <v>26</v>
      </c>
      <c r="Q28" s="248">
        <f t="shared" si="8"/>
        <v>0</v>
      </c>
      <c r="S28" s="252">
        <f t="shared" si="9"/>
        <v>0.6146341463</v>
      </c>
      <c r="T28" s="1">
        <f t="shared" si="10"/>
        <v>5</v>
      </c>
      <c r="U28" s="22">
        <f t="shared" si="11"/>
        <v>31.6</v>
      </c>
      <c r="V28" s="22">
        <f t="shared" si="12"/>
        <v>1.58</v>
      </c>
      <c r="W28" s="22">
        <f t="shared" si="13"/>
        <v>33.18</v>
      </c>
      <c r="X28" s="22">
        <f t="shared" si="14"/>
        <v>48.82</v>
      </c>
      <c r="Y28" s="252">
        <f t="shared" si="15"/>
        <v>0.6009756098</v>
      </c>
      <c r="Z28" s="1">
        <f t="shared" si="16"/>
        <v>5</v>
      </c>
      <c r="AA28" s="22">
        <f t="shared" si="17"/>
        <v>32.72</v>
      </c>
      <c r="AB28" s="22">
        <f t="shared" si="18"/>
        <v>1.64</v>
      </c>
      <c r="AC28" s="22">
        <f t="shared" si="19"/>
        <v>34.36</v>
      </c>
      <c r="AD28" s="22">
        <f t="shared" si="20"/>
        <v>47.64</v>
      </c>
    </row>
    <row r="29">
      <c r="A29" s="230">
        <f t="shared" si="1"/>
        <v>27</v>
      </c>
      <c r="B29" s="243" t="s">
        <v>3786</v>
      </c>
      <c r="C29" s="244" t="s">
        <v>7365</v>
      </c>
      <c r="D29" s="208">
        <v>4.0</v>
      </c>
      <c r="E29" s="208">
        <v>100.0</v>
      </c>
      <c r="F29" s="245">
        <v>2.3</v>
      </c>
      <c r="G29" s="246">
        <f t="shared" si="2"/>
        <v>230</v>
      </c>
      <c r="H29" s="227" t="s">
        <v>7377</v>
      </c>
      <c r="J29" s="22">
        <f t="shared" si="3"/>
        <v>250</v>
      </c>
      <c r="K29" s="7">
        <v>2.5</v>
      </c>
      <c r="L29" s="252">
        <f t="shared" si="4"/>
        <v>0.08</v>
      </c>
      <c r="M29" s="9">
        <v>5.0</v>
      </c>
      <c r="N29" s="22">
        <f t="shared" si="5"/>
        <v>2.19</v>
      </c>
      <c r="O29" s="22">
        <f t="shared" si="23"/>
        <v>0.11</v>
      </c>
      <c r="P29" s="22">
        <f t="shared" si="7"/>
        <v>2.3</v>
      </c>
      <c r="Q29" s="248">
        <f t="shared" si="8"/>
        <v>0</v>
      </c>
      <c r="S29" s="252">
        <f t="shared" si="9"/>
        <v>0.072</v>
      </c>
      <c r="T29" s="1">
        <f t="shared" si="10"/>
        <v>5</v>
      </c>
      <c r="U29" s="22">
        <f t="shared" si="11"/>
        <v>2.32</v>
      </c>
      <c r="V29" s="22">
        <f t="shared" si="12"/>
        <v>0.12</v>
      </c>
      <c r="W29" s="22">
        <f t="shared" si="13"/>
        <v>2.44</v>
      </c>
      <c r="X29" s="22">
        <f t="shared" si="14"/>
        <v>0.06</v>
      </c>
      <c r="Y29" s="252">
        <f t="shared" si="15"/>
        <v>0.0704</v>
      </c>
      <c r="Z29" s="1">
        <f t="shared" si="16"/>
        <v>5</v>
      </c>
      <c r="AA29" s="22">
        <f t="shared" si="17"/>
        <v>2.32</v>
      </c>
      <c r="AB29" s="22">
        <f t="shared" si="18"/>
        <v>0.12</v>
      </c>
      <c r="AC29" s="22">
        <f t="shared" si="19"/>
        <v>2.44</v>
      </c>
      <c r="AD29" s="22">
        <f t="shared" si="20"/>
        <v>0.06</v>
      </c>
    </row>
    <row r="30">
      <c r="A30" s="230">
        <f t="shared" si="1"/>
        <v>28</v>
      </c>
      <c r="B30" s="243" t="s">
        <v>4602</v>
      </c>
      <c r="C30" s="244" t="s">
        <v>7365</v>
      </c>
      <c r="D30" s="208">
        <v>1.0</v>
      </c>
      <c r="E30" s="261">
        <v>4.0</v>
      </c>
      <c r="F30" s="245">
        <v>180.0</v>
      </c>
      <c r="G30" s="246">
        <f t="shared" si="2"/>
        <v>720</v>
      </c>
      <c r="H30" s="227" t="s">
        <v>7377</v>
      </c>
      <c r="J30" s="22">
        <f t="shared" si="3"/>
        <v>792</v>
      </c>
      <c r="K30" s="7">
        <v>198.0</v>
      </c>
      <c r="L30" s="252">
        <f t="shared" si="4"/>
        <v>0.09090909091</v>
      </c>
      <c r="M30" s="9">
        <v>5.0</v>
      </c>
      <c r="N30" s="22">
        <f t="shared" si="5"/>
        <v>171.43</v>
      </c>
      <c r="O30" s="22">
        <f t="shared" si="23"/>
        <v>8.57</v>
      </c>
      <c r="P30" s="22">
        <f t="shared" si="7"/>
        <v>180</v>
      </c>
      <c r="Q30" s="248">
        <f t="shared" si="8"/>
        <v>0</v>
      </c>
      <c r="S30" s="252">
        <f t="shared" si="9"/>
        <v>0.08181818182</v>
      </c>
      <c r="T30" s="1">
        <f t="shared" si="10"/>
        <v>5</v>
      </c>
      <c r="U30" s="22">
        <f t="shared" si="11"/>
        <v>181.8</v>
      </c>
      <c r="V30" s="22">
        <f t="shared" si="12"/>
        <v>9.09</v>
      </c>
      <c r="W30" s="22">
        <f t="shared" si="13"/>
        <v>190.89</v>
      </c>
      <c r="X30" s="22">
        <f t="shared" si="14"/>
        <v>7.11</v>
      </c>
      <c r="Y30" s="252">
        <f t="shared" si="15"/>
        <v>0.08</v>
      </c>
      <c r="Z30" s="1">
        <f t="shared" si="16"/>
        <v>5</v>
      </c>
      <c r="AA30" s="22">
        <f t="shared" si="17"/>
        <v>182.16</v>
      </c>
      <c r="AB30" s="22">
        <f t="shared" si="18"/>
        <v>9.11</v>
      </c>
      <c r="AC30" s="22">
        <f t="shared" si="19"/>
        <v>191.27</v>
      </c>
      <c r="AD30" s="22">
        <f t="shared" si="20"/>
        <v>6.73</v>
      </c>
    </row>
    <row r="31">
      <c r="A31" s="230">
        <f t="shared" si="1"/>
        <v>29</v>
      </c>
      <c r="B31" s="243" t="s">
        <v>4617</v>
      </c>
      <c r="C31" s="244" t="s">
        <v>7365</v>
      </c>
      <c r="D31" s="208">
        <v>1.0</v>
      </c>
      <c r="E31" s="261">
        <v>4.0</v>
      </c>
      <c r="F31" s="245">
        <v>180.0</v>
      </c>
      <c r="G31" s="246">
        <f t="shared" si="2"/>
        <v>720</v>
      </c>
      <c r="H31" s="227" t="s">
        <v>7377</v>
      </c>
      <c r="J31" s="22">
        <f t="shared" si="3"/>
        <v>796</v>
      </c>
      <c r="K31" s="7">
        <v>199.0</v>
      </c>
      <c r="L31" s="252">
        <f t="shared" si="4"/>
        <v>0.09547738693</v>
      </c>
      <c r="M31" s="9">
        <v>5.0</v>
      </c>
      <c r="N31" s="22">
        <f t="shared" si="5"/>
        <v>171.43</v>
      </c>
      <c r="O31" s="22">
        <f t="shared" si="23"/>
        <v>8.57</v>
      </c>
      <c r="P31" s="22">
        <f t="shared" si="7"/>
        <v>180</v>
      </c>
      <c r="Q31" s="248">
        <f t="shared" si="8"/>
        <v>0</v>
      </c>
      <c r="S31" s="252">
        <f t="shared" si="9"/>
        <v>0.08592964824</v>
      </c>
      <c r="T31" s="1">
        <f t="shared" si="10"/>
        <v>5</v>
      </c>
      <c r="U31" s="22">
        <f t="shared" si="11"/>
        <v>181.9</v>
      </c>
      <c r="V31" s="22">
        <f t="shared" si="12"/>
        <v>9.1</v>
      </c>
      <c r="W31" s="22">
        <f t="shared" si="13"/>
        <v>191</v>
      </c>
      <c r="X31" s="22">
        <f t="shared" si="14"/>
        <v>8</v>
      </c>
      <c r="Y31" s="252">
        <f t="shared" si="15"/>
        <v>0.0840201005</v>
      </c>
      <c r="Z31" s="1">
        <f t="shared" si="16"/>
        <v>5</v>
      </c>
      <c r="AA31" s="22">
        <f t="shared" si="17"/>
        <v>182.28</v>
      </c>
      <c r="AB31" s="22">
        <f t="shared" si="18"/>
        <v>9.11</v>
      </c>
      <c r="AC31" s="22">
        <f t="shared" si="19"/>
        <v>191.39</v>
      </c>
      <c r="AD31" s="22">
        <f t="shared" si="20"/>
        <v>7.61</v>
      </c>
    </row>
    <row r="32">
      <c r="A32" s="230">
        <f t="shared" si="1"/>
        <v>30</v>
      </c>
      <c r="B32" s="243" t="s">
        <v>4629</v>
      </c>
      <c r="C32" s="244" t="s">
        <v>7365</v>
      </c>
      <c r="D32" s="208">
        <v>1.0</v>
      </c>
      <c r="E32" s="208">
        <v>20.0</v>
      </c>
      <c r="F32" s="245">
        <v>303.75</v>
      </c>
      <c r="G32" s="246">
        <f t="shared" si="2"/>
        <v>6075</v>
      </c>
      <c r="H32" s="227" t="s">
        <v>7377</v>
      </c>
      <c r="J32" s="22">
        <f t="shared" si="3"/>
        <v>7500</v>
      </c>
      <c r="K32" s="7">
        <v>375.0</v>
      </c>
      <c r="L32" s="252">
        <f t="shared" si="4"/>
        <v>0.19</v>
      </c>
      <c r="M32" s="9">
        <v>5.0</v>
      </c>
      <c r="N32" s="22">
        <f t="shared" si="5"/>
        <v>289.29</v>
      </c>
      <c r="O32" s="22">
        <f t="shared" si="23"/>
        <v>14.46</v>
      </c>
      <c r="P32" s="22">
        <f t="shared" si="7"/>
        <v>303.75</v>
      </c>
      <c r="Q32" s="248">
        <f t="shared" si="8"/>
        <v>0</v>
      </c>
      <c r="S32" s="252">
        <f t="shared" si="9"/>
        <v>0.171</v>
      </c>
      <c r="T32" s="1">
        <f t="shared" si="10"/>
        <v>5</v>
      </c>
      <c r="U32" s="22">
        <f t="shared" si="11"/>
        <v>310.88</v>
      </c>
      <c r="V32" s="22">
        <f t="shared" si="12"/>
        <v>15.54</v>
      </c>
      <c r="W32" s="22">
        <f t="shared" si="13"/>
        <v>326.42</v>
      </c>
      <c r="X32" s="22">
        <f t="shared" si="14"/>
        <v>48.58</v>
      </c>
      <c r="Y32" s="252">
        <f t="shared" si="15"/>
        <v>0.1672</v>
      </c>
      <c r="Z32" s="1">
        <f t="shared" si="16"/>
        <v>5</v>
      </c>
      <c r="AA32" s="22">
        <f t="shared" si="17"/>
        <v>312.3</v>
      </c>
      <c r="AB32" s="22">
        <f t="shared" si="18"/>
        <v>15.62</v>
      </c>
      <c r="AC32" s="22">
        <f t="shared" si="19"/>
        <v>327.92</v>
      </c>
      <c r="AD32" s="22">
        <f t="shared" si="20"/>
        <v>47.08</v>
      </c>
    </row>
    <row r="33">
      <c r="A33" s="230">
        <f t="shared" si="1"/>
        <v>31</v>
      </c>
      <c r="B33" s="243" t="s">
        <v>3150</v>
      </c>
      <c r="C33" s="244" t="s">
        <v>7365</v>
      </c>
      <c r="D33" s="208">
        <v>1.0</v>
      </c>
      <c r="E33" s="230">
        <f>D33*G$1*J$1</f>
        <v>20</v>
      </c>
      <c r="F33" s="245">
        <v>215.0</v>
      </c>
      <c r="G33" s="246">
        <f t="shared" si="2"/>
        <v>4300</v>
      </c>
      <c r="H33" s="227" t="s">
        <v>7377</v>
      </c>
      <c r="J33" s="22">
        <f t="shared" si="3"/>
        <v>5380</v>
      </c>
      <c r="K33" s="7">
        <v>269.0</v>
      </c>
      <c r="L33" s="252">
        <f t="shared" si="4"/>
        <v>0.2007434944</v>
      </c>
      <c r="M33" s="9">
        <v>5.0</v>
      </c>
      <c r="N33" s="22">
        <f t="shared" si="5"/>
        <v>204.76</v>
      </c>
      <c r="O33" s="22">
        <f t="shared" si="23"/>
        <v>10.24</v>
      </c>
      <c r="P33" s="22">
        <f t="shared" si="7"/>
        <v>215</v>
      </c>
      <c r="Q33" s="248">
        <f t="shared" si="8"/>
        <v>0</v>
      </c>
      <c r="S33" s="252">
        <f t="shared" si="9"/>
        <v>0.180669145</v>
      </c>
      <c r="T33" s="1">
        <f t="shared" si="10"/>
        <v>5</v>
      </c>
      <c r="U33" s="22">
        <f t="shared" si="11"/>
        <v>220.4</v>
      </c>
      <c r="V33" s="22">
        <f t="shared" si="12"/>
        <v>11.02</v>
      </c>
      <c r="W33" s="22">
        <f t="shared" si="13"/>
        <v>231.42</v>
      </c>
      <c r="X33" s="22">
        <f t="shared" si="14"/>
        <v>37.58</v>
      </c>
      <c r="Y33" s="252">
        <f t="shared" si="15"/>
        <v>0.1766542751</v>
      </c>
      <c r="Z33" s="1">
        <f t="shared" si="16"/>
        <v>5</v>
      </c>
      <c r="AA33" s="22">
        <f t="shared" si="17"/>
        <v>221.48</v>
      </c>
      <c r="AB33" s="22">
        <f t="shared" si="18"/>
        <v>11.07</v>
      </c>
      <c r="AC33" s="22">
        <f t="shared" si="19"/>
        <v>232.55</v>
      </c>
      <c r="AD33" s="22">
        <f t="shared" si="20"/>
        <v>36.45</v>
      </c>
    </row>
    <row r="34">
      <c r="A34" s="230">
        <f t="shared" si="1"/>
        <v>32</v>
      </c>
      <c r="B34" s="243" t="s">
        <v>418</v>
      </c>
      <c r="C34" s="244" t="s">
        <v>7365</v>
      </c>
      <c r="D34" s="208">
        <v>1.0</v>
      </c>
      <c r="E34" s="261">
        <v>6.0</v>
      </c>
      <c r="F34" s="245">
        <v>101.56</v>
      </c>
      <c r="G34" s="246">
        <f t="shared" si="2"/>
        <v>609.36</v>
      </c>
      <c r="H34" s="227" t="s">
        <v>7377</v>
      </c>
      <c r="J34" s="22">
        <f t="shared" si="3"/>
        <v>984</v>
      </c>
      <c r="K34" s="7">
        <v>164.0</v>
      </c>
      <c r="L34" s="252">
        <f t="shared" si="4"/>
        <v>0.3807317073</v>
      </c>
      <c r="M34" s="9">
        <v>5.0</v>
      </c>
      <c r="N34" s="22">
        <f t="shared" si="5"/>
        <v>96.72</v>
      </c>
      <c r="O34" s="22">
        <f t="shared" si="23"/>
        <v>4.84</v>
      </c>
      <c r="P34" s="22">
        <f t="shared" si="7"/>
        <v>101.56</v>
      </c>
      <c r="Q34" s="248">
        <f t="shared" si="8"/>
        <v>0</v>
      </c>
      <c r="S34" s="252">
        <f t="shared" si="9"/>
        <v>0.3426585366</v>
      </c>
      <c r="T34" s="1">
        <f t="shared" si="10"/>
        <v>5</v>
      </c>
      <c r="U34" s="22">
        <f t="shared" si="11"/>
        <v>107.8</v>
      </c>
      <c r="V34" s="22">
        <f t="shared" si="12"/>
        <v>5.39</v>
      </c>
      <c r="W34" s="22">
        <f t="shared" si="13"/>
        <v>113.19</v>
      </c>
      <c r="X34" s="22">
        <f t="shared" si="14"/>
        <v>50.81</v>
      </c>
      <c r="Y34" s="252">
        <f t="shared" si="15"/>
        <v>0.3350439024</v>
      </c>
      <c r="Z34" s="1">
        <f t="shared" si="16"/>
        <v>5</v>
      </c>
      <c r="AA34" s="22">
        <f t="shared" si="17"/>
        <v>109.05</v>
      </c>
      <c r="AB34" s="22">
        <f t="shared" si="18"/>
        <v>5.45</v>
      </c>
      <c r="AC34" s="22">
        <f t="shared" si="19"/>
        <v>114.5</v>
      </c>
      <c r="AD34" s="22">
        <f t="shared" si="20"/>
        <v>49.5</v>
      </c>
    </row>
    <row r="35">
      <c r="A35" s="230">
        <f t="shared" si="1"/>
        <v>33</v>
      </c>
      <c r="B35" s="243" t="s">
        <v>112</v>
      </c>
      <c r="C35" s="244" t="s">
        <v>7365</v>
      </c>
      <c r="D35" s="208">
        <v>1.0</v>
      </c>
      <c r="E35" s="230">
        <f>D35*G$1*J$1</f>
        <v>20</v>
      </c>
      <c r="F35" s="245">
        <v>118.09</v>
      </c>
      <c r="G35" s="246">
        <f t="shared" si="2"/>
        <v>2361.8</v>
      </c>
      <c r="H35" s="227" t="s">
        <v>7377</v>
      </c>
      <c r="J35" s="22">
        <f t="shared" si="3"/>
        <v>3871.8</v>
      </c>
      <c r="K35" s="7">
        <v>193.59</v>
      </c>
      <c r="L35" s="252">
        <f t="shared" si="4"/>
        <v>0.3899994834</v>
      </c>
      <c r="M35" s="9">
        <v>5.0</v>
      </c>
      <c r="N35" s="22">
        <f t="shared" si="5"/>
        <v>112.47</v>
      </c>
      <c r="O35" s="22">
        <f t="shared" si="23"/>
        <v>5.62</v>
      </c>
      <c r="P35" s="22">
        <f t="shared" si="7"/>
        <v>118.09</v>
      </c>
      <c r="Q35" s="248">
        <f t="shared" si="8"/>
        <v>0</v>
      </c>
      <c r="S35" s="252">
        <f t="shared" si="9"/>
        <v>0.3509995351</v>
      </c>
      <c r="T35" s="1">
        <f t="shared" si="10"/>
        <v>5</v>
      </c>
      <c r="U35" s="22">
        <f t="shared" si="11"/>
        <v>125.64</v>
      </c>
      <c r="V35" s="22">
        <f t="shared" si="12"/>
        <v>6.28</v>
      </c>
      <c r="W35" s="22">
        <f t="shared" si="13"/>
        <v>131.92</v>
      </c>
      <c r="X35" s="22">
        <f t="shared" si="14"/>
        <v>61.67</v>
      </c>
      <c r="Y35" s="252">
        <f t="shared" si="15"/>
        <v>0.3431995454</v>
      </c>
      <c r="Z35" s="1">
        <f t="shared" si="16"/>
        <v>5</v>
      </c>
      <c r="AA35" s="22">
        <f t="shared" si="17"/>
        <v>127.15</v>
      </c>
      <c r="AB35" s="22">
        <f t="shared" si="18"/>
        <v>6.36</v>
      </c>
      <c r="AC35" s="22">
        <f t="shared" si="19"/>
        <v>133.51</v>
      </c>
      <c r="AD35" s="22">
        <f t="shared" si="20"/>
        <v>60.08</v>
      </c>
    </row>
    <row r="36">
      <c r="A36" s="230">
        <f t="shared" si="1"/>
        <v>34</v>
      </c>
      <c r="B36" s="243" t="s">
        <v>4520</v>
      </c>
      <c r="C36" s="244" t="s">
        <v>7365</v>
      </c>
      <c r="D36" s="208">
        <v>1.0</v>
      </c>
      <c r="E36" s="230">
        <f>D36*G$1*J$1+20</f>
        <v>40</v>
      </c>
      <c r="F36" s="245">
        <v>70.62</v>
      </c>
      <c r="G36" s="246">
        <f t="shared" si="2"/>
        <v>2824.8</v>
      </c>
      <c r="H36" s="227" t="s">
        <v>7377</v>
      </c>
      <c r="J36" s="22">
        <f t="shared" si="3"/>
        <v>12840</v>
      </c>
      <c r="K36" s="7">
        <v>321.0</v>
      </c>
      <c r="L36" s="252">
        <f t="shared" si="4"/>
        <v>0.78</v>
      </c>
      <c r="M36" s="9">
        <v>5.0</v>
      </c>
      <c r="N36" s="22">
        <f t="shared" si="5"/>
        <v>67.26</v>
      </c>
      <c r="O36" s="22">
        <f t="shared" si="23"/>
        <v>3.36</v>
      </c>
      <c r="P36" s="22">
        <f t="shared" si="7"/>
        <v>70.62</v>
      </c>
      <c r="Q36" s="248">
        <f t="shared" si="8"/>
        <v>0</v>
      </c>
      <c r="S36" s="252">
        <f t="shared" si="9"/>
        <v>0.702</v>
      </c>
      <c r="T36" s="1">
        <f t="shared" si="10"/>
        <v>5</v>
      </c>
      <c r="U36" s="22">
        <f t="shared" si="11"/>
        <v>95.66</v>
      </c>
      <c r="V36" s="22">
        <f t="shared" si="12"/>
        <v>4.78</v>
      </c>
      <c r="W36" s="22">
        <f t="shared" si="13"/>
        <v>100.44</v>
      </c>
      <c r="X36" s="22">
        <f t="shared" si="14"/>
        <v>220.56</v>
      </c>
      <c r="Y36" s="252">
        <f t="shared" si="15"/>
        <v>0.6864</v>
      </c>
      <c r="Z36" s="1">
        <f t="shared" si="16"/>
        <v>5</v>
      </c>
      <c r="AA36" s="22">
        <f t="shared" si="17"/>
        <v>100.67</v>
      </c>
      <c r="AB36" s="22">
        <f t="shared" si="18"/>
        <v>5.03</v>
      </c>
      <c r="AC36" s="22">
        <f t="shared" si="19"/>
        <v>105.7</v>
      </c>
      <c r="AD36" s="22">
        <f t="shared" si="20"/>
        <v>215.3</v>
      </c>
    </row>
    <row r="37">
      <c r="A37" s="230">
        <f t="shared" si="1"/>
        <v>35</v>
      </c>
      <c r="B37" s="243" t="s">
        <v>4632</v>
      </c>
      <c r="C37" s="244" t="s">
        <v>7365</v>
      </c>
      <c r="D37" s="208">
        <v>1.0</v>
      </c>
      <c r="E37" s="208">
        <v>50.0</v>
      </c>
      <c r="F37" s="245">
        <v>42.24</v>
      </c>
      <c r="G37" s="246">
        <f t="shared" si="2"/>
        <v>2112</v>
      </c>
      <c r="H37" s="227" t="s">
        <v>7377</v>
      </c>
      <c r="J37" s="22">
        <f t="shared" si="3"/>
        <v>4800</v>
      </c>
      <c r="K37" s="7">
        <v>96.0</v>
      </c>
      <c r="L37" s="252">
        <f t="shared" si="4"/>
        <v>0.56</v>
      </c>
      <c r="M37" s="9">
        <v>5.0</v>
      </c>
      <c r="N37" s="22">
        <f t="shared" si="5"/>
        <v>40.23</v>
      </c>
      <c r="O37" s="22">
        <f t="shared" si="23"/>
        <v>2.01</v>
      </c>
      <c r="P37" s="22">
        <f t="shared" si="7"/>
        <v>42.24</v>
      </c>
      <c r="Q37" s="248">
        <f t="shared" si="8"/>
        <v>0</v>
      </c>
      <c r="S37" s="252">
        <f t="shared" si="9"/>
        <v>0.504</v>
      </c>
      <c r="T37" s="1">
        <f t="shared" si="10"/>
        <v>5</v>
      </c>
      <c r="U37" s="22">
        <f t="shared" si="11"/>
        <v>47.62</v>
      </c>
      <c r="V37" s="22">
        <f t="shared" si="12"/>
        <v>2.38</v>
      </c>
      <c r="W37" s="22">
        <f t="shared" si="13"/>
        <v>50</v>
      </c>
      <c r="X37" s="22">
        <f t="shared" si="14"/>
        <v>46</v>
      </c>
      <c r="Y37" s="252">
        <f t="shared" si="15"/>
        <v>0.4928</v>
      </c>
      <c r="Z37" s="1">
        <f t="shared" si="16"/>
        <v>5</v>
      </c>
      <c r="AA37" s="22">
        <f t="shared" si="17"/>
        <v>48.69</v>
      </c>
      <c r="AB37" s="22">
        <f t="shared" si="18"/>
        <v>2.43</v>
      </c>
      <c r="AC37" s="22">
        <f t="shared" si="19"/>
        <v>51.12</v>
      </c>
      <c r="AD37" s="22">
        <f t="shared" si="20"/>
        <v>44.88</v>
      </c>
    </row>
    <row r="38">
      <c r="A38" s="230">
        <f t="shared" si="1"/>
        <v>36</v>
      </c>
      <c r="B38" s="243" t="s">
        <v>3897</v>
      </c>
      <c r="C38" s="244" t="s">
        <v>7365</v>
      </c>
      <c r="D38" s="208">
        <v>1.0</v>
      </c>
      <c r="E38" s="208">
        <v>300.0</v>
      </c>
      <c r="F38" s="245">
        <v>5.4</v>
      </c>
      <c r="G38" s="246">
        <f t="shared" si="2"/>
        <v>1620</v>
      </c>
      <c r="H38" s="227" t="s">
        <v>7377</v>
      </c>
      <c r="J38" s="22">
        <f t="shared" si="3"/>
        <v>4500</v>
      </c>
      <c r="K38" s="7">
        <v>15.0</v>
      </c>
      <c r="L38" s="252">
        <f t="shared" si="4"/>
        <v>0.64</v>
      </c>
      <c r="M38" s="9">
        <v>5.0</v>
      </c>
      <c r="N38" s="22">
        <f t="shared" si="5"/>
        <v>5.14</v>
      </c>
      <c r="O38" s="22">
        <f t="shared" si="23"/>
        <v>0.26</v>
      </c>
      <c r="P38" s="22">
        <f t="shared" si="7"/>
        <v>5.4</v>
      </c>
      <c r="Q38" s="248">
        <f t="shared" si="8"/>
        <v>0</v>
      </c>
      <c r="S38" s="252">
        <f t="shared" si="9"/>
        <v>0.576</v>
      </c>
      <c r="T38" s="1">
        <f t="shared" si="10"/>
        <v>5</v>
      </c>
      <c r="U38" s="22">
        <f t="shared" si="11"/>
        <v>6.36</v>
      </c>
      <c r="V38" s="22">
        <f t="shared" si="12"/>
        <v>0.32</v>
      </c>
      <c r="W38" s="22">
        <f t="shared" si="13"/>
        <v>6.68</v>
      </c>
      <c r="X38" s="22">
        <f t="shared" si="14"/>
        <v>8.32</v>
      </c>
      <c r="Y38" s="252">
        <f t="shared" si="15"/>
        <v>0.5632</v>
      </c>
      <c r="Z38" s="1">
        <f t="shared" si="16"/>
        <v>5</v>
      </c>
      <c r="AA38" s="22">
        <f t="shared" si="17"/>
        <v>6.55</v>
      </c>
      <c r="AB38" s="22">
        <f t="shared" si="18"/>
        <v>0.33</v>
      </c>
      <c r="AC38" s="22">
        <f t="shared" si="19"/>
        <v>6.88</v>
      </c>
      <c r="AD38" s="22">
        <f t="shared" si="20"/>
        <v>8.12</v>
      </c>
    </row>
    <row r="39">
      <c r="A39" s="230">
        <f t="shared" si="1"/>
        <v>37</v>
      </c>
      <c r="B39" s="243" t="s">
        <v>4688</v>
      </c>
      <c r="C39" s="244" t="s">
        <v>7365</v>
      </c>
      <c r="D39" s="208"/>
      <c r="E39" s="208">
        <v>10.0</v>
      </c>
      <c r="F39" s="245">
        <v>99.17</v>
      </c>
      <c r="G39" s="246">
        <f t="shared" si="2"/>
        <v>991.7</v>
      </c>
      <c r="H39" s="227" t="s">
        <v>7377</v>
      </c>
      <c r="J39" s="22">
        <f t="shared" si="3"/>
        <v>4165</v>
      </c>
      <c r="K39" s="7">
        <v>416.5</v>
      </c>
      <c r="L39" s="252">
        <f t="shared" si="4"/>
        <v>0.7618967587</v>
      </c>
      <c r="M39" s="9">
        <v>5.0</v>
      </c>
      <c r="N39" s="22">
        <f t="shared" si="5"/>
        <v>94.45</v>
      </c>
      <c r="O39" s="22">
        <f t="shared" si="23"/>
        <v>4.72</v>
      </c>
      <c r="P39" s="22">
        <f t="shared" si="7"/>
        <v>99.17</v>
      </c>
      <c r="Q39" s="248">
        <f t="shared" si="8"/>
        <v>0</v>
      </c>
      <c r="S39" s="252">
        <f t="shared" si="9"/>
        <v>0.6857070828</v>
      </c>
      <c r="T39" s="1">
        <f t="shared" si="10"/>
        <v>5</v>
      </c>
      <c r="U39" s="22">
        <f t="shared" si="11"/>
        <v>130.9</v>
      </c>
      <c r="V39" s="22">
        <f t="shared" si="12"/>
        <v>6.55</v>
      </c>
      <c r="W39" s="22">
        <f t="shared" si="13"/>
        <v>137.45</v>
      </c>
      <c r="X39" s="22">
        <f t="shared" si="14"/>
        <v>279.05</v>
      </c>
      <c r="Y39" s="252">
        <f t="shared" si="15"/>
        <v>0.6704691477</v>
      </c>
      <c r="Z39" s="1">
        <f t="shared" si="16"/>
        <v>5</v>
      </c>
      <c r="AA39" s="22">
        <f t="shared" si="17"/>
        <v>137.25</v>
      </c>
      <c r="AB39" s="22">
        <f t="shared" si="18"/>
        <v>6.86</v>
      </c>
      <c r="AC39" s="22">
        <f t="shared" si="19"/>
        <v>144.11</v>
      </c>
      <c r="AD39" s="22">
        <f t="shared" si="20"/>
        <v>272.39</v>
      </c>
    </row>
    <row r="40">
      <c r="A40" s="230">
        <f t="shared" si="1"/>
        <v>38</v>
      </c>
      <c r="B40" s="243" t="s">
        <v>1947</v>
      </c>
      <c r="C40" s="244" t="s">
        <v>7365</v>
      </c>
      <c r="D40" s="208"/>
      <c r="E40" s="208">
        <v>308.0</v>
      </c>
      <c r="F40" s="245">
        <v>22.5</v>
      </c>
      <c r="G40" s="246">
        <f t="shared" si="2"/>
        <v>6930</v>
      </c>
      <c r="H40" s="227" t="s">
        <v>7377</v>
      </c>
      <c r="J40" s="22">
        <f t="shared" si="3"/>
        <v>6930</v>
      </c>
      <c r="K40" s="7">
        <v>22.5</v>
      </c>
      <c r="L40" s="252">
        <f t="shared" si="4"/>
        <v>0</v>
      </c>
      <c r="M40" s="9">
        <v>5.0</v>
      </c>
      <c r="N40" s="22">
        <f t="shared" si="5"/>
        <v>21.43</v>
      </c>
      <c r="O40" s="22">
        <f t="shared" si="23"/>
        <v>1.07</v>
      </c>
      <c r="P40" s="22">
        <f t="shared" si="7"/>
        <v>22.5</v>
      </c>
      <c r="Q40" s="248">
        <f t="shared" si="8"/>
        <v>0</v>
      </c>
      <c r="S40" s="22">
        <f t="shared" si="9"/>
        <v>0</v>
      </c>
      <c r="T40" s="1">
        <f t="shared" si="10"/>
        <v>5</v>
      </c>
      <c r="U40" s="22">
        <f t="shared" si="11"/>
        <v>21.43</v>
      </c>
      <c r="V40" s="22">
        <f t="shared" si="12"/>
        <v>1.07</v>
      </c>
      <c r="W40" s="22">
        <f t="shared" si="13"/>
        <v>22.5</v>
      </c>
      <c r="X40" s="22">
        <f t="shared" si="14"/>
        <v>0</v>
      </c>
      <c r="Y40" s="22">
        <f t="shared" si="15"/>
        <v>0</v>
      </c>
      <c r="Z40" s="1">
        <f t="shared" si="16"/>
        <v>5</v>
      </c>
      <c r="AA40" s="22">
        <f t="shared" si="17"/>
        <v>21.43</v>
      </c>
      <c r="AB40" s="22">
        <f t="shared" si="18"/>
        <v>1.07</v>
      </c>
      <c r="AC40" s="22">
        <f t="shared" si="19"/>
        <v>22.5</v>
      </c>
      <c r="AD40" s="22">
        <f t="shared" si="20"/>
        <v>0</v>
      </c>
    </row>
    <row r="41">
      <c r="A41" s="230">
        <f t="shared" si="1"/>
        <v>39</v>
      </c>
      <c r="B41" s="243" t="s">
        <v>4636</v>
      </c>
      <c r="C41" s="244" t="s">
        <v>7365</v>
      </c>
      <c r="D41" s="208">
        <v>1.0</v>
      </c>
      <c r="E41" s="208">
        <v>6.0</v>
      </c>
      <c r="F41" s="245">
        <v>715.0</v>
      </c>
      <c r="G41" s="246">
        <f t="shared" si="2"/>
        <v>4290</v>
      </c>
      <c r="H41" s="227" t="s">
        <v>7377</v>
      </c>
      <c r="J41" s="22">
        <f t="shared" si="3"/>
        <v>4290</v>
      </c>
      <c r="K41" s="7">
        <v>715.0</v>
      </c>
      <c r="L41" s="252">
        <f t="shared" si="4"/>
        <v>0</v>
      </c>
      <c r="M41" s="9">
        <v>5.0</v>
      </c>
      <c r="N41" s="22">
        <f t="shared" si="5"/>
        <v>680.95</v>
      </c>
      <c r="O41" s="22">
        <f t="shared" si="23"/>
        <v>34.05</v>
      </c>
      <c r="P41" s="22">
        <f t="shared" si="7"/>
        <v>715</v>
      </c>
      <c r="Q41" s="248">
        <f t="shared" si="8"/>
        <v>0</v>
      </c>
      <c r="S41" s="22">
        <f t="shared" si="9"/>
        <v>0</v>
      </c>
      <c r="T41" s="1">
        <f t="shared" si="10"/>
        <v>5</v>
      </c>
      <c r="U41" s="22">
        <f t="shared" si="11"/>
        <v>680.95</v>
      </c>
      <c r="V41" s="22">
        <f t="shared" si="12"/>
        <v>34.05</v>
      </c>
      <c r="W41" s="22">
        <f t="shared" si="13"/>
        <v>715</v>
      </c>
      <c r="X41" s="22">
        <f t="shared" si="14"/>
        <v>0</v>
      </c>
      <c r="Y41" s="22">
        <f t="shared" si="15"/>
        <v>0</v>
      </c>
      <c r="Z41" s="1">
        <f t="shared" si="16"/>
        <v>5</v>
      </c>
      <c r="AA41" s="22">
        <f t="shared" si="17"/>
        <v>680.95</v>
      </c>
      <c r="AB41" s="22">
        <f t="shared" si="18"/>
        <v>34.05</v>
      </c>
      <c r="AC41" s="22">
        <f t="shared" si="19"/>
        <v>715</v>
      </c>
      <c r="AD41" s="22">
        <f t="shared" si="20"/>
        <v>0</v>
      </c>
    </row>
    <row r="42">
      <c r="A42" s="230">
        <f t="shared" si="1"/>
        <v>40</v>
      </c>
      <c r="B42" s="243" t="s">
        <v>4671</v>
      </c>
      <c r="C42" s="244" t="s">
        <v>7365</v>
      </c>
      <c r="D42" s="208">
        <v>1.0</v>
      </c>
      <c r="E42" s="261">
        <v>5.0</v>
      </c>
      <c r="F42" s="245">
        <v>30.0</v>
      </c>
      <c r="G42" s="246">
        <f t="shared" si="2"/>
        <v>150</v>
      </c>
      <c r="H42" s="227" t="s">
        <v>7377</v>
      </c>
      <c r="J42" s="22">
        <f t="shared" si="3"/>
        <v>187.5</v>
      </c>
      <c r="K42" s="7">
        <v>37.5</v>
      </c>
      <c r="L42" s="252">
        <f t="shared" si="4"/>
        <v>0.2</v>
      </c>
      <c r="M42" s="9">
        <v>5.0</v>
      </c>
      <c r="N42" s="22">
        <f t="shared" si="5"/>
        <v>28.57</v>
      </c>
      <c r="O42" s="22">
        <f t="shared" si="23"/>
        <v>1.43</v>
      </c>
      <c r="P42" s="22">
        <f t="shared" si="7"/>
        <v>30</v>
      </c>
      <c r="Q42" s="248">
        <f t="shared" si="8"/>
        <v>0</v>
      </c>
      <c r="S42" s="252">
        <f t="shared" si="9"/>
        <v>0.18</v>
      </c>
      <c r="T42" s="1">
        <f t="shared" si="10"/>
        <v>5</v>
      </c>
      <c r="U42" s="22">
        <f t="shared" si="11"/>
        <v>30.75</v>
      </c>
      <c r="V42" s="22">
        <f t="shared" si="12"/>
        <v>1.54</v>
      </c>
      <c r="W42" s="22">
        <f t="shared" si="13"/>
        <v>32.29</v>
      </c>
      <c r="X42" s="22">
        <f t="shared" si="14"/>
        <v>5.21</v>
      </c>
      <c r="Y42" s="252">
        <f t="shared" si="15"/>
        <v>0.176</v>
      </c>
      <c r="Z42" s="1">
        <f t="shared" si="16"/>
        <v>5</v>
      </c>
      <c r="AA42" s="22">
        <f t="shared" si="17"/>
        <v>30.9</v>
      </c>
      <c r="AB42" s="22">
        <f t="shared" si="18"/>
        <v>1.55</v>
      </c>
      <c r="AC42" s="22">
        <f t="shared" si="19"/>
        <v>32.45</v>
      </c>
      <c r="AD42" s="22">
        <f t="shared" si="20"/>
        <v>5.05</v>
      </c>
    </row>
    <row r="43">
      <c r="A43" s="230">
        <f t="shared" si="1"/>
        <v>41</v>
      </c>
      <c r="B43" s="243" t="s">
        <v>1211</v>
      </c>
      <c r="C43" s="244" t="s">
        <v>7365</v>
      </c>
      <c r="D43" s="1"/>
      <c r="E43" s="261">
        <v>6.0</v>
      </c>
      <c r="F43" s="245">
        <v>20.0</v>
      </c>
      <c r="G43" s="246">
        <f t="shared" si="2"/>
        <v>120</v>
      </c>
      <c r="H43" s="227" t="s">
        <v>7377</v>
      </c>
      <c r="J43" s="22">
        <f t="shared" si="3"/>
        <v>120</v>
      </c>
      <c r="K43" s="7">
        <v>20.0</v>
      </c>
      <c r="L43" s="252">
        <f t="shared" si="4"/>
        <v>0</v>
      </c>
      <c r="M43" s="9">
        <v>18.0</v>
      </c>
      <c r="N43" s="22">
        <f t="shared" ref="N43:N45" si="27">ROUND(F43*(100/118),2)</f>
        <v>16.95</v>
      </c>
      <c r="O43" s="22">
        <f t="shared" si="23"/>
        <v>3.05</v>
      </c>
      <c r="P43" s="22">
        <f t="shared" si="7"/>
        <v>20</v>
      </c>
      <c r="Q43" s="248">
        <f t="shared" si="8"/>
        <v>0</v>
      </c>
      <c r="S43" s="22">
        <f t="shared" si="9"/>
        <v>0</v>
      </c>
      <c r="T43" s="1">
        <f t="shared" si="10"/>
        <v>18</v>
      </c>
      <c r="U43" s="22">
        <f t="shared" si="11"/>
        <v>16.95</v>
      </c>
      <c r="V43" s="22">
        <f t="shared" si="12"/>
        <v>3.05</v>
      </c>
      <c r="W43" s="22">
        <f t="shared" si="13"/>
        <v>20</v>
      </c>
      <c r="X43" s="22">
        <f t="shared" si="14"/>
        <v>0</v>
      </c>
      <c r="Y43" s="22">
        <f t="shared" si="15"/>
        <v>0</v>
      </c>
      <c r="Z43" s="1">
        <f t="shared" si="16"/>
        <v>18</v>
      </c>
      <c r="AA43" s="22">
        <f t="shared" si="17"/>
        <v>16.95</v>
      </c>
      <c r="AB43" s="22">
        <f t="shared" si="18"/>
        <v>3.05</v>
      </c>
      <c r="AC43" s="22">
        <f t="shared" si="19"/>
        <v>20</v>
      </c>
      <c r="AD43" s="22">
        <f t="shared" si="20"/>
        <v>0</v>
      </c>
    </row>
    <row r="44">
      <c r="A44" s="230">
        <f t="shared" si="1"/>
        <v>42</v>
      </c>
      <c r="B44" s="243" t="s">
        <v>2381</v>
      </c>
      <c r="C44" s="244" t="s">
        <v>7365</v>
      </c>
      <c r="D44" s="1"/>
      <c r="E44" s="261">
        <v>10.0</v>
      </c>
      <c r="F44" s="245">
        <v>60.0</v>
      </c>
      <c r="G44" s="246">
        <f t="shared" si="2"/>
        <v>600</v>
      </c>
      <c r="H44" s="227" t="s">
        <v>7377</v>
      </c>
      <c r="J44" s="22">
        <f t="shared" si="3"/>
        <v>600</v>
      </c>
      <c r="K44" s="7">
        <v>60.0</v>
      </c>
      <c r="L44" s="252">
        <f t="shared" si="4"/>
        <v>0</v>
      </c>
      <c r="M44" s="9">
        <v>18.0</v>
      </c>
      <c r="N44" s="22">
        <f t="shared" si="27"/>
        <v>50.85</v>
      </c>
      <c r="O44" s="22">
        <f t="shared" si="23"/>
        <v>9.15</v>
      </c>
      <c r="P44" s="22">
        <f t="shared" si="7"/>
        <v>60</v>
      </c>
      <c r="Q44" s="248">
        <f t="shared" si="8"/>
        <v>0</v>
      </c>
      <c r="S44" s="22">
        <f t="shared" si="9"/>
        <v>0</v>
      </c>
      <c r="T44" s="1">
        <f t="shared" si="10"/>
        <v>18</v>
      </c>
      <c r="U44" s="22">
        <f t="shared" si="11"/>
        <v>50.85</v>
      </c>
      <c r="V44" s="22">
        <f t="shared" si="12"/>
        <v>9.15</v>
      </c>
      <c r="W44" s="22">
        <f t="shared" si="13"/>
        <v>60</v>
      </c>
      <c r="X44" s="22">
        <f t="shared" si="14"/>
        <v>0</v>
      </c>
      <c r="Y44" s="22">
        <f t="shared" si="15"/>
        <v>0</v>
      </c>
      <c r="Z44" s="1">
        <f t="shared" si="16"/>
        <v>18</v>
      </c>
      <c r="AA44" s="22">
        <f t="shared" si="17"/>
        <v>50.85</v>
      </c>
      <c r="AB44" s="22">
        <f t="shared" si="18"/>
        <v>9.15</v>
      </c>
      <c r="AC44" s="22">
        <f t="shared" si="19"/>
        <v>60</v>
      </c>
      <c r="AD44" s="22">
        <f t="shared" si="20"/>
        <v>0</v>
      </c>
    </row>
    <row r="45">
      <c r="A45" s="230">
        <f t="shared" si="1"/>
        <v>43</v>
      </c>
      <c r="B45" s="243" t="s">
        <v>4680</v>
      </c>
      <c r="C45" s="244" t="s">
        <v>7365</v>
      </c>
      <c r="D45" s="1"/>
      <c r="E45" s="208">
        <v>1.0</v>
      </c>
      <c r="F45" s="245">
        <v>900.0</v>
      </c>
      <c r="G45" s="246">
        <f t="shared" si="2"/>
        <v>900</v>
      </c>
      <c r="H45" s="227" t="s">
        <v>7377</v>
      </c>
      <c r="J45" s="22">
        <f t="shared" si="3"/>
        <v>900</v>
      </c>
      <c r="K45" s="7">
        <v>900.0</v>
      </c>
      <c r="L45" s="252">
        <f t="shared" si="4"/>
        <v>0</v>
      </c>
      <c r="M45" s="9">
        <v>18.0</v>
      </c>
      <c r="N45" s="22">
        <f t="shared" si="27"/>
        <v>762.71</v>
      </c>
      <c r="O45" s="22">
        <f t="shared" si="23"/>
        <v>137.29</v>
      </c>
      <c r="P45" s="22">
        <f t="shared" si="7"/>
        <v>900</v>
      </c>
      <c r="Q45" s="248">
        <f t="shared" si="8"/>
        <v>0</v>
      </c>
      <c r="S45" s="22">
        <f t="shared" si="9"/>
        <v>0</v>
      </c>
      <c r="T45" s="1">
        <f t="shared" si="10"/>
        <v>18</v>
      </c>
      <c r="U45" s="22">
        <f t="shared" si="11"/>
        <v>762.71</v>
      </c>
      <c r="V45" s="22">
        <f t="shared" si="12"/>
        <v>137.29</v>
      </c>
      <c r="W45" s="22">
        <f t="shared" si="13"/>
        <v>900</v>
      </c>
      <c r="X45" s="22">
        <f t="shared" si="14"/>
        <v>0</v>
      </c>
      <c r="Y45" s="22">
        <f t="shared" si="15"/>
        <v>0</v>
      </c>
      <c r="Z45" s="1">
        <f t="shared" si="16"/>
        <v>18</v>
      </c>
      <c r="AA45" s="22">
        <f t="shared" si="17"/>
        <v>762.71</v>
      </c>
      <c r="AB45" s="22">
        <f t="shared" si="18"/>
        <v>137.29</v>
      </c>
      <c r="AC45" s="22">
        <f t="shared" si="19"/>
        <v>900</v>
      </c>
      <c r="AD45" s="22">
        <f t="shared" si="20"/>
        <v>0</v>
      </c>
    </row>
    <row r="46">
      <c r="A46" s="230">
        <f t="shared" si="1"/>
        <v>44</v>
      </c>
      <c r="B46" s="243" t="s">
        <v>4798</v>
      </c>
      <c r="C46" s="244" t="s">
        <v>7365</v>
      </c>
      <c r="D46" s="1"/>
      <c r="E46" s="208">
        <v>250.0</v>
      </c>
      <c r="F46" s="246"/>
      <c r="G46" s="262">
        <f>SUM(G3:G45)</f>
        <v>67116.06</v>
      </c>
      <c r="H46" s="227" t="s">
        <v>7377</v>
      </c>
      <c r="J46" s="22">
        <f>sum(J3:J45)</f>
        <v>106353.26</v>
      </c>
      <c r="M46" s="1"/>
    </row>
    <row r="47">
      <c r="A47" s="230">
        <f t="shared" si="1"/>
        <v>45</v>
      </c>
      <c r="B47" s="243" t="s">
        <v>4771</v>
      </c>
      <c r="C47" s="244" t="s">
        <v>7365</v>
      </c>
      <c r="D47" s="1"/>
      <c r="E47" s="263">
        <v>4.0</v>
      </c>
      <c r="F47" s="223"/>
      <c r="G47" s="223"/>
      <c r="H47" s="227" t="s">
        <v>7377</v>
      </c>
      <c r="M47" s="1"/>
    </row>
    <row r="48">
      <c r="A48" s="230">
        <f t="shared" si="1"/>
        <v>46</v>
      </c>
      <c r="B48" s="243" t="s">
        <v>3831</v>
      </c>
      <c r="C48" s="244" t="s">
        <v>7365</v>
      </c>
      <c r="D48" s="1"/>
      <c r="E48" s="263">
        <v>210.0</v>
      </c>
      <c r="H48" s="227" t="s">
        <v>7377</v>
      </c>
      <c r="M48" s="1"/>
    </row>
    <row r="49">
      <c r="A49" s="230">
        <f t="shared" si="1"/>
        <v>47</v>
      </c>
      <c r="B49" s="243"/>
      <c r="C49" s="244" t="s">
        <v>7365</v>
      </c>
      <c r="D49" s="1"/>
      <c r="E49" s="208">
        <v>300.0</v>
      </c>
      <c r="F49" s="223"/>
      <c r="G49" s="223"/>
      <c r="H49" s="227" t="s">
        <v>7384</v>
      </c>
      <c r="M49" s="1"/>
    </row>
    <row r="50">
      <c r="A50" s="230">
        <f t="shared" si="1"/>
        <v>48</v>
      </c>
      <c r="B50" s="243" t="s">
        <v>4049</v>
      </c>
      <c r="C50" s="244" t="s">
        <v>7365</v>
      </c>
      <c r="D50" s="1"/>
      <c r="E50" s="208">
        <v>90.0</v>
      </c>
      <c r="F50" s="223"/>
      <c r="G50" s="223"/>
      <c r="H50" s="227" t="s">
        <v>7377</v>
      </c>
      <c r="M50" s="1"/>
    </row>
    <row r="51">
      <c r="A51" s="230">
        <f t="shared" si="1"/>
        <v>49</v>
      </c>
      <c r="B51" s="243" t="s">
        <v>112</v>
      </c>
      <c r="C51" s="244" t="s">
        <v>7365</v>
      </c>
      <c r="D51" s="1"/>
      <c r="E51" s="208">
        <v>18.0</v>
      </c>
      <c r="F51" s="223"/>
      <c r="G51" s="223"/>
      <c r="H51" s="227" t="s">
        <v>7377</v>
      </c>
      <c r="M51" s="1"/>
    </row>
    <row r="52">
      <c r="A52" s="230">
        <f t="shared" si="1"/>
        <v>50</v>
      </c>
      <c r="B52" s="243" t="s">
        <v>112</v>
      </c>
      <c r="C52" s="244" t="s">
        <v>7365</v>
      </c>
      <c r="D52" s="1"/>
      <c r="E52" s="208">
        <v>20.0</v>
      </c>
      <c r="F52" s="223"/>
      <c r="G52" s="223"/>
      <c r="H52" s="227" t="s">
        <v>7385</v>
      </c>
      <c r="M52" s="1"/>
    </row>
    <row r="53">
      <c r="A53" s="230">
        <f t="shared" si="1"/>
        <v>51</v>
      </c>
      <c r="B53" s="243" t="s">
        <v>1726</v>
      </c>
      <c r="C53" s="244" t="s">
        <v>7365</v>
      </c>
      <c r="D53" s="1"/>
      <c r="E53" s="208">
        <v>20.0</v>
      </c>
      <c r="F53" s="223"/>
      <c r="G53" s="223"/>
      <c r="H53" s="227" t="s">
        <v>7386</v>
      </c>
      <c r="M53" s="1"/>
    </row>
    <row r="54">
      <c r="A54" s="230">
        <f t="shared" si="1"/>
        <v>52</v>
      </c>
      <c r="B54" s="243"/>
      <c r="C54" s="244" t="s">
        <v>7365</v>
      </c>
      <c r="D54" s="1"/>
      <c r="E54" s="208">
        <v>10.0</v>
      </c>
      <c r="F54" s="223"/>
      <c r="G54" s="223"/>
      <c r="H54" s="227" t="s">
        <v>7387</v>
      </c>
      <c r="M54" s="1"/>
    </row>
    <row r="55">
      <c r="A55" s="1"/>
      <c r="C55" s="1"/>
      <c r="D55" s="1"/>
      <c r="E55" s="1"/>
      <c r="M55" s="1"/>
    </row>
    <row r="56">
      <c r="A56" s="1"/>
      <c r="C56" s="1"/>
      <c r="D56" s="1"/>
      <c r="E56" s="1"/>
      <c r="M56" s="1"/>
    </row>
    <row r="57">
      <c r="A57" s="1"/>
      <c r="C57" s="1"/>
      <c r="D57" s="1"/>
      <c r="E57" s="1"/>
      <c r="M57" s="1"/>
    </row>
    <row r="58">
      <c r="A58" s="1"/>
      <c r="C58" s="1"/>
      <c r="D58" s="1"/>
      <c r="E58" s="1"/>
      <c r="M58" s="1"/>
    </row>
    <row r="59">
      <c r="A59" s="1"/>
      <c r="C59" s="1"/>
      <c r="D59" s="1"/>
      <c r="E59" s="1"/>
      <c r="M59" s="1"/>
    </row>
    <row r="60">
      <c r="A60" s="1"/>
      <c r="C60" s="1"/>
      <c r="D60" s="1"/>
      <c r="E60" s="1"/>
      <c r="M60" s="1"/>
    </row>
    <row r="61">
      <c r="A61" s="1"/>
      <c r="C61" s="1"/>
      <c r="D61" s="1"/>
      <c r="E61" s="1"/>
      <c r="M61" s="1"/>
    </row>
    <row r="62">
      <c r="A62" s="1"/>
      <c r="C62" s="1"/>
      <c r="D62" s="1"/>
      <c r="E62" s="1"/>
      <c r="M62" s="1"/>
    </row>
    <row r="63">
      <c r="A63" s="1"/>
      <c r="C63" s="1"/>
      <c r="D63" s="1"/>
      <c r="E63" s="1"/>
      <c r="M63" s="1"/>
    </row>
    <row r="64">
      <c r="A64" s="1"/>
      <c r="C64" s="1"/>
      <c r="D64" s="1"/>
      <c r="E64" s="1"/>
      <c r="M64" s="1"/>
    </row>
    <row r="65">
      <c r="A65" s="1"/>
      <c r="C65" s="1"/>
      <c r="D65" s="1"/>
      <c r="E65" s="1"/>
      <c r="M65" s="1"/>
    </row>
    <row r="66">
      <c r="A66" s="1"/>
      <c r="C66" s="1"/>
      <c r="D66" s="1"/>
      <c r="E66" s="1"/>
      <c r="M66" s="1"/>
    </row>
    <row r="67">
      <c r="A67" s="1"/>
      <c r="C67" s="1"/>
      <c r="D67" s="1"/>
      <c r="E67" s="1"/>
      <c r="M67" s="1"/>
    </row>
    <row r="68">
      <c r="A68" s="1"/>
      <c r="C68" s="1"/>
      <c r="D68" s="1"/>
      <c r="E68" s="1"/>
      <c r="M68" s="1"/>
    </row>
    <row r="69">
      <c r="A69" s="1"/>
      <c r="C69" s="1"/>
      <c r="D69" s="1"/>
      <c r="E69" s="1"/>
      <c r="M69" s="1"/>
    </row>
    <row r="70">
      <c r="A70" s="1"/>
      <c r="C70" s="1"/>
      <c r="D70" s="1"/>
      <c r="E70" s="1"/>
      <c r="M70" s="1"/>
    </row>
    <row r="71">
      <c r="A71" s="1"/>
      <c r="C71" s="1"/>
      <c r="D71" s="1"/>
      <c r="E71" s="1"/>
      <c r="M71" s="1"/>
    </row>
    <row r="72">
      <c r="A72" s="1"/>
      <c r="C72" s="1"/>
      <c r="D72" s="1"/>
      <c r="E72" s="1"/>
      <c r="M72" s="1"/>
    </row>
    <row r="73">
      <c r="A73" s="1"/>
      <c r="C73" s="1"/>
      <c r="D73" s="1"/>
      <c r="E73" s="1"/>
      <c r="M73" s="1"/>
    </row>
    <row r="74">
      <c r="A74" s="1"/>
      <c r="C74" s="1"/>
      <c r="D74" s="1"/>
      <c r="E74" s="1"/>
      <c r="M74" s="1"/>
    </row>
    <row r="75">
      <c r="A75" s="1"/>
      <c r="C75" s="1"/>
      <c r="D75" s="1"/>
      <c r="E75" s="1"/>
      <c r="M75" s="1"/>
    </row>
    <row r="76">
      <c r="A76" s="1"/>
      <c r="C76" s="1"/>
      <c r="D76" s="1"/>
      <c r="E76" s="1"/>
      <c r="M76" s="1"/>
    </row>
    <row r="77">
      <c r="A77" s="1"/>
      <c r="C77" s="1"/>
      <c r="D77" s="1"/>
      <c r="E77" s="1"/>
      <c r="M77" s="1"/>
    </row>
    <row r="78">
      <c r="A78" s="1"/>
      <c r="C78" s="1"/>
      <c r="D78" s="1"/>
      <c r="E78" s="1"/>
      <c r="M78" s="1"/>
    </row>
    <row r="79">
      <c r="A79" s="1"/>
      <c r="C79" s="1"/>
      <c r="D79" s="1"/>
      <c r="E79" s="1"/>
      <c r="M79" s="1"/>
    </row>
    <row r="80">
      <c r="A80" s="1"/>
      <c r="C80" s="1"/>
      <c r="D80" s="1"/>
      <c r="E80" s="1"/>
      <c r="M80" s="1"/>
    </row>
    <row r="81">
      <c r="A81" s="1"/>
      <c r="C81" s="1"/>
      <c r="D81" s="1"/>
      <c r="E81" s="1"/>
      <c r="M81" s="1"/>
    </row>
    <row r="82">
      <c r="A82" s="1"/>
      <c r="C82" s="1"/>
      <c r="D82" s="1"/>
      <c r="E82" s="1"/>
      <c r="M82" s="1"/>
    </row>
    <row r="83">
      <c r="A83" s="1"/>
      <c r="C83" s="1"/>
      <c r="D83" s="1"/>
      <c r="E83" s="1"/>
      <c r="M83" s="1"/>
    </row>
    <row r="84">
      <c r="A84" s="1"/>
      <c r="C84" s="1"/>
      <c r="D84" s="1"/>
      <c r="E84" s="1"/>
      <c r="M84" s="1"/>
    </row>
    <row r="85">
      <c r="A85" s="1"/>
      <c r="C85" s="1"/>
      <c r="D85" s="1"/>
      <c r="E85" s="1"/>
      <c r="M85" s="1"/>
    </row>
    <row r="86">
      <c r="A86" s="1"/>
      <c r="C86" s="1"/>
      <c r="D86" s="1"/>
      <c r="E86" s="1"/>
      <c r="M86" s="1"/>
    </row>
    <row r="87">
      <c r="A87" s="1"/>
      <c r="C87" s="1"/>
      <c r="D87" s="1"/>
      <c r="E87" s="1"/>
      <c r="M87" s="1"/>
    </row>
    <row r="88">
      <c r="A88" s="1"/>
      <c r="C88" s="1"/>
      <c r="D88" s="1"/>
      <c r="E88" s="1"/>
      <c r="M88" s="1"/>
    </row>
    <row r="89">
      <c r="A89" s="1"/>
      <c r="C89" s="1"/>
      <c r="D89" s="1"/>
      <c r="E89" s="1"/>
      <c r="M89" s="1"/>
    </row>
    <row r="90">
      <c r="A90" s="1"/>
      <c r="C90" s="1"/>
      <c r="D90" s="1"/>
      <c r="E90" s="1"/>
      <c r="M90" s="1"/>
    </row>
    <row r="91">
      <c r="A91" s="1"/>
      <c r="C91" s="1"/>
      <c r="D91" s="1"/>
      <c r="E91" s="1"/>
      <c r="M91" s="1"/>
    </row>
    <row r="92">
      <c r="A92" s="1"/>
      <c r="C92" s="1"/>
      <c r="D92" s="1"/>
      <c r="E92" s="1"/>
      <c r="M92" s="1"/>
    </row>
    <row r="93">
      <c r="A93" s="1"/>
      <c r="C93" s="1"/>
      <c r="D93" s="1"/>
      <c r="E93" s="1"/>
      <c r="M93" s="1"/>
    </row>
    <row r="94">
      <c r="A94" s="1"/>
      <c r="C94" s="1"/>
      <c r="D94" s="1"/>
      <c r="E94" s="1"/>
      <c r="M94" s="1"/>
    </row>
    <row r="95">
      <c r="A95" s="1"/>
      <c r="C95" s="1"/>
      <c r="D95" s="1"/>
      <c r="E95" s="1"/>
      <c r="M95" s="1"/>
    </row>
    <row r="96">
      <c r="A96" s="1"/>
      <c r="C96" s="1"/>
      <c r="D96" s="1"/>
      <c r="E96" s="1"/>
      <c r="M96" s="1"/>
    </row>
    <row r="97">
      <c r="A97" s="1"/>
      <c r="C97" s="1"/>
      <c r="D97" s="1"/>
      <c r="E97" s="1"/>
      <c r="M97" s="1"/>
    </row>
    <row r="98">
      <c r="A98" s="1"/>
      <c r="C98" s="1"/>
      <c r="D98" s="1"/>
      <c r="E98" s="1"/>
      <c r="M98" s="1"/>
    </row>
    <row r="99">
      <c r="A99" s="1"/>
      <c r="C99" s="1"/>
      <c r="D99" s="1"/>
      <c r="E99" s="1"/>
      <c r="M99" s="1"/>
    </row>
    <row r="100">
      <c r="A100" s="1"/>
      <c r="C100" s="1"/>
      <c r="D100" s="1"/>
      <c r="E100" s="1"/>
      <c r="M100" s="1"/>
    </row>
    <row r="101">
      <c r="A101" s="1"/>
      <c r="C101" s="1"/>
      <c r="D101" s="1"/>
      <c r="E101" s="1"/>
      <c r="M101" s="1"/>
    </row>
    <row r="102">
      <c r="A102" s="1"/>
      <c r="C102" s="1"/>
      <c r="D102" s="1"/>
      <c r="E102" s="1"/>
      <c r="M102" s="1"/>
    </row>
    <row r="103">
      <c r="A103" s="1"/>
      <c r="C103" s="1"/>
      <c r="D103" s="1"/>
      <c r="E103" s="1"/>
      <c r="M103" s="1"/>
    </row>
    <row r="104">
      <c r="A104" s="1"/>
      <c r="C104" s="1"/>
      <c r="D104" s="1"/>
      <c r="E104" s="1"/>
      <c r="M104" s="1"/>
    </row>
    <row r="105">
      <c r="A105" s="1"/>
      <c r="C105" s="1"/>
      <c r="D105" s="1"/>
      <c r="E105" s="1"/>
      <c r="M105" s="1"/>
    </row>
    <row r="106">
      <c r="A106" s="1"/>
      <c r="C106" s="1"/>
      <c r="D106" s="1"/>
      <c r="E106" s="1"/>
      <c r="M106" s="1"/>
    </row>
    <row r="107">
      <c r="A107" s="1"/>
      <c r="C107" s="1"/>
      <c r="D107" s="1"/>
      <c r="E107" s="1"/>
      <c r="M107" s="1"/>
    </row>
    <row r="108">
      <c r="A108" s="1"/>
      <c r="C108" s="1"/>
      <c r="D108" s="1"/>
      <c r="E108" s="1"/>
      <c r="M108" s="1"/>
    </row>
    <row r="109">
      <c r="A109" s="1"/>
      <c r="C109" s="1"/>
      <c r="D109" s="1"/>
      <c r="E109" s="1"/>
      <c r="M109" s="1"/>
    </row>
    <row r="110">
      <c r="A110" s="1"/>
      <c r="C110" s="1"/>
      <c r="D110" s="1"/>
      <c r="E110" s="1"/>
      <c r="M110" s="1"/>
    </row>
    <row r="111">
      <c r="A111" s="1"/>
      <c r="C111" s="1"/>
      <c r="D111" s="1"/>
      <c r="E111" s="1"/>
      <c r="M111" s="1"/>
    </row>
    <row r="112">
      <c r="A112" s="1"/>
      <c r="C112" s="1"/>
      <c r="D112" s="1"/>
      <c r="E112" s="1"/>
      <c r="M112" s="1"/>
    </row>
    <row r="113">
      <c r="A113" s="1"/>
      <c r="C113" s="1"/>
      <c r="D113" s="1"/>
      <c r="E113" s="1"/>
      <c r="M113" s="1"/>
    </row>
    <row r="114">
      <c r="A114" s="1"/>
      <c r="C114" s="1"/>
      <c r="D114" s="1"/>
      <c r="E114" s="1"/>
      <c r="M114" s="1"/>
    </row>
    <row r="115">
      <c r="A115" s="1"/>
      <c r="C115" s="1"/>
      <c r="D115" s="1"/>
      <c r="E115" s="1"/>
      <c r="M115" s="1"/>
    </row>
    <row r="116">
      <c r="A116" s="1"/>
      <c r="C116" s="1"/>
      <c r="D116" s="1"/>
      <c r="E116" s="1"/>
      <c r="M116" s="1"/>
    </row>
    <row r="117">
      <c r="A117" s="1"/>
      <c r="C117" s="1"/>
      <c r="D117" s="1"/>
      <c r="E117" s="1"/>
      <c r="M117" s="1"/>
    </row>
    <row r="118">
      <c r="A118" s="1"/>
      <c r="C118" s="1"/>
      <c r="D118" s="1"/>
      <c r="E118" s="1"/>
      <c r="M118" s="1"/>
    </row>
    <row r="119">
      <c r="A119" s="1"/>
      <c r="C119" s="1"/>
      <c r="D119" s="1"/>
      <c r="E119" s="1"/>
      <c r="M119" s="1"/>
    </row>
    <row r="120">
      <c r="A120" s="1"/>
      <c r="C120" s="1"/>
      <c r="D120" s="1"/>
      <c r="E120" s="1"/>
      <c r="M120" s="1"/>
    </row>
    <row r="121">
      <c r="A121" s="1"/>
      <c r="C121" s="1"/>
      <c r="D121" s="1"/>
      <c r="E121" s="1"/>
      <c r="M121" s="1"/>
    </row>
    <row r="122">
      <c r="A122" s="1"/>
      <c r="C122" s="1"/>
      <c r="D122" s="1"/>
      <c r="E122" s="1"/>
      <c r="M122" s="1"/>
    </row>
    <row r="123">
      <c r="A123" s="1"/>
      <c r="C123" s="1"/>
      <c r="D123" s="1"/>
      <c r="E123" s="1"/>
      <c r="M123" s="1"/>
    </row>
    <row r="124">
      <c r="A124" s="1"/>
      <c r="C124" s="1"/>
      <c r="D124" s="1"/>
      <c r="E124" s="1"/>
      <c r="M124" s="1"/>
    </row>
    <row r="125">
      <c r="A125" s="1"/>
      <c r="C125" s="1"/>
      <c r="D125" s="1"/>
      <c r="E125" s="1"/>
      <c r="M125" s="1"/>
    </row>
    <row r="126">
      <c r="A126" s="1"/>
      <c r="C126" s="1"/>
      <c r="D126" s="1"/>
      <c r="E126" s="1"/>
      <c r="M126" s="1"/>
    </row>
    <row r="127">
      <c r="A127" s="1"/>
      <c r="C127" s="1"/>
      <c r="D127" s="1"/>
      <c r="E127" s="1"/>
      <c r="M127" s="1"/>
    </row>
    <row r="128">
      <c r="A128" s="1"/>
      <c r="C128" s="1"/>
      <c r="D128" s="1"/>
      <c r="E128" s="1"/>
      <c r="M128" s="1"/>
    </row>
    <row r="129">
      <c r="A129" s="1"/>
      <c r="C129" s="1"/>
      <c r="D129" s="1"/>
      <c r="E129" s="1"/>
      <c r="M129" s="1"/>
    </row>
    <row r="130">
      <c r="A130" s="1"/>
      <c r="C130" s="1"/>
      <c r="D130" s="1"/>
      <c r="E130" s="1"/>
      <c r="M130" s="1"/>
    </row>
    <row r="131">
      <c r="A131" s="1"/>
      <c r="C131" s="1"/>
      <c r="D131" s="1"/>
      <c r="E131" s="1"/>
      <c r="M131" s="1"/>
    </row>
    <row r="132">
      <c r="A132" s="1"/>
      <c r="C132" s="1"/>
      <c r="D132" s="1"/>
      <c r="E132" s="1"/>
      <c r="M132" s="1"/>
    </row>
    <row r="133">
      <c r="A133" s="1"/>
      <c r="C133" s="1"/>
      <c r="D133" s="1"/>
      <c r="E133" s="1"/>
      <c r="M133" s="1"/>
    </row>
    <row r="134">
      <c r="A134" s="1"/>
      <c r="C134" s="1"/>
      <c r="D134" s="1"/>
      <c r="E134" s="1"/>
      <c r="M134" s="1"/>
    </row>
    <row r="135">
      <c r="A135" s="1"/>
      <c r="C135" s="1"/>
      <c r="D135" s="1"/>
      <c r="E135" s="1"/>
      <c r="M135" s="1"/>
    </row>
    <row r="136">
      <c r="A136" s="1"/>
      <c r="C136" s="1"/>
      <c r="D136" s="1"/>
      <c r="E136" s="1"/>
      <c r="M136" s="1"/>
    </row>
    <row r="137">
      <c r="A137" s="1"/>
      <c r="C137" s="1"/>
      <c r="D137" s="1"/>
      <c r="E137" s="1"/>
      <c r="M137" s="1"/>
    </row>
    <row r="138">
      <c r="A138" s="1"/>
      <c r="C138" s="1"/>
      <c r="D138" s="1"/>
      <c r="E138" s="1"/>
      <c r="M138" s="1"/>
    </row>
    <row r="139">
      <c r="A139" s="1"/>
      <c r="C139" s="1"/>
      <c r="D139" s="1"/>
      <c r="E139" s="1"/>
      <c r="M139" s="1"/>
    </row>
    <row r="140">
      <c r="A140" s="1"/>
      <c r="C140" s="1"/>
      <c r="D140" s="1"/>
      <c r="E140" s="1"/>
      <c r="M140" s="1"/>
    </row>
    <row r="141">
      <c r="A141" s="1"/>
      <c r="C141" s="1"/>
      <c r="D141" s="1"/>
      <c r="E141" s="1"/>
      <c r="M141" s="1"/>
    </row>
    <row r="142">
      <c r="A142" s="1"/>
      <c r="C142" s="1"/>
      <c r="D142" s="1"/>
      <c r="E142" s="1"/>
      <c r="M142" s="1"/>
    </row>
    <row r="143">
      <c r="A143" s="1"/>
      <c r="C143" s="1"/>
      <c r="D143" s="1"/>
      <c r="E143" s="1"/>
      <c r="M143" s="1"/>
    </row>
    <row r="144">
      <c r="A144" s="1"/>
      <c r="C144" s="1"/>
      <c r="D144" s="1"/>
      <c r="E144" s="1"/>
      <c r="M144" s="1"/>
    </row>
    <row r="145">
      <c r="A145" s="1"/>
      <c r="C145" s="1"/>
      <c r="D145" s="1"/>
      <c r="E145" s="1"/>
      <c r="M145" s="1"/>
    </row>
    <row r="146">
      <c r="A146" s="1"/>
      <c r="C146" s="1"/>
      <c r="D146" s="1"/>
      <c r="E146" s="1"/>
      <c r="M146" s="1"/>
    </row>
    <row r="147">
      <c r="A147" s="1"/>
      <c r="C147" s="1"/>
      <c r="D147" s="1"/>
      <c r="E147" s="1"/>
      <c r="M147" s="1"/>
    </row>
    <row r="148">
      <c r="A148" s="1"/>
      <c r="C148" s="1"/>
      <c r="D148" s="1"/>
      <c r="E148" s="1"/>
      <c r="M148" s="1"/>
    </row>
    <row r="149">
      <c r="A149" s="1"/>
      <c r="C149" s="1"/>
      <c r="D149" s="1"/>
      <c r="E149" s="1"/>
      <c r="M149" s="1"/>
    </row>
    <row r="150">
      <c r="A150" s="1"/>
      <c r="C150" s="1"/>
      <c r="D150" s="1"/>
      <c r="E150" s="1"/>
      <c r="M150" s="1"/>
    </row>
    <row r="151">
      <c r="A151" s="1"/>
      <c r="C151" s="1"/>
      <c r="D151" s="1"/>
      <c r="E151" s="1"/>
      <c r="M151" s="1"/>
    </row>
    <row r="152">
      <c r="A152" s="1"/>
      <c r="C152" s="1"/>
      <c r="D152" s="1"/>
      <c r="E152" s="1"/>
      <c r="M152" s="1"/>
    </row>
    <row r="153">
      <c r="A153" s="1"/>
      <c r="C153" s="1"/>
      <c r="D153" s="1"/>
      <c r="E153" s="1"/>
      <c r="M153" s="1"/>
    </row>
    <row r="154">
      <c r="A154" s="1"/>
      <c r="C154" s="1"/>
      <c r="D154" s="1"/>
      <c r="E154" s="1"/>
      <c r="M154" s="1"/>
    </row>
    <row r="155">
      <c r="A155" s="1"/>
      <c r="C155" s="1"/>
      <c r="D155" s="1"/>
      <c r="E155" s="1"/>
      <c r="M155" s="1"/>
    </row>
    <row r="156">
      <c r="A156" s="1"/>
      <c r="C156" s="1"/>
      <c r="D156" s="1"/>
      <c r="E156" s="1"/>
      <c r="M156" s="1"/>
    </row>
    <row r="157">
      <c r="A157" s="1"/>
      <c r="C157" s="1"/>
      <c r="D157" s="1"/>
      <c r="E157" s="1"/>
      <c r="M157" s="1"/>
    </row>
    <row r="158">
      <c r="A158" s="1"/>
      <c r="C158" s="1"/>
      <c r="D158" s="1"/>
      <c r="E158" s="1"/>
      <c r="M158" s="1"/>
    </row>
    <row r="159">
      <c r="A159" s="1"/>
      <c r="C159" s="1"/>
      <c r="D159" s="1"/>
      <c r="E159" s="1"/>
      <c r="M159" s="1"/>
    </row>
    <row r="160">
      <c r="A160" s="1"/>
      <c r="C160" s="1"/>
      <c r="D160" s="1"/>
      <c r="E160" s="1"/>
      <c r="M160" s="1"/>
    </row>
    <row r="161">
      <c r="A161" s="1"/>
      <c r="C161" s="1"/>
      <c r="D161" s="1"/>
      <c r="E161" s="1"/>
      <c r="M161" s="1"/>
    </row>
    <row r="162">
      <c r="A162" s="1"/>
      <c r="C162" s="1"/>
      <c r="D162" s="1"/>
      <c r="E162" s="1"/>
      <c r="M162" s="1"/>
    </row>
    <row r="163">
      <c r="A163" s="1"/>
      <c r="C163" s="1"/>
      <c r="D163" s="1"/>
      <c r="E163" s="1"/>
      <c r="M163" s="1"/>
    </row>
    <row r="164">
      <c r="A164" s="1"/>
      <c r="C164" s="1"/>
      <c r="D164" s="1"/>
      <c r="E164" s="1"/>
      <c r="M164" s="1"/>
    </row>
    <row r="165">
      <c r="A165" s="1"/>
      <c r="C165" s="1"/>
      <c r="D165" s="1"/>
      <c r="E165" s="1"/>
      <c r="M165" s="1"/>
    </row>
    <row r="166">
      <c r="A166" s="1"/>
      <c r="C166" s="1"/>
      <c r="D166" s="1"/>
      <c r="E166" s="1"/>
      <c r="M166" s="1"/>
    </row>
    <row r="167">
      <c r="A167" s="1"/>
      <c r="C167" s="1"/>
      <c r="D167" s="1"/>
      <c r="E167" s="1"/>
      <c r="M167" s="1"/>
    </row>
    <row r="168">
      <c r="A168" s="1"/>
      <c r="C168" s="1"/>
      <c r="D168" s="1"/>
      <c r="E168" s="1"/>
      <c r="M168" s="1"/>
    </row>
    <row r="169">
      <c r="A169" s="1"/>
      <c r="C169" s="1"/>
      <c r="D169" s="1"/>
      <c r="E169" s="1"/>
      <c r="M169" s="1"/>
    </row>
    <row r="170">
      <c r="A170" s="1"/>
      <c r="C170" s="1"/>
      <c r="D170" s="1"/>
      <c r="E170" s="1"/>
      <c r="M170" s="1"/>
    </row>
    <row r="171">
      <c r="A171" s="1"/>
      <c r="C171" s="1"/>
      <c r="D171" s="1"/>
      <c r="E171" s="1"/>
      <c r="M171" s="1"/>
    </row>
    <row r="172">
      <c r="A172" s="1"/>
      <c r="C172" s="1"/>
      <c r="D172" s="1"/>
      <c r="E172" s="1"/>
      <c r="M172" s="1"/>
    </row>
    <row r="173">
      <c r="A173" s="1"/>
      <c r="C173" s="1"/>
      <c r="D173" s="1"/>
      <c r="E173" s="1"/>
      <c r="M173" s="1"/>
    </row>
    <row r="174">
      <c r="A174" s="1"/>
      <c r="C174" s="1"/>
      <c r="D174" s="1"/>
      <c r="E174" s="1"/>
      <c r="M174" s="1"/>
    </row>
    <row r="175">
      <c r="A175" s="1"/>
      <c r="C175" s="1"/>
      <c r="D175" s="1"/>
      <c r="E175" s="1"/>
      <c r="M175" s="1"/>
    </row>
    <row r="176">
      <c r="A176" s="1"/>
      <c r="C176" s="1"/>
      <c r="D176" s="1"/>
      <c r="E176" s="1"/>
      <c r="M176" s="1"/>
    </row>
    <row r="177">
      <c r="A177" s="1"/>
      <c r="C177" s="1"/>
      <c r="D177" s="1"/>
      <c r="E177" s="1"/>
      <c r="M177" s="1"/>
    </row>
    <row r="178">
      <c r="A178" s="1"/>
      <c r="C178" s="1"/>
      <c r="D178" s="1"/>
      <c r="E178" s="1"/>
      <c r="M178" s="1"/>
    </row>
    <row r="179">
      <c r="A179" s="1"/>
      <c r="C179" s="1"/>
      <c r="D179" s="1"/>
      <c r="E179" s="1"/>
      <c r="M179" s="1"/>
    </row>
    <row r="180">
      <c r="A180" s="1"/>
      <c r="C180" s="1"/>
      <c r="D180" s="1"/>
      <c r="E180" s="1"/>
      <c r="M180" s="1"/>
    </row>
    <row r="181">
      <c r="A181" s="1"/>
      <c r="C181" s="1"/>
      <c r="D181" s="1"/>
      <c r="E181" s="1"/>
      <c r="M181" s="1"/>
    </row>
    <row r="182">
      <c r="A182" s="1"/>
      <c r="C182" s="1"/>
      <c r="D182" s="1"/>
      <c r="E182" s="1"/>
      <c r="M182" s="1"/>
    </row>
    <row r="183">
      <c r="A183" s="1"/>
      <c r="C183" s="1"/>
      <c r="D183" s="1"/>
      <c r="E183" s="1"/>
      <c r="M183" s="1"/>
    </row>
    <row r="184">
      <c r="A184" s="1"/>
      <c r="C184" s="1"/>
      <c r="D184" s="1"/>
      <c r="E184" s="1"/>
      <c r="M184" s="1"/>
    </row>
    <row r="185">
      <c r="A185" s="1"/>
      <c r="C185" s="1"/>
      <c r="D185" s="1"/>
      <c r="E185" s="1"/>
      <c r="M185" s="1"/>
    </row>
    <row r="186">
      <c r="A186" s="1"/>
      <c r="C186" s="1"/>
      <c r="D186" s="1"/>
      <c r="E186" s="1"/>
      <c r="M186" s="1"/>
    </row>
    <row r="187">
      <c r="A187" s="1"/>
      <c r="C187" s="1"/>
      <c r="D187" s="1"/>
      <c r="E187" s="1"/>
      <c r="M187" s="1"/>
    </row>
    <row r="188">
      <c r="A188" s="1"/>
      <c r="C188" s="1"/>
      <c r="D188" s="1"/>
      <c r="E188" s="1"/>
      <c r="M188" s="1"/>
    </row>
    <row r="189">
      <c r="A189" s="1"/>
      <c r="C189" s="1"/>
      <c r="D189" s="1"/>
      <c r="E189" s="1"/>
      <c r="M189" s="1"/>
    </row>
    <row r="190">
      <c r="A190" s="1"/>
      <c r="C190" s="1"/>
      <c r="D190" s="1"/>
      <c r="E190" s="1"/>
      <c r="M190" s="1"/>
    </row>
    <row r="191">
      <c r="A191" s="1"/>
      <c r="C191" s="1"/>
      <c r="D191" s="1"/>
      <c r="E191" s="1"/>
      <c r="M191" s="1"/>
    </row>
    <row r="192">
      <c r="A192" s="1"/>
      <c r="C192" s="1"/>
      <c r="D192" s="1"/>
      <c r="E192" s="1"/>
      <c r="M192" s="1"/>
    </row>
    <row r="193">
      <c r="A193" s="1"/>
      <c r="C193" s="1"/>
      <c r="D193" s="1"/>
      <c r="E193" s="1"/>
      <c r="M193" s="1"/>
    </row>
    <row r="194">
      <c r="A194" s="1"/>
      <c r="C194" s="1"/>
      <c r="D194" s="1"/>
      <c r="E194" s="1"/>
      <c r="M194" s="1"/>
    </row>
    <row r="195">
      <c r="A195" s="1"/>
      <c r="C195" s="1"/>
      <c r="D195" s="1"/>
      <c r="E195" s="1"/>
      <c r="M195" s="1"/>
    </row>
    <row r="196">
      <c r="A196" s="1"/>
      <c r="C196" s="1"/>
      <c r="D196" s="1"/>
      <c r="E196" s="1"/>
      <c r="M196" s="1"/>
    </row>
    <row r="197">
      <c r="A197" s="1"/>
      <c r="C197" s="1"/>
      <c r="D197" s="1"/>
      <c r="E197" s="1"/>
      <c r="M197" s="1"/>
    </row>
    <row r="198">
      <c r="A198" s="1"/>
      <c r="C198" s="1"/>
      <c r="D198" s="1"/>
      <c r="E198" s="1"/>
      <c r="M198" s="1"/>
    </row>
    <row r="199">
      <c r="A199" s="1"/>
      <c r="C199" s="1"/>
      <c r="D199" s="1"/>
      <c r="E199" s="1"/>
      <c r="M199" s="1"/>
    </row>
    <row r="200">
      <c r="A200" s="1"/>
      <c r="C200" s="1"/>
      <c r="D200" s="1"/>
      <c r="E200" s="1"/>
      <c r="M200" s="1"/>
    </row>
    <row r="201">
      <c r="A201" s="1"/>
      <c r="C201" s="1"/>
      <c r="D201" s="1"/>
      <c r="E201" s="1"/>
      <c r="M201" s="1"/>
    </row>
    <row r="202">
      <c r="A202" s="1"/>
      <c r="C202" s="1"/>
      <c r="D202" s="1"/>
      <c r="E202" s="1"/>
      <c r="M202" s="1"/>
    </row>
    <row r="203">
      <c r="A203" s="1"/>
      <c r="C203" s="1"/>
      <c r="D203" s="1"/>
      <c r="E203" s="1"/>
      <c r="M203" s="1"/>
    </row>
    <row r="204">
      <c r="A204" s="1"/>
      <c r="C204" s="1"/>
      <c r="D204" s="1"/>
      <c r="E204" s="1"/>
      <c r="M204" s="1"/>
    </row>
    <row r="205">
      <c r="A205" s="1"/>
      <c r="C205" s="1"/>
      <c r="D205" s="1"/>
      <c r="E205" s="1"/>
      <c r="M205" s="1"/>
    </row>
    <row r="206">
      <c r="A206" s="1"/>
      <c r="C206" s="1"/>
      <c r="D206" s="1"/>
      <c r="E206" s="1"/>
      <c r="M206" s="1"/>
    </row>
    <row r="207">
      <c r="A207" s="1"/>
      <c r="C207" s="1"/>
      <c r="D207" s="1"/>
      <c r="E207" s="1"/>
      <c r="M207" s="1"/>
    </row>
    <row r="208">
      <c r="A208" s="1"/>
      <c r="C208" s="1"/>
      <c r="D208" s="1"/>
      <c r="E208" s="1"/>
      <c r="M208" s="1"/>
    </row>
    <row r="209">
      <c r="A209" s="1"/>
      <c r="C209" s="1"/>
      <c r="D209" s="1"/>
      <c r="E209" s="1"/>
      <c r="M209" s="1"/>
    </row>
    <row r="210">
      <c r="A210" s="1"/>
      <c r="C210" s="1"/>
      <c r="D210" s="1"/>
      <c r="E210" s="1"/>
      <c r="M210" s="1"/>
    </row>
    <row r="211">
      <c r="A211" s="1"/>
      <c r="C211" s="1"/>
      <c r="D211" s="1"/>
      <c r="E211" s="1"/>
      <c r="M211" s="1"/>
    </row>
    <row r="212">
      <c r="A212" s="1"/>
      <c r="C212" s="1"/>
      <c r="D212" s="1"/>
      <c r="E212" s="1"/>
      <c r="M212" s="1"/>
    </row>
    <row r="213">
      <c r="A213" s="1"/>
      <c r="C213" s="1"/>
      <c r="D213" s="1"/>
      <c r="E213" s="1"/>
      <c r="M213" s="1"/>
    </row>
    <row r="214">
      <c r="A214" s="1"/>
      <c r="C214" s="1"/>
      <c r="D214" s="1"/>
      <c r="E214" s="1"/>
      <c r="M214" s="1"/>
    </row>
    <row r="215">
      <c r="A215" s="1"/>
      <c r="C215" s="1"/>
      <c r="D215" s="1"/>
      <c r="E215" s="1"/>
      <c r="M215" s="1"/>
    </row>
    <row r="216">
      <c r="A216" s="1"/>
      <c r="C216" s="1"/>
      <c r="D216" s="1"/>
      <c r="E216" s="1"/>
      <c r="M216" s="1"/>
    </row>
    <row r="217">
      <c r="A217" s="1"/>
      <c r="C217" s="1"/>
      <c r="D217" s="1"/>
      <c r="E217" s="1"/>
      <c r="M217" s="1"/>
    </row>
    <row r="218">
      <c r="A218" s="1"/>
      <c r="C218" s="1"/>
      <c r="D218" s="1"/>
      <c r="E218" s="1"/>
      <c r="M218" s="1"/>
    </row>
    <row r="219">
      <c r="A219" s="1"/>
      <c r="C219" s="1"/>
      <c r="D219" s="1"/>
      <c r="E219" s="1"/>
      <c r="M219" s="1"/>
    </row>
    <row r="220">
      <c r="A220" s="1"/>
      <c r="C220" s="1"/>
      <c r="D220" s="1"/>
      <c r="E220" s="1"/>
      <c r="M220" s="1"/>
    </row>
    <row r="221">
      <c r="A221" s="1"/>
      <c r="C221" s="1"/>
      <c r="D221" s="1"/>
      <c r="E221" s="1"/>
      <c r="M221" s="1"/>
    </row>
    <row r="222">
      <c r="A222" s="1"/>
      <c r="C222" s="1"/>
      <c r="D222" s="1"/>
      <c r="E222" s="1"/>
      <c r="M222" s="1"/>
    </row>
    <row r="223">
      <c r="A223" s="1"/>
      <c r="C223" s="1"/>
      <c r="D223" s="1"/>
      <c r="E223" s="1"/>
      <c r="M223" s="1"/>
    </row>
    <row r="224">
      <c r="A224" s="1"/>
      <c r="C224" s="1"/>
      <c r="D224" s="1"/>
      <c r="E224" s="1"/>
      <c r="M224" s="1"/>
    </row>
    <row r="225">
      <c r="A225" s="1"/>
      <c r="C225" s="1"/>
      <c r="D225" s="1"/>
      <c r="E225" s="1"/>
      <c r="M225" s="1"/>
    </row>
    <row r="226">
      <c r="A226" s="1"/>
      <c r="C226" s="1"/>
      <c r="D226" s="1"/>
      <c r="E226" s="1"/>
      <c r="M226" s="1"/>
    </row>
    <row r="227">
      <c r="A227" s="1"/>
      <c r="C227" s="1"/>
      <c r="D227" s="1"/>
      <c r="E227" s="1"/>
      <c r="M227" s="1"/>
    </row>
    <row r="228">
      <c r="A228" s="1"/>
      <c r="C228" s="1"/>
      <c r="D228" s="1"/>
      <c r="E228" s="1"/>
      <c r="M228" s="1"/>
    </row>
    <row r="229">
      <c r="A229" s="1"/>
      <c r="C229" s="1"/>
      <c r="D229" s="1"/>
      <c r="E229" s="1"/>
      <c r="M229" s="1"/>
    </row>
    <row r="230">
      <c r="A230" s="1"/>
      <c r="C230" s="1"/>
      <c r="D230" s="1"/>
      <c r="E230" s="1"/>
      <c r="M230" s="1"/>
    </row>
    <row r="231">
      <c r="A231" s="1"/>
      <c r="C231" s="1"/>
      <c r="D231" s="1"/>
      <c r="E231" s="1"/>
      <c r="M231" s="1"/>
    </row>
    <row r="232">
      <c r="A232" s="1"/>
      <c r="C232" s="1"/>
      <c r="D232" s="1"/>
      <c r="E232" s="1"/>
      <c r="M232" s="1"/>
    </row>
    <row r="233">
      <c r="A233" s="1"/>
      <c r="C233" s="1"/>
      <c r="D233" s="1"/>
      <c r="E233" s="1"/>
      <c r="M233" s="1"/>
    </row>
    <row r="234">
      <c r="A234" s="1"/>
      <c r="C234" s="1"/>
      <c r="D234" s="1"/>
      <c r="E234" s="1"/>
      <c r="M234" s="1"/>
    </row>
    <row r="235">
      <c r="A235" s="1"/>
      <c r="C235" s="1"/>
      <c r="D235" s="1"/>
      <c r="E235" s="1"/>
      <c r="M235" s="1"/>
    </row>
    <row r="236">
      <c r="A236" s="1"/>
      <c r="C236" s="1"/>
      <c r="D236" s="1"/>
      <c r="E236" s="1"/>
      <c r="M236" s="1"/>
    </row>
    <row r="237">
      <c r="A237" s="1"/>
      <c r="C237" s="1"/>
      <c r="D237" s="1"/>
      <c r="E237" s="1"/>
      <c r="M237" s="1"/>
    </row>
    <row r="238">
      <c r="A238" s="1"/>
      <c r="C238" s="1"/>
      <c r="D238" s="1"/>
      <c r="E238" s="1"/>
      <c r="M238" s="1"/>
    </row>
    <row r="239">
      <c r="A239" s="1"/>
      <c r="C239" s="1"/>
      <c r="D239" s="1"/>
      <c r="E239" s="1"/>
      <c r="M239" s="1"/>
    </row>
    <row r="240">
      <c r="A240" s="1"/>
      <c r="C240" s="1"/>
      <c r="D240" s="1"/>
      <c r="E240" s="1"/>
      <c r="M240" s="1"/>
    </row>
    <row r="241">
      <c r="A241" s="1"/>
      <c r="C241" s="1"/>
      <c r="D241" s="1"/>
      <c r="E241" s="1"/>
      <c r="M241" s="1"/>
    </row>
    <row r="242">
      <c r="A242" s="1"/>
      <c r="C242" s="1"/>
      <c r="D242" s="1"/>
      <c r="E242" s="1"/>
      <c r="M242" s="1"/>
    </row>
    <row r="243">
      <c r="A243" s="1"/>
      <c r="C243" s="1"/>
      <c r="D243" s="1"/>
      <c r="E243" s="1"/>
      <c r="M243" s="1"/>
    </row>
    <row r="244">
      <c r="A244" s="1"/>
      <c r="C244" s="1"/>
      <c r="D244" s="1"/>
      <c r="E244" s="1"/>
      <c r="M244" s="1"/>
    </row>
    <row r="245">
      <c r="A245" s="1"/>
      <c r="C245" s="1"/>
      <c r="D245" s="1"/>
      <c r="E245" s="1"/>
      <c r="M245" s="1"/>
    </row>
    <row r="246">
      <c r="A246" s="1"/>
      <c r="C246" s="1"/>
      <c r="D246" s="1"/>
      <c r="E246" s="1"/>
      <c r="M246" s="1"/>
    </row>
    <row r="247">
      <c r="A247" s="1"/>
      <c r="C247" s="1"/>
      <c r="D247" s="1"/>
      <c r="E247" s="1"/>
      <c r="M247" s="1"/>
    </row>
    <row r="248">
      <c r="A248" s="1"/>
      <c r="C248" s="1"/>
      <c r="D248" s="1"/>
      <c r="E248" s="1"/>
      <c r="M248" s="1"/>
    </row>
    <row r="249">
      <c r="A249" s="1"/>
      <c r="C249" s="1"/>
      <c r="D249" s="1"/>
      <c r="E249" s="1"/>
      <c r="M249" s="1"/>
    </row>
    <row r="250">
      <c r="A250" s="1"/>
      <c r="C250" s="1"/>
      <c r="D250" s="1"/>
      <c r="E250" s="1"/>
      <c r="M250" s="1"/>
    </row>
    <row r="251">
      <c r="A251" s="1"/>
      <c r="C251" s="1"/>
      <c r="D251" s="1"/>
      <c r="E251" s="1"/>
      <c r="M251" s="1"/>
    </row>
    <row r="252">
      <c r="A252" s="1"/>
      <c r="C252" s="1"/>
      <c r="D252" s="1"/>
      <c r="E252" s="1"/>
      <c r="M252" s="1"/>
    </row>
    <row r="253">
      <c r="A253" s="1"/>
      <c r="C253" s="1"/>
      <c r="D253" s="1"/>
      <c r="E253" s="1"/>
      <c r="M253" s="1"/>
    </row>
    <row r="254">
      <c r="A254" s="1"/>
      <c r="C254" s="1"/>
      <c r="D254" s="1"/>
      <c r="E254" s="1"/>
      <c r="M254" s="1"/>
    </row>
    <row r="255">
      <c r="A255" s="1"/>
      <c r="C255" s="1"/>
      <c r="D255" s="1"/>
      <c r="E255" s="1"/>
      <c r="M255" s="1"/>
    </row>
    <row r="256">
      <c r="A256" s="1"/>
      <c r="C256" s="1"/>
      <c r="D256" s="1"/>
      <c r="E256" s="1"/>
      <c r="M256" s="1"/>
    </row>
    <row r="257">
      <c r="A257" s="1"/>
      <c r="C257" s="1"/>
      <c r="D257" s="1"/>
      <c r="E257" s="1"/>
      <c r="M257" s="1"/>
    </row>
    <row r="258">
      <c r="A258" s="1"/>
      <c r="C258" s="1"/>
      <c r="D258" s="1"/>
      <c r="E258" s="1"/>
      <c r="M258" s="1"/>
    </row>
    <row r="259">
      <c r="A259" s="1"/>
      <c r="C259" s="1"/>
      <c r="D259" s="1"/>
      <c r="E259" s="1"/>
      <c r="M259" s="1"/>
    </row>
    <row r="260">
      <c r="A260" s="1"/>
      <c r="C260" s="1"/>
      <c r="D260" s="1"/>
      <c r="E260" s="1"/>
      <c r="M260" s="1"/>
    </row>
    <row r="261">
      <c r="A261" s="1"/>
      <c r="C261" s="1"/>
      <c r="D261" s="1"/>
      <c r="E261" s="1"/>
      <c r="M261" s="1"/>
    </row>
    <row r="262">
      <c r="A262" s="1"/>
      <c r="C262" s="1"/>
      <c r="D262" s="1"/>
      <c r="E262" s="1"/>
      <c r="M262" s="1"/>
    </row>
    <row r="263">
      <c r="A263" s="1"/>
      <c r="C263" s="1"/>
      <c r="D263" s="1"/>
      <c r="E263" s="1"/>
      <c r="M263" s="1"/>
    </row>
    <row r="264">
      <c r="A264" s="1"/>
      <c r="C264" s="1"/>
      <c r="D264" s="1"/>
      <c r="E264" s="1"/>
      <c r="M264" s="1"/>
    </row>
    <row r="265">
      <c r="A265" s="1"/>
      <c r="C265" s="1"/>
      <c r="D265" s="1"/>
      <c r="E265" s="1"/>
      <c r="M265" s="1"/>
    </row>
    <row r="266">
      <c r="A266" s="1"/>
      <c r="C266" s="1"/>
      <c r="D266" s="1"/>
      <c r="E266" s="1"/>
      <c r="M266" s="1"/>
    </row>
    <row r="267">
      <c r="A267" s="1"/>
      <c r="C267" s="1"/>
      <c r="D267" s="1"/>
      <c r="E267" s="1"/>
      <c r="M267" s="1"/>
    </row>
    <row r="268">
      <c r="A268" s="1"/>
      <c r="C268" s="1"/>
      <c r="D268" s="1"/>
      <c r="E268" s="1"/>
      <c r="M268" s="1"/>
    </row>
    <row r="269">
      <c r="A269" s="1"/>
      <c r="C269" s="1"/>
      <c r="D269" s="1"/>
      <c r="E269" s="1"/>
      <c r="M269" s="1"/>
    </row>
    <row r="270">
      <c r="A270" s="1"/>
      <c r="C270" s="1"/>
      <c r="D270" s="1"/>
      <c r="E270" s="1"/>
      <c r="M270" s="1"/>
    </row>
    <row r="271">
      <c r="A271" s="1"/>
      <c r="C271" s="1"/>
      <c r="D271" s="1"/>
      <c r="E271" s="1"/>
      <c r="M271" s="1"/>
    </row>
    <row r="272">
      <c r="A272" s="1"/>
      <c r="C272" s="1"/>
      <c r="D272" s="1"/>
      <c r="E272" s="1"/>
      <c r="M272" s="1"/>
    </row>
    <row r="273">
      <c r="A273" s="1"/>
      <c r="C273" s="1"/>
      <c r="D273" s="1"/>
      <c r="E273" s="1"/>
      <c r="M273" s="1"/>
    </row>
    <row r="274">
      <c r="A274" s="1"/>
      <c r="C274" s="1"/>
      <c r="D274" s="1"/>
      <c r="E274" s="1"/>
      <c r="M274" s="1"/>
    </row>
    <row r="275">
      <c r="A275" s="1"/>
      <c r="C275" s="1"/>
      <c r="D275" s="1"/>
      <c r="E275" s="1"/>
      <c r="M275" s="1"/>
    </row>
    <row r="276">
      <c r="A276" s="1"/>
      <c r="C276" s="1"/>
      <c r="D276" s="1"/>
      <c r="E276" s="1"/>
      <c r="M276" s="1"/>
    </row>
    <row r="277">
      <c r="A277" s="1"/>
      <c r="C277" s="1"/>
      <c r="D277" s="1"/>
      <c r="E277" s="1"/>
      <c r="M277" s="1"/>
    </row>
    <row r="278">
      <c r="A278" s="1"/>
      <c r="C278" s="1"/>
      <c r="D278" s="1"/>
      <c r="E278" s="1"/>
      <c r="M278" s="1"/>
    </row>
    <row r="279">
      <c r="A279" s="1"/>
      <c r="C279" s="1"/>
      <c r="D279" s="1"/>
      <c r="E279" s="1"/>
      <c r="M279" s="1"/>
    </row>
    <row r="280">
      <c r="A280" s="1"/>
      <c r="C280" s="1"/>
      <c r="D280" s="1"/>
      <c r="E280" s="1"/>
      <c r="M280" s="1"/>
    </row>
    <row r="281">
      <c r="A281" s="1"/>
      <c r="C281" s="1"/>
      <c r="D281" s="1"/>
      <c r="E281" s="1"/>
      <c r="M281" s="1"/>
    </row>
    <row r="282">
      <c r="A282" s="1"/>
      <c r="C282" s="1"/>
      <c r="D282" s="1"/>
      <c r="E282" s="1"/>
      <c r="M282" s="1"/>
    </row>
    <row r="283">
      <c r="A283" s="1"/>
      <c r="C283" s="1"/>
      <c r="D283" s="1"/>
      <c r="E283" s="1"/>
      <c r="M283" s="1"/>
    </row>
    <row r="284">
      <c r="A284" s="1"/>
      <c r="C284" s="1"/>
      <c r="D284" s="1"/>
      <c r="E284" s="1"/>
      <c r="M284" s="1"/>
    </row>
    <row r="285">
      <c r="A285" s="1"/>
      <c r="C285" s="1"/>
      <c r="D285" s="1"/>
      <c r="E285" s="1"/>
      <c r="M285" s="1"/>
    </row>
    <row r="286">
      <c r="A286" s="1"/>
      <c r="C286" s="1"/>
      <c r="D286" s="1"/>
      <c r="E286" s="1"/>
      <c r="M286" s="1"/>
    </row>
    <row r="287">
      <c r="A287" s="1"/>
      <c r="C287" s="1"/>
      <c r="D287" s="1"/>
      <c r="E287" s="1"/>
      <c r="M287" s="1"/>
    </row>
    <row r="288">
      <c r="A288" s="1"/>
      <c r="C288" s="1"/>
      <c r="D288" s="1"/>
      <c r="E288" s="1"/>
      <c r="M288" s="1"/>
    </row>
    <row r="289">
      <c r="A289" s="1"/>
      <c r="C289" s="1"/>
      <c r="D289" s="1"/>
      <c r="E289" s="1"/>
      <c r="M289" s="1"/>
    </row>
    <row r="290">
      <c r="A290" s="1"/>
      <c r="C290" s="1"/>
      <c r="D290" s="1"/>
      <c r="E290" s="1"/>
      <c r="M290" s="1"/>
    </row>
    <row r="291">
      <c r="A291" s="1"/>
      <c r="C291" s="1"/>
      <c r="D291" s="1"/>
      <c r="E291" s="1"/>
      <c r="M291" s="1"/>
    </row>
    <row r="292">
      <c r="A292" s="1"/>
      <c r="C292" s="1"/>
      <c r="D292" s="1"/>
      <c r="E292" s="1"/>
      <c r="M292" s="1"/>
    </row>
    <row r="293">
      <c r="A293" s="1"/>
      <c r="C293" s="1"/>
      <c r="D293" s="1"/>
      <c r="E293" s="1"/>
      <c r="M293" s="1"/>
    </row>
    <row r="294">
      <c r="A294" s="1"/>
      <c r="C294" s="1"/>
      <c r="D294" s="1"/>
      <c r="E294" s="1"/>
      <c r="M294" s="1"/>
    </row>
    <row r="295">
      <c r="A295" s="1"/>
      <c r="C295" s="1"/>
      <c r="D295" s="1"/>
      <c r="E295" s="1"/>
      <c r="M295" s="1"/>
    </row>
    <row r="296">
      <c r="A296" s="1"/>
      <c r="C296" s="1"/>
      <c r="D296" s="1"/>
      <c r="E296" s="1"/>
      <c r="M296" s="1"/>
    </row>
    <row r="297">
      <c r="A297" s="1"/>
      <c r="C297" s="1"/>
      <c r="D297" s="1"/>
      <c r="E297" s="1"/>
      <c r="M297" s="1"/>
    </row>
    <row r="298">
      <c r="A298" s="1"/>
      <c r="C298" s="1"/>
      <c r="D298" s="1"/>
      <c r="E298" s="1"/>
      <c r="M298" s="1"/>
    </row>
    <row r="299">
      <c r="A299" s="1"/>
      <c r="C299" s="1"/>
      <c r="D299" s="1"/>
      <c r="E299" s="1"/>
      <c r="M299" s="1"/>
    </row>
    <row r="300">
      <c r="A300" s="1"/>
      <c r="C300" s="1"/>
      <c r="D300" s="1"/>
      <c r="E300" s="1"/>
      <c r="M300" s="1"/>
    </row>
    <row r="301">
      <c r="A301" s="1"/>
      <c r="C301" s="1"/>
      <c r="D301" s="1"/>
      <c r="E301" s="1"/>
      <c r="M301" s="1"/>
    </row>
    <row r="302">
      <c r="A302" s="1"/>
      <c r="C302" s="1"/>
      <c r="D302" s="1"/>
      <c r="E302" s="1"/>
      <c r="M302" s="1"/>
    </row>
    <row r="303">
      <c r="A303" s="1"/>
      <c r="C303" s="1"/>
      <c r="D303" s="1"/>
      <c r="E303" s="1"/>
      <c r="M303" s="1"/>
    </row>
    <row r="304">
      <c r="A304" s="1"/>
      <c r="C304" s="1"/>
      <c r="D304" s="1"/>
      <c r="E304" s="1"/>
      <c r="M304" s="1"/>
    </row>
    <row r="305">
      <c r="A305" s="1"/>
      <c r="C305" s="1"/>
      <c r="D305" s="1"/>
      <c r="E305" s="1"/>
      <c r="M305" s="1"/>
    </row>
    <row r="306">
      <c r="A306" s="1"/>
      <c r="C306" s="1"/>
      <c r="D306" s="1"/>
      <c r="E306" s="1"/>
      <c r="M306" s="1"/>
    </row>
    <row r="307">
      <c r="A307" s="1"/>
      <c r="C307" s="1"/>
      <c r="D307" s="1"/>
      <c r="E307" s="1"/>
      <c r="M307" s="1"/>
    </row>
    <row r="308">
      <c r="A308" s="1"/>
      <c r="C308" s="1"/>
      <c r="D308" s="1"/>
      <c r="E308" s="1"/>
      <c r="M308" s="1"/>
    </row>
    <row r="309">
      <c r="A309" s="1"/>
      <c r="C309" s="1"/>
      <c r="D309" s="1"/>
      <c r="E309" s="1"/>
      <c r="M309" s="1"/>
    </row>
    <row r="310">
      <c r="A310" s="1"/>
      <c r="C310" s="1"/>
      <c r="D310" s="1"/>
      <c r="E310" s="1"/>
      <c r="M310" s="1"/>
    </row>
    <row r="311">
      <c r="A311" s="1"/>
      <c r="C311" s="1"/>
      <c r="D311" s="1"/>
      <c r="E311" s="1"/>
      <c r="M311" s="1"/>
    </row>
    <row r="312">
      <c r="A312" s="1"/>
      <c r="C312" s="1"/>
      <c r="D312" s="1"/>
      <c r="E312" s="1"/>
      <c r="M312" s="1"/>
    </row>
    <row r="313">
      <c r="A313" s="1"/>
      <c r="C313" s="1"/>
      <c r="D313" s="1"/>
      <c r="E313" s="1"/>
      <c r="M313" s="1"/>
    </row>
    <row r="314">
      <c r="A314" s="1"/>
      <c r="C314" s="1"/>
      <c r="D314" s="1"/>
      <c r="E314" s="1"/>
      <c r="M314" s="1"/>
    </row>
    <row r="315">
      <c r="A315" s="1"/>
      <c r="C315" s="1"/>
      <c r="D315" s="1"/>
      <c r="E315" s="1"/>
      <c r="M315" s="1"/>
    </row>
    <row r="316">
      <c r="A316" s="1"/>
      <c r="C316" s="1"/>
      <c r="D316" s="1"/>
      <c r="E316" s="1"/>
      <c r="M316" s="1"/>
    </row>
    <row r="317">
      <c r="A317" s="1"/>
      <c r="C317" s="1"/>
      <c r="D317" s="1"/>
      <c r="E317" s="1"/>
      <c r="M317" s="1"/>
    </row>
    <row r="318">
      <c r="A318" s="1"/>
      <c r="C318" s="1"/>
      <c r="D318" s="1"/>
      <c r="E318" s="1"/>
      <c r="M318" s="1"/>
    </row>
    <row r="319">
      <c r="A319" s="1"/>
      <c r="C319" s="1"/>
      <c r="D319" s="1"/>
      <c r="E319" s="1"/>
      <c r="M319" s="1"/>
    </row>
    <row r="320">
      <c r="A320" s="1"/>
      <c r="C320" s="1"/>
      <c r="D320" s="1"/>
      <c r="E320" s="1"/>
      <c r="M320" s="1"/>
    </row>
    <row r="321">
      <c r="A321" s="1"/>
      <c r="C321" s="1"/>
      <c r="D321" s="1"/>
      <c r="E321" s="1"/>
      <c r="M321" s="1"/>
    </row>
    <row r="322">
      <c r="A322" s="1"/>
      <c r="C322" s="1"/>
      <c r="D322" s="1"/>
      <c r="E322" s="1"/>
      <c r="M322" s="1"/>
    </row>
    <row r="323">
      <c r="A323" s="1"/>
      <c r="C323" s="1"/>
      <c r="D323" s="1"/>
      <c r="E323" s="1"/>
      <c r="M323" s="1"/>
    </row>
    <row r="324">
      <c r="A324" s="1"/>
      <c r="C324" s="1"/>
      <c r="D324" s="1"/>
      <c r="E324" s="1"/>
      <c r="M324" s="1"/>
    </row>
    <row r="325">
      <c r="A325" s="1"/>
      <c r="C325" s="1"/>
      <c r="D325" s="1"/>
      <c r="E325" s="1"/>
      <c r="M325" s="1"/>
    </row>
    <row r="326">
      <c r="A326" s="1"/>
      <c r="C326" s="1"/>
      <c r="D326" s="1"/>
      <c r="E326" s="1"/>
      <c r="M326" s="1"/>
    </row>
    <row r="327">
      <c r="A327" s="1"/>
      <c r="C327" s="1"/>
      <c r="D327" s="1"/>
      <c r="E327" s="1"/>
      <c r="M327" s="1"/>
    </row>
    <row r="328">
      <c r="A328" s="1"/>
      <c r="C328" s="1"/>
      <c r="D328" s="1"/>
      <c r="E328" s="1"/>
      <c r="M328" s="1"/>
    </row>
    <row r="329">
      <c r="A329" s="1"/>
      <c r="C329" s="1"/>
      <c r="D329" s="1"/>
      <c r="E329" s="1"/>
      <c r="M329" s="1"/>
    </row>
    <row r="330">
      <c r="A330" s="1"/>
      <c r="C330" s="1"/>
      <c r="D330" s="1"/>
      <c r="E330" s="1"/>
      <c r="M330" s="1"/>
    </row>
    <row r="331">
      <c r="A331" s="1"/>
      <c r="C331" s="1"/>
      <c r="D331" s="1"/>
      <c r="E331" s="1"/>
      <c r="M331" s="1"/>
    </row>
    <row r="332">
      <c r="A332" s="1"/>
      <c r="C332" s="1"/>
      <c r="D332" s="1"/>
      <c r="E332" s="1"/>
      <c r="M332" s="1"/>
    </row>
    <row r="333">
      <c r="A333" s="1"/>
      <c r="C333" s="1"/>
      <c r="D333" s="1"/>
      <c r="E333" s="1"/>
      <c r="M333" s="1"/>
    </row>
    <row r="334">
      <c r="A334" s="1"/>
      <c r="C334" s="1"/>
      <c r="D334" s="1"/>
      <c r="E334" s="1"/>
      <c r="M334" s="1"/>
    </row>
    <row r="335">
      <c r="A335" s="1"/>
      <c r="C335" s="1"/>
      <c r="D335" s="1"/>
      <c r="E335" s="1"/>
      <c r="M335" s="1"/>
    </row>
    <row r="336">
      <c r="A336" s="1"/>
      <c r="C336" s="1"/>
      <c r="D336" s="1"/>
      <c r="E336" s="1"/>
      <c r="M336" s="1"/>
    </row>
    <row r="337">
      <c r="A337" s="1"/>
      <c r="C337" s="1"/>
      <c r="D337" s="1"/>
      <c r="E337" s="1"/>
      <c r="M337" s="1"/>
    </row>
    <row r="338">
      <c r="A338" s="1"/>
      <c r="C338" s="1"/>
      <c r="D338" s="1"/>
      <c r="E338" s="1"/>
      <c r="M338" s="1"/>
    </row>
    <row r="339">
      <c r="A339" s="1"/>
      <c r="C339" s="1"/>
      <c r="D339" s="1"/>
      <c r="E339" s="1"/>
      <c r="M339" s="1"/>
    </row>
    <row r="340">
      <c r="A340" s="1"/>
      <c r="C340" s="1"/>
      <c r="D340" s="1"/>
      <c r="E340" s="1"/>
      <c r="M340" s="1"/>
    </row>
    <row r="341">
      <c r="A341" s="1"/>
      <c r="C341" s="1"/>
      <c r="D341" s="1"/>
      <c r="E341" s="1"/>
      <c r="M341" s="1"/>
    </row>
    <row r="342">
      <c r="A342" s="1"/>
      <c r="C342" s="1"/>
      <c r="D342" s="1"/>
      <c r="E342" s="1"/>
      <c r="M342" s="1"/>
    </row>
    <row r="343">
      <c r="A343" s="1"/>
      <c r="C343" s="1"/>
      <c r="D343" s="1"/>
      <c r="E343" s="1"/>
      <c r="M343" s="1"/>
    </row>
    <row r="344">
      <c r="A344" s="1"/>
      <c r="C344" s="1"/>
      <c r="D344" s="1"/>
      <c r="E344" s="1"/>
      <c r="M344" s="1"/>
    </row>
    <row r="345">
      <c r="A345" s="1"/>
      <c r="C345" s="1"/>
      <c r="D345" s="1"/>
      <c r="E345" s="1"/>
      <c r="M345" s="1"/>
    </row>
    <row r="346">
      <c r="A346" s="1"/>
      <c r="C346" s="1"/>
      <c r="D346" s="1"/>
      <c r="E346" s="1"/>
      <c r="M346" s="1"/>
    </row>
    <row r="347">
      <c r="A347" s="1"/>
      <c r="C347" s="1"/>
      <c r="D347" s="1"/>
      <c r="E347" s="1"/>
      <c r="M347" s="1"/>
    </row>
    <row r="348">
      <c r="A348" s="1"/>
      <c r="C348" s="1"/>
      <c r="D348" s="1"/>
      <c r="E348" s="1"/>
      <c r="M348" s="1"/>
    </row>
    <row r="349">
      <c r="A349" s="1"/>
      <c r="C349" s="1"/>
      <c r="D349" s="1"/>
      <c r="E349" s="1"/>
      <c r="M349" s="1"/>
    </row>
    <row r="350">
      <c r="A350" s="1"/>
      <c r="C350" s="1"/>
      <c r="D350" s="1"/>
      <c r="E350" s="1"/>
      <c r="M350" s="1"/>
    </row>
    <row r="351">
      <c r="A351" s="1"/>
      <c r="C351" s="1"/>
      <c r="D351" s="1"/>
      <c r="E351" s="1"/>
      <c r="M351" s="1"/>
    </row>
    <row r="352">
      <c r="A352" s="1"/>
      <c r="C352" s="1"/>
      <c r="D352" s="1"/>
      <c r="E352" s="1"/>
      <c r="M352" s="1"/>
    </row>
    <row r="353">
      <c r="A353" s="1"/>
      <c r="C353" s="1"/>
      <c r="D353" s="1"/>
      <c r="E353" s="1"/>
      <c r="M353" s="1"/>
    </row>
    <row r="354">
      <c r="A354" s="1"/>
      <c r="C354" s="1"/>
      <c r="D354" s="1"/>
      <c r="E354" s="1"/>
      <c r="M354" s="1"/>
    </row>
    <row r="355">
      <c r="A355" s="1"/>
      <c r="C355" s="1"/>
      <c r="D355" s="1"/>
      <c r="E355" s="1"/>
      <c r="M355" s="1"/>
    </row>
    <row r="356">
      <c r="A356" s="1"/>
      <c r="C356" s="1"/>
      <c r="D356" s="1"/>
      <c r="E356" s="1"/>
      <c r="M356" s="1"/>
    </row>
    <row r="357">
      <c r="A357" s="1"/>
      <c r="C357" s="1"/>
      <c r="D357" s="1"/>
      <c r="E357" s="1"/>
      <c r="M357" s="1"/>
    </row>
    <row r="358">
      <c r="A358" s="1"/>
      <c r="C358" s="1"/>
      <c r="D358" s="1"/>
      <c r="E358" s="1"/>
      <c r="M358" s="1"/>
    </row>
    <row r="359">
      <c r="A359" s="1"/>
      <c r="C359" s="1"/>
      <c r="D359" s="1"/>
      <c r="E359" s="1"/>
      <c r="M359" s="1"/>
    </row>
    <row r="360">
      <c r="A360" s="1"/>
      <c r="C360" s="1"/>
      <c r="D360" s="1"/>
      <c r="E360" s="1"/>
      <c r="M360" s="1"/>
    </row>
    <row r="361">
      <c r="A361" s="1"/>
      <c r="C361" s="1"/>
      <c r="D361" s="1"/>
      <c r="E361" s="1"/>
      <c r="M361" s="1"/>
    </row>
    <row r="362">
      <c r="A362" s="1"/>
      <c r="C362" s="1"/>
      <c r="D362" s="1"/>
      <c r="E362" s="1"/>
      <c r="M362" s="1"/>
    </row>
    <row r="363">
      <c r="A363" s="1"/>
      <c r="C363" s="1"/>
      <c r="D363" s="1"/>
      <c r="E363" s="1"/>
      <c r="M363" s="1"/>
    </row>
    <row r="364">
      <c r="A364" s="1"/>
      <c r="C364" s="1"/>
      <c r="D364" s="1"/>
      <c r="E364" s="1"/>
      <c r="M364" s="1"/>
    </row>
    <row r="365">
      <c r="A365" s="1"/>
      <c r="C365" s="1"/>
      <c r="D365" s="1"/>
      <c r="E365" s="1"/>
      <c r="M365" s="1"/>
    </row>
    <row r="366">
      <c r="A366" s="1"/>
      <c r="C366" s="1"/>
      <c r="D366" s="1"/>
      <c r="E366" s="1"/>
      <c r="M366" s="1"/>
    </row>
    <row r="367">
      <c r="A367" s="1"/>
      <c r="C367" s="1"/>
      <c r="D367" s="1"/>
      <c r="E367" s="1"/>
      <c r="M367" s="1"/>
    </row>
    <row r="368">
      <c r="A368" s="1"/>
      <c r="C368" s="1"/>
      <c r="D368" s="1"/>
      <c r="E368" s="1"/>
      <c r="M368" s="1"/>
    </row>
    <row r="369">
      <c r="A369" s="1"/>
      <c r="C369" s="1"/>
      <c r="D369" s="1"/>
      <c r="E369" s="1"/>
      <c r="M369" s="1"/>
    </row>
    <row r="370">
      <c r="A370" s="1"/>
      <c r="C370" s="1"/>
      <c r="D370" s="1"/>
      <c r="E370" s="1"/>
      <c r="M370" s="1"/>
    </row>
    <row r="371">
      <c r="A371" s="1"/>
      <c r="C371" s="1"/>
      <c r="D371" s="1"/>
      <c r="E371" s="1"/>
      <c r="M371" s="1"/>
    </row>
    <row r="372">
      <c r="A372" s="1"/>
      <c r="C372" s="1"/>
      <c r="D372" s="1"/>
      <c r="E372" s="1"/>
      <c r="M372" s="1"/>
    </row>
    <row r="373">
      <c r="A373" s="1"/>
      <c r="C373" s="1"/>
      <c r="D373" s="1"/>
      <c r="E373" s="1"/>
      <c r="M373" s="1"/>
    </row>
    <row r="374">
      <c r="A374" s="1"/>
      <c r="C374" s="1"/>
      <c r="D374" s="1"/>
      <c r="E374" s="1"/>
      <c r="M374" s="1"/>
    </row>
    <row r="375">
      <c r="A375" s="1"/>
      <c r="C375" s="1"/>
      <c r="D375" s="1"/>
      <c r="E375" s="1"/>
      <c r="M375" s="1"/>
    </row>
    <row r="376">
      <c r="A376" s="1"/>
      <c r="C376" s="1"/>
      <c r="D376" s="1"/>
      <c r="E376" s="1"/>
      <c r="M376" s="1"/>
    </row>
    <row r="377">
      <c r="A377" s="1"/>
      <c r="C377" s="1"/>
      <c r="D377" s="1"/>
      <c r="E377" s="1"/>
      <c r="M377" s="1"/>
    </row>
    <row r="378">
      <c r="A378" s="1"/>
      <c r="C378" s="1"/>
      <c r="D378" s="1"/>
      <c r="E378" s="1"/>
      <c r="M378" s="1"/>
    </row>
    <row r="379">
      <c r="A379" s="1"/>
      <c r="C379" s="1"/>
      <c r="D379" s="1"/>
      <c r="E379" s="1"/>
      <c r="M379" s="1"/>
    </row>
    <row r="380">
      <c r="A380" s="1"/>
      <c r="C380" s="1"/>
      <c r="D380" s="1"/>
      <c r="E380" s="1"/>
      <c r="M380" s="1"/>
    </row>
    <row r="381">
      <c r="A381" s="1"/>
      <c r="C381" s="1"/>
      <c r="D381" s="1"/>
      <c r="E381" s="1"/>
      <c r="M381" s="1"/>
    </row>
    <row r="382">
      <c r="A382" s="1"/>
      <c r="C382" s="1"/>
      <c r="D382" s="1"/>
      <c r="E382" s="1"/>
      <c r="M382" s="1"/>
    </row>
    <row r="383">
      <c r="A383" s="1"/>
      <c r="C383" s="1"/>
      <c r="D383" s="1"/>
      <c r="E383" s="1"/>
      <c r="M383" s="1"/>
    </row>
    <row r="384">
      <c r="A384" s="1"/>
      <c r="C384" s="1"/>
      <c r="D384" s="1"/>
      <c r="E384" s="1"/>
      <c r="M384" s="1"/>
    </row>
    <row r="385">
      <c r="A385" s="1"/>
      <c r="C385" s="1"/>
      <c r="D385" s="1"/>
      <c r="E385" s="1"/>
      <c r="M385" s="1"/>
    </row>
    <row r="386">
      <c r="A386" s="1"/>
      <c r="C386" s="1"/>
      <c r="D386" s="1"/>
      <c r="E386" s="1"/>
      <c r="M386" s="1"/>
    </row>
    <row r="387">
      <c r="A387" s="1"/>
      <c r="C387" s="1"/>
      <c r="D387" s="1"/>
      <c r="E387" s="1"/>
      <c r="M387" s="1"/>
    </row>
    <row r="388">
      <c r="A388" s="1"/>
      <c r="C388" s="1"/>
      <c r="D388" s="1"/>
      <c r="E388" s="1"/>
      <c r="M388" s="1"/>
    </row>
    <row r="389">
      <c r="A389" s="1"/>
      <c r="C389" s="1"/>
      <c r="D389" s="1"/>
      <c r="E389" s="1"/>
      <c r="M389" s="1"/>
    </row>
    <row r="390">
      <c r="A390" s="1"/>
      <c r="C390" s="1"/>
      <c r="D390" s="1"/>
      <c r="E390" s="1"/>
      <c r="M390" s="1"/>
    </row>
    <row r="391">
      <c r="A391" s="1"/>
      <c r="C391" s="1"/>
      <c r="D391" s="1"/>
      <c r="E391" s="1"/>
      <c r="M391" s="1"/>
    </row>
    <row r="392">
      <c r="A392" s="1"/>
      <c r="C392" s="1"/>
      <c r="D392" s="1"/>
      <c r="E392" s="1"/>
      <c r="M392" s="1"/>
    </row>
    <row r="393">
      <c r="A393" s="1"/>
      <c r="C393" s="1"/>
      <c r="D393" s="1"/>
      <c r="E393" s="1"/>
      <c r="M393" s="1"/>
    </row>
    <row r="394">
      <c r="A394" s="1"/>
      <c r="C394" s="1"/>
      <c r="D394" s="1"/>
      <c r="E394" s="1"/>
      <c r="M394" s="1"/>
    </row>
    <row r="395">
      <c r="A395" s="1"/>
      <c r="C395" s="1"/>
      <c r="D395" s="1"/>
      <c r="E395" s="1"/>
      <c r="M395" s="1"/>
    </row>
    <row r="396">
      <c r="A396" s="1"/>
      <c r="C396" s="1"/>
      <c r="D396" s="1"/>
      <c r="E396" s="1"/>
      <c r="M396" s="1"/>
    </row>
    <row r="397">
      <c r="A397" s="1"/>
      <c r="C397" s="1"/>
      <c r="D397" s="1"/>
      <c r="E397" s="1"/>
      <c r="M397" s="1"/>
    </row>
    <row r="398">
      <c r="A398" s="1"/>
      <c r="C398" s="1"/>
      <c r="D398" s="1"/>
      <c r="E398" s="1"/>
      <c r="M398" s="1"/>
    </row>
    <row r="399">
      <c r="A399" s="1"/>
      <c r="C399" s="1"/>
      <c r="D399" s="1"/>
      <c r="E399" s="1"/>
      <c r="M399" s="1"/>
    </row>
    <row r="400">
      <c r="A400" s="1"/>
      <c r="C400" s="1"/>
      <c r="D400" s="1"/>
      <c r="E400" s="1"/>
      <c r="M400" s="1"/>
    </row>
    <row r="401">
      <c r="A401" s="1"/>
      <c r="C401" s="1"/>
      <c r="D401" s="1"/>
      <c r="E401" s="1"/>
      <c r="M401" s="1"/>
    </row>
    <row r="402">
      <c r="A402" s="1"/>
      <c r="C402" s="1"/>
      <c r="D402" s="1"/>
      <c r="E402" s="1"/>
      <c r="M402" s="1"/>
    </row>
    <row r="403">
      <c r="A403" s="1"/>
      <c r="C403" s="1"/>
      <c r="D403" s="1"/>
      <c r="E403" s="1"/>
      <c r="M403" s="1"/>
    </row>
    <row r="404">
      <c r="A404" s="1"/>
      <c r="C404" s="1"/>
      <c r="D404" s="1"/>
      <c r="E404" s="1"/>
      <c r="M404" s="1"/>
    </row>
    <row r="405">
      <c r="A405" s="1"/>
      <c r="C405" s="1"/>
      <c r="D405" s="1"/>
      <c r="E405" s="1"/>
      <c r="M405" s="1"/>
    </row>
    <row r="406">
      <c r="A406" s="1"/>
      <c r="C406" s="1"/>
      <c r="D406" s="1"/>
      <c r="E406" s="1"/>
      <c r="M406" s="1"/>
    </row>
    <row r="407">
      <c r="A407" s="1"/>
      <c r="C407" s="1"/>
      <c r="D407" s="1"/>
      <c r="E407" s="1"/>
      <c r="M407" s="1"/>
    </row>
    <row r="408">
      <c r="A408" s="1"/>
      <c r="C408" s="1"/>
      <c r="D408" s="1"/>
      <c r="E408" s="1"/>
      <c r="M408" s="1"/>
    </row>
    <row r="409">
      <c r="A409" s="1"/>
      <c r="C409" s="1"/>
      <c r="D409" s="1"/>
      <c r="E409" s="1"/>
      <c r="M409" s="1"/>
    </row>
    <row r="410">
      <c r="A410" s="1"/>
      <c r="C410" s="1"/>
      <c r="D410" s="1"/>
      <c r="E410" s="1"/>
      <c r="M410" s="1"/>
    </row>
    <row r="411">
      <c r="A411" s="1"/>
      <c r="C411" s="1"/>
      <c r="D411" s="1"/>
      <c r="E411" s="1"/>
      <c r="M411" s="1"/>
    </row>
    <row r="412">
      <c r="A412" s="1"/>
      <c r="C412" s="1"/>
      <c r="D412" s="1"/>
      <c r="E412" s="1"/>
      <c r="M412" s="1"/>
    </row>
    <row r="413">
      <c r="A413" s="1"/>
      <c r="C413" s="1"/>
      <c r="D413" s="1"/>
      <c r="E413" s="1"/>
      <c r="M413" s="1"/>
    </row>
    <row r="414">
      <c r="A414" s="1"/>
      <c r="C414" s="1"/>
      <c r="D414" s="1"/>
      <c r="E414" s="1"/>
      <c r="M414" s="1"/>
    </row>
    <row r="415">
      <c r="A415" s="1"/>
      <c r="C415" s="1"/>
      <c r="D415" s="1"/>
      <c r="E415" s="1"/>
      <c r="M415" s="1"/>
    </row>
    <row r="416">
      <c r="A416" s="1"/>
      <c r="C416" s="1"/>
      <c r="D416" s="1"/>
      <c r="E416" s="1"/>
      <c r="M416" s="1"/>
    </row>
    <row r="417">
      <c r="A417" s="1"/>
      <c r="C417" s="1"/>
      <c r="D417" s="1"/>
      <c r="E417" s="1"/>
      <c r="M417" s="1"/>
    </row>
    <row r="418">
      <c r="A418" s="1"/>
      <c r="C418" s="1"/>
      <c r="D418" s="1"/>
      <c r="E418" s="1"/>
      <c r="M418" s="1"/>
    </row>
    <row r="419">
      <c r="A419" s="1"/>
      <c r="C419" s="1"/>
      <c r="D419" s="1"/>
      <c r="E419" s="1"/>
      <c r="M419" s="1"/>
    </row>
    <row r="420">
      <c r="A420" s="1"/>
      <c r="C420" s="1"/>
      <c r="D420" s="1"/>
      <c r="E420" s="1"/>
      <c r="M420" s="1"/>
    </row>
    <row r="421">
      <c r="A421" s="1"/>
      <c r="C421" s="1"/>
      <c r="D421" s="1"/>
      <c r="E421" s="1"/>
      <c r="M421" s="1"/>
    </row>
    <row r="422">
      <c r="A422" s="1"/>
      <c r="C422" s="1"/>
      <c r="D422" s="1"/>
      <c r="E422" s="1"/>
      <c r="M422" s="1"/>
    </row>
    <row r="423">
      <c r="A423" s="1"/>
      <c r="C423" s="1"/>
      <c r="D423" s="1"/>
      <c r="E423" s="1"/>
      <c r="M423" s="1"/>
    </row>
    <row r="424">
      <c r="A424" s="1"/>
      <c r="C424" s="1"/>
      <c r="D424" s="1"/>
      <c r="E424" s="1"/>
      <c r="M424" s="1"/>
    </row>
    <row r="425">
      <c r="A425" s="1"/>
      <c r="C425" s="1"/>
      <c r="D425" s="1"/>
      <c r="E425" s="1"/>
      <c r="M425" s="1"/>
    </row>
    <row r="426">
      <c r="A426" s="1"/>
      <c r="C426" s="1"/>
      <c r="D426" s="1"/>
      <c r="E426" s="1"/>
      <c r="M426" s="1"/>
    </row>
    <row r="427">
      <c r="A427" s="1"/>
      <c r="C427" s="1"/>
      <c r="D427" s="1"/>
      <c r="E427" s="1"/>
      <c r="M427" s="1"/>
    </row>
    <row r="428">
      <c r="A428" s="1"/>
      <c r="C428" s="1"/>
      <c r="D428" s="1"/>
      <c r="E428" s="1"/>
      <c r="M428" s="1"/>
    </row>
    <row r="429">
      <c r="A429" s="1"/>
      <c r="C429" s="1"/>
      <c r="D429" s="1"/>
      <c r="E429" s="1"/>
      <c r="M429" s="1"/>
    </row>
    <row r="430">
      <c r="A430" s="1"/>
      <c r="C430" s="1"/>
      <c r="D430" s="1"/>
      <c r="E430" s="1"/>
      <c r="M430" s="1"/>
    </row>
    <row r="431">
      <c r="A431" s="1"/>
      <c r="C431" s="1"/>
      <c r="D431" s="1"/>
      <c r="E431" s="1"/>
      <c r="M431" s="1"/>
    </row>
    <row r="432">
      <c r="A432" s="1"/>
      <c r="C432" s="1"/>
      <c r="D432" s="1"/>
      <c r="E432" s="1"/>
      <c r="M432" s="1"/>
    </row>
    <row r="433">
      <c r="A433" s="1"/>
      <c r="C433" s="1"/>
      <c r="D433" s="1"/>
      <c r="E433" s="1"/>
      <c r="M433" s="1"/>
    </row>
    <row r="434">
      <c r="A434" s="1"/>
      <c r="C434" s="1"/>
      <c r="D434" s="1"/>
      <c r="E434" s="1"/>
      <c r="M434" s="1"/>
    </row>
    <row r="435">
      <c r="A435" s="1"/>
      <c r="C435" s="1"/>
      <c r="D435" s="1"/>
      <c r="E435" s="1"/>
      <c r="M435" s="1"/>
    </row>
    <row r="436">
      <c r="A436" s="1"/>
      <c r="C436" s="1"/>
      <c r="D436" s="1"/>
      <c r="E436" s="1"/>
      <c r="M436" s="1"/>
    </row>
    <row r="437">
      <c r="A437" s="1"/>
      <c r="C437" s="1"/>
      <c r="D437" s="1"/>
      <c r="E437" s="1"/>
      <c r="M437" s="1"/>
    </row>
    <row r="438">
      <c r="A438" s="1"/>
      <c r="C438" s="1"/>
      <c r="D438" s="1"/>
      <c r="E438" s="1"/>
      <c r="M438" s="1"/>
    </row>
    <row r="439">
      <c r="A439" s="1"/>
      <c r="C439" s="1"/>
      <c r="D439" s="1"/>
      <c r="E439" s="1"/>
      <c r="M439" s="1"/>
    </row>
    <row r="440">
      <c r="A440" s="1"/>
      <c r="C440" s="1"/>
      <c r="D440" s="1"/>
      <c r="E440" s="1"/>
      <c r="M440" s="1"/>
    </row>
    <row r="441">
      <c r="A441" s="1"/>
      <c r="C441" s="1"/>
      <c r="D441" s="1"/>
      <c r="E441" s="1"/>
      <c r="M441" s="1"/>
    </row>
    <row r="442">
      <c r="A442" s="1"/>
      <c r="C442" s="1"/>
      <c r="D442" s="1"/>
      <c r="E442" s="1"/>
      <c r="M442" s="1"/>
    </row>
    <row r="443">
      <c r="A443" s="1"/>
      <c r="C443" s="1"/>
      <c r="D443" s="1"/>
      <c r="E443" s="1"/>
      <c r="M443" s="1"/>
    </row>
    <row r="444">
      <c r="A444" s="1"/>
      <c r="C444" s="1"/>
      <c r="D444" s="1"/>
      <c r="E444" s="1"/>
      <c r="M444" s="1"/>
    </row>
    <row r="445">
      <c r="A445" s="1"/>
      <c r="C445" s="1"/>
      <c r="D445" s="1"/>
      <c r="E445" s="1"/>
      <c r="M445" s="1"/>
    </row>
    <row r="446">
      <c r="A446" s="1"/>
      <c r="C446" s="1"/>
      <c r="D446" s="1"/>
      <c r="E446" s="1"/>
      <c r="M446" s="1"/>
    </row>
    <row r="447">
      <c r="A447" s="1"/>
      <c r="C447" s="1"/>
      <c r="D447" s="1"/>
      <c r="E447" s="1"/>
      <c r="M447" s="1"/>
    </row>
    <row r="448">
      <c r="A448" s="1"/>
      <c r="C448" s="1"/>
      <c r="D448" s="1"/>
      <c r="E448" s="1"/>
      <c r="M448" s="1"/>
    </row>
    <row r="449">
      <c r="A449" s="1"/>
      <c r="C449" s="1"/>
      <c r="D449" s="1"/>
      <c r="E449" s="1"/>
      <c r="M449" s="1"/>
    </row>
    <row r="450">
      <c r="A450" s="1"/>
      <c r="C450" s="1"/>
      <c r="D450" s="1"/>
      <c r="E450" s="1"/>
      <c r="M450" s="1"/>
    </row>
    <row r="451">
      <c r="A451" s="1"/>
      <c r="C451" s="1"/>
      <c r="D451" s="1"/>
      <c r="E451" s="1"/>
      <c r="M451" s="1"/>
    </row>
    <row r="452">
      <c r="A452" s="1"/>
      <c r="C452" s="1"/>
      <c r="D452" s="1"/>
      <c r="E452" s="1"/>
      <c r="M452" s="1"/>
    </row>
    <row r="453">
      <c r="A453" s="1"/>
      <c r="C453" s="1"/>
      <c r="D453" s="1"/>
      <c r="E453" s="1"/>
      <c r="M453" s="1"/>
    </row>
    <row r="454">
      <c r="A454" s="1"/>
      <c r="C454" s="1"/>
      <c r="D454" s="1"/>
      <c r="E454" s="1"/>
      <c r="M454" s="1"/>
    </row>
    <row r="455">
      <c r="A455" s="1"/>
      <c r="C455" s="1"/>
      <c r="D455" s="1"/>
      <c r="E455" s="1"/>
      <c r="M455" s="1"/>
    </row>
    <row r="456">
      <c r="A456" s="1"/>
      <c r="C456" s="1"/>
      <c r="D456" s="1"/>
      <c r="E456" s="1"/>
      <c r="M456" s="1"/>
    </row>
    <row r="457">
      <c r="A457" s="1"/>
      <c r="C457" s="1"/>
      <c r="D457" s="1"/>
      <c r="E457" s="1"/>
      <c r="M457" s="1"/>
    </row>
    <row r="458">
      <c r="A458" s="1"/>
      <c r="C458" s="1"/>
      <c r="D458" s="1"/>
      <c r="E458" s="1"/>
      <c r="M458" s="1"/>
    </row>
    <row r="459">
      <c r="A459" s="1"/>
      <c r="C459" s="1"/>
      <c r="D459" s="1"/>
      <c r="E459" s="1"/>
      <c r="M459" s="1"/>
    </row>
    <row r="460">
      <c r="A460" s="1"/>
      <c r="C460" s="1"/>
      <c r="D460" s="1"/>
      <c r="E460" s="1"/>
      <c r="M460" s="1"/>
    </row>
    <row r="461">
      <c r="A461" s="1"/>
      <c r="C461" s="1"/>
      <c r="D461" s="1"/>
      <c r="E461" s="1"/>
      <c r="M461" s="1"/>
    </row>
    <row r="462">
      <c r="A462" s="1"/>
      <c r="C462" s="1"/>
      <c r="D462" s="1"/>
      <c r="E462" s="1"/>
      <c r="M462" s="1"/>
    </row>
    <row r="463">
      <c r="A463" s="1"/>
      <c r="C463" s="1"/>
      <c r="D463" s="1"/>
      <c r="E463" s="1"/>
      <c r="M463" s="1"/>
    </row>
    <row r="464">
      <c r="A464" s="1"/>
      <c r="C464" s="1"/>
      <c r="D464" s="1"/>
      <c r="E464" s="1"/>
      <c r="M464" s="1"/>
    </row>
    <row r="465">
      <c r="A465" s="1"/>
      <c r="C465" s="1"/>
      <c r="D465" s="1"/>
      <c r="E465" s="1"/>
      <c r="M465" s="1"/>
    </row>
    <row r="466">
      <c r="A466" s="1"/>
      <c r="C466" s="1"/>
      <c r="D466" s="1"/>
      <c r="E466" s="1"/>
      <c r="M466" s="1"/>
    </row>
    <row r="467">
      <c r="A467" s="1"/>
      <c r="C467" s="1"/>
      <c r="D467" s="1"/>
      <c r="E467" s="1"/>
      <c r="M467" s="1"/>
    </row>
    <row r="468">
      <c r="A468" s="1"/>
      <c r="C468" s="1"/>
      <c r="D468" s="1"/>
      <c r="E468" s="1"/>
      <c r="M468" s="1"/>
    </row>
    <row r="469">
      <c r="A469" s="1"/>
      <c r="C469" s="1"/>
      <c r="D469" s="1"/>
      <c r="E469" s="1"/>
      <c r="M469" s="1"/>
    </row>
    <row r="470">
      <c r="A470" s="1"/>
      <c r="C470" s="1"/>
      <c r="D470" s="1"/>
      <c r="E470" s="1"/>
      <c r="M470" s="1"/>
    </row>
    <row r="471">
      <c r="A471" s="1"/>
      <c r="C471" s="1"/>
      <c r="D471" s="1"/>
      <c r="E471" s="1"/>
      <c r="M471" s="1"/>
    </row>
    <row r="472">
      <c r="A472" s="1"/>
      <c r="C472" s="1"/>
      <c r="D472" s="1"/>
      <c r="E472" s="1"/>
      <c r="M472" s="1"/>
    </row>
    <row r="473">
      <c r="A473" s="1"/>
      <c r="C473" s="1"/>
      <c r="D473" s="1"/>
      <c r="E473" s="1"/>
      <c r="M473" s="1"/>
    </row>
    <row r="474">
      <c r="A474" s="1"/>
      <c r="C474" s="1"/>
      <c r="D474" s="1"/>
      <c r="E474" s="1"/>
      <c r="M474" s="1"/>
    </row>
    <row r="475">
      <c r="A475" s="1"/>
      <c r="C475" s="1"/>
      <c r="D475" s="1"/>
      <c r="E475" s="1"/>
      <c r="M475" s="1"/>
    </row>
    <row r="476">
      <c r="A476" s="1"/>
      <c r="C476" s="1"/>
      <c r="D476" s="1"/>
      <c r="E476" s="1"/>
      <c r="M476" s="1"/>
    </row>
    <row r="477">
      <c r="A477" s="1"/>
      <c r="C477" s="1"/>
      <c r="D477" s="1"/>
      <c r="E477" s="1"/>
      <c r="M477" s="1"/>
    </row>
    <row r="478">
      <c r="A478" s="1"/>
      <c r="C478" s="1"/>
      <c r="D478" s="1"/>
      <c r="E478" s="1"/>
      <c r="M478" s="1"/>
    </row>
    <row r="479">
      <c r="A479" s="1"/>
      <c r="C479" s="1"/>
      <c r="D479" s="1"/>
      <c r="E479" s="1"/>
      <c r="M479" s="1"/>
    </row>
    <row r="480">
      <c r="A480" s="1"/>
      <c r="C480" s="1"/>
      <c r="D480" s="1"/>
      <c r="E480" s="1"/>
      <c r="M480" s="1"/>
    </row>
    <row r="481">
      <c r="A481" s="1"/>
      <c r="C481" s="1"/>
      <c r="D481" s="1"/>
      <c r="E481" s="1"/>
      <c r="M481" s="1"/>
    </row>
    <row r="482">
      <c r="A482" s="1"/>
      <c r="C482" s="1"/>
      <c r="D482" s="1"/>
      <c r="E482" s="1"/>
      <c r="M482" s="1"/>
    </row>
    <row r="483">
      <c r="A483" s="1"/>
      <c r="C483" s="1"/>
      <c r="D483" s="1"/>
      <c r="E483" s="1"/>
      <c r="M483" s="1"/>
    </row>
    <row r="484">
      <c r="A484" s="1"/>
      <c r="C484" s="1"/>
      <c r="D484" s="1"/>
      <c r="E484" s="1"/>
      <c r="M484" s="1"/>
    </row>
    <row r="485">
      <c r="A485" s="1"/>
      <c r="C485" s="1"/>
      <c r="D485" s="1"/>
      <c r="E485" s="1"/>
      <c r="M485" s="1"/>
    </row>
    <row r="486">
      <c r="A486" s="1"/>
      <c r="C486" s="1"/>
      <c r="D486" s="1"/>
      <c r="E486" s="1"/>
      <c r="M486" s="1"/>
    </row>
    <row r="487">
      <c r="A487" s="1"/>
      <c r="C487" s="1"/>
      <c r="D487" s="1"/>
      <c r="E487" s="1"/>
      <c r="M487" s="1"/>
    </row>
    <row r="488">
      <c r="A488" s="1"/>
      <c r="C488" s="1"/>
      <c r="D488" s="1"/>
      <c r="E488" s="1"/>
      <c r="M488" s="1"/>
    </row>
    <row r="489">
      <c r="A489" s="1"/>
      <c r="C489" s="1"/>
      <c r="D489" s="1"/>
      <c r="E489" s="1"/>
      <c r="M489" s="1"/>
    </row>
    <row r="490">
      <c r="A490" s="1"/>
      <c r="C490" s="1"/>
      <c r="D490" s="1"/>
      <c r="E490" s="1"/>
      <c r="M490" s="1"/>
    </row>
    <row r="491">
      <c r="A491" s="1"/>
      <c r="C491" s="1"/>
      <c r="D491" s="1"/>
      <c r="E491" s="1"/>
      <c r="M491" s="1"/>
    </row>
    <row r="492">
      <c r="A492" s="1"/>
      <c r="C492" s="1"/>
      <c r="D492" s="1"/>
      <c r="E492" s="1"/>
      <c r="M492" s="1"/>
    </row>
    <row r="493">
      <c r="A493" s="1"/>
      <c r="C493" s="1"/>
      <c r="D493" s="1"/>
      <c r="E493" s="1"/>
      <c r="M493" s="1"/>
    </row>
    <row r="494">
      <c r="A494" s="1"/>
      <c r="C494" s="1"/>
      <c r="D494" s="1"/>
      <c r="E494" s="1"/>
      <c r="M494" s="1"/>
    </row>
    <row r="495">
      <c r="A495" s="1"/>
      <c r="C495" s="1"/>
      <c r="D495" s="1"/>
      <c r="E495" s="1"/>
      <c r="M495" s="1"/>
    </row>
    <row r="496">
      <c r="A496" s="1"/>
      <c r="C496" s="1"/>
      <c r="D496" s="1"/>
      <c r="E496" s="1"/>
      <c r="M496" s="1"/>
    </row>
    <row r="497">
      <c r="A497" s="1"/>
      <c r="C497" s="1"/>
      <c r="D497" s="1"/>
      <c r="E497" s="1"/>
      <c r="M497" s="1"/>
    </row>
    <row r="498">
      <c r="A498" s="1"/>
      <c r="C498" s="1"/>
      <c r="D498" s="1"/>
      <c r="E498" s="1"/>
      <c r="M498" s="1"/>
    </row>
    <row r="499">
      <c r="A499" s="1"/>
      <c r="C499" s="1"/>
      <c r="D499" s="1"/>
      <c r="E499" s="1"/>
      <c r="M499" s="1"/>
    </row>
    <row r="500">
      <c r="A500" s="1"/>
      <c r="C500" s="1"/>
      <c r="D500" s="1"/>
      <c r="E500" s="1"/>
      <c r="M500" s="1"/>
    </row>
    <row r="501">
      <c r="A501" s="1"/>
      <c r="C501" s="1"/>
      <c r="D501" s="1"/>
      <c r="E501" s="1"/>
      <c r="M501" s="1"/>
    </row>
    <row r="502">
      <c r="A502" s="1"/>
      <c r="C502" s="1"/>
      <c r="D502" s="1"/>
      <c r="E502" s="1"/>
      <c r="M502" s="1"/>
    </row>
    <row r="503">
      <c r="A503" s="1"/>
      <c r="C503" s="1"/>
      <c r="D503" s="1"/>
      <c r="E503" s="1"/>
      <c r="M503" s="1"/>
    </row>
    <row r="504">
      <c r="A504" s="1"/>
      <c r="C504" s="1"/>
      <c r="D504" s="1"/>
      <c r="E504" s="1"/>
      <c r="M504" s="1"/>
    </row>
    <row r="505">
      <c r="A505" s="1"/>
      <c r="C505" s="1"/>
      <c r="D505" s="1"/>
      <c r="E505" s="1"/>
      <c r="M505" s="1"/>
    </row>
    <row r="506">
      <c r="A506" s="1"/>
      <c r="C506" s="1"/>
      <c r="D506" s="1"/>
      <c r="E506" s="1"/>
      <c r="M506" s="1"/>
    </row>
    <row r="507">
      <c r="A507" s="1"/>
      <c r="C507" s="1"/>
      <c r="D507" s="1"/>
      <c r="E507" s="1"/>
      <c r="M507" s="1"/>
    </row>
    <row r="508">
      <c r="A508" s="1"/>
      <c r="C508" s="1"/>
      <c r="D508" s="1"/>
      <c r="E508" s="1"/>
      <c r="M508" s="1"/>
    </row>
    <row r="509">
      <c r="A509" s="1"/>
      <c r="C509" s="1"/>
      <c r="D509" s="1"/>
      <c r="E509" s="1"/>
      <c r="M509" s="1"/>
    </row>
    <row r="510">
      <c r="A510" s="1"/>
      <c r="C510" s="1"/>
      <c r="D510" s="1"/>
      <c r="E510" s="1"/>
      <c r="M510" s="1"/>
    </row>
    <row r="511">
      <c r="A511" s="1"/>
      <c r="C511" s="1"/>
      <c r="D511" s="1"/>
      <c r="E511" s="1"/>
      <c r="M511" s="1"/>
    </row>
    <row r="512">
      <c r="A512" s="1"/>
      <c r="C512" s="1"/>
      <c r="D512" s="1"/>
      <c r="E512" s="1"/>
      <c r="M512" s="1"/>
    </row>
    <row r="513">
      <c r="A513" s="1"/>
      <c r="C513" s="1"/>
      <c r="D513" s="1"/>
      <c r="E513" s="1"/>
      <c r="M513" s="1"/>
    </row>
    <row r="514">
      <c r="A514" s="1"/>
      <c r="C514" s="1"/>
      <c r="D514" s="1"/>
      <c r="E514" s="1"/>
      <c r="M514" s="1"/>
    </row>
    <row r="515">
      <c r="A515" s="1"/>
      <c r="C515" s="1"/>
      <c r="D515" s="1"/>
      <c r="E515" s="1"/>
      <c r="M515" s="1"/>
    </row>
    <row r="516">
      <c r="A516" s="1"/>
      <c r="C516" s="1"/>
      <c r="D516" s="1"/>
      <c r="E516" s="1"/>
      <c r="M516" s="1"/>
    </row>
    <row r="517">
      <c r="A517" s="1"/>
      <c r="C517" s="1"/>
      <c r="D517" s="1"/>
      <c r="E517" s="1"/>
      <c r="M517" s="1"/>
    </row>
    <row r="518">
      <c r="A518" s="1"/>
      <c r="C518" s="1"/>
      <c r="D518" s="1"/>
      <c r="E518" s="1"/>
      <c r="M518" s="1"/>
    </row>
    <row r="519">
      <c r="A519" s="1"/>
      <c r="C519" s="1"/>
      <c r="D519" s="1"/>
      <c r="E519" s="1"/>
      <c r="M519" s="1"/>
    </row>
    <row r="520">
      <c r="A520" s="1"/>
      <c r="C520" s="1"/>
      <c r="D520" s="1"/>
      <c r="E520" s="1"/>
      <c r="M520" s="1"/>
    </row>
    <row r="521">
      <c r="A521" s="1"/>
      <c r="C521" s="1"/>
      <c r="D521" s="1"/>
      <c r="E521" s="1"/>
      <c r="M521" s="1"/>
    </row>
    <row r="522">
      <c r="A522" s="1"/>
      <c r="C522" s="1"/>
      <c r="D522" s="1"/>
      <c r="E522" s="1"/>
      <c r="M522" s="1"/>
    </row>
    <row r="523">
      <c r="A523" s="1"/>
      <c r="C523" s="1"/>
      <c r="D523" s="1"/>
      <c r="E523" s="1"/>
      <c r="M523" s="1"/>
    </row>
    <row r="524">
      <c r="A524" s="1"/>
      <c r="C524" s="1"/>
      <c r="D524" s="1"/>
      <c r="E524" s="1"/>
      <c r="M524" s="1"/>
    </row>
    <row r="525">
      <c r="A525" s="1"/>
      <c r="C525" s="1"/>
      <c r="D525" s="1"/>
      <c r="E525" s="1"/>
      <c r="M525" s="1"/>
    </row>
    <row r="526">
      <c r="A526" s="1"/>
      <c r="C526" s="1"/>
      <c r="D526" s="1"/>
      <c r="E526" s="1"/>
      <c r="M526" s="1"/>
    </row>
    <row r="527">
      <c r="A527" s="1"/>
      <c r="C527" s="1"/>
      <c r="D527" s="1"/>
      <c r="E527" s="1"/>
      <c r="M527" s="1"/>
    </row>
    <row r="528">
      <c r="A528" s="1"/>
      <c r="C528" s="1"/>
      <c r="D528" s="1"/>
      <c r="E528" s="1"/>
      <c r="M528" s="1"/>
    </row>
    <row r="529">
      <c r="A529" s="1"/>
      <c r="C529" s="1"/>
      <c r="D529" s="1"/>
      <c r="E529" s="1"/>
      <c r="M529" s="1"/>
    </row>
    <row r="530">
      <c r="A530" s="1"/>
      <c r="C530" s="1"/>
      <c r="D530" s="1"/>
      <c r="E530" s="1"/>
      <c r="M530" s="1"/>
    </row>
    <row r="531">
      <c r="A531" s="1"/>
      <c r="C531" s="1"/>
      <c r="D531" s="1"/>
      <c r="E531" s="1"/>
      <c r="M531" s="1"/>
    </row>
    <row r="532">
      <c r="A532" s="1"/>
      <c r="C532" s="1"/>
      <c r="D532" s="1"/>
      <c r="E532" s="1"/>
      <c r="M532" s="1"/>
    </row>
    <row r="533">
      <c r="A533" s="1"/>
      <c r="C533" s="1"/>
      <c r="D533" s="1"/>
      <c r="E533" s="1"/>
      <c r="M533" s="1"/>
    </row>
    <row r="534">
      <c r="A534" s="1"/>
      <c r="C534" s="1"/>
      <c r="D534" s="1"/>
      <c r="E534" s="1"/>
      <c r="M534" s="1"/>
    </row>
    <row r="535">
      <c r="A535" s="1"/>
      <c r="C535" s="1"/>
      <c r="D535" s="1"/>
      <c r="E535" s="1"/>
      <c r="M535" s="1"/>
    </row>
    <row r="536">
      <c r="A536" s="1"/>
      <c r="C536" s="1"/>
      <c r="D536" s="1"/>
      <c r="E536" s="1"/>
      <c r="M536" s="1"/>
    </row>
    <row r="537">
      <c r="A537" s="1"/>
      <c r="C537" s="1"/>
      <c r="D537" s="1"/>
      <c r="E537" s="1"/>
      <c r="M537" s="1"/>
    </row>
    <row r="538">
      <c r="A538" s="1"/>
      <c r="C538" s="1"/>
      <c r="D538" s="1"/>
      <c r="E538" s="1"/>
      <c r="M538" s="1"/>
    </row>
    <row r="539">
      <c r="A539" s="1"/>
      <c r="C539" s="1"/>
      <c r="D539" s="1"/>
      <c r="E539" s="1"/>
      <c r="M539" s="1"/>
    </row>
    <row r="540">
      <c r="A540" s="1"/>
      <c r="C540" s="1"/>
      <c r="D540" s="1"/>
      <c r="E540" s="1"/>
      <c r="M540" s="1"/>
    </row>
    <row r="541">
      <c r="A541" s="1"/>
      <c r="C541" s="1"/>
      <c r="D541" s="1"/>
      <c r="E541" s="1"/>
      <c r="M541" s="1"/>
    </row>
    <row r="542">
      <c r="A542" s="1"/>
      <c r="C542" s="1"/>
      <c r="D542" s="1"/>
      <c r="E542" s="1"/>
      <c r="M542" s="1"/>
    </row>
    <row r="543">
      <c r="A543" s="1"/>
      <c r="C543" s="1"/>
      <c r="D543" s="1"/>
      <c r="E543" s="1"/>
      <c r="M543" s="1"/>
    </row>
    <row r="544">
      <c r="A544" s="1"/>
      <c r="C544" s="1"/>
      <c r="D544" s="1"/>
      <c r="E544" s="1"/>
      <c r="M544" s="1"/>
    </row>
    <row r="545">
      <c r="A545" s="1"/>
      <c r="C545" s="1"/>
      <c r="D545" s="1"/>
      <c r="E545" s="1"/>
      <c r="M545" s="1"/>
    </row>
    <row r="546">
      <c r="A546" s="1"/>
      <c r="C546" s="1"/>
      <c r="D546" s="1"/>
      <c r="E546" s="1"/>
      <c r="M546" s="1"/>
    </row>
    <row r="547">
      <c r="A547" s="1"/>
      <c r="C547" s="1"/>
      <c r="D547" s="1"/>
      <c r="E547" s="1"/>
      <c r="M547" s="1"/>
    </row>
    <row r="548">
      <c r="A548" s="1"/>
      <c r="C548" s="1"/>
      <c r="D548" s="1"/>
      <c r="E548" s="1"/>
      <c r="M548" s="1"/>
    </row>
    <row r="549">
      <c r="A549" s="1"/>
      <c r="C549" s="1"/>
      <c r="D549" s="1"/>
      <c r="E549" s="1"/>
      <c r="M549" s="1"/>
    </row>
    <row r="550">
      <c r="A550" s="1"/>
      <c r="C550" s="1"/>
      <c r="D550" s="1"/>
      <c r="E550" s="1"/>
      <c r="M550" s="1"/>
    </row>
    <row r="551">
      <c r="A551" s="1"/>
      <c r="C551" s="1"/>
      <c r="D551" s="1"/>
      <c r="E551" s="1"/>
      <c r="M551" s="1"/>
    </row>
    <row r="552">
      <c r="A552" s="1"/>
      <c r="C552" s="1"/>
      <c r="D552" s="1"/>
      <c r="E552" s="1"/>
      <c r="M552" s="1"/>
    </row>
    <row r="553">
      <c r="A553" s="1"/>
      <c r="C553" s="1"/>
      <c r="D553" s="1"/>
      <c r="E553" s="1"/>
      <c r="M553" s="1"/>
    </row>
    <row r="554">
      <c r="A554" s="1"/>
      <c r="C554" s="1"/>
      <c r="D554" s="1"/>
      <c r="E554" s="1"/>
      <c r="M554" s="1"/>
    </row>
    <row r="555">
      <c r="A555" s="1"/>
      <c r="C555" s="1"/>
      <c r="D555" s="1"/>
      <c r="E555" s="1"/>
      <c r="M555" s="1"/>
    </row>
    <row r="556">
      <c r="A556" s="1"/>
      <c r="C556" s="1"/>
      <c r="D556" s="1"/>
      <c r="E556" s="1"/>
      <c r="M556" s="1"/>
    </row>
    <row r="557">
      <c r="A557" s="1"/>
      <c r="C557" s="1"/>
      <c r="D557" s="1"/>
      <c r="E557" s="1"/>
      <c r="M557" s="1"/>
    </row>
    <row r="558">
      <c r="A558" s="1"/>
      <c r="C558" s="1"/>
      <c r="D558" s="1"/>
      <c r="E558" s="1"/>
      <c r="M558" s="1"/>
    </row>
    <row r="559">
      <c r="A559" s="1"/>
      <c r="C559" s="1"/>
      <c r="D559" s="1"/>
      <c r="E559" s="1"/>
      <c r="M559" s="1"/>
    </row>
    <row r="560">
      <c r="A560" s="1"/>
      <c r="C560" s="1"/>
      <c r="D560" s="1"/>
      <c r="E560" s="1"/>
      <c r="M560" s="1"/>
    </row>
    <row r="561">
      <c r="A561" s="1"/>
      <c r="C561" s="1"/>
      <c r="D561" s="1"/>
      <c r="E561" s="1"/>
      <c r="M561" s="1"/>
    </row>
    <row r="562">
      <c r="A562" s="1"/>
      <c r="C562" s="1"/>
      <c r="D562" s="1"/>
      <c r="E562" s="1"/>
      <c r="M562" s="1"/>
    </row>
    <row r="563">
      <c r="A563" s="1"/>
      <c r="C563" s="1"/>
      <c r="D563" s="1"/>
      <c r="E563" s="1"/>
      <c r="M563" s="1"/>
    </row>
    <row r="564">
      <c r="A564" s="1"/>
      <c r="C564" s="1"/>
      <c r="D564" s="1"/>
      <c r="E564" s="1"/>
      <c r="M564" s="1"/>
    </row>
    <row r="565">
      <c r="A565" s="1"/>
      <c r="C565" s="1"/>
      <c r="D565" s="1"/>
      <c r="E565" s="1"/>
      <c r="M565" s="1"/>
    </row>
    <row r="566">
      <c r="A566" s="1"/>
      <c r="C566" s="1"/>
      <c r="D566" s="1"/>
      <c r="E566" s="1"/>
      <c r="M566" s="1"/>
    </row>
    <row r="567">
      <c r="A567" s="1"/>
      <c r="C567" s="1"/>
      <c r="D567" s="1"/>
      <c r="E567" s="1"/>
      <c r="M567" s="1"/>
    </row>
    <row r="568">
      <c r="A568" s="1"/>
      <c r="C568" s="1"/>
      <c r="D568" s="1"/>
      <c r="E568" s="1"/>
      <c r="M568" s="1"/>
    </row>
    <row r="569">
      <c r="A569" s="1"/>
      <c r="C569" s="1"/>
      <c r="D569" s="1"/>
      <c r="E569" s="1"/>
      <c r="M569" s="1"/>
    </row>
    <row r="570">
      <c r="A570" s="1"/>
      <c r="C570" s="1"/>
      <c r="D570" s="1"/>
      <c r="E570" s="1"/>
      <c r="M570" s="1"/>
    </row>
    <row r="571">
      <c r="A571" s="1"/>
      <c r="C571" s="1"/>
      <c r="D571" s="1"/>
      <c r="E571" s="1"/>
      <c r="M571" s="1"/>
    </row>
    <row r="572">
      <c r="A572" s="1"/>
      <c r="C572" s="1"/>
      <c r="D572" s="1"/>
      <c r="E572" s="1"/>
      <c r="M572" s="1"/>
    </row>
    <row r="573">
      <c r="A573" s="1"/>
      <c r="C573" s="1"/>
      <c r="D573" s="1"/>
      <c r="E573" s="1"/>
      <c r="M573" s="1"/>
    </row>
    <row r="574">
      <c r="A574" s="1"/>
      <c r="C574" s="1"/>
      <c r="D574" s="1"/>
      <c r="E574" s="1"/>
      <c r="M574" s="1"/>
    </row>
    <row r="575">
      <c r="A575" s="1"/>
      <c r="C575" s="1"/>
      <c r="D575" s="1"/>
      <c r="E575" s="1"/>
      <c r="M575" s="1"/>
    </row>
    <row r="576">
      <c r="A576" s="1"/>
      <c r="C576" s="1"/>
      <c r="D576" s="1"/>
      <c r="E576" s="1"/>
      <c r="M576" s="1"/>
    </row>
    <row r="577">
      <c r="A577" s="1"/>
      <c r="C577" s="1"/>
      <c r="D577" s="1"/>
      <c r="E577" s="1"/>
      <c r="M577" s="1"/>
    </row>
    <row r="578">
      <c r="A578" s="1"/>
      <c r="C578" s="1"/>
      <c r="D578" s="1"/>
      <c r="E578" s="1"/>
      <c r="M578" s="1"/>
    </row>
    <row r="579">
      <c r="A579" s="1"/>
      <c r="C579" s="1"/>
      <c r="D579" s="1"/>
      <c r="E579" s="1"/>
      <c r="M579" s="1"/>
    </row>
    <row r="580">
      <c r="A580" s="1"/>
      <c r="C580" s="1"/>
      <c r="D580" s="1"/>
      <c r="E580" s="1"/>
      <c r="M580" s="1"/>
    </row>
    <row r="581">
      <c r="A581" s="1"/>
      <c r="C581" s="1"/>
      <c r="D581" s="1"/>
      <c r="E581" s="1"/>
      <c r="M581" s="1"/>
    </row>
    <row r="582">
      <c r="A582" s="1"/>
      <c r="C582" s="1"/>
      <c r="D582" s="1"/>
      <c r="E582" s="1"/>
      <c r="M582" s="1"/>
    </row>
    <row r="583">
      <c r="A583" s="1"/>
      <c r="C583" s="1"/>
      <c r="D583" s="1"/>
      <c r="E583" s="1"/>
      <c r="M583" s="1"/>
    </row>
    <row r="584">
      <c r="A584" s="1"/>
      <c r="C584" s="1"/>
      <c r="D584" s="1"/>
      <c r="E584" s="1"/>
      <c r="M584" s="1"/>
    </row>
    <row r="585">
      <c r="A585" s="1"/>
      <c r="C585" s="1"/>
      <c r="D585" s="1"/>
      <c r="E585" s="1"/>
      <c r="M585" s="1"/>
    </row>
    <row r="586">
      <c r="A586" s="1"/>
      <c r="C586" s="1"/>
      <c r="D586" s="1"/>
      <c r="E586" s="1"/>
      <c r="M586" s="1"/>
    </row>
    <row r="587">
      <c r="A587" s="1"/>
      <c r="C587" s="1"/>
      <c r="D587" s="1"/>
      <c r="E587" s="1"/>
      <c r="M587" s="1"/>
    </row>
    <row r="588">
      <c r="A588" s="1"/>
      <c r="C588" s="1"/>
      <c r="D588" s="1"/>
      <c r="E588" s="1"/>
      <c r="M588" s="1"/>
    </row>
    <row r="589">
      <c r="A589" s="1"/>
      <c r="C589" s="1"/>
      <c r="D589" s="1"/>
      <c r="E589" s="1"/>
      <c r="M589" s="1"/>
    </row>
    <row r="590">
      <c r="A590" s="1"/>
      <c r="C590" s="1"/>
      <c r="D590" s="1"/>
      <c r="E590" s="1"/>
      <c r="M590" s="1"/>
    </row>
    <row r="591">
      <c r="A591" s="1"/>
      <c r="C591" s="1"/>
      <c r="D591" s="1"/>
      <c r="E591" s="1"/>
      <c r="M591" s="1"/>
    </row>
    <row r="592">
      <c r="A592" s="1"/>
      <c r="C592" s="1"/>
      <c r="D592" s="1"/>
      <c r="E592" s="1"/>
      <c r="M592" s="1"/>
    </row>
    <row r="593">
      <c r="A593" s="1"/>
      <c r="C593" s="1"/>
      <c r="D593" s="1"/>
      <c r="E593" s="1"/>
      <c r="M593" s="1"/>
    </row>
    <row r="594">
      <c r="A594" s="1"/>
      <c r="C594" s="1"/>
      <c r="D594" s="1"/>
      <c r="E594" s="1"/>
      <c r="M594" s="1"/>
    </row>
    <row r="595">
      <c r="A595" s="1"/>
      <c r="C595" s="1"/>
      <c r="D595" s="1"/>
      <c r="E595" s="1"/>
      <c r="M595" s="1"/>
    </row>
    <row r="596">
      <c r="A596" s="1"/>
      <c r="C596" s="1"/>
      <c r="D596" s="1"/>
      <c r="E596" s="1"/>
      <c r="M596" s="1"/>
    </row>
    <row r="597">
      <c r="A597" s="1"/>
      <c r="C597" s="1"/>
      <c r="D597" s="1"/>
      <c r="E597" s="1"/>
      <c r="M597" s="1"/>
    </row>
    <row r="598">
      <c r="A598" s="1"/>
      <c r="C598" s="1"/>
      <c r="D598" s="1"/>
      <c r="E598" s="1"/>
      <c r="M598" s="1"/>
    </row>
    <row r="599">
      <c r="A599" s="1"/>
      <c r="C599" s="1"/>
      <c r="D599" s="1"/>
      <c r="E599" s="1"/>
      <c r="M599" s="1"/>
    </row>
    <row r="600">
      <c r="A600" s="1"/>
      <c r="C600" s="1"/>
      <c r="D600" s="1"/>
      <c r="E600" s="1"/>
      <c r="M600" s="1"/>
    </row>
    <row r="601">
      <c r="A601" s="1"/>
      <c r="C601" s="1"/>
      <c r="D601" s="1"/>
      <c r="E601" s="1"/>
      <c r="M601" s="1"/>
    </row>
    <row r="602">
      <c r="A602" s="1"/>
      <c r="C602" s="1"/>
      <c r="D602" s="1"/>
      <c r="E602" s="1"/>
      <c r="M602" s="1"/>
    </row>
    <row r="603">
      <c r="A603" s="1"/>
      <c r="C603" s="1"/>
      <c r="D603" s="1"/>
      <c r="E603" s="1"/>
      <c r="M603" s="1"/>
    </row>
    <row r="604">
      <c r="A604" s="1"/>
      <c r="C604" s="1"/>
      <c r="D604" s="1"/>
      <c r="E604" s="1"/>
      <c r="M604" s="1"/>
    </row>
    <row r="605">
      <c r="A605" s="1"/>
      <c r="C605" s="1"/>
      <c r="D605" s="1"/>
      <c r="E605" s="1"/>
      <c r="M605" s="1"/>
    </row>
    <row r="606">
      <c r="A606" s="1"/>
      <c r="C606" s="1"/>
      <c r="D606" s="1"/>
      <c r="E606" s="1"/>
      <c r="M606" s="1"/>
    </row>
    <row r="607">
      <c r="A607" s="1"/>
      <c r="C607" s="1"/>
      <c r="D607" s="1"/>
      <c r="E607" s="1"/>
      <c r="M607" s="1"/>
    </row>
    <row r="608">
      <c r="A608" s="1"/>
      <c r="C608" s="1"/>
      <c r="D608" s="1"/>
      <c r="E608" s="1"/>
      <c r="M608" s="1"/>
    </row>
    <row r="609">
      <c r="A609" s="1"/>
      <c r="C609" s="1"/>
      <c r="D609" s="1"/>
      <c r="E609" s="1"/>
      <c r="M609" s="1"/>
    </row>
    <row r="610">
      <c r="A610" s="1"/>
      <c r="C610" s="1"/>
      <c r="D610" s="1"/>
      <c r="E610" s="1"/>
      <c r="M610" s="1"/>
    </row>
    <row r="611">
      <c r="A611" s="1"/>
      <c r="C611" s="1"/>
      <c r="D611" s="1"/>
      <c r="E611" s="1"/>
      <c r="M611" s="1"/>
    </row>
    <row r="612">
      <c r="A612" s="1"/>
      <c r="C612" s="1"/>
      <c r="D612" s="1"/>
      <c r="E612" s="1"/>
      <c r="M612" s="1"/>
    </row>
    <row r="613">
      <c r="A613" s="1"/>
      <c r="C613" s="1"/>
      <c r="D613" s="1"/>
      <c r="E613" s="1"/>
      <c r="M613" s="1"/>
    </row>
    <row r="614">
      <c r="A614" s="1"/>
      <c r="C614" s="1"/>
      <c r="D614" s="1"/>
      <c r="E614" s="1"/>
      <c r="M614" s="1"/>
    </row>
    <row r="615">
      <c r="A615" s="1"/>
      <c r="C615" s="1"/>
      <c r="D615" s="1"/>
      <c r="E615" s="1"/>
      <c r="M615" s="1"/>
    </row>
    <row r="616">
      <c r="A616" s="1"/>
      <c r="C616" s="1"/>
      <c r="D616" s="1"/>
      <c r="E616" s="1"/>
      <c r="M616" s="1"/>
    </row>
    <row r="617">
      <c r="A617" s="1"/>
      <c r="C617" s="1"/>
      <c r="D617" s="1"/>
      <c r="E617" s="1"/>
      <c r="M617" s="1"/>
    </row>
    <row r="618">
      <c r="A618" s="1"/>
      <c r="C618" s="1"/>
      <c r="D618" s="1"/>
      <c r="E618" s="1"/>
      <c r="M618" s="1"/>
    </row>
    <row r="619">
      <c r="A619" s="1"/>
      <c r="C619" s="1"/>
      <c r="D619" s="1"/>
      <c r="E619" s="1"/>
      <c r="M619" s="1"/>
    </row>
    <row r="620">
      <c r="A620" s="1"/>
      <c r="C620" s="1"/>
      <c r="D620" s="1"/>
      <c r="E620" s="1"/>
      <c r="M620" s="1"/>
    </row>
    <row r="621">
      <c r="A621" s="1"/>
      <c r="C621" s="1"/>
      <c r="D621" s="1"/>
      <c r="E621" s="1"/>
      <c r="M621" s="1"/>
    </row>
    <row r="622">
      <c r="A622" s="1"/>
      <c r="C622" s="1"/>
      <c r="D622" s="1"/>
      <c r="E622" s="1"/>
      <c r="M622" s="1"/>
    </row>
    <row r="623">
      <c r="A623" s="1"/>
      <c r="C623" s="1"/>
      <c r="D623" s="1"/>
      <c r="E623" s="1"/>
      <c r="M623" s="1"/>
    </row>
    <row r="624">
      <c r="A624" s="1"/>
      <c r="C624" s="1"/>
      <c r="D624" s="1"/>
      <c r="E624" s="1"/>
      <c r="M624" s="1"/>
    </row>
    <row r="625">
      <c r="A625" s="1"/>
      <c r="C625" s="1"/>
      <c r="D625" s="1"/>
      <c r="E625" s="1"/>
      <c r="M625" s="1"/>
    </row>
    <row r="626">
      <c r="A626" s="1"/>
      <c r="C626" s="1"/>
      <c r="D626" s="1"/>
      <c r="E626" s="1"/>
      <c r="M626" s="1"/>
    </row>
    <row r="627">
      <c r="A627" s="1"/>
      <c r="C627" s="1"/>
      <c r="D627" s="1"/>
      <c r="E627" s="1"/>
      <c r="M627" s="1"/>
    </row>
    <row r="628">
      <c r="A628" s="1"/>
      <c r="C628" s="1"/>
      <c r="D628" s="1"/>
      <c r="E628" s="1"/>
      <c r="M628" s="1"/>
    </row>
    <row r="629">
      <c r="A629" s="1"/>
      <c r="C629" s="1"/>
      <c r="D629" s="1"/>
      <c r="E629" s="1"/>
      <c r="M629" s="1"/>
    </row>
    <row r="630">
      <c r="A630" s="1"/>
      <c r="C630" s="1"/>
      <c r="D630" s="1"/>
      <c r="E630" s="1"/>
      <c r="M630" s="1"/>
    </row>
    <row r="631">
      <c r="A631" s="1"/>
      <c r="C631" s="1"/>
      <c r="D631" s="1"/>
      <c r="E631" s="1"/>
      <c r="M631" s="1"/>
    </row>
    <row r="632">
      <c r="A632" s="1"/>
      <c r="C632" s="1"/>
      <c r="D632" s="1"/>
      <c r="E632" s="1"/>
      <c r="M632" s="1"/>
    </row>
    <row r="633">
      <c r="A633" s="1"/>
      <c r="C633" s="1"/>
      <c r="D633" s="1"/>
      <c r="E633" s="1"/>
      <c r="M633" s="1"/>
    </row>
    <row r="634">
      <c r="A634" s="1"/>
      <c r="C634" s="1"/>
      <c r="D634" s="1"/>
      <c r="E634" s="1"/>
      <c r="M634" s="1"/>
    </row>
    <row r="635">
      <c r="A635" s="1"/>
      <c r="C635" s="1"/>
      <c r="D635" s="1"/>
      <c r="E635" s="1"/>
      <c r="M635" s="1"/>
    </row>
    <row r="636">
      <c r="A636" s="1"/>
      <c r="C636" s="1"/>
      <c r="D636" s="1"/>
      <c r="E636" s="1"/>
      <c r="M636" s="1"/>
    </row>
    <row r="637">
      <c r="A637" s="1"/>
      <c r="C637" s="1"/>
      <c r="D637" s="1"/>
      <c r="E637" s="1"/>
      <c r="M637" s="1"/>
    </row>
    <row r="638">
      <c r="A638" s="1"/>
      <c r="C638" s="1"/>
      <c r="D638" s="1"/>
      <c r="E638" s="1"/>
      <c r="M638" s="1"/>
    </row>
    <row r="639">
      <c r="A639" s="1"/>
      <c r="C639" s="1"/>
      <c r="D639" s="1"/>
      <c r="E639" s="1"/>
      <c r="M639" s="1"/>
    </row>
    <row r="640">
      <c r="A640" s="1"/>
      <c r="C640" s="1"/>
      <c r="D640" s="1"/>
      <c r="E640" s="1"/>
      <c r="M640" s="1"/>
    </row>
    <row r="641">
      <c r="A641" s="1"/>
      <c r="C641" s="1"/>
      <c r="D641" s="1"/>
      <c r="E641" s="1"/>
      <c r="M641" s="1"/>
    </row>
    <row r="642">
      <c r="A642" s="1"/>
      <c r="C642" s="1"/>
      <c r="D642" s="1"/>
      <c r="E642" s="1"/>
      <c r="M642" s="1"/>
    </row>
    <row r="643">
      <c r="A643" s="1"/>
      <c r="C643" s="1"/>
      <c r="D643" s="1"/>
      <c r="E643" s="1"/>
      <c r="M643" s="1"/>
    </row>
    <row r="644">
      <c r="A644" s="1"/>
      <c r="C644" s="1"/>
      <c r="D644" s="1"/>
      <c r="E644" s="1"/>
      <c r="M644" s="1"/>
    </row>
    <row r="645">
      <c r="A645" s="1"/>
      <c r="C645" s="1"/>
      <c r="D645" s="1"/>
      <c r="E645" s="1"/>
      <c r="M645" s="1"/>
    </row>
    <row r="646">
      <c r="A646" s="1"/>
      <c r="C646" s="1"/>
      <c r="D646" s="1"/>
      <c r="E646" s="1"/>
      <c r="M646" s="1"/>
    </row>
    <row r="647">
      <c r="A647" s="1"/>
      <c r="C647" s="1"/>
      <c r="D647" s="1"/>
      <c r="E647" s="1"/>
      <c r="M647" s="1"/>
    </row>
    <row r="648">
      <c r="A648" s="1"/>
      <c r="C648" s="1"/>
      <c r="D648" s="1"/>
      <c r="E648" s="1"/>
      <c r="M648" s="1"/>
    </row>
    <row r="649">
      <c r="A649" s="1"/>
      <c r="C649" s="1"/>
      <c r="D649" s="1"/>
      <c r="E649" s="1"/>
      <c r="M649" s="1"/>
    </row>
    <row r="650">
      <c r="A650" s="1"/>
      <c r="C650" s="1"/>
      <c r="D650" s="1"/>
      <c r="E650" s="1"/>
      <c r="M650" s="1"/>
    </row>
    <row r="651">
      <c r="A651" s="1"/>
      <c r="C651" s="1"/>
      <c r="D651" s="1"/>
      <c r="E651" s="1"/>
      <c r="M651" s="1"/>
    </row>
    <row r="652">
      <c r="A652" s="1"/>
      <c r="C652" s="1"/>
      <c r="D652" s="1"/>
      <c r="E652" s="1"/>
      <c r="M652" s="1"/>
    </row>
    <row r="653">
      <c r="A653" s="1"/>
      <c r="C653" s="1"/>
      <c r="D653" s="1"/>
      <c r="E653" s="1"/>
      <c r="M653" s="1"/>
    </row>
    <row r="654">
      <c r="A654" s="1"/>
      <c r="C654" s="1"/>
      <c r="D654" s="1"/>
      <c r="E654" s="1"/>
      <c r="M654" s="1"/>
    </row>
    <row r="655">
      <c r="A655" s="1"/>
      <c r="C655" s="1"/>
      <c r="D655" s="1"/>
      <c r="E655" s="1"/>
      <c r="M655" s="1"/>
    </row>
    <row r="656">
      <c r="A656" s="1"/>
      <c r="C656" s="1"/>
      <c r="D656" s="1"/>
      <c r="E656" s="1"/>
      <c r="M656" s="1"/>
    </row>
    <row r="657">
      <c r="A657" s="1"/>
      <c r="C657" s="1"/>
      <c r="D657" s="1"/>
      <c r="E657" s="1"/>
      <c r="M657" s="1"/>
    </row>
    <row r="658">
      <c r="A658" s="1"/>
      <c r="C658" s="1"/>
      <c r="D658" s="1"/>
      <c r="E658" s="1"/>
      <c r="M658" s="1"/>
    </row>
    <row r="659">
      <c r="A659" s="1"/>
      <c r="C659" s="1"/>
      <c r="D659" s="1"/>
      <c r="E659" s="1"/>
      <c r="M659" s="1"/>
    </row>
    <row r="660">
      <c r="A660" s="1"/>
      <c r="C660" s="1"/>
      <c r="D660" s="1"/>
      <c r="E660" s="1"/>
      <c r="M660" s="1"/>
    </row>
    <row r="661">
      <c r="A661" s="1"/>
      <c r="C661" s="1"/>
      <c r="D661" s="1"/>
      <c r="E661" s="1"/>
      <c r="M661" s="1"/>
    </row>
    <row r="662">
      <c r="A662" s="1"/>
      <c r="C662" s="1"/>
      <c r="D662" s="1"/>
      <c r="E662" s="1"/>
      <c r="M662" s="1"/>
    </row>
    <row r="663">
      <c r="A663" s="1"/>
      <c r="C663" s="1"/>
      <c r="D663" s="1"/>
      <c r="E663" s="1"/>
      <c r="M663" s="1"/>
    </row>
    <row r="664">
      <c r="A664" s="1"/>
      <c r="C664" s="1"/>
      <c r="D664" s="1"/>
      <c r="E664" s="1"/>
      <c r="M664" s="1"/>
    </row>
    <row r="665">
      <c r="A665" s="1"/>
      <c r="C665" s="1"/>
      <c r="D665" s="1"/>
      <c r="E665" s="1"/>
      <c r="M665" s="1"/>
    </row>
    <row r="666">
      <c r="A666" s="1"/>
      <c r="C666" s="1"/>
      <c r="D666" s="1"/>
      <c r="E666" s="1"/>
      <c r="M666" s="1"/>
    </row>
    <row r="667">
      <c r="A667" s="1"/>
      <c r="C667" s="1"/>
      <c r="D667" s="1"/>
      <c r="E667" s="1"/>
      <c r="M667" s="1"/>
    </row>
    <row r="668">
      <c r="A668" s="1"/>
      <c r="C668" s="1"/>
      <c r="D668" s="1"/>
      <c r="E668" s="1"/>
      <c r="M668" s="1"/>
    </row>
    <row r="669">
      <c r="A669" s="1"/>
      <c r="C669" s="1"/>
      <c r="D669" s="1"/>
      <c r="E669" s="1"/>
      <c r="M669" s="1"/>
    </row>
    <row r="670">
      <c r="A670" s="1"/>
      <c r="C670" s="1"/>
      <c r="D670" s="1"/>
      <c r="E670" s="1"/>
      <c r="M670" s="1"/>
    </row>
    <row r="671">
      <c r="A671" s="1"/>
      <c r="C671" s="1"/>
      <c r="D671" s="1"/>
      <c r="E671" s="1"/>
      <c r="M671" s="1"/>
    </row>
    <row r="672">
      <c r="A672" s="1"/>
      <c r="C672" s="1"/>
      <c r="D672" s="1"/>
      <c r="E672" s="1"/>
      <c r="M672" s="1"/>
    </row>
    <row r="673">
      <c r="A673" s="1"/>
      <c r="C673" s="1"/>
      <c r="D673" s="1"/>
      <c r="E673" s="1"/>
      <c r="M673" s="1"/>
    </row>
    <row r="674">
      <c r="A674" s="1"/>
      <c r="C674" s="1"/>
      <c r="D674" s="1"/>
      <c r="E674" s="1"/>
      <c r="M674" s="1"/>
    </row>
    <row r="675">
      <c r="A675" s="1"/>
      <c r="C675" s="1"/>
      <c r="D675" s="1"/>
      <c r="E675" s="1"/>
      <c r="M675" s="1"/>
    </row>
    <row r="676">
      <c r="A676" s="1"/>
      <c r="C676" s="1"/>
      <c r="D676" s="1"/>
      <c r="E676" s="1"/>
      <c r="M676" s="1"/>
    </row>
    <row r="677">
      <c r="A677" s="1"/>
      <c r="C677" s="1"/>
      <c r="D677" s="1"/>
      <c r="E677" s="1"/>
      <c r="M677" s="1"/>
    </row>
    <row r="678">
      <c r="A678" s="1"/>
      <c r="C678" s="1"/>
      <c r="D678" s="1"/>
      <c r="E678" s="1"/>
      <c r="M678" s="1"/>
    </row>
    <row r="679">
      <c r="A679" s="1"/>
      <c r="C679" s="1"/>
      <c r="D679" s="1"/>
      <c r="E679" s="1"/>
      <c r="M679" s="1"/>
    </row>
    <row r="680">
      <c r="A680" s="1"/>
      <c r="C680" s="1"/>
      <c r="D680" s="1"/>
      <c r="E680" s="1"/>
      <c r="M680" s="1"/>
    </row>
    <row r="681">
      <c r="A681" s="1"/>
      <c r="C681" s="1"/>
      <c r="D681" s="1"/>
      <c r="E681" s="1"/>
      <c r="M681" s="1"/>
    </row>
    <row r="682">
      <c r="A682" s="1"/>
      <c r="C682" s="1"/>
      <c r="D682" s="1"/>
      <c r="E682" s="1"/>
      <c r="M682" s="1"/>
    </row>
    <row r="683">
      <c r="A683" s="1"/>
      <c r="C683" s="1"/>
      <c r="D683" s="1"/>
      <c r="E683" s="1"/>
      <c r="M683" s="1"/>
    </row>
    <row r="684">
      <c r="A684" s="1"/>
      <c r="C684" s="1"/>
      <c r="D684" s="1"/>
      <c r="E684" s="1"/>
      <c r="M684" s="1"/>
    </row>
    <row r="685">
      <c r="A685" s="1"/>
      <c r="C685" s="1"/>
      <c r="D685" s="1"/>
      <c r="E685" s="1"/>
      <c r="M685" s="1"/>
    </row>
    <row r="686">
      <c r="A686" s="1"/>
      <c r="C686" s="1"/>
      <c r="D686" s="1"/>
      <c r="E686" s="1"/>
      <c r="M686" s="1"/>
    </row>
    <row r="687">
      <c r="A687" s="1"/>
      <c r="C687" s="1"/>
      <c r="D687" s="1"/>
      <c r="E687" s="1"/>
      <c r="M687" s="1"/>
    </row>
    <row r="688">
      <c r="A688" s="1"/>
      <c r="C688" s="1"/>
      <c r="D688" s="1"/>
      <c r="E688" s="1"/>
      <c r="M688" s="1"/>
    </row>
    <row r="689">
      <c r="A689" s="1"/>
      <c r="C689" s="1"/>
      <c r="D689" s="1"/>
      <c r="E689" s="1"/>
      <c r="M689" s="1"/>
    </row>
    <row r="690">
      <c r="A690" s="1"/>
      <c r="C690" s="1"/>
      <c r="D690" s="1"/>
      <c r="E690" s="1"/>
      <c r="M690" s="1"/>
    </row>
    <row r="691">
      <c r="A691" s="1"/>
      <c r="C691" s="1"/>
      <c r="D691" s="1"/>
      <c r="E691" s="1"/>
      <c r="M691" s="1"/>
    </row>
    <row r="692">
      <c r="A692" s="1"/>
      <c r="C692" s="1"/>
      <c r="D692" s="1"/>
      <c r="E692" s="1"/>
      <c r="M692" s="1"/>
    </row>
    <row r="693">
      <c r="A693" s="1"/>
      <c r="C693" s="1"/>
      <c r="D693" s="1"/>
      <c r="E693" s="1"/>
      <c r="M693" s="1"/>
    </row>
    <row r="694">
      <c r="A694" s="1"/>
      <c r="C694" s="1"/>
      <c r="D694" s="1"/>
      <c r="E694" s="1"/>
      <c r="M694" s="1"/>
    </row>
    <row r="695">
      <c r="A695" s="1"/>
      <c r="C695" s="1"/>
      <c r="D695" s="1"/>
      <c r="E695" s="1"/>
      <c r="M695" s="1"/>
    </row>
    <row r="696">
      <c r="A696" s="1"/>
      <c r="C696" s="1"/>
      <c r="D696" s="1"/>
      <c r="E696" s="1"/>
      <c r="M696" s="1"/>
    </row>
    <row r="697">
      <c r="A697" s="1"/>
      <c r="C697" s="1"/>
      <c r="D697" s="1"/>
      <c r="E697" s="1"/>
      <c r="M697" s="1"/>
    </row>
    <row r="698">
      <c r="A698" s="1"/>
      <c r="C698" s="1"/>
      <c r="D698" s="1"/>
      <c r="E698" s="1"/>
      <c r="M698" s="1"/>
    </row>
    <row r="699">
      <c r="A699" s="1"/>
      <c r="C699" s="1"/>
      <c r="D699" s="1"/>
      <c r="E699" s="1"/>
      <c r="M699" s="1"/>
    </row>
    <row r="700">
      <c r="A700" s="1"/>
      <c r="C700" s="1"/>
      <c r="D700" s="1"/>
      <c r="E700" s="1"/>
      <c r="M700" s="1"/>
    </row>
    <row r="701">
      <c r="A701" s="1"/>
      <c r="C701" s="1"/>
      <c r="D701" s="1"/>
      <c r="E701" s="1"/>
      <c r="M701" s="1"/>
    </row>
    <row r="702">
      <c r="A702" s="1"/>
      <c r="C702" s="1"/>
      <c r="D702" s="1"/>
      <c r="E702" s="1"/>
      <c r="M702" s="1"/>
    </row>
    <row r="703">
      <c r="A703" s="1"/>
      <c r="C703" s="1"/>
      <c r="D703" s="1"/>
      <c r="E703" s="1"/>
      <c r="M703" s="1"/>
    </row>
    <row r="704">
      <c r="A704" s="1"/>
      <c r="C704" s="1"/>
      <c r="D704" s="1"/>
      <c r="E704" s="1"/>
      <c r="M704" s="1"/>
    </row>
    <row r="705">
      <c r="A705" s="1"/>
      <c r="C705" s="1"/>
      <c r="D705" s="1"/>
      <c r="E705" s="1"/>
      <c r="M705" s="1"/>
    </row>
    <row r="706">
      <c r="A706" s="1"/>
      <c r="C706" s="1"/>
      <c r="D706" s="1"/>
      <c r="E706" s="1"/>
      <c r="M706" s="1"/>
    </row>
    <row r="707">
      <c r="A707" s="1"/>
      <c r="C707" s="1"/>
      <c r="D707" s="1"/>
      <c r="E707" s="1"/>
      <c r="M707" s="1"/>
    </row>
    <row r="708">
      <c r="A708" s="1"/>
      <c r="C708" s="1"/>
      <c r="D708" s="1"/>
      <c r="E708" s="1"/>
      <c r="M708" s="1"/>
    </row>
    <row r="709">
      <c r="A709" s="1"/>
      <c r="C709" s="1"/>
      <c r="D709" s="1"/>
      <c r="E709" s="1"/>
      <c r="M709" s="1"/>
    </row>
    <row r="710">
      <c r="A710" s="1"/>
      <c r="C710" s="1"/>
      <c r="D710" s="1"/>
      <c r="E710" s="1"/>
      <c r="M710" s="1"/>
    </row>
    <row r="711">
      <c r="A711" s="1"/>
      <c r="C711" s="1"/>
      <c r="D711" s="1"/>
      <c r="E711" s="1"/>
      <c r="M711" s="1"/>
    </row>
    <row r="712">
      <c r="A712" s="1"/>
      <c r="C712" s="1"/>
      <c r="D712" s="1"/>
      <c r="E712" s="1"/>
      <c r="M712" s="1"/>
    </row>
    <row r="713">
      <c r="A713" s="1"/>
      <c r="C713" s="1"/>
      <c r="D713" s="1"/>
      <c r="E713" s="1"/>
      <c r="M713" s="1"/>
    </row>
    <row r="714">
      <c r="A714" s="1"/>
      <c r="C714" s="1"/>
      <c r="D714" s="1"/>
      <c r="E714" s="1"/>
      <c r="M714" s="1"/>
    </row>
    <row r="715">
      <c r="A715" s="1"/>
      <c r="C715" s="1"/>
      <c r="D715" s="1"/>
      <c r="E715" s="1"/>
      <c r="M715" s="1"/>
    </row>
    <row r="716">
      <c r="A716" s="1"/>
      <c r="C716" s="1"/>
      <c r="D716" s="1"/>
      <c r="E716" s="1"/>
      <c r="M716" s="1"/>
    </row>
    <row r="717">
      <c r="A717" s="1"/>
      <c r="C717" s="1"/>
      <c r="D717" s="1"/>
      <c r="E717" s="1"/>
      <c r="M717" s="1"/>
    </row>
    <row r="718">
      <c r="A718" s="1"/>
      <c r="C718" s="1"/>
      <c r="D718" s="1"/>
      <c r="E718" s="1"/>
      <c r="M718" s="1"/>
    </row>
    <row r="719">
      <c r="A719" s="1"/>
      <c r="C719" s="1"/>
      <c r="D719" s="1"/>
      <c r="E719" s="1"/>
      <c r="M719" s="1"/>
    </row>
    <row r="720">
      <c r="A720" s="1"/>
      <c r="C720" s="1"/>
      <c r="D720" s="1"/>
      <c r="E720" s="1"/>
      <c r="M720" s="1"/>
    </row>
    <row r="721">
      <c r="A721" s="1"/>
      <c r="C721" s="1"/>
      <c r="D721" s="1"/>
      <c r="E721" s="1"/>
      <c r="M721" s="1"/>
    </row>
    <row r="722">
      <c r="A722" s="1"/>
      <c r="C722" s="1"/>
      <c r="D722" s="1"/>
      <c r="E722" s="1"/>
      <c r="M722" s="1"/>
    </row>
    <row r="723">
      <c r="A723" s="1"/>
      <c r="C723" s="1"/>
      <c r="D723" s="1"/>
      <c r="E723" s="1"/>
      <c r="M723" s="1"/>
    </row>
    <row r="724">
      <c r="A724" s="1"/>
      <c r="C724" s="1"/>
      <c r="D724" s="1"/>
      <c r="E724" s="1"/>
      <c r="M724" s="1"/>
    </row>
    <row r="725">
      <c r="A725" s="1"/>
      <c r="C725" s="1"/>
      <c r="D725" s="1"/>
      <c r="E725" s="1"/>
      <c r="M725" s="1"/>
    </row>
    <row r="726">
      <c r="A726" s="1"/>
      <c r="C726" s="1"/>
      <c r="D726" s="1"/>
      <c r="E726" s="1"/>
      <c r="M726" s="1"/>
    </row>
    <row r="727">
      <c r="A727" s="1"/>
      <c r="C727" s="1"/>
      <c r="D727" s="1"/>
      <c r="E727" s="1"/>
      <c r="M727" s="1"/>
    </row>
    <row r="728">
      <c r="A728" s="1"/>
      <c r="C728" s="1"/>
      <c r="D728" s="1"/>
      <c r="E728" s="1"/>
      <c r="M728" s="1"/>
    </row>
    <row r="729">
      <c r="A729" s="1"/>
      <c r="C729" s="1"/>
      <c r="D729" s="1"/>
      <c r="E729" s="1"/>
      <c r="M729" s="1"/>
    </row>
    <row r="730">
      <c r="A730" s="1"/>
      <c r="C730" s="1"/>
      <c r="D730" s="1"/>
      <c r="E730" s="1"/>
      <c r="M730" s="1"/>
    </row>
    <row r="731">
      <c r="A731" s="1"/>
      <c r="C731" s="1"/>
      <c r="D731" s="1"/>
      <c r="E731" s="1"/>
      <c r="M731" s="1"/>
    </row>
    <row r="732">
      <c r="A732" s="1"/>
      <c r="C732" s="1"/>
      <c r="D732" s="1"/>
      <c r="E732" s="1"/>
      <c r="M732" s="1"/>
    </row>
    <row r="733">
      <c r="A733" s="1"/>
      <c r="C733" s="1"/>
      <c r="D733" s="1"/>
      <c r="E733" s="1"/>
      <c r="M733" s="1"/>
    </row>
    <row r="734">
      <c r="A734" s="1"/>
      <c r="C734" s="1"/>
      <c r="D734" s="1"/>
      <c r="E734" s="1"/>
      <c r="M734" s="1"/>
    </row>
    <row r="735">
      <c r="A735" s="1"/>
      <c r="C735" s="1"/>
      <c r="D735" s="1"/>
      <c r="E735" s="1"/>
      <c r="M735" s="1"/>
    </row>
    <row r="736">
      <c r="A736" s="1"/>
      <c r="C736" s="1"/>
      <c r="D736" s="1"/>
      <c r="E736" s="1"/>
      <c r="M736" s="1"/>
    </row>
    <row r="737">
      <c r="A737" s="1"/>
      <c r="C737" s="1"/>
      <c r="D737" s="1"/>
      <c r="E737" s="1"/>
      <c r="M737" s="1"/>
    </row>
    <row r="738">
      <c r="A738" s="1"/>
      <c r="C738" s="1"/>
      <c r="D738" s="1"/>
      <c r="E738" s="1"/>
      <c r="M738" s="1"/>
    </row>
    <row r="739">
      <c r="A739" s="1"/>
      <c r="C739" s="1"/>
      <c r="D739" s="1"/>
      <c r="E739" s="1"/>
      <c r="M739" s="1"/>
    </row>
    <row r="740">
      <c r="A740" s="1"/>
      <c r="C740" s="1"/>
      <c r="D740" s="1"/>
      <c r="E740" s="1"/>
      <c r="M740" s="1"/>
    </row>
    <row r="741">
      <c r="A741" s="1"/>
      <c r="C741" s="1"/>
      <c r="D741" s="1"/>
      <c r="E741" s="1"/>
      <c r="M741" s="1"/>
    </row>
    <row r="742">
      <c r="A742" s="1"/>
      <c r="C742" s="1"/>
      <c r="D742" s="1"/>
      <c r="E742" s="1"/>
      <c r="M742" s="1"/>
    </row>
    <row r="743">
      <c r="A743" s="1"/>
      <c r="C743" s="1"/>
      <c r="D743" s="1"/>
      <c r="E743" s="1"/>
      <c r="M743" s="1"/>
    </row>
    <row r="744">
      <c r="A744" s="1"/>
      <c r="C744" s="1"/>
      <c r="D744" s="1"/>
      <c r="E744" s="1"/>
      <c r="M744" s="1"/>
    </row>
    <row r="745">
      <c r="A745" s="1"/>
      <c r="C745" s="1"/>
      <c r="D745" s="1"/>
      <c r="E745" s="1"/>
      <c r="M745" s="1"/>
    </row>
    <row r="746">
      <c r="A746" s="1"/>
      <c r="C746" s="1"/>
      <c r="D746" s="1"/>
      <c r="E746" s="1"/>
      <c r="M746" s="1"/>
    </row>
    <row r="747">
      <c r="A747" s="1"/>
      <c r="C747" s="1"/>
      <c r="D747" s="1"/>
      <c r="E747" s="1"/>
      <c r="M747" s="1"/>
    </row>
    <row r="748">
      <c r="A748" s="1"/>
      <c r="C748" s="1"/>
      <c r="D748" s="1"/>
      <c r="E748" s="1"/>
      <c r="M748" s="1"/>
    </row>
    <row r="749">
      <c r="A749" s="1"/>
      <c r="C749" s="1"/>
      <c r="D749" s="1"/>
      <c r="E749" s="1"/>
      <c r="M749" s="1"/>
    </row>
    <row r="750">
      <c r="A750" s="1"/>
      <c r="C750" s="1"/>
      <c r="D750" s="1"/>
      <c r="E750" s="1"/>
      <c r="M750" s="1"/>
    </row>
    <row r="751">
      <c r="A751" s="1"/>
      <c r="C751" s="1"/>
      <c r="D751" s="1"/>
      <c r="E751" s="1"/>
      <c r="M751" s="1"/>
    </row>
    <row r="752">
      <c r="A752" s="1"/>
      <c r="C752" s="1"/>
      <c r="D752" s="1"/>
      <c r="E752" s="1"/>
      <c r="M752" s="1"/>
    </row>
    <row r="753">
      <c r="A753" s="1"/>
      <c r="C753" s="1"/>
      <c r="D753" s="1"/>
      <c r="E753" s="1"/>
      <c r="M753" s="1"/>
    </row>
    <row r="754">
      <c r="A754" s="1"/>
      <c r="C754" s="1"/>
      <c r="D754" s="1"/>
      <c r="E754" s="1"/>
      <c r="M754" s="1"/>
    </row>
    <row r="755">
      <c r="A755" s="1"/>
      <c r="C755" s="1"/>
      <c r="D755" s="1"/>
      <c r="E755" s="1"/>
      <c r="M755" s="1"/>
    </row>
    <row r="756">
      <c r="A756" s="1"/>
      <c r="C756" s="1"/>
      <c r="D756" s="1"/>
      <c r="E756" s="1"/>
      <c r="M756" s="1"/>
    </row>
    <row r="757">
      <c r="A757" s="1"/>
      <c r="C757" s="1"/>
      <c r="D757" s="1"/>
      <c r="E757" s="1"/>
      <c r="M757" s="1"/>
    </row>
    <row r="758">
      <c r="A758" s="1"/>
      <c r="C758" s="1"/>
      <c r="D758" s="1"/>
      <c r="E758" s="1"/>
      <c r="M758" s="1"/>
    </row>
    <row r="759">
      <c r="A759" s="1"/>
      <c r="C759" s="1"/>
      <c r="D759" s="1"/>
      <c r="E759" s="1"/>
      <c r="M759" s="1"/>
    </row>
    <row r="760">
      <c r="A760" s="1"/>
      <c r="C760" s="1"/>
      <c r="D760" s="1"/>
      <c r="E760" s="1"/>
      <c r="M760" s="1"/>
    </row>
    <row r="761">
      <c r="A761" s="1"/>
      <c r="C761" s="1"/>
      <c r="D761" s="1"/>
      <c r="E761" s="1"/>
      <c r="M761" s="1"/>
    </row>
    <row r="762">
      <c r="A762" s="1"/>
      <c r="C762" s="1"/>
      <c r="D762" s="1"/>
      <c r="E762" s="1"/>
      <c r="M762" s="1"/>
    </row>
    <row r="763">
      <c r="A763" s="1"/>
      <c r="C763" s="1"/>
      <c r="D763" s="1"/>
      <c r="E763" s="1"/>
      <c r="M763" s="1"/>
    </row>
    <row r="764">
      <c r="A764" s="1"/>
      <c r="C764" s="1"/>
      <c r="D764" s="1"/>
      <c r="E764" s="1"/>
      <c r="M764" s="1"/>
    </row>
    <row r="765">
      <c r="A765" s="1"/>
      <c r="C765" s="1"/>
      <c r="D765" s="1"/>
      <c r="E765" s="1"/>
      <c r="M765" s="1"/>
    </row>
    <row r="766">
      <c r="A766" s="1"/>
      <c r="C766" s="1"/>
      <c r="D766" s="1"/>
      <c r="E766" s="1"/>
      <c r="M766" s="1"/>
    </row>
    <row r="767">
      <c r="A767" s="1"/>
      <c r="C767" s="1"/>
      <c r="D767" s="1"/>
      <c r="E767" s="1"/>
      <c r="M767" s="1"/>
    </row>
    <row r="768">
      <c r="A768" s="1"/>
      <c r="C768" s="1"/>
      <c r="D768" s="1"/>
      <c r="E768" s="1"/>
      <c r="M768" s="1"/>
    </row>
    <row r="769">
      <c r="A769" s="1"/>
      <c r="C769" s="1"/>
      <c r="D769" s="1"/>
      <c r="E769" s="1"/>
      <c r="M769" s="1"/>
    </row>
    <row r="770">
      <c r="A770" s="1"/>
      <c r="C770" s="1"/>
      <c r="D770" s="1"/>
      <c r="E770" s="1"/>
      <c r="M770" s="1"/>
    </row>
    <row r="771">
      <c r="A771" s="1"/>
      <c r="C771" s="1"/>
      <c r="D771" s="1"/>
      <c r="E771" s="1"/>
      <c r="M771" s="1"/>
    </row>
    <row r="772">
      <c r="A772" s="1"/>
      <c r="C772" s="1"/>
      <c r="D772" s="1"/>
      <c r="E772" s="1"/>
      <c r="M772" s="1"/>
    </row>
    <row r="773">
      <c r="A773" s="1"/>
      <c r="C773" s="1"/>
      <c r="D773" s="1"/>
      <c r="E773" s="1"/>
      <c r="M773" s="1"/>
    </row>
    <row r="774">
      <c r="A774" s="1"/>
      <c r="C774" s="1"/>
      <c r="D774" s="1"/>
      <c r="E774" s="1"/>
      <c r="M774" s="1"/>
    </row>
    <row r="775">
      <c r="A775" s="1"/>
      <c r="C775" s="1"/>
      <c r="D775" s="1"/>
      <c r="E775" s="1"/>
      <c r="M775" s="1"/>
    </row>
    <row r="776">
      <c r="A776" s="1"/>
      <c r="C776" s="1"/>
      <c r="D776" s="1"/>
      <c r="E776" s="1"/>
      <c r="M776" s="1"/>
    </row>
    <row r="777">
      <c r="A777" s="1"/>
      <c r="C777" s="1"/>
      <c r="D777" s="1"/>
      <c r="E777" s="1"/>
      <c r="M777" s="1"/>
    </row>
    <row r="778">
      <c r="A778" s="1"/>
      <c r="C778" s="1"/>
      <c r="D778" s="1"/>
      <c r="E778" s="1"/>
      <c r="M778" s="1"/>
    </row>
    <row r="779">
      <c r="A779" s="1"/>
      <c r="C779" s="1"/>
      <c r="D779" s="1"/>
      <c r="E779" s="1"/>
      <c r="M779" s="1"/>
    </row>
    <row r="780">
      <c r="A780" s="1"/>
      <c r="C780" s="1"/>
      <c r="D780" s="1"/>
      <c r="E780" s="1"/>
      <c r="M780" s="1"/>
    </row>
    <row r="781">
      <c r="A781" s="1"/>
      <c r="C781" s="1"/>
      <c r="D781" s="1"/>
      <c r="E781" s="1"/>
      <c r="M781" s="1"/>
    </row>
    <row r="782">
      <c r="A782" s="1"/>
      <c r="C782" s="1"/>
      <c r="D782" s="1"/>
      <c r="E782" s="1"/>
      <c r="M782" s="1"/>
    </row>
    <row r="783">
      <c r="A783" s="1"/>
      <c r="C783" s="1"/>
      <c r="D783" s="1"/>
      <c r="E783" s="1"/>
      <c r="M783" s="1"/>
    </row>
    <row r="784">
      <c r="A784" s="1"/>
      <c r="C784" s="1"/>
      <c r="D784" s="1"/>
      <c r="E784" s="1"/>
      <c r="M784" s="1"/>
    </row>
    <row r="785">
      <c r="A785" s="1"/>
      <c r="C785" s="1"/>
      <c r="D785" s="1"/>
      <c r="E785" s="1"/>
      <c r="M785" s="1"/>
    </row>
    <row r="786">
      <c r="A786" s="1"/>
      <c r="C786" s="1"/>
      <c r="D786" s="1"/>
      <c r="E786" s="1"/>
      <c r="M786" s="1"/>
    </row>
    <row r="787">
      <c r="A787" s="1"/>
      <c r="C787" s="1"/>
      <c r="D787" s="1"/>
      <c r="E787" s="1"/>
      <c r="M787" s="1"/>
    </row>
    <row r="788">
      <c r="A788" s="1"/>
      <c r="C788" s="1"/>
      <c r="D788" s="1"/>
      <c r="E788" s="1"/>
      <c r="M788" s="1"/>
    </row>
    <row r="789">
      <c r="A789" s="1"/>
      <c r="C789" s="1"/>
      <c r="D789" s="1"/>
      <c r="E789" s="1"/>
      <c r="M789" s="1"/>
    </row>
    <row r="790">
      <c r="A790" s="1"/>
      <c r="C790" s="1"/>
      <c r="D790" s="1"/>
      <c r="E790" s="1"/>
      <c r="M790" s="1"/>
    </row>
    <row r="791">
      <c r="A791" s="1"/>
      <c r="C791" s="1"/>
      <c r="D791" s="1"/>
      <c r="E791" s="1"/>
      <c r="M791" s="1"/>
    </row>
    <row r="792">
      <c r="A792" s="1"/>
      <c r="C792" s="1"/>
      <c r="D792" s="1"/>
      <c r="E792" s="1"/>
      <c r="M792" s="1"/>
    </row>
    <row r="793">
      <c r="A793" s="1"/>
      <c r="C793" s="1"/>
      <c r="D793" s="1"/>
      <c r="E793" s="1"/>
      <c r="M793" s="1"/>
    </row>
    <row r="794">
      <c r="A794" s="1"/>
      <c r="C794" s="1"/>
      <c r="D794" s="1"/>
      <c r="E794" s="1"/>
      <c r="M794" s="1"/>
    </row>
    <row r="795">
      <c r="A795" s="1"/>
      <c r="C795" s="1"/>
      <c r="D795" s="1"/>
      <c r="E795" s="1"/>
      <c r="M795" s="1"/>
    </row>
    <row r="796">
      <c r="A796" s="1"/>
      <c r="C796" s="1"/>
      <c r="D796" s="1"/>
      <c r="E796" s="1"/>
      <c r="M796" s="1"/>
    </row>
    <row r="797">
      <c r="A797" s="1"/>
      <c r="C797" s="1"/>
      <c r="D797" s="1"/>
      <c r="E797" s="1"/>
      <c r="M797" s="1"/>
    </row>
    <row r="798">
      <c r="A798" s="1"/>
      <c r="C798" s="1"/>
      <c r="D798" s="1"/>
      <c r="E798" s="1"/>
      <c r="M798" s="1"/>
    </row>
    <row r="799">
      <c r="A799" s="1"/>
      <c r="C799" s="1"/>
      <c r="D799" s="1"/>
      <c r="E799" s="1"/>
      <c r="M799" s="1"/>
    </row>
    <row r="800">
      <c r="A800" s="1"/>
      <c r="C800" s="1"/>
      <c r="D800" s="1"/>
      <c r="E800" s="1"/>
      <c r="M800" s="1"/>
    </row>
    <row r="801">
      <c r="A801" s="1"/>
      <c r="C801" s="1"/>
      <c r="D801" s="1"/>
      <c r="E801" s="1"/>
      <c r="M801" s="1"/>
    </row>
    <row r="802">
      <c r="A802" s="1"/>
      <c r="C802" s="1"/>
      <c r="D802" s="1"/>
      <c r="E802" s="1"/>
      <c r="M802" s="1"/>
    </row>
    <row r="803">
      <c r="A803" s="1"/>
      <c r="C803" s="1"/>
      <c r="D803" s="1"/>
      <c r="E803" s="1"/>
      <c r="M803" s="1"/>
    </row>
    <row r="804">
      <c r="A804" s="1"/>
      <c r="C804" s="1"/>
      <c r="D804" s="1"/>
      <c r="E804" s="1"/>
      <c r="M804" s="1"/>
    </row>
    <row r="805">
      <c r="A805" s="1"/>
      <c r="C805" s="1"/>
      <c r="D805" s="1"/>
      <c r="E805" s="1"/>
      <c r="M805" s="1"/>
    </row>
    <row r="806">
      <c r="A806" s="1"/>
      <c r="C806" s="1"/>
      <c r="D806" s="1"/>
      <c r="E806" s="1"/>
      <c r="M806" s="1"/>
    </row>
    <row r="807">
      <c r="A807" s="1"/>
      <c r="C807" s="1"/>
      <c r="D807" s="1"/>
      <c r="E807" s="1"/>
      <c r="M807" s="1"/>
    </row>
    <row r="808">
      <c r="A808" s="1"/>
      <c r="C808" s="1"/>
      <c r="D808" s="1"/>
      <c r="E808" s="1"/>
      <c r="M808" s="1"/>
    </row>
    <row r="809">
      <c r="A809" s="1"/>
      <c r="C809" s="1"/>
      <c r="D809" s="1"/>
      <c r="E809" s="1"/>
      <c r="M809" s="1"/>
    </row>
    <row r="810">
      <c r="A810" s="1"/>
      <c r="C810" s="1"/>
      <c r="D810" s="1"/>
      <c r="E810" s="1"/>
      <c r="M810" s="1"/>
    </row>
    <row r="811">
      <c r="A811" s="1"/>
      <c r="C811" s="1"/>
      <c r="D811" s="1"/>
      <c r="E811" s="1"/>
      <c r="M811" s="1"/>
    </row>
    <row r="812">
      <c r="A812" s="1"/>
      <c r="C812" s="1"/>
      <c r="D812" s="1"/>
      <c r="E812" s="1"/>
      <c r="M812" s="1"/>
    </row>
    <row r="813">
      <c r="A813" s="1"/>
      <c r="C813" s="1"/>
      <c r="D813" s="1"/>
      <c r="E813" s="1"/>
      <c r="M813" s="1"/>
    </row>
    <row r="814">
      <c r="A814" s="1"/>
      <c r="C814" s="1"/>
      <c r="D814" s="1"/>
      <c r="E814" s="1"/>
      <c r="M814" s="1"/>
    </row>
    <row r="815">
      <c r="A815" s="1"/>
      <c r="C815" s="1"/>
      <c r="D815" s="1"/>
      <c r="E815" s="1"/>
      <c r="M815" s="1"/>
    </row>
    <row r="816">
      <c r="A816" s="1"/>
      <c r="C816" s="1"/>
      <c r="D816" s="1"/>
      <c r="E816" s="1"/>
      <c r="M816" s="1"/>
    </row>
    <row r="817">
      <c r="A817" s="1"/>
      <c r="C817" s="1"/>
      <c r="D817" s="1"/>
      <c r="E817" s="1"/>
      <c r="M817" s="1"/>
    </row>
    <row r="818">
      <c r="A818" s="1"/>
      <c r="C818" s="1"/>
      <c r="D818" s="1"/>
      <c r="E818" s="1"/>
      <c r="M818" s="1"/>
    </row>
    <row r="819">
      <c r="A819" s="1"/>
      <c r="C819" s="1"/>
      <c r="D819" s="1"/>
      <c r="E819" s="1"/>
      <c r="M819" s="1"/>
    </row>
    <row r="820">
      <c r="A820" s="1"/>
      <c r="C820" s="1"/>
      <c r="D820" s="1"/>
      <c r="E820" s="1"/>
      <c r="M820" s="1"/>
    </row>
    <row r="821">
      <c r="A821" s="1"/>
      <c r="C821" s="1"/>
      <c r="D821" s="1"/>
      <c r="E821" s="1"/>
      <c r="M821" s="1"/>
    </row>
    <row r="822">
      <c r="A822" s="1"/>
      <c r="C822" s="1"/>
      <c r="D822" s="1"/>
      <c r="E822" s="1"/>
      <c r="M822" s="1"/>
    </row>
    <row r="823">
      <c r="A823" s="1"/>
      <c r="C823" s="1"/>
      <c r="D823" s="1"/>
      <c r="E823" s="1"/>
      <c r="M823" s="1"/>
    </row>
    <row r="824">
      <c r="A824" s="1"/>
      <c r="C824" s="1"/>
      <c r="D824" s="1"/>
      <c r="E824" s="1"/>
      <c r="M824" s="1"/>
    </row>
    <row r="825">
      <c r="A825" s="1"/>
      <c r="C825" s="1"/>
      <c r="D825" s="1"/>
      <c r="E825" s="1"/>
      <c r="M825" s="1"/>
    </row>
    <row r="826">
      <c r="A826" s="1"/>
      <c r="C826" s="1"/>
      <c r="D826" s="1"/>
      <c r="E826" s="1"/>
      <c r="M826" s="1"/>
    </row>
    <row r="827">
      <c r="A827" s="1"/>
      <c r="C827" s="1"/>
      <c r="D827" s="1"/>
      <c r="E827" s="1"/>
      <c r="M827" s="1"/>
    </row>
    <row r="828">
      <c r="A828" s="1"/>
      <c r="C828" s="1"/>
      <c r="D828" s="1"/>
      <c r="E828" s="1"/>
      <c r="M828" s="1"/>
    </row>
    <row r="829">
      <c r="A829" s="1"/>
      <c r="C829" s="1"/>
      <c r="D829" s="1"/>
      <c r="E829" s="1"/>
      <c r="M829" s="1"/>
    </row>
    <row r="830">
      <c r="A830" s="1"/>
      <c r="C830" s="1"/>
      <c r="D830" s="1"/>
      <c r="E830" s="1"/>
      <c r="M830" s="1"/>
    </row>
    <row r="831">
      <c r="A831" s="1"/>
      <c r="C831" s="1"/>
      <c r="D831" s="1"/>
      <c r="E831" s="1"/>
      <c r="M831" s="1"/>
    </row>
    <row r="832">
      <c r="A832" s="1"/>
      <c r="C832" s="1"/>
      <c r="D832" s="1"/>
      <c r="E832" s="1"/>
      <c r="M832" s="1"/>
    </row>
    <row r="833">
      <c r="A833" s="1"/>
      <c r="C833" s="1"/>
      <c r="D833" s="1"/>
      <c r="E833" s="1"/>
      <c r="M833" s="1"/>
    </row>
    <row r="834">
      <c r="A834" s="1"/>
      <c r="C834" s="1"/>
      <c r="D834" s="1"/>
      <c r="E834" s="1"/>
      <c r="M834" s="1"/>
    </row>
    <row r="835">
      <c r="A835" s="1"/>
      <c r="C835" s="1"/>
      <c r="D835" s="1"/>
      <c r="E835" s="1"/>
      <c r="M835" s="1"/>
    </row>
    <row r="836">
      <c r="A836" s="1"/>
      <c r="C836" s="1"/>
      <c r="D836" s="1"/>
      <c r="E836" s="1"/>
      <c r="M836" s="1"/>
    </row>
    <row r="837">
      <c r="A837" s="1"/>
      <c r="C837" s="1"/>
      <c r="D837" s="1"/>
      <c r="E837" s="1"/>
      <c r="M837" s="1"/>
    </row>
    <row r="838">
      <c r="A838" s="1"/>
      <c r="C838" s="1"/>
      <c r="D838" s="1"/>
      <c r="E838" s="1"/>
      <c r="M838" s="1"/>
    </row>
    <row r="839">
      <c r="A839" s="1"/>
      <c r="C839" s="1"/>
      <c r="D839" s="1"/>
      <c r="E839" s="1"/>
      <c r="M839" s="1"/>
    </row>
    <row r="840">
      <c r="A840" s="1"/>
      <c r="C840" s="1"/>
      <c r="D840" s="1"/>
      <c r="E840" s="1"/>
      <c r="M840" s="1"/>
    </row>
    <row r="841">
      <c r="A841" s="1"/>
      <c r="C841" s="1"/>
      <c r="D841" s="1"/>
      <c r="E841" s="1"/>
      <c r="M841" s="1"/>
    </row>
    <row r="842">
      <c r="A842" s="1"/>
      <c r="C842" s="1"/>
      <c r="D842" s="1"/>
      <c r="E842" s="1"/>
      <c r="M842" s="1"/>
    </row>
    <row r="843">
      <c r="A843" s="1"/>
      <c r="C843" s="1"/>
      <c r="D843" s="1"/>
      <c r="E843" s="1"/>
      <c r="M843" s="1"/>
    </row>
    <row r="844">
      <c r="A844" s="1"/>
      <c r="C844" s="1"/>
      <c r="D844" s="1"/>
      <c r="E844" s="1"/>
      <c r="M844" s="1"/>
    </row>
    <row r="845">
      <c r="A845" s="1"/>
      <c r="C845" s="1"/>
      <c r="D845" s="1"/>
      <c r="E845" s="1"/>
      <c r="M845" s="1"/>
    </row>
    <row r="846">
      <c r="A846" s="1"/>
      <c r="C846" s="1"/>
      <c r="D846" s="1"/>
      <c r="E846" s="1"/>
      <c r="M846" s="1"/>
    </row>
    <row r="847">
      <c r="A847" s="1"/>
      <c r="C847" s="1"/>
      <c r="D847" s="1"/>
      <c r="E847" s="1"/>
      <c r="M847" s="1"/>
    </row>
    <row r="848">
      <c r="A848" s="1"/>
      <c r="C848" s="1"/>
      <c r="D848" s="1"/>
      <c r="E848" s="1"/>
      <c r="M848" s="1"/>
    </row>
    <row r="849">
      <c r="A849" s="1"/>
      <c r="C849" s="1"/>
      <c r="D849" s="1"/>
      <c r="E849" s="1"/>
      <c r="M849" s="1"/>
    </row>
    <row r="850">
      <c r="A850" s="1"/>
      <c r="C850" s="1"/>
      <c r="D850" s="1"/>
      <c r="E850" s="1"/>
      <c r="M850" s="1"/>
    </row>
    <row r="851">
      <c r="A851" s="1"/>
      <c r="C851" s="1"/>
      <c r="D851" s="1"/>
      <c r="E851" s="1"/>
      <c r="M851" s="1"/>
    </row>
    <row r="852">
      <c r="A852" s="1"/>
      <c r="C852" s="1"/>
      <c r="D852" s="1"/>
      <c r="E852" s="1"/>
      <c r="M852" s="1"/>
    </row>
    <row r="853">
      <c r="A853" s="1"/>
      <c r="C853" s="1"/>
      <c r="D853" s="1"/>
      <c r="E853" s="1"/>
      <c r="M853" s="1"/>
    </row>
    <row r="854">
      <c r="A854" s="1"/>
      <c r="C854" s="1"/>
      <c r="D854" s="1"/>
      <c r="E854" s="1"/>
      <c r="M854" s="1"/>
    </row>
    <row r="855">
      <c r="A855" s="1"/>
      <c r="C855" s="1"/>
      <c r="D855" s="1"/>
      <c r="E855" s="1"/>
      <c r="M855" s="1"/>
    </row>
    <row r="856">
      <c r="A856" s="1"/>
      <c r="C856" s="1"/>
      <c r="D856" s="1"/>
      <c r="E856" s="1"/>
      <c r="M856" s="1"/>
    </row>
    <row r="857">
      <c r="A857" s="1"/>
      <c r="C857" s="1"/>
      <c r="D857" s="1"/>
      <c r="E857" s="1"/>
      <c r="M857" s="1"/>
    </row>
    <row r="858">
      <c r="A858" s="1"/>
      <c r="C858" s="1"/>
      <c r="D858" s="1"/>
      <c r="E858" s="1"/>
      <c r="M858" s="1"/>
    </row>
    <row r="859">
      <c r="A859" s="1"/>
      <c r="C859" s="1"/>
      <c r="D859" s="1"/>
      <c r="E859" s="1"/>
      <c r="M859" s="1"/>
    </row>
    <row r="860">
      <c r="A860" s="1"/>
      <c r="C860" s="1"/>
      <c r="D860" s="1"/>
      <c r="E860" s="1"/>
      <c r="M860" s="1"/>
    </row>
    <row r="861">
      <c r="A861" s="1"/>
      <c r="C861" s="1"/>
      <c r="D861" s="1"/>
      <c r="E861" s="1"/>
      <c r="M861" s="1"/>
    </row>
    <row r="862">
      <c r="A862" s="1"/>
      <c r="C862" s="1"/>
      <c r="D862" s="1"/>
      <c r="E862" s="1"/>
      <c r="M862" s="1"/>
    </row>
    <row r="863">
      <c r="A863" s="1"/>
      <c r="C863" s="1"/>
      <c r="D863" s="1"/>
      <c r="E863" s="1"/>
      <c r="M863" s="1"/>
    </row>
    <row r="864">
      <c r="A864" s="1"/>
      <c r="C864" s="1"/>
      <c r="D864" s="1"/>
      <c r="E864" s="1"/>
      <c r="M864" s="1"/>
    </row>
    <row r="865">
      <c r="A865" s="1"/>
      <c r="C865" s="1"/>
      <c r="D865" s="1"/>
      <c r="E865" s="1"/>
      <c r="M865" s="1"/>
    </row>
    <row r="866">
      <c r="A866" s="1"/>
      <c r="C866" s="1"/>
      <c r="D866" s="1"/>
      <c r="E866" s="1"/>
      <c r="M866" s="1"/>
    </row>
    <row r="867">
      <c r="A867" s="1"/>
      <c r="C867" s="1"/>
      <c r="D867" s="1"/>
      <c r="E867" s="1"/>
      <c r="M867" s="1"/>
    </row>
    <row r="868">
      <c r="A868" s="1"/>
      <c r="C868" s="1"/>
      <c r="D868" s="1"/>
      <c r="E868" s="1"/>
      <c r="M868" s="1"/>
    </row>
    <row r="869">
      <c r="A869" s="1"/>
      <c r="C869" s="1"/>
      <c r="D869" s="1"/>
      <c r="E869" s="1"/>
      <c r="M869" s="1"/>
    </row>
    <row r="870">
      <c r="A870" s="1"/>
      <c r="C870" s="1"/>
      <c r="D870" s="1"/>
      <c r="E870" s="1"/>
      <c r="M870" s="1"/>
    </row>
    <row r="871">
      <c r="A871" s="1"/>
      <c r="C871" s="1"/>
      <c r="D871" s="1"/>
      <c r="E871" s="1"/>
      <c r="M871" s="1"/>
    </row>
    <row r="872">
      <c r="A872" s="1"/>
      <c r="C872" s="1"/>
      <c r="D872" s="1"/>
      <c r="E872" s="1"/>
      <c r="M872" s="1"/>
    </row>
    <row r="873">
      <c r="A873" s="1"/>
      <c r="C873" s="1"/>
      <c r="D873" s="1"/>
      <c r="E873" s="1"/>
      <c r="M873" s="1"/>
    </row>
    <row r="874">
      <c r="A874" s="1"/>
      <c r="C874" s="1"/>
      <c r="D874" s="1"/>
      <c r="E874" s="1"/>
      <c r="M874" s="1"/>
    </row>
    <row r="875">
      <c r="A875" s="1"/>
      <c r="C875" s="1"/>
      <c r="D875" s="1"/>
      <c r="E875" s="1"/>
      <c r="M875" s="1"/>
    </row>
    <row r="876">
      <c r="A876" s="1"/>
      <c r="C876" s="1"/>
      <c r="D876" s="1"/>
      <c r="E876" s="1"/>
      <c r="M876" s="1"/>
    </row>
    <row r="877">
      <c r="A877" s="1"/>
      <c r="C877" s="1"/>
      <c r="D877" s="1"/>
      <c r="E877" s="1"/>
      <c r="M877" s="1"/>
    </row>
    <row r="878">
      <c r="A878" s="1"/>
      <c r="C878" s="1"/>
      <c r="D878" s="1"/>
      <c r="E878" s="1"/>
      <c r="M878" s="1"/>
    </row>
    <row r="879">
      <c r="A879" s="1"/>
      <c r="C879" s="1"/>
      <c r="D879" s="1"/>
      <c r="E879" s="1"/>
      <c r="M879" s="1"/>
    </row>
    <row r="880">
      <c r="A880" s="1"/>
      <c r="C880" s="1"/>
      <c r="D880" s="1"/>
      <c r="E880" s="1"/>
      <c r="M880" s="1"/>
    </row>
    <row r="881">
      <c r="A881" s="1"/>
      <c r="C881" s="1"/>
      <c r="D881" s="1"/>
      <c r="E881" s="1"/>
      <c r="M881" s="1"/>
    </row>
    <row r="882">
      <c r="A882" s="1"/>
      <c r="C882" s="1"/>
      <c r="D882" s="1"/>
      <c r="E882" s="1"/>
      <c r="M882" s="1"/>
    </row>
    <row r="883">
      <c r="A883" s="1"/>
      <c r="C883" s="1"/>
      <c r="D883" s="1"/>
      <c r="E883" s="1"/>
      <c r="M883" s="1"/>
    </row>
    <row r="884">
      <c r="A884" s="1"/>
      <c r="C884" s="1"/>
      <c r="D884" s="1"/>
      <c r="E884" s="1"/>
      <c r="M884" s="1"/>
    </row>
    <row r="885">
      <c r="A885" s="1"/>
      <c r="C885" s="1"/>
      <c r="D885" s="1"/>
      <c r="E885" s="1"/>
      <c r="M885" s="1"/>
    </row>
    <row r="886">
      <c r="A886" s="1"/>
      <c r="C886" s="1"/>
      <c r="D886" s="1"/>
      <c r="E886" s="1"/>
      <c r="M886" s="1"/>
    </row>
    <row r="887">
      <c r="A887" s="1"/>
      <c r="C887" s="1"/>
      <c r="D887" s="1"/>
      <c r="E887" s="1"/>
      <c r="M887" s="1"/>
    </row>
    <row r="888">
      <c r="A888" s="1"/>
      <c r="C888" s="1"/>
      <c r="D888" s="1"/>
      <c r="E888" s="1"/>
      <c r="M888" s="1"/>
    </row>
    <row r="889">
      <c r="A889" s="1"/>
      <c r="C889" s="1"/>
      <c r="D889" s="1"/>
      <c r="E889" s="1"/>
      <c r="M889" s="1"/>
    </row>
    <row r="890">
      <c r="A890" s="1"/>
      <c r="C890" s="1"/>
      <c r="D890" s="1"/>
      <c r="E890" s="1"/>
      <c r="M890" s="1"/>
    </row>
    <row r="891">
      <c r="A891" s="1"/>
      <c r="C891" s="1"/>
      <c r="D891" s="1"/>
      <c r="E891" s="1"/>
      <c r="M891" s="1"/>
    </row>
    <row r="892">
      <c r="A892" s="1"/>
      <c r="C892" s="1"/>
      <c r="D892" s="1"/>
      <c r="E892" s="1"/>
      <c r="M892" s="1"/>
    </row>
    <row r="893">
      <c r="A893" s="1"/>
      <c r="C893" s="1"/>
      <c r="D893" s="1"/>
      <c r="E893" s="1"/>
      <c r="M893" s="1"/>
    </row>
    <row r="894">
      <c r="A894" s="1"/>
      <c r="C894" s="1"/>
      <c r="D894" s="1"/>
      <c r="E894" s="1"/>
      <c r="M894" s="1"/>
    </row>
    <row r="895">
      <c r="A895" s="1"/>
      <c r="C895" s="1"/>
      <c r="D895" s="1"/>
      <c r="E895" s="1"/>
      <c r="M895" s="1"/>
    </row>
    <row r="896">
      <c r="A896" s="1"/>
      <c r="C896" s="1"/>
      <c r="D896" s="1"/>
      <c r="E896" s="1"/>
      <c r="M896" s="1"/>
    </row>
    <row r="897">
      <c r="A897" s="1"/>
      <c r="C897" s="1"/>
      <c r="D897" s="1"/>
      <c r="E897" s="1"/>
      <c r="M897" s="1"/>
    </row>
    <row r="898">
      <c r="A898" s="1"/>
      <c r="C898" s="1"/>
      <c r="D898" s="1"/>
      <c r="E898" s="1"/>
      <c r="M898" s="1"/>
    </row>
    <row r="899">
      <c r="A899" s="1"/>
      <c r="C899" s="1"/>
      <c r="D899" s="1"/>
      <c r="E899" s="1"/>
      <c r="M899" s="1"/>
    </row>
    <row r="900">
      <c r="A900" s="1"/>
      <c r="C900" s="1"/>
      <c r="D900" s="1"/>
      <c r="E900" s="1"/>
      <c r="M900" s="1"/>
    </row>
    <row r="901">
      <c r="A901" s="1"/>
      <c r="C901" s="1"/>
      <c r="D901" s="1"/>
      <c r="E901" s="1"/>
      <c r="M901" s="1"/>
    </row>
    <row r="902">
      <c r="A902" s="1"/>
      <c r="C902" s="1"/>
      <c r="D902" s="1"/>
      <c r="E902" s="1"/>
      <c r="M902" s="1"/>
    </row>
    <row r="903">
      <c r="A903" s="1"/>
      <c r="C903" s="1"/>
      <c r="D903" s="1"/>
      <c r="E903" s="1"/>
      <c r="M903" s="1"/>
    </row>
    <row r="904">
      <c r="A904" s="1"/>
      <c r="C904" s="1"/>
      <c r="D904" s="1"/>
      <c r="E904" s="1"/>
      <c r="M904" s="1"/>
    </row>
    <row r="905">
      <c r="A905" s="1"/>
      <c r="C905" s="1"/>
      <c r="D905" s="1"/>
      <c r="E905" s="1"/>
      <c r="M905" s="1"/>
    </row>
    <row r="906">
      <c r="A906" s="1"/>
      <c r="C906" s="1"/>
      <c r="D906" s="1"/>
      <c r="E906" s="1"/>
      <c r="M906" s="1"/>
    </row>
    <row r="907">
      <c r="A907" s="1"/>
      <c r="C907" s="1"/>
      <c r="D907" s="1"/>
      <c r="E907" s="1"/>
      <c r="M907" s="1"/>
    </row>
    <row r="908">
      <c r="A908" s="1"/>
      <c r="C908" s="1"/>
      <c r="D908" s="1"/>
      <c r="E908" s="1"/>
      <c r="M908" s="1"/>
    </row>
    <row r="909">
      <c r="A909" s="1"/>
      <c r="C909" s="1"/>
      <c r="D909" s="1"/>
      <c r="E909" s="1"/>
      <c r="M909" s="1"/>
    </row>
    <row r="910">
      <c r="A910" s="1"/>
      <c r="C910" s="1"/>
      <c r="D910" s="1"/>
      <c r="E910" s="1"/>
      <c r="M910" s="1"/>
    </row>
    <row r="911">
      <c r="A911" s="1"/>
      <c r="C911" s="1"/>
      <c r="D911" s="1"/>
      <c r="E911" s="1"/>
      <c r="M911" s="1"/>
    </row>
    <row r="912">
      <c r="A912" s="1"/>
      <c r="C912" s="1"/>
      <c r="D912" s="1"/>
      <c r="E912" s="1"/>
      <c r="M912" s="1"/>
    </row>
    <row r="913">
      <c r="A913" s="1"/>
      <c r="C913" s="1"/>
      <c r="D913" s="1"/>
      <c r="E913" s="1"/>
      <c r="M913" s="1"/>
    </row>
    <row r="914">
      <c r="A914" s="1"/>
      <c r="C914" s="1"/>
      <c r="D914" s="1"/>
      <c r="E914" s="1"/>
      <c r="M914" s="1"/>
    </row>
    <row r="915">
      <c r="A915" s="1"/>
      <c r="C915" s="1"/>
      <c r="D915" s="1"/>
      <c r="E915" s="1"/>
      <c r="M915" s="1"/>
    </row>
    <row r="916">
      <c r="A916" s="1"/>
      <c r="C916" s="1"/>
      <c r="D916" s="1"/>
      <c r="E916" s="1"/>
      <c r="M916" s="1"/>
    </row>
    <row r="917">
      <c r="A917" s="1"/>
      <c r="C917" s="1"/>
      <c r="D917" s="1"/>
      <c r="E917" s="1"/>
      <c r="M917" s="1"/>
    </row>
    <row r="918">
      <c r="A918" s="1"/>
      <c r="C918" s="1"/>
      <c r="D918" s="1"/>
      <c r="E918" s="1"/>
      <c r="M918" s="1"/>
    </row>
    <row r="919">
      <c r="A919" s="1"/>
      <c r="C919" s="1"/>
      <c r="D919" s="1"/>
      <c r="E919" s="1"/>
      <c r="M919" s="1"/>
    </row>
    <row r="920">
      <c r="A920" s="1"/>
      <c r="C920" s="1"/>
      <c r="D920" s="1"/>
      <c r="E920" s="1"/>
      <c r="M920" s="1"/>
    </row>
    <row r="921">
      <c r="A921" s="1"/>
      <c r="C921" s="1"/>
      <c r="D921" s="1"/>
      <c r="E921" s="1"/>
      <c r="M921" s="1"/>
    </row>
    <row r="922">
      <c r="A922" s="1"/>
      <c r="C922" s="1"/>
      <c r="D922" s="1"/>
      <c r="E922" s="1"/>
      <c r="M922" s="1"/>
    </row>
    <row r="923">
      <c r="A923" s="1"/>
      <c r="C923" s="1"/>
      <c r="D923" s="1"/>
      <c r="E923" s="1"/>
      <c r="M923" s="1"/>
    </row>
    <row r="924">
      <c r="A924" s="1"/>
      <c r="C924" s="1"/>
      <c r="D924" s="1"/>
      <c r="E924" s="1"/>
      <c r="M924" s="1"/>
    </row>
    <row r="925">
      <c r="A925" s="1"/>
      <c r="C925" s="1"/>
      <c r="D925" s="1"/>
      <c r="E925" s="1"/>
      <c r="M925" s="1"/>
    </row>
    <row r="926">
      <c r="A926" s="1"/>
      <c r="C926" s="1"/>
      <c r="D926" s="1"/>
      <c r="E926" s="1"/>
      <c r="M926" s="1"/>
    </row>
    <row r="927">
      <c r="A927" s="1"/>
      <c r="C927" s="1"/>
      <c r="D927" s="1"/>
      <c r="E927" s="1"/>
      <c r="M927" s="1"/>
    </row>
    <row r="928">
      <c r="A928" s="1"/>
      <c r="C928" s="1"/>
      <c r="D928" s="1"/>
      <c r="E928" s="1"/>
      <c r="M928" s="1"/>
    </row>
    <row r="929">
      <c r="A929" s="1"/>
      <c r="C929" s="1"/>
      <c r="D929" s="1"/>
      <c r="E929" s="1"/>
      <c r="M929" s="1"/>
    </row>
    <row r="930">
      <c r="A930" s="1"/>
      <c r="C930" s="1"/>
      <c r="D930" s="1"/>
      <c r="E930" s="1"/>
      <c r="M930" s="1"/>
    </row>
    <row r="931">
      <c r="A931" s="1"/>
      <c r="C931" s="1"/>
      <c r="D931" s="1"/>
      <c r="E931" s="1"/>
      <c r="M931" s="1"/>
    </row>
    <row r="932">
      <c r="A932" s="1"/>
      <c r="C932" s="1"/>
      <c r="D932" s="1"/>
      <c r="E932" s="1"/>
      <c r="M932" s="1"/>
    </row>
    <row r="933">
      <c r="A933" s="1"/>
      <c r="C933" s="1"/>
      <c r="D933" s="1"/>
      <c r="E933" s="1"/>
      <c r="M933" s="1"/>
    </row>
    <row r="934">
      <c r="A934" s="1"/>
      <c r="C934" s="1"/>
      <c r="D934" s="1"/>
      <c r="E934" s="1"/>
      <c r="M934" s="1"/>
    </row>
    <row r="935">
      <c r="A935" s="1"/>
      <c r="C935" s="1"/>
      <c r="D935" s="1"/>
      <c r="E935" s="1"/>
      <c r="M935" s="1"/>
    </row>
    <row r="936">
      <c r="A936" s="1"/>
      <c r="C936" s="1"/>
      <c r="D936" s="1"/>
      <c r="E936" s="1"/>
      <c r="M936" s="1"/>
    </row>
    <row r="937">
      <c r="A937" s="1"/>
      <c r="C937" s="1"/>
      <c r="D937" s="1"/>
      <c r="E937" s="1"/>
      <c r="M937" s="1"/>
    </row>
    <row r="938">
      <c r="A938" s="1"/>
      <c r="C938" s="1"/>
      <c r="D938" s="1"/>
      <c r="E938" s="1"/>
      <c r="M938" s="1"/>
    </row>
    <row r="939">
      <c r="A939" s="1"/>
      <c r="C939" s="1"/>
      <c r="D939" s="1"/>
      <c r="E939" s="1"/>
      <c r="M939" s="1"/>
    </row>
    <row r="940">
      <c r="A940" s="1"/>
      <c r="C940" s="1"/>
      <c r="D940" s="1"/>
      <c r="E940" s="1"/>
      <c r="M940" s="1"/>
    </row>
    <row r="941">
      <c r="A941" s="1"/>
      <c r="C941" s="1"/>
      <c r="D941" s="1"/>
      <c r="E941" s="1"/>
      <c r="M941" s="1"/>
    </row>
    <row r="942">
      <c r="A942" s="1"/>
      <c r="C942" s="1"/>
      <c r="D942" s="1"/>
      <c r="E942" s="1"/>
      <c r="M942" s="1"/>
    </row>
    <row r="943">
      <c r="A943" s="1"/>
      <c r="C943" s="1"/>
      <c r="D943" s="1"/>
      <c r="E943" s="1"/>
      <c r="M943" s="1"/>
    </row>
    <row r="944">
      <c r="A944" s="1"/>
      <c r="C944" s="1"/>
      <c r="D944" s="1"/>
      <c r="E944" s="1"/>
      <c r="M944" s="1"/>
    </row>
    <row r="945">
      <c r="A945" s="1"/>
      <c r="C945" s="1"/>
      <c r="D945" s="1"/>
      <c r="E945" s="1"/>
      <c r="M945" s="1"/>
    </row>
    <row r="946">
      <c r="A946" s="1"/>
      <c r="C946" s="1"/>
      <c r="D946" s="1"/>
      <c r="E946" s="1"/>
      <c r="M946" s="1"/>
    </row>
    <row r="947">
      <c r="A947" s="1"/>
      <c r="C947" s="1"/>
      <c r="D947" s="1"/>
      <c r="E947" s="1"/>
      <c r="M947" s="1"/>
    </row>
    <row r="948">
      <c r="A948" s="1"/>
      <c r="C948" s="1"/>
      <c r="D948" s="1"/>
      <c r="E948" s="1"/>
      <c r="M948" s="1"/>
    </row>
    <row r="949">
      <c r="A949" s="1"/>
      <c r="C949" s="1"/>
      <c r="D949" s="1"/>
      <c r="E949" s="1"/>
      <c r="M949" s="1"/>
    </row>
    <row r="950">
      <c r="A950" s="1"/>
      <c r="C950" s="1"/>
      <c r="D950" s="1"/>
      <c r="E950" s="1"/>
      <c r="M950" s="1"/>
    </row>
    <row r="951">
      <c r="A951" s="1"/>
      <c r="C951" s="1"/>
      <c r="D951" s="1"/>
      <c r="E951" s="1"/>
      <c r="M951" s="1"/>
    </row>
    <row r="952">
      <c r="A952" s="1"/>
      <c r="C952" s="1"/>
      <c r="D952" s="1"/>
      <c r="E952" s="1"/>
      <c r="M952" s="1"/>
    </row>
    <row r="953">
      <c r="A953" s="1"/>
      <c r="C953" s="1"/>
      <c r="D953" s="1"/>
      <c r="E953" s="1"/>
      <c r="M953" s="1"/>
    </row>
    <row r="954">
      <c r="A954" s="1"/>
      <c r="C954" s="1"/>
      <c r="D954" s="1"/>
      <c r="E954" s="1"/>
      <c r="M954" s="1"/>
    </row>
    <row r="955">
      <c r="A955" s="1"/>
      <c r="C955" s="1"/>
      <c r="D955" s="1"/>
      <c r="E955" s="1"/>
      <c r="M955" s="1"/>
    </row>
    <row r="956">
      <c r="A956" s="1"/>
      <c r="C956" s="1"/>
      <c r="D956" s="1"/>
      <c r="E956" s="1"/>
      <c r="M956" s="1"/>
    </row>
    <row r="957">
      <c r="A957" s="1"/>
      <c r="C957" s="1"/>
      <c r="D957" s="1"/>
      <c r="E957" s="1"/>
      <c r="M957" s="1"/>
    </row>
    <row r="958">
      <c r="A958" s="1"/>
      <c r="C958" s="1"/>
      <c r="D958" s="1"/>
      <c r="E958" s="1"/>
      <c r="M958" s="1"/>
    </row>
    <row r="959">
      <c r="A959" s="1"/>
      <c r="C959" s="1"/>
      <c r="D959" s="1"/>
      <c r="E959" s="1"/>
      <c r="M959" s="1"/>
    </row>
    <row r="960">
      <c r="A960" s="1"/>
      <c r="C960" s="1"/>
      <c r="D960" s="1"/>
      <c r="E960" s="1"/>
      <c r="M960" s="1"/>
    </row>
    <row r="961">
      <c r="A961" s="1"/>
      <c r="C961" s="1"/>
      <c r="D961" s="1"/>
      <c r="E961" s="1"/>
      <c r="M961" s="1"/>
    </row>
    <row r="962">
      <c r="A962" s="1"/>
      <c r="C962" s="1"/>
      <c r="D962" s="1"/>
      <c r="E962" s="1"/>
      <c r="M962" s="1"/>
    </row>
    <row r="963">
      <c r="A963" s="1"/>
      <c r="C963" s="1"/>
      <c r="D963" s="1"/>
      <c r="E963" s="1"/>
      <c r="M963" s="1"/>
    </row>
    <row r="964">
      <c r="A964" s="1"/>
      <c r="C964" s="1"/>
      <c r="D964" s="1"/>
      <c r="E964" s="1"/>
      <c r="M964" s="1"/>
    </row>
    <row r="965">
      <c r="A965" s="1"/>
      <c r="C965" s="1"/>
      <c r="D965" s="1"/>
      <c r="E965" s="1"/>
      <c r="M965" s="1"/>
    </row>
    <row r="966">
      <c r="A966" s="1"/>
      <c r="C966" s="1"/>
      <c r="D966" s="1"/>
      <c r="E966" s="1"/>
      <c r="M966" s="1"/>
    </row>
    <row r="967">
      <c r="A967" s="1"/>
      <c r="C967" s="1"/>
      <c r="D967" s="1"/>
      <c r="E967" s="1"/>
      <c r="M967" s="1"/>
    </row>
    <row r="968">
      <c r="A968" s="1"/>
      <c r="C968" s="1"/>
      <c r="D968" s="1"/>
      <c r="E968" s="1"/>
      <c r="M968" s="1"/>
    </row>
    <row r="969">
      <c r="A969" s="1"/>
      <c r="C969" s="1"/>
      <c r="D969" s="1"/>
      <c r="E969" s="1"/>
      <c r="M969" s="1"/>
    </row>
    <row r="970">
      <c r="A970" s="1"/>
      <c r="C970" s="1"/>
      <c r="D970" s="1"/>
      <c r="E970" s="1"/>
      <c r="M970" s="1"/>
    </row>
    <row r="971">
      <c r="A971" s="1"/>
      <c r="C971" s="1"/>
      <c r="D971" s="1"/>
      <c r="E971" s="1"/>
      <c r="M971" s="1"/>
    </row>
    <row r="972">
      <c r="A972" s="1"/>
      <c r="C972" s="1"/>
      <c r="D972" s="1"/>
      <c r="E972" s="1"/>
      <c r="M972" s="1"/>
    </row>
    <row r="973">
      <c r="A973" s="1"/>
      <c r="C973" s="1"/>
      <c r="D973" s="1"/>
      <c r="E973" s="1"/>
      <c r="M973" s="1"/>
    </row>
    <row r="974">
      <c r="A974" s="1"/>
      <c r="C974" s="1"/>
      <c r="D974" s="1"/>
      <c r="E974" s="1"/>
      <c r="M974" s="1"/>
    </row>
    <row r="975">
      <c r="A975" s="1"/>
      <c r="C975" s="1"/>
      <c r="D975" s="1"/>
      <c r="E975" s="1"/>
      <c r="M975" s="1"/>
    </row>
    <row r="976">
      <c r="A976" s="1"/>
      <c r="C976" s="1"/>
      <c r="D976" s="1"/>
      <c r="E976" s="1"/>
      <c r="M976" s="1"/>
    </row>
    <row r="977">
      <c r="A977" s="1"/>
      <c r="C977" s="1"/>
      <c r="D977" s="1"/>
      <c r="E977" s="1"/>
      <c r="M977" s="1"/>
    </row>
    <row r="978">
      <c r="A978" s="1"/>
      <c r="C978" s="1"/>
      <c r="D978" s="1"/>
      <c r="E978" s="1"/>
      <c r="M978" s="1"/>
    </row>
    <row r="979">
      <c r="A979" s="1"/>
      <c r="C979" s="1"/>
      <c r="D979" s="1"/>
      <c r="E979" s="1"/>
      <c r="M979" s="1"/>
    </row>
    <row r="980">
      <c r="A980" s="1"/>
      <c r="C980" s="1"/>
      <c r="D980" s="1"/>
      <c r="E980" s="1"/>
      <c r="M980" s="1"/>
    </row>
    <row r="981">
      <c r="A981" s="1"/>
      <c r="C981" s="1"/>
      <c r="D981" s="1"/>
      <c r="E981" s="1"/>
      <c r="M981" s="1"/>
    </row>
    <row r="982">
      <c r="A982" s="1"/>
      <c r="C982" s="1"/>
      <c r="D982" s="1"/>
      <c r="E982" s="1"/>
      <c r="M982" s="1"/>
    </row>
    <row r="983">
      <c r="A983" s="1"/>
      <c r="C983" s="1"/>
      <c r="D983" s="1"/>
      <c r="E983" s="1"/>
      <c r="M983" s="1"/>
    </row>
    <row r="984">
      <c r="A984" s="1"/>
      <c r="C984" s="1"/>
      <c r="D984" s="1"/>
      <c r="E984" s="1"/>
      <c r="M984" s="1"/>
    </row>
    <row r="985">
      <c r="A985" s="1"/>
      <c r="C985" s="1"/>
      <c r="D985" s="1"/>
      <c r="E985" s="1"/>
      <c r="M985" s="1"/>
    </row>
    <row r="986">
      <c r="A986" s="1"/>
      <c r="C986" s="1"/>
      <c r="D986" s="1"/>
      <c r="E986" s="1"/>
      <c r="M986" s="1"/>
    </row>
    <row r="987">
      <c r="A987" s="1"/>
      <c r="C987" s="1"/>
      <c r="D987" s="1"/>
      <c r="E987" s="1"/>
      <c r="M987" s="1"/>
    </row>
    <row r="988">
      <c r="A988" s="1"/>
      <c r="C988" s="1"/>
      <c r="D988" s="1"/>
      <c r="E988" s="1"/>
      <c r="M988" s="1"/>
    </row>
    <row r="989">
      <c r="A989" s="1"/>
      <c r="C989" s="1"/>
      <c r="D989" s="1"/>
      <c r="E989" s="1"/>
      <c r="M989" s="1"/>
    </row>
    <row r="990">
      <c r="A990" s="1"/>
      <c r="C990" s="1"/>
      <c r="D990" s="1"/>
      <c r="E990" s="1"/>
      <c r="M990" s="1"/>
    </row>
    <row r="991">
      <c r="A991" s="1"/>
      <c r="C991" s="1"/>
      <c r="D991" s="1"/>
      <c r="E991" s="1"/>
      <c r="M991" s="1"/>
    </row>
    <row r="992">
      <c r="A992" s="1"/>
      <c r="C992" s="1"/>
      <c r="D992" s="1"/>
      <c r="E992" s="1"/>
      <c r="M992" s="1"/>
    </row>
    <row r="993">
      <c r="A993" s="1"/>
      <c r="C993" s="1"/>
      <c r="D993" s="1"/>
      <c r="E993" s="1"/>
      <c r="M993" s="1"/>
    </row>
    <row r="994">
      <c r="A994" s="1"/>
      <c r="C994" s="1"/>
      <c r="D994" s="1"/>
      <c r="E994" s="1"/>
      <c r="M994" s="1"/>
    </row>
    <row r="995">
      <c r="A995" s="1"/>
      <c r="C995" s="1"/>
      <c r="D995" s="1"/>
      <c r="E995" s="1"/>
      <c r="M995" s="1"/>
    </row>
    <row r="996">
      <c r="A996" s="1"/>
      <c r="C996" s="1"/>
      <c r="D996" s="1"/>
      <c r="E996" s="1"/>
      <c r="M996" s="1"/>
    </row>
    <row r="997">
      <c r="A997" s="1"/>
      <c r="C997" s="1"/>
      <c r="D997" s="1"/>
      <c r="E997" s="1"/>
      <c r="M997" s="1"/>
    </row>
    <row r="998">
      <c r="A998" s="1"/>
      <c r="C998" s="1"/>
      <c r="D998" s="1"/>
      <c r="E998" s="1"/>
      <c r="M998" s="1"/>
    </row>
    <row r="999">
      <c r="A999" s="1"/>
      <c r="C999" s="1"/>
      <c r="D999" s="1"/>
      <c r="E999" s="1"/>
      <c r="M999" s="1"/>
    </row>
    <row r="1000">
      <c r="A1000" s="1"/>
      <c r="C1000" s="1"/>
      <c r="D1000" s="1"/>
      <c r="E1000" s="1"/>
      <c r="M1000" s="1"/>
    </row>
  </sheetData>
  <mergeCells count="1">
    <mergeCell ref="A1:E1"/>
  </mergeCells>
  <dataValidations>
    <dataValidation type="list" allowBlank="1" showErrorMessage="1" sqref="B3:B54">
      <formula1>'2NDSORTEDL'!$B$2:$B1000</formula1>
    </dataValidation>
  </dataValidations>
  <hyperlinks>
    <hyperlink r:id="rId1" ref="A2"/>
  </hyperlinks>
  <printOptions horizontalCentered="1"/>
  <pageMargins bottom="0.75" footer="0.0" header="0.0" left="0.25" right="0.25" top="0.25291073738680464"/>
  <pageSetup cellComments="atEnd" orientation="portrait" pageOrder="overThenDown"/>
  <drawing r:id="rId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cols>
    <col customWidth="1" min="1" max="1" width="7.25"/>
    <col customWidth="1" min="2" max="2" width="41.25"/>
    <col customWidth="1" min="3" max="3" width="9.0"/>
    <col customWidth="1" min="4" max="4" width="9.75" outlineLevel="1"/>
    <col customWidth="1" min="5" max="5" width="13.0"/>
    <col customWidth="1" hidden="1" min="6" max="6" width="7.88"/>
    <col customWidth="1" hidden="1" min="7" max="7" width="8.38"/>
    <col collapsed="1" customWidth="1" min="8" max="8" width="3.88"/>
    <col hidden="1" min="9" max="9" width="12.63" outlineLevel="1"/>
    <col customWidth="1" hidden="1" min="10" max="10" width="7.38" outlineLevel="1"/>
    <col hidden="1" min="11" max="12" width="12.63" outlineLevel="1"/>
    <col customWidth="1" hidden="1" min="13" max="13" width="8.5" outlineLevel="1"/>
    <col hidden="1" min="14" max="31" width="12.63" outlineLevel="1"/>
  </cols>
  <sheetData>
    <row r="1">
      <c r="A1" s="237" t="s">
        <v>7379</v>
      </c>
      <c r="F1" s="238" t="s">
        <v>7355</v>
      </c>
      <c r="G1" s="238">
        <v>200.0</v>
      </c>
      <c r="H1" s="238"/>
      <c r="I1" s="238" t="s">
        <v>14</v>
      </c>
      <c r="J1" s="238">
        <v>2.0</v>
      </c>
      <c r="M1" s="1"/>
      <c r="S1" s="7">
        <v>10.0</v>
      </c>
      <c r="Y1" s="7">
        <v>12.0</v>
      </c>
    </row>
    <row r="2">
      <c r="A2" s="239" t="s">
        <v>7380</v>
      </c>
      <c r="B2" s="254" t="s">
        <v>7358</v>
      </c>
      <c r="C2" s="240" t="s">
        <v>7359</v>
      </c>
      <c r="D2" s="241" t="s">
        <v>7381</v>
      </c>
      <c r="E2" s="241" t="str">
        <f>"ESTIMATED REQUIREMENT FOR "&amp;G1&amp;" NO. OF BOXES CONSIDERING REPLENISHMENT UPTO 2 TO 4 TIMES"</f>
        <v>ESTIMATED REQUIREMENT FOR 200 NO. OF BOXES CONSIDERING REPLENISHMENT UPTO 2 TO 4 TIMES</v>
      </c>
      <c r="F2" s="241" t="s">
        <v>7382</v>
      </c>
      <c r="G2" s="240" t="s">
        <v>7362</v>
      </c>
      <c r="H2" s="242"/>
      <c r="I2" s="242"/>
      <c r="J2" s="250" t="s">
        <v>7370</v>
      </c>
      <c r="K2" s="250" t="s">
        <v>7371</v>
      </c>
      <c r="L2" s="250" t="s">
        <v>7372</v>
      </c>
      <c r="M2" s="251" t="s">
        <v>7373</v>
      </c>
      <c r="N2" s="250" t="s">
        <v>7374</v>
      </c>
      <c r="O2" s="250" t="s">
        <v>7375</v>
      </c>
      <c r="P2" s="250" t="s">
        <v>7376</v>
      </c>
      <c r="Q2" s="242"/>
      <c r="R2" s="242"/>
      <c r="S2" s="250" t="s">
        <v>7372</v>
      </c>
      <c r="T2" s="251" t="s">
        <v>7373</v>
      </c>
      <c r="U2" s="250" t="s">
        <v>7374</v>
      </c>
      <c r="V2" s="250" t="s">
        <v>7375</v>
      </c>
      <c r="W2" s="250" t="s">
        <v>7376</v>
      </c>
      <c r="X2" s="242"/>
      <c r="Y2" s="250" t="s">
        <v>7372</v>
      </c>
      <c r="Z2" s="251" t="s">
        <v>7373</v>
      </c>
      <c r="AA2" s="250" t="s">
        <v>7374</v>
      </c>
      <c r="AB2" s="250" t="s">
        <v>7375</v>
      </c>
      <c r="AC2" s="250" t="s">
        <v>7376</v>
      </c>
      <c r="AD2" s="250"/>
      <c r="AE2" s="250"/>
    </row>
    <row r="3">
      <c r="A3" s="230">
        <f t="shared" ref="A3:A10" si="1">ROW()-2</f>
        <v>1</v>
      </c>
      <c r="B3" s="255" t="s">
        <v>4747</v>
      </c>
      <c r="C3" s="244" t="s">
        <v>7365</v>
      </c>
      <c r="D3" s="208">
        <v>1.0</v>
      </c>
      <c r="E3" s="208">
        <v>250.0</v>
      </c>
      <c r="F3" s="256">
        <v>10.8</v>
      </c>
      <c r="G3" s="257">
        <f t="shared" ref="G3:G10" si="2">E3*F3</f>
        <v>2700</v>
      </c>
      <c r="J3" s="22">
        <f t="shared" ref="J3:J9" si="3">K3*E3</f>
        <v>9375</v>
      </c>
      <c r="K3" s="7">
        <v>37.5</v>
      </c>
      <c r="L3" s="252">
        <f t="shared" ref="L3:L9" si="4">(K3-F3)/K3</f>
        <v>0.712</v>
      </c>
      <c r="M3" s="9">
        <v>5.0</v>
      </c>
      <c r="N3" s="22">
        <f t="shared" ref="N3:N9" si="5">ROUND(F3*(100/105),2)</f>
        <v>10.29</v>
      </c>
      <c r="O3" s="22">
        <f t="shared" ref="O3:O4" si="6">ROUND(N3*M3%,2)</f>
        <v>0.51</v>
      </c>
      <c r="P3" s="22">
        <f t="shared" ref="P3:P9" si="7">N3+O3</f>
        <v>10.8</v>
      </c>
      <c r="Q3" s="248">
        <f t="shared" ref="Q3:Q9" si="8">F3-P3</f>
        <v>0</v>
      </c>
      <c r="S3" s="252">
        <f t="shared" ref="S3:S9" si="9">IF(L3=0,0,L3-S$1%*L3)</f>
        <v>0.6408</v>
      </c>
      <c r="T3" s="1">
        <f t="shared" ref="T3:T9" si="10">M3</f>
        <v>5</v>
      </c>
      <c r="U3" s="22">
        <f t="shared" ref="U3:U9" si="11">IF(L3&gt;0, ROUND(K3-S3*K3,2),ROUND(K3*(100/(100+T3)),2))</f>
        <v>13.47</v>
      </c>
      <c r="V3" s="22">
        <f t="shared" ref="V3:V9" si="12">ROUND(U3*T3%,2)</f>
        <v>0.67</v>
      </c>
      <c r="W3" s="22">
        <f t="shared" ref="W3:W9" si="13">U3+V3</f>
        <v>14.14</v>
      </c>
      <c r="X3" s="22">
        <f t="shared" ref="X3:X9" si="14">K3-W3</f>
        <v>23.36</v>
      </c>
      <c r="Y3" s="252">
        <f t="shared" ref="Y3:Y9" si="15">IF(L3=0,0,L3-Y$1%*L3)</f>
        <v>0.62656</v>
      </c>
      <c r="Z3" s="1">
        <f t="shared" ref="Z3:Z9" si="16">T3</f>
        <v>5</v>
      </c>
      <c r="AA3" s="22">
        <f t="shared" ref="AA3:AA9" si="17">IF(L3&gt;0, ROUND(K3-Y3*K3,2),ROUND(K3*(100/(100+Z3)),2))</f>
        <v>14</v>
      </c>
      <c r="AB3" s="22">
        <f t="shared" ref="AB3:AB9" si="18">ROUND(AA3*Z3%,2)</f>
        <v>0.7</v>
      </c>
      <c r="AC3" s="22">
        <f t="shared" ref="AC3:AC9" si="19">AA3+AB3</f>
        <v>14.7</v>
      </c>
      <c r="AD3" s="22">
        <f t="shared" ref="AD3:AD9" si="20">K3-AC3</f>
        <v>22.8</v>
      </c>
    </row>
    <row r="4">
      <c r="A4" s="230">
        <f t="shared" si="1"/>
        <v>2</v>
      </c>
      <c r="B4" s="255" t="s">
        <v>3005</v>
      </c>
      <c r="C4" s="244" t="s">
        <v>7365</v>
      </c>
      <c r="D4" s="208">
        <v>1.0</v>
      </c>
      <c r="E4" s="230">
        <f t="shared" ref="E4:E5" si="21">D4*G$1*1.25</f>
        <v>250</v>
      </c>
      <c r="F4" s="256">
        <v>5.38</v>
      </c>
      <c r="G4" s="257">
        <f t="shared" si="2"/>
        <v>1345</v>
      </c>
      <c r="J4" s="22">
        <f t="shared" si="3"/>
        <v>13250</v>
      </c>
      <c r="K4" s="7">
        <v>53.0</v>
      </c>
      <c r="L4" s="252">
        <f t="shared" si="4"/>
        <v>0.898490566</v>
      </c>
      <c r="M4" s="9">
        <v>5.0</v>
      </c>
      <c r="N4" s="22">
        <f t="shared" si="5"/>
        <v>5.12</v>
      </c>
      <c r="O4" s="22">
        <f t="shared" si="6"/>
        <v>0.26</v>
      </c>
      <c r="P4" s="22">
        <f t="shared" si="7"/>
        <v>5.38</v>
      </c>
      <c r="Q4" s="248">
        <f t="shared" si="8"/>
        <v>0</v>
      </c>
      <c r="S4" s="252">
        <f t="shared" si="9"/>
        <v>0.8086415094</v>
      </c>
      <c r="T4" s="1">
        <f t="shared" si="10"/>
        <v>5</v>
      </c>
      <c r="U4" s="22">
        <f t="shared" si="11"/>
        <v>10.14</v>
      </c>
      <c r="V4" s="22">
        <f t="shared" si="12"/>
        <v>0.51</v>
      </c>
      <c r="W4" s="22">
        <f t="shared" si="13"/>
        <v>10.65</v>
      </c>
      <c r="X4" s="22">
        <f t="shared" si="14"/>
        <v>42.35</v>
      </c>
      <c r="Y4" s="252">
        <f t="shared" si="15"/>
        <v>0.7906716981</v>
      </c>
      <c r="Z4" s="1">
        <f t="shared" si="16"/>
        <v>5</v>
      </c>
      <c r="AA4" s="22">
        <f t="shared" si="17"/>
        <v>11.09</v>
      </c>
      <c r="AB4" s="22">
        <f t="shared" si="18"/>
        <v>0.55</v>
      </c>
      <c r="AC4" s="22">
        <f t="shared" si="19"/>
        <v>11.64</v>
      </c>
      <c r="AD4" s="22">
        <f t="shared" si="20"/>
        <v>41.36</v>
      </c>
    </row>
    <row r="5">
      <c r="A5" s="230">
        <f t="shared" si="1"/>
        <v>3</v>
      </c>
      <c r="B5" s="255" t="s">
        <v>4695</v>
      </c>
      <c r="C5" s="244" t="s">
        <v>7365</v>
      </c>
      <c r="D5" s="208">
        <v>1.0</v>
      </c>
      <c r="E5" s="230">
        <f t="shared" si="21"/>
        <v>250</v>
      </c>
      <c r="F5" s="256">
        <v>7.38</v>
      </c>
      <c r="G5" s="257">
        <f t="shared" si="2"/>
        <v>1845</v>
      </c>
      <c r="J5" s="22">
        <f t="shared" si="3"/>
        <v>12000</v>
      </c>
      <c r="K5" s="7">
        <v>48.0</v>
      </c>
      <c r="L5" s="252">
        <f t="shared" si="4"/>
        <v>0.84625</v>
      </c>
      <c r="M5" s="9">
        <v>5.0</v>
      </c>
      <c r="N5" s="22">
        <f t="shared" si="5"/>
        <v>7.03</v>
      </c>
      <c r="O5" s="22">
        <f>ROUND(N5*M5%,1)</f>
        <v>0.4</v>
      </c>
      <c r="P5" s="22">
        <f t="shared" si="7"/>
        <v>7.43</v>
      </c>
      <c r="Q5" s="248">
        <f t="shared" si="8"/>
        <v>-0.05</v>
      </c>
      <c r="S5" s="252">
        <f t="shared" si="9"/>
        <v>0.761625</v>
      </c>
      <c r="T5" s="1">
        <f t="shared" si="10"/>
        <v>5</v>
      </c>
      <c r="U5" s="22">
        <f t="shared" si="11"/>
        <v>11.44</v>
      </c>
      <c r="V5" s="22">
        <f t="shared" si="12"/>
        <v>0.57</v>
      </c>
      <c r="W5" s="22">
        <f t="shared" si="13"/>
        <v>12.01</v>
      </c>
      <c r="X5" s="22">
        <f t="shared" si="14"/>
        <v>35.99</v>
      </c>
      <c r="Y5" s="252">
        <f t="shared" si="15"/>
        <v>0.7447</v>
      </c>
      <c r="Z5" s="1">
        <f t="shared" si="16"/>
        <v>5</v>
      </c>
      <c r="AA5" s="22">
        <f t="shared" si="17"/>
        <v>12.25</v>
      </c>
      <c r="AB5" s="22">
        <f t="shared" si="18"/>
        <v>0.61</v>
      </c>
      <c r="AC5" s="22">
        <f t="shared" si="19"/>
        <v>12.86</v>
      </c>
      <c r="AD5" s="22">
        <f t="shared" si="20"/>
        <v>35.14</v>
      </c>
    </row>
    <row r="6">
      <c r="A6" s="230">
        <f t="shared" si="1"/>
        <v>4</v>
      </c>
      <c r="B6" s="255" t="s">
        <v>3322</v>
      </c>
      <c r="C6" s="244" t="s">
        <v>7365</v>
      </c>
      <c r="D6" s="208">
        <v>4.0</v>
      </c>
      <c r="E6" s="230">
        <f>D6*G$1*1.3-40</f>
        <v>1000</v>
      </c>
      <c r="F6" s="256">
        <v>2.75</v>
      </c>
      <c r="G6" s="257">
        <f t="shared" si="2"/>
        <v>2750</v>
      </c>
      <c r="J6" s="22">
        <f t="shared" si="3"/>
        <v>36000</v>
      </c>
      <c r="K6" s="7">
        <v>36.0</v>
      </c>
      <c r="L6" s="252">
        <f t="shared" si="4"/>
        <v>0.9236111111</v>
      </c>
      <c r="M6" s="9">
        <v>5.0</v>
      </c>
      <c r="N6" s="22">
        <f t="shared" si="5"/>
        <v>2.62</v>
      </c>
      <c r="O6" s="22">
        <f t="shared" ref="O6:O9" si="22">ROUND(N6*M6%,2)</f>
        <v>0.13</v>
      </c>
      <c r="P6" s="22">
        <f t="shared" si="7"/>
        <v>2.75</v>
      </c>
      <c r="Q6" s="248">
        <f t="shared" si="8"/>
        <v>0</v>
      </c>
      <c r="S6" s="252">
        <f t="shared" si="9"/>
        <v>0.83125</v>
      </c>
      <c r="T6" s="1">
        <f t="shared" si="10"/>
        <v>5</v>
      </c>
      <c r="U6" s="22">
        <f t="shared" si="11"/>
        <v>6.08</v>
      </c>
      <c r="V6" s="22">
        <f t="shared" si="12"/>
        <v>0.3</v>
      </c>
      <c r="W6" s="22">
        <f t="shared" si="13"/>
        <v>6.38</v>
      </c>
      <c r="X6" s="22">
        <f t="shared" si="14"/>
        <v>29.62</v>
      </c>
      <c r="Y6" s="252">
        <f t="shared" si="15"/>
        <v>0.8127777778</v>
      </c>
      <c r="Z6" s="1">
        <f t="shared" si="16"/>
        <v>5</v>
      </c>
      <c r="AA6" s="22">
        <f t="shared" si="17"/>
        <v>6.74</v>
      </c>
      <c r="AB6" s="22">
        <f t="shared" si="18"/>
        <v>0.34</v>
      </c>
      <c r="AC6" s="22">
        <f t="shared" si="19"/>
        <v>7.08</v>
      </c>
      <c r="AD6" s="22">
        <f t="shared" si="20"/>
        <v>28.92</v>
      </c>
    </row>
    <row r="7">
      <c r="A7" s="230">
        <f t="shared" si="1"/>
        <v>5</v>
      </c>
      <c r="B7" s="255" t="s">
        <v>4708</v>
      </c>
      <c r="C7" s="244" t="s">
        <v>7365</v>
      </c>
      <c r="D7" s="208">
        <v>1.0</v>
      </c>
      <c r="E7" s="230">
        <f t="shared" ref="E7:E9" si="23">D7*G$1*1.25</f>
        <v>250</v>
      </c>
      <c r="F7" s="256">
        <v>35.0</v>
      </c>
      <c r="G7" s="257">
        <f t="shared" si="2"/>
        <v>8750</v>
      </c>
      <c r="J7" s="22">
        <f t="shared" si="3"/>
        <v>16250</v>
      </c>
      <c r="K7" s="7">
        <v>65.0</v>
      </c>
      <c r="L7" s="252">
        <f t="shared" si="4"/>
        <v>0.4615384615</v>
      </c>
      <c r="M7" s="9">
        <v>5.0</v>
      </c>
      <c r="N7" s="22">
        <f t="shared" si="5"/>
        <v>33.33</v>
      </c>
      <c r="O7" s="22">
        <f t="shared" si="22"/>
        <v>1.67</v>
      </c>
      <c r="P7" s="22">
        <f t="shared" si="7"/>
        <v>35</v>
      </c>
      <c r="Q7" s="248">
        <f t="shared" si="8"/>
        <v>0</v>
      </c>
      <c r="S7" s="252">
        <f t="shared" si="9"/>
        <v>0.4153846154</v>
      </c>
      <c r="T7" s="1">
        <f t="shared" si="10"/>
        <v>5</v>
      </c>
      <c r="U7" s="22">
        <f t="shared" si="11"/>
        <v>38</v>
      </c>
      <c r="V7" s="22">
        <f t="shared" si="12"/>
        <v>1.9</v>
      </c>
      <c r="W7" s="22">
        <f t="shared" si="13"/>
        <v>39.9</v>
      </c>
      <c r="X7" s="22">
        <f t="shared" si="14"/>
        <v>25.1</v>
      </c>
      <c r="Y7" s="252">
        <f t="shared" si="15"/>
        <v>0.4061538462</v>
      </c>
      <c r="Z7" s="1">
        <f t="shared" si="16"/>
        <v>5</v>
      </c>
      <c r="AA7" s="22">
        <f t="shared" si="17"/>
        <v>38.6</v>
      </c>
      <c r="AB7" s="22">
        <f t="shared" si="18"/>
        <v>1.93</v>
      </c>
      <c r="AC7" s="22">
        <f t="shared" si="19"/>
        <v>40.53</v>
      </c>
      <c r="AD7" s="22">
        <f t="shared" si="20"/>
        <v>24.47</v>
      </c>
    </row>
    <row r="8">
      <c r="A8" s="230">
        <f t="shared" si="1"/>
        <v>6</v>
      </c>
      <c r="B8" s="255" t="s">
        <v>1398</v>
      </c>
      <c r="C8" s="244" t="s">
        <v>7365</v>
      </c>
      <c r="D8" s="208">
        <v>1.0</v>
      </c>
      <c r="E8" s="230">
        <f t="shared" si="23"/>
        <v>250</v>
      </c>
      <c r="F8" s="256">
        <v>32.0</v>
      </c>
      <c r="G8" s="257">
        <f t="shared" si="2"/>
        <v>8000</v>
      </c>
      <c r="J8" s="22">
        <f t="shared" si="3"/>
        <v>21500</v>
      </c>
      <c r="K8" s="7">
        <v>86.0</v>
      </c>
      <c r="L8" s="252">
        <f t="shared" si="4"/>
        <v>0.6279069767</v>
      </c>
      <c r="M8" s="9">
        <v>5.0</v>
      </c>
      <c r="N8" s="22">
        <f t="shared" si="5"/>
        <v>30.48</v>
      </c>
      <c r="O8" s="22">
        <f t="shared" si="22"/>
        <v>1.52</v>
      </c>
      <c r="P8" s="22">
        <f t="shared" si="7"/>
        <v>32</v>
      </c>
      <c r="Q8" s="248">
        <f t="shared" si="8"/>
        <v>0</v>
      </c>
      <c r="S8" s="252">
        <f t="shared" si="9"/>
        <v>0.5651162791</v>
      </c>
      <c r="T8" s="1">
        <f t="shared" si="10"/>
        <v>5</v>
      </c>
      <c r="U8" s="22">
        <f t="shared" si="11"/>
        <v>37.4</v>
      </c>
      <c r="V8" s="22">
        <f t="shared" si="12"/>
        <v>1.87</v>
      </c>
      <c r="W8" s="22">
        <f t="shared" si="13"/>
        <v>39.27</v>
      </c>
      <c r="X8" s="22">
        <f t="shared" si="14"/>
        <v>46.73</v>
      </c>
      <c r="Y8" s="252">
        <f t="shared" si="15"/>
        <v>0.5525581395</v>
      </c>
      <c r="Z8" s="1">
        <f t="shared" si="16"/>
        <v>5</v>
      </c>
      <c r="AA8" s="22">
        <f t="shared" si="17"/>
        <v>38.48</v>
      </c>
      <c r="AB8" s="22">
        <f t="shared" si="18"/>
        <v>1.92</v>
      </c>
      <c r="AC8" s="22">
        <f t="shared" si="19"/>
        <v>40.4</v>
      </c>
      <c r="AD8" s="22">
        <f t="shared" si="20"/>
        <v>45.6</v>
      </c>
    </row>
    <row r="9">
      <c r="A9" s="230">
        <f t="shared" si="1"/>
        <v>7</v>
      </c>
      <c r="B9" s="255" t="s">
        <v>4719</v>
      </c>
      <c r="C9" s="244" t="s">
        <v>7365</v>
      </c>
      <c r="D9" s="208">
        <v>1.0</v>
      </c>
      <c r="E9" s="230">
        <f t="shared" si="23"/>
        <v>250</v>
      </c>
      <c r="F9" s="256">
        <v>8.0</v>
      </c>
      <c r="G9" s="257">
        <f t="shared" si="2"/>
        <v>2000</v>
      </c>
      <c r="J9" s="22">
        <f t="shared" si="3"/>
        <v>17577.5</v>
      </c>
      <c r="K9" s="7">
        <v>70.31</v>
      </c>
      <c r="L9" s="252">
        <f t="shared" si="4"/>
        <v>0.8862181766</v>
      </c>
      <c r="M9" s="9">
        <v>5.0</v>
      </c>
      <c r="N9" s="22">
        <f t="shared" si="5"/>
        <v>7.62</v>
      </c>
      <c r="O9" s="22">
        <f t="shared" si="22"/>
        <v>0.38</v>
      </c>
      <c r="P9" s="22">
        <f t="shared" si="7"/>
        <v>8</v>
      </c>
      <c r="Q9" s="248">
        <f t="shared" si="8"/>
        <v>0</v>
      </c>
      <c r="S9" s="252">
        <f t="shared" si="9"/>
        <v>0.797596359</v>
      </c>
      <c r="T9" s="1">
        <f t="shared" si="10"/>
        <v>5</v>
      </c>
      <c r="U9" s="22">
        <f t="shared" si="11"/>
        <v>14.23</v>
      </c>
      <c r="V9" s="22">
        <f t="shared" si="12"/>
        <v>0.71</v>
      </c>
      <c r="W9" s="22">
        <f t="shared" si="13"/>
        <v>14.94</v>
      </c>
      <c r="X9" s="22">
        <f t="shared" si="14"/>
        <v>55.37</v>
      </c>
      <c r="Y9" s="252">
        <f t="shared" si="15"/>
        <v>0.7798719954</v>
      </c>
      <c r="Z9" s="1">
        <f t="shared" si="16"/>
        <v>5</v>
      </c>
      <c r="AA9" s="22">
        <f t="shared" si="17"/>
        <v>15.48</v>
      </c>
      <c r="AB9" s="22">
        <f t="shared" si="18"/>
        <v>0.77</v>
      </c>
      <c r="AC9" s="22">
        <f t="shared" si="19"/>
        <v>16.25</v>
      </c>
      <c r="AD9" s="22">
        <f t="shared" si="20"/>
        <v>54.06</v>
      </c>
    </row>
    <row r="10">
      <c r="A10" s="230">
        <f t="shared" si="1"/>
        <v>8</v>
      </c>
      <c r="B10" s="255" t="s">
        <v>4733</v>
      </c>
      <c r="C10" s="208" t="s">
        <v>7365</v>
      </c>
      <c r="D10" s="208">
        <v>1.0</v>
      </c>
      <c r="E10" s="208">
        <v>250.0</v>
      </c>
      <c r="F10" s="256">
        <v>40.0</v>
      </c>
      <c r="G10" s="257">
        <f t="shared" si="2"/>
        <v>10000</v>
      </c>
      <c r="M10" s="1"/>
    </row>
    <row r="11">
      <c r="A11" s="1"/>
      <c r="B11" s="4"/>
      <c r="C11" s="1"/>
      <c r="D11" s="1"/>
      <c r="E11" s="1"/>
      <c r="F11" s="258"/>
      <c r="G11" s="259">
        <f>SUM(G3:G10)</f>
        <v>37390</v>
      </c>
      <c r="J11" s="22">
        <f>sum(J3:J9)</f>
        <v>125952.5</v>
      </c>
      <c r="M11" s="1"/>
    </row>
    <row r="12" hidden="1">
      <c r="A12" s="1"/>
      <c r="B12" s="10" t="s">
        <v>7383</v>
      </c>
      <c r="C12" s="1"/>
      <c r="D12" s="1"/>
      <c r="E12" s="1"/>
      <c r="F12" s="260"/>
      <c r="G12" s="260">
        <f>G11/250</f>
        <v>149.56</v>
      </c>
      <c r="M12" s="1"/>
    </row>
    <row r="13">
      <c r="A13" s="1"/>
      <c r="B13" s="4"/>
      <c r="C13" s="1"/>
      <c r="D13" s="1"/>
      <c r="E13" s="1"/>
      <c r="M13" s="1"/>
    </row>
    <row r="14">
      <c r="A14" s="1"/>
      <c r="C14" s="1"/>
      <c r="D14" s="1"/>
      <c r="E14" s="1"/>
      <c r="M14" s="1"/>
    </row>
    <row r="15">
      <c r="A15" s="1"/>
      <c r="C15" s="1"/>
      <c r="D15" s="1"/>
      <c r="E15" s="1"/>
      <c r="M15" s="1"/>
    </row>
    <row r="16">
      <c r="A16" s="1"/>
      <c r="C16" s="1"/>
      <c r="D16" s="1"/>
      <c r="E16" s="1"/>
      <c r="M16" s="1"/>
    </row>
    <row r="17">
      <c r="A17" s="1"/>
      <c r="C17" s="1"/>
      <c r="D17" s="1"/>
      <c r="E17" s="1"/>
      <c r="M17" s="1"/>
    </row>
    <row r="18">
      <c r="A18" s="1"/>
      <c r="C18" s="1"/>
      <c r="D18" s="1"/>
      <c r="E18" s="1"/>
      <c r="M18" s="1"/>
    </row>
    <row r="19">
      <c r="A19" s="1"/>
      <c r="C19" s="1"/>
      <c r="D19" s="1"/>
      <c r="E19" s="1"/>
      <c r="M19" s="1"/>
    </row>
    <row r="20">
      <c r="A20" s="1"/>
      <c r="C20" s="1"/>
      <c r="D20" s="1"/>
      <c r="E20" s="1"/>
      <c r="M20" s="1"/>
    </row>
    <row r="21">
      <c r="A21" s="1"/>
      <c r="C21" s="1"/>
      <c r="D21" s="1"/>
      <c r="E21" s="1"/>
      <c r="M21" s="1"/>
    </row>
    <row r="22">
      <c r="A22" s="1"/>
      <c r="C22" s="1"/>
      <c r="D22" s="1"/>
      <c r="E22" s="1"/>
      <c r="M22" s="1"/>
    </row>
    <row r="23">
      <c r="A23" s="1"/>
      <c r="C23" s="1"/>
      <c r="D23" s="1"/>
      <c r="E23" s="1"/>
      <c r="M23" s="1"/>
    </row>
    <row r="24">
      <c r="A24" s="1"/>
      <c r="C24" s="1"/>
      <c r="D24" s="1"/>
      <c r="E24" s="1"/>
      <c r="M24" s="1"/>
    </row>
    <row r="25">
      <c r="A25" s="1"/>
      <c r="C25" s="1"/>
      <c r="D25" s="1"/>
      <c r="E25" s="1"/>
      <c r="M25" s="1"/>
    </row>
    <row r="26">
      <c r="A26" s="1"/>
      <c r="C26" s="1"/>
      <c r="D26" s="1"/>
      <c r="E26" s="1"/>
      <c r="M26" s="1"/>
    </row>
    <row r="27">
      <c r="A27" s="1"/>
      <c r="C27" s="1"/>
      <c r="D27" s="1"/>
      <c r="E27" s="1"/>
      <c r="M27" s="1"/>
    </row>
    <row r="28">
      <c r="A28" s="1"/>
      <c r="C28" s="1"/>
      <c r="D28" s="1"/>
      <c r="E28" s="1"/>
      <c r="M28" s="1"/>
    </row>
    <row r="29">
      <c r="A29" s="1"/>
      <c r="C29" s="1"/>
      <c r="D29" s="1"/>
      <c r="E29" s="1"/>
      <c r="M29" s="1"/>
    </row>
    <row r="30">
      <c r="A30" s="1"/>
      <c r="C30" s="1"/>
      <c r="D30" s="1"/>
      <c r="E30" s="1"/>
      <c r="M30" s="1"/>
    </row>
    <row r="31">
      <c r="A31" s="1"/>
      <c r="C31" s="1"/>
      <c r="D31" s="1"/>
      <c r="E31" s="1"/>
      <c r="M31" s="1"/>
    </row>
    <row r="32">
      <c r="A32" s="1"/>
      <c r="C32" s="1"/>
      <c r="D32" s="1"/>
      <c r="E32" s="1"/>
      <c r="M32" s="1"/>
    </row>
    <row r="33">
      <c r="A33" s="1"/>
      <c r="C33" s="1"/>
      <c r="D33" s="1"/>
      <c r="E33" s="1"/>
      <c r="M33" s="1"/>
    </row>
    <row r="34">
      <c r="A34" s="1"/>
      <c r="C34" s="1"/>
      <c r="D34" s="1"/>
      <c r="E34" s="1"/>
      <c r="M34" s="1"/>
    </row>
    <row r="35">
      <c r="A35" s="1"/>
      <c r="C35" s="1"/>
      <c r="D35" s="1"/>
      <c r="E35" s="1"/>
      <c r="M35" s="1"/>
    </row>
    <row r="36">
      <c r="A36" s="1"/>
      <c r="C36" s="1"/>
      <c r="D36" s="1"/>
      <c r="E36" s="1"/>
      <c r="M36" s="1"/>
    </row>
    <row r="37">
      <c r="A37" s="1"/>
      <c r="C37" s="1"/>
      <c r="D37" s="1"/>
      <c r="E37" s="1"/>
      <c r="M37" s="1"/>
    </row>
    <row r="38">
      <c r="A38" s="1"/>
      <c r="C38" s="1"/>
      <c r="D38" s="1"/>
      <c r="E38" s="1"/>
      <c r="M38" s="1"/>
    </row>
    <row r="39">
      <c r="A39" s="1"/>
      <c r="C39" s="1"/>
      <c r="D39" s="1"/>
      <c r="E39" s="1"/>
      <c r="M39" s="1"/>
    </row>
    <row r="40">
      <c r="A40" s="1"/>
      <c r="C40" s="1"/>
      <c r="D40" s="1"/>
      <c r="E40" s="1"/>
      <c r="M40" s="1"/>
    </row>
    <row r="41">
      <c r="A41" s="1"/>
      <c r="C41" s="1"/>
      <c r="D41" s="1"/>
      <c r="E41" s="1"/>
      <c r="M41" s="1"/>
    </row>
    <row r="42">
      <c r="A42" s="1"/>
      <c r="C42" s="1"/>
      <c r="D42" s="1"/>
      <c r="E42" s="1"/>
      <c r="M42" s="1"/>
    </row>
    <row r="43">
      <c r="A43" s="1"/>
      <c r="C43" s="1"/>
      <c r="D43" s="1"/>
      <c r="E43" s="1"/>
      <c r="M43" s="1"/>
    </row>
    <row r="44">
      <c r="A44" s="1"/>
      <c r="C44" s="1"/>
      <c r="D44" s="1"/>
      <c r="E44" s="1"/>
      <c r="M44" s="1"/>
    </row>
    <row r="45">
      <c r="A45" s="1"/>
      <c r="C45" s="1"/>
      <c r="D45" s="1"/>
      <c r="E45" s="1"/>
      <c r="M45" s="1"/>
    </row>
    <row r="46">
      <c r="A46" s="1"/>
      <c r="C46" s="1"/>
      <c r="D46" s="1"/>
      <c r="E46" s="1"/>
      <c r="M46" s="1"/>
    </row>
    <row r="47">
      <c r="A47" s="1"/>
      <c r="C47" s="1"/>
      <c r="D47" s="1"/>
      <c r="E47" s="1"/>
      <c r="M47" s="1"/>
    </row>
    <row r="48">
      <c r="A48" s="1"/>
      <c r="C48" s="1"/>
      <c r="D48" s="1"/>
      <c r="E48" s="1"/>
      <c r="M48" s="1"/>
    </row>
    <row r="49">
      <c r="A49" s="1"/>
      <c r="C49" s="1"/>
      <c r="D49" s="1"/>
      <c r="E49" s="1"/>
      <c r="M49" s="1"/>
    </row>
    <row r="50">
      <c r="A50" s="1"/>
      <c r="C50" s="1"/>
      <c r="D50" s="1"/>
      <c r="E50" s="1"/>
      <c r="M50" s="1"/>
    </row>
    <row r="51">
      <c r="A51" s="1"/>
      <c r="C51" s="1"/>
      <c r="D51" s="1"/>
      <c r="E51" s="1"/>
      <c r="M51" s="1"/>
    </row>
    <row r="52">
      <c r="A52" s="1"/>
      <c r="C52" s="1"/>
      <c r="D52" s="1"/>
      <c r="E52" s="1"/>
      <c r="M52" s="1"/>
    </row>
    <row r="53">
      <c r="A53" s="1"/>
      <c r="C53" s="1"/>
      <c r="D53" s="1"/>
      <c r="E53" s="1"/>
      <c r="M53" s="1"/>
    </row>
    <row r="54">
      <c r="A54" s="1"/>
      <c r="C54" s="1"/>
      <c r="D54" s="1"/>
      <c r="E54" s="1"/>
      <c r="M54" s="1"/>
    </row>
    <row r="55">
      <c r="A55" s="1"/>
      <c r="C55" s="1"/>
      <c r="D55" s="1"/>
      <c r="E55" s="1"/>
      <c r="M55" s="1"/>
    </row>
    <row r="56">
      <c r="A56" s="1"/>
      <c r="C56" s="1"/>
      <c r="D56" s="1"/>
      <c r="E56" s="1"/>
      <c r="M56" s="1"/>
    </row>
    <row r="57">
      <c r="A57" s="1"/>
      <c r="C57" s="1"/>
      <c r="D57" s="1"/>
      <c r="E57" s="1"/>
      <c r="M57" s="1"/>
    </row>
    <row r="58">
      <c r="A58" s="1"/>
      <c r="C58" s="1"/>
      <c r="D58" s="1"/>
      <c r="E58" s="1"/>
      <c r="M58" s="1"/>
    </row>
    <row r="59">
      <c r="A59" s="1"/>
      <c r="C59" s="1"/>
      <c r="D59" s="1"/>
      <c r="E59" s="1"/>
      <c r="M59" s="1"/>
    </row>
    <row r="60">
      <c r="A60" s="1"/>
      <c r="C60" s="1"/>
      <c r="D60" s="1"/>
      <c r="E60" s="1"/>
      <c r="M60" s="1"/>
    </row>
    <row r="61">
      <c r="A61" s="1"/>
      <c r="C61" s="1"/>
      <c r="D61" s="1"/>
      <c r="E61" s="1"/>
      <c r="M61" s="1"/>
    </row>
    <row r="62">
      <c r="A62" s="1"/>
      <c r="C62" s="1"/>
      <c r="D62" s="1"/>
      <c r="E62" s="1"/>
      <c r="M62" s="1"/>
    </row>
    <row r="63">
      <c r="A63" s="1"/>
      <c r="C63" s="1"/>
      <c r="D63" s="1"/>
      <c r="E63" s="1"/>
      <c r="M63" s="1"/>
    </row>
    <row r="64">
      <c r="A64" s="1"/>
      <c r="C64" s="1"/>
      <c r="D64" s="1"/>
      <c r="E64" s="1"/>
      <c r="M64" s="1"/>
    </row>
    <row r="65">
      <c r="A65" s="1"/>
      <c r="C65" s="1"/>
      <c r="D65" s="1"/>
      <c r="E65" s="1"/>
      <c r="M65" s="1"/>
    </row>
    <row r="66">
      <c r="A66" s="1"/>
      <c r="C66" s="1"/>
      <c r="D66" s="1"/>
      <c r="E66" s="1"/>
      <c r="M66" s="1"/>
    </row>
    <row r="67">
      <c r="A67" s="1"/>
      <c r="C67" s="1"/>
      <c r="D67" s="1"/>
      <c r="E67" s="1"/>
      <c r="M67" s="1"/>
    </row>
    <row r="68">
      <c r="A68" s="1"/>
      <c r="C68" s="1"/>
      <c r="D68" s="1"/>
      <c r="E68" s="1"/>
      <c r="M68" s="1"/>
    </row>
    <row r="69">
      <c r="A69" s="1"/>
      <c r="C69" s="1"/>
      <c r="D69" s="1"/>
      <c r="E69" s="1"/>
      <c r="M69" s="1"/>
    </row>
    <row r="70">
      <c r="A70" s="1"/>
      <c r="C70" s="1"/>
      <c r="D70" s="1"/>
      <c r="E70" s="1"/>
      <c r="M70" s="1"/>
    </row>
    <row r="71">
      <c r="A71" s="1"/>
      <c r="C71" s="1"/>
      <c r="D71" s="1"/>
      <c r="E71" s="1"/>
      <c r="M71" s="1"/>
    </row>
    <row r="72">
      <c r="A72" s="1"/>
      <c r="C72" s="1"/>
      <c r="D72" s="1"/>
      <c r="E72" s="1"/>
      <c r="M72" s="1"/>
    </row>
    <row r="73">
      <c r="A73" s="1"/>
      <c r="C73" s="1"/>
      <c r="D73" s="1"/>
      <c r="E73" s="1"/>
      <c r="M73" s="1"/>
    </row>
    <row r="74">
      <c r="A74" s="1"/>
      <c r="C74" s="1"/>
      <c r="D74" s="1"/>
      <c r="E74" s="1"/>
      <c r="M74" s="1"/>
    </row>
    <row r="75">
      <c r="A75" s="1"/>
      <c r="C75" s="1"/>
      <c r="D75" s="1"/>
      <c r="E75" s="1"/>
      <c r="M75" s="1"/>
    </row>
    <row r="76">
      <c r="A76" s="1"/>
      <c r="C76" s="1"/>
      <c r="D76" s="1"/>
      <c r="E76" s="1"/>
      <c r="M76" s="1"/>
    </row>
    <row r="77">
      <c r="A77" s="1"/>
      <c r="C77" s="1"/>
      <c r="D77" s="1"/>
      <c r="E77" s="1"/>
      <c r="M77" s="1"/>
    </row>
    <row r="78">
      <c r="A78" s="1"/>
      <c r="C78" s="1"/>
      <c r="D78" s="1"/>
      <c r="E78" s="1"/>
      <c r="M78" s="1"/>
    </row>
    <row r="79">
      <c r="A79" s="1"/>
      <c r="C79" s="1"/>
      <c r="D79" s="1"/>
      <c r="E79" s="1"/>
      <c r="M79" s="1"/>
    </row>
    <row r="80">
      <c r="A80" s="1"/>
      <c r="C80" s="1"/>
      <c r="D80" s="1"/>
      <c r="E80" s="1"/>
      <c r="M80" s="1"/>
    </row>
    <row r="81">
      <c r="A81" s="1"/>
      <c r="C81" s="1"/>
      <c r="D81" s="1"/>
      <c r="E81" s="1"/>
      <c r="M81" s="1"/>
    </row>
    <row r="82">
      <c r="A82" s="1"/>
      <c r="C82" s="1"/>
      <c r="D82" s="1"/>
      <c r="E82" s="1"/>
      <c r="M82" s="1"/>
    </row>
    <row r="83">
      <c r="A83" s="1"/>
      <c r="C83" s="1"/>
      <c r="D83" s="1"/>
      <c r="E83" s="1"/>
      <c r="M83" s="1"/>
    </row>
    <row r="84">
      <c r="A84" s="1"/>
      <c r="C84" s="1"/>
      <c r="D84" s="1"/>
      <c r="E84" s="1"/>
      <c r="M84" s="1"/>
    </row>
    <row r="85">
      <c r="A85" s="1"/>
      <c r="C85" s="1"/>
      <c r="D85" s="1"/>
      <c r="E85" s="1"/>
      <c r="M85" s="1"/>
    </row>
    <row r="86">
      <c r="A86" s="1"/>
      <c r="C86" s="1"/>
      <c r="D86" s="1"/>
      <c r="E86" s="1"/>
      <c r="M86" s="1"/>
    </row>
    <row r="87">
      <c r="A87" s="1"/>
      <c r="C87" s="1"/>
      <c r="D87" s="1"/>
      <c r="E87" s="1"/>
      <c r="M87" s="1"/>
    </row>
    <row r="88">
      <c r="A88" s="1"/>
      <c r="C88" s="1"/>
      <c r="D88" s="1"/>
      <c r="E88" s="1"/>
      <c r="M88" s="1"/>
    </row>
    <row r="89">
      <c r="A89" s="1"/>
      <c r="C89" s="1"/>
      <c r="D89" s="1"/>
      <c r="E89" s="1"/>
      <c r="M89" s="1"/>
    </row>
    <row r="90">
      <c r="A90" s="1"/>
      <c r="C90" s="1"/>
      <c r="D90" s="1"/>
      <c r="E90" s="1"/>
      <c r="M90" s="1"/>
    </row>
    <row r="91">
      <c r="A91" s="1"/>
      <c r="C91" s="1"/>
      <c r="D91" s="1"/>
      <c r="E91" s="1"/>
      <c r="M91" s="1"/>
    </row>
    <row r="92">
      <c r="A92" s="1"/>
      <c r="C92" s="1"/>
      <c r="D92" s="1"/>
      <c r="E92" s="1"/>
      <c r="M92" s="1"/>
    </row>
    <row r="93">
      <c r="A93" s="1"/>
      <c r="C93" s="1"/>
      <c r="D93" s="1"/>
      <c r="E93" s="1"/>
      <c r="M93" s="1"/>
    </row>
    <row r="94">
      <c r="A94" s="1"/>
      <c r="C94" s="1"/>
      <c r="D94" s="1"/>
      <c r="E94" s="1"/>
      <c r="M94" s="1"/>
    </row>
    <row r="95">
      <c r="A95" s="1"/>
      <c r="C95" s="1"/>
      <c r="D95" s="1"/>
      <c r="E95" s="1"/>
      <c r="M95" s="1"/>
    </row>
    <row r="96">
      <c r="A96" s="1"/>
      <c r="C96" s="1"/>
      <c r="D96" s="1"/>
      <c r="E96" s="1"/>
      <c r="M96" s="1"/>
    </row>
    <row r="97">
      <c r="A97" s="1"/>
      <c r="C97" s="1"/>
      <c r="D97" s="1"/>
      <c r="E97" s="1"/>
      <c r="M97" s="1"/>
    </row>
    <row r="98">
      <c r="A98" s="1"/>
      <c r="C98" s="1"/>
      <c r="D98" s="1"/>
      <c r="E98" s="1"/>
      <c r="M98" s="1"/>
    </row>
    <row r="99">
      <c r="A99" s="1"/>
      <c r="C99" s="1"/>
      <c r="D99" s="1"/>
      <c r="E99" s="1"/>
      <c r="M99" s="1"/>
    </row>
    <row r="100">
      <c r="A100" s="1"/>
      <c r="C100" s="1"/>
      <c r="D100" s="1"/>
      <c r="E100" s="1"/>
      <c r="M100" s="1"/>
    </row>
    <row r="101">
      <c r="A101" s="1"/>
      <c r="C101" s="1"/>
      <c r="D101" s="1"/>
      <c r="E101" s="1"/>
      <c r="M101" s="1"/>
    </row>
    <row r="102">
      <c r="A102" s="1"/>
      <c r="C102" s="1"/>
      <c r="D102" s="1"/>
      <c r="E102" s="1"/>
      <c r="M102" s="1"/>
    </row>
    <row r="103">
      <c r="A103" s="1"/>
      <c r="C103" s="1"/>
      <c r="D103" s="1"/>
      <c r="E103" s="1"/>
      <c r="M103" s="1"/>
    </row>
    <row r="104">
      <c r="A104" s="1"/>
      <c r="C104" s="1"/>
      <c r="D104" s="1"/>
      <c r="E104" s="1"/>
      <c r="M104" s="1"/>
    </row>
    <row r="105">
      <c r="A105" s="1"/>
      <c r="C105" s="1"/>
      <c r="D105" s="1"/>
      <c r="E105" s="1"/>
      <c r="M105" s="1"/>
    </row>
    <row r="106">
      <c r="A106" s="1"/>
      <c r="C106" s="1"/>
      <c r="D106" s="1"/>
      <c r="E106" s="1"/>
      <c r="M106" s="1"/>
    </row>
    <row r="107">
      <c r="A107" s="1"/>
      <c r="C107" s="1"/>
      <c r="D107" s="1"/>
      <c r="E107" s="1"/>
      <c r="M107" s="1"/>
    </row>
    <row r="108">
      <c r="A108" s="1"/>
      <c r="C108" s="1"/>
      <c r="D108" s="1"/>
      <c r="E108" s="1"/>
      <c r="M108" s="1"/>
    </row>
    <row r="109">
      <c r="A109" s="1"/>
      <c r="C109" s="1"/>
      <c r="D109" s="1"/>
      <c r="E109" s="1"/>
      <c r="M109" s="1"/>
    </row>
    <row r="110">
      <c r="A110" s="1"/>
      <c r="C110" s="1"/>
      <c r="D110" s="1"/>
      <c r="E110" s="1"/>
      <c r="M110" s="1"/>
    </row>
    <row r="111">
      <c r="A111" s="1"/>
      <c r="C111" s="1"/>
      <c r="D111" s="1"/>
      <c r="E111" s="1"/>
      <c r="M111" s="1"/>
    </row>
    <row r="112">
      <c r="A112" s="1"/>
      <c r="C112" s="1"/>
      <c r="D112" s="1"/>
      <c r="E112" s="1"/>
      <c r="M112" s="1"/>
    </row>
    <row r="113">
      <c r="A113" s="1"/>
      <c r="C113" s="1"/>
      <c r="D113" s="1"/>
      <c r="E113" s="1"/>
      <c r="M113" s="1"/>
    </row>
    <row r="114">
      <c r="A114" s="1"/>
      <c r="C114" s="1"/>
      <c r="D114" s="1"/>
      <c r="E114" s="1"/>
      <c r="M114" s="1"/>
    </row>
    <row r="115">
      <c r="A115" s="1"/>
      <c r="C115" s="1"/>
      <c r="D115" s="1"/>
      <c r="E115" s="1"/>
      <c r="M115" s="1"/>
    </row>
    <row r="116">
      <c r="A116" s="1"/>
      <c r="C116" s="1"/>
      <c r="D116" s="1"/>
      <c r="E116" s="1"/>
      <c r="M116" s="1"/>
    </row>
    <row r="117">
      <c r="A117" s="1"/>
      <c r="C117" s="1"/>
      <c r="D117" s="1"/>
      <c r="E117" s="1"/>
      <c r="M117" s="1"/>
    </row>
    <row r="118">
      <c r="A118" s="1"/>
      <c r="C118" s="1"/>
      <c r="D118" s="1"/>
      <c r="E118" s="1"/>
      <c r="M118" s="1"/>
    </row>
    <row r="119">
      <c r="A119" s="1"/>
      <c r="C119" s="1"/>
      <c r="D119" s="1"/>
      <c r="E119" s="1"/>
      <c r="M119" s="1"/>
    </row>
    <row r="120">
      <c r="A120" s="1"/>
      <c r="C120" s="1"/>
      <c r="D120" s="1"/>
      <c r="E120" s="1"/>
      <c r="M120" s="1"/>
    </row>
    <row r="121">
      <c r="A121" s="1"/>
      <c r="C121" s="1"/>
      <c r="D121" s="1"/>
      <c r="E121" s="1"/>
      <c r="M121" s="1"/>
    </row>
    <row r="122">
      <c r="A122" s="1"/>
      <c r="C122" s="1"/>
      <c r="D122" s="1"/>
      <c r="E122" s="1"/>
      <c r="M122" s="1"/>
    </row>
    <row r="123">
      <c r="A123" s="1"/>
      <c r="C123" s="1"/>
      <c r="D123" s="1"/>
      <c r="E123" s="1"/>
      <c r="M123" s="1"/>
    </row>
    <row r="124">
      <c r="A124" s="1"/>
      <c r="C124" s="1"/>
      <c r="D124" s="1"/>
      <c r="E124" s="1"/>
      <c r="M124" s="1"/>
    </row>
    <row r="125">
      <c r="A125" s="1"/>
      <c r="C125" s="1"/>
      <c r="D125" s="1"/>
      <c r="E125" s="1"/>
      <c r="M125" s="1"/>
    </row>
    <row r="126">
      <c r="A126" s="1"/>
      <c r="C126" s="1"/>
      <c r="D126" s="1"/>
      <c r="E126" s="1"/>
      <c r="M126" s="1"/>
    </row>
    <row r="127">
      <c r="A127" s="1"/>
      <c r="C127" s="1"/>
      <c r="D127" s="1"/>
      <c r="E127" s="1"/>
      <c r="M127" s="1"/>
    </row>
    <row r="128">
      <c r="A128" s="1"/>
      <c r="C128" s="1"/>
      <c r="D128" s="1"/>
      <c r="E128" s="1"/>
      <c r="M128" s="1"/>
    </row>
    <row r="129">
      <c r="A129" s="1"/>
      <c r="C129" s="1"/>
      <c r="D129" s="1"/>
      <c r="E129" s="1"/>
      <c r="M129" s="1"/>
    </row>
    <row r="130">
      <c r="A130" s="1"/>
      <c r="C130" s="1"/>
      <c r="D130" s="1"/>
      <c r="E130" s="1"/>
      <c r="M130" s="1"/>
    </row>
    <row r="131">
      <c r="A131" s="1"/>
      <c r="C131" s="1"/>
      <c r="D131" s="1"/>
      <c r="E131" s="1"/>
      <c r="M131" s="1"/>
    </row>
    <row r="132">
      <c r="A132" s="1"/>
      <c r="C132" s="1"/>
      <c r="D132" s="1"/>
      <c r="E132" s="1"/>
      <c r="M132" s="1"/>
    </row>
    <row r="133">
      <c r="A133" s="1"/>
      <c r="C133" s="1"/>
      <c r="D133" s="1"/>
      <c r="E133" s="1"/>
      <c r="M133" s="1"/>
    </row>
    <row r="134">
      <c r="A134" s="1"/>
      <c r="C134" s="1"/>
      <c r="D134" s="1"/>
      <c r="E134" s="1"/>
      <c r="M134" s="1"/>
    </row>
    <row r="135">
      <c r="A135" s="1"/>
      <c r="C135" s="1"/>
      <c r="D135" s="1"/>
      <c r="E135" s="1"/>
      <c r="M135" s="1"/>
    </row>
    <row r="136">
      <c r="A136" s="1"/>
      <c r="C136" s="1"/>
      <c r="D136" s="1"/>
      <c r="E136" s="1"/>
      <c r="M136" s="1"/>
    </row>
    <row r="137">
      <c r="A137" s="1"/>
      <c r="C137" s="1"/>
      <c r="D137" s="1"/>
      <c r="E137" s="1"/>
      <c r="M137" s="1"/>
    </row>
    <row r="138">
      <c r="A138" s="1"/>
      <c r="C138" s="1"/>
      <c r="D138" s="1"/>
      <c r="E138" s="1"/>
      <c r="M138" s="1"/>
    </row>
    <row r="139">
      <c r="A139" s="1"/>
      <c r="C139" s="1"/>
      <c r="D139" s="1"/>
      <c r="E139" s="1"/>
      <c r="M139" s="1"/>
    </row>
    <row r="140">
      <c r="A140" s="1"/>
      <c r="C140" s="1"/>
      <c r="D140" s="1"/>
      <c r="E140" s="1"/>
      <c r="M140" s="1"/>
    </row>
    <row r="141">
      <c r="A141" s="1"/>
      <c r="C141" s="1"/>
      <c r="D141" s="1"/>
      <c r="E141" s="1"/>
      <c r="M141" s="1"/>
    </row>
    <row r="142">
      <c r="A142" s="1"/>
      <c r="C142" s="1"/>
      <c r="D142" s="1"/>
      <c r="E142" s="1"/>
      <c r="M142" s="1"/>
    </row>
    <row r="143">
      <c r="A143" s="1"/>
      <c r="C143" s="1"/>
      <c r="D143" s="1"/>
      <c r="E143" s="1"/>
      <c r="M143" s="1"/>
    </row>
    <row r="144">
      <c r="A144" s="1"/>
      <c r="C144" s="1"/>
      <c r="D144" s="1"/>
      <c r="E144" s="1"/>
      <c r="M144" s="1"/>
    </row>
    <row r="145">
      <c r="A145" s="1"/>
      <c r="C145" s="1"/>
      <c r="D145" s="1"/>
      <c r="E145" s="1"/>
      <c r="M145" s="1"/>
    </row>
    <row r="146">
      <c r="A146" s="1"/>
      <c r="C146" s="1"/>
      <c r="D146" s="1"/>
      <c r="E146" s="1"/>
      <c r="M146" s="1"/>
    </row>
    <row r="147">
      <c r="A147" s="1"/>
      <c r="C147" s="1"/>
      <c r="D147" s="1"/>
      <c r="E147" s="1"/>
      <c r="M147" s="1"/>
    </row>
    <row r="148">
      <c r="A148" s="1"/>
      <c r="C148" s="1"/>
      <c r="D148" s="1"/>
      <c r="E148" s="1"/>
      <c r="M148" s="1"/>
    </row>
    <row r="149">
      <c r="A149" s="1"/>
      <c r="C149" s="1"/>
      <c r="D149" s="1"/>
      <c r="E149" s="1"/>
      <c r="M149" s="1"/>
    </row>
    <row r="150">
      <c r="A150" s="1"/>
      <c r="C150" s="1"/>
      <c r="D150" s="1"/>
      <c r="E150" s="1"/>
      <c r="M150" s="1"/>
    </row>
    <row r="151">
      <c r="A151" s="1"/>
      <c r="C151" s="1"/>
      <c r="D151" s="1"/>
      <c r="E151" s="1"/>
      <c r="M151" s="1"/>
    </row>
    <row r="152">
      <c r="A152" s="1"/>
      <c r="C152" s="1"/>
      <c r="D152" s="1"/>
      <c r="E152" s="1"/>
      <c r="M152" s="1"/>
    </row>
    <row r="153">
      <c r="A153" s="1"/>
      <c r="C153" s="1"/>
      <c r="D153" s="1"/>
      <c r="E153" s="1"/>
      <c r="M153" s="1"/>
    </row>
    <row r="154">
      <c r="A154" s="1"/>
      <c r="C154" s="1"/>
      <c r="D154" s="1"/>
      <c r="E154" s="1"/>
      <c r="M154" s="1"/>
    </row>
    <row r="155">
      <c r="A155" s="1"/>
      <c r="C155" s="1"/>
      <c r="D155" s="1"/>
      <c r="E155" s="1"/>
      <c r="M155" s="1"/>
    </row>
    <row r="156">
      <c r="A156" s="1"/>
      <c r="C156" s="1"/>
      <c r="D156" s="1"/>
      <c r="E156" s="1"/>
      <c r="M156" s="1"/>
    </row>
    <row r="157">
      <c r="A157" s="1"/>
      <c r="C157" s="1"/>
      <c r="D157" s="1"/>
      <c r="E157" s="1"/>
      <c r="M157" s="1"/>
    </row>
    <row r="158">
      <c r="A158" s="1"/>
      <c r="C158" s="1"/>
      <c r="D158" s="1"/>
      <c r="E158" s="1"/>
      <c r="M158" s="1"/>
    </row>
    <row r="159">
      <c r="A159" s="1"/>
      <c r="C159" s="1"/>
      <c r="D159" s="1"/>
      <c r="E159" s="1"/>
      <c r="M159" s="1"/>
    </row>
    <row r="160">
      <c r="A160" s="1"/>
      <c r="C160" s="1"/>
      <c r="D160" s="1"/>
      <c r="E160" s="1"/>
      <c r="M160" s="1"/>
    </row>
    <row r="161">
      <c r="A161" s="1"/>
      <c r="C161" s="1"/>
      <c r="D161" s="1"/>
      <c r="E161" s="1"/>
      <c r="M161" s="1"/>
    </row>
    <row r="162">
      <c r="A162" s="1"/>
      <c r="C162" s="1"/>
      <c r="D162" s="1"/>
      <c r="E162" s="1"/>
      <c r="M162" s="1"/>
    </row>
    <row r="163">
      <c r="A163" s="1"/>
      <c r="C163" s="1"/>
      <c r="D163" s="1"/>
      <c r="E163" s="1"/>
      <c r="M163" s="1"/>
    </row>
    <row r="164">
      <c r="A164" s="1"/>
      <c r="C164" s="1"/>
      <c r="D164" s="1"/>
      <c r="E164" s="1"/>
      <c r="M164" s="1"/>
    </row>
    <row r="165">
      <c r="A165" s="1"/>
      <c r="C165" s="1"/>
      <c r="D165" s="1"/>
      <c r="E165" s="1"/>
      <c r="M165" s="1"/>
    </row>
    <row r="166">
      <c r="A166" s="1"/>
      <c r="C166" s="1"/>
      <c r="D166" s="1"/>
      <c r="E166" s="1"/>
      <c r="M166" s="1"/>
    </row>
    <row r="167">
      <c r="A167" s="1"/>
      <c r="C167" s="1"/>
      <c r="D167" s="1"/>
      <c r="E167" s="1"/>
      <c r="M167" s="1"/>
    </row>
    <row r="168">
      <c r="A168" s="1"/>
      <c r="C168" s="1"/>
      <c r="D168" s="1"/>
      <c r="E168" s="1"/>
      <c r="M168" s="1"/>
    </row>
    <row r="169">
      <c r="A169" s="1"/>
      <c r="C169" s="1"/>
      <c r="D169" s="1"/>
      <c r="E169" s="1"/>
      <c r="M169" s="1"/>
    </row>
    <row r="170">
      <c r="A170" s="1"/>
      <c r="C170" s="1"/>
      <c r="D170" s="1"/>
      <c r="E170" s="1"/>
      <c r="M170" s="1"/>
    </row>
    <row r="171">
      <c r="A171" s="1"/>
      <c r="C171" s="1"/>
      <c r="D171" s="1"/>
      <c r="E171" s="1"/>
      <c r="M171" s="1"/>
    </row>
    <row r="172">
      <c r="A172" s="1"/>
      <c r="C172" s="1"/>
      <c r="D172" s="1"/>
      <c r="E172" s="1"/>
      <c r="M172" s="1"/>
    </row>
    <row r="173">
      <c r="A173" s="1"/>
      <c r="C173" s="1"/>
      <c r="D173" s="1"/>
      <c r="E173" s="1"/>
      <c r="M173" s="1"/>
    </row>
    <row r="174">
      <c r="A174" s="1"/>
      <c r="C174" s="1"/>
      <c r="D174" s="1"/>
      <c r="E174" s="1"/>
      <c r="M174" s="1"/>
    </row>
    <row r="175">
      <c r="A175" s="1"/>
      <c r="C175" s="1"/>
      <c r="D175" s="1"/>
      <c r="E175" s="1"/>
      <c r="M175" s="1"/>
    </row>
    <row r="176">
      <c r="A176" s="1"/>
      <c r="C176" s="1"/>
      <c r="D176" s="1"/>
      <c r="E176" s="1"/>
      <c r="M176" s="1"/>
    </row>
    <row r="177">
      <c r="A177" s="1"/>
      <c r="C177" s="1"/>
      <c r="D177" s="1"/>
      <c r="E177" s="1"/>
      <c r="M177" s="1"/>
    </row>
    <row r="178">
      <c r="A178" s="1"/>
      <c r="C178" s="1"/>
      <c r="D178" s="1"/>
      <c r="E178" s="1"/>
      <c r="M178" s="1"/>
    </row>
    <row r="179">
      <c r="A179" s="1"/>
      <c r="C179" s="1"/>
      <c r="D179" s="1"/>
      <c r="E179" s="1"/>
      <c r="M179" s="1"/>
    </row>
    <row r="180">
      <c r="A180" s="1"/>
      <c r="C180" s="1"/>
      <c r="D180" s="1"/>
      <c r="E180" s="1"/>
      <c r="M180" s="1"/>
    </row>
    <row r="181">
      <c r="A181" s="1"/>
      <c r="C181" s="1"/>
      <c r="D181" s="1"/>
      <c r="E181" s="1"/>
      <c r="M181" s="1"/>
    </row>
    <row r="182">
      <c r="A182" s="1"/>
      <c r="C182" s="1"/>
      <c r="D182" s="1"/>
      <c r="E182" s="1"/>
      <c r="M182" s="1"/>
    </row>
    <row r="183">
      <c r="A183" s="1"/>
      <c r="C183" s="1"/>
      <c r="D183" s="1"/>
      <c r="E183" s="1"/>
      <c r="M183" s="1"/>
    </row>
    <row r="184">
      <c r="A184" s="1"/>
      <c r="C184" s="1"/>
      <c r="D184" s="1"/>
      <c r="E184" s="1"/>
      <c r="M184" s="1"/>
    </row>
    <row r="185">
      <c r="A185" s="1"/>
      <c r="C185" s="1"/>
      <c r="D185" s="1"/>
      <c r="E185" s="1"/>
      <c r="M185" s="1"/>
    </row>
    <row r="186">
      <c r="A186" s="1"/>
      <c r="C186" s="1"/>
      <c r="D186" s="1"/>
      <c r="E186" s="1"/>
      <c r="M186" s="1"/>
    </row>
    <row r="187">
      <c r="A187" s="1"/>
      <c r="C187" s="1"/>
      <c r="D187" s="1"/>
      <c r="E187" s="1"/>
      <c r="M187" s="1"/>
    </row>
    <row r="188">
      <c r="A188" s="1"/>
      <c r="C188" s="1"/>
      <c r="D188" s="1"/>
      <c r="E188" s="1"/>
      <c r="M188" s="1"/>
    </row>
    <row r="189">
      <c r="A189" s="1"/>
      <c r="C189" s="1"/>
      <c r="D189" s="1"/>
      <c r="E189" s="1"/>
      <c r="M189" s="1"/>
    </row>
    <row r="190">
      <c r="A190" s="1"/>
      <c r="C190" s="1"/>
      <c r="D190" s="1"/>
      <c r="E190" s="1"/>
      <c r="M190" s="1"/>
    </row>
    <row r="191">
      <c r="A191" s="1"/>
      <c r="C191" s="1"/>
      <c r="D191" s="1"/>
      <c r="E191" s="1"/>
      <c r="M191" s="1"/>
    </row>
    <row r="192">
      <c r="A192" s="1"/>
      <c r="C192" s="1"/>
      <c r="D192" s="1"/>
      <c r="E192" s="1"/>
      <c r="M192" s="1"/>
    </row>
    <row r="193">
      <c r="A193" s="1"/>
      <c r="C193" s="1"/>
      <c r="D193" s="1"/>
      <c r="E193" s="1"/>
      <c r="M193" s="1"/>
    </row>
    <row r="194">
      <c r="A194" s="1"/>
      <c r="C194" s="1"/>
      <c r="D194" s="1"/>
      <c r="E194" s="1"/>
      <c r="M194" s="1"/>
    </row>
    <row r="195">
      <c r="A195" s="1"/>
      <c r="C195" s="1"/>
      <c r="D195" s="1"/>
      <c r="E195" s="1"/>
      <c r="M195" s="1"/>
    </row>
    <row r="196">
      <c r="A196" s="1"/>
      <c r="C196" s="1"/>
      <c r="D196" s="1"/>
      <c r="E196" s="1"/>
      <c r="M196" s="1"/>
    </row>
    <row r="197">
      <c r="A197" s="1"/>
      <c r="C197" s="1"/>
      <c r="D197" s="1"/>
      <c r="E197" s="1"/>
      <c r="M197" s="1"/>
    </row>
    <row r="198">
      <c r="A198" s="1"/>
      <c r="C198" s="1"/>
      <c r="D198" s="1"/>
      <c r="E198" s="1"/>
      <c r="M198" s="1"/>
    </row>
    <row r="199">
      <c r="A199" s="1"/>
      <c r="C199" s="1"/>
      <c r="D199" s="1"/>
      <c r="E199" s="1"/>
      <c r="M199" s="1"/>
    </row>
    <row r="200">
      <c r="A200" s="1"/>
      <c r="C200" s="1"/>
      <c r="D200" s="1"/>
      <c r="E200" s="1"/>
      <c r="M200" s="1"/>
    </row>
    <row r="201">
      <c r="A201" s="1"/>
      <c r="C201" s="1"/>
      <c r="D201" s="1"/>
      <c r="E201" s="1"/>
      <c r="M201" s="1"/>
    </row>
    <row r="202">
      <c r="A202" s="1"/>
      <c r="C202" s="1"/>
      <c r="D202" s="1"/>
      <c r="E202" s="1"/>
      <c r="M202" s="1"/>
    </row>
    <row r="203">
      <c r="A203" s="1"/>
      <c r="C203" s="1"/>
      <c r="D203" s="1"/>
      <c r="E203" s="1"/>
      <c r="M203" s="1"/>
    </row>
    <row r="204">
      <c r="A204" s="1"/>
      <c r="C204" s="1"/>
      <c r="D204" s="1"/>
      <c r="E204" s="1"/>
      <c r="M204" s="1"/>
    </row>
    <row r="205">
      <c r="A205" s="1"/>
      <c r="C205" s="1"/>
      <c r="D205" s="1"/>
      <c r="E205" s="1"/>
      <c r="M205" s="1"/>
    </row>
    <row r="206">
      <c r="A206" s="1"/>
      <c r="C206" s="1"/>
      <c r="D206" s="1"/>
      <c r="E206" s="1"/>
      <c r="M206" s="1"/>
    </row>
    <row r="207">
      <c r="A207" s="1"/>
      <c r="C207" s="1"/>
      <c r="D207" s="1"/>
      <c r="E207" s="1"/>
      <c r="M207" s="1"/>
    </row>
    <row r="208">
      <c r="A208" s="1"/>
      <c r="C208" s="1"/>
      <c r="D208" s="1"/>
      <c r="E208" s="1"/>
      <c r="M208" s="1"/>
    </row>
    <row r="209">
      <c r="A209" s="1"/>
      <c r="C209" s="1"/>
      <c r="D209" s="1"/>
      <c r="E209" s="1"/>
      <c r="M209" s="1"/>
    </row>
    <row r="210">
      <c r="A210" s="1"/>
      <c r="C210" s="1"/>
      <c r="D210" s="1"/>
      <c r="E210" s="1"/>
      <c r="M210" s="1"/>
    </row>
    <row r="211">
      <c r="A211" s="1"/>
      <c r="C211" s="1"/>
      <c r="D211" s="1"/>
      <c r="E211" s="1"/>
      <c r="M211" s="1"/>
    </row>
    <row r="212">
      <c r="A212" s="1"/>
      <c r="C212" s="1"/>
      <c r="D212" s="1"/>
      <c r="E212" s="1"/>
      <c r="M212" s="1"/>
    </row>
    <row r="213">
      <c r="A213" s="1"/>
      <c r="C213" s="1"/>
      <c r="D213" s="1"/>
      <c r="E213" s="1"/>
      <c r="M213" s="1"/>
    </row>
    <row r="214">
      <c r="A214" s="1"/>
      <c r="C214" s="1"/>
      <c r="D214" s="1"/>
      <c r="E214" s="1"/>
      <c r="M214" s="1"/>
    </row>
    <row r="215">
      <c r="A215" s="1"/>
      <c r="C215" s="1"/>
      <c r="D215" s="1"/>
      <c r="E215" s="1"/>
      <c r="M215" s="1"/>
    </row>
    <row r="216">
      <c r="A216" s="1"/>
      <c r="C216" s="1"/>
      <c r="D216" s="1"/>
      <c r="E216" s="1"/>
      <c r="M216" s="1"/>
    </row>
    <row r="217">
      <c r="A217" s="1"/>
      <c r="C217" s="1"/>
      <c r="D217" s="1"/>
      <c r="E217" s="1"/>
      <c r="M217" s="1"/>
    </row>
    <row r="218">
      <c r="A218" s="1"/>
      <c r="C218" s="1"/>
      <c r="D218" s="1"/>
      <c r="E218" s="1"/>
      <c r="M218" s="1"/>
    </row>
    <row r="219">
      <c r="A219" s="1"/>
      <c r="C219" s="1"/>
      <c r="D219" s="1"/>
      <c r="E219" s="1"/>
      <c r="M219" s="1"/>
    </row>
    <row r="220">
      <c r="A220" s="1"/>
      <c r="C220" s="1"/>
      <c r="D220" s="1"/>
      <c r="E220" s="1"/>
      <c r="M220" s="1"/>
    </row>
    <row r="221">
      <c r="A221" s="1"/>
      <c r="C221" s="1"/>
      <c r="D221" s="1"/>
      <c r="E221" s="1"/>
      <c r="M221" s="1"/>
    </row>
    <row r="222">
      <c r="A222" s="1"/>
      <c r="C222" s="1"/>
      <c r="D222" s="1"/>
      <c r="E222" s="1"/>
      <c r="M222" s="1"/>
    </row>
    <row r="223">
      <c r="A223" s="1"/>
      <c r="C223" s="1"/>
      <c r="D223" s="1"/>
      <c r="E223" s="1"/>
      <c r="M223" s="1"/>
    </row>
    <row r="224">
      <c r="A224" s="1"/>
      <c r="C224" s="1"/>
      <c r="D224" s="1"/>
      <c r="E224" s="1"/>
      <c r="M224" s="1"/>
    </row>
    <row r="225">
      <c r="A225" s="1"/>
      <c r="C225" s="1"/>
      <c r="D225" s="1"/>
      <c r="E225" s="1"/>
      <c r="M225" s="1"/>
    </row>
    <row r="226">
      <c r="A226" s="1"/>
      <c r="C226" s="1"/>
      <c r="D226" s="1"/>
      <c r="E226" s="1"/>
      <c r="M226" s="1"/>
    </row>
    <row r="227">
      <c r="A227" s="1"/>
      <c r="C227" s="1"/>
      <c r="D227" s="1"/>
      <c r="E227" s="1"/>
      <c r="M227" s="1"/>
    </row>
    <row r="228">
      <c r="A228" s="1"/>
      <c r="C228" s="1"/>
      <c r="D228" s="1"/>
      <c r="E228" s="1"/>
      <c r="M228" s="1"/>
    </row>
    <row r="229">
      <c r="A229" s="1"/>
      <c r="C229" s="1"/>
      <c r="D229" s="1"/>
      <c r="E229" s="1"/>
      <c r="M229" s="1"/>
    </row>
    <row r="230">
      <c r="A230" s="1"/>
      <c r="C230" s="1"/>
      <c r="D230" s="1"/>
      <c r="E230" s="1"/>
      <c r="M230" s="1"/>
    </row>
    <row r="231">
      <c r="A231" s="1"/>
      <c r="C231" s="1"/>
      <c r="D231" s="1"/>
      <c r="E231" s="1"/>
      <c r="M231" s="1"/>
    </row>
    <row r="232">
      <c r="A232" s="1"/>
      <c r="C232" s="1"/>
      <c r="D232" s="1"/>
      <c r="E232" s="1"/>
      <c r="M232" s="1"/>
    </row>
    <row r="233">
      <c r="A233" s="1"/>
      <c r="C233" s="1"/>
      <c r="D233" s="1"/>
      <c r="E233" s="1"/>
      <c r="M233" s="1"/>
    </row>
    <row r="234">
      <c r="A234" s="1"/>
      <c r="C234" s="1"/>
      <c r="D234" s="1"/>
      <c r="E234" s="1"/>
      <c r="M234" s="1"/>
    </row>
    <row r="235">
      <c r="A235" s="1"/>
      <c r="C235" s="1"/>
      <c r="D235" s="1"/>
      <c r="E235" s="1"/>
      <c r="M235" s="1"/>
    </row>
    <row r="236">
      <c r="A236" s="1"/>
      <c r="C236" s="1"/>
      <c r="D236" s="1"/>
      <c r="E236" s="1"/>
      <c r="M236" s="1"/>
    </row>
    <row r="237">
      <c r="A237" s="1"/>
      <c r="C237" s="1"/>
      <c r="D237" s="1"/>
      <c r="E237" s="1"/>
      <c r="M237" s="1"/>
    </row>
    <row r="238">
      <c r="A238" s="1"/>
      <c r="C238" s="1"/>
      <c r="D238" s="1"/>
      <c r="E238" s="1"/>
      <c r="M238" s="1"/>
    </row>
    <row r="239">
      <c r="A239" s="1"/>
      <c r="C239" s="1"/>
      <c r="D239" s="1"/>
      <c r="E239" s="1"/>
      <c r="M239" s="1"/>
    </row>
    <row r="240">
      <c r="A240" s="1"/>
      <c r="C240" s="1"/>
      <c r="D240" s="1"/>
      <c r="E240" s="1"/>
      <c r="M240" s="1"/>
    </row>
    <row r="241">
      <c r="A241" s="1"/>
      <c r="C241" s="1"/>
      <c r="D241" s="1"/>
      <c r="E241" s="1"/>
      <c r="M241" s="1"/>
    </row>
    <row r="242">
      <c r="A242" s="1"/>
      <c r="C242" s="1"/>
      <c r="D242" s="1"/>
      <c r="E242" s="1"/>
      <c r="M242" s="1"/>
    </row>
    <row r="243">
      <c r="A243" s="1"/>
      <c r="C243" s="1"/>
      <c r="D243" s="1"/>
      <c r="E243" s="1"/>
      <c r="M243" s="1"/>
    </row>
    <row r="244">
      <c r="A244" s="1"/>
      <c r="C244" s="1"/>
      <c r="D244" s="1"/>
      <c r="E244" s="1"/>
      <c r="M244" s="1"/>
    </row>
    <row r="245">
      <c r="A245" s="1"/>
      <c r="C245" s="1"/>
      <c r="D245" s="1"/>
      <c r="E245" s="1"/>
      <c r="M245" s="1"/>
    </row>
    <row r="246">
      <c r="A246" s="1"/>
      <c r="C246" s="1"/>
      <c r="D246" s="1"/>
      <c r="E246" s="1"/>
      <c r="M246" s="1"/>
    </row>
    <row r="247">
      <c r="A247" s="1"/>
      <c r="C247" s="1"/>
      <c r="D247" s="1"/>
      <c r="E247" s="1"/>
      <c r="M247" s="1"/>
    </row>
    <row r="248">
      <c r="A248" s="1"/>
      <c r="C248" s="1"/>
      <c r="D248" s="1"/>
      <c r="E248" s="1"/>
      <c r="M248" s="1"/>
    </row>
    <row r="249">
      <c r="A249" s="1"/>
      <c r="C249" s="1"/>
      <c r="D249" s="1"/>
      <c r="E249" s="1"/>
      <c r="M249" s="1"/>
    </row>
    <row r="250">
      <c r="A250" s="1"/>
      <c r="C250" s="1"/>
      <c r="D250" s="1"/>
      <c r="E250" s="1"/>
      <c r="M250" s="1"/>
    </row>
    <row r="251">
      <c r="A251" s="1"/>
      <c r="C251" s="1"/>
      <c r="D251" s="1"/>
      <c r="E251" s="1"/>
      <c r="M251" s="1"/>
    </row>
    <row r="252">
      <c r="A252" s="1"/>
      <c r="C252" s="1"/>
      <c r="D252" s="1"/>
      <c r="E252" s="1"/>
      <c r="M252" s="1"/>
    </row>
    <row r="253">
      <c r="A253" s="1"/>
      <c r="C253" s="1"/>
      <c r="D253" s="1"/>
      <c r="E253" s="1"/>
      <c r="M253" s="1"/>
    </row>
    <row r="254">
      <c r="A254" s="1"/>
      <c r="C254" s="1"/>
      <c r="D254" s="1"/>
      <c r="E254" s="1"/>
      <c r="M254" s="1"/>
    </row>
    <row r="255">
      <c r="A255" s="1"/>
      <c r="C255" s="1"/>
      <c r="D255" s="1"/>
      <c r="E255" s="1"/>
      <c r="M255" s="1"/>
    </row>
    <row r="256">
      <c r="A256" s="1"/>
      <c r="C256" s="1"/>
      <c r="D256" s="1"/>
      <c r="E256" s="1"/>
      <c r="M256" s="1"/>
    </row>
    <row r="257">
      <c r="A257" s="1"/>
      <c r="C257" s="1"/>
      <c r="D257" s="1"/>
      <c r="E257" s="1"/>
      <c r="M257" s="1"/>
    </row>
    <row r="258">
      <c r="A258" s="1"/>
      <c r="C258" s="1"/>
      <c r="D258" s="1"/>
      <c r="E258" s="1"/>
      <c r="M258" s="1"/>
    </row>
    <row r="259">
      <c r="A259" s="1"/>
      <c r="C259" s="1"/>
      <c r="D259" s="1"/>
      <c r="E259" s="1"/>
      <c r="M259" s="1"/>
    </row>
    <row r="260">
      <c r="A260" s="1"/>
      <c r="C260" s="1"/>
      <c r="D260" s="1"/>
      <c r="E260" s="1"/>
      <c r="M260" s="1"/>
    </row>
    <row r="261">
      <c r="A261" s="1"/>
      <c r="C261" s="1"/>
      <c r="D261" s="1"/>
      <c r="E261" s="1"/>
      <c r="M261" s="1"/>
    </row>
    <row r="262">
      <c r="A262" s="1"/>
      <c r="C262" s="1"/>
      <c r="D262" s="1"/>
      <c r="E262" s="1"/>
      <c r="M262" s="1"/>
    </row>
    <row r="263">
      <c r="A263" s="1"/>
      <c r="C263" s="1"/>
      <c r="D263" s="1"/>
      <c r="E263" s="1"/>
      <c r="M263" s="1"/>
    </row>
    <row r="264">
      <c r="A264" s="1"/>
      <c r="C264" s="1"/>
      <c r="D264" s="1"/>
      <c r="E264" s="1"/>
      <c r="M264" s="1"/>
    </row>
    <row r="265">
      <c r="A265" s="1"/>
      <c r="C265" s="1"/>
      <c r="D265" s="1"/>
      <c r="E265" s="1"/>
      <c r="M265" s="1"/>
    </row>
    <row r="266">
      <c r="A266" s="1"/>
      <c r="C266" s="1"/>
      <c r="D266" s="1"/>
      <c r="E266" s="1"/>
      <c r="M266" s="1"/>
    </row>
    <row r="267">
      <c r="A267" s="1"/>
      <c r="C267" s="1"/>
      <c r="D267" s="1"/>
      <c r="E267" s="1"/>
      <c r="M267" s="1"/>
    </row>
    <row r="268">
      <c r="A268" s="1"/>
      <c r="C268" s="1"/>
      <c r="D268" s="1"/>
      <c r="E268" s="1"/>
      <c r="M268" s="1"/>
    </row>
    <row r="269">
      <c r="A269" s="1"/>
      <c r="C269" s="1"/>
      <c r="D269" s="1"/>
      <c r="E269" s="1"/>
      <c r="M269" s="1"/>
    </row>
    <row r="270">
      <c r="A270" s="1"/>
      <c r="C270" s="1"/>
      <c r="D270" s="1"/>
      <c r="E270" s="1"/>
      <c r="M270" s="1"/>
    </row>
    <row r="271">
      <c r="A271" s="1"/>
      <c r="C271" s="1"/>
      <c r="D271" s="1"/>
      <c r="E271" s="1"/>
      <c r="M271" s="1"/>
    </row>
    <row r="272">
      <c r="A272" s="1"/>
      <c r="C272" s="1"/>
      <c r="D272" s="1"/>
      <c r="E272" s="1"/>
      <c r="M272" s="1"/>
    </row>
    <row r="273">
      <c r="A273" s="1"/>
      <c r="C273" s="1"/>
      <c r="D273" s="1"/>
      <c r="E273" s="1"/>
      <c r="M273" s="1"/>
    </row>
    <row r="274">
      <c r="A274" s="1"/>
      <c r="C274" s="1"/>
      <c r="D274" s="1"/>
      <c r="E274" s="1"/>
      <c r="M274" s="1"/>
    </row>
    <row r="275">
      <c r="A275" s="1"/>
      <c r="C275" s="1"/>
      <c r="D275" s="1"/>
      <c r="E275" s="1"/>
      <c r="M275" s="1"/>
    </row>
    <row r="276">
      <c r="A276" s="1"/>
      <c r="C276" s="1"/>
      <c r="D276" s="1"/>
      <c r="E276" s="1"/>
      <c r="M276" s="1"/>
    </row>
    <row r="277">
      <c r="A277" s="1"/>
      <c r="C277" s="1"/>
      <c r="D277" s="1"/>
      <c r="E277" s="1"/>
      <c r="M277" s="1"/>
    </row>
    <row r="278">
      <c r="A278" s="1"/>
      <c r="C278" s="1"/>
      <c r="D278" s="1"/>
      <c r="E278" s="1"/>
      <c r="M278" s="1"/>
    </row>
    <row r="279">
      <c r="A279" s="1"/>
      <c r="C279" s="1"/>
      <c r="D279" s="1"/>
      <c r="E279" s="1"/>
      <c r="M279" s="1"/>
    </row>
    <row r="280">
      <c r="A280" s="1"/>
      <c r="C280" s="1"/>
      <c r="D280" s="1"/>
      <c r="E280" s="1"/>
      <c r="M280" s="1"/>
    </row>
    <row r="281">
      <c r="A281" s="1"/>
      <c r="C281" s="1"/>
      <c r="D281" s="1"/>
      <c r="E281" s="1"/>
      <c r="M281" s="1"/>
    </row>
    <row r="282">
      <c r="A282" s="1"/>
      <c r="C282" s="1"/>
      <c r="D282" s="1"/>
      <c r="E282" s="1"/>
      <c r="M282" s="1"/>
    </row>
    <row r="283">
      <c r="A283" s="1"/>
      <c r="C283" s="1"/>
      <c r="D283" s="1"/>
      <c r="E283" s="1"/>
      <c r="M283" s="1"/>
    </row>
    <row r="284">
      <c r="A284" s="1"/>
      <c r="C284" s="1"/>
      <c r="D284" s="1"/>
      <c r="E284" s="1"/>
      <c r="M284" s="1"/>
    </row>
    <row r="285">
      <c r="A285" s="1"/>
      <c r="C285" s="1"/>
      <c r="D285" s="1"/>
      <c r="E285" s="1"/>
      <c r="M285" s="1"/>
    </row>
    <row r="286">
      <c r="A286" s="1"/>
      <c r="C286" s="1"/>
      <c r="D286" s="1"/>
      <c r="E286" s="1"/>
      <c r="M286" s="1"/>
    </row>
    <row r="287">
      <c r="A287" s="1"/>
      <c r="C287" s="1"/>
      <c r="D287" s="1"/>
      <c r="E287" s="1"/>
      <c r="M287" s="1"/>
    </row>
    <row r="288">
      <c r="A288" s="1"/>
      <c r="C288" s="1"/>
      <c r="D288" s="1"/>
      <c r="E288" s="1"/>
      <c r="M288" s="1"/>
    </row>
    <row r="289">
      <c r="A289" s="1"/>
      <c r="C289" s="1"/>
      <c r="D289" s="1"/>
      <c r="E289" s="1"/>
      <c r="M289" s="1"/>
    </row>
    <row r="290">
      <c r="A290" s="1"/>
      <c r="C290" s="1"/>
      <c r="D290" s="1"/>
      <c r="E290" s="1"/>
      <c r="M290" s="1"/>
    </row>
    <row r="291">
      <c r="A291" s="1"/>
      <c r="C291" s="1"/>
      <c r="D291" s="1"/>
      <c r="E291" s="1"/>
      <c r="M291" s="1"/>
    </row>
    <row r="292">
      <c r="A292" s="1"/>
      <c r="C292" s="1"/>
      <c r="D292" s="1"/>
      <c r="E292" s="1"/>
      <c r="M292" s="1"/>
    </row>
    <row r="293">
      <c r="A293" s="1"/>
      <c r="C293" s="1"/>
      <c r="D293" s="1"/>
      <c r="E293" s="1"/>
      <c r="M293" s="1"/>
    </row>
    <row r="294">
      <c r="A294" s="1"/>
      <c r="C294" s="1"/>
      <c r="D294" s="1"/>
      <c r="E294" s="1"/>
      <c r="M294" s="1"/>
    </row>
    <row r="295">
      <c r="A295" s="1"/>
      <c r="C295" s="1"/>
      <c r="D295" s="1"/>
      <c r="E295" s="1"/>
      <c r="M295" s="1"/>
    </row>
    <row r="296">
      <c r="A296" s="1"/>
      <c r="C296" s="1"/>
      <c r="D296" s="1"/>
      <c r="E296" s="1"/>
      <c r="M296" s="1"/>
    </row>
    <row r="297">
      <c r="A297" s="1"/>
      <c r="C297" s="1"/>
      <c r="D297" s="1"/>
      <c r="E297" s="1"/>
      <c r="M297" s="1"/>
    </row>
    <row r="298">
      <c r="A298" s="1"/>
      <c r="C298" s="1"/>
      <c r="D298" s="1"/>
      <c r="E298" s="1"/>
      <c r="M298" s="1"/>
    </row>
    <row r="299">
      <c r="A299" s="1"/>
      <c r="C299" s="1"/>
      <c r="D299" s="1"/>
      <c r="E299" s="1"/>
      <c r="M299" s="1"/>
    </row>
    <row r="300">
      <c r="A300" s="1"/>
      <c r="C300" s="1"/>
      <c r="D300" s="1"/>
      <c r="E300" s="1"/>
      <c r="M300" s="1"/>
    </row>
    <row r="301">
      <c r="A301" s="1"/>
      <c r="C301" s="1"/>
      <c r="D301" s="1"/>
      <c r="E301" s="1"/>
      <c r="M301" s="1"/>
    </row>
    <row r="302">
      <c r="A302" s="1"/>
      <c r="C302" s="1"/>
      <c r="D302" s="1"/>
      <c r="E302" s="1"/>
      <c r="M302" s="1"/>
    </row>
    <row r="303">
      <c r="A303" s="1"/>
      <c r="C303" s="1"/>
      <c r="D303" s="1"/>
      <c r="E303" s="1"/>
      <c r="M303" s="1"/>
    </row>
    <row r="304">
      <c r="A304" s="1"/>
      <c r="C304" s="1"/>
      <c r="D304" s="1"/>
      <c r="E304" s="1"/>
      <c r="M304" s="1"/>
    </row>
    <row r="305">
      <c r="A305" s="1"/>
      <c r="C305" s="1"/>
      <c r="D305" s="1"/>
      <c r="E305" s="1"/>
      <c r="M305" s="1"/>
    </row>
    <row r="306">
      <c r="A306" s="1"/>
      <c r="C306" s="1"/>
      <c r="D306" s="1"/>
      <c r="E306" s="1"/>
      <c r="M306" s="1"/>
    </row>
    <row r="307">
      <c r="A307" s="1"/>
      <c r="C307" s="1"/>
      <c r="D307" s="1"/>
      <c r="E307" s="1"/>
      <c r="M307" s="1"/>
    </row>
    <row r="308">
      <c r="A308" s="1"/>
      <c r="C308" s="1"/>
      <c r="D308" s="1"/>
      <c r="E308" s="1"/>
      <c r="M308" s="1"/>
    </row>
    <row r="309">
      <c r="A309" s="1"/>
      <c r="C309" s="1"/>
      <c r="D309" s="1"/>
      <c r="E309" s="1"/>
      <c r="M309" s="1"/>
    </row>
    <row r="310">
      <c r="A310" s="1"/>
      <c r="C310" s="1"/>
      <c r="D310" s="1"/>
      <c r="E310" s="1"/>
      <c r="M310" s="1"/>
    </row>
    <row r="311">
      <c r="A311" s="1"/>
      <c r="C311" s="1"/>
      <c r="D311" s="1"/>
      <c r="E311" s="1"/>
      <c r="M311" s="1"/>
    </row>
    <row r="312">
      <c r="A312" s="1"/>
      <c r="C312" s="1"/>
      <c r="D312" s="1"/>
      <c r="E312" s="1"/>
      <c r="M312" s="1"/>
    </row>
    <row r="313">
      <c r="A313" s="1"/>
      <c r="C313" s="1"/>
      <c r="D313" s="1"/>
      <c r="E313" s="1"/>
      <c r="M313" s="1"/>
    </row>
    <row r="314">
      <c r="A314" s="1"/>
      <c r="C314" s="1"/>
      <c r="D314" s="1"/>
      <c r="E314" s="1"/>
      <c r="M314" s="1"/>
    </row>
    <row r="315">
      <c r="A315" s="1"/>
      <c r="C315" s="1"/>
      <c r="D315" s="1"/>
      <c r="E315" s="1"/>
      <c r="M315" s="1"/>
    </row>
    <row r="316">
      <c r="A316" s="1"/>
      <c r="C316" s="1"/>
      <c r="D316" s="1"/>
      <c r="E316" s="1"/>
      <c r="M316" s="1"/>
    </row>
    <row r="317">
      <c r="A317" s="1"/>
      <c r="C317" s="1"/>
      <c r="D317" s="1"/>
      <c r="E317" s="1"/>
      <c r="M317" s="1"/>
    </row>
    <row r="318">
      <c r="A318" s="1"/>
      <c r="C318" s="1"/>
      <c r="D318" s="1"/>
      <c r="E318" s="1"/>
      <c r="M318" s="1"/>
    </row>
    <row r="319">
      <c r="A319" s="1"/>
      <c r="C319" s="1"/>
      <c r="D319" s="1"/>
      <c r="E319" s="1"/>
      <c r="M319" s="1"/>
    </row>
    <row r="320">
      <c r="A320" s="1"/>
      <c r="C320" s="1"/>
      <c r="D320" s="1"/>
      <c r="E320" s="1"/>
      <c r="M320" s="1"/>
    </row>
    <row r="321">
      <c r="A321" s="1"/>
      <c r="C321" s="1"/>
      <c r="D321" s="1"/>
      <c r="E321" s="1"/>
      <c r="M321" s="1"/>
    </row>
    <row r="322">
      <c r="A322" s="1"/>
      <c r="C322" s="1"/>
      <c r="D322" s="1"/>
      <c r="E322" s="1"/>
      <c r="M322" s="1"/>
    </row>
    <row r="323">
      <c r="A323" s="1"/>
      <c r="C323" s="1"/>
      <c r="D323" s="1"/>
      <c r="E323" s="1"/>
      <c r="M323" s="1"/>
    </row>
    <row r="324">
      <c r="A324" s="1"/>
      <c r="C324" s="1"/>
      <c r="D324" s="1"/>
      <c r="E324" s="1"/>
      <c r="M324" s="1"/>
    </row>
    <row r="325">
      <c r="A325" s="1"/>
      <c r="C325" s="1"/>
      <c r="D325" s="1"/>
      <c r="E325" s="1"/>
      <c r="M325" s="1"/>
    </row>
    <row r="326">
      <c r="A326" s="1"/>
      <c r="C326" s="1"/>
      <c r="D326" s="1"/>
      <c r="E326" s="1"/>
      <c r="M326" s="1"/>
    </row>
    <row r="327">
      <c r="A327" s="1"/>
      <c r="C327" s="1"/>
      <c r="D327" s="1"/>
      <c r="E327" s="1"/>
      <c r="M327" s="1"/>
    </row>
    <row r="328">
      <c r="A328" s="1"/>
      <c r="C328" s="1"/>
      <c r="D328" s="1"/>
      <c r="E328" s="1"/>
      <c r="M328" s="1"/>
    </row>
    <row r="329">
      <c r="A329" s="1"/>
      <c r="C329" s="1"/>
      <c r="D329" s="1"/>
      <c r="E329" s="1"/>
      <c r="M329" s="1"/>
    </row>
    <row r="330">
      <c r="A330" s="1"/>
      <c r="C330" s="1"/>
      <c r="D330" s="1"/>
      <c r="E330" s="1"/>
      <c r="M330" s="1"/>
    </row>
    <row r="331">
      <c r="A331" s="1"/>
      <c r="C331" s="1"/>
      <c r="D331" s="1"/>
      <c r="E331" s="1"/>
      <c r="M331" s="1"/>
    </row>
    <row r="332">
      <c r="A332" s="1"/>
      <c r="C332" s="1"/>
      <c r="D332" s="1"/>
      <c r="E332" s="1"/>
      <c r="M332" s="1"/>
    </row>
    <row r="333">
      <c r="A333" s="1"/>
      <c r="C333" s="1"/>
      <c r="D333" s="1"/>
      <c r="E333" s="1"/>
      <c r="M333" s="1"/>
    </row>
    <row r="334">
      <c r="A334" s="1"/>
      <c r="C334" s="1"/>
      <c r="D334" s="1"/>
      <c r="E334" s="1"/>
      <c r="M334" s="1"/>
    </row>
    <row r="335">
      <c r="A335" s="1"/>
      <c r="C335" s="1"/>
      <c r="D335" s="1"/>
      <c r="E335" s="1"/>
      <c r="M335" s="1"/>
    </row>
    <row r="336">
      <c r="A336" s="1"/>
      <c r="C336" s="1"/>
      <c r="D336" s="1"/>
      <c r="E336" s="1"/>
      <c r="M336" s="1"/>
    </row>
    <row r="337">
      <c r="A337" s="1"/>
      <c r="C337" s="1"/>
      <c r="D337" s="1"/>
      <c r="E337" s="1"/>
      <c r="M337" s="1"/>
    </row>
    <row r="338">
      <c r="A338" s="1"/>
      <c r="C338" s="1"/>
      <c r="D338" s="1"/>
      <c r="E338" s="1"/>
      <c r="M338" s="1"/>
    </row>
    <row r="339">
      <c r="A339" s="1"/>
      <c r="C339" s="1"/>
      <c r="D339" s="1"/>
      <c r="E339" s="1"/>
      <c r="M339" s="1"/>
    </row>
    <row r="340">
      <c r="A340" s="1"/>
      <c r="C340" s="1"/>
      <c r="D340" s="1"/>
      <c r="E340" s="1"/>
      <c r="M340" s="1"/>
    </row>
    <row r="341">
      <c r="A341" s="1"/>
      <c r="C341" s="1"/>
      <c r="D341" s="1"/>
      <c r="E341" s="1"/>
      <c r="M341" s="1"/>
    </row>
    <row r="342">
      <c r="A342" s="1"/>
      <c r="C342" s="1"/>
      <c r="D342" s="1"/>
      <c r="E342" s="1"/>
      <c r="M342" s="1"/>
    </row>
    <row r="343">
      <c r="A343" s="1"/>
      <c r="C343" s="1"/>
      <c r="D343" s="1"/>
      <c r="E343" s="1"/>
      <c r="M343" s="1"/>
    </row>
    <row r="344">
      <c r="A344" s="1"/>
      <c r="C344" s="1"/>
      <c r="D344" s="1"/>
      <c r="E344" s="1"/>
      <c r="M344" s="1"/>
    </row>
    <row r="345">
      <c r="A345" s="1"/>
      <c r="C345" s="1"/>
      <c r="D345" s="1"/>
      <c r="E345" s="1"/>
      <c r="M345" s="1"/>
    </row>
    <row r="346">
      <c r="A346" s="1"/>
      <c r="C346" s="1"/>
      <c r="D346" s="1"/>
      <c r="E346" s="1"/>
      <c r="M346" s="1"/>
    </row>
    <row r="347">
      <c r="A347" s="1"/>
      <c r="C347" s="1"/>
      <c r="D347" s="1"/>
      <c r="E347" s="1"/>
      <c r="M347" s="1"/>
    </row>
    <row r="348">
      <c r="A348" s="1"/>
      <c r="C348" s="1"/>
      <c r="D348" s="1"/>
      <c r="E348" s="1"/>
      <c r="M348" s="1"/>
    </row>
    <row r="349">
      <c r="A349" s="1"/>
      <c r="C349" s="1"/>
      <c r="D349" s="1"/>
      <c r="E349" s="1"/>
      <c r="M349" s="1"/>
    </row>
    <row r="350">
      <c r="A350" s="1"/>
      <c r="C350" s="1"/>
      <c r="D350" s="1"/>
      <c r="E350" s="1"/>
      <c r="M350" s="1"/>
    </row>
    <row r="351">
      <c r="A351" s="1"/>
      <c r="C351" s="1"/>
      <c r="D351" s="1"/>
      <c r="E351" s="1"/>
      <c r="M351" s="1"/>
    </row>
    <row r="352">
      <c r="A352" s="1"/>
      <c r="C352" s="1"/>
      <c r="D352" s="1"/>
      <c r="E352" s="1"/>
      <c r="M352" s="1"/>
    </row>
    <row r="353">
      <c r="A353" s="1"/>
      <c r="C353" s="1"/>
      <c r="D353" s="1"/>
      <c r="E353" s="1"/>
      <c r="M353" s="1"/>
    </row>
    <row r="354">
      <c r="A354" s="1"/>
      <c r="C354" s="1"/>
      <c r="D354" s="1"/>
      <c r="E354" s="1"/>
      <c r="M354" s="1"/>
    </row>
    <row r="355">
      <c r="A355" s="1"/>
      <c r="C355" s="1"/>
      <c r="D355" s="1"/>
      <c r="E355" s="1"/>
      <c r="M355" s="1"/>
    </row>
    <row r="356">
      <c r="A356" s="1"/>
      <c r="C356" s="1"/>
      <c r="D356" s="1"/>
      <c r="E356" s="1"/>
      <c r="M356" s="1"/>
    </row>
    <row r="357">
      <c r="A357" s="1"/>
      <c r="C357" s="1"/>
      <c r="D357" s="1"/>
      <c r="E357" s="1"/>
      <c r="M357" s="1"/>
    </row>
    <row r="358">
      <c r="A358" s="1"/>
      <c r="C358" s="1"/>
      <c r="D358" s="1"/>
      <c r="E358" s="1"/>
      <c r="M358" s="1"/>
    </row>
    <row r="359">
      <c r="A359" s="1"/>
      <c r="C359" s="1"/>
      <c r="D359" s="1"/>
      <c r="E359" s="1"/>
      <c r="M359" s="1"/>
    </row>
    <row r="360">
      <c r="A360" s="1"/>
      <c r="C360" s="1"/>
      <c r="D360" s="1"/>
      <c r="E360" s="1"/>
      <c r="M360" s="1"/>
    </row>
    <row r="361">
      <c r="A361" s="1"/>
      <c r="C361" s="1"/>
      <c r="D361" s="1"/>
      <c r="E361" s="1"/>
      <c r="M361" s="1"/>
    </row>
    <row r="362">
      <c r="A362" s="1"/>
      <c r="C362" s="1"/>
      <c r="D362" s="1"/>
      <c r="E362" s="1"/>
      <c r="M362" s="1"/>
    </row>
    <row r="363">
      <c r="A363" s="1"/>
      <c r="C363" s="1"/>
      <c r="D363" s="1"/>
      <c r="E363" s="1"/>
      <c r="M363" s="1"/>
    </row>
    <row r="364">
      <c r="A364" s="1"/>
      <c r="C364" s="1"/>
      <c r="D364" s="1"/>
      <c r="E364" s="1"/>
      <c r="M364" s="1"/>
    </row>
    <row r="365">
      <c r="A365" s="1"/>
      <c r="C365" s="1"/>
      <c r="D365" s="1"/>
      <c r="E365" s="1"/>
      <c r="M365" s="1"/>
    </row>
    <row r="366">
      <c r="A366" s="1"/>
      <c r="C366" s="1"/>
      <c r="D366" s="1"/>
      <c r="E366" s="1"/>
      <c r="M366" s="1"/>
    </row>
    <row r="367">
      <c r="A367" s="1"/>
      <c r="C367" s="1"/>
      <c r="D367" s="1"/>
      <c r="E367" s="1"/>
      <c r="M367" s="1"/>
    </row>
    <row r="368">
      <c r="A368" s="1"/>
      <c r="C368" s="1"/>
      <c r="D368" s="1"/>
      <c r="E368" s="1"/>
      <c r="M368" s="1"/>
    </row>
    <row r="369">
      <c r="A369" s="1"/>
      <c r="C369" s="1"/>
      <c r="D369" s="1"/>
      <c r="E369" s="1"/>
      <c r="M369" s="1"/>
    </row>
    <row r="370">
      <c r="A370" s="1"/>
      <c r="C370" s="1"/>
      <c r="D370" s="1"/>
      <c r="E370" s="1"/>
      <c r="M370" s="1"/>
    </row>
    <row r="371">
      <c r="A371" s="1"/>
      <c r="C371" s="1"/>
      <c r="D371" s="1"/>
      <c r="E371" s="1"/>
      <c r="M371" s="1"/>
    </row>
    <row r="372">
      <c r="A372" s="1"/>
      <c r="C372" s="1"/>
      <c r="D372" s="1"/>
      <c r="E372" s="1"/>
      <c r="M372" s="1"/>
    </row>
    <row r="373">
      <c r="A373" s="1"/>
      <c r="C373" s="1"/>
      <c r="D373" s="1"/>
      <c r="E373" s="1"/>
      <c r="M373" s="1"/>
    </row>
    <row r="374">
      <c r="A374" s="1"/>
      <c r="C374" s="1"/>
      <c r="D374" s="1"/>
      <c r="E374" s="1"/>
      <c r="M374" s="1"/>
    </row>
    <row r="375">
      <c r="A375" s="1"/>
      <c r="C375" s="1"/>
      <c r="D375" s="1"/>
      <c r="E375" s="1"/>
      <c r="M375" s="1"/>
    </row>
    <row r="376">
      <c r="A376" s="1"/>
      <c r="C376" s="1"/>
      <c r="D376" s="1"/>
      <c r="E376" s="1"/>
      <c r="M376" s="1"/>
    </row>
    <row r="377">
      <c r="A377" s="1"/>
      <c r="C377" s="1"/>
      <c r="D377" s="1"/>
      <c r="E377" s="1"/>
      <c r="M377" s="1"/>
    </row>
    <row r="378">
      <c r="A378" s="1"/>
      <c r="C378" s="1"/>
      <c r="D378" s="1"/>
      <c r="E378" s="1"/>
      <c r="M378" s="1"/>
    </row>
    <row r="379">
      <c r="A379" s="1"/>
      <c r="C379" s="1"/>
      <c r="D379" s="1"/>
      <c r="E379" s="1"/>
      <c r="M379" s="1"/>
    </row>
    <row r="380">
      <c r="A380" s="1"/>
      <c r="C380" s="1"/>
      <c r="D380" s="1"/>
      <c r="E380" s="1"/>
      <c r="M380" s="1"/>
    </row>
    <row r="381">
      <c r="A381" s="1"/>
      <c r="C381" s="1"/>
      <c r="D381" s="1"/>
      <c r="E381" s="1"/>
      <c r="M381" s="1"/>
    </row>
    <row r="382">
      <c r="A382" s="1"/>
      <c r="C382" s="1"/>
      <c r="D382" s="1"/>
      <c r="E382" s="1"/>
      <c r="M382" s="1"/>
    </row>
    <row r="383">
      <c r="A383" s="1"/>
      <c r="C383" s="1"/>
      <c r="D383" s="1"/>
      <c r="E383" s="1"/>
      <c r="M383" s="1"/>
    </row>
    <row r="384">
      <c r="A384" s="1"/>
      <c r="C384" s="1"/>
      <c r="D384" s="1"/>
      <c r="E384" s="1"/>
      <c r="M384" s="1"/>
    </row>
    <row r="385">
      <c r="A385" s="1"/>
      <c r="C385" s="1"/>
      <c r="D385" s="1"/>
      <c r="E385" s="1"/>
      <c r="M385" s="1"/>
    </row>
    <row r="386">
      <c r="A386" s="1"/>
      <c r="C386" s="1"/>
      <c r="D386" s="1"/>
      <c r="E386" s="1"/>
      <c r="M386" s="1"/>
    </row>
    <row r="387">
      <c r="A387" s="1"/>
      <c r="C387" s="1"/>
      <c r="D387" s="1"/>
      <c r="E387" s="1"/>
      <c r="M387" s="1"/>
    </row>
    <row r="388">
      <c r="A388" s="1"/>
      <c r="C388" s="1"/>
      <c r="D388" s="1"/>
      <c r="E388" s="1"/>
      <c r="M388" s="1"/>
    </row>
    <row r="389">
      <c r="A389" s="1"/>
      <c r="C389" s="1"/>
      <c r="D389" s="1"/>
      <c r="E389" s="1"/>
      <c r="M389" s="1"/>
    </row>
    <row r="390">
      <c r="A390" s="1"/>
      <c r="C390" s="1"/>
      <c r="D390" s="1"/>
      <c r="E390" s="1"/>
      <c r="M390" s="1"/>
    </row>
    <row r="391">
      <c r="A391" s="1"/>
      <c r="C391" s="1"/>
      <c r="D391" s="1"/>
      <c r="E391" s="1"/>
      <c r="M391" s="1"/>
    </row>
    <row r="392">
      <c r="A392" s="1"/>
      <c r="C392" s="1"/>
      <c r="D392" s="1"/>
      <c r="E392" s="1"/>
      <c r="M392" s="1"/>
    </row>
    <row r="393">
      <c r="A393" s="1"/>
      <c r="C393" s="1"/>
      <c r="D393" s="1"/>
      <c r="E393" s="1"/>
      <c r="M393" s="1"/>
    </row>
    <row r="394">
      <c r="A394" s="1"/>
      <c r="C394" s="1"/>
      <c r="D394" s="1"/>
      <c r="E394" s="1"/>
      <c r="M394" s="1"/>
    </row>
    <row r="395">
      <c r="A395" s="1"/>
      <c r="C395" s="1"/>
      <c r="D395" s="1"/>
      <c r="E395" s="1"/>
      <c r="M395" s="1"/>
    </row>
    <row r="396">
      <c r="A396" s="1"/>
      <c r="C396" s="1"/>
      <c r="D396" s="1"/>
      <c r="E396" s="1"/>
      <c r="M396" s="1"/>
    </row>
    <row r="397">
      <c r="A397" s="1"/>
      <c r="C397" s="1"/>
      <c r="D397" s="1"/>
      <c r="E397" s="1"/>
      <c r="M397" s="1"/>
    </row>
    <row r="398">
      <c r="A398" s="1"/>
      <c r="C398" s="1"/>
      <c r="D398" s="1"/>
      <c r="E398" s="1"/>
      <c r="M398" s="1"/>
    </row>
    <row r="399">
      <c r="A399" s="1"/>
      <c r="C399" s="1"/>
      <c r="D399" s="1"/>
      <c r="E399" s="1"/>
      <c r="M399" s="1"/>
    </row>
    <row r="400">
      <c r="A400" s="1"/>
      <c r="C400" s="1"/>
      <c r="D400" s="1"/>
      <c r="E400" s="1"/>
      <c r="M400" s="1"/>
    </row>
    <row r="401">
      <c r="A401" s="1"/>
      <c r="C401" s="1"/>
      <c r="D401" s="1"/>
      <c r="E401" s="1"/>
      <c r="M401" s="1"/>
    </row>
    <row r="402">
      <c r="A402" s="1"/>
      <c r="C402" s="1"/>
      <c r="D402" s="1"/>
      <c r="E402" s="1"/>
      <c r="M402" s="1"/>
    </row>
    <row r="403">
      <c r="A403" s="1"/>
      <c r="C403" s="1"/>
      <c r="D403" s="1"/>
      <c r="E403" s="1"/>
      <c r="M403" s="1"/>
    </row>
    <row r="404">
      <c r="A404" s="1"/>
      <c r="C404" s="1"/>
      <c r="D404" s="1"/>
      <c r="E404" s="1"/>
      <c r="M404" s="1"/>
    </row>
    <row r="405">
      <c r="A405" s="1"/>
      <c r="C405" s="1"/>
      <c r="D405" s="1"/>
      <c r="E405" s="1"/>
      <c r="M405" s="1"/>
    </row>
    <row r="406">
      <c r="A406" s="1"/>
      <c r="C406" s="1"/>
      <c r="D406" s="1"/>
      <c r="E406" s="1"/>
      <c r="M406" s="1"/>
    </row>
    <row r="407">
      <c r="A407" s="1"/>
      <c r="C407" s="1"/>
      <c r="D407" s="1"/>
      <c r="E407" s="1"/>
      <c r="M407" s="1"/>
    </row>
    <row r="408">
      <c r="A408" s="1"/>
      <c r="C408" s="1"/>
      <c r="D408" s="1"/>
      <c r="E408" s="1"/>
      <c r="M408" s="1"/>
    </row>
    <row r="409">
      <c r="A409" s="1"/>
      <c r="C409" s="1"/>
      <c r="D409" s="1"/>
      <c r="E409" s="1"/>
      <c r="M409" s="1"/>
    </row>
    <row r="410">
      <c r="A410" s="1"/>
      <c r="C410" s="1"/>
      <c r="D410" s="1"/>
      <c r="E410" s="1"/>
      <c r="M410" s="1"/>
    </row>
    <row r="411">
      <c r="A411" s="1"/>
      <c r="C411" s="1"/>
      <c r="D411" s="1"/>
      <c r="E411" s="1"/>
      <c r="M411" s="1"/>
    </row>
    <row r="412">
      <c r="A412" s="1"/>
      <c r="C412" s="1"/>
      <c r="D412" s="1"/>
      <c r="E412" s="1"/>
      <c r="M412" s="1"/>
    </row>
    <row r="413">
      <c r="A413" s="1"/>
      <c r="C413" s="1"/>
      <c r="D413" s="1"/>
      <c r="E413" s="1"/>
      <c r="M413" s="1"/>
    </row>
    <row r="414">
      <c r="A414" s="1"/>
      <c r="C414" s="1"/>
      <c r="D414" s="1"/>
      <c r="E414" s="1"/>
      <c r="M414" s="1"/>
    </row>
    <row r="415">
      <c r="A415" s="1"/>
      <c r="C415" s="1"/>
      <c r="D415" s="1"/>
      <c r="E415" s="1"/>
      <c r="M415" s="1"/>
    </row>
    <row r="416">
      <c r="A416" s="1"/>
      <c r="C416" s="1"/>
      <c r="D416" s="1"/>
      <c r="E416" s="1"/>
      <c r="M416" s="1"/>
    </row>
    <row r="417">
      <c r="A417" s="1"/>
      <c r="C417" s="1"/>
      <c r="D417" s="1"/>
      <c r="E417" s="1"/>
      <c r="M417" s="1"/>
    </row>
    <row r="418">
      <c r="A418" s="1"/>
      <c r="C418" s="1"/>
      <c r="D418" s="1"/>
      <c r="E418" s="1"/>
      <c r="M418" s="1"/>
    </row>
    <row r="419">
      <c r="A419" s="1"/>
      <c r="C419" s="1"/>
      <c r="D419" s="1"/>
      <c r="E419" s="1"/>
      <c r="M419" s="1"/>
    </row>
    <row r="420">
      <c r="A420" s="1"/>
      <c r="C420" s="1"/>
      <c r="D420" s="1"/>
      <c r="E420" s="1"/>
      <c r="M420" s="1"/>
    </row>
    <row r="421">
      <c r="A421" s="1"/>
      <c r="C421" s="1"/>
      <c r="D421" s="1"/>
      <c r="E421" s="1"/>
      <c r="M421" s="1"/>
    </row>
    <row r="422">
      <c r="A422" s="1"/>
      <c r="C422" s="1"/>
      <c r="D422" s="1"/>
      <c r="E422" s="1"/>
      <c r="M422" s="1"/>
    </row>
    <row r="423">
      <c r="A423" s="1"/>
      <c r="C423" s="1"/>
      <c r="D423" s="1"/>
      <c r="E423" s="1"/>
      <c r="M423" s="1"/>
    </row>
    <row r="424">
      <c r="A424" s="1"/>
      <c r="C424" s="1"/>
      <c r="D424" s="1"/>
      <c r="E424" s="1"/>
      <c r="M424" s="1"/>
    </row>
    <row r="425">
      <c r="A425" s="1"/>
      <c r="C425" s="1"/>
      <c r="D425" s="1"/>
      <c r="E425" s="1"/>
      <c r="M425" s="1"/>
    </row>
    <row r="426">
      <c r="A426" s="1"/>
      <c r="C426" s="1"/>
      <c r="D426" s="1"/>
      <c r="E426" s="1"/>
      <c r="M426" s="1"/>
    </row>
    <row r="427">
      <c r="A427" s="1"/>
      <c r="C427" s="1"/>
      <c r="D427" s="1"/>
      <c r="E427" s="1"/>
      <c r="M427" s="1"/>
    </row>
    <row r="428">
      <c r="A428" s="1"/>
      <c r="C428" s="1"/>
      <c r="D428" s="1"/>
      <c r="E428" s="1"/>
      <c r="M428" s="1"/>
    </row>
    <row r="429">
      <c r="A429" s="1"/>
      <c r="C429" s="1"/>
      <c r="D429" s="1"/>
      <c r="E429" s="1"/>
      <c r="M429" s="1"/>
    </row>
    <row r="430">
      <c r="A430" s="1"/>
      <c r="C430" s="1"/>
      <c r="D430" s="1"/>
      <c r="E430" s="1"/>
      <c r="M430" s="1"/>
    </row>
    <row r="431">
      <c r="A431" s="1"/>
      <c r="C431" s="1"/>
      <c r="D431" s="1"/>
      <c r="E431" s="1"/>
      <c r="M431" s="1"/>
    </row>
    <row r="432">
      <c r="A432" s="1"/>
      <c r="C432" s="1"/>
      <c r="D432" s="1"/>
      <c r="E432" s="1"/>
      <c r="M432" s="1"/>
    </row>
    <row r="433">
      <c r="A433" s="1"/>
      <c r="C433" s="1"/>
      <c r="D433" s="1"/>
      <c r="E433" s="1"/>
      <c r="M433" s="1"/>
    </row>
    <row r="434">
      <c r="A434" s="1"/>
      <c r="C434" s="1"/>
      <c r="D434" s="1"/>
      <c r="E434" s="1"/>
      <c r="M434" s="1"/>
    </row>
    <row r="435">
      <c r="A435" s="1"/>
      <c r="C435" s="1"/>
      <c r="D435" s="1"/>
      <c r="E435" s="1"/>
      <c r="M435" s="1"/>
    </row>
    <row r="436">
      <c r="A436" s="1"/>
      <c r="C436" s="1"/>
      <c r="D436" s="1"/>
      <c r="E436" s="1"/>
      <c r="M436" s="1"/>
    </row>
    <row r="437">
      <c r="A437" s="1"/>
      <c r="C437" s="1"/>
      <c r="D437" s="1"/>
      <c r="E437" s="1"/>
      <c r="M437" s="1"/>
    </row>
    <row r="438">
      <c r="A438" s="1"/>
      <c r="C438" s="1"/>
      <c r="D438" s="1"/>
      <c r="E438" s="1"/>
      <c r="M438" s="1"/>
    </row>
    <row r="439">
      <c r="A439" s="1"/>
      <c r="C439" s="1"/>
      <c r="D439" s="1"/>
      <c r="E439" s="1"/>
      <c r="M439" s="1"/>
    </row>
    <row r="440">
      <c r="A440" s="1"/>
      <c r="C440" s="1"/>
      <c r="D440" s="1"/>
      <c r="E440" s="1"/>
      <c r="M440" s="1"/>
    </row>
    <row r="441">
      <c r="A441" s="1"/>
      <c r="C441" s="1"/>
      <c r="D441" s="1"/>
      <c r="E441" s="1"/>
      <c r="M441" s="1"/>
    </row>
    <row r="442">
      <c r="A442" s="1"/>
      <c r="C442" s="1"/>
      <c r="D442" s="1"/>
      <c r="E442" s="1"/>
      <c r="M442" s="1"/>
    </row>
    <row r="443">
      <c r="A443" s="1"/>
      <c r="C443" s="1"/>
      <c r="D443" s="1"/>
      <c r="E443" s="1"/>
      <c r="M443" s="1"/>
    </row>
    <row r="444">
      <c r="A444" s="1"/>
      <c r="C444" s="1"/>
      <c r="D444" s="1"/>
      <c r="E444" s="1"/>
      <c r="M444" s="1"/>
    </row>
    <row r="445">
      <c r="A445" s="1"/>
      <c r="C445" s="1"/>
      <c r="D445" s="1"/>
      <c r="E445" s="1"/>
      <c r="M445" s="1"/>
    </row>
    <row r="446">
      <c r="A446" s="1"/>
      <c r="C446" s="1"/>
      <c r="D446" s="1"/>
      <c r="E446" s="1"/>
      <c r="M446" s="1"/>
    </row>
    <row r="447">
      <c r="A447" s="1"/>
      <c r="C447" s="1"/>
      <c r="D447" s="1"/>
      <c r="E447" s="1"/>
      <c r="M447" s="1"/>
    </row>
    <row r="448">
      <c r="A448" s="1"/>
      <c r="C448" s="1"/>
      <c r="D448" s="1"/>
      <c r="E448" s="1"/>
      <c r="M448" s="1"/>
    </row>
    <row r="449">
      <c r="A449" s="1"/>
      <c r="C449" s="1"/>
      <c r="D449" s="1"/>
      <c r="E449" s="1"/>
      <c r="M449" s="1"/>
    </row>
    <row r="450">
      <c r="A450" s="1"/>
      <c r="C450" s="1"/>
      <c r="D450" s="1"/>
      <c r="E450" s="1"/>
      <c r="M450" s="1"/>
    </row>
    <row r="451">
      <c r="A451" s="1"/>
      <c r="C451" s="1"/>
      <c r="D451" s="1"/>
      <c r="E451" s="1"/>
      <c r="M451" s="1"/>
    </row>
    <row r="452">
      <c r="A452" s="1"/>
      <c r="C452" s="1"/>
      <c r="D452" s="1"/>
      <c r="E452" s="1"/>
      <c r="M452" s="1"/>
    </row>
    <row r="453">
      <c r="A453" s="1"/>
      <c r="C453" s="1"/>
      <c r="D453" s="1"/>
      <c r="E453" s="1"/>
      <c r="M453" s="1"/>
    </row>
    <row r="454">
      <c r="A454" s="1"/>
      <c r="C454" s="1"/>
      <c r="D454" s="1"/>
      <c r="E454" s="1"/>
      <c r="M454" s="1"/>
    </row>
    <row r="455">
      <c r="A455" s="1"/>
      <c r="C455" s="1"/>
      <c r="D455" s="1"/>
      <c r="E455" s="1"/>
      <c r="M455" s="1"/>
    </row>
    <row r="456">
      <c r="A456" s="1"/>
      <c r="C456" s="1"/>
      <c r="D456" s="1"/>
      <c r="E456" s="1"/>
      <c r="M456" s="1"/>
    </row>
    <row r="457">
      <c r="A457" s="1"/>
      <c r="C457" s="1"/>
      <c r="D457" s="1"/>
      <c r="E457" s="1"/>
      <c r="M457" s="1"/>
    </row>
    <row r="458">
      <c r="A458" s="1"/>
      <c r="C458" s="1"/>
      <c r="D458" s="1"/>
      <c r="E458" s="1"/>
      <c r="M458" s="1"/>
    </row>
    <row r="459">
      <c r="A459" s="1"/>
      <c r="C459" s="1"/>
      <c r="D459" s="1"/>
      <c r="E459" s="1"/>
      <c r="M459" s="1"/>
    </row>
    <row r="460">
      <c r="A460" s="1"/>
      <c r="C460" s="1"/>
      <c r="D460" s="1"/>
      <c r="E460" s="1"/>
      <c r="M460" s="1"/>
    </row>
    <row r="461">
      <c r="A461" s="1"/>
      <c r="C461" s="1"/>
      <c r="D461" s="1"/>
      <c r="E461" s="1"/>
      <c r="M461" s="1"/>
    </row>
    <row r="462">
      <c r="A462" s="1"/>
      <c r="C462" s="1"/>
      <c r="D462" s="1"/>
      <c r="E462" s="1"/>
      <c r="M462" s="1"/>
    </row>
    <row r="463">
      <c r="A463" s="1"/>
      <c r="C463" s="1"/>
      <c r="D463" s="1"/>
      <c r="E463" s="1"/>
      <c r="M463" s="1"/>
    </row>
    <row r="464">
      <c r="A464" s="1"/>
      <c r="C464" s="1"/>
      <c r="D464" s="1"/>
      <c r="E464" s="1"/>
      <c r="M464" s="1"/>
    </row>
    <row r="465">
      <c r="A465" s="1"/>
      <c r="C465" s="1"/>
      <c r="D465" s="1"/>
      <c r="E465" s="1"/>
      <c r="M465" s="1"/>
    </row>
    <row r="466">
      <c r="A466" s="1"/>
      <c r="C466" s="1"/>
      <c r="D466" s="1"/>
      <c r="E466" s="1"/>
      <c r="M466" s="1"/>
    </row>
    <row r="467">
      <c r="A467" s="1"/>
      <c r="C467" s="1"/>
      <c r="D467" s="1"/>
      <c r="E467" s="1"/>
      <c r="M467" s="1"/>
    </row>
    <row r="468">
      <c r="A468" s="1"/>
      <c r="C468" s="1"/>
      <c r="D468" s="1"/>
      <c r="E468" s="1"/>
      <c r="M468" s="1"/>
    </row>
    <row r="469">
      <c r="A469" s="1"/>
      <c r="C469" s="1"/>
      <c r="D469" s="1"/>
      <c r="E469" s="1"/>
      <c r="M469" s="1"/>
    </row>
    <row r="470">
      <c r="A470" s="1"/>
      <c r="C470" s="1"/>
      <c r="D470" s="1"/>
      <c r="E470" s="1"/>
      <c r="M470" s="1"/>
    </row>
    <row r="471">
      <c r="A471" s="1"/>
      <c r="C471" s="1"/>
      <c r="D471" s="1"/>
      <c r="E471" s="1"/>
      <c r="M471" s="1"/>
    </row>
    <row r="472">
      <c r="A472" s="1"/>
      <c r="C472" s="1"/>
      <c r="D472" s="1"/>
      <c r="E472" s="1"/>
      <c r="M472" s="1"/>
    </row>
    <row r="473">
      <c r="A473" s="1"/>
      <c r="C473" s="1"/>
      <c r="D473" s="1"/>
      <c r="E473" s="1"/>
      <c r="M473" s="1"/>
    </row>
    <row r="474">
      <c r="A474" s="1"/>
      <c r="C474" s="1"/>
      <c r="D474" s="1"/>
      <c r="E474" s="1"/>
      <c r="M474" s="1"/>
    </row>
    <row r="475">
      <c r="A475" s="1"/>
      <c r="C475" s="1"/>
      <c r="D475" s="1"/>
      <c r="E475" s="1"/>
      <c r="M475" s="1"/>
    </row>
    <row r="476">
      <c r="A476" s="1"/>
      <c r="C476" s="1"/>
      <c r="D476" s="1"/>
      <c r="E476" s="1"/>
      <c r="M476" s="1"/>
    </row>
    <row r="477">
      <c r="A477" s="1"/>
      <c r="C477" s="1"/>
      <c r="D477" s="1"/>
      <c r="E477" s="1"/>
      <c r="M477" s="1"/>
    </row>
    <row r="478">
      <c r="A478" s="1"/>
      <c r="C478" s="1"/>
      <c r="D478" s="1"/>
      <c r="E478" s="1"/>
      <c r="M478" s="1"/>
    </row>
    <row r="479">
      <c r="A479" s="1"/>
      <c r="C479" s="1"/>
      <c r="D479" s="1"/>
      <c r="E479" s="1"/>
      <c r="M479" s="1"/>
    </row>
    <row r="480">
      <c r="A480" s="1"/>
      <c r="C480" s="1"/>
      <c r="D480" s="1"/>
      <c r="E480" s="1"/>
      <c r="M480" s="1"/>
    </row>
    <row r="481">
      <c r="A481" s="1"/>
      <c r="C481" s="1"/>
      <c r="D481" s="1"/>
      <c r="E481" s="1"/>
      <c r="M481" s="1"/>
    </row>
    <row r="482">
      <c r="A482" s="1"/>
      <c r="C482" s="1"/>
      <c r="D482" s="1"/>
      <c r="E482" s="1"/>
      <c r="M482" s="1"/>
    </row>
    <row r="483">
      <c r="A483" s="1"/>
      <c r="C483" s="1"/>
      <c r="D483" s="1"/>
      <c r="E483" s="1"/>
      <c r="M483" s="1"/>
    </row>
    <row r="484">
      <c r="A484" s="1"/>
      <c r="C484" s="1"/>
      <c r="D484" s="1"/>
      <c r="E484" s="1"/>
      <c r="M484" s="1"/>
    </row>
    <row r="485">
      <c r="A485" s="1"/>
      <c r="C485" s="1"/>
      <c r="D485" s="1"/>
      <c r="E485" s="1"/>
      <c r="M485" s="1"/>
    </row>
    <row r="486">
      <c r="A486" s="1"/>
      <c r="C486" s="1"/>
      <c r="D486" s="1"/>
      <c r="E486" s="1"/>
      <c r="M486" s="1"/>
    </row>
    <row r="487">
      <c r="A487" s="1"/>
      <c r="C487" s="1"/>
      <c r="D487" s="1"/>
      <c r="E487" s="1"/>
      <c r="M487" s="1"/>
    </row>
    <row r="488">
      <c r="A488" s="1"/>
      <c r="C488" s="1"/>
      <c r="D488" s="1"/>
      <c r="E488" s="1"/>
      <c r="M488" s="1"/>
    </row>
    <row r="489">
      <c r="A489" s="1"/>
      <c r="C489" s="1"/>
      <c r="D489" s="1"/>
      <c r="E489" s="1"/>
      <c r="M489" s="1"/>
    </row>
    <row r="490">
      <c r="A490" s="1"/>
      <c r="C490" s="1"/>
      <c r="D490" s="1"/>
      <c r="E490" s="1"/>
      <c r="M490" s="1"/>
    </row>
    <row r="491">
      <c r="A491" s="1"/>
      <c r="C491" s="1"/>
      <c r="D491" s="1"/>
      <c r="E491" s="1"/>
      <c r="M491" s="1"/>
    </row>
    <row r="492">
      <c r="A492" s="1"/>
      <c r="C492" s="1"/>
      <c r="D492" s="1"/>
      <c r="E492" s="1"/>
      <c r="M492" s="1"/>
    </row>
    <row r="493">
      <c r="A493" s="1"/>
      <c r="C493" s="1"/>
      <c r="D493" s="1"/>
      <c r="E493" s="1"/>
      <c r="M493" s="1"/>
    </row>
    <row r="494">
      <c r="A494" s="1"/>
      <c r="C494" s="1"/>
      <c r="D494" s="1"/>
      <c r="E494" s="1"/>
      <c r="M494" s="1"/>
    </row>
    <row r="495">
      <c r="A495" s="1"/>
      <c r="C495" s="1"/>
      <c r="D495" s="1"/>
      <c r="E495" s="1"/>
      <c r="M495" s="1"/>
    </row>
    <row r="496">
      <c r="A496" s="1"/>
      <c r="C496" s="1"/>
      <c r="D496" s="1"/>
      <c r="E496" s="1"/>
      <c r="M496" s="1"/>
    </row>
    <row r="497">
      <c r="A497" s="1"/>
      <c r="C497" s="1"/>
      <c r="D497" s="1"/>
      <c r="E497" s="1"/>
      <c r="M497" s="1"/>
    </row>
    <row r="498">
      <c r="A498" s="1"/>
      <c r="C498" s="1"/>
      <c r="D498" s="1"/>
      <c r="E498" s="1"/>
      <c r="M498" s="1"/>
    </row>
    <row r="499">
      <c r="A499" s="1"/>
      <c r="C499" s="1"/>
      <c r="D499" s="1"/>
      <c r="E499" s="1"/>
      <c r="M499" s="1"/>
    </row>
    <row r="500">
      <c r="A500" s="1"/>
      <c r="C500" s="1"/>
      <c r="D500" s="1"/>
      <c r="E500" s="1"/>
      <c r="M500" s="1"/>
    </row>
    <row r="501">
      <c r="A501" s="1"/>
      <c r="C501" s="1"/>
      <c r="D501" s="1"/>
      <c r="E501" s="1"/>
      <c r="M501" s="1"/>
    </row>
    <row r="502">
      <c r="A502" s="1"/>
      <c r="C502" s="1"/>
      <c r="D502" s="1"/>
      <c r="E502" s="1"/>
      <c r="M502" s="1"/>
    </row>
    <row r="503">
      <c r="A503" s="1"/>
      <c r="C503" s="1"/>
      <c r="D503" s="1"/>
      <c r="E503" s="1"/>
      <c r="M503" s="1"/>
    </row>
    <row r="504">
      <c r="A504" s="1"/>
      <c r="C504" s="1"/>
      <c r="D504" s="1"/>
      <c r="E504" s="1"/>
      <c r="M504" s="1"/>
    </row>
    <row r="505">
      <c r="A505" s="1"/>
      <c r="C505" s="1"/>
      <c r="D505" s="1"/>
      <c r="E505" s="1"/>
      <c r="M505" s="1"/>
    </row>
    <row r="506">
      <c r="A506" s="1"/>
      <c r="C506" s="1"/>
      <c r="D506" s="1"/>
      <c r="E506" s="1"/>
      <c r="M506" s="1"/>
    </row>
    <row r="507">
      <c r="A507" s="1"/>
      <c r="C507" s="1"/>
      <c r="D507" s="1"/>
      <c r="E507" s="1"/>
      <c r="M507" s="1"/>
    </row>
    <row r="508">
      <c r="A508" s="1"/>
      <c r="C508" s="1"/>
      <c r="D508" s="1"/>
      <c r="E508" s="1"/>
      <c r="M508" s="1"/>
    </row>
    <row r="509">
      <c r="A509" s="1"/>
      <c r="C509" s="1"/>
      <c r="D509" s="1"/>
      <c r="E509" s="1"/>
      <c r="M509" s="1"/>
    </row>
    <row r="510">
      <c r="A510" s="1"/>
      <c r="C510" s="1"/>
      <c r="D510" s="1"/>
      <c r="E510" s="1"/>
      <c r="M510" s="1"/>
    </row>
    <row r="511">
      <c r="A511" s="1"/>
      <c r="C511" s="1"/>
      <c r="D511" s="1"/>
      <c r="E511" s="1"/>
      <c r="M511" s="1"/>
    </row>
    <row r="512">
      <c r="A512" s="1"/>
      <c r="C512" s="1"/>
      <c r="D512" s="1"/>
      <c r="E512" s="1"/>
      <c r="M512" s="1"/>
    </row>
    <row r="513">
      <c r="A513" s="1"/>
      <c r="C513" s="1"/>
      <c r="D513" s="1"/>
      <c r="E513" s="1"/>
      <c r="M513" s="1"/>
    </row>
    <row r="514">
      <c r="A514" s="1"/>
      <c r="C514" s="1"/>
      <c r="D514" s="1"/>
      <c r="E514" s="1"/>
      <c r="M514" s="1"/>
    </row>
    <row r="515">
      <c r="A515" s="1"/>
      <c r="C515" s="1"/>
      <c r="D515" s="1"/>
      <c r="E515" s="1"/>
      <c r="M515" s="1"/>
    </row>
    <row r="516">
      <c r="A516" s="1"/>
      <c r="C516" s="1"/>
      <c r="D516" s="1"/>
      <c r="E516" s="1"/>
      <c r="M516" s="1"/>
    </row>
    <row r="517">
      <c r="A517" s="1"/>
      <c r="C517" s="1"/>
      <c r="D517" s="1"/>
      <c r="E517" s="1"/>
      <c r="M517" s="1"/>
    </row>
    <row r="518">
      <c r="A518" s="1"/>
      <c r="C518" s="1"/>
      <c r="D518" s="1"/>
      <c r="E518" s="1"/>
      <c r="M518" s="1"/>
    </row>
    <row r="519">
      <c r="A519" s="1"/>
      <c r="C519" s="1"/>
      <c r="D519" s="1"/>
      <c r="E519" s="1"/>
      <c r="M519" s="1"/>
    </row>
    <row r="520">
      <c r="A520" s="1"/>
      <c r="C520" s="1"/>
      <c r="D520" s="1"/>
      <c r="E520" s="1"/>
      <c r="M520" s="1"/>
    </row>
    <row r="521">
      <c r="A521" s="1"/>
      <c r="C521" s="1"/>
      <c r="D521" s="1"/>
      <c r="E521" s="1"/>
      <c r="M521" s="1"/>
    </row>
    <row r="522">
      <c r="A522" s="1"/>
      <c r="C522" s="1"/>
      <c r="D522" s="1"/>
      <c r="E522" s="1"/>
      <c r="M522" s="1"/>
    </row>
    <row r="523">
      <c r="A523" s="1"/>
      <c r="C523" s="1"/>
      <c r="D523" s="1"/>
      <c r="E523" s="1"/>
      <c r="M523" s="1"/>
    </row>
    <row r="524">
      <c r="A524" s="1"/>
      <c r="C524" s="1"/>
      <c r="D524" s="1"/>
      <c r="E524" s="1"/>
      <c r="M524" s="1"/>
    </row>
    <row r="525">
      <c r="A525" s="1"/>
      <c r="C525" s="1"/>
      <c r="D525" s="1"/>
      <c r="E525" s="1"/>
      <c r="M525" s="1"/>
    </row>
    <row r="526">
      <c r="A526" s="1"/>
      <c r="C526" s="1"/>
      <c r="D526" s="1"/>
      <c r="E526" s="1"/>
      <c r="M526" s="1"/>
    </row>
    <row r="527">
      <c r="A527" s="1"/>
      <c r="C527" s="1"/>
      <c r="D527" s="1"/>
      <c r="E527" s="1"/>
      <c r="M527" s="1"/>
    </row>
    <row r="528">
      <c r="A528" s="1"/>
      <c r="C528" s="1"/>
      <c r="D528" s="1"/>
      <c r="E528" s="1"/>
      <c r="M528" s="1"/>
    </row>
    <row r="529">
      <c r="A529" s="1"/>
      <c r="C529" s="1"/>
      <c r="D529" s="1"/>
      <c r="E529" s="1"/>
      <c r="M529" s="1"/>
    </row>
    <row r="530">
      <c r="A530" s="1"/>
      <c r="C530" s="1"/>
      <c r="D530" s="1"/>
      <c r="E530" s="1"/>
      <c r="M530" s="1"/>
    </row>
    <row r="531">
      <c r="A531" s="1"/>
      <c r="C531" s="1"/>
      <c r="D531" s="1"/>
      <c r="E531" s="1"/>
      <c r="M531" s="1"/>
    </row>
    <row r="532">
      <c r="A532" s="1"/>
      <c r="C532" s="1"/>
      <c r="D532" s="1"/>
      <c r="E532" s="1"/>
      <c r="M532" s="1"/>
    </row>
    <row r="533">
      <c r="A533" s="1"/>
      <c r="C533" s="1"/>
      <c r="D533" s="1"/>
      <c r="E533" s="1"/>
      <c r="M533" s="1"/>
    </row>
    <row r="534">
      <c r="A534" s="1"/>
      <c r="C534" s="1"/>
      <c r="D534" s="1"/>
      <c r="E534" s="1"/>
      <c r="M534" s="1"/>
    </row>
    <row r="535">
      <c r="A535" s="1"/>
      <c r="C535" s="1"/>
      <c r="D535" s="1"/>
      <c r="E535" s="1"/>
      <c r="M535" s="1"/>
    </row>
    <row r="536">
      <c r="A536" s="1"/>
      <c r="C536" s="1"/>
      <c r="D536" s="1"/>
      <c r="E536" s="1"/>
      <c r="M536" s="1"/>
    </row>
    <row r="537">
      <c r="A537" s="1"/>
      <c r="C537" s="1"/>
      <c r="D537" s="1"/>
      <c r="E537" s="1"/>
      <c r="M537" s="1"/>
    </row>
    <row r="538">
      <c r="A538" s="1"/>
      <c r="C538" s="1"/>
      <c r="D538" s="1"/>
      <c r="E538" s="1"/>
      <c r="M538" s="1"/>
    </row>
    <row r="539">
      <c r="A539" s="1"/>
      <c r="C539" s="1"/>
      <c r="D539" s="1"/>
      <c r="E539" s="1"/>
      <c r="M539" s="1"/>
    </row>
    <row r="540">
      <c r="A540" s="1"/>
      <c r="C540" s="1"/>
      <c r="D540" s="1"/>
      <c r="E540" s="1"/>
      <c r="M540" s="1"/>
    </row>
    <row r="541">
      <c r="A541" s="1"/>
      <c r="C541" s="1"/>
      <c r="D541" s="1"/>
      <c r="E541" s="1"/>
      <c r="M541" s="1"/>
    </row>
    <row r="542">
      <c r="A542" s="1"/>
      <c r="C542" s="1"/>
      <c r="D542" s="1"/>
      <c r="E542" s="1"/>
      <c r="M542" s="1"/>
    </row>
    <row r="543">
      <c r="A543" s="1"/>
      <c r="C543" s="1"/>
      <c r="D543" s="1"/>
      <c r="E543" s="1"/>
      <c r="M543" s="1"/>
    </row>
    <row r="544">
      <c r="A544" s="1"/>
      <c r="C544" s="1"/>
      <c r="D544" s="1"/>
      <c r="E544" s="1"/>
      <c r="M544" s="1"/>
    </row>
    <row r="545">
      <c r="A545" s="1"/>
      <c r="C545" s="1"/>
      <c r="D545" s="1"/>
      <c r="E545" s="1"/>
      <c r="M545" s="1"/>
    </row>
    <row r="546">
      <c r="A546" s="1"/>
      <c r="C546" s="1"/>
      <c r="D546" s="1"/>
      <c r="E546" s="1"/>
      <c r="M546" s="1"/>
    </row>
    <row r="547">
      <c r="A547" s="1"/>
      <c r="C547" s="1"/>
      <c r="D547" s="1"/>
      <c r="E547" s="1"/>
      <c r="M547" s="1"/>
    </row>
    <row r="548">
      <c r="A548" s="1"/>
      <c r="C548" s="1"/>
      <c r="D548" s="1"/>
      <c r="E548" s="1"/>
      <c r="M548" s="1"/>
    </row>
    <row r="549">
      <c r="A549" s="1"/>
      <c r="C549" s="1"/>
      <c r="D549" s="1"/>
      <c r="E549" s="1"/>
      <c r="M549" s="1"/>
    </row>
    <row r="550">
      <c r="A550" s="1"/>
      <c r="C550" s="1"/>
      <c r="D550" s="1"/>
      <c r="E550" s="1"/>
      <c r="M550" s="1"/>
    </row>
    <row r="551">
      <c r="A551" s="1"/>
      <c r="C551" s="1"/>
      <c r="D551" s="1"/>
      <c r="E551" s="1"/>
      <c r="M551" s="1"/>
    </row>
    <row r="552">
      <c r="A552" s="1"/>
      <c r="C552" s="1"/>
      <c r="D552" s="1"/>
      <c r="E552" s="1"/>
      <c r="M552" s="1"/>
    </row>
    <row r="553">
      <c r="A553" s="1"/>
      <c r="C553" s="1"/>
      <c r="D553" s="1"/>
      <c r="E553" s="1"/>
      <c r="M553" s="1"/>
    </row>
    <row r="554">
      <c r="A554" s="1"/>
      <c r="C554" s="1"/>
      <c r="D554" s="1"/>
      <c r="E554" s="1"/>
      <c r="M554" s="1"/>
    </row>
    <row r="555">
      <c r="A555" s="1"/>
      <c r="C555" s="1"/>
      <c r="D555" s="1"/>
      <c r="E555" s="1"/>
      <c r="M555" s="1"/>
    </row>
    <row r="556">
      <c r="A556" s="1"/>
      <c r="C556" s="1"/>
      <c r="D556" s="1"/>
      <c r="E556" s="1"/>
      <c r="M556" s="1"/>
    </row>
    <row r="557">
      <c r="A557" s="1"/>
      <c r="C557" s="1"/>
      <c r="D557" s="1"/>
      <c r="E557" s="1"/>
      <c r="M557" s="1"/>
    </row>
    <row r="558">
      <c r="A558" s="1"/>
      <c r="C558" s="1"/>
      <c r="D558" s="1"/>
      <c r="E558" s="1"/>
      <c r="M558" s="1"/>
    </row>
    <row r="559">
      <c r="A559" s="1"/>
      <c r="C559" s="1"/>
      <c r="D559" s="1"/>
      <c r="E559" s="1"/>
      <c r="M559" s="1"/>
    </row>
    <row r="560">
      <c r="A560" s="1"/>
      <c r="C560" s="1"/>
      <c r="D560" s="1"/>
      <c r="E560" s="1"/>
      <c r="M560" s="1"/>
    </row>
    <row r="561">
      <c r="A561" s="1"/>
      <c r="C561" s="1"/>
      <c r="D561" s="1"/>
      <c r="E561" s="1"/>
      <c r="M561" s="1"/>
    </row>
    <row r="562">
      <c r="A562" s="1"/>
      <c r="C562" s="1"/>
      <c r="D562" s="1"/>
      <c r="E562" s="1"/>
      <c r="M562" s="1"/>
    </row>
    <row r="563">
      <c r="A563" s="1"/>
      <c r="C563" s="1"/>
      <c r="D563" s="1"/>
      <c r="E563" s="1"/>
      <c r="M563" s="1"/>
    </row>
    <row r="564">
      <c r="A564" s="1"/>
      <c r="C564" s="1"/>
      <c r="D564" s="1"/>
      <c r="E564" s="1"/>
      <c r="M564" s="1"/>
    </row>
    <row r="565">
      <c r="A565" s="1"/>
      <c r="C565" s="1"/>
      <c r="D565" s="1"/>
      <c r="E565" s="1"/>
      <c r="M565" s="1"/>
    </row>
    <row r="566">
      <c r="A566" s="1"/>
      <c r="C566" s="1"/>
      <c r="D566" s="1"/>
      <c r="E566" s="1"/>
      <c r="M566" s="1"/>
    </row>
    <row r="567">
      <c r="A567" s="1"/>
      <c r="C567" s="1"/>
      <c r="D567" s="1"/>
      <c r="E567" s="1"/>
      <c r="M567" s="1"/>
    </row>
    <row r="568">
      <c r="A568" s="1"/>
      <c r="C568" s="1"/>
      <c r="D568" s="1"/>
      <c r="E568" s="1"/>
      <c r="M568" s="1"/>
    </row>
    <row r="569">
      <c r="A569" s="1"/>
      <c r="C569" s="1"/>
      <c r="D569" s="1"/>
      <c r="E569" s="1"/>
      <c r="M569" s="1"/>
    </row>
    <row r="570">
      <c r="A570" s="1"/>
      <c r="C570" s="1"/>
      <c r="D570" s="1"/>
      <c r="E570" s="1"/>
      <c r="M570" s="1"/>
    </row>
    <row r="571">
      <c r="A571" s="1"/>
      <c r="C571" s="1"/>
      <c r="D571" s="1"/>
      <c r="E571" s="1"/>
      <c r="M571" s="1"/>
    </row>
    <row r="572">
      <c r="A572" s="1"/>
      <c r="C572" s="1"/>
      <c r="D572" s="1"/>
      <c r="E572" s="1"/>
      <c r="M572" s="1"/>
    </row>
    <row r="573">
      <c r="A573" s="1"/>
      <c r="C573" s="1"/>
      <c r="D573" s="1"/>
      <c r="E573" s="1"/>
      <c r="M573" s="1"/>
    </row>
    <row r="574">
      <c r="A574" s="1"/>
      <c r="C574" s="1"/>
      <c r="D574" s="1"/>
      <c r="E574" s="1"/>
      <c r="M574" s="1"/>
    </row>
    <row r="575">
      <c r="A575" s="1"/>
      <c r="C575" s="1"/>
      <c r="D575" s="1"/>
      <c r="E575" s="1"/>
      <c r="M575" s="1"/>
    </row>
    <row r="576">
      <c r="A576" s="1"/>
      <c r="C576" s="1"/>
      <c r="D576" s="1"/>
      <c r="E576" s="1"/>
      <c r="M576" s="1"/>
    </row>
    <row r="577">
      <c r="A577" s="1"/>
      <c r="C577" s="1"/>
      <c r="D577" s="1"/>
      <c r="E577" s="1"/>
      <c r="M577" s="1"/>
    </row>
    <row r="578">
      <c r="A578" s="1"/>
      <c r="C578" s="1"/>
      <c r="D578" s="1"/>
      <c r="E578" s="1"/>
      <c r="M578" s="1"/>
    </row>
    <row r="579">
      <c r="A579" s="1"/>
      <c r="C579" s="1"/>
      <c r="D579" s="1"/>
      <c r="E579" s="1"/>
      <c r="M579" s="1"/>
    </row>
    <row r="580">
      <c r="A580" s="1"/>
      <c r="C580" s="1"/>
      <c r="D580" s="1"/>
      <c r="E580" s="1"/>
      <c r="M580" s="1"/>
    </row>
    <row r="581">
      <c r="A581" s="1"/>
      <c r="C581" s="1"/>
      <c r="D581" s="1"/>
      <c r="E581" s="1"/>
      <c r="M581" s="1"/>
    </row>
    <row r="582">
      <c r="A582" s="1"/>
      <c r="C582" s="1"/>
      <c r="D582" s="1"/>
      <c r="E582" s="1"/>
      <c r="M582" s="1"/>
    </row>
    <row r="583">
      <c r="A583" s="1"/>
      <c r="C583" s="1"/>
      <c r="D583" s="1"/>
      <c r="E583" s="1"/>
      <c r="M583" s="1"/>
    </row>
    <row r="584">
      <c r="A584" s="1"/>
      <c r="C584" s="1"/>
      <c r="D584" s="1"/>
      <c r="E584" s="1"/>
      <c r="M584" s="1"/>
    </row>
    <row r="585">
      <c r="A585" s="1"/>
      <c r="C585" s="1"/>
      <c r="D585" s="1"/>
      <c r="E585" s="1"/>
      <c r="M585" s="1"/>
    </row>
    <row r="586">
      <c r="A586" s="1"/>
      <c r="C586" s="1"/>
      <c r="D586" s="1"/>
      <c r="E586" s="1"/>
      <c r="M586" s="1"/>
    </row>
    <row r="587">
      <c r="A587" s="1"/>
      <c r="C587" s="1"/>
      <c r="D587" s="1"/>
      <c r="E587" s="1"/>
      <c r="M587" s="1"/>
    </row>
    <row r="588">
      <c r="A588" s="1"/>
      <c r="C588" s="1"/>
      <c r="D588" s="1"/>
      <c r="E588" s="1"/>
      <c r="M588" s="1"/>
    </row>
    <row r="589">
      <c r="A589" s="1"/>
      <c r="C589" s="1"/>
      <c r="D589" s="1"/>
      <c r="E589" s="1"/>
      <c r="M589" s="1"/>
    </row>
    <row r="590">
      <c r="A590" s="1"/>
      <c r="C590" s="1"/>
      <c r="D590" s="1"/>
      <c r="E590" s="1"/>
      <c r="M590" s="1"/>
    </row>
    <row r="591">
      <c r="A591" s="1"/>
      <c r="C591" s="1"/>
      <c r="D591" s="1"/>
      <c r="E591" s="1"/>
      <c r="M591" s="1"/>
    </row>
    <row r="592">
      <c r="A592" s="1"/>
      <c r="C592" s="1"/>
      <c r="D592" s="1"/>
      <c r="E592" s="1"/>
      <c r="M592" s="1"/>
    </row>
    <row r="593">
      <c r="A593" s="1"/>
      <c r="C593" s="1"/>
      <c r="D593" s="1"/>
      <c r="E593" s="1"/>
      <c r="M593" s="1"/>
    </row>
    <row r="594">
      <c r="A594" s="1"/>
      <c r="C594" s="1"/>
      <c r="D594" s="1"/>
      <c r="E594" s="1"/>
      <c r="M594" s="1"/>
    </row>
    <row r="595">
      <c r="A595" s="1"/>
      <c r="C595" s="1"/>
      <c r="D595" s="1"/>
      <c r="E595" s="1"/>
      <c r="M595" s="1"/>
    </row>
    <row r="596">
      <c r="A596" s="1"/>
      <c r="C596" s="1"/>
      <c r="D596" s="1"/>
      <c r="E596" s="1"/>
      <c r="M596" s="1"/>
    </row>
    <row r="597">
      <c r="A597" s="1"/>
      <c r="C597" s="1"/>
      <c r="D597" s="1"/>
      <c r="E597" s="1"/>
      <c r="M597" s="1"/>
    </row>
    <row r="598">
      <c r="A598" s="1"/>
      <c r="C598" s="1"/>
      <c r="D598" s="1"/>
      <c r="E598" s="1"/>
      <c r="M598" s="1"/>
    </row>
    <row r="599">
      <c r="A599" s="1"/>
      <c r="C599" s="1"/>
      <c r="D599" s="1"/>
      <c r="E599" s="1"/>
      <c r="M599" s="1"/>
    </row>
    <row r="600">
      <c r="A600" s="1"/>
      <c r="C600" s="1"/>
      <c r="D600" s="1"/>
      <c r="E600" s="1"/>
      <c r="M600" s="1"/>
    </row>
    <row r="601">
      <c r="A601" s="1"/>
      <c r="C601" s="1"/>
      <c r="D601" s="1"/>
      <c r="E601" s="1"/>
      <c r="M601" s="1"/>
    </row>
    <row r="602">
      <c r="A602" s="1"/>
      <c r="C602" s="1"/>
      <c r="D602" s="1"/>
      <c r="E602" s="1"/>
      <c r="M602" s="1"/>
    </row>
    <row r="603">
      <c r="A603" s="1"/>
      <c r="C603" s="1"/>
      <c r="D603" s="1"/>
      <c r="E603" s="1"/>
      <c r="M603" s="1"/>
    </row>
    <row r="604">
      <c r="A604" s="1"/>
      <c r="C604" s="1"/>
      <c r="D604" s="1"/>
      <c r="E604" s="1"/>
      <c r="M604" s="1"/>
    </row>
    <row r="605">
      <c r="A605" s="1"/>
      <c r="C605" s="1"/>
      <c r="D605" s="1"/>
      <c r="E605" s="1"/>
      <c r="M605" s="1"/>
    </row>
    <row r="606">
      <c r="A606" s="1"/>
      <c r="C606" s="1"/>
      <c r="D606" s="1"/>
      <c r="E606" s="1"/>
      <c r="M606" s="1"/>
    </row>
    <row r="607">
      <c r="A607" s="1"/>
      <c r="C607" s="1"/>
      <c r="D607" s="1"/>
      <c r="E607" s="1"/>
      <c r="M607" s="1"/>
    </row>
    <row r="608">
      <c r="A608" s="1"/>
      <c r="C608" s="1"/>
      <c r="D608" s="1"/>
      <c r="E608" s="1"/>
      <c r="M608" s="1"/>
    </row>
    <row r="609">
      <c r="A609" s="1"/>
      <c r="C609" s="1"/>
      <c r="D609" s="1"/>
      <c r="E609" s="1"/>
      <c r="M609" s="1"/>
    </row>
    <row r="610">
      <c r="A610" s="1"/>
      <c r="C610" s="1"/>
      <c r="D610" s="1"/>
      <c r="E610" s="1"/>
      <c r="M610" s="1"/>
    </row>
    <row r="611">
      <c r="A611" s="1"/>
      <c r="C611" s="1"/>
      <c r="D611" s="1"/>
      <c r="E611" s="1"/>
      <c r="M611" s="1"/>
    </row>
    <row r="612">
      <c r="A612" s="1"/>
      <c r="C612" s="1"/>
      <c r="D612" s="1"/>
      <c r="E612" s="1"/>
      <c r="M612" s="1"/>
    </row>
    <row r="613">
      <c r="A613" s="1"/>
      <c r="C613" s="1"/>
      <c r="D613" s="1"/>
      <c r="E613" s="1"/>
      <c r="M613" s="1"/>
    </row>
    <row r="614">
      <c r="A614" s="1"/>
      <c r="C614" s="1"/>
      <c r="D614" s="1"/>
      <c r="E614" s="1"/>
      <c r="M614" s="1"/>
    </row>
    <row r="615">
      <c r="A615" s="1"/>
      <c r="C615" s="1"/>
      <c r="D615" s="1"/>
      <c r="E615" s="1"/>
      <c r="M615" s="1"/>
    </row>
    <row r="616">
      <c r="A616" s="1"/>
      <c r="C616" s="1"/>
      <c r="D616" s="1"/>
      <c r="E616" s="1"/>
      <c r="M616" s="1"/>
    </row>
    <row r="617">
      <c r="A617" s="1"/>
      <c r="C617" s="1"/>
      <c r="D617" s="1"/>
      <c r="E617" s="1"/>
      <c r="M617" s="1"/>
    </row>
    <row r="618">
      <c r="A618" s="1"/>
      <c r="C618" s="1"/>
      <c r="D618" s="1"/>
      <c r="E618" s="1"/>
      <c r="M618" s="1"/>
    </row>
    <row r="619">
      <c r="A619" s="1"/>
      <c r="C619" s="1"/>
      <c r="D619" s="1"/>
      <c r="E619" s="1"/>
      <c r="M619" s="1"/>
    </row>
    <row r="620">
      <c r="A620" s="1"/>
      <c r="C620" s="1"/>
      <c r="D620" s="1"/>
      <c r="E620" s="1"/>
      <c r="M620" s="1"/>
    </row>
    <row r="621">
      <c r="A621" s="1"/>
      <c r="C621" s="1"/>
      <c r="D621" s="1"/>
      <c r="E621" s="1"/>
      <c r="M621" s="1"/>
    </row>
    <row r="622">
      <c r="A622" s="1"/>
      <c r="C622" s="1"/>
      <c r="D622" s="1"/>
      <c r="E622" s="1"/>
      <c r="M622" s="1"/>
    </row>
    <row r="623">
      <c r="A623" s="1"/>
      <c r="C623" s="1"/>
      <c r="D623" s="1"/>
      <c r="E623" s="1"/>
      <c r="M623" s="1"/>
    </row>
    <row r="624">
      <c r="A624" s="1"/>
      <c r="C624" s="1"/>
      <c r="D624" s="1"/>
      <c r="E624" s="1"/>
      <c r="M624" s="1"/>
    </row>
    <row r="625">
      <c r="A625" s="1"/>
      <c r="C625" s="1"/>
      <c r="D625" s="1"/>
      <c r="E625" s="1"/>
      <c r="M625" s="1"/>
    </row>
    <row r="626">
      <c r="A626" s="1"/>
      <c r="C626" s="1"/>
      <c r="D626" s="1"/>
      <c r="E626" s="1"/>
      <c r="M626" s="1"/>
    </row>
    <row r="627">
      <c r="A627" s="1"/>
      <c r="C627" s="1"/>
      <c r="D627" s="1"/>
      <c r="E627" s="1"/>
      <c r="M627" s="1"/>
    </row>
    <row r="628">
      <c r="A628" s="1"/>
      <c r="C628" s="1"/>
      <c r="D628" s="1"/>
      <c r="E628" s="1"/>
      <c r="M628" s="1"/>
    </row>
    <row r="629">
      <c r="A629" s="1"/>
      <c r="C629" s="1"/>
      <c r="D629" s="1"/>
      <c r="E629" s="1"/>
      <c r="M629" s="1"/>
    </row>
    <row r="630">
      <c r="A630" s="1"/>
      <c r="C630" s="1"/>
      <c r="D630" s="1"/>
      <c r="E630" s="1"/>
      <c r="M630" s="1"/>
    </row>
    <row r="631">
      <c r="A631" s="1"/>
      <c r="C631" s="1"/>
      <c r="D631" s="1"/>
      <c r="E631" s="1"/>
      <c r="M631" s="1"/>
    </row>
    <row r="632">
      <c r="A632" s="1"/>
      <c r="C632" s="1"/>
      <c r="D632" s="1"/>
      <c r="E632" s="1"/>
      <c r="M632" s="1"/>
    </row>
    <row r="633">
      <c r="A633" s="1"/>
      <c r="C633" s="1"/>
      <c r="D633" s="1"/>
      <c r="E633" s="1"/>
      <c r="M633" s="1"/>
    </row>
    <row r="634">
      <c r="A634" s="1"/>
      <c r="C634" s="1"/>
      <c r="D634" s="1"/>
      <c r="E634" s="1"/>
      <c r="M634" s="1"/>
    </row>
    <row r="635">
      <c r="A635" s="1"/>
      <c r="C635" s="1"/>
      <c r="D635" s="1"/>
      <c r="E635" s="1"/>
      <c r="M635" s="1"/>
    </row>
    <row r="636">
      <c r="A636" s="1"/>
      <c r="C636" s="1"/>
      <c r="D636" s="1"/>
      <c r="E636" s="1"/>
      <c r="M636" s="1"/>
    </row>
    <row r="637">
      <c r="A637" s="1"/>
      <c r="C637" s="1"/>
      <c r="D637" s="1"/>
      <c r="E637" s="1"/>
      <c r="M637" s="1"/>
    </row>
    <row r="638">
      <c r="A638" s="1"/>
      <c r="C638" s="1"/>
      <c r="D638" s="1"/>
      <c r="E638" s="1"/>
      <c r="M638" s="1"/>
    </row>
    <row r="639">
      <c r="A639" s="1"/>
      <c r="C639" s="1"/>
      <c r="D639" s="1"/>
      <c r="E639" s="1"/>
      <c r="M639" s="1"/>
    </row>
    <row r="640">
      <c r="A640" s="1"/>
      <c r="C640" s="1"/>
      <c r="D640" s="1"/>
      <c r="E640" s="1"/>
      <c r="M640" s="1"/>
    </row>
    <row r="641">
      <c r="A641" s="1"/>
      <c r="C641" s="1"/>
      <c r="D641" s="1"/>
      <c r="E641" s="1"/>
      <c r="M641" s="1"/>
    </row>
    <row r="642">
      <c r="A642" s="1"/>
      <c r="C642" s="1"/>
      <c r="D642" s="1"/>
      <c r="E642" s="1"/>
      <c r="M642" s="1"/>
    </row>
    <row r="643">
      <c r="A643" s="1"/>
      <c r="C643" s="1"/>
      <c r="D643" s="1"/>
      <c r="E643" s="1"/>
      <c r="M643" s="1"/>
    </row>
    <row r="644">
      <c r="A644" s="1"/>
      <c r="C644" s="1"/>
      <c r="D644" s="1"/>
      <c r="E644" s="1"/>
      <c r="M644" s="1"/>
    </row>
    <row r="645">
      <c r="A645" s="1"/>
      <c r="C645" s="1"/>
      <c r="D645" s="1"/>
      <c r="E645" s="1"/>
      <c r="M645" s="1"/>
    </row>
    <row r="646">
      <c r="A646" s="1"/>
      <c r="C646" s="1"/>
      <c r="D646" s="1"/>
      <c r="E646" s="1"/>
      <c r="M646" s="1"/>
    </row>
    <row r="647">
      <c r="A647" s="1"/>
      <c r="C647" s="1"/>
      <c r="D647" s="1"/>
      <c r="E647" s="1"/>
      <c r="M647" s="1"/>
    </row>
    <row r="648">
      <c r="A648" s="1"/>
      <c r="C648" s="1"/>
      <c r="D648" s="1"/>
      <c r="E648" s="1"/>
      <c r="M648" s="1"/>
    </row>
    <row r="649">
      <c r="A649" s="1"/>
      <c r="C649" s="1"/>
      <c r="D649" s="1"/>
      <c r="E649" s="1"/>
      <c r="M649" s="1"/>
    </row>
    <row r="650">
      <c r="A650" s="1"/>
      <c r="C650" s="1"/>
      <c r="D650" s="1"/>
      <c r="E650" s="1"/>
      <c r="M650" s="1"/>
    </row>
    <row r="651">
      <c r="A651" s="1"/>
      <c r="C651" s="1"/>
      <c r="D651" s="1"/>
      <c r="E651" s="1"/>
      <c r="M651" s="1"/>
    </row>
    <row r="652">
      <c r="A652" s="1"/>
      <c r="C652" s="1"/>
      <c r="D652" s="1"/>
      <c r="E652" s="1"/>
      <c r="M652" s="1"/>
    </row>
    <row r="653">
      <c r="A653" s="1"/>
      <c r="C653" s="1"/>
      <c r="D653" s="1"/>
      <c r="E653" s="1"/>
      <c r="M653" s="1"/>
    </row>
    <row r="654">
      <c r="A654" s="1"/>
      <c r="C654" s="1"/>
      <c r="D654" s="1"/>
      <c r="E654" s="1"/>
      <c r="M654" s="1"/>
    </row>
    <row r="655">
      <c r="A655" s="1"/>
      <c r="C655" s="1"/>
      <c r="D655" s="1"/>
      <c r="E655" s="1"/>
      <c r="M655" s="1"/>
    </row>
    <row r="656">
      <c r="A656" s="1"/>
      <c r="C656" s="1"/>
      <c r="D656" s="1"/>
      <c r="E656" s="1"/>
      <c r="M656" s="1"/>
    </row>
    <row r="657">
      <c r="A657" s="1"/>
      <c r="C657" s="1"/>
      <c r="D657" s="1"/>
      <c r="E657" s="1"/>
      <c r="M657" s="1"/>
    </row>
    <row r="658">
      <c r="A658" s="1"/>
      <c r="C658" s="1"/>
      <c r="D658" s="1"/>
      <c r="E658" s="1"/>
      <c r="M658" s="1"/>
    </row>
    <row r="659">
      <c r="A659" s="1"/>
      <c r="C659" s="1"/>
      <c r="D659" s="1"/>
      <c r="E659" s="1"/>
      <c r="M659" s="1"/>
    </row>
    <row r="660">
      <c r="A660" s="1"/>
      <c r="C660" s="1"/>
      <c r="D660" s="1"/>
      <c r="E660" s="1"/>
      <c r="M660" s="1"/>
    </row>
    <row r="661">
      <c r="A661" s="1"/>
      <c r="C661" s="1"/>
      <c r="D661" s="1"/>
      <c r="E661" s="1"/>
      <c r="M661" s="1"/>
    </row>
    <row r="662">
      <c r="A662" s="1"/>
      <c r="C662" s="1"/>
      <c r="D662" s="1"/>
      <c r="E662" s="1"/>
      <c r="M662" s="1"/>
    </row>
    <row r="663">
      <c r="A663" s="1"/>
      <c r="C663" s="1"/>
      <c r="D663" s="1"/>
      <c r="E663" s="1"/>
      <c r="M663" s="1"/>
    </row>
    <row r="664">
      <c r="A664" s="1"/>
      <c r="C664" s="1"/>
      <c r="D664" s="1"/>
      <c r="E664" s="1"/>
      <c r="M664" s="1"/>
    </row>
    <row r="665">
      <c r="A665" s="1"/>
      <c r="C665" s="1"/>
      <c r="D665" s="1"/>
      <c r="E665" s="1"/>
      <c r="M665" s="1"/>
    </row>
    <row r="666">
      <c r="A666" s="1"/>
      <c r="C666" s="1"/>
      <c r="D666" s="1"/>
      <c r="E666" s="1"/>
      <c r="M666" s="1"/>
    </row>
    <row r="667">
      <c r="A667" s="1"/>
      <c r="C667" s="1"/>
      <c r="D667" s="1"/>
      <c r="E667" s="1"/>
      <c r="M667" s="1"/>
    </row>
    <row r="668">
      <c r="A668" s="1"/>
      <c r="C668" s="1"/>
      <c r="D668" s="1"/>
      <c r="E668" s="1"/>
      <c r="M668" s="1"/>
    </row>
    <row r="669">
      <c r="A669" s="1"/>
      <c r="C669" s="1"/>
      <c r="D669" s="1"/>
      <c r="E669" s="1"/>
      <c r="M669" s="1"/>
    </row>
    <row r="670">
      <c r="A670" s="1"/>
      <c r="C670" s="1"/>
      <c r="D670" s="1"/>
      <c r="E670" s="1"/>
      <c r="M670" s="1"/>
    </row>
    <row r="671">
      <c r="A671" s="1"/>
      <c r="C671" s="1"/>
      <c r="D671" s="1"/>
      <c r="E671" s="1"/>
      <c r="M671" s="1"/>
    </row>
    <row r="672">
      <c r="A672" s="1"/>
      <c r="C672" s="1"/>
      <c r="D672" s="1"/>
      <c r="E672" s="1"/>
      <c r="M672" s="1"/>
    </row>
    <row r="673">
      <c r="A673" s="1"/>
      <c r="C673" s="1"/>
      <c r="D673" s="1"/>
      <c r="E673" s="1"/>
      <c r="M673" s="1"/>
    </row>
    <row r="674">
      <c r="A674" s="1"/>
      <c r="C674" s="1"/>
      <c r="D674" s="1"/>
      <c r="E674" s="1"/>
      <c r="M674" s="1"/>
    </row>
    <row r="675">
      <c r="A675" s="1"/>
      <c r="C675" s="1"/>
      <c r="D675" s="1"/>
      <c r="E675" s="1"/>
      <c r="M675" s="1"/>
    </row>
    <row r="676">
      <c r="A676" s="1"/>
      <c r="C676" s="1"/>
      <c r="D676" s="1"/>
      <c r="E676" s="1"/>
      <c r="M676" s="1"/>
    </row>
    <row r="677">
      <c r="A677" s="1"/>
      <c r="C677" s="1"/>
      <c r="D677" s="1"/>
      <c r="E677" s="1"/>
      <c r="M677" s="1"/>
    </row>
    <row r="678">
      <c r="A678" s="1"/>
      <c r="C678" s="1"/>
      <c r="D678" s="1"/>
      <c r="E678" s="1"/>
      <c r="M678" s="1"/>
    </row>
    <row r="679">
      <c r="A679" s="1"/>
      <c r="C679" s="1"/>
      <c r="D679" s="1"/>
      <c r="E679" s="1"/>
      <c r="M679" s="1"/>
    </row>
    <row r="680">
      <c r="A680" s="1"/>
      <c r="C680" s="1"/>
      <c r="D680" s="1"/>
      <c r="E680" s="1"/>
      <c r="M680" s="1"/>
    </row>
    <row r="681">
      <c r="A681" s="1"/>
      <c r="C681" s="1"/>
      <c r="D681" s="1"/>
      <c r="E681" s="1"/>
      <c r="M681" s="1"/>
    </row>
    <row r="682">
      <c r="A682" s="1"/>
      <c r="C682" s="1"/>
      <c r="D682" s="1"/>
      <c r="E682" s="1"/>
      <c r="M682" s="1"/>
    </row>
    <row r="683">
      <c r="A683" s="1"/>
      <c r="C683" s="1"/>
      <c r="D683" s="1"/>
      <c r="E683" s="1"/>
      <c r="M683" s="1"/>
    </row>
    <row r="684">
      <c r="A684" s="1"/>
      <c r="C684" s="1"/>
      <c r="D684" s="1"/>
      <c r="E684" s="1"/>
      <c r="M684" s="1"/>
    </row>
    <row r="685">
      <c r="A685" s="1"/>
      <c r="C685" s="1"/>
      <c r="D685" s="1"/>
      <c r="E685" s="1"/>
      <c r="M685" s="1"/>
    </row>
    <row r="686">
      <c r="A686" s="1"/>
      <c r="C686" s="1"/>
      <c r="D686" s="1"/>
      <c r="E686" s="1"/>
      <c r="M686" s="1"/>
    </row>
    <row r="687">
      <c r="A687" s="1"/>
      <c r="C687" s="1"/>
      <c r="D687" s="1"/>
      <c r="E687" s="1"/>
      <c r="M687" s="1"/>
    </row>
    <row r="688">
      <c r="A688" s="1"/>
      <c r="C688" s="1"/>
      <c r="D688" s="1"/>
      <c r="E688" s="1"/>
      <c r="M688" s="1"/>
    </row>
    <row r="689">
      <c r="A689" s="1"/>
      <c r="C689" s="1"/>
      <c r="D689" s="1"/>
      <c r="E689" s="1"/>
      <c r="M689" s="1"/>
    </row>
    <row r="690">
      <c r="A690" s="1"/>
      <c r="C690" s="1"/>
      <c r="D690" s="1"/>
      <c r="E690" s="1"/>
      <c r="M690" s="1"/>
    </row>
    <row r="691">
      <c r="A691" s="1"/>
      <c r="C691" s="1"/>
      <c r="D691" s="1"/>
      <c r="E691" s="1"/>
      <c r="M691" s="1"/>
    </row>
    <row r="692">
      <c r="A692" s="1"/>
      <c r="C692" s="1"/>
      <c r="D692" s="1"/>
      <c r="E692" s="1"/>
      <c r="M692" s="1"/>
    </row>
    <row r="693">
      <c r="A693" s="1"/>
      <c r="C693" s="1"/>
      <c r="D693" s="1"/>
      <c r="E693" s="1"/>
      <c r="M693" s="1"/>
    </row>
    <row r="694">
      <c r="A694" s="1"/>
      <c r="C694" s="1"/>
      <c r="D694" s="1"/>
      <c r="E694" s="1"/>
      <c r="M694" s="1"/>
    </row>
    <row r="695">
      <c r="A695" s="1"/>
      <c r="C695" s="1"/>
      <c r="D695" s="1"/>
      <c r="E695" s="1"/>
      <c r="M695" s="1"/>
    </row>
    <row r="696">
      <c r="A696" s="1"/>
      <c r="C696" s="1"/>
      <c r="D696" s="1"/>
      <c r="E696" s="1"/>
      <c r="M696" s="1"/>
    </row>
    <row r="697">
      <c r="A697" s="1"/>
      <c r="C697" s="1"/>
      <c r="D697" s="1"/>
      <c r="E697" s="1"/>
      <c r="M697" s="1"/>
    </row>
    <row r="698">
      <c r="A698" s="1"/>
      <c r="C698" s="1"/>
      <c r="D698" s="1"/>
      <c r="E698" s="1"/>
      <c r="M698" s="1"/>
    </row>
    <row r="699">
      <c r="A699" s="1"/>
      <c r="C699" s="1"/>
      <c r="D699" s="1"/>
      <c r="E699" s="1"/>
      <c r="M699" s="1"/>
    </row>
    <row r="700">
      <c r="A700" s="1"/>
      <c r="C700" s="1"/>
      <c r="D700" s="1"/>
      <c r="E700" s="1"/>
      <c r="M700" s="1"/>
    </row>
    <row r="701">
      <c r="A701" s="1"/>
      <c r="C701" s="1"/>
      <c r="D701" s="1"/>
      <c r="E701" s="1"/>
      <c r="M701" s="1"/>
    </row>
    <row r="702">
      <c r="A702" s="1"/>
      <c r="C702" s="1"/>
      <c r="D702" s="1"/>
      <c r="E702" s="1"/>
      <c r="M702" s="1"/>
    </row>
    <row r="703">
      <c r="A703" s="1"/>
      <c r="C703" s="1"/>
      <c r="D703" s="1"/>
      <c r="E703" s="1"/>
      <c r="M703" s="1"/>
    </row>
    <row r="704">
      <c r="A704" s="1"/>
      <c r="C704" s="1"/>
      <c r="D704" s="1"/>
      <c r="E704" s="1"/>
      <c r="M704" s="1"/>
    </row>
    <row r="705">
      <c r="A705" s="1"/>
      <c r="C705" s="1"/>
      <c r="D705" s="1"/>
      <c r="E705" s="1"/>
      <c r="M705" s="1"/>
    </row>
    <row r="706">
      <c r="A706" s="1"/>
      <c r="C706" s="1"/>
      <c r="D706" s="1"/>
      <c r="E706" s="1"/>
      <c r="M706" s="1"/>
    </row>
    <row r="707">
      <c r="A707" s="1"/>
      <c r="C707" s="1"/>
      <c r="D707" s="1"/>
      <c r="E707" s="1"/>
      <c r="M707" s="1"/>
    </row>
    <row r="708">
      <c r="A708" s="1"/>
      <c r="C708" s="1"/>
      <c r="D708" s="1"/>
      <c r="E708" s="1"/>
      <c r="M708" s="1"/>
    </row>
    <row r="709">
      <c r="A709" s="1"/>
      <c r="C709" s="1"/>
      <c r="D709" s="1"/>
      <c r="E709" s="1"/>
      <c r="M709" s="1"/>
    </row>
    <row r="710">
      <c r="A710" s="1"/>
      <c r="C710" s="1"/>
      <c r="D710" s="1"/>
      <c r="E710" s="1"/>
      <c r="M710" s="1"/>
    </row>
    <row r="711">
      <c r="A711" s="1"/>
      <c r="C711" s="1"/>
      <c r="D711" s="1"/>
      <c r="E711" s="1"/>
      <c r="M711" s="1"/>
    </row>
    <row r="712">
      <c r="A712" s="1"/>
      <c r="C712" s="1"/>
      <c r="D712" s="1"/>
      <c r="E712" s="1"/>
      <c r="M712" s="1"/>
    </row>
    <row r="713">
      <c r="A713" s="1"/>
      <c r="C713" s="1"/>
      <c r="D713" s="1"/>
      <c r="E713" s="1"/>
      <c r="M713" s="1"/>
    </row>
    <row r="714">
      <c r="A714" s="1"/>
      <c r="C714" s="1"/>
      <c r="D714" s="1"/>
      <c r="E714" s="1"/>
      <c r="M714" s="1"/>
    </row>
    <row r="715">
      <c r="A715" s="1"/>
      <c r="C715" s="1"/>
      <c r="D715" s="1"/>
      <c r="E715" s="1"/>
      <c r="M715" s="1"/>
    </row>
    <row r="716">
      <c r="A716" s="1"/>
      <c r="C716" s="1"/>
      <c r="D716" s="1"/>
      <c r="E716" s="1"/>
      <c r="M716" s="1"/>
    </row>
    <row r="717">
      <c r="A717" s="1"/>
      <c r="C717" s="1"/>
      <c r="D717" s="1"/>
      <c r="E717" s="1"/>
      <c r="M717" s="1"/>
    </row>
    <row r="718">
      <c r="A718" s="1"/>
      <c r="C718" s="1"/>
      <c r="D718" s="1"/>
      <c r="E718" s="1"/>
      <c r="M718" s="1"/>
    </row>
    <row r="719">
      <c r="A719" s="1"/>
      <c r="C719" s="1"/>
      <c r="D719" s="1"/>
      <c r="E719" s="1"/>
      <c r="M719" s="1"/>
    </row>
    <row r="720">
      <c r="A720" s="1"/>
      <c r="C720" s="1"/>
      <c r="D720" s="1"/>
      <c r="E720" s="1"/>
      <c r="M720" s="1"/>
    </row>
    <row r="721">
      <c r="A721" s="1"/>
      <c r="C721" s="1"/>
      <c r="D721" s="1"/>
      <c r="E721" s="1"/>
      <c r="M721" s="1"/>
    </row>
    <row r="722">
      <c r="A722" s="1"/>
      <c r="C722" s="1"/>
      <c r="D722" s="1"/>
      <c r="E722" s="1"/>
      <c r="M722" s="1"/>
    </row>
    <row r="723">
      <c r="A723" s="1"/>
      <c r="C723" s="1"/>
      <c r="D723" s="1"/>
      <c r="E723" s="1"/>
      <c r="M723" s="1"/>
    </row>
    <row r="724">
      <c r="A724" s="1"/>
      <c r="C724" s="1"/>
      <c r="D724" s="1"/>
      <c r="E724" s="1"/>
      <c r="M724" s="1"/>
    </row>
    <row r="725">
      <c r="A725" s="1"/>
      <c r="C725" s="1"/>
      <c r="D725" s="1"/>
      <c r="E725" s="1"/>
      <c r="M725" s="1"/>
    </row>
    <row r="726">
      <c r="A726" s="1"/>
      <c r="C726" s="1"/>
      <c r="D726" s="1"/>
      <c r="E726" s="1"/>
      <c r="M726" s="1"/>
    </row>
    <row r="727">
      <c r="A727" s="1"/>
      <c r="C727" s="1"/>
      <c r="D727" s="1"/>
      <c r="E727" s="1"/>
      <c r="M727" s="1"/>
    </row>
    <row r="728">
      <c r="A728" s="1"/>
      <c r="C728" s="1"/>
      <c r="D728" s="1"/>
      <c r="E728" s="1"/>
      <c r="M728" s="1"/>
    </row>
    <row r="729">
      <c r="A729" s="1"/>
      <c r="C729" s="1"/>
      <c r="D729" s="1"/>
      <c r="E729" s="1"/>
      <c r="M729" s="1"/>
    </row>
    <row r="730">
      <c r="A730" s="1"/>
      <c r="C730" s="1"/>
      <c r="D730" s="1"/>
      <c r="E730" s="1"/>
      <c r="M730" s="1"/>
    </row>
    <row r="731">
      <c r="A731" s="1"/>
      <c r="C731" s="1"/>
      <c r="D731" s="1"/>
      <c r="E731" s="1"/>
      <c r="M731" s="1"/>
    </row>
    <row r="732">
      <c r="A732" s="1"/>
      <c r="C732" s="1"/>
      <c r="D732" s="1"/>
      <c r="E732" s="1"/>
      <c r="M732" s="1"/>
    </row>
    <row r="733">
      <c r="A733" s="1"/>
      <c r="C733" s="1"/>
      <c r="D733" s="1"/>
      <c r="E733" s="1"/>
      <c r="M733" s="1"/>
    </row>
    <row r="734">
      <c r="A734" s="1"/>
      <c r="C734" s="1"/>
      <c r="D734" s="1"/>
      <c r="E734" s="1"/>
      <c r="M734" s="1"/>
    </row>
    <row r="735">
      <c r="A735" s="1"/>
      <c r="C735" s="1"/>
      <c r="D735" s="1"/>
      <c r="E735" s="1"/>
      <c r="M735" s="1"/>
    </row>
    <row r="736">
      <c r="A736" s="1"/>
      <c r="C736" s="1"/>
      <c r="D736" s="1"/>
      <c r="E736" s="1"/>
      <c r="M736" s="1"/>
    </row>
    <row r="737">
      <c r="A737" s="1"/>
      <c r="C737" s="1"/>
      <c r="D737" s="1"/>
      <c r="E737" s="1"/>
      <c r="M737" s="1"/>
    </row>
    <row r="738">
      <c r="A738" s="1"/>
      <c r="C738" s="1"/>
      <c r="D738" s="1"/>
      <c r="E738" s="1"/>
      <c r="M738" s="1"/>
    </row>
    <row r="739">
      <c r="A739" s="1"/>
      <c r="C739" s="1"/>
      <c r="D739" s="1"/>
      <c r="E739" s="1"/>
      <c r="M739" s="1"/>
    </row>
    <row r="740">
      <c r="A740" s="1"/>
      <c r="C740" s="1"/>
      <c r="D740" s="1"/>
      <c r="E740" s="1"/>
      <c r="M740" s="1"/>
    </row>
    <row r="741">
      <c r="A741" s="1"/>
      <c r="C741" s="1"/>
      <c r="D741" s="1"/>
      <c r="E741" s="1"/>
      <c r="M741" s="1"/>
    </row>
    <row r="742">
      <c r="A742" s="1"/>
      <c r="C742" s="1"/>
      <c r="D742" s="1"/>
      <c r="E742" s="1"/>
      <c r="M742" s="1"/>
    </row>
    <row r="743">
      <c r="A743" s="1"/>
      <c r="C743" s="1"/>
      <c r="D743" s="1"/>
      <c r="E743" s="1"/>
      <c r="M743" s="1"/>
    </row>
    <row r="744">
      <c r="A744" s="1"/>
      <c r="C744" s="1"/>
      <c r="D744" s="1"/>
      <c r="E744" s="1"/>
      <c r="M744" s="1"/>
    </row>
    <row r="745">
      <c r="A745" s="1"/>
      <c r="C745" s="1"/>
      <c r="D745" s="1"/>
      <c r="E745" s="1"/>
      <c r="M745" s="1"/>
    </row>
    <row r="746">
      <c r="A746" s="1"/>
      <c r="C746" s="1"/>
      <c r="D746" s="1"/>
      <c r="E746" s="1"/>
      <c r="M746" s="1"/>
    </row>
    <row r="747">
      <c r="A747" s="1"/>
      <c r="C747" s="1"/>
      <c r="D747" s="1"/>
      <c r="E747" s="1"/>
      <c r="M747" s="1"/>
    </row>
    <row r="748">
      <c r="A748" s="1"/>
      <c r="C748" s="1"/>
      <c r="D748" s="1"/>
      <c r="E748" s="1"/>
      <c r="M748" s="1"/>
    </row>
    <row r="749">
      <c r="A749" s="1"/>
      <c r="C749" s="1"/>
      <c r="D749" s="1"/>
      <c r="E749" s="1"/>
      <c r="M749" s="1"/>
    </row>
    <row r="750">
      <c r="A750" s="1"/>
      <c r="C750" s="1"/>
      <c r="D750" s="1"/>
      <c r="E750" s="1"/>
      <c r="M750" s="1"/>
    </row>
    <row r="751">
      <c r="A751" s="1"/>
      <c r="C751" s="1"/>
      <c r="D751" s="1"/>
      <c r="E751" s="1"/>
      <c r="M751" s="1"/>
    </row>
    <row r="752">
      <c r="A752" s="1"/>
      <c r="C752" s="1"/>
      <c r="D752" s="1"/>
      <c r="E752" s="1"/>
      <c r="M752" s="1"/>
    </row>
    <row r="753">
      <c r="A753" s="1"/>
      <c r="C753" s="1"/>
      <c r="D753" s="1"/>
      <c r="E753" s="1"/>
      <c r="M753" s="1"/>
    </row>
    <row r="754">
      <c r="A754" s="1"/>
      <c r="C754" s="1"/>
      <c r="D754" s="1"/>
      <c r="E754" s="1"/>
      <c r="M754" s="1"/>
    </row>
    <row r="755">
      <c r="A755" s="1"/>
      <c r="C755" s="1"/>
      <c r="D755" s="1"/>
      <c r="E755" s="1"/>
      <c r="M755" s="1"/>
    </row>
    <row r="756">
      <c r="A756" s="1"/>
      <c r="C756" s="1"/>
      <c r="D756" s="1"/>
      <c r="E756" s="1"/>
      <c r="M756" s="1"/>
    </row>
    <row r="757">
      <c r="A757" s="1"/>
      <c r="C757" s="1"/>
      <c r="D757" s="1"/>
      <c r="E757" s="1"/>
      <c r="M757" s="1"/>
    </row>
    <row r="758">
      <c r="A758" s="1"/>
      <c r="C758" s="1"/>
      <c r="D758" s="1"/>
      <c r="E758" s="1"/>
      <c r="M758" s="1"/>
    </row>
    <row r="759">
      <c r="A759" s="1"/>
      <c r="C759" s="1"/>
      <c r="D759" s="1"/>
      <c r="E759" s="1"/>
      <c r="M759" s="1"/>
    </row>
    <row r="760">
      <c r="A760" s="1"/>
      <c r="C760" s="1"/>
      <c r="D760" s="1"/>
      <c r="E760" s="1"/>
      <c r="M760" s="1"/>
    </row>
    <row r="761">
      <c r="A761" s="1"/>
      <c r="C761" s="1"/>
      <c r="D761" s="1"/>
      <c r="E761" s="1"/>
      <c r="M761" s="1"/>
    </row>
    <row r="762">
      <c r="A762" s="1"/>
      <c r="C762" s="1"/>
      <c r="D762" s="1"/>
      <c r="E762" s="1"/>
      <c r="M762" s="1"/>
    </row>
    <row r="763">
      <c r="A763" s="1"/>
      <c r="C763" s="1"/>
      <c r="D763" s="1"/>
      <c r="E763" s="1"/>
      <c r="M763" s="1"/>
    </row>
    <row r="764">
      <c r="A764" s="1"/>
      <c r="C764" s="1"/>
      <c r="D764" s="1"/>
      <c r="E764" s="1"/>
      <c r="M764" s="1"/>
    </row>
    <row r="765">
      <c r="A765" s="1"/>
      <c r="C765" s="1"/>
      <c r="D765" s="1"/>
      <c r="E765" s="1"/>
      <c r="M765" s="1"/>
    </row>
    <row r="766">
      <c r="A766" s="1"/>
      <c r="C766" s="1"/>
      <c r="D766" s="1"/>
      <c r="E766" s="1"/>
      <c r="M766" s="1"/>
    </row>
    <row r="767">
      <c r="A767" s="1"/>
      <c r="C767" s="1"/>
      <c r="D767" s="1"/>
      <c r="E767" s="1"/>
      <c r="M767" s="1"/>
    </row>
    <row r="768">
      <c r="A768" s="1"/>
      <c r="C768" s="1"/>
      <c r="D768" s="1"/>
      <c r="E768" s="1"/>
      <c r="M768" s="1"/>
    </row>
    <row r="769">
      <c r="A769" s="1"/>
      <c r="C769" s="1"/>
      <c r="D769" s="1"/>
      <c r="E769" s="1"/>
      <c r="M769" s="1"/>
    </row>
    <row r="770">
      <c r="A770" s="1"/>
      <c r="C770" s="1"/>
      <c r="D770" s="1"/>
      <c r="E770" s="1"/>
      <c r="M770" s="1"/>
    </row>
    <row r="771">
      <c r="A771" s="1"/>
      <c r="C771" s="1"/>
      <c r="D771" s="1"/>
      <c r="E771" s="1"/>
      <c r="M771" s="1"/>
    </row>
    <row r="772">
      <c r="A772" s="1"/>
      <c r="C772" s="1"/>
      <c r="D772" s="1"/>
      <c r="E772" s="1"/>
      <c r="M772" s="1"/>
    </row>
    <row r="773">
      <c r="A773" s="1"/>
      <c r="C773" s="1"/>
      <c r="D773" s="1"/>
      <c r="E773" s="1"/>
      <c r="M773" s="1"/>
    </row>
    <row r="774">
      <c r="A774" s="1"/>
      <c r="C774" s="1"/>
      <c r="D774" s="1"/>
      <c r="E774" s="1"/>
      <c r="M774" s="1"/>
    </row>
    <row r="775">
      <c r="A775" s="1"/>
      <c r="C775" s="1"/>
      <c r="D775" s="1"/>
      <c r="E775" s="1"/>
      <c r="M775" s="1"/>
    </row>
    <row r="776">
      <c r="A776" s="1"/>
      <c r="C776" s="1"/>
      <c r="D776" s="1"/>
      <c r="E776" s="1"/>
      <c r="M776" s="1"/>
    </row>
    <row r="777">
      <c r="A777" s="1"/>
      <c r="C777" s="1"/>
      <c r="D777" s="1"/>
      <c r="E777" s="1"/>
      <c r="M777" s="1"/>
    </row>
    <row r="778">
      <c r="A778" s="1"/>
      <c r="C778" s="1"/>
      <c r="D778" s="1"/>
      <c r="E778" s="1"/>
      <c r="M778" s="1"/>
    </row>
    <row r="779">
      <c r="A779" s="1"/>
      <c r="C779" s="1"/>
      <c r="D779" s="1"/>
      <c r="E779" s="1"/>
      <c r="M779" s="1"/>
    </row>
    <row r="780">
      <c r="A780" s="1"/>
      <c r="C780" s="1"/>
      <c r="D780" s="1"/>
      <c r="E780" s="1"/>
      <c r="M780" s="1"/>
    </row>
    <row r="781">
      <c r="A781" s="1"/>
      <c r="C781" s="1"/>
      <c r="D781" s="1"/>
      <c r="E781" s="1"/>
      <c r="M781" s="1"/>
    </row>
    <row r="782">
      <c r="A782" s="1"/>
      <c r="C782" s="1"/>
      <c r="D782" s="1"/>
      <c r="E782" s="1"/>
      <c r="M782" s="1"/>
    </row>
    <row r="783">
      <c r="A783" s="1"/>
      <c r="C783" s="1"/>
      <c r="D783" s="1"/>
      <c r="E783" s="1"/>
      <c r="M783" s="1"/>
    </row>
    <row r="784">
      <c r="A784" s="1"/>
      <c r="C784" s="1"/>
      <c r="D784" s="1"/>
      <c r="E784" s="1"/>
      <c r="M784" s="1"/>
    </row>
    <row r="785">
      <c r="A785" s="1"/>
      <c r="C785" s="1"/>
      <c r="D785" s="1"/>
      <c r="E785" s="1"/>
      <c r="M785" s="1"/>
    </row>
    <row r="786">
      <c r="A786" s="1"/>
      <c r="C786" s="1"/>
      <c r="D786" s="1"/>
      <c r="E786" s="1"/>
      <c r="M786" s="1"/>
    </row>
    <row r="787">
      <c r="A787" s="1"/>
      <c r="C787" s="1"/>
      <c r="D787" s="1"/>
      <c r="E787" s="1"/>
      <c r="M787" s="1"/>
    </row>
    <row r="788">
      <c r="A788" s="1"/>
      <c r="C788" s="1"/>
      <c r="D788" s="1"/>
      <c r="E788" s="1"/>
      <c r="M788" s="1"/>
    </row>
    <row r="789">
      <c r="A789" s="1"/>
      <c r="C789" s="1"/>
      <c r="D789" s="1"/>
      <c r="E789" s="1"/>
      <c r="M789" s="1"/>
    </row>
    <row r="790">
      <c r="A790" s="1"/>
      <c r="C790" s="1"/>
      <c r="D790" s="1"/>
      <c r="E790" s="1"/>
      <c r="M790" s="1"/>
    </row>
    <row r="791">
      <c r="A791" s="1"/>
      <c r="C791" s="1"/>
      <c r="D791" s="1"/>
      <c r="E791" s="1"/>
      <c r="M791" s="1"/>
    </row>
    <row r="792">
      <c r="A792" s="1"/>
      <c r="C792" s="1"/>
      <c r="D792" s="1"/>
      <c r="E792" s="1"/>
      <c r="M792" s="1"/>
    </row>
    <row r="793">
      <c r="A793" s="1"/>
      <c r="C793" s="1"/>
      <c r="D793" s="1"/>
      <c r="E793" s="1"/>
      <c r="M793" s="1"/>
    </row>
    <row r="794">
      <c r="A794" s="1"/>
      <c r="C794" s="1"/>
      <c r="D794" s="1"/>
      <c r="E794" s="1"/>
      <c r="M794" s="1"/>
    </row>
    <row r="795">
      <c r="A795" s="1"/>
      <c r="C795" s="1"/>
      <c r="D795" s="1"/>
      <c r="E795" s="1"/>
      <c r="M795" s="1"/>
    </row>
    <row r="796">
      <c r="A796" s="1"/>
      <c r="C796" s="1"/>
      <c r="D796" s="1"/>
      <c r="E796" s="1"/>
      <c r="M796" s="1"/>
    </row>
    <row r="797">
      <c r="A797" s="1"/>
      <c r="C797" s="1"/>
      <c r="D797" s="1"/>
      <c r="E797" s="1"/>
      <c r="M797" s="1"/>
    </row>
    <row r="798">
      <c r="A798" s="1"/>
      <c r="C798" s="1"/>
      <c r="D798" s="1"/>
      <c r="E798" s="1"/>
      <c r="M798" s="1"/>
    </row>
    <row r="799">
      <c r="A799" s="1"/>
      <c r="C799" s="1"/>
      <c r="D799" s="1"/>
      <c r="E799" s="1"/>
      <c r="M799" s="1"/>
    </row>
    <row r="800">
      <c r="A800" s="1"/>
      <c r="C800" s="1"/>
      <c r="D800" s="1"/>
      <c r="E800" s="1"/>
      <c r="M800" s="1"/>
    </row>
    <row r="801">
      <c r="A801" s="1"/>
      <c r="C801" s="1"/>
      <c r="D801" s="1"/>
      <c r="E801" s="1"/>
      <c r="M801" s="1"/>
    </row>
    <row r="802">
      <c r="A802" s="1"/>
      <c r="C802" s="1"/>
      <c r="D802" s="1"/>
      <c r="E802" s="1"/>
      <c r="M802" s="1"/>
    </row>
    <row r="803">
      <c r="A803" s="1"/>
      <c r="C803" s="1"/>
      <c r="D803" s="1"/>
      <c r="E803" s="1"/>
      <c r="M803" s="1"/>
    </row>
    <row r="804">
      <c r="A804" s="1"/>
      <c r="C804" s="1"/>
      <c r="D804" s="1"/>
      <c r="E804" s="1"/>
      <c r="M804" s="1"/>
    </row>
    <row r="805">
      <c r="A805" s="1"/>
      <c r="C805" s="1"/>
      <c r="D805" s="1"/>
      <c r="E805" s="1"/>
      <c r="M805" s="1"/>
    </row>
    <row r="806">
      <c r="A806" s="1"/>
      <c r="C806" s="1"/>
      <c r="D806" s="1"/>
      <c r="E806" s="1"/>
      <c r="M806" s="1"/>
    </row>
    <row r="807">
      <c r="A807" s="1"/>
      <c r="C807" s="1"/>
      <c r="D807" s="1"/>
      <c r="E807" s="1"/>
      <c r="M807" s="1"/>
    </row>
    <row r="808">
      <c r="A808" s="1"/>
      <c r="C808" s="1"/>
      <c r="D808" s="1"/>
      <c r="E808" s="1"/>
      <c r="M808" s="1"/>
    </row>
    <row r="809">
      <c r="A809" s="1"/>
      <c r="C809" s="1"/>
      <c r="D809" s="1"/>
      <c r="E809" s="1"/>
      <c r="M809" s="1"/>
    </row>
    <row r="810">
      <c r="A810" s="1"/>
      <c r="C810" s="1"/>
      <c r="D810" s="1"/>
      <c r="E810" s="1"/>
      <c r="M810" s="1"/>
    </row>
    <row r="811">
      <c r="A811" s="1"/>
      <c r="C811" s="1"/>
      <c r="D811" s="1"/>
      <c r="E811" s="1"/>
      <c r="M811" s="1"/>
    </row>
    <row r="812">
      <c r="A812" s="1"/>
      <c r="C812" s="1"/>
      <c r="D812" s="1"/>
      <c r="E812" s="1"/>
      <c r="M812" s="1"/>
    </row>
    <row r="813">
      <c r="A813" s="1"/>
      <c r="C813" s="1"/>
      <c r="D813" s="1"/>
      <c r="E813" s="1"/>
      <c r="M813" s="1"/>
    </row>
    <row r="814">
      <c r="A814" s="1"/>
      <c r="C814" s="1"/>
      <c r="D814" s="1"/>
      <c r="E814" s="1"/>
      <c r="M814" s="1"/>
    </row>
    <row r="815">
      <c r="A815" s="1"/>
      <c r="C815" s="1"/>
      <c r="D815" s="1"/>
      <c r="E815" s="1"/>
      <c r="M815" s="1"/>
    </row>
    <row r="816">
      <c r="A816" s="1"/>
      <c r="C816" s="1"/>
      <c r="D816" s="1"/>
      <c r="E816" s="1"/>
      <c r="M816" s="1"/>
    </row>
    <row r="817">
      <c r="A817" s="1"/>
      <c r="C817" s="1"/>
      <c r="D817" s="1"/>
      <c r="E817" s="1"/>
      <c r="M817" s="1"/>
    </row>
    <row r="818">
      <c r="A818" s="1"/>
      <c r="C818" s="1"/>
      <c r="D818" s="1"/>
      <c r="E818" s="1"/>
      <c r="M818" s="1"/>
    </row>
    <row r="819">
      <c r="A819" s="1"/>
      <c r="C819" s="1"/>
      <c r="D819" s="1"/>
      <c r="E819" s="1"/>
      <c r="M819" s="1"/>
    </row>
    <row r="820">
      <c r="A820" s="1"/>
      <c r="C820" s="1"/>
      <c r="D820" s="1"/>
      <c r="E820" s="1"/>
      <c r="M820" s="1"/>
    </row>
    <row r="821">
      <c r="A821" s="1"/>
      <c r="C821" s="1"/>
      <c r="D821" s="1"/>
      <c r="E821" s="1"/>
      <c r="M821" s="1"/>
    </row>
    <row r="822">
      <c r="A822" s="1"/>
      <c r="C822" s="1"/>
      <c r="D822" s="1"/>
      <c r="E822" s="1"/>
      <c r="M822" s="1"/>
    </row>
    <row r="823">
      <c r="A823" s="1"/>
      <c r="C823" s="1"/>
      <c r="D823" s="1"/>
      <c r="E823" s="1"/>
      <c r="M823" s="1"/>
    </row>
    <row r="824">
      <c r="A824" s="1"/>
      <c r="C824" s="1"/>
      <c r="D824" s="1"/>
      <c r="E824" s="1"/>
      <c r="M824" s="1"/>
    </row>
    <row r="825">
      <c r="A825" s="1"/>
      <c r="C825" s="1"/>
      <c r="D825" s="1"/>
      <c r="E825" s="1"/>
      <c r="M825" s="1"/>
    </row>
    <row r="826">
      <c r="A826" s="1"/>
      <c r="C826" s="1"/>
      <c r="D826" s="1"/>
      <c r="E826" s="1"/>
      <c r="M826" s="1"/>
    </row>
    <row r="827">
      <c r="A827" s="1"/>
      <c r="C827" s="1"/>
      <c r="D827" s="1"/>
      <c r="E827" s="1"/>
      <c r="M827" s="1"/>
    </row>
    <row r="828">
      <c r="A828" s="1"/>
      <c r="C828" s="1"/>
      <c r="D828" s="1"/>
      <c r="E828" s="1"/>
      <c r="M828" s="1"/>
    </row>
    <row r="829">
      <c r="A829" s="1"/>
      <c r="C829" s="1"/>
      <c r="D829" s="1"/>
      <c r="E829" s="1"/>
      <c r="M829" s="1"/>
    </row>
    <row r="830">
      <c r="A830" s="1"/>
      <c r="C830" s="1"/>
      <c r="D830" s="1"/>
      <c r="E830" s="1"/>
      <c r="M830" s="1"/>
    </row>
    <row r="831">
      <c r="A831" s="1"/>
      <c r="C831" s="1"/>
      <c r="D831" s="1"/>
      <c r="E831" s="1"/>
      <c r="M831" s="1"/>
    </row>
    <row r="832">
      <c r="A832" s="1"/>
      <c r="C832" s="1"/>
      <c r="D832" s="1"/>
      <c r="E832" s="1"/>
      <c r="M832" s="1"/>
    </row>
    <row r="833">
      <c r="A833" s="1"/>
      <c r="C833" s="1"/>
      <c r="D833" s="1"/>
      <c r="E833" s="1"/>
      <c r="M833" s="1"/>
    </row>
    <row r="834">
      <c r="A834" s="1"/>
      <c r="C834" s="1"/>
      <c r="D834" s="1"/>
      <c r="E834" s="1"/>
      <c r="M834" s="1"/>
    </row>
    <row r="835">
      <c r="A835" s="1"/>
      <c r="C835" s="1"/>
      <c r="D835" s="1"/>
      <c r="E835" s="1"/>
      <c r="M835" s="1"/>
    </row>
    <row r="836">
      <c r="A836" s="1"/>
      <c r="C836" s="1"/>
      <c r="D836" s="1"/>
      <c r="E836" s="1"/>
      <c r="M836" s="1"/>
    </row>
    <row r="837">
      <c r="A837" s="1"/>
      <c r="C837" s="1"/>
      <c r="D837" s="1"/>
      <c r="E837" s="1"/>
      <c r="M837" s="1"/>
    </row>
    <row r="838">
      <c r="A838" s="1"/>
      <c r="C838" s="1"/>
      <c r="D838" s="1"/>
      <c r="E838" s="1"/>
      <c r="M838" s="1"/>
    </row>
    <row r="839">
      <c r="A839" s="1"/>
      <c r="C839" s="1"/>
      <c r="D839" s="1"/>
      <c r="E839" s="1"/>
      <c r="M839" s="1"/>
    </row>
    <row r="840">
      <c r="A840" s="1"/>
      <c r="C840" s="1"/>
      <c r="D840" s="1"/>
      <c r="E840" s="1"/>
      <c r="M840" s="1"/>
    </row>
    <row r="841">
      <c r="A841" s="1"/>
      <c r="C841" s="1"/>
      <c r="D841" s="1"/>
      <c r="E841" s="1"/>
      <c r="M841" s="1"/>
    </row>
    <row r="842">
      <c r="A842" s="1"/>
      <c r="C842" s="1"/>
      <c r="D842" s="1"/>
      <c r="E842" s="1"/>
      <c r="M842" s="1"/>
    </row>
    <row r="843">
      <c r="A843" s="1"/>
      <c r="C843" s="1"/>
      <c r="D843" s="1"/>
      <c r="E843" s="1"/>
      <c r="M843" s="1"/>
    </row>
    <row r="844">
      <c r="A844" s="1"/>
      <c r="C844" s="1"/>
      <c r="D844" s="1"/>
      <c r="E844" s="1"/>
      <c r="M844" s="1"/>
    </row>
    <row r="845">
      <c r="A845" s="1"/>
      <c r="C845" s="1"/>
      <c r="D845" s="1"/>
      <c r="E845" s="1"/>
      <c r="M845" s="1"/>
    </row>
    <row r="846">
      <c r="A846" s="1"/>
      <c r="C846" s="1"/>
      <c r="D846" s="1"/>
      <c r="E846" s="1"/>
      <c r="M846" s="1"/>
    </row>
    <row r="847">
      <c r="A847" s="1"/>
      <c r="C847" s="1"/>
      <c r="D847" s="1"/>
      <c r="E847" s="1"/>
      <c r="M847" s="1"/>
    </row>
    <row r="848">
      <c r="A848" s="1"/>
      <c r="C848" s="1"/>
      <c r="D848" s="1"/>
      <c r="E848" s="1"/>
      <c r="M848" s="1"/>
    </row>
    <row r="849">
      <c r="A849" s="1"/>
      <c r="C849" s="1"/>
      <c r="D849" s="1"/>
      <c r="E849" s="1"/>
      <c r="M849" s="1"/>
    </row>
    <row r="850">
      <c r="A850" s="1"/>
      <c r="C850" s="1"/>
      <c r="D850" s="1"/>
      <c r="E850" s="1"/>
      <c r="M850" s="1"/>
    </row>
    <row r="851">
      <c r="A851" s="1"/>
      <c r="C851" s="1"/>
      <c r="D851" s="1"/>
      <c r="E851" s="1"/>
      <c r="M851" s="1"/>
    </row>
    <row r="852">
      <c r="A852" s="1"/>
      <c r="C852" s="1"/>
      <c r="D852" s="1"/>
      <c r="E852" s="1"/>
      <c r="M852" s="1"/>
    </row>
    <row r="853">
      <c r="A853" s="1"/>
      <c r="C853" s="1"/>
      <c r="D853" s="1"/>
      <c r="E853" s="1"/>
      <c r="M853" s="1"/>
    </row>
    <row r="854">
      <c r="A854" s="1"/>
      <c r="C854" s="1"/>
      <c r="D854" s="1"/>
      <c r="E854" s="1"/>
      <c r="M854" s="1"/>
    </row>
    <row r="855">
      <c r="A855" s="1"/>
      <c r="C855" s="1"/>
      <c r="D855" s="1"/>
      <c r="E855" s="1"/>
      <c r="M855" s="1"/>
    </row>
    <row r="856">
      <c r="A856" s="1"/>
      <c r="C856" s="1"/>
      <c r="D856" s="1"/>
      <c r="E856" s="1"/>
      <c r="M856" s="1"/>
    </row>
    <row r="857">
      <c r="A857" s="1"/>
      <c r="C857" s="1"/>
      <c r="D857" s="1"/>
      <c r="E857" s="1"/>
      <c r="M857" s="1"/>
    </row>
    <row r="858">
      <c r="A858" s="1"/>
      <c r="C858" s="1"/>
      <c r="D858" s="1"/>
      <c r="E858" s="1"/>
      <c r="M858" s="1"/>
    </row>
    <row r="859">
      <c r="A859" s="1"/>
      <c r="C859" s="1"/>
      <c r="D859" s="1"/>
      <c r="E859" s="1"/>
      <c r="M859" s="1"/>
    </row>
    <row r="860">
      <c r="A860" s="1"/>
      <c r="C860" s="1"/>
      <c r="D860" s="1"/>
      <c r="E860" s="1"/>
      <c r="M860" s="1"/>
    </row>
    <row r="861">
      <c r="A861" s="1"/>
      <c r="C861" s="1"/>
      <c r="D861" s="1"/>
      <c r="E861" s="1"/>
      <c r="M861" s="1"/>
    </row>
    <row r="862">
      <c r="A862" s="1"/>
      <c r="C862" s="1"/>
      <c r="D862" s="1"/>
      <c r="E862" s="1"/>
      <c r="M862" s="1"/>
    </row>
    <row r="863">
      <c r="A863" s="1"/>
      <c r="C863" s="1"/>
      <c r="D863" s="1"/>
      <c r="E863" s="1"/>
      <c r="M863" s="1"/>
    </row>
    <row r="864">
      <c r="A864" s="1"/>
      <c r="C864" s="1"/>
      <c r="D864" s="1"/>
      <c r="E864" s="1"/>
      <c r="M864" s="1"/>
    </row>
    <row r="865">
      <c r="A865" s="1"/>
      <c r="C865" s="1"/>
      <c r="D865" s="1"/>
      <c r="E865" s="1"/>
      <c r="M865" s="1"/>
    </row>
    <row r="866">
      <c r="A866" s="1"/>
      <c r="C866" s="1"/>
      <c r="D866" s="1"/>
      <c r="E866" s="1"/>
      <c r="M866" s="1"/>
    </row>
    <row r="867">
      <c r="A867" s="1"/>
      <c r="C867" s="1"/>
      <c r="D867" s="1"/>
      <c r="E867" s="1"/>
      <c r="M867" s="1"/>
    </row>
    <row r="868">
      <c r="A868" s="1"/>
      <c r="C868" s="1"/>
      <c r="D868" s="1"/>
      <c r="E868" s="1"/>
      <c r="M868" s="1"/>
    </row>
    <row r="869">
      <c r="A869" s="1"/>
      <c r="C869" s="1"/>
      <c r="D869" s="1"/>
      <c r="E869" s="1"/>
      <c r="M869" s="1"/>
    </row>
    <row r="870">
      <c r="A870" s="1"/>
      <c r="C870" s="1"/>
      <c r="D870" s="1"/>
      <c r="E870" s="1"/>
      <c r="M870" s="1"/>
    </row>
    <row r="871">
      <c r="A871" s="1"/>
      <c r="C871" s="1"/>
      <c r="D871" s="1"/>
      <c r="E871" s="1"/>
      <c r="M871" s="1"/>
    </row>
    <row r="872">
      <c r="A872" s="1"/>
      <c r="C872" s="1"/>
      <c r="D872" s="1"/>
      <c r="E872" s="1"/>
      <c r="M872" s="1"/>
    </row>
    <row r="873">
      <c r="A873" s="1"/>
      <c r="C873" s="1"/>
      <c r="D873" s="1"/>
      <c r="E873" s="1"/>
      <c r="M873" s="1"/>
    </row>
    <row r="874">
      <c r="A874" s="1"/>
      <c r="C874" s="1"/>
      <c r="D874" s="1"/>
      <c r="E874" s="1"/>
      <c r="M874" s="1"/>
    </row>
    <row r="875">
      <c r="A875" s="1"/>
      <c r="C875" s="1"/>
      <c r="D875" s="1"/>
      <c r="E875" s="1"/>
      <c r="M875" s="1"/>
    </row>
    <row r="876">
      <c r="A876" s="1"/>
      <c r="C876" s="1"/>
      <c r="D876" s="1"/>
      <c r="E876" s="1"/>
      <c r="M876" s="1"/>
    </row>
    <row r="877">
      <c r="A877" s="1"/>
      <c r="C877" s="1"/>
      <c r="D877" s="1"/>
      <c r="E877" s="1"/>
      <c r="M877" s="1"/>
    </row>
    <row r="878">
      <c r="A878" s="1"/>
      <c r="C878" s="1"/>
      <c r="D878" s="1"/>
      <c r="E878" s="1"/>
      <c r="M878" s="1"/>
    </row>
    <row r="879">
      <c r="A879" s="1"/>
      <c r="C879" s="1"/>
      <c r="D879" s="1"/>
      <c r="E879" s="1"/>
      <c r="M879" s="1"/>
    </row>
    <row r="880">
      <c r="A880" s="1"/>
      <c r="C880" s="1"/>
      <c r="D880" s="1"/>
      <c r="E880" s="1"/>
      <c r="M880" s="1"/>
    </row>
    <row r="881">
      <c r="A881" s="1"/>
      <c r="C881" s="1"/>
      <c r="D881" s="1"/>
      <c r="E881" s="1"/>
      <c r="M881" s="1"/>
    </row>
    <row r="882">
      <c r="A882" s="1"/>
      <c r="C882" s="1"/>
      <c r="D882" s="1"/>
      <c r="E882" s="1"/>
      <c r="M882" s="1"/>
    </row>
    <row r="883">
      <c r="A883" s="1"/>
      <c r="C883" s="1"/>
      <c r="D883" s="1"/>
      <c r="E883" s="1"/>
      <c r="M883" s="1"/>
    </row>
    <row r="884">
      <c r="A884" s="1"/>
      <c r="C884" s="1"/>
      <c r="D884" s="1"/>
      <c r="E884" s="1"/>
      <c r="M884" s="1"/>
    </row>
    <row r="885">
      <c r="A885" s="1"/>
      <c r="C885" s="1"/>
      <c r="D885" s="1"/>
      <c r="E885" s="1"/>
      <c r="M885" s="1"/>
    </row>
    <row r="886">
      <c r="A886" s="1"/>
      <c r="C886" s="1"/>
      <c r="D886" s="1"/>
      <c r="E886" s="1"/>
      <c r="M886" s="1"/>
    </row>
    <row r="887">
      <c r="A887" s="1"/>
      <c r="C887" s="1"/>
      <c r="D887" s="1"/>
      <c r="E887" s="1"/>
      <c r="M887" s="1"/>
    </row>
    <row r="888">
      <c r="A888" s="1"/>
      <c r="C888" s="1"/>
      <c r="D888" s="1"/>
      <c r="E888" s="1"/>
      <c r="M888" s="1"/>
    </row>
    <row r="889">
      <c r="A889" s="1"/>
      <c r="C889" s="1"/>
      <c r="D889" s="1"/>
      <c r="E889" s="1"/>
      <c r="M889" s="1"/>
    </row>
    <row r="890">
      <c r="A890" s="1"/>
      <c r="C890" s="1"/>
      <c r="D890" s="1"/>
      <c r="E890" s="1"/>
      <c r="M890" s="1"/>
    </row>
    <row r="891">
      <c r="A891" s="1"/>
      <c r="C891" s="1"/>
      <c r="D891" s="1"/>
      <c r="E891" s="1"/>
      <c r="M891" s="1"/>
    </row>
    <row r="892">
      <c r="A892" s="1"/>
      <c r="C892" s="1"/>
      <c r="D892" s="1"/>
      <c r="E892" s="1"/>
      <c r="M892" s="1"/>
    </row>
    <row r="893">
      <c r="A893" s="1"/>
      <c r="C893" s="1"/>
      <c r="D893" s="1"/>
      <c r="E893" s="1"/>
      <c r="M893" s="1"/>
    </row>
    <row r="894">
      <c r="A894" s="1"/>
      <c r="C894" s="1"/>
      <c r="D894" s="1"/>
      <c r="E894" s="1"/>
      <c r="M894" s="1"/>
    </row>
    <row r="895">
      <c r="A895" s="1"/>
      <c r="C895" s="1"/>
      <c r="D895" s="1"/>
      <c r="E895" s="1"/>
      <c r="M895" s="1"/>
    </row>
    <row r="896">
      <c r="A896" s="1"/>
      <c r="C896" s="1"/>
      <c r="D896" s="1"/>
      <c r="E896" s="1"/>
      <c r="M896" s="1"/>
    </row>
    <row r="897">
      <c r="A897" s="1"/>
      <c r="C897" s="1"/>
      <c r="D897" s="1"/>
      <c r="E897" s="1"/>
      <c r="M897" s="1"/>
    </row>
    <row r="898">
      <c r="A898" s="1"/>
      <c r="C898" s="1"/>
      <c r="D898" s="1"/>
      <c r="E898" s="1"/>
      <c r="M898" s="1"/>
    </row>
    <row r="899">
      <c r="A899" s="1"/>
      <c r="C899" s="1"/>
      <c r="D899" s="1"/>
      <c r="E899" s="1"/>
      <c r="M899" s="1"/>
    </row>
    <row r="900">
      <c r="A900" s="1"/>
      <c r="C900" s="1"/>
      <c r="D900" s="1"/>
      <c r="E900" s="1"/>
      <c r="M900" s="1"/>
    </row>
    <row r="901">
      <c r="A901" s="1"/>
      <c r="C901" s="1"/>
      <c r="D901" s="1"/>
      <c r="E901" s="1"/>
      <c r="M901" s="1"/>
    </row>
    <row r="902">
      <c r="A902" s="1"/>
      <c r="C902" s="1"/>
      <c r="D902" s="1"/>
      <c r="E902" s="1"/>
      <c r="M902" s="1"/>
    </row>
    <row r="903">
      <c r="A903" s="1"/>
      <c r="C903" s="1"/>
      <c r="D903" s="1"/>
      <c r="E903" s="1"/>
      <c r="M903" s="1"/>
    </row>
    <row r="904">
      <c r="A904" s="1"/>
      <c r="C904" s="1"/>
      <c r="D904" s="1"/>
      <c r="E904" s="1"/>
      <c r="M904" s="1"/>
    </row>
    <row r="905">
      <c r="A905" s="1"/>
      <c r="C905" s="1"/>
      <c r="D905" s="1"/>
      <c r="E905" s="1"/>
      <c r="M905" s="1"/>
    </row>
    <row r="906">
      <c r="A906" s="1"/>
      <c r="C906" s="1"/>
      <c r="D906" s="1"/>
      <c r="E906" s="1"/>
      <c r="M906" s="1"/>
    </row>
    <row r="907">
      <c r="A907" s="1"/>
      <c r="C907" s="1"/>
      <c r="D907" s="1"/>
      <c r="E907" s="1"/>
      <c r="M907" s="1"/>
    </row>
    <row r="908">
      <c r="A908" s="1"/>
      <c r="C908" s="1"/>
      <c r="D908" s="1"/>
      <c r="E908" s="1"/>
      <c r="M908" s="1"/>
    </row>
    <row r="909">
      <c r="A909" s="1"/>
      <c r="C909" s="1"/>
      <c r="D909" s="1"/>
      <c r="E909" s="1"/>
      <c r="M909" s="1"/>
    </row>
    <row r="910">
      <c r="A910" s="1"/>
      <c r="C910" s="1"/>
      <c r="D910" s="1"/>
      <c r="E910" s="1"/>
      <c r="M910" s="1"/>
    </row>
    <row r="911">
      <c r="A911" s="1"/>
      <c r="C911" s="1"/>
      <c r="D911" s="1"/>
      <c r="E911" s="1"/>
      <c r="M911" s="1"/>
    </row>
    <row r="912">
      <c r="A912" s="1"/>
      <c r="C912" s="1"/>
      <c r="D912" s="1"/>
      <c r="E912" s="1"/>
      <c r="M912" s="1"/>
    </row>
    <row r="913">
      <c r="A913" s="1"/>
      <c r="C913" s="1"/>
      <c r="D913" s="1"/>
      <c r="E913" s="1"/>
      <c r="M913" s="1"/>
    </row>
    <row r="914">
      <c r="A914" s="1"/>
      <c r="C914" s="1"/>
      <c r="D914" s="1"/>
      <c r="E914" s="1"/>
      <c r="M914" s="1"/>
    </row>
    <row r="915">
      <c r="A915" s="1"/>
      <c r="C915" s="1"/>
      <c r="D915" s="1"/>
      <c r="E915" s="1"/>
      <c r="M915" s="1"/>
    </row>
    <row r="916">
      <c r="A916" s="1"/>
      <c r="C916" s="1"/>
      <c r="D916" s="1"/>
      <c r="E916" s="1"/>
      <c r="M916" s="1"/>
    </row>
    <row r="917">
      <c r="A917" s="1"/>
      <c r="C917" s="1"/>
      <c r="D917" s="1"/>
      <c r="E917" s="1"/>
      <c r="M917" s="1"/>
    </row>
    <row r="918">
      <c r="A918" s="1"/>
      <c r="C918" s="1"/>
      <c r="D918" s="1"/>
      <c r="E918" s="1"/>
      <c r="M918" s="1"/>
    </row>
    <row r="919">
      <c r="A919" s="1"/>
      <c r="C919" s="1"/>
      <c r="D919" s="1"/>
      <c r="E919" s="1"/>
      <c r="M919" s="1"/>
    </row>
    <row r="920">
      <c r="A920" s="1"/>
      <c r="C920" s="1"/>
      <c r="D920" s="1"/>
      <c r="E920" s="1"/>
      <c r="M920" s="1"/>
    </row>
    <row r="921">
      <c r="A921" s="1"/>
      <c r="C921" s="1"/>
      <c r="D921" s="1"/>
      <c r="E921" s="1"/>
      <c r="M921" s="1"/>
    </row>
    <row r="922">
      <c r="A922" s="1"/>
      <c r="C922" s="1"/>
      <c r="D922" s="1"/>
      <c r="E922" s="1"/>
      <c r="M922" s="1"/>
    </row>
    <row r="923">
      <c r="A923" s="1"/>
      <c r="C923" s="1"/>
      <c r="D923" s="1"/>
      <c r="E923" s="1"/>
      <c r="M923" s="1"/>
    </row>
    <row r="924">
      <c r="A924" s="1"/>
      <c r="C924" s="1"/>
      <c r="D924" s="1"/>
      <c r="E924" s="1"/>
      <c r="M924" s="1"/>
    </row>
    <row r="925">
      <c r="A925" s="1"/>
      <c r="C925" s="1"/>
      <c r="D925" s="1"/>
      <c r="E925" s="1"/>
      <c r="M925" s="1"/>
    </row>
    <row r="926">
      <c r="A926" s="1"/>
      <c r="C926" s="1"/>
      <c r="D926" s="1"/>
      <c r="E926" s="1"/>
      <c r="M926" s="1"/>
    </row>
    <row r="927">
      <c r="A927" s="1"/>
      <c r="C927" s="1"/>
      <c r="D927" s="1"/>
      <c r="E927" s="1"/>
      <c r="M927" s="1"/>
    </row>
    <row r="928">
      <c r="A928" s="1"/>
      <c r="C928" s="1"/>
      <c r="D928" s="1"/>
      <c r="E928" s="1"/>
      <c r="M928" s="1"/>
    </row>
    <row r="929">
      <c r="A929" s="1"/>
      <c r="C929" s="1"/>
      <c r="D929" s="1"/>
      <c r="E929" s="1"/>
      <c r="M929" s="1"/>
    </row>
    <row r="930">
      <c r="A930" s="1"/>
      <c r="C930" s="1"/>
      <c r="D930" s="1"/>
      <c r="E930" s="1"/>
      <c r="M930" s="1"/>
    </row>
    <row r="931">
      <c r="A931" s="1"/>
      <c r="C931" s="1"/>
      <c r="D931" s="1"/>
      <c r="E931" s="1"/>
      <c r="M931" s="1"/>
    </row>
    <row r="932">
      <c r="A932" s="1"/>
      <c r="C932" s="1"/>
      <c r="D932" s="1"/>
      <c r="E932" s="1"/>
      <c r="M932" s="1"/>
    </row>
    <row r="933">
      <c r="A933" s="1"/>
      <c r="C933" s="1"/>
      <c r="D933" s="1"/>
      <c r="E933" s="1"/>
      <c r="M933" s="1"/>
    </row>
    <row r="934">
      <c r="A934" s="1"/>
      <c r="C934" s="1"/>
      <c r="D934" s="1"/>
      <c r="E934" s="1"/>
      <c r="M934" s="1"/>
    </row>
    <row r="935">
      <c r="A935" s="1"/>
      <c r="C935" s="1"/>
      <c r="D935" s="1"/>
      <c r="E935" s="1"/>
      <c r="M935" s="1"/>
    </row>
    <row r="936">
      <c r="A936" s="1"/>
      <c r="C936" s="1"/>
      <c r="D936" s="1"/>
      <c r="E936" s="1"/>
      <c r="M936" s="1"/>
    </row>
    <row r="937">
      <c r="A937" s="1"/>
      <c r="C937" s="1"/>
      <c r="D937" s="1"/>
      <c r="E937" s="1"/>
      <c r="M937" s="1"/>
    </row>
    <row r="938">
      <c r="A938" s="1"/>
      <c r="C938" s="1"/>
      <c r="D938" s="1"/>
      <c r="E938" s="1"/>
      <c r="M938" s="1"/>
    </row>
    <row r="939">
      <c r="A939" s="1"/>
      <c r="C939" s="1"/>
      <c r="D939" s="1"/>
      <c r="E939" s="1"/>
      <c r="M939" s="1"/>
    </row>
    <row r="940">
      <c r="A940" s="1"/>
      <c r="C940" s="1"/>
      <c r="D940" s="1"/>
      <c r="E940" s="1"/>
      <c r="M940" s="1"/>
    </row>
    <row r="941">
      <c r="A941" s="1"/>
      <c r="C941" s="1"/>
      <c r="D941" s="1"/>
      <c r="E941" s="1"/>
      <c r="M941" s="1"/>
    </row>
    <row r="942">
      <c r="A942" s="1"/>
      <c r="C942" s="1"/>
      <c r="D942" s="1"/>
      <c r="E942" s="1"/>
      <c r="M942" s="1"/>
    </row>
    <row r="943">
      <c r="A943" s="1"/>
      <c r="C943" s="1"/>
      <c r="D943" s="1"/>
      <c r="E943" s="1"/>
      <c r="M943" s="1"/>
    </row>
    <row r="944">
      <c r="A944" s="1"/>
      <c r="C944" s="1"/>
      <c r="D944" s="1"/>
      <c r="E944" s="1"/>
      <c r="M944" s="1"/>
    </row>
    <row r="945">
      <c r="A945" s="1"/>
      <c r="C945" s="1"/>
      <c r="D945" s="1"/>
      <c r="E945" s="1"/>
      <c r="M945" s="1"/>
    </row>
    <row r="946">
      <c r="A946" s="1"/>
      <c r="C946" s="1"/>
      <c r="D946" s="1"/>
      <c r="E946" s="1"/>
      <c r="M946" s="1"/>
    </row>
    <row r="947">
      <c r="A947" s="1"/>
      <c r="C947" s="1"/>
      <c r="D947" s="1"/>
      <c r="E947" s="1"/>
      <c r="M947" s="1"/>
    </row>
    <row r="948">
      <c r="A948" s="1"/>
      <c r="C948" s="1"/>
      <c r="D948" s="1"/>
      <c r="E948" s="1"/>
      <c r="M948" s="1"/>
    </row>
    <row r="949">
      <c r="A949" s="1"/>
      <c r="C949" s="1"/>
      <c r="D949" s="1"/>
      <c r="E949" s="1"/>
      <c r="M949" s="1"/>
    </row>
    <row r="950">
      <c r="A950" s="1"/>
      <c r="C950" s="1"/>
      <c r="D950" s="1"/>
      <c r="E950" s="1"/>
      <c r="M950" s="1"/>
    </row>
    <row r="951">
      <c r="A951" s="1"/>
      <c r="C951" s="1"/>
      <c r="D951" s="1"/>
      <c r="E951" s="1"/>
      <c r="M951" s="1"/>
    </row>
    <row r="952">
      <c r="A952" s="1"/>
      <c r="C952" s="1"/>
      <c r="D952" s="1"/>
      <c r="E952" s="1"/>
      <c r="M952" s="1"/>
    </row>
    <row r="953">
      <c r="A953" s="1"/>
      <c r="C953" s="1"/>
      <c r="D953" s="1"/>
      <c r="E953" s="1"/>
      <c r="M953" s="1"/>
    </row>
    <row r="954">
      <c r="A954" s="1"/>
      <c r="C954" s="1"/>
      <c r="D954" s="1"/>
      <c r="E954" s="1"/>
      <c r="M954" s="1"/>
    </row>
    <row r="955">
      <c r="A955" s="1"/>
      <c r="C955" s="1"/>
      <c r="D955" s="1"/>
      <c r="E955" s="1"/>
      <c r="M955" s="1"/>
    </row>
    <row r="956">
      <c r="A956" s="1"/>
      <c r="C956" s="1"/>
      <c r="D956" s="1"/>
      <c r="E956" s="1"/>
      <c r="M956" s="1"/>
    </row>
    <row r="957">
      <c r="A957" s="1"/>
      <c r="C957" s="1"/>
      <c r="D957" s="1"/>
      <c r="E957" s="1"/>
      <c r="M957" s="1"/>
    </row>
    <row r="958">
      <c r="A958" s="1"/>
      <c r="C958" s="1"/>
      <c r="D958" s="1"/>
      <c r="E958" s="1"/>
      <c r="M958" s="1"/>
    </row>
    <row r="959">
      <c r="A959" s="1"/>
      <c r="C959" s="1"/>
      <c r="D959" s="1"/>
      <c r="E959" s="1"/>
      <c r="M959" s="1"/>
    </row>
    <row r="960">
      <c r="A960" s="1"/>
      <c r="C960" s="1"/>
      <c r="D960" s="1"/>
      <c r="E960" s="1"/>
      <c r="M960" s="1"/>
    </row>
    <row r="961">
      <c r="A961" s="1"/>
      <c r="C961" s="1"/>
      <c r="D961" s="1"/>
      <c r="E961" s="1"/>
      <c r="M961" s="1"/>
    </row>
    <row r="962">
      <c r="A962" s="1"/>
      <c r="C962" s="1"/>
      <c r="D962" s="1"/>
      <c r="E962" s="1"/>
      <c r="M962" s="1"/>
    </row>
    <row r="963">
      <c r="A963" s="1"/>
      <c r="C963" s="1"/>
      <c r="D963" s="1"/>
      <c r="E963" s="1"/>
      <c r="M963" s="1"/>
    </row>
    <row r="964">
      <c r="A964" s="1"/>
      <c r="C964" s="1"/>
      <c r="D964" s="1"/>
      <c r="E964" s="1"/>
      <c r="M964" s="1"/>
    </row>
    <row r="965">
      <c r="A965" s="1"/>
      <c r="C965" s="1"/>
      <c r="D965" s="1"/>
      <c r="E965" s="1"/>
      <c r="M965" s="1"/>
    </row>
  </sheetData>
  <mergeCells count="1">
    <mergeCell ref="A1:E1"/>
  </mergeCells>
  <dataValidations>
    <dataValidation type="list" allowBlank="1" showErrorMessage="1" sqref="B3:B10">
      <formula1>'2NDSORTEDL'!$B$2:$B965</formula1>
    </dataValidation>
  </dataValidations>
  <hyperlinks>
    <hyperlink r:id="rId1" ref="A2"/>
  </hyperlinks>
  <printOptions horizontalCentered="1"/>
  <pageMargins bottom="0.75" footer="0.0" header="0.0" left="0.25" right="0.25" top="0.9676584734799483"/>
  <pageSetup cellComments="atEnd" orientation="portrait" pageOrder="overThenDown"/>
  <drawing r:id="rId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cols>
    <col customWidth="1" min="1" max="1" width="7.25"/>
    <col customWidth="1" min="2" max="2" width="48.13"/>
    <col customWidth="1" min="3" max="3" width="12.63"/>
    <col customWidth="1" min="4" max="4" width="9.75" outlineLevel="1"/>
    <col customWidth="1" min="5" max="5" width="10.88"/>
    <col customWidth="1" min="6" max="6" width="8.5"/>
    <col customWidth="1" min="7" max="7" width="11.5"/>
    <col collapsed="1" customWidth="1" min="8" max="8" width="3.88"/>
    <col hidden="1" min="9" max="9" width="12.63" outlineLevel="1"/>
    <col customWidth="1" hidden="1" min="10" max="10" width="7.38" outlineLevel="1"/>
    <col hidden="1" min="11" max="12" width="12.63" outlineLevel="1"/>
    <col customWidth="1" hidden="1" min="13" max="13" width="8.5" outlineLevel="1"/>
    <col hidden="1" min="14" max="31" width="12.63" outlineLevel="1"/>
  </cols>
  <sheetData>
    <row r="1">
      <c r="A1" s="237" t="s">
        <v>7379</v>
      </c>
      <c r="F1" s="238" t="s">
        <v>7355</v>
      </c>
      <c r="G1" s="238">
        <v>50.0</v>
      </c>
      <c r="H1" s="238"/>
      <c r="I1" s="238" t="s">
        <v>14</v>
      </c>
      <c r="J1" s="238">
        <v>2.0</v>
      </c>
      <c r="M1" s="1"/>
      <c r="S1" s="7">
        <v>10.0</v>
      </c>
      <c r="Y1" s="7">
        <v>12.0</v>
      </c>
    </row>
    <row r="2">
      <c r="A2" s="239" t="s">
        <v>7388</v>
      </c>
      <c r="B2" s="240" t="s">
        <v>7358</v>
      </c>
      <c r="C2" s="240" t="s">
        <v>7359</v>
      </c>
      <c r="D2" s="241" t="s">
        <v>7360</v>
      </c>
      <c r="E2" s="241" t="str">
        <f>"ESTIMATED REQUIREMENT FOR "&amp;G1&amp;" NO. OF BOXES"</f>
        <v>ESTIMATED REQUIREMENT FOR 50 NO. OF BOXES</v>
      </c>
      <c r="F2" s="241" t="s">
        <v>7382</v>
      </c>
      <c r="G2" s="240" t="s">
        <v>7362</v>
      </c>
      <c r="H2" s="242"/>
      <c r="I2" s="242"/>
      <c r="J2" s="250" t="s">
        <v>7370</v>
      </c>
      <c r="K2" s="250" t="s">
        <v>7371</v>
      </c>
      <c r="L2" s="250" t="s">
        <v>7372</v>
      </c>
      <c r="M2" s="251" t="s">
        <v>7373</v>
      </c>
      <c r="N2" s="250" t="s">
        <v>7374</v>
      </c>
      <c r="O2" s="250" t="s">
        <v>7375</v>
      </c>
      <c r="P2" s="250" t="s">
        <v>7376</v>
      </c>
      <c r="Q2" s="242"/>
      <c r="R2" s="242"/>
      <c r="S2" s="250" t="s">
        <v>7372</v>
      </c>
      <c r="T2" s="251" t="s">
        <v>7373</v>
      </c>
      <c r="U2" s="250" t="s">
        <v>7374</v>
      </c>
      <c r="V2" s="250" t="s">
        <v>7375</v>
      </c>
      <c r="W2" s="250" t="s">
        <v>7376</v>
      </c>
      <c r="X2" s="242"/>
      <c r="Y2" s="250" t="s">
        <v>7372</v>
      </c>
      <c r="Z2" s="251" t="s">
        <v>7373</v>
      </c>
      <c r="AA2" s="250" t="s">
        <v>7374</v>
      </c>
      <c r="AB2" s="250" t="s">
        <v>7375</v>
      </c>
      <c r="AC2" s="250" t="s">
        <v>7376</v>
      </c>
      <c r="AD2" s="250"/>
      <c r="AE2" s="250"/>
    </row>
    <row r="3" ht="26.25" customHeight="1">
      <c r="A3" s="230">
        <f t="shared" ref="A3:A18" si="1">ROW()-2</f>
        <v>1</v>
      </c>
      <c r="B3" s="243" t="s">
        <v>3748</v>
      </c>
      <c r="C3" s="244" t="s">
        <v>7365</v>
      </c>
      <c r="D3" s="208">
        <v>1.0</v>
      </c>
      <c r="E3" s="230">
        <f t="shared" ref="E3:E18" si="2">D3*G$1*2</f>
        <v>100</v>
      </c>
      <c r="F3" s="245"/>
      <c r="G3" s="246"/>
      <c r="J3" s="22">
        <f t="shared" ref="J3:J18" si="3">K3*E3</f>
        <v>215</v>
      </c>
      <c r="K3" s="7">
        <v>2.15</v>
      </c>
      <c r="L3" s="252">
        <f t="shared" ref="L3:L18" si="4">(K3-F3)/K3</f>
        <v>1</v>
      </c>
      <c r="M3" s="9">
        <v>5.0</v>
      </c>
      <c r="N3" s="22">
        <f t="shared" ref="N3:N18" si="5">ROUND(F3*(100/105),2)</f>
        <v>0</v>
      </c>
      <c r="O3" s="22">
        <f t="shared" ref="O3:O7" si="6">ROUND(N3*M3%,2)</f>
        <v>0</v>
      </c>
      <c r="P3" s="22">
        <f t="shared" ref="P3:P18" si="7">N3+O3</f>
        <v>0</v>
      </c>
      <c r="Q3" s="248">
        <f t="shared" ref="Q3:Q18" si="8">F3-P3</f>
        <v>0</v>
      </c>
      <c r="S3" s="252">
        <f t="shared" ref="S3:S18" si="9">IF(L3=0,0,L3-S$1%*L3)</f>
        <v>0.9</v>
      </c>
      <c r="T3" s="1">
        <f t="shared" ref="T3:T18" si="10">M3</f>
        <v>5</v>
      </c>
      <c r="U3" s="22">
        <f t="shared" ref="U3:U18" si="11">IF(L3&gt;0, ROUND(K3-S3*K3,2),ROUND(K3*(100/(100+T3)),2))</f>
        <v>0.22</v>
      </c>
      <c r="V3" s="22">
        <f t="shared" ref="V3:V18" si="12">ROUND(U3*T3%,2)</f>
        <v>0.01</v>
      </c>
      <c r="W3" s="22">
        <f t="shared" ref="W3:W18" si="13">U3+V3</f>
        <v>0.23</v>
      </c>
      <c r="X3" s="22">
        <f t="shared" ref="X3:X18" si="14">K3-W3</f>
        <v>1.92</v>
      </c>
      <c r="Y3" s="252">
        <f t="shared" ref="Y3:Y18" si="15">IF(L3=0,0,L3-Y$1%*L3)</f>
        <v>0.88</v>
      </c>
      <c r="Z3" s="1">
        <f t="shared" ref="Z3:Z18" si="16">T3</f>
        <v>5</v>
      </c>
      <c r="AA3" s="22">
        <f t="shared" ref="AA3:AA18" si="17">IF(L3&gt;0, ROUND(K3-Y3*K3,2),ROUND(K3*(100/(100+Z3)),2))</f>
        <v>0.26</v>
      </c>
      <c r="AB3" s="22">
        <f t="shared" ref="AB3:AB18" si="18">ROUND(AA3*Z3%,2)</f>
        <v>0.01</v>
      </c>
      <c r="AC3" s="22">
        <f t="shared" ref="AC3:AC18" si="19">AA3+AB3</f>
        <v>0.27</v>
      </c>
      <c r="AD3" s="22">
        <f t="shared" ref="AD3:AD18" si="20">K3-AC3</f>
        <v>1.88</v>
      </c>
    </row>
    <row r="4" ht="26.25" customHeight="1">
      <c r="A4" s="230">
        <f t="shared" si="1"/>
        <v>2</v>
      </c>
      <c r="B4" s="243" t="s">
        <v>2845</v>
      </c>
      <c r="C4" s="244" t="s">
        <v>7367</v>
      </c>
      <c r="D4" s="208">
        <v>1.0</v>
      </c>
      <c r="E4" s="230">
        <f t="shared" si="2"/>
        <v>100</v>
      </c>
      <c r="F4" s="245"/>
      <c r="G4" s="246"/>
      <c r="J4" s="22">
        <f t="shared" si="3"/>
        <v>2115</v>
      </c>
      <c r="K4" s="7">
        <v>21.15</v>
      </c>
      <c r="L4" s="252">
        <f t="shared" si="4"/>
        <v>1</v>
      </c>
      <c r="M4" s="9">
        <v>5.0</v>
      </c>
      <c r="N4" s="22">
        <f t="shared" si="5"/>
        <v>0</v>
      </c>
      <c r="O4" s="22">
        <f t="shared" si="6"/>
        <v>0</v>
      </c>
      <c r="P4" s="22">
        <f t="shared" si="7"/>
        <v>0</v>
      </c>
      <c r="Q4" s="248">
        <f t="shared" si="8"/>
        <v>0</v>
      </c>
      <c r="S4" s="252">
        <f t="shared" si="9"/>
        <v>0.9</v>
      </c>
      <c r="T4" s="1">
        <f t="shared" si="10"/>
        <v>5</v>
      </c>
      <c r="U4" s="22">
        <f t="shared" si="11"/>
        <v>2.12</v>
      </c>
      <c r="V4" s="22">
        <f t="shared" si="12"/>
        <v>0.11</v>
      </c>
      <c r="W4" s="22">
        <f t="shared" si="13"/>
        <v>2.23</v>
      </c>
      <c r="X4" s="22">
        <f t="shared" si="14"/>
        <v>18.92</v>
      </c>
      <c r="Y4" s="252">
        <f t="shared" si="15"/>
        <v>0.88</v>
      </c>
      <c r="Z4" s="1">
        <f t="shared" si="16"/>
        <v>5</v>
      </c>
      <c r="AA4" s="22">
        <f t="shared" si="17"/>
        <v>2.54</v>
      </c>
      <c r="AB4" s="22">
        <f t="shared" si="18"/>
        <v>0.13</v>
      </c>
      <c r="AC4" s="22">
        <f t="shared" si="19"/>
        <v>2.67</v>
      </c>
      <c r="AD4" s="22">
        <f t="shared" si="20"/>
        <v>18.48</v>
      </c>
    </row>
    <row r="5" ht="26.25" customHeight="1">
      <c r="A5" s="230">
        <f t="shared" si="1"/>
        <v>3</v>
      </c>
      <c r="B5" s="243" t="s">
        <v>3865</v>
      </c>
      <c r="C5" s="244" t="s">
        <v>7389</v>
      </c>
      <c r="D5" s="208">
        <v>1.0</v>
      </c>
      <c r="E5" s="230">
        <f t="shared" si="2"/>
        <v>100</v>
      </c>
      <c r="F5" s="245"/>
      <c r="G5" s="246"/>
      <c r="J5" s="22">
        <f t="shared" si="3"/>
        <v>3750</v>
      </c>
      <c r="K5" s="7">
        <v>37.5</v>
      </c>
      <c r="L5" s="252">
        <f t="shared" si="4"/>
        <v>1</v>
      </c>
      <c r="M5" s="9">
        <v>5.0</v>
      </c>
      <c r="N5" s="22">
        <f t="shared" si="5"/>
        <v>0</v>
      </c>
      <c r="O5" s="22">
        <f t="shared" si="6"/>
        <v>0</v>
      </c>
      <c r="P5" s="22">
        <f t="shared" si="7"/>
        <v>0</v>
      </c>
      <c r="Q5" s="248">
        <f t="shared" si="8"/>
        <v>0</v>
      </c>
      <c r="S5" s="252">
        <f t="shared" si="9"/>
        <v>0.9</v>
      </c>
      <c r="T5" s="1">
        <f t="shared" si="10"/>
        <v>5</v>
      </c>
      <c r="U5" s="22">
        <f t="shared" si="11"/>
        <v>3.75</v>
      </c>
      <c r="V5" s="22">
        <f t="shared" si="12"/>
        <v>0.19</v>
      </c>
      <c r="W5" s="22">
        <f t="shared" si="13"/>
        <v>3.94</v>
      </c>
      <c r="X5" s="22">
        <f t="shared" si="14"/>
        <v>33.56</v>
      </c>
      <c r="Y5" s="252">
        <f t="shared" si="15"/>
        <v>0.88</v>
      </c>
      <c r="Z5" s="1">
        <f t="shared" si="16"/>
        <v>5</v>
      </c>
      <c r="AA5" s="22">
        <f t="shared" si="17"/>
        <v>4.5</v>
      </c>
      <c r="AB5" s="22">
        <f t="shared" si="18"/>
        <v>0.23</v>
      </c>
      <c r="AC5" s="22">
        <f t="shared" si="19"/>
        <v>4.73</v>
      </c>
      <c r="AD5" s="22">
        <f t="shared" si="20"/>
        <v>32.77</v>
      </c>
    </row>
    <row r="6" ht="26.25" customHeight="1">
      <c r="A6" s="230">
        <f t="shared" si="1"/>
        <v>4</v>
      </c>
      <c r="B6" s="243" t="s">
        <v>1470</v>
      </c>
      <c r="C6" s="244" t="s">
        <v>7365</v>
      </c>
      <c r="D6" s="208">
        <v>1.0</v>
      </c>
      <c r="E6" s="230">
        <f t="shared" si="2"/>
        <v>100</v>
      </c>
      <c r="F6" s="245"/>
      <c r="G6" s="246"/>
      <c r="J6" s="22">
        <f t="shared" si="3"/>
        <v>13212</v>
      </c>
      <c r="K6" s="7">
        <v>132.12</v>
      </c>
      <c r="L6" s="252">
        <f t="shared" si="4"/>
        <v>1</v>
      </c>
      <c r="M6" s="9">
        <v>5.0</v>
      </c>
      <c r="N6" s="22">
        <f t="shared" si="5"/>
        <v>0</v>
      </c>
      <c r="O6" s="22">
        <f t="shared" si="6"/>
        <v>0</v>
      </c>
      <c r="P6" s="22">
        <f t="shared" si="7"/>
        <v>0</v>
      </c>
      <c r="Q6" s="248">
        <f t="shared" si="8"/>
        <v>0</v>
      </c>
      <c r="S6" s="252">
        <f t="shared" si="9"/>
        <v>0.9</v>
      </c>
      <c r="T6" s="1">
        <f t="shared" si="10"/>
        <v>5</v>
      </c>
      <c r="U6" s="22">
        <f t="shared" si="11"/>
        <v>13.21</v>
      </c>
      <c r="V6" s="22">
        <f t="shared" si="12"/>
        <v>0.66</v>
      </c>
      <c r="W6" s="22">
        <f t="shared" si="13"/>
        <v>13.87</v>
      </c>
      <c r="X6" s="22">
        <f t="shared" si="14"/>
        <v>118.25</v>
      </c>
      <c r="Y6" s="252">
        <f t="shared" si="15"/>
        <v>0.88</v>
      </c>
      <c r="Z6" s="1">
        <f t="shared" si="16"/>
        <v>5</v>
      </c>
      <c r="AA6" s="22">
        <f t="shared" si="17"/>
        <v>15.85</v>
      </c>
      <c r="AB6" s="22">
        <f t="shared" si="18"/>
        <v>0.79</v>
      </c>
      <c r="AC6" s="22">
        <f t="shared" si="19"/>
        <v>16.64</v>
      </c>
      <c r="AD6" s="22">
        <f t="shared" si="20"/>
        <v>115.48</v>
      </c>
    </row>
    <row r="7" ht="26.25" customHeight="1">
      <c r="A7" s="230">
        <f t="shared" si="1"/>
        <v>5</v>
      </c>
      <c r="B7" s="243" t="s">
        <v>3005</v>
      </c>
      <c r="C7" s="244" t="s">
        <v>7365</v>
      </c>
      <c r="D7" s="208">
        <v>1.0</v>
      </c>
      <c r="E7" s="230">
        <f t="shared" si="2"/>
        <v>100</v>
      </c>
      <c r="F7" s="245"/>
      <c r="G7" s="246"/>
      <c r="J7" s="22">
        <f t="shared" si="3"/>
        <v>5300</v>
      </c>
      <c r="K7" s="7">
        <v>53.0</v>
      </c>
      <c r="L7" s="252">
        <f t="shared" si="4"/>
        <v>1</v>
      </c>
      <c r="M7" s="9">
        <v>5.0</v>
      </c>
      <c r="N7" s="22">
        <f t="shared" si="5"/>
        <v>0</v>
      </c>
      <c r="O7" s="22">
        <f t="shared" si="6"/>
        <v>0</v>
      </c>
      <c r="P7" s="22">
        <f t="shared" si="7"/>
        <v>0</v>
      </c>
      <c r="Q7" s="248">
        <f t="shared" si="8"/>
        <v>0</v>
      </c>
      <c r="S7" s="252">
        <f t="shared" si="9"/>
        <v>0.9</v>
      </c>
      <c r="T7" s="1">
        <f t="shared" si="10"/>
        <v>5</v>
      </c>
      <c r="U7" s="22">
        <f t="shared" si="11"/>
        <v>5.3</v>
      </c>
      <c r="V7" s="22">
        <f t="shared" si="12"/>
        <v>0.27</v>
      </c>
      <c r="W7" s="22">
        <f t="shared" si="13"/>
        <v>5.57</v>
      </c>
      <c r="X7" s="22">
        <f t="shared" si="14"/>
        <v>47.43</v>
      </c>
      <c r="Y7" s="252">
        <f t="shared" si="15"/>
        <v>0.88</v>
      </c>
      <c r="Z7" s="1">
        <f t="shared" si="16"/>
        <v>5</v>
      </c>
      <c r="AA7" s="22">
        <f t="shared" si="17"/>
        <v>6.36</v>
      </c>
      <c r="AB7" s="22">
        <f t="shared" si="18"/>
        <v>0.32</v>
      </c>
      <c r="AC7" s="22">
        <f t="shared" si="19"/>
        <v>6.68</v>
      </c>
      <c r="AD7" s="22">
        <f t="shared" si="20"/>
        <v>46.32</v>
      </c>
    </row>
    <row r="8" ht="26.25" customHeight="1">
      <c r="A8" s="230">
        <f t="shared" si="1"/>
        <v>6</v>
      </c>
      <c r="B8" s="243" t="s">
        <v>112</v>
      </c>
      <c r="C8" s="244" t="s">
        <v>7365</v>
      </c>
      <c r="D8" s="208">
        <v>1.0</v>
      </c>
      <c r="E8" s="230">
        <f t="shared" si="2"/>
        <v>100</v>
      </c>
      <c r="F8" s="245"/>
      <c r="G8" s="246"/>
      <c r="J8" s="22">
        <f t="shared" si="3"/>
        <v>4800</v>
      </c>
      <c r="K8" s="7">
        <v>48.0</v>
      </c>
      <c r="L8" s="252">
        <f t="shared" si="4"/>
        <v>1</v>
      </c>
      <c r="M8" s="9">
        <v>5.0</v>
      </c>
      <c r="N8" s="22">
        <f t="shared" si="5"/>
        <v>0</v>
      </c>
      <c r="O8" s="22">
        <f>ROUND(N8*M8%,1)</f>
        <v>0</v>
      </c>
      <c r="P8" s="22">
        <f t="shared" si="7"/>
        <v>0</v>
      </c>
      <c r="Q8" s="248">
        <f t="shared" si="8"/>
        <v>0</v>
      </c>
      <c r="S8" s="252">
        <f t="shared" si="9"/>
        <v>0.9</v>
      </c>
      <c r="T8" s="1">
        <f t="shared" si="10"/>
        <v>5</v>
      </c>
      <c r="U8" s="22">
        <f t="shared" si="11"/>
        <v>4.8</v>
      </c>
      <c r="V8" s="22">
        <f t="shared" si="12"/>
        <v>0.24</v>
      </c>
      <c r="W8" s="22">
        <f t="shared" si="13"/>
        <v>5.04</v>
      </c>
      <c r="X8" s="22">
        <f t="shared" si="14"/>
        <v>42.96</v>
      </c>
      <c r="Y8" s="252">
        <f t="shared" si="15"/>
        <v>0.88</v>
      </c>
      <c r="Z8" s="1">
        <f t="shared" si="16"/>
        <v>5</v>
      </c>
      <c r="AA8" s="22">
        <f t="shared" si="17"/>
        <v>5.76</v>
      </c>
      <c r="AB8" s="22">
        <f t="shared" si="18"/>
        <v>0.29</v>
      </c>
      <c r="AC8" s="22">
        <f t="shared" si="19"/>
        <v>6.05</v>
      </c>
      <c r="AD8" s="22">
        <f t="shared" si="20"/>
        <v>41.95</v>
      </c>
    </row>
    <row r="9" ht="26.25" customHeight="1">
      <c r="A9" s="230">
        <f t="shared" si="1"/>
        <v>7</v>
      </c>
      <c r="B9" s="243" t="s">
        <v>3322</v>
      </c>
      <c r="C9" s="244" t="s">
        <v>7365</v>
      </c>
      <c r="D9" s="208">
        <v>4.0</v>
      </c>
      <c r="E9" s="230">
        <f t="shared" si="2"/>
        <v>400</v>
      </c>
      <c r="F9" s="245"/>
      <c r="G9" s="246"/>
      <c r="J9" s="22">
        <f t="shared" si="3"/>
        <v>14400</v>
      </c>
      <c r="K9" s="7">
        <v>36.0</v>
      </c>
      <c r="L9" s="252">
        <f t="shared" si="4"/>
        <v>1</v>
      </c>
      <c r="M9" s="9">
        <v>5.0</v>
      </c>
      <c r="N9" s="22">
        <f t="shared" si="5"/>
        <v>0</v>
      </c>
      <c r="O9" s="22">
        <f t="shared" ref="O9:O18" si="21">ROUND(N9*M9%,2)</f>
        <v>0</v>
      </c>
      <c r="P9" s="22">
        <f t="shared" si="7"/>
        <v>0</v>
      </c>
      <c r="Q9" s="248">
        <f t="shared" si="8"/>
        <v>0</v>
      </c>
      <c r="S9" s="252">
        <f t="shared" si="9"/>
        <v>0.9</v>
      </c>
      <c r="T9" s="1">
        <f t="shared" si="10"/>
        <v>5</v>
      </c>
      <c r="U9" s="22">
        <f t="shared" si="11"/>
        <v>3.6</v>
      </c>
      <c r="V9" s="22">
        <f t="shared" si="12"/>
        <v>0.18</v>
      </c>
      <c r="W9" s="22">
        <f t="shared" si="13"/>
        <v>3.78</v>
      </c>
      <c r="X9" s="22">
        <f t="shared" si="14"/>
        <v>32.22</v>
      </c>
      <c r="Y9" s="252">
        <f t="shared" si="15"/>
        <v>0.88</v>
      </c>
      <c r="Z9" s="1">
        <f t="shared" si="16"/>
        <v>5</v>
      </c>
      <c r="AA9" s="22">
        <f t="shared" si="17"/>
        <v>4.32</v>
      </c>
      <c r="AB9" s="22">
        <f t="shared" si="18"/>
        <v>0.22</v>
      </c>
      <c r="AC9" s="22">
        <f t="shared" si="19"/>
        <v>4.54</v>
      </c>
      <c r="AD9" s="22">
        <f t="shared" si="20"/>
        <v>31.46</v>
      </c>
    </row>
    <row r="10" ht="26.25" customHeight="1">
      <c r="A10" s="230">
        <f t="shared" si="1"/>
        <v>8</v>
      </c>
      <c r="B10" s="243" t="s">
        <v>3786</v>
      </c>
      <c r="C10" s="244" t="s">
        <v>7365</v>
      </c>
      <c r="D10" s="208">
        <v>2.0</v>
      </c>
      <c r="E10" s="230">
        <f t="shared" si="2"/>
        <v>200</v>
      </c>
      <c r="F10" s="245"/>
      <c r="G10" s="246"/>
      <c r="J10" s="22">
        <f t="shared" si="3"/>
        <v>18568</v>
      </c>
      <c r="K10" s="7">
        <v>92.84</v>
      </c>
      <c r="L10" s="252">
        <f t="shared" si="4"/>
        <v>1</v>
      </c>
      <c r="M10" s="9">
        <v>5.0</v>
      </c>
      <c r="N10" s="22">
        <f t="shared" si="5"/>
        <v>0</v>
      </c>
      <c r="O10" s="22">
        <f t="shared" si="21"/>
        <v>0</v>
      </c>
      <c r="P10" s="22">
        <f t="shared" si="7"/>
        <v>0</v>
      </c>
      <c r="Q10" s="248">
        <f t="shared" si="8"/>
        <v>0</v>
      </c>
      <c r="S10" s="252">
        <f t="shared" si="9"/>
        <v>0.9</v>
      </c>
      <c r="T10" s="1">
        <f t="shared" si="10"/>
        <v>5</v>
      </c>
      <c r="U10" s="22">
        <f t="shared" si="11"/>
        <v>9.28</v>
      </c>
      <c r="V10" s="22">
        <f t="shared" si="12"/>
        <v>0.46</v>
      </c>
      <c r="W10" s="22">
        <f t="shared" si="13"/>
        <v>9.74</v>
      </c>
      <c r="X10" s="22">
        <f t="shared" si="14"/>
        <v>83.1</v>
      </c>
      <c r="Y10" s="252">
        <f t="shared" si="15"/>
        <v>0.88</v>
      </c>
      <c r="Z10" s="1">
        <f t="shared" si="16"/>
        <v>5</v>
      </c>
      <c r="AA10" s="22">
        <f t="shared" si="17"/>
        <v>11.14</v>
      </c>
      <c r="AB10" s="22">
        <f t="shared" si="18"/>
        <v>0.56</v>
      </c>
      <c r="AC10" s="22">
        <f t="shared" si="19"/>
        <v>11.7</v>
      </c>
      <c r="AD10" s="22">
        <f t="shared" si="20"/>
        <v>81.14</v>
      </c>
    </row>
    <row r="11" ht="26.25" customHeight="1">
      <c r="A11" s="230">
        <f t="shared" si="1"/>
        <v>9</v>
      </c>
      <c r="B11" s="243" t="s">
        <v>2794</v>
      </c>
      <c r="C11" s="244" t="s">
        <v>7365</v>
      </c>
      <c r="D11" s="208">
        <v>1.0</v>
      </c>
      <c r="E11" s="230">
        <f t="shared" si="2"/>
        <v>100</v>
      </c>
      <c r="F11" s="245"/>
      <c r="G11" s="246"/>
      <c r="I11" s="247"/>
      <c r="J11" s="22">
        <f t="shared" si="3"/>
        <v>3676</v>
      </c>
      <c r="K11" s="7">
        <v>36.76</v>
      </c>
      <c r="L11" s="252">
        <f t="shared" si="4"/>
        <v>1</v>
      </c>
      <c r="M11" s="9">
        <v>5.0</v>
      </c>
      <c r="N11" s="22">
        <f t="shared" si="5"/>
        <v>0</v>
      </c>
      <c r="O11" s="22">
        <f t="shared" si="21"/>
        <v>0</v>
      </c>
      <c r="P11" s="22">
        <f t="shared" si="7"/>
        <v>0</v>
      </c>
      <c r="Q11" s="248">
        <f t="shared" si="8"/>
        <v>0</v>
      </c>
      <c r="S11" s="252">
        <f t="shared" si="9"/>
        <v>0.9</v>
      </c>
      <c r="T11" s="1">
        <f t="shared" si="10"/>
        <v>5</v>
      </c>
      <c r="U11" s="22">
        <f t="shared" si="11"/>
        <v>3.68</v>
      </c>
      <c r="V11" s="22">
        <f t="shared" si="12"/>
        <v>0.18</v>
      </c>
      <c r="W11" s="22">
        <f t="shared" si="13"/>
        <v>3.86</v>
      </c>
      <c r="X11" s="22">
        <f t="shared" si="14"/>
        <v>32.9</v>
      </c>
      <c r="Y11" s="252">
        <f t="shared" si="15"/>
        <v>0.88</v>
      </c>
      <c r="Z11" s="1">
        <f t="shared" si="16"/>
        <v>5</v>
      </c>
      <c r="AA11" s="22">
        <f t="shared" si="17"/>
        <v>4.41</v>
      </c>
      <c r="AB11" s="22">
        <f t="shared" si="18"/>
        <v>0.22</v>
      </c>
      <c r="AC11" s="22">
        <f t="shared" si="19"/>
        <v>4.63</v>
      </c>
      <c r="AD11" s="22">
        <f t="shared" si="20"/>
        <v>32.13</v>
      </c>
    </row>
    <row r="12" ht="26.25" customHeight="1">
      <c r="A12" s="230">
        <f t="shared" si="1"/>
        <v>10</v>
      </c>
      <c r="B12" s="243" t="s">
        <v>1947</v>
      </c>
      <c r="C12" s="244" t="s">
        <v>7365</v>
      </c>
      <c r="D12" s="208">
        <v>1.0</v>
      </c>
      <c r="E12" s="230">
        <f t="shared" si="2"/>
        <v>100</v>
      </c>
      <c r="F12" s="245"/>
      <c r="G12" s="246"/>
      <c r="J12" s="22">
        <f t="shared" si="3"/>
        <v>1650</v>
      </c>
      <c r="K12" s="7">
        <v>16.5</v>
      </c>
      <c r="L12" s="252">
        <f t="shared" si="4"/>
        <v>1</v>
      </c>
      <c r="M12" s="9">
        <v>5.0</v>
      </c>
      <c r="N12" s="22">
        <f t="shared" si="5"/>
        <v>0</v>
      </c>
      <c r="O12" s="22">
        <f t="shared" si="21"/>
        <v>0</v>
      </c>
      <c r="P12" s="22">
        <f t="shared" si="7"/>
        <v>0</v>
      </c>
      <c r="Q12" s="248">
        <f t="shared" si="8"/>
        <v>0</v>
      </c>
      <c r="S12" s="252">
        <f t="shared" si="9"/>
        <v>0.9</v>
      </c>
      <c r="T12" s="1">
        <f t="shared" si="10"/>
        <v>5</v>
      </c>
      <c r="U12" s="22">
        <f t="shared" si="11"/>
        <v>1.65</v>
      </c>
      <c r="V12" s="22">
        <f t="shared" si="12"/>
        <v>0.08</v>
      </c>
      <c r="W12" s="22">
        <f t="shared" si="13"/>
        <v>1.73</v>
      </c>
      <c r="X12" s="22">
        <f t="shared" si="14"/>
        <v>14.77</v>
      </c>
      <c r="Y12" s="252">
        <f t="shared" si="15"/>
        <v>0.88</v>
      </c>
      <c r="Z12" s="1">
        <f t="shared" si="16"/>
        <v>5</v>
      </c>
      <c r="AA12" s="22">
        <f t="shared" si="17"/>
        <v>1.98</v>
      </c>
      <c r="AB12" s="22">
        <f t="shared" si="18"/>
        <v>0.1</v>
      </c>
      <c r="AC12" s="22">
        <f t="shared" si="19"/>
        <v>2.08</v>
      </c>
      <c r="AD12" s="22">
        <f t="shared" si="20"/>
        <v>14.42</v>
      </c>
    </row>
    <row r="13" ht="26.25" customHeight="1">
      <c r="A13" s="230">
        <f t="shared" si="1"/>
        <v>11</v>
      </c>
      <c r="B13" s="243" t="s">
        <v>3150</v>
      </c>
      <c r="C13" s="244" t="s">
        <v>7365</v>
      </c>
      <c r="D13" s="208">
        <v>1.0</v>
      </c>
      <c r="E13" s="230">
        <f t="shared" si="2"/>
        <v>100</v>
      </c>
      <c r="F13" s="245"/>
      <c r="G13" s="246"/>
      <c r="J13" s="22">
        <f t="shared" si="3"/>
        <v>4600</v>
      </c>
      <c r="K13" s="7">
        <v>46.0</v>
      </c>
      <c r="L13" s="252">
        <f t="shared" si="4"/>
        <v>1</v>
      </c>
      <c r="M13" s="9">
        <v>5.0</v>
      </c>
      <c r="N13" s="22">
        <f t="shared" si="5"/>
        <v>0</v>
      </c>
      <c r="O13" s="22">
        <f t="shared" si="21"/>
        <v>0</v>
      </c>
      <c r="P13" s="22">
        <f t="shared" si="7"/>
        <v>0</v>
      </c>
      <c r="Q13" s="248">
        <f t="shared" si="8"/>
        <v>0</v>
      </c>
      <c r="S13" s="252">
        <f t="shared" si="9"/>
        <v>0.9</v>
      </c>
      <c r="T13" s="1">
        <f t="shared" si="10"/>
        <v>5</v>
      </c>
      <c r="U13" s="22">
        <f t="shared" si="11"/>
        <v>4.6</v>
      </c>
      <c r="V13" s="22">
        <f t="shared" si="12"/>
        <v>0.23</v>
      </c>
      <c r="W13" s="22">
        <f t="shared" si="13"/>
        <v>4.83</v>
      </c>
      <c r="X13" s="22">
        <f t="shared" si="14"/>
        <v>41.17</v>
      </c>
      <c r="Y13" s="252">
        <f t="shared" si="15"/>
        <v>0.88</v>
      </c>
      <c r="Z13" s="1">
        <f t="shared" si="16"/>
        <v>5</v>
      </c>
      <c r="AA13" s="22">
        <f t="shared" si="17"/>
        <v>5.52</v>
      </c>
      <c r="AB13" s="22">
        <f t="shared" si="18"/>
        <v>0.28</v>
      </c>
      <c r="AC13" s="22">
        <f t="shared" si="19"/>
        <v>5.8</v>
      </c>
      <c r="AD13" s="22">
        <f t="shared" si="20"/>
        <v>40.2</v>
      </c>
    </row>
    <row r="14" ht="26.25" customHeight="1">
      <c r="A14" s="230">
        <f t="shared" si="1"/>
        <v>12</v>
      </c>
      <c r="B14" s="243" t="s">
        <v>3094</v>
      </c>
      <c r="C14" s="244" t="s">
        <v>7365</v>
      </c>
      <c r="D14" s="208">
        <v>1.0</v>
      </c>
      <c r="E14" s="230">
        <f t="shared" si="2"/>
        <v>100</v>
      </c>
      <c r="F14" s="245"/>
      <c r="G14" s="246"/>
      <c r="J14" s="22">
        <f t="shared" si="3"/>
        <v>6500</v>
      </c>
      <c r="K14" s="7">
        <v>65.0</v>
      </c>
      <c r="L14" s="252">
        <f t="shared" si="4"/>
        <v>1</v>
      </c>
      <c r="M14" s="9">
        <v>5.0</v>
      </c>
      <c r="N14" s="22">
        <f t="shared" si="5"/>
        <v>0</v>
      </c>
      <c r="O14" s="22">
        <f t="shared" si="21"/>
        <v>0</v>
      </c>
      <c r="P14" s="22">
        <f t="shared" si="7"/>
        <v>0</v>
      </c>
      <c r="Q14" s="248">
        <f t="shared" si="8"/>
        <v>0</v>
      </c>
      <c r="S14" s="252">
        <f t="shared" si="9"/>
        <v>0.9</v>
      </c>
      <c r="T14" s="1">
        <f t="shared" si="10"/>
        <v>5</v>
      </c>
      <c r="U14" s="22">
        <f t="shared" si="11"/>
        <v>6.5</v>
      </c>
      <c r="V14" s="22">
        <f t="shared" si="12"/>
        <v>0.33</v>
      </c>
      <c r="W14" s="22">
        <f t="shared" si="13"/>
        <v>6.83</v>
      </c>
      <c r="X14" s="22">
        <f t="shared" si="14"/>
        <v>58.17</v>
      </c>
      <c r="Y14" s="252">
        <f t="shared" si="15"/>
        <v>0.88</v>
      </c>
      <c r="Z14" s="1">
        <f t="shared" si="16"/>
        <v>5</v>
      </c>
      <c r="AA14" s="22">
        <f t="shared" si="17"/>
        <v>7.8</v>
      </c>
      <c r="AB14" s="22">
        <f t="shared" si="18"/>
        <v>0.39</v>
      </c>
      <c r="AC14" s="22">
        <f t="shared" si="19"/>
        <v>8.19</v>
      </c>
      <c r="AD14" s="22">
        <f t="shared" si="20"/>
        <v>56.81</v>
      </c>
    </row>
    <row r="15" ht="26.25" customHeight="1">
      <c r="A15" s="230">
        <f t="shared" si="1"/>
        <v>13</v>
      </c>
      <c r="B15" s="243" t="s">
        <v>1398</v>
      </c>
      <c r="C15" s="244" t="s">
        <v>7365</v>
      </c>
      <c r="D15" s="208">
        <v>1.0</v>
      </c>
      <c r="E15" s="230">
        <f t="shared" si="2"/>
        <v>100</v>
      </c>
      <c r="F15" s="245"/>
      <c r="G15" s="246"/>
      <c r="J15" s="22">
        <f t="shared" si="3"/>
        <v>8600</v>
      </c>
      <c r="K15" s="7">
        <v>86.0</v>
      </c>
      <c r="L15" s="252">
        <f t="shared" si="4"/>
        <v>1</v>
      </c>
      <c r="M15" s="9">
        <v>5.0</v>
      </c>
      <c r="N15" s="22">
        <f t="shared" si="5"/>
        <v>0</v>
      </c>
      <c r="O15" s="22">
        <f t="shared" si="21"/>
        <v>0</v>
      </c>
      <c r="P15" s="22">
        <f t="shared" si="7"/>
        <v>0</v>
      </c>
      <c r="Q15" s="248">
        <f t="shared" si="8"/>
        <v>0</v>
      </c>
      <c r="S15" s="252">
        <f t="shared" si="9"/>
        <v>0.9</v>
      </c>
      <c r="T15" s="1">
        <f t="shared" si="10"/>
        <v>5</v>
      </c>
      <c r="U15" s="22">
        <f t="shared" si="11"/>
        <v>8.6</v>
      </c>
      <c r="V15" s="22">
        <f t="shared" si="12"/>
        <v>0.43</v>
      </c>
      <c r="W15" s="22">
        <f t="shared" si="13"/>
        <v>9.03</v>
      </c>
      <c r="X15" s="22">
        <f t="shared" si="14"/>
        <v>76.97</v>
      </c>
      <c r="Y15" s="252">
        <f t="shared" si="15"/>
        <v>0.88</v>
      </c>
      <c r="Z15" s="1">
        <f t="shared" si="16"/>
        <v>5</v>
      </c>
      <c r="AA15" s="22">
        <f t="shared" si="17"/>
        <v>10.32</v>
      </c>
      <c r="AB15" s="22">
        <f t="shared" si="18"/>
        <v>0.52</v>
      </c>
      <c r="AC15" s="22">
        <f t="shared" si="19"/>
        <v>10.84</v>
      </c>
      <c r="AD15" s="22">
        <f t="shared" si="20"/>
        <v>75.16</v>
      </c>
    </row>
    <row r="16" ht="26.25" customHeight="1">
      <c r="A16" s="230">
        <f t="shared" si="1"/>
        <v>14</v>
      </c>
      <c r="B16" s="243" t="s">
        <v>1126</v>
      </c>
      <c r="C16" s="244" t="s">
        <v>7365</v>
      </c>
      <c r="D16" s="208">
        <v>1.0</v>
      </c>
      <c r="E16" s="230">
        <f t="shared" si="2"/>
        <v>100</v>
      </c>
      <c r="F16" s="245"/>
      <c r="G16" s="246"/>
      <c r="J16" s="22">
        <f t="shared" si="3"/>
        <v>35000</v>
      </c>
      <c r="K16" s="7">
        <v>350.0</v>
      </c>
      <c r="L16" s="252">
        <f t="shared" si="4"/>
        <v>1</v>
      </c>
      <c r="M16" s="9">
        <v>5.0</v>
      </c>
      <c r="N16" s="22">
        <f t="shared" si="5"/>
        <v>0</v>
      </c>
      <c r="O16" s="22">
        <f t="shared" si="21"/>
        <v>0</v>
      </c>
      <c r="P16" s="22">
        <f t="shared" si="7"/>
        <v>0</v>
      </c>
      <c r="Q16" s="248">
        <f t="shared" si="8"/>
        <v>0</v>
      </c>
      <c r="S16" s="252">
        <f t="shared" si="9"/>
        <v>0.9</v>
      </c>
      <c r="T16" s="1">
        <f t="shared" si="10"/>
        <v>5</v>
      </c>
      <c r="U16" s="22">
        <f t="shared" si="11"/>
        <v>35</v>
      </c>
      <c r="V16" s="22">
        <f t="shared" si="12"/>
        <v>1.75</v>
      </c>
      <c r="W16" s="22">
        <f t="shared" si="13"/>
        <v>36.75</v>
      </c>
      <c r="X16" s="22">
        <f t="shared" si="14"/>
        <v>313.25</v>
      </c>
      <c r="Y16" s="252">
        <f t="shared" si="15"/>
        <v>0.88</v>
      </c>
      <c r="Z16" s="1">
        <f t="shared" si="16"/>
        <v>5</v>
      </c>
      <c r="AA16" s="22">
        <f t="shared" si="17"/>
        <v>42</v>
      </c>
      <c r="AB16" s="22">
        <f t="shared" si="18"/>
        <v>2.1</v>
      </c>
      <c r="AC16" s="22">
        <f t="shared" si="19"/>
        <v>44.1</v>
      </c>
      <c r="AD16" s="22">
        <f t="shared" si="20"/>
        <v>305.9</v>
      </c>
    </row>
    <row r="17" ht="26.25" customHeight="1">
      <c r="A17" s="230">
        <f t="shared" si="1"/>
        <v>15</v>
      </c>
      <c r="B17" s="243" t="s">
        <v>3551</v>
      </c>
      <c r="C17" s="244" t="s">
        <v>7365</v>
      </c>
      <c r="D17" s="208">
        <v>1.0</v>
      </c>
      <c r="E17" s="230">
        <f t="shared" si="2"/>
        <v>100</v>
      </c>
      <c r="F17" s="245"/>
      <c r="G17" s="246"/>
      <c r="J17" s="22">
        <f t="shared" si="3"/>
        <v>3300</v>
      </c>
      <c r="K17" s="7">
        <v>33.0</v>
      </c>
      <c r="L17" s="252">
        <f t="shared" si="4"/>
        <v>1</v>
      </c>
      <c r="M17" s="9">
        <v>5.0</v>
      </c>
      <c r="N17" s="22">
        <f t="shared" si="5"/>
        <v>0</v>
      </c>
      <c r="O17" s="22">
        <f t="shared" si="21"/>
        <v>0</v>
      </c>
      <c r="P17" s="22">
        <f t="shared" si="7"/>
        <v>0</v>
      </c>
      <c r="Q17" s="248">
        <f t="shared" si="8"/>
        <v>0</v>
      </c>
      <c r="S17" s="252">
        <f t="shared" si="9"/>
        <v>0.9</v>
      </c>
      <c r="T17" s="1">
        <f t="shared" si="10"/>
        <v>5</v>
      </c>
      <c r="U17" s="22">
        <f t="shared" si="11"/>
        <v>3.3</v>
      </c>
      <c r="V17" s="22">
        <f t="shared" si="12"/>
        <v>0.17</v>
      </c>
      <c r="W17" s="22">
        <f t="shared" si="13"/>
        <v>3.47</v>
      </c>
      <c r="X17" s="22">
        <f t="shared" si="14"/>
        <v>29.53</v>
      </c>
      <c r="Y17" s="252">
        <f t="shared" si="15"/>
        <v>0.88</v>
      </c>
      <c r="Z17" s="1">
        <f t="shared" si="16"/>
        <v>5</v>
      </c>
      <c r="AA17" s="22">
        <f t="shared" si="17"/>
        <v>3.96</v>
      </c>
      <c r="AB17" s="22">
        <f t="shared" si="18"/>
        <v>0.2</v>
      </c>
      <c r="AC17" s="22">
        <f t="shared" si="19"/>
        <v>4.16</v>
      </c>
      <c r="AD17" s="22">
        <f t="shared" si="20"/>
        <v>28.84</v>
      </c>
    </row>
    <row r="18" ht="26.25" customHeight="1">
      <c r="A18" s="230">
        <f t="shared" si="1"/>
        <v>16</v>
      </c>
      <c r="B18" s="243" t="s">
        <v>2621</v>
      </c>
      <c r="C18" s="244" t="s">
        <v>7365</v>
      </c>
      <c r="D18" s="208">
        <v>1.0</v>
      </c>
      <c r="E18" s="230">
        <f t="shared" si="2"/>
        <v>100</v>
      </c>
      <c r="F18" s="245"/>
      <c r="G18" s="246"/>
      <c r="J18" s="22">
        <f t="shared" si="3"/>
        <v>7031</v>
      </c>
      <c r="K18" s="7">
        <v>70.31</v>
      </c>
      <c r="L18" s="252">
        <f t="shared" si="4"/>
        <v>1</v>
      </c>
      <c r="M18" s="9">
        <v>5.0</v>
      </c>
      <c r="N18" s="22">
        <f t="shared" si="5"/>
        <v>0</v>
      </c>
      <c r="O18" s="22">
        <f t="shared" si="21"/>
        <v>0</v>
      </c>
      <c r="P18" s="22">
        <f t="shared" si="7"/>
        <v>0</v>
      </c>
      <c r="Q18" s="248">
        <f t="shared" si="8"/>
        <v>0</v>
      </c>
      <c r="S18" s="252">
        <f t="shared" si="9"/>
        <v>0.9</v>
      </c>
      <c r="T18" s="1">
        <f t="shared" si="10"/>
        <v>5</v>
      </c>
      <c r="U18" s="22">
        <f t="shared" si="11"/>
        <v>7.03</v>
      </c>
      <c r="V18" s="22">
        <f t="shared" si="12"/>
        <v>0.35</v>
      </c>
      <c r="W18" s="22">
        <f t="shared" si="13"/>
        <v>7.38</v>
      </c>
      <c r="X18" s="22">
        <f t="shared" si="14"/>
        <v>62.93</v>
      </c>
      <c r="Y18" s="252">
        <f t="shared" si="15"/>
        <v>0.88</v>
      </c>
      <c r="Z18" s="1">
        <f t="shared" si="16"/>
        <v>5</v>
      </c>
      <c r="AA18" s="22">
        <f t="shared" si="17"/>
        <v>8.44</v>
      </c>
      <c r="AB18" s="22">
        <f t="shared" si="18"/>
        <v>0.42</v>
      </c>
      <c r="AC18" s="22">
        <f t="shared" si="19"/>
        <v>8.86</v>
      </c>
      <c r="AD18" s="22">
        <f t="shared" si="20"/>
        <v>61.45</v>
      </c>
    </row>
    <row r="19">
      <c r="A19" s="1"/>
      <c r="C19" s="1"/>
      <c r="D19" s="1"/>
      <c r="E19" s="1"/>
      <c r="F19" s="248"/>
      <c r="G19" s="249"/>
      <c r="J19" s="22">
        <f>sum(J3:J18)</f>
        <v>132717</v>
      </c>
      <c r="M19" s="1"/>
    </row>
    <row r="20">
      <c r="A20" s="1"/>
      <c r="C20" s="1"/>
      <c r="D20" s="1"/>
      <c r="E20" s="1"/>
      <c r="M20" s="1"/>
    </row>
    <row r="21">
      <c r="A21" s="1"/>
      <c r="C21" s="1"/>
      <c r="D21" s="1"/>
      <c r="E21" s="1"/>
      <c r="M21" s="1"/>
    </row>
    <row r="22">
      <c r="A22" s="1"/>
      <c r="C22" s="1"/>
      <c r="D22" s="1"/>
      <c r="E22" s="1"/>
      <c r="M22" s="1"/>
    </row>
    <row r="23">
      <c r="A23" s="1"/>
      <c r="C23" s="1"/>
      <c r="D23" s="1"/>
      <c r="E23" s="1"/>
      <c r="M23" s="1"/>
    </row>
    <row r="24">
      <c r="A24" s="1"/>
      <c r="C24" s="1"/>
      <c r="D24" s="1"/>
      <c r="E24" s="1"/>
      <c r="M24" s="1"/>
    </row>
    <row r="25">
      <c r="A25" s="1"/>
      <c r="C25" s="1"/>
      <c r="D25" s="1"/>
      <c r="E25" s="1"/>
      <c r="M25" s="1"/>
    </row>
    <row r="26">
      <c r="A26" s="1"/>
      <c r="C26" s="1"/>
      <c r="D26" s="1"/>
      <c r="E26" s="1"/>
      <c r="M26" s="1"/>
    </row>
    <row r="27">
      <c r="A27" s="1"/>
      <c r="C27" s="1"/>
      <c r="D27" s="1"/>
      <c r="E27" s="1"/>
      <c r="M27" s="1"/>
    </row>
    <row r="28">
      <c r="A28" s="1"/>
      <c r="C28" s="1"/>
      <c r="D28" s="1"/>
      <c r="E28" s="1"/>
      <c r="M28" s="1"/>
    </row>
    <row r="29">
      <c r="A29" s="1"/>
      <c r="C29" s="1"/>
      <c r="D29" s="1"/>
      <c r="E29" s="1"/>
      <c r="M29" s="1"/>
    </row>
    <row r="30">
      <c r="A30" s="1"/>
      <c r="C30" s="1"/>
      <c r="D30" s="1"/>
      <c r="E30" s="1"/>
      <c r="M30" s="1"/>
    </row>
    <row r="31">
      <c r="A31" s="1"/>
      <c r="C31" s="1"/>
      <c r="D31" s="1"/>
      <c r="E31" s="1"/>
      <c r="M31" s="1"/>
    </row>
    <row r="32">
      <c r="A32" s="1"/>
      <c r="C32" s="1"/>
      <c r="D32" s="1"/>
      <c r="E32" s="1"/>
      <c r="M32" s="1"/>
    </row>
    <row r="33">
      <c r="A33" s="1"/>
      <c r="C33" s="1"/>
      <c r="D33" s="1"/>
      <c r="E33" s="1"/>
      <c r="M33" s="1"/>
    </row>
    <row r="34">
      <c r="A34" s="1"/>
      <c r="C34" s="1"/>
      <c r="D34" s="1"/>
      <c r="E34" s="1"/>
      <c r="M34" s="1"/>
    </row>
    <row r="35">
      <c r="A35" s="1"/>
      <c r="C35" s="1"/>
      <c r="D35" s="1"/>
      <c r="E35" s="1"/>
      <c r="M35" s="1"/>
    </row>
    <row r="36">
      <c r="A36" s="1"/>
      <c r="C36" s="1"/>
      <c r="D36" s="1"/>
      <c r="E36" s="1"/>
      <c r="M36" s="1"/>
    </row>
    <row r="37">
      <c r="A37" s="1"/>
      <c r="C37" s="1"/>
      <c r="D37" s="1"/>
      <c r="E37" s="1"/>
      <c r="M37" s="1"/>
    </row>
    <row r="38">
      <c r="A38" s="1"/>
      <c r="C38" s="1"/>
      <c r="D38" s="1"/>
      <c r="E38" s="1"/>
      <c r="M38" s="1"/>
    </row>
    <row r="39">
      <c r="A39" s="1"/>
      <c r="C39" s="1"/>
      <c r="D39" s="1"/>
      <c r="E39" s="1"/>
      <c r="M39" s="1"/>
    </row>
    <row r="40">
      <c r="A40" s="1"/>
      <c r="C40" s="1"/>
      <c r="D40" s="1"/>
      <c r="E40" s="1"/>
      <c r="M40" s="1"/>
    </row>
    <row r="41">
      <c r="A41" s="1"/>
      <c r="C41" s="1"/>
      <c r="D41" s="1"/>
      <c r="E41" s="1"/>
      <c r="M41" s="1"/>
    </row>
    <row r="42">
      <c r="A42" s="1"/>
      <c r="C42" s="1"/>
      <c r="D42" s="1"/>
      <c r="E42" s="1"/>
      <c r="M42" s="1"/>
    </row>
    <row r="43">
      <c r="A43" s="1"/>
      <c r="C43" s="1"/>
      <c r="D43" s="1"/>
      <c r="E43" s="1"/>
      <c r="M43" s="1"/>
    </row>
    <row r="44">
      <c r="A44" s="1"/>
      <c r="C44" s="1"/>
      <c r="D44" s="1"/>
      <c r="E44" s="1"/>
      <c r="M44" s="1"/>
    </row>
    <row r="45">
      <c r="A45" s="1"/>
      <c r="C45" s="1"/>
      <c r="D45" s="1"/>
      <c r="E45" s="1"/>
      <c r="M45" s="1"/>
    </row>
    <row r="46">
      <c r="A46" s="1"/>
      <c r="C46" s="1"/>
      <c r="D46" s="1"/>
      <c r="E46" s="1"/>
      <c r="M46" s="1"/>
    </row>
    <row r="47">
      <c r="A47" s="1"/>
      <c r="C47" s="1"/>
      <c r="D47" s="1"/>
      <c r="E47" s="1"/>
      <c r="M47" s="1"/>
    </row>
    <row r="48">
      <c r="A48" s="1"/>
      <c r="C48" s="1"/>
      <c r="D48" s="1"/>
      <c r="E48" s="1"/>
      <c r="M48" s="1"/>
    </row>
    <row r="49">
      <c r="A49" s="1"/>
      <c r="C49" s="1"/>
      <c r="D49" s="1"/>
      <c r="E49" s="1"/>
      <c r="M49" s="1"/>
    </row>
    <row r="50">
      <c r="A50" s="1"/>
      <c r="C50" s="1"/>
      <c r="D50" s="1"/>
      <c r="E50" s="1"/>
      <c r="M50" s="1"/>
    </row>
    <row r="51">
      <c r="A51" s="1"/>
      <c r="C51" s="1"/>
      <c r="D51" s="1"/>
      <c r="E51" s="1"/>
      <c r="M51" s="1"/>
    </row>
    <row r="52">
      <c r="A52" s="1"/>
      <c r="C52" s="1"/>
      <c r="D52" s="1"/>
      <c r="E52" s="1"/>
      <c r="M52" s="1"/>
    </row>
    <row r="53">
      <c r="A53" s="1"/>
      <c r="C53" s="1"/>
      <c r="D53" s="1"/>
      <c r="E53" s="1"/>
      <c r="M53" s="1"/>
    </row>
    <row r="54">
      <c r="A54" s="1"/>
      <c r="C54" s="1"/>
      <c r="D54" s="1"/>
      <c r="E54" s="1"/>
      <c r="M54" s="1"/>
    </row>
    <row r="55">
      <c r="A55" s="1"/>
      <c r="C55" s="1"/>
      <c r="D55" s="1"/>
      <c r="E55" s="1"/>
      <c r="M55" s="1"/>
    </row>
    <row r="56">
      <c r="A56" s="1"/>
      <c r="C56" s="1"/>
      <c r="D56" s="1"/>
      <c r="E56" s="1"/>
      <c r="M56" s="1"/>
    </row>
    <row r="57">
      <c r="A57" s="1"/>
      <c r="C57" s="1"/>
      <c r="D57" s="1"/>
      <c r="E57" s="1"/>
      <c r="M57" s="1"/>
    </row>
    <row r="58">
      <c r="A58" s="1"/>
      <c r="C58" s="1"/>
      <c r="D58" s="1"/>
      <c r="E58" s="1"/>
      <c r="M58" s="1"/>
    </row>
    <row r="59">
      <c r="A59" s="1"/>
      <c r="C59" s="1"/>
      <c r="D59" s="1"/>
      <c r="E59" s="1"/>
      <c r="M59" s="1"/>
    </row>
    <row r="60">
      <c r="A60" s="1"/>
      <c r="C60" s="1"/>
      <c r="D60" s="1"/>
      <c r="E60" s="1"/>
      <c r="M60" s="1"/>
    </row>
    <row r="61">
      <c r="A61" s="1"/>
      <c r="C61" s="1"/>
      <c r="D61" s="1"/>
      <c r="E61" s="1"/>
      <c r="M61" s="1"/>
    </row>
    <row r="62">
      <c r="A62" s="1"/>
      <c r="C62" s="1"/>
      <c r="D62" s="1"/>
      <c r="E62" s="1"/>
      <c r="M62" s="1"/>
    </row>
    <row r="63">
      <c r="A63" s="1"/>
      <c r="C63" s="1"/>
      <c r="D63" s="1"/>
      <c r="E63" s="1"/>
      <c r="M63" s="1"/>
    </row>
    <row r="64">
      <c r="A64" s="1"/>
      <c r="C64" s="1"/>
      <c r="D64" s="1"/>
      <c r="E64" s="1"/>
      <c r="M64" s="1"/>
    </row>
    <row r="65">
      <c r="A65" s="1"/>
      <c r="C65" s="1"/>
      <c r="D65" s="1"/>
      <c r="E65" s="1"/>
      <c r="M65" s="1"/>
    </row>
    <row r="66">
      <c r="A66" s="1"/>
      <c r="C66" s="1"/>
      <c r="D66" s="1"/>
      <c r="E66" s="1"/>
      <c r="M66" s="1"/>
    </row>
    <row r="67">
      <c r="A67" s="1"/>
      <c r="C67" s="1"/>
      <c r="D67" s="1"/>
      <c r="E67" s="1"/>
      <c r="M67" s="1"/>
    </row>
    <row r="68">
      <c r="A68" s="1"/>
      <c r="C68" s="1"/>
      <c r="D68" s="1"/>
      <c r="E68" s="1"/>
      <c r="M68" s="1"/>
    </row>
    <row r="69">
      <c r="A69" s="1"/>
      <c r="C69" s="1"/>
      <c r="D69" s="1"/>
      <c r="E69" s="1"/>
      <c r="M69" s="1"/>
    </row>
    <row r="70">
      <c r="A70" s="1"/>
      <c r="C70" s="1"/>
      <c r="D70" s="1"/>
      <c r="E70" s="1"/>
      <c r="M70" s="1"/>
    </row>
    <row r="71">
      <c r="A71" s="1"/>
      <c r="C71" s="1"/>
      <c r="D71" s="1"/>
      <c r="E71" s="1"/>
      <c r="M71" s="1"/>
    </row>
    <row r="72">
      <c r="A72" s="1"/>
      <c r="C72" s="1"/>
      <c r="D72" s="1"/>
      <c r="E72" s="1"/>
      <c r="M72" s="1"/>
    </row>
    <row r="73">
      <c r="A73" s="1"/>
      <c r="C73" s="1"/>
      <c r="D73" s="1"/>
      <c r="E73" s="1"/>
      <c r="M73" s="1"/>
    </row>
    <row r="74">
      <c r="A74" s="1"/>
      <c r="C74" s="1"/>
      <c r="D74" s="1"/>
      <c r="E74" s="1"/>
      <c r="M74" s="1"/>
    </row>
    <row r="75">
      <c r="A75" s="1"/>
      <c r="C75" s="1"/>
      <c r="D75" s="1"/>
      <c r="E75" s="1"/>
      <c r="M75" s="1"/>
    </row>
    <row r="76">
      <c r="A76" s="1"/>
      <c r="C76" s="1"/>
      <c r="D76" s="1"/>
      <c r="E76" s="1"/>
      <c r="M76" s="1"/>
    </row>
    <row r="77">
      <c r="A77" s="1"/>
      <c r="C77" s="1"/>
      <c r="D77" s="1"/>
      <c r="E77" s="1"/>
      <c r="M77" s="1"/>
    </row>
    <row r="78">
      <c r="A78" s="1"/>
      <c r="C78" s="1"/>
      <c r="D78" s="1"/>
      <c r="E78" s="1"/>
      <c r="M78" s="1"/>
    </row>
    <row r="79">
      <c r="A79" s="1"/>
      <c r="C79" s="1"/>
      <c r="D79" s="1"/>
      <c r="E79" s="1"/>
      <c r="M79" s="1"/>
    </row>
    <row r="80">
      <c r="A80" s="1"/>
      <c r="C80" s="1"/>
      <c r="D80" s="1"/>
      <c r="E80" s="1"/>
      <c r="M80" s="1"/>
    </row>
    <row r="81">
      <c r="A81" s="1"/>
      <c r="C81" s="1"/>
      <c r="D81" s="1"/>
      <c r="E81" s="1"/>
      <c r="M81" s="1"/>
    </row>
    <row r="82">
      <c r="A82" s="1"/>
      <c r="C82" s="1"/>
      <c r="D82" s="1"/>
      <c r="E82" s="1"/>
      <c r="M82" s="1"/>
    </row>
    <row r="83">
      <c r="A83" s="1"/>
      <c r="C83" s="1"/>
      <c r="D83" s="1"/>
      <c r="E83" s="1"/>
      <c r="M83" s="1"/>
    </row>
    <row r="84">
      <c r="A84" s="1"/>
      <c r="C84" s="1"/>
      <c r="D84" s="1"/>
      <c r="E84" s="1"/>
      <c r="M84" s="1"/>
    </row>
    <row r="85">
      <c r="A85" s="1"/>
      <c r="C85" s="1"/>
      <c r="D85" s="1"/>
      <c r="E85" s="1"/>
      <c r="M85" s="1"/>
    </row>
    <row r="86">
      <c r="A86" s="1"/>
      <c r="C86" s="1"/>
      <c r="D86" s="1"/>
      <c r="E86" s="1"/>
      <c r="M86" s="1"/>
    </row>
    <row r="87">
      <c r="A87" s="1"/>
      <c r="C87" s="1"/>
      <c r="D87" s="1"/>
      <c r="E87" s="1"/>
      <c r="M87" s="1"/>
    </row>
    <row r="88">
      <c r="A88" s="1"/>
      <c r="C88" s="1"/>
      <c r="D88" s="1"/>
      <c r="E88" s="1"/>
      <c r="M88" s="1"/>
    </row>
    <row r="89">
      <c r="A89" s="1"/>
      <c r="C89" s="1"/>
      <c r="D89" s="1"/>
      <c r="E89" s="1"/>
      <c r="M89" s="1"/>
    </row>
    <row r="90">
      <c r="A90" s="1"/>
      <c r="C90" s="1"/>
      <c r="D90" s="1"/>
      <c r="E90" s="1"/>
      <c r="M90" s="1"/>
    </row>
    <row r="91">
      <c r="A91" s="1"/>
      <c r="C91" s="1"/>
      <c r="D91" s="1"/>
      <c r="E91" s="1"/>
      <c r="M91" s="1"/>
    </row>
    <row r="92">
      <c r="A92" s="1"/>
      <c r="C92" s="1"/>
      <c r="D92" s="1"/>
      <c r="E92" s="1"/>
      <c r="M92" s="1"/>
    </row>
    <row r="93">
      <c r="A93" s="1"/>
      <c r="C93" s="1"/>
      <c r="D93" s="1"/>
      <c r="E93" s="1"/>
      <c r="M93" s="1"/>
    </row>
    <row r="94">
      <c r="A94" s="1"/>
      <c r="C94" s="1"/>
      <c r="D94" s="1"/>
      <c r="E94" s="1"/>
      <c r="M94" s="1"/>
    </row>
    <row r="95">
      <c r="A95" s="1"/>
      <c r="C95" s="1"/>
      <c r="D95" s="1"/>
      <c r="E95" s="1"/>
      <c r="M95" s="1"/>
    </row>
    <row r="96">
      <c r="A96" s="1"/>
      <c r="C96" s="1"/>
      <c r="D96" s="1"/>
      <c r="E96" s="1"/>
      <c r="M96" s="1"/>
    </row>
    <row r="97">
      <c r="A97" s="1"/>
      <c r="C97" s="1"/>
      <c r="D97" s="1"/>
      <c r="E97" s="1"/>
      <c r="M97" s="1"/>
    </row>
    <row r="98">
      <c r="A98" s="1"/>
      <c r="C98" s="1"/>
      <c r="D98" s="1"/>
      <c r="E98" s="1"/>
      <c r="M98" s="1"/>
    </row>
    <row r="99">
      <c r="A99" s="1"/>
      <c r="C99" s="1"/>
      <c r="D99" s="1"/>
      <c r="E99" s="1"/>
      <c r="M99" s="1"/>
    </row>
    <row r="100">
      <c r="A100" s="1"/>
      <c r="C100" s="1"/>
      <c r="D100" s="1"/>
      <c r="E100" s="1"/>
      <c r="M100" s="1"/>
    </row>
    <row r="101">
      <c r="A101" s="1"/>
      <c r="C101" s="1"/>
      <c r="D101" s="1"/>
      <c r="E101" s="1"/>
      <c r="M101" s="1"/>
    </row>
    <row r="102">
      <c r="A102" s="1"/>
      <c r="C102" s="1"/>
      <c r="D102" s="1"/>
      <c r="E102" s="1"/>
      <c r="M102" s="1"/>
    </row>
    <row r="103">
      <c r="A103" s="1"/>
      <c r="C103" s="1"/>
      <c r="D103" s="1"/>
      <c r="E103" s="1"/>
      <c r="M103" s="1"/>
    </row>
    <row r="104">
      <c r="A104" s="1"/>
      <c r="C104" s="1"/>
      <c r="D104" s="1"/>
      <c r="E104" s="1"/>
      <c r="M104" s="1"/>
    </row>
    <row r="105">
      <c r="A105" s="1"/>
      <c r="C105" s="1"/>
      <c r="D105" s="1"/>
      <c r="E105" s="1"/>
      <c r="M105" s="1"/>
    </row>
    <row r="106">
      <c r="A106" s="1"/>
      <c r="C106" s="1"/>
      <c r="D106" s="1"/>
      <c r="E106" s="1"/>
      <c r="M106" s="1"/>
    </row>
    <row r="107">
      <c r="A107" s="1"/>
      <c r="C107" s="1"/>
      <c r="D107" s="1"/>
      <c r="E107" s="1"/>
      <c r="M107" s="1"/>
    </row>
    <row r="108">
      <c r="A108" s="1"/>
      <c r="C108" s="1"/>
      <c r="D108" s="1"/>
      <c r="E108" s="1"/>
      <c r="M108" s="1"/>
    </row>
    <row r="109">
      <c r="A109" s="1"/>
      <c r="C109" s="1"/>
      <c r="D109" s="1"/>
      <c r="E109" s="1"/>
      <c r="M109" s="1"/>
    </row>
    <row r="110">
      <c r="A110" s="1"/>
      <c r="C110" s="1"/>
      <c r="D110" s="1"/>
      <c r="E110" s="1"/>
      <c r="M110" s="1"/>
    </row>
    <row r="111">
      <c r="A111" s="1"/>
      <c r="C111" s="1"/>
      <c r="D111" s="1"/>
      <c r="E111" s="1"/>
      <c r="M111" s="1"/>
    </row>
    <row r="112">
      <c r="A112" s="1"/>
      <c r="C112" s="1"/>
      <c r="D112" s="1"/>
      <c r="E112" s="1"/>
      <c r="M112" s="1"/>
    </row>
    <row r="113">
      <c r="A113" s="1"/>
      <c r="C113" s="1"/>
      <c r="D113" s="1"/>
      <c r="E113" s="1"/>
      <c r="M113" s="1"/>
    </row>
    <row r="114">
      <c r="A114" s="1"/>
      <c r="C114" s="1"/>
      <c r="D114" s="1"/>
      <c r="E114" s="1"/>
      <c r="M114" s="1"/>
    </row>
    <row r="115">
      <c r="A115" s="1"/>
      <c r="C115" s="1"/>
      <c r="D115" s="1"/>
      <c r="E115" s="1"/>
      <c r="M115" s="1"/>
    </row>
    <row r="116">
      <c r="A116" s="1"/>
      <c r="C116" s="1"/>
      <c r="D116" s="1"/>
      <c r="E116" s="1"/>
      <c r="M116" s="1"/>
    </row>
    <row r="117">
      <c r="A117" s="1"/>
      <c r="C117" s="1"/>
      <c r="D117" s="1"/>
      <c r="E117" s="1"/>
      <c r="M117" s="1"/>
    </row>
    <row r="118">
      <c r="A118" s="1"/>
      <c r="C118" s="1"/>
      <c r="D118" s="1"/>
      <c r="E118" s="1"/>
      <c r="M118" s="1"/>
    </row>
    <row r="119">
      <c r="A119" s="1"/>
      <c r="C119" s="1"/>
      <c r="D119" s="1"/>
      <c r="E119" s="1"/>
      <c r="M119" s="1"/>
    </row>
    <row r="120">
      <c r="A120" s="1"/>
      <c r="C120" s="1"/>
      <c r="D120" s="1"/>
      <c r="E120" s="1"/>
      <c r="M120" s="1"/>
    </row>
    <row r="121">
      <c r="A121" s="1"/>
      <c r="C121" s="1"/>
      <c r="D121" s="1"/>
      <c r="E121" s="1"/>
      <c r="M121" s="1"/>
    </row>
    <row r="122">
      <c r="A122" s="1"/>
      <c r="C122" s="1"/>
      <c r="D122" s="1"/>
      <c r="E122" s="1"/>
      <c r="M122" s="1"/>
    </row>
    <row r="123">
      <c r="A123" s="1"/>
      <c r="C123" s="1"/>
      <c r="D123" s="1"/>
      <c r="E123" s="1"/>
      <c r="M123" s="1"/>
    </row>
    <row r="124">
      <c r="A124" s="1"/>
      <c r="C124" s="1"/>
      <c r="D124" s="1"/>
      <c r="E124" s="1"/>
      <c r="M124" s="1"/>
    </row>
    <row r="125">
      <c r="A125" s="1"/>
      <c r="C125" s="1"/>
      <c r="D125" s="1"/>
      <c r="E125" s="1"/>
      <c r="M125" s="1"/>
    </row>
    <row r="126">
      <c r="A126" s="1"/>
      <c r="C126" s="1"/>
      <c r="D126" s="1"/>
      <c r="E126" s="1"/>
      <c r="M126" s="1"/>
    </row>
    <row r="127">
      <c r="A127" s="1"/>
      <c r="C127" s="1"/>
      <c r="D127" s="1"/>
      <c r="E127" s="1"/>
      <c r="M127" s="1"/>
    </row>
    <row r="128">
      <c r="A128" s="1"/>
      <c r="C128" s="1"/>
      <c r="D128" s="1"/>
      <c r="E128" s="1"/>
      <c r="M128" s="1"/>
    </row>
    <row r="129">
      <c r="A129" s="1"/>
      <c r="C129" s="1"/>
      <c r="D129" s="1"/>
      <c r="E129" s="1"/>
      <c r="M129" s="1"/>
    </row>
    <row r="130">
      <c r="A130" s="1"/>
      <c r="C130" s="1"/>
      <c r="D130" s="1"/>
      <c r="E130" s="1"/>
      <c r="M130" s="1"/>
    </row>
    <row r="131">
      <c r="A131" s="1"/>
      <c r="C131" s="1"/>
      <c r="D131" s="1"/>
      <c r="E131" s="1"/>
      <c r="M131" s="1"/>
    </row>
    <row r="132">
      <c r="A132" s="1"/>
      <c r="C132" s="1"/>
      <c r="D132" s="1"/>
      <c r="E132" s="1"/>
      <c r="M132" s="1"/>
    </row>
    <row r="133">
      <c r="A133" s="1"/>
      <c r="C133" s="1"/>
      <c r="D133" s="1"/>
      <c r="E133" s="1"/>
      <c r="M133" s="1"/>
    </row>
    <row r="134">
      <c r="A134" s="1"/>
      <c r="C134" s="1"/>
      <c r="D134" s="1"/>
      <c r="E134" s="1"/>
      <c r="M134" s="1"/>
    </row>
    <row r="135">
      <c r="A135" s="1"/>
      <c r="C135" s="1"/>
      <c r="D135" s="1"/>
      <c r="E135" s="1"/>
      <c r="M135" s="1"/>
    </row>
    <row r="136">
      <c r="A136" s="1"/>
      <c r="C136" s="1"/>
      <c r="D136" s="1"/>
      <c r="E136" s="1"/>
      <c r="M136" s="1"/>
    </row>
    <row r="137">
      <c r="A137" s="1"/>
      <c r="C137" s="1"/>
      <c r="D137" s="1"/>
      <c r="E137" s="1"/>
      <c r="M137" s="1"/>
    </row>
    <row r="138">
      <c r="A138" s="1"/>
      <c r="C138" s="1"/>
      <c r="D138" s="1"/>
      <c r="E138" s="1"/>
      <c r="M138" s="1"/>
    </row>
    <row r="139">
      <c r="A139" s="1"/>
      <c r="C139" s="1"/>
      <c r="D139" s="1"/>
      <c r="E139" s="1"/>
      <c r="M139" s="1"/>
    </row>
    <row r="140">
      <c r="A140" s="1"/>
      <c r="C140" s="1"/>
      <c r="D140" s="1"/>
      <c r="E140" s="1"/>
      <c r="M140" s="1"/>
    </row>
    <row r="141">
      <c r="A141" s="1"/>
      <c r="C141" s="1"/>
      <c r="D141" s="1"/>
      <c r="E141" s="1"/>
      <c r="M141" s="1"/>
    </row>
    <row r="142">
      <c r="A142" s="1"/>
      <c r="C142" s="1"/>
      <c r="D142" s="1"/>
      <c r="E142" s="1"/>
      <c r="M142" s="1"/>
    </row>
    <row r="143">
      <c r="A143" s="1"/>
      <c r="C143" s="1"/>
      <c r="D143" s="1"/>
      <c r="E143" s="1"/>
      <c r="M143" s="1"/>
    </row>
    <row r="144">
      <c r="A144" s="1"/>
      <c r="C144" s="1"/>
      <c r="D144" s="1"/>
      <c r="E144" s="1"/>
      <c r="M144" s="1"/>
    </row>
    <row r="145">
      <c r="A145" s="1"/>
      <c r="C145" s="1"/>
      <c r="D145" s="1"/>
      <c r="E145" s="1"/>
      <c r="M145" s="1"/>
    </row>
    <row r="146">
      <c r="A146" s="1"/>
      <c r="C146" s="1"/>
      <c r="D146" s="1"/>
      <c r="E146" s="1"/>
      <c r="M146" s="1"/>
    </row>
    <row r="147">
      <c r="A147" s="1"/>
      <c r="C147" s="1"/>
      <c r="D147" s="1"/>
      <c r="E147" s="1"/>
      <c r="M147" s="1"/>
    </row>
    <row r="148">
      <c r="A148" s="1"/>
      <c r="C148" s="1"/>
      <c r="D148" s="1"/>
      <c r="E148" s="1"/>
      <c r="M148" s="1"/>
    </row>
    <row r="149">
      <c r="A149" s="1"/>
      <c r="C149" s="1"/>
      <c r="D149" s="1"/>
      <c r="E149" s="1"/>
      <c r="M149" s="1"/>
    </row>
    <row r="150">
      <c r="A150" s="1"/>
      <c r="C150" s="1"/>
      <c r="D150" s="1"/>
      <c r="E150" s="1"/>
      <c r="M150" s="1"/>
    </row>
    <row r="151">
      <c r="A151" s="1"/>
      <c r="C151" s="1"/>
      <c r="D151" s="1"/>
      <c r="E151" s="1"/>
      <c r="M151" s="1"/>
    </row>
    <row r="152">
      <c r="A152" s="1"/>
      <c r="C152" s="1"/>
      <c r="D152" s="1"/>
      <c r="E152" s="1"/>
      <c r="M152" s="1"/>
    </row>
    <row r="153">
      <c r="A153" s="1"/>
      <c r="C153" s="1"/>
      <c r="D153" s="1"/>
      <c r="E153" s="1"/>
      <c r="M153" s="1"/>
    </row>
    <row r="154">
      <c r="A154" s="1"/>
      <c r="C154" s="1"/>
      <c r="D154" s="1"/>
      <c r="E154" s="1"/>
      <c r="M154" s="1"/>
    </row>
    <row r="155">
      <c r="A155" s="1"/>
      <c r="C155" s="1"/>
      <c r="D155" s="1"/>
      <c r="E155" s="1"/>
      <c r="M155" s="1"/>
    </row>
    <row r="156">
      <c r="A156" s="1"/>
      <c r="C156" s="1"/>
      <c r="D156" s="1"/>
      <c r="E156" s="1"/>
      <c r="M156" s="1"/>
    </row>
    <row r="157">
      <c r="A157" s="1"/>
      <c r="C157" s="1"/>
      <c r="D157" s="1"/>
      <c r="E157" s="1"/>
      <c r="M157" s="1"/>
    </row>
    <row r="158">
      <c r="A158" s="1"/>
      <c r="C158" s="1"/>
      <c r="D158" s="1"/>
      <c r="E158" s="1"/>
      <c r="M158" s="1"/>
    </row>
    <row r="159">
      <c r="A159" s="1"/>
      <c r="C159" s="1"/>
      <c r="D159" s="1"/>
      <c r="E159" s="1"/>
      <c r="M159" s="1"/>
    </row>
    <row r="160">
      <c r="A160" s="1"/>
      <c r="C160" s="1"/>
      <c r="D160" s="1"/>
      <c r="E160" s="1"/>
      <c r="M160" s="1"/>
    </row>
    <row r="161">
      <c r="A161" s="1"/>
      <c r="C161" s="1"/>
      <c r="D161" s="1"/>
      <c r="E161" s="1"/>
      <c r="M161" s="1"/>
    </row>
    <row r="162">
      <c r="A162" s="1"/>
      <c r="C162" s="1"/>
      <c r="D162" s="1"/>
      <c r="E162" s="1"/>
      <c r="M162" s="1"/>
    </row>
    <row r="163">
      <c r="A163" s="1"/>
      <c r="C163" s="1"/>
      <c r="D163" s="1"/>
      <c r="E163" s="1"/>
      <c r="M163" s="1"/>
    </row>
    <row r="164">
      <c r="A164" s="1"/>
      <c r="C164" s="1"/>
      <c r="D164" s="1"/>
      <c r="E164" s="1"/>
      <c r="M164" s="1"/>
    </row>
    <row r="165">
      <c r="A165" s="1"/>
      <c r="C165" s="1"/>
      <c r="D165" s="1"/>
      <c r="E165" s="1"/>
      <c r="M165" s="1"/>
    </row>
    <row r="166">
      <c r="A166" s="1"/>
      <c r="C166" s="1"/>
      <c r="D166" s="1"/>
      <c r="E166" s="1"/>
      <c r="M166" s="1"/>
    </row>
    <row r="167">
      <c r="A167" s="1"/>
      <c r="C167" s="1"/>
      <c r="D167" s="1"/>
      <c r="E167" s="1"/>
      <c r="M167" s="1"/>
    </row>
    <row r="168">
      <c r="A168" s="1"/>
      <c r="C168" s="1"/>
      <c r="D168" s="1"/>
      <c r="E168" s="1"/>
      <c r="M168" s="1"/>
    </row>
    <row r="169">
      <c r="A169" s="1"/>
      <c r="C169" s="1"/>
      <c r="D169" s="1"/>
      <c r="E169" s="1"/>
      <c r="M169" s="1"/>
    </row>
    <row r="170">
      <c r="A170" s="1"/>
      <c r="C170" s="1"/>
      <c r="D170" s="1"/>
      <c r="E170" s="1"/>
      <c r="M170" s="1"/>
    </row>
    <row r="171">
      <c r="A171" s="1"/>
      <c r="C171" s="1"/>
      <c r="D171" s="1"/>
      <c r="E171" s="1"/>
      <c r="M171" s="1"/>
    </row>
    <row r="172">
      <c r="A172" s="1"/>
      <c r="C172" s="1"/>
      <c r="D172" s="1"/>
      <c r="E172" s="1"/>
      <c r="M172" s="1"/>
    </row>
    <row r="173">
      <c r="A173" s="1"/>
      <c r="C173" s="1"/>
      <c r="D173" s="1"/>
      <c r="E173" s="1"/>
      <c r="M173" s="1"/>
    </row>
    <row r="174">
      <c r="A174" s="1"/>
      <c r="C174" s="1"/>
      <c r="D174" s="1"/>
      <c r="E174" s="1"/>
      <c r="M174" s="1"/>
    </row>
    <row r="175">
      <c r="A175" s="1"/>
      <c r="C175" s="1"/>
      <c r="D175" s="1"/>
      <c r="E175" s="1"/>
      <c r="M175" s="1"/>
    </row>
    <row r="176">
      <c r="A176" s="1"/>
      <c r="C176" s="1"/>
      <c r="D176" s="1"/>
      <c r="E176" s="1"/>
      <c r="M176" s="1"/>
    </row>
    <row r="177">
      <c r="A177" s="1"/>
      <c r="C177" s="1"/>
      <c r="D177" s="1"/>
      <c r="E177" s="1"/>
      <c r="M177" s="1"/>
    </row>
    <row r="178">
      <c r="A178" s="1"/>
      <c r="C178" s="1"/>
      <c r="D178" s="1"/>
      <c r="E178" s="1"/>
      <c r="M178" s="1"/>
    </row>
    <row r="179">
      <c r="A179" s="1"/>
      <c r="C179" s="1"/>
      <c r="D179" s="1"/>
      <c r="E179" s="1"/>
      <c r="M179" s="1"/>
    </row>
    <row r="180">
      <c r="A180" s="1"/>
      <c r="C180" s="1"/>
      <c r="D180" s="1"/>
      <c r="E180" s="1"/>
      <c r="M180" s="1"/>
    </row>
    <row r="181">
      <c r="A181" s="1"/>
      <c r="C181" s="1"/>
      <c r="D181" s="1"/>
      <c r="E181" s="1"/>
      <c r="M181" s="1"/>
    </row>
    <row r="182">
      <c r="A182" s="1"/>
      <c r="C182" s="1"/>
      <c r="D182" s="1"/>
      <c r="E182" s="1"/>
      <c r="M182" s="1"/>
    </row>
    <row r="183">
      <c r="A183" s="1"/>
      <c r="C183" s="1"/>
      <c r="D183" s="1"/>
      <c r="E183" s="1"/>
      <c r="M183" s="1"/>
    </row>
    <row r="184">
      <c r="A184" s="1"/>
      <c r="C184" s="1"/>
      <c r="D184" s="1"/>
      <c r="E184" s="1"/>
      <c r="M184" s="1"/>
    </row>
    <row r="185">
      <c r="A185" s="1"/>
      <c r="C185" s="1"/>
      <c r="D185" s="1"/>
      <c r="E185" s="1"/>
      <c r="M185" s="1"/>
    </row>
    <row r="186">
      <c r="A186" s="1"/>
      <c r="C186" s="1"/>
      <c r="D186" s="1"/>
      <c r="E186" s="1"/>
      <c r="M186" s="1"/>
    </row>
    <row r="187">
      <c r="A187" s="1"/>
      <c r="C187" s="1"/>
      <c r="D187" s="1"/>
      <c r="E187" s="1"/>
      <c r="M187" s="1"/>
    </row>
    <row r="188">
      <c r="A188" s="1"/>
      <c r="C188" s="1"/>
      <c r="D188" s="1"/>
      <c r="E188" s="1"/>
      <c r="M188" s="1"/>
    </row>
    <row r="189">
      <c r="A189" s="1"/>
      <c r="C189" s="1"/>
      <c r="D189" s="1"/>
      <c r="E189" s="1"/>
      <c r="M189" s="1"/>
    </row>
    <row r="190">
      <c r="A190" s="1"/>
      <c r="C190" s="1"/>
      <c r="D190" s="1"/>
      <c r="E190" s="1"/>
      <c r="M190" s="1"/>
    </row>
    <row r="191">
      <c r="A191" s="1"/>
      <c r="C191" s="1"/>
      <c r="D191" s="1"/>
      <c r="E191" s="1"/>
      <c r="M191" s="1"/>
    </row>
    <row r="192">
      <c r="A192" s="1"/>
      <c r="C192" s="1"/>
      <c r="D192" s="1"/>
      <c r="E192" s="1"/>
      <c r="M192" s="1"/>
    </row>
    <row r="193">
      <c r="A193" s="1"/>
      <c r="C193" s="1"/>
      <c r="D193" s="1"/>
      <c r="E193" s="1"/>
      <c r="M193" s="1"/>
    </row>
    <row r="194">
      <c r="A194" s="1"/>
      <c r="C194" s="1"/>
      <c r="D194" s="1"/>
      <c r="E194" s="1"/>
      <c r="M194" s="1"/>
    </row>
    <row r="195">
      <c r="A195" s="1"/>
      <c r="C195" s="1"/>
      <c r="D195" s="1"/>
      <c r="E195" s="1"/>
      <c r="M195" s="1"/>
    </row>
    <row r="196">
      <c r="A196" s="1"/>
      <c r="C196" s="1"/>
      <c r="D196" s="1"/>
      <c r="E196" s="1"/>
      <c r="M196" s="1"/>
    </row>
    <row r="197">
      <c r="A197" s="1"/>
      <c r="C197" s="1"/>
      <c r="D197" s="1"/>
      <c r="E197" s="1"/>
      <c r="M197" s="1"/>
    </row>
    <row r="198">
      <c r="A198" s="1"/>
      <c r="C198" s="1"/>
      <c r="D198" s="1"/>
      <c r="E198" s="1"/>
      <c r="M198" s="1"/>
    </row>
    <row r="199">
      <c r="A199" s="1"/>
      <c r="C199" s="1"/>
      <c r="D199" s="1"/>
      <c r="E199" s="1"/>
      <c r="M199" s="1"/>
    </row>
    <row r="200">
      <c r="A200" s="1"/>
      <c r="C200" s="1"/>
      <c r="D200" s="1"/>
      <c r="E200" s="1"/>
      <c r="M200" s="1"/>
    </row>
    <row r="201">
      <c r="A201" s="1"/>
      <c r="C201" s="1"/>
      <c r="D201" s="1"/>
      <c r="E201" s="1"/>
      <c r="M201" s="1"/>
    </row>
    <row r="202">
      <c r="A202" s="1"/>
      <c r="C202" s="1"/>
      <c r="D202" s="1"/>
      <c r="E202" s="1"/>
      <c r="M202" s="1"/>
    </row>
    <row r="203">
      <c r="A203" s="1"/>
      <c r="C203" s="1"/>
      <c r="D203" s="1"/>
      <c r="E203" s="1"/>
      <c r="M203" s="1"/>
    </row>
    <row r="204">
      <c r="A204" s="1"/>
      <c r="C204" s="1"/>
      <c r="D204" s="1"/>
      <c r="E204" s="1"/>
      <c r="M204" s="1"/>
    </row>
    <row r="205">
      <c r="A205" s="1"/>
      <c r="C205" s="1"/>
      <c r="D205" s="1"/>
      <c r="E205" s="1"/>
      <c r="M205" s="1"/>
    </row>
    <row r="206">
      <c r="A206" s="1"/>
      <c r="C206" s="1"/>
      <c r="D206" s="1"/>
      <c r="E206" s="1"/>
      <c r="M206" s="1"/>
    </row>
    <row r="207">
      <c r="A207" s="1"/>
      <c r="C207" s="1"/>
      <c r="D207" s="1"/>
      <c r="E207" s="1"/>
      <c r="M207" s="1"/>
    </row>
    <row r="208">
      <c r="A208" s="1"/>
      <c r="C208" s="1"/>
      <c r="D208" s="1"/>
      <c r="E208" s="1"/>
      <c r="M208" s="1"/>
    </row>
    <row r="209">
      <c r="A209" s="1"/>
      <c r="C209" s="1"/>
      <c r="D209" s="1"/>
      <c r="E209" s="1"/>
      <c r="M209" s="1"/>
    </row>
    <row r="210">
      <c r="A210" s="1"/>
      <c r="C210" s="1"/>
      <c r="D210" s="1"/>
      <c r="E210" s="1"/>
      <c r="M210" s="1"/>
    </row>
    <row r="211">
      <c r="A211" s="1"/>
      <c r="C211" s="1"/>
      <c r="D211" s="1"/>
      <c r="E211" s="1"/>
      <c r="M211" s="1"/>
    </row>
    <row r="212">
      <c r="A212" s="1"/>
      <c r="C212" s="1"/>
      <c r="D212" s="1"/>
      <c r="E212" s="1"/>
      <c r="M212" s="1"/>
    </row>
    <row r="213">
      <c r="A213" s="1"/>
      <c r="C213" s="1"/>
      <c r="D213" s="1"/>
      <c r="E213" s="1"/>
      <c r="M213" s="1"/>
    </row>
    <row r="214">
      <c r="A214" s="1"/>
      <c r="C214" s="1"/>
      <c r="D214" s="1"/>
      <c r="E214" s="1"/>
      <c r="M214" s="1"/>
    </row>
    <row r="215">
      <c r="A215" s="1"/>
      <c r="C215" s="1"/>
      <c r="D215" s="1"/>
      <c r="E215" s="1"/>
      <c r="M215" s="1"/>
    </row>
    <row r="216">
      <c r="A216" s="1"/>
      <c r="C216" s="1"/>
      <c r="D216" s="1"/>
      <c r="E216" s="1"/>
      <c r="M216" s="1"/>
    </row>
    <row r="217">
      <c r="A217" s="1"/>
      <c r="C217" s="1"/>
      <c r="D217" s="1"/>
      <c r="E217" s="1"/>
      <c r="M217" s="1"/>
    </row>
    <row r="218">
      <c r="A218" s="1"/>
      <c r="C218" s="1"/>
      <c r="D218" s="1"/>
      <c r="E218" s="1"/>
      <c r="M218" s="1"/>
    </row>
    <row r="219">
      <c r="A219" s="1"/>
      <c r="C219" s="1"/>
      <c r="D219" s="1"/>
      <c r="E219" s="1"/>
      <c r="M219" s="1"/>
    </row>
    <row r="220">
      <c r="A220" s="1"/>
      <c r="C220" s="1"/>
      <c r="D220" s="1"/>
      <c r="E220" s="1"/>
      <c r="M220" s="1"/>
    </row>
    <row r="221">
      <c r="A221" s="1"/>
      <c r="C221" s="1"/>
      <c r="D221" s="1"/>
      <c r="E221" s="1"/>
      <c r="M221" s="1"/>
    </row>
    <row r="222">
      <c r="A222" s="1"/>
      <c r="C222" s="1"/>
      <c r="D222" s="1"/>
      <c r="E222" s="1"/>
      <c r="M222" s="1"/>
    </row>
    <row r="223">
      <c r="A223" s="1"/>
      <c r="C223" s="1"/>
      <c r="D223" s="1"/>
      <c r="E223" s="1"/>
      <c r="M223" s="1"/>
    </row>
    <row r="224">
      <c r="A224" s="1"/>
      <c r="C224" s="1"/>
      <c r="D224" s="1"/>
      <c r="E224" s="1"/>
      <c r="M224" s="1"/>
    </row>
    <row r="225">
      <c r="A225" s="1"/>
      <c r="C225" s="1"/>
      <c r="D225" s="1"/>
      <c r="E225" s="1"/>
      <c r="M225" s="1"/>
    </row>
    <row r="226">
      <c r="A226" s="1"/>
      <c r="C226" s="1"/>
      <c r="D226" s="1"/>
      <c r="E226" s="1"/>
      <c r="M226" s="1"/>
    </row>
    <row r="227">
      <c r="A227" s="1"/>
      <c r="C227" s="1"/>
      <c r="D227" s="1"/>
      <c r="E227" s="1"/>
      <c r="M227" s="1"/>
    </row>
    <row r="228">
      <c r="A228" s="1"/>
      <c r="C228" s="1"/>
      <c r="D228" s="1"/>
      <c r="E228" s="1"/>
      <c r="M228" s="1"/>
    </row>
    <row r="229">
      <c r="A229" s="1"/>
      <c r="C229" s="1"/>
      <c r="D229" s="1"/>
      <c r="E229" s="1"/>
      <c r="M229" s="1"/>
    </row>
    <row r="230">
      <c r="A230" s="1"/>
      <c r="C230" s="1"/>
      <c r="D230" s="1"/>
      <c r="E230" s="1"/>
      <c r="M230" s="1"/>
    </row>
    <row r="231">
      <c r="A231" s="1"/>
      <c r="C231" s="1"/>
      <c r="D231" s="1"/>
      <c r="E231" s="1"/>
      <c r="M231" s="1"/>
    </row>
    <row r="232">
      <c r="A232" s="1"/>
      <c r="C232" s="1"/>
      <c r="D232" s="1"/>
      <c r="E232" s="1"/>
      <c r="M232" s="1"/>
    </row>
    <row r="233">
      <c r="A233" s="1"/>
      <c r="C233" s="1"/>
      <c r="D233" s="1"/>
      <c r="E233" s="1"/>
      <c r="M233" s="1"/>
    </row>
    <row r="234">
      <c r="A234" s="1"/>
      <c r="C234" s="1"/>
      <c r="D234" s="1"/>
      <c r="E234" s="1"/>
      <c r="M234" s="1"/>
    </row>
    <row r="235">
      <c r="A235" s="1"/>
      <c r="C235" s="1"/>
      <c r="D235" s="1"/>
      <c r="E235" s="1"/>
      <c r="M235" s="1"/>
    </row>
    <row r="236">
      <c r="A236" s="1"/>
      <c r="C236" s="1"/>
      <c r="D236" s="1"/>
      <c r="E236" s="1"/>
      <c r="M236" s="1"/>
    </row>
    <row r="237">
      <c r="A237" s="1"/>
      <c r="C237" s="1"/>
      <c r="D237" s="1"/>
      <c r="E237" s="1"/>
      <c r="M237" s="1"/>
    </row>
    <row r="238">
      <c r="A238" s="1"/>
      <c r="C238" s="1"/>
      <c r="D238" s="1"/>
      <c r="E238" s="1"/>
      <c r="M238" s="1"/>
    </row>
    <row r="239">
      <c r="A239" s="1"/>
      <c r="C239" s="1"/>
      <c r="D239" s="1"/>
      <c r="E239" s="1"/>
      <c r="M239" s="1"/>
    </row>
    <row r="240">
      <c r="A240" s="1"/>
      <c r="C240" s="1"/>
      <c r="D240" s="1"/>
      <c r="E240" s="1"/>
      <c r="M240" s="1"/>
    </row>
    <row r="241">
      <c r="A241" s="1"/>
      <c r="C241" s="1"/>
      <c r="D241" s="1"/>
      <c r="E241" s="1"/>
      <c r="M241" s="1"/>
    </row>
    <row r="242">
      <c r="A242" s="1"/>
      <c r="C242" s="1"/>
      <c r="D242" s="1"/>
      <c r="E242" s="1"/>
      <c r="M242" s="1"/>
    </row>
    <row r="243">
      <c r="A243" s="1"/>
      <c r="C243" s="1"/>
      <c r="D243" s="1"/>
      <c r="E243" s="1"/>
      <c r="M243" s="1"/>
    </row>
    <row r="244">
      <c r="A244" s="1"/>
      <c r="C244" s="1"/>
      <c r="D244" s="1"/>
      <c r="E244" s="1"/>
      <c r="M244" s="1"/>
    </row>
    <row r="245">
      <c r="A245" s="1"/>
      <c r="C245" s="1"/>
      <c r="D245" s="1"/>
      <c r="E245" s="1"/>
      <c r="M245" s="1"/>
    </row>
    <row r="246">
      <c r="A246" s="1"/>
      <c r="C246" s="1"/>
      <c r="D246" s="1"/>
      <c r="E246" s="1"/>
      <c r="M246" s="1"/>
    </row>
    <row r="247">
      <c r="A247" s="1"/>
      <c r="C247" s="1"/>
      <c r="D247" s="1"/>
      <c r="E247" s="1"/>
      <c r="M247" s="1"/>
    </row>
    <row r="248">
      <c r="A248" s="1"/>
      <c r="C248" s="1"/>
      <c r="D248" s="1"/>
      <c r="E248" s="1"/>
      <c r="M248" s="1"/>
    </row>
    <row r="249">
      <c r="A249" s="1"/>
      <c r="C249" s="1"/>
      <c r="D249" s="1"/>
      <c r="E249" s="1"/>
      <c r="M249" s="1"/>
    </row>
    <row r="250">
      <c r="A250" s="1"/>
      <c r="C250" s="1"/>
      <c r="D250" s="1"/>
      <c r="E250" s="1"/>
      <c r="M250" s="1"/>
    </row>
    <row r="251">
      <c r="A251" s="1"/>
      <c r="C251" s="1"/>
      <c r="D251" s="1"/>
      <c r="E251" s="1"/>
      <c r="M251" s="1"/>
    </row>
    <row r="252">
      <c r="A252" s="1"/>
      <c r="C252" s="1"/>
      <c r="D252" s="1"/>
      <c r="E252" s="1"/>
      <c r="M252" s="1"/>
    </row>
    <row r="253">
      <c r="A253" s="1"/>
      <c r="C253" s="1"/>
      <c r="D253" s="1"/>
      <c r="E253" s="1"/>
      <c r="M253" s="1"/>
    </row>
    <row r="254">
      <c r="A254" s="1"/>
      <c r="C254" s="1"/>
      <c r="D254" s="1"/>
      <c r="E254" s="1"/>
      <c r="M254" s="1"/>
    </row>
    <row r="255">
      <c r="A255" s="1"/>
      <c r="C255" s="1"/>
      <c r="D255" s="1"/>
      <c r="E255" s="1"/>
      <c r="M255" s="1"/>
    </row>
    <row r="256">
      <c r="A256" s="1"/>
      <c r="C256" s="1"/>
      <c r="D256" s="1"/>
      <c r="E256" s="1"/>
      <c r="M256" s="1"/>
    </row>
    <row r="257">
      <c r="A257" s="1"/>
      <c r="C257" s="1"/>
      <c r="D257" s="1"/>
      <c r="E257" s="1"/>
      <c r="M257" s="1"/>
    </row>
    <row r="258">
      <c r="A258" s="1"/>
      <c r="C258" s="1"/>
      <c r="D258" s="1"/>
      <c r="E258" s="1"/>
      <c r="M258" s="1"/>
    </row>
    <row r="259">
      <c r="A259" s="1"/>
      <c r="C259" s="1"/>
      <c r="D259" s="1"/>
      <c r="E259" s="1"/>
      <c r="M259" s="1"/>
    </row>
    <row r="260">
      <c r="A260" s="1"/>
      <c r="C260" s="1"/>
      <c r="D260" s="1"/>
      <c r="E260" s="1"/>
      <c r="M260" s="1"/>
    </row>
    <row r="261">
      <c r="A261" s="1"/>
      <c r="C261" s="1"/>
      <c r="D261" s="1"/>
      <c r="E261" s="1"/>
      <c r="M261" s="1"/>
    </row>
    <row r="262">
      <c r="A262" s="1"/>
      <c r="C262" s="1"/>
      <c r="D262" s="1"/>
      <c r="E262" s="1"/>
      <c r="M262" s="1"/>
    </row>
    <row r="263">
      <c r="A263" s="1"/>
      <c r="C263" s="1"/>
      <c r="D263" s="1"/>
      <c r="E263" s="1"/>
      <c r="M263" s="1"/>
    </row>
    <row r="264">
      <c r="A264" s="1"/>
      <c r="C264" s="1"/>
      <c r="D264" s="1"/>
      <c r="E264" s="1"/>
      <c r="M264" s="1"/>
    </row>
    <row r="265">
      <c r="A265" s="1"/>
      <c r="C265" s="1"/>
      <c r="D265" s="1"/>
      <c r="E265" s="1"/>
      <c r="M265" s="1"/>
    </row>
    <row r="266">
      <c r="A266" s="1"/>
      <c r="C266" s="1"/>
      <c r="D266" s="1"/>
      <c r="E266" s="1"/>
      <c r="M266" s="1"/>
    </row>
    <row r="267">
      <c r="A267" s="1"/>
      <c r="C267" s="1"/>
      <c r="D267" s="1"/>
      <c r="E267" s="1"/>
      <c r="M267" s="1"/>
    </row>
    <row r="268">
      <c r="A268" s="1"/>
      <c r="C268" s="1"/>
      <c r="D268" s="1"/>
      <c r="E268" s="1"/>
      <c r="M268" s="1"/>
    </row>
    <row r="269">
      <c r="A269" s="1"/>
      <c r="C269" s="1"/>
      <c r="D269" s="1"/>
      <c r="E269" s="1"/>
      <c r="M269" s="1"/>
    </row>
    <row r="270">
      <c r="A270" s="1"/>
      <c r="C270" s="1"/>
      <c r="D270" s="1"/>
      <c r="E270" s="1"/>
      <c r="M270" s="1"/>
    </row>
    <row r="271">
      <c r="A271" s="1"/>
      <c r="C271" s="1"/>
      <c r="D271" s="1"/>
      <c r="E271" s="1"/>
      <c r="M271" s="1"/>
    </row>
    <row r="272">
      <c r="A272" s="1"/>
      <c r="C272" s="1"/>
      <c r="D272" s="1"/>
      <c r="E272" s="1"/>
      <c r="M272" s="1"/>
    </row>
    <row r="273">
      <c r="A273" s="1"/>
      <c r="C273" s="1"/>
      <c r="D273" s="1"/>
      <c r="E273" s="1"/>
      <c r="M273" s="1"/>
    </row>
    <row r="274">
      <c r="A274" s="1"/>
      <c r="C274" s="1"/>
      <c r="D274" s="1"/>
      <c r="E274" s="1"/>
      <c r="M274" s="1"/>
    </row>
    <row r="275">
      <c r="A275" s="1"/>
      <c r="C275" s="1"/>
      <c r="D275" s="1"/>
      <c r="E275" s="1"/>
      <c r="M275" s="1"/>
    </row>
    <row r="276">
      <c r="A276" s="1"/>
      <c r="C276" s="1"/>
      <c r="D276" s="1"/>
      <c r="E276" s="1"/>
      <c r="M276" s="1"/>
    </row>
    <row r="277">
      <c r="A277" s="1"/>
      <c r="C277" s="1"/>
      <c r="D277" s="1"/>
      <c r="E277" s="1"/>
      <c r="M277" s="1"/>
    </row>
    <row r="278">
      <c r="A278" s="1"/>
      <c r="C278" s="1"/>
      <c r="D278" s="1"/>
      <c r="E278" s="1"/>
      <c r="M278" s="1"/>
    </row>
    <row r="279">
      <c r="A279" s="1"/>
      <c r="C279" s="1"/>
      <c r="D279" s="1"/>
      <c r="E279" s="1"/>
      <c r="M279" s="1"/>
    </row>
    <row r="280">
      <c r="A280" s="1"/>
      <c r="C280" s="1"/>
      <c r="D280" s="1"/>
      <c r="E280" s="1"/>
      <c r="M280" s="1"/>
    </row>
    <row r="281">
      <c r="A281" s="1"/>
      <c r="C281" s="1"/>
      <c r="D281" s="1"/>
      <c r="E281" s="1"/>
      <c r="M281" s="1"/>
    </row>
    <row r="282">
      <c r="A282" s="1"/>
      <c r="C282" s="1"/>
      <c r="D282" s="1"/>
      <c r="E282" s="1"/>
      <c r="M282" s="1"/>
    </row>
    <row r="283">
      <c r="A283" s="1"/>
      <c r="C283" s="1"/>
      <c r="D283" s="1"/>
      <c r="E283" s="1"/>
      <c r="M283" s="1"/>
    </row>
    <row r="284">
      <c r="A284" s="1"/>
      <c r="C284" s="1"/>
      <c r="D284" s="1"/>
      <c r="E284" s="1"/>
      <c r="M284" s="1"/>
    </row>
    <row r="285">
      <c r="A285" s="1"/>
      <c r="C285" s="1"/>
      <c r="D285" s="1"/>
      <c r="E285" s="1"/>
      <c r="M285" s="1"/>
    </row>
    <row r="286">
      <c r="A286" s="1"/>
      <c r="C286" s="1"/>
      <c r="D286" s="1"/>
      <c r="E286" s="1"/>
      <c r="M286" s="1"/>
    </row>
    <row r="287">
      <c r="A287" s="1"/>
      <c r="C287" s="1"/>
      <c r="D287" s="1"/>
      <c r="E287" s="1"/>
      <c r="M287" s="1"/>
    </row>
    <row r="288">
      <c r="A288" s="1"/>
      <c r="C288" s="1"/>
      <c r="D288" s="1"/>
      <c r="E288" s="1"/>
      <c r="M288" s="1"/>
    </row>
    <row r="289">
      <c r="A289" s="1"/>
      <c r="C289" s="1"/>
      <c r="D289" s="1"/>
      <c r="E289" s="1"/>
      <c r="M289" s="1"/>
    </row>
    <row r="290">
      <c r="A290" s="1"/>
      <c r="C290" s="1"/>
      <c r="D290" s="1"/>
      <c r="E290" s="1"/>
      <c r="M290" s="1"/>
    </row>
    <row r="291">
      <c r="A291" s="1"/>
      <c r="C291" s="1"/>
      <c r="D291" s="1"/>
      <c r="E291" s="1"/>
      <c r="M291" s="1"/>
    </row>
    <row r="292">
      <c r="A292" s="1"/>
      <c r="C292" s="1"/>
      <c r="D292" s="1"/>
      <c r="E292" s="1"/>
      <c r="M292" s="1"/>
    </row>
    <row r="293">
      <c r="A293" s="1"/>
      <c r="C293" s="1"/>
      <c r="D293" s="1"/>
      <c r="E293" s="1"/>
      <c r="M293" s="1"/>
    </row>
    <row r="294">
      <c r="A294" s="1"/>
      <c r="C294" s="1"/>
      <c r="D294" s="1"/>
      <c r="E294" s="1"/>
      <c r="M294" s="1"/>
    </row>
    <row r="295">
      <c r="A295" s="1"/>
      <c r="C295" s="1"/>
      <c r="D295" s="1"/>
      <c r="E295" s="1"/>
      <c r="M295" s="1"/>
    </row>
    <row r="296">
      <c r="A296" s="1"/>
      <c r="C296" s="1"/>
      <c r="D296" s="1"/>
      <c r="E296" s="1"/>
      <c r="M296" s="1"/>
    </row>
    <row r="297">
      <c r="A297" s="1"/>
      <c r="C297" s="1"/>
      <c r="D297" s="1"/>
      <c r="E297" s="1"/>
      <c r="M297" s="1"/>
    </row>
    <row r="298">
      <c r="A298" s="1"/>
      <c r="C298" s="1"/>
      <c r="D298" s="1"/>
      <c r="E298" s="1"/>
      <c r="M298" s="1"/>
    </row>
    <row r="299">
      <c r="A299" s="1"/>
      <c r="C299" s="1"/>
      <c r="D299" s="1"/>
      <c r="E299" s="1"/>
      <c r="M299" s="1"/>
    </row>
    <row r="300">
      <c r="A300" s="1"/>
      <c r="C300" s="1"/>
      <c r="D300" s="1"/>
      <c r="E300" s="1"/>
      <c r="M300" s="1"/>
    </row>
    <row r="301">
      <c r="A301" s="1"/>
      <c r="C301" s="1"/>
      <c r="D301" s="1"/>
      <c r="E301" s="1"/>
      <c r="M301" s="1"/>
    </row>
    <row r="302">
      <c r="A302" s="1"/>
      <c r="C302" s="1"/>
      <c r="D302" s="1"/>
      <c r="E302" s="1"/>
      <c r="M302" s="1"/>
    </row>
    <row r="303">
      <c r="A303" s="1"/>
      <c r="C303" s="1"/>
      <c r="D303" s="1"/>
      <c r="E303" s="1"/>
      <c r="M303" s="1"/>
    </row>
    <row r="304">
      <c r="A304" s="1"/>
      <c r="C304" s="1"/>
      <c r="D304" s="1"/>
      <c r="E304" s="1"/>
      <c r="M304" s="1"/>
    </row>
    <row r="305">
      <c r="A305" s="1"/>
      <c r="C305" s="1"/>
      <c r="D305" s="1"/>
      <c r="E305" s="1"/>
      <c r="M305" s="1"/>
    </row>
    <row r="306">
      <c r="A306" s="1"/>
      <c r="C306" s="1"/>
      <c r="D306" s="1"/>
      <c r="E306" s="1"/>
      <c r="M306" s="1"/>
    </row>
    <row r="307">
      <c r="A307" s="1"/>
      <c r="C307" s="1"/>
      <c r="D307" s="1"/>
      <c r="E307" s="1"/>
      <c r="M307" s="1"/>
    </row>
    <row r="308">
      <c r="A308" s="1"/>
      <c r="C308" s="1"/>
      <c r="D308" s="1"/>
      <c r="E308" s="1"/>
      <c r="M308" s="1"/>
    </row>
    <row r="309">
      <c r="A309" s="1"/>
      <c r="C309" s="1"/>
      <c r="D309" s="1"/>
      <c r="E309" s="1"/>
      <c r="M309" s="1"/>
    </row>
    <row r="310">
      <c r="A310" s="1"/>
      <c r="C310" s="1"/>
      <c r="D310" s="1"/>
      <c r="E310" s="1"/>
      <c r="M310" s="1"/>
    </row>
    <row r="311">
      <c r="A311" s="1"/>
      <c r="C311" s="1"/>
      <c r="D311" s="1"/>
      <c r="E311" s="1"/>
      <c r="M311" s="1"/>
    </row>
    <row r="312">
      <c r="A312" s="1"/>
      <c r="C312" s="1"/>
      <c r="D312" s="1"/>
      <c r="E312" s="1"/>
      <c r="M312" s="1"/>
    </row>
    <row r="313">
      <c r="A313" s="1"/>
      <c r="C313" s="1"/>
      <c r="D313" s="1"/>
      <c r="E313" s="1"/>
      <c r="M313" s="1"/>
    </row>
    <row r="314">
      <c r="A314" s="1"/>
      <c r="C314" s="1"/>
      <c r="D314" s="1"/>
      <c r="E314" s="1"/>
      <c r="M314" s="1"/>
    </row>
    <row r="315">
      <c r="A315" s="1"/>
      <c r="C315" s="1"/>
      <c r="D315" s="1"/>
      <c r="E315" s="1"/>
      <c r="M315" s="1"/>
    </row>
    <row r="316">
      <c r="A316" s="1"/>
      <c r="C316" s="1"/>
      <c r="D316" s="1"/>
      <c r="E316" s="1"/>
      <c r="M316" s="1"/>
    </row>
    <row r="317">
      <c r="A317" s="1"/>
      <c r="C317" s="1"/>
      <c r="D317" s="1"/>
      <c r="E317" s="1"/>
      <c r="M317" s="1"/>
    </row>
    <row r="318">
      <c r="A318" s="1"/>
      <c r="C318" s="1"/>
      <c r="D318" s="1"/>
      <c r="E318" s="1"/>
      <c r="M318" s="1"/>
    </row>
    <row r="319">
      <c r="A319" s="1"/>
      <c r="C319" s="1"/>
      <c r="D319" s="1"/>
      <c r="E319" s="1"/>
      <c r="M319" s="1"/>
    </row>
    <row r="320">
      <c r="A320" s="1"/>
      <c r="C320" s="1"/>
      <c r="D320" s="1"/>
      <c r="E320" s="1"/>
      <c r="M320" s="1"/>
    </row>
    <row r="321">
      <c r="A321" s="1"/>
      <c r="C321" s="1"/>
      <c r="D321" s="1"/>
      <c r="E321" s="1"/>
      <c r="M321" s="1"/>
    </row>
    <row r="322">
      <c r="A322" s="1"/>
      <c r="C322" s="1"/>
      <c r="D322" s="1"/>
      <c r="E322" s="1"/>
      <c r="M322" s="1"/>
    </row>
    <row r="323">
      <c r="A323" s="1"/>
      <c r="C323" s="1"/>
      <c r="D323" s="1"/>
      <c r="E323" s="1"/>
      <c r="M323" s="1"/>
    </row>
    <row r="324">
      <c r="A324" s="1"/>
      <c r="C324" s="1"/>
      <c r="D324" s="1"/>
      <c r="E324" s="1"/>
      <c r="M324" s="1"/>
    </row>
    <row r="325">
      <c r="A325" s="1"/>
      <c r="C325" s="1"/>
      <c r="D325" s="1"/>
      <c r="E325" s="1"/>
      <c r="M325" s="1"/>
    </row>
    <row r="326">
      <c r="A326" s="1"/>
      <c r="C326" s="1"/>
      <c r="D326" s="1"/>
      <c r="E326" s="1"/>
      <c r="M326" s="1"/>
    </row>
    <row r="327">
      <c r="A327" s="1"/>
      <c r="C327" s="1"/>
      <c r="D327" s="1"/>
      <c r="E327" s="1"/>
      <c r="M327" s="1"/>
    </row>
    <row r="328">
      <c r="A328" s="1"/>
      <c r="C328" s="1"/>
      <c r="D328" s="1"/>
      <c r="E328" s="1"/>
      <c r="M328" s="1"/>
    </row>
    <row r="329">
      <c r="A329" s="1"/>
      <c r="C329" s="1"/>
      <c r="D329" s="1"/>
      <c r="E329" s="1"/>
      <c r="M329" s="1"/>
    </row>
    <row r="330">
      <c r="A330" s="1"/>
      <c r="C330" s="1"/>
      <c r="D330" s="1"/>
      <c r="E330" s="1"/>
      <c r="M330" s="1"/>
    </row>
    <row r="331">
      <c r="A331" s="1"/>
      <c r="C331" s="1"/>
      <c r="D331" s="1"/>
      <c r="E331" s="1"/>
      <c r="M331" s="1"/>
    </row>
    <row r="332">
      <c r="A332" s="1"/>
      <c r="C332" s="1"/>
      <c r="D332" s="1"/>
      <c r="E332" s="1"/>
      <c r="M332" s="1"/>
    </row>
    <row r="333">
      <c r="A333" s="1"/>
      <c r="C333" s="1"/>
      <c r="D333" s="1"/>
      <c r="E333" s="1"/>
      <c r="M333" s="1"/>
    </row>
    <row r="334">
      <c r="A334" s="1"/>
      <c r="C334" s="1"/>
      <c r="D334" s="1"/>
      <c r="E334" s="1"/>
      <c r="M334" s="1"/>
    </row>
    <row r="335">
      <c r="A335" s="1"/>
      <c r="C335" s="1"/>
      <c r="D335" s="1"/>
      <c r="E335" s="1"/>
      <c r="M335" s="1"/>
    </row>
    <row r="336">
      <c r="A336" s="1"/>
      <c r="C336" s="1"/>
      <c r="D336" s="1"/>
      <c r="E336" s="1"/>
      <c r="M336" s="1"/>
    </row>
    <row r="337">
      <c r="A337" s="1"/>
      <c r="C337" s="1"/>
      <c r="D337" s="1"/>
      <c r="E337" s="1"/>
      <c r="M337" s="1"/>
    </row>
    <row r="338">
      <c r="A338" s="1"/>
      <c r="C338" s="1"/>
      <c r="D338" s="1"/>
      <c r="E338" s="1"/>
      <c r="M338" s="1"/>
    </row>
    <row r="339">
      <c r="A339" s="1"/>
      <c r="C339" s="1"/>
      <c r="D339" s="1"/>
      <c r="E339" s="1"/>
      <c r="M339" s="1"/>
    </row>
    <row r="340">
      <c r="A340" s="1"/>
      <c r="C340" s="1"/>
      <c r="D340" s="1"/>
      <c r="E340" s="1"/>
      <c r="M340" s="1"/>
    </row>
    <row r="341">
      <c r="A341" s="1"/>
      <c r="C341" s="1"/>
      <c r="D341" s="1"/>
      <c r="E341" s="1"/>
      <c r="M341" s="1"/>
    </row>
    <row r="342">
      <c r="A342" s="1"/>
      <c r="C342" s="1"/>
      <c r="D342" s="1"/>
      <c r="E342" s="1"/>
      <c r="M342" s="1"/>
    </row>
    <row r="343">
      <c r="A343" s="1"/>
      <c r="C343" s="1"/>
      <c r="D343" s="1"/>
      <c r="E343" s="1"/>
      <c r="M343" s="1"/>
    </row>
    <row r="344">
      <c r="A344" s="1"/>
      <c r="C344" s="1"/>
      <c r="D344" s="1"/>
      <c r="E344" s="1"/>
      <c r="M344" s="1"/>
    </row>
    <row r="345">
      <c r="A345" s="1"/>
      <c r="C345" s="1"/>
      <c r="D345" s="1"/>
      <c r="E345" s="1"/>
      <c r="M345" s="1"/>
    </row>
    <row r="346">
      <c r="A346" s="1"/>
      <c r="C346" s="1"/>
      <c r="D346" s="1"/>
      <c r="E346" s="1"/>
      <c r="M346" s="1"/>
    </row>
    <row r="347">
      <c r="A347" s="1"/>
      <c r="C347" s="1"/>
      <c r="D347" s="1"/>
      <c r="E347" s="1"/>
      <c r="M347" s="1"/>
    </row>
    <row r="348">
      <c r="A348" s="1"/>
      <c r="C348" s="1"/>
      <c r="D348" s="1"/>
      <c r="E348" s="1"/>
      <c r="M348" s="1"/>
    </row>
    <row r="349">
      <c r="A349" s="1"/>
      <c r="C349" s="1"/>
      <c r="D349" s="1"/>
      <c r="E349" s="1"/>
      <c r="M349" s="1"/>
    </row>
    <row r="350">
      <c r="A350" s="1"/>
      <c r="C350" s="1"/>
      <c r="D350" s="1"/>
      <c r="E350" s="1"/>
      <c r="M350" s="1"/>
    </row>
    <row r="351">
      <c r="A351" s="1"/>
      <c r="C351" s="1"/>
      <c r="D351" s="1"/>
      <c r="E351" s="1"/>
      <c r="M351" s="1"/>
    </row>
    <row r="352">
      <c r="A352" s="1"/>
      <c r="C352" s="1"/>
      <c r="D352" s="1"/>
      <c r="E352" s="1"/>
      <c r="M352" s="1"/>
    </row>
    <row r="353">
      <c r="A353" s="1"/>
      <c r="C353" s="1"/>
      <c r="D353" s="1"/>
      <c r="E353" s="1"/>
      <c r="M353" s="1"/>
    </row>
    <row r="354">
      <c r="A354" s="1"/>
      <c r="C354" s="1"/>
      <c r="D354" s="1"/>
      <c r="E354" s="1"/>
      <c r="M354" s="1"/>
    </row>
    <row r="355">
      <c r="A355" s="1"/>
      <c r="C355" s="1"/>
      <c r="D355" s="1"/>
      <c r="E355" s="1"/>
      <c r="M355" s="1"/>
    </row>
    <row r="356">
      <c r="A356" s="1"/>
      <c r="C356" s="1"/>
      <c r="D356" s="1"/>
      <c r="E356" s="1"/>
      <c r="M356" s="1"/>
    </row>
    <row r="357">
      <c r="A357" s="1"/>
      <c r="C357" s="1"/>
      <c r="D357" s="1"/>
      <c r="E357" s="1"/>
      <c r="M357" s="1"/>
    </row>
    <row r="358">
      <c r="A358" s="1"/>
      <c r="C358" s="1"/>
      <c r="D358" s="1"/>
      <c r="E358" s="1"/>
      <c r="M358" s="1"/>
    </row>
    <row r="359">
      <c r="A359" s="1"/>
      <c r="C359" s="1"/>
      <c r="D359" s="1"/>
      <c r="E359" s="1"/>
      <c r="M359" s="1"/>
    </row>
    <row r="360">
      <c r="A360" s="1"/>
      <c r="C360" s="1"/>
      <c r="D360" s="1"/>
      <c r="E360" s="1"/>
      <c r="M360" s="1"/>
    </row>
    <row r="361">
      <c r="A361" s="1"/>
      <c r="C361" s="1"/>
      <c r="D361" s="1"/>
      <c r="E361" s="1"/>
      <c r="M361" s="1"/>
    </row>
    <row r="362">
      <c r="A362" s="1"/>
      <c r="C362" s="1"/>
      <c r="D362" s="1"/>
      <c r="E362" s="1"/>
      <c r="M362" s="1"/>
    </row>
    <row r="363">
      <c r="A363" s="1"/>
      <c r="C363" s="1"/>
      <c r="D363" s="1"/>
      <c r="E363" s="1"/>
      <c r="M363" s="1"/>
    </row>
    <row r="364">
      <c r="A364" s="1"/>
      <c r="C364" s="1"/>
      <c r="D364" s="1"/>
      <c r="E364" s="1"/>
      <c r="M364" s="1"/>
    </row>
    <row r="365">
      <c r="A365" s="1"/>
      <c r="C365" s="1"/>
      <c r="D365" s="1"/>
      <c r="E365" s="1"/>
      <c r="M365" s="1"/>
    </row>
    <row r="366">
      <c r="A366" s="1"/>
      <c r="C366" s="1"/>
      <c r="D366" s="1"/>
      <c r="E366" s="1"/>
      <c r="M366" s="1"/>
    </row>
    <row r="367">
      <c r="A367" s="1"/>
      <c r="C367" s="1"/>
      <c r="D367" s="1"/>
      <c r="E367" s="1"/>
      <c r="M367" s="1"/>
    </row>
    <row r="368">
      <c r="A368" s="1"/>
      <c r="C368" s="1"/>
      <c r="D368" s="1"/>
      <c r="E368" s="1"/>
      <c r="M368" s="1"/>
    </row>
    <row r="369">
      <c r="A369" s="1"/>
      <c r="C369" s="1"/>
      <c r="D369" s="1"/>
      <c r="E369" s="1"/>
      <c r="M369" s="1"/>
    </row>
    <row r="370">
      <c r="A370" s="1"/>
      <c r="C370" s="1"/>
      <c r="D370" s="1"/>
      <c r="E370" s="1"/>
      <c r="M370" s="1"/>
    </row>
    <row r="371">
      <c r="A371" s="1"/>
      <c r="C371" s="1"/>
      <c r="D371" s="1"/>
      <c r="E371" s="1"/>
      <c r="M371" s="1"/>
    </row>
    <row r="372">
      <c r="A372" s="1"/>
      <c r="C372" s="1"/>
      <c r="D372" s="1"/>
      <c r="E372" s="1"/>
      <c r="M372" s="1"/>
    </row>
    <row r="373">
      <c r="A373" s="1"/>
      <c r="C373" s="1"/>
      <c r="D373" s="1"/>
      <c r="E373" s="1"/>
      <c r="M373" s="1"/>
    </row>
    <row r="374">
      <c r="A374" s="1"/>
      <c r="C374" s="1"/>
      <c r="D374" s="1"/>
      <c r="E374" s="1"/>
      <c r="M374" s="1"/>
    </row>
    <row r="375">
      <c r="A375" s="1"/>
      <c r="C375" s="1"/>
      <c r="D375" s="1"/>
      <c r="E375" s="1"/>
      <c r="M375" s="1"/>
    </row>
    <row r="376">
      <c r="A376" s="1"/>
      <c r="C376" s="1"/>
      <c r="D376" s="1"/>
      <c r="E376" s="1"/>
      <c r="M376" s="1"/>
    </row>
    <row r="377">
      <c r="A377" s="1"/>
      <c r="C377" s="1"/>
      <c r="D377" s="1"/>
      <c r="E377" s="1"/>
      <c r="M377" s="1"/>
    </row>
    <row r="378">
      <c r="A378" s="1"/>
      <c r="C378" s="1"/>
      <c r="D378" s="1"/>
      <c r="E378" s="1"/>
      <c r="M378" s="1"/>
    </row>
    <row r="379">
      <c r="A379" s="1"/>
      <c r="C379" s="1"/>
      <c r="D379" s="1"/>
      <c r="E379" s="1"/>
      <c r="M379" s="1"/>
    </row>
    <row r="380">
      <c r="A380" s="1"/>
      <c r="C380" s="1"/>
      <c r="D380" s="1"/>
      <c r="E380" s="1"/>
      <c r="M380" s="1"/>
    </row>
    <row r="381">
      <c r="A381" s="1"/>
      <c r="C381" s="1"/>
      <c r="D381" s="1"/>
      <c r="E381" s="1"/>
      <c r="M381" s="1"/>
    </row>
    <row r="382">
      <c r="A382" s="1"/>
      <c r="C382" s="1"/>
      <c r="D382" s="1"/>
      <c r="E382" s="1"/>
      <c r="M382" s="1"/>
    </row>
    <row r="383">
      <c r="A383" s="1"/>
      <c r="C383" s="1"/>
      <c r="D383" s="1"/>
      <c r="E383" s="1"/>
      <c r="M383" s="1"/>
    </row>
    <row r="384">
      <c r="A384" s="1"/>
      <c r="C384" s="1"/>
      <c r="D384" s="1"/>
      <c r="E384" s="1"/>
      <c r="M384" s="1"/>
    </row>
    <row r="385">
      <c r="A385" s="1"/>
      <c r="C385" s="1"/>
      <c r="D385" s="1"/>
      <c r="E385" s="1"/>
      <c r="M385" s="1"/>
    </row>
    <row r="386">
      <c r="A386" s="1"/>
      <c r="C386" s="1"/>
      <c r="D386" s="1"/>
      <c r="E386" s="1"/>
      <c r="M386" s="1"/>
    </row>
    <row r="387">
      <c r="A387" s="1"/>
      <c r="C387" s="1"/>
      <c r="D387" s="1"/>
      <c r="E387" s="1"/>
      <c r="M387" s="1"/>
    </row>
    <row r="388">
      <c r="A388" s="1"/>
      <c r="C388" s="1"/>
      <c r="D388" s="1"/>
      <c r="E388" s="1"/>
      <c r="M388" s="1"/>
    </row>
    <row r="389">
      <c r="A389" s="1"/>
      <c r="C389" s="1"/>
      <c r="D389" s="1"/>
      <c r="E389" s="1"/>
      <c r="M389" s="1"/>
    </row>
    <row r="390">
      <c r="A390" s="1"/>
      <c r="C390" s="1"/>
      <c r="D390" s="1"/>
      <c r="E390" s="1"/>
      <c r="M390" s="1"/>
    </row>
    <row r="391">
      <c r="A391" s="1"/>
      <c r="C391" s="1"/>
      <c r="D391" s="1"/>
      <c r="E391" s="1"/>
      <c r="M391" s="1"/>
    </row>
    <row r="392">
      <c r="A392" s="1"/>
      <c r="C392" s="1"/>
      <c r="D392" s="1"/>
      <c r="E392" s="1"/>
      <c r="M392" s="1"/>
    </row>
    <row r="393">
      <c r="A393" s="1"/>
      <c r="C393" s="1"/>
      <c r="D393" s="1"/>
      <c r="E393" s="1"/>
      <c r="M393" s="1"/>
    </row>
    <row r="394">
      <c r="A394" s="1"/>
      <c r="C394" s="1"/>
      <c r="D394" s="1"/>
      <c r="E394" s="1"/>
      <c r="M394" s="1"/>
    </row>
    <row r="395">
      <c r="A395" s="1"/>
      <c r="C395" s="1"/>
      <c r="D395" s="1"/>
      <c r="E395" s="1"/>
      <c r="M395" s="1"/>
    </row>
    <row r="396">
      <c r="A396" s="1"/>
      <c r="C396" s="1"/>
      <c r="D396" s="1"/>
      <c r="E396" s="1"/>
      <c r="M396" s="1"/>
    </row>
    <row r="397">
      <c r="A397" s="1"/>
      <c r="C397" s="1"/>
      <c r="D397" s="1"/>
      <c r="E397" s="1"/>
      <c r="M397" s="1"/>
    </row>
    <row r="398">
      <c r="A398" s="1"/>
      <c r="C398" s="1"/>
      <c r="D398" s="1"/>
      <c r="E398" s="1"/>
      <c r="M398" s="1"/>
    </row>
    <row r="399">
      <c r="A399" s="1"/>
      <c r="C399" s="1"/>
      <c r="D399" s="1"/>
      <c r="E399" s="1"/>
      <c r="M399" s="1"/>
    </row>
    <row r="400">
      <c r="A400" s="1"/>
      <c r="C400" s="1"/>
      <c r="D400" s="1"/>
      <c r="E400" s="1"/>
      <c r="M400" s="1"/>
    </row>
    <row r="401">
      <c r="A401" s="1"/>
      <c r="C401" s="1"/>
      <c r="D401" s="1"/>
      <c r="E401" s="1"/>
      <c r="M401" s="1"/>
    </row>
    <row r="402">
      <c r="A402" s="1"/>
      <c r="C402" s="1"/>
      <c r="D402" s="1"/>
      <c r="E402" s="1"/>
      <c r="M402" s="1"/>
    </row>
    <row r="403">
      <c r="A403" s="1"/>
      <c r="C403" s="1"/>
      <c r="D403" s="1"/>
      <c r="E403" s="1"/>
      <c r="M403" s="1"/>
    </row>
    <row r="404">
      <c r="A404" s="1"/>
      <c r="C404" s="1"/>
      <c r="D404" s="1"/>
      <c r="E404" s="1"/>
      <c r="M404" s="1"/>
    </row>
    <row r="405">
      <c r="A405" s="1"/>
      <c r="C405" s="1"/>
      <c r="D405" s="1"/>
      <c r="E405" s="1"/>
      <c r="M405" s="1"/>
    </row>
    <row r="406">
      <c r="A406" s="1"/>
      <c r="C406" s="1"/>
      <c r="D406" s="1"/>
      <c r="E406" s="1"/>
      <c r="M406" s="1"/>
    </row>
    <row r="407">
      <c r="A407" s="1"/>
      <c r="C407" s="1"/>
      <c r="D407" s="1"/>
      <c r="E407" s="1"/>
      <c r="M407" s="1"/>
    </row>
    <row r="408">
      <c r="A408" s="1"/>
      <c r="C408" s="1"/>
      <c r="D408" s="1"/>
      <c r="E408" s="1"/>
      <c r="M408" s="1"/>
    </row>
    <row r="409">
      <c r="A409" s="1"/>
      <c r="C409" s="1"/>
      <c r="D409" s="1"/>
      <c r="E409" s="1"/>
      <c r="M409" s="1"/>
    </row>
    <row r="410">
      <c r="A410" s="1"/>
      <c r="C410" s="1"/>
      <c r="D410" s="1"/>
      <c r="E410" s="1"/>
      <c r="M410" s="1"/>
    </row>
    <row r="411">
      <c r="A411" s="1"/>
      <c r="C411" s="1"/>
      <c r="D411" s="1"/>
      <c r="E411" s="1"/>
      <c r="M411" s="1"/>
    </row>
    <row r="412">
      <c r="A412" s="1"/>
      <c r="C412" s="1"/>
      <c r="D412" s="1"/>
      <c r="E412" s="1"/>
      <c r="M412" s="1"/>
    </row>
    <row r="413">
      <c r="A413" s="1"/>
      <c r="C413" s="1"/>
      <c r="D413" s="1"/>
      <c r="E413" s="1"/>
      <c r="M413" s="1"/>
    </row>
    <row r="414">
      <c r="A414" s="1"/>
      <c r="C414" s="1"/>
      <c r="D414" s="1"/>
      <c r="E414" s="1"/>
      <c r="M414" s="1"/>
    </row>
    <row r="415">
      <c r="A415" s="1"/>
      <c r="C415" s="1"/>
      <c r="D415" s="1"/>
      <c r="E415" s="1"/>
      <c r="M415" s="1"/>
    </row>
    <row r="416">
      <c r="A416" s="1"/>
      <c r="C416" s="1"/>
      <c r="D416" s="1"/>
      <c r="E416" s="1"/>
      <c r="M416" s="1"/>
    </row>
    <row r="417">
      <c r="A417" s="1"/>
      <c r="C417" s="1"/>
      <c r="D417" s="1"/>
      <c r="E417" s="1"/>
      <c r="M417" s="1"/>
    </row>
    <row r="418">
      <c r="A418" s="1"/>
      <c r="C418" s="1"/>
      <c r="D418" s="1"/>
      <c r="E418" s="1"/>
      <c r="M418" s="1"/>
    </row>
    <row r="419">
      <c r="A419" s="1"/>
      <c r="C419" s="1"/>
      <c r="D419" s="1"/>
      <c r="E419" s="1"/>
      <c r="M419" s="1"/>
    </row>
    <row r="420">
      <c r="A420" s="1"/>
      <c r="C420" s="1"/>
      <c r="D420" s="1"/>
      <c r="E420" s="1"/>
      <c r="M420" s="1"/>
    </row>
    <row r="421">
      <c r="A421" s="1"/>
      <c r="C421" s="1"/>
      <c r="D421" s="1"/>
      <c r="E421" s="1"/>
      <c r="M421" s="1"/>
    </row>
    <row r="422">
      <c r="A422" s="1"/>
      <c r="C422" s="1"/>
      <c r="D422" s="1"/>
      <c r="E422" s="1"/>
      <c r="M422" s="1"/>
    </row>
    <row r="423">
      <c r="A423" s="1"/>
      <c r="C423" s="1"/>
      <c r="D423" s="1"/>
      <c r="E423" s="1"/>
      <c r="M423" s="1"/>
    </row>
    <row r="424">
      <c r="A424" s="1"/>
      <c r="C424" s="1"/>
      <c r="D424" s="1"/>
      <c r="E424" s="1"/>
      <c r="M424" s="1"/>
    </row>
    <row r="425">
      <c r="A425" s="1"/>
      <c r="C425" s="1"/>
      <c r="D425" s="1"/>
      <c r="E425" s="1"/>
      <c r="M425" s="1"/>
    </row>
    <row r="426">
      <c r="A426" s="1"/>
      <c r="C426" s="1"/>
      <c r="D426" s="1"/>
      <c r="E426" s="1"/>
      <c r="M426" s="1"/>
    </row>
    <row r="427">
      <c r="A427" s="1"/>
      <c r="C427" s="1"/>
      <c r="D427" s="1"/>
      <c r="E427" s="1"/>
      <c r="M427" s="1"/>
    </row>
    <row r="428">
      <c r="A428" s="1"/>
      <c r="C428" s="1"/>
      <c r="D428" s="1"/>
      <c r="E428" s="1"/>
      <c r="M428" s="1"/>
    </row>
    <row r="429">
      <c r="A429" s="1"/>
      <c r="C429" s="1"/>
      <c r="D429" s="1"/>
      <c r="E429" s="1"/>
      <c r="M429" s="1"/>
    </row>
    <row r="430">
      <c r="A430" s="1"/>
      <c r="C430" s="1"/>
      <c r="D430" s="1"/>
      <c r="E430" s="1"/>
      <c r="M430" s="1"/>
    </row>
    <row r="431">
      <c r="A431" s="1"/>
      <c r="C431" s="1"/>
      <c r="D431" s="1"/>
      <c r="E431" s="1"/>
      <c r="M431" s="1"/>
    </row>
    <row r="432">
      <c r="A432" s="1"/>
      <c r="C432" s="1"/>
      <c r="D432" s="1"/>
      <c r="E432" s="1"/>
      <c r="M432" s="1"/>
    </row>
    <row r="433">
      <c r="A433" s="1"/>
      <c r="C433" s="1"/>
      <c r="D433" s="1"/>
      <c r="E433" s="1"/>
      <c r="M433" s="1"/>
    </row>
    <row r="434">
      <c r="A434" s="1"/>
      <c r="C434" s="1"/>
      <c r="D434" s="1"/>
      <c r="E434" s="1"/>
      <c r="M434" s="1"/>
    </row>
    <row r="435">
      <c r="A435" s="1"/>
      <c r="C435" s="1"/>
      <c r="D435" s="1"/>
      <c r="E435" s="1"/>
      <c r="M435" s="1"/>
    </row>
    <row r="436">
      <c r="A436" s="1"/>
      <c r="C436" s="1"/>
      <c r="D436" s="1"/>
      <c r="E436" s="1"/>
      <c r="M436" s="1"/>
    </row>
    <row r="437">
      <c r="A437" s="1"/>
      <c r="C437" s="1"/>
      <c r="D437" s="1"/>
      <c r="E437" s="1"/>
      <c r="M437" s="1"/>
    </row>
    <row r="438">
      <c r="A438" s="1"/>
      <c r="C438" s="1"/>
      <c r="D438" s="1"/>
      <c r="E438" s="1"/>
      <c r="M438" s="1"/>
    </row>
    <row r="439">
      <c r="A439" s="1"/>
      <c r="C439" s="1"/>
      <c r="D439" s="1"/>
      <c r="E439" s="1"/>
      <c r="M439" s="1"/>
    </row>
    <row r="440">
      <c r="A440" s="1"/>
      <c r="C440" s="1"/>
      <c r="D440" s="1"/>
      <c r="E440" s="1"/>
      <c r="M440" s="1"/>
    </row>
    <row r="441">
      <c r="A441" s="1"/>
      <c r="C441" s="1"/>
      <c r="D441" s="1"/>
      <c r="E441" s="1"/>
      <c r="M441" s="1"/>
    </row>
    <row r="442">
      <c r="A442" s="1"/>
      <c r="C442" s="1"/>
      <c r="D442" s="1"/>
      <c r="E442" s="1"/>
      <c r="M442" s="1"/>
    </row>
    <row r="443">
      <c r="A443" s="1"/>
      <c r="C443" s="1"/>
      <c r="D443" s="1"/>
      <c r="E443" s="1"/>
      <c r="M443" s="1"/>
    </row>
    <row r="444">
      <c r="A444" s="1"/>
      <c r="C444" s="1"/>
      <c r="D444" s="1"/>
      <c r="E444" s="1"/>
      <c r="M444" s="1"/>
    </row>
    <row r="445">
      <c r="A445" s="1"/>
      <c r="C445" s="1"/>
      <c r="D445" s="1"/>
      <c r="E445" s="1"/>
      <c r="M445" s="1"/>
    </row>
    <row r="446">
      <c r="A446" s="1"/>
      <c r="C446" s="1"/>
      <c r="D446" s="1"/>
      <c r="E446" s="1"/>
      <c r="M446" s="1"/>
    </row>
    <row r="447">
      <c r="A447" s="1"/>
      <c r="C447" s="1"/>
      <c r="D447" s="1"/>
      <c r="E447" s="1"/>
      <c r="M447" s="1"/>
    </row>
    <row r="448">
      <c r="A448" s="1"/>
      <c r="C448" s="1"/>
      <c r="D448" s="1"/>
      <c r="E448" s="1"/>
      <c r="M448" s="1"/>
    </row>
    <row r="449">
      <c r="A449" s="1"/>
      <c r="C449" s="1"/>
      <c r="D449" s="1"/>
      <c r="E449" s="1"/>
      <c r="M449" s="1"/>
    </row>
    <row r="450">
      <c r="A450" s="1"/>
      <c r="C450" s="1"/>
      <c r="D450" s="1"/>
      <c r="E450" s="1"/>
      <c r="M450" s="1"/>
    </row>
    <row r="451">
      <c r="A451" s="1"/>
      <c r="C451" s="1"/>
      <c r="D451" s="1"/>
      <c r="E451" s="1"/>
      <c r="M451" s="1"/>
    </row>
    <row r="452">
      <c r="A452" s="1"/>
      <c r="C452" s="1"/>
      <c r="D452" s="1"/>
      <c r="E452" s="1"/>
      <c r="M452" s="1"/>
    </row>
    <row r="453">
      <c r="A453" s="1"/>
      <c r="C453" s="1"/>
      <c r="D453" s="1"/>
      <c r="E453" s="1"/>
      <c r="M453" s="1"/>
    </row>
    <row r="454">
      <c r="A454" s="1"/>
      <c r="C454" s="1"/>
      <c r="D454" s="1"/>
      <c r="E454" s="1"/>
      <c r="M454" s="1"/>
    </row>
    <row r="455">
      <c r="A455" s="1"/>
      <c r="C455" s="1"/>
      <c r="D455" s="1"/>
      <c r="E455" s="1"/>
      <c r="M455" s="1"/>
    </row>
    <row r="456">
      <c r="A456" s="1"/>
      <c r="C456" s="1"/>
      <c r="D456" s="1"/>
      <c r="E456" s="1"/>
      <c r="M456" s="1"/>
    </row>
    <row r="457">
      <c r="A457" s="1"/>
      <c r="C457" s="1"/>
      <c r="D457" s="1"/>
      <c r="E457" s="1"/>
      <c r="M457" s="1"/>
    </row>
    <row r="458">
      <c r="A458" s="1"/>
      <c r="C458" s="1"/>
      <c r="D458" s="1"/>
      <c r="E458" s="1"/>
      <c r="M458" s="1"/>
    </row>
    <row r="459">
      <c r="A459" s="1"/>
      <c r="C459" s="1"/>
      <c r="D459" s="1"/>
      <c r="E459" s="1"/>
      <c r="M459" s="1"/>
    </row>
    <row r="460">
      <c r="A460" s="1"/>
      <c r="C460" s="1"/>
      <c r="D460" s="1"/>
      <c r="E460" s="1"/>
      <c r="M460" s="1"/>
    </row>
    <row r="461">
      <c r="A461" s="1"/>
      <c r="C461" s="1"/>
      <c r="D461" s="1"/>
      <c r="E461" s="1"/>
      <c r="M461" s="1"/>
    </row>
    <row r="462">
      <c r="A462" s="1"/>
      <c r="C462" s="1"/>
      <c r="D462" s="1"/>
      <c r="E462" s="1"/>
      <c r="M462" s="1"/>
    </row>
    <row r="463">
      <c r="A463" s="1"/>
      <c r="C463" s="1"/>
      <c r="D463" s="1"/>
      <c r="E463" s="1"/>
      <c r="M463" s="1"/>
    </row>
    <row r="464">
      <c r="A464" s="1"/>
      <c r="C464" s="1"/>
      <c r="D464" s="1"/>
      <c r="E464" s="1"/>
      <c r="M464" s="1"/>
    </row>
    <row r="465">
      <c r="A465" s="1"/>
      <c r="C465" s="1"/>
      <c r="D465" s="1"/>
      <c r="E465" s="1"/>
      <c r="M465" s="1"/>
    </row>
    <row r="466">
      <c r="A466" s="1"/>
      <c r="C466" s="1"/>
      <c r="D466" s="1"/>
      <c r="E466" s="1"/>
      <c r="M466" s="1"/>
    </row>
    <row r="467">
      <c r="A467" s="1"/>
      <c r="C467" s="1"/>
      <c r="D467" s="1"/>
      <c r="E467" s="1"/>
      <c r="M467" s="1"/>
    </row>
    <row r="468">
      <c r="A468" s="1"/>
      <c r="C468" s="1"/>
      <c r="D468" s="1"/>
      <c r="E468" s="1"/>
      <c r="M468" s="1"/>
    </row>
    <row r="469">
      <c r="A469" s="1"/>
      <c r="C469" s="1"/>
      <c r="D469" s="1"/>
      <c r="E469" s="1"/>
      <c r="M469" s="1"/>
    </row>
    <row r="470">
      <c r="A470" s="1"/>
      <c r="C470" s="1"/>
      <c r="D470" s="1"/>
      <c r="E470" s="1"/>
      <c r="M470" s="1"/>
    </row>
    <row r="471">
      <c r="A471" s="1"/>
      <c r="C471" s="1"/>
      <c r="D471" s="1"/>
      <c r="E471" s="1"/>
      <c r="M471" s="1"/>
    </row>
    <row r="472">
      <c r="A472" s="1"/>
      <c r="C472" s="1"/>
      <c r="D472" s="1"/>
      <c r="E472" s="1"/>
      <c r="M472" s="1"/>
    </row>
    <row r="473">
      <c r="A473" s="1"/>
      <c r="C473" s="1"/>
      <c r="D473" s="1"/>
      <c r="E473" s="1"/>
      <c r="M473" s="1"/>
    </row>
    <row r="474">
      <c r="A474" s="1"/>
      <c r="C474" s="1"/>
      <c r="D474" s="1"/>
      <c r="E474" s="1"/>
      <c r="M474" s="1"/>
    </row>
    <row r="475">
      <c r="A475" s="1"/>
      <c r="C475" s="1"/>
      <c r="D475" s="1"/>
      <c r="E475" s="1"/>
      <c r="M475" s="1"/>
    </row>
    <row r="476">
      <c r="A476" s="1"/>
      <c r="C476" s="1"/>
      <c r="D476" s="1"/>
      <c r="E476" s="1"/>
      <c r="M476" s="1"/>
    </row>
    <row r="477">
      <c r="A477" s="1"/>
      <c r="C477" s="1"/>
      <c r="D477" s="1"/>
      <c r="E477" s="1"/>
      <c r="M477" s="1"/>
    </row>
    <row r="478">
      <c r="A478" s="1"/>
      <c r="C478" s="1"/>
      <c r="D478" s="1"/>
      <c r="E478" s="1"/>
      <c r="M478" s="1"/>
    </row>
    <row r="479">
      <c r="A479" s="1"/>
      <c r="C479" s="1"/>
      <c r="D479" s="1"/>
      <c r="E479" s="1"/>
      <c r="M479" s="1"/>
    </row>
    <row r="480">
      <c r="A480" s="1"/>
      <c r="C480" s="1"/>
      <c r="D480" s="1"/>
      <c r="E480" s="1"/>
      <c r="M480" s="1"/>
    </row>
    <row r="481">
      <c r="A481" s="1"/>
      <c r="C481" s="1"/>
      <c r="D481" s="1"/>
      <c r="E481" s="1"/>
      <c r="M481" s="1"/>
    </row>
    <row r="482">
      <c r="A482" s="1"/>
      <c r="C482" s="1"/>
      <c r="D482" s="1"/>
      <c r="E482" s="1"/>
      <c r="M482" s="1"/>
    </row>
    <row r="483">
      <c r="A483" s="1"/>
      <c r="C483" s="1"/>
      <c r="D483" s="1"/>
      <c r="E483" s="1"/>
      <c r="M483" s="1"/>
    </row>
    <row r="484">
      <c r="A484" s="1"/>
      <c r="C484" s="1"/>
      <c r="D484" s="1"/>
      <c r="E484" s="1"/>
      <c r="M484" s="1"/>
    </row>
    <row r="485">
      <c r="A485" s="1"/>
      <c r="C485" s="1"/>
      <c r="D485" s="1"/>
      <c r="E485" s="1"/>
      <c r="M485" s="1"/>
    </row>
    <row r="486">
      <c r="A486" s="1"/>
      <c r="C486" s="1"/>
      <c r="D486" s="1"/>
      <c r="E486" s="1"/>
      <c r="M486" s="1"/>
    </row>
    <row r="487">
      <c r="A487" s="1"/>
      <c r="C487" s="1"/>
      <c r="D487" s="1"/>
      <c r="E487" s="1"/>
      <c r="M487" s="1"/>
    </row>
    <row r="488">
      <c r="A488" s="1"/>
      <c r="C488" s="1"/>
      <c r="D488" s="1"/>
      <c r="E488" s="1"/>
      <c r="M488" s="1"/>
    </row>
    <row r="489">
      <c r="A489" s="1"/>
      <c r="C489" s="1"/>
      <c r="D489" s="1"/>
      <c r="E489" s="1"/>
      <c r="M489" s="1"/>
    </row>
    <row r="490">
      <c r="A490" s="1"/>
      <c r="C490" s="1"/>
      <c r="D490" s="1"/>
      <c r="E490" s="1"/>
      <c r="M490" s="1"/>
    </row>
    <row r="491">
      <c r="A491" s="1"/>
      <c r="C491" s="1"/>
      <c r="D491" s="1"/>
      <c r="E491" s="1"/>
      <c r="M491" s="1"/>
    </row>
    <row r="492">
      <c r="A492" s="1"/>
      <c r="C492" s="1"/>
      <c r="D492" s="1"/>
      <c r="E492" s="1"/>
      <c r="M492" s="1"/>
    </row>
    <row r="493">
      <c r="A493" s="1"/>
      <c r="C493" s="1"/>
      <c r="D493" s="1"/>
      <c r="E493" s="1"/>
      <c r="M493" s="1"/>
    </row>
    <row r="494">
      <c r="A494" s="1"/>
      <c r="C494" s="1"/>
      <c r="D494" s="1"/>
      <c r="E494" s="1"/>
      <c r="M494" s="1"/>
    </row>
    <row r="495">
      <c r="A495" s="1"/>
      <c r="C495" s="1"/>
      <c r="D495" s="1"/>
      <c r="E495" s="1"/>
      <c r="M495" s="1"/>
    </row>
    <row r="496">
      <c r="A496" s="1"/>
      <c r="C496" s="1"/>
      <c r="D496" s="1"/>
      <c r="E496" s="1"/>
      <c r="M496" s="1"/>
    </row>
    <row r="497">
      <c r="A497" s="1"/>
      <c r="C497" s="1"/>
      <c r="D497" s="1"/>
      <c r="E497" s="1"/>
      <c r="M497" s="1"/>
    </row>
    <row r="498">
      <c r="A498" s="1"/>
      <c r="C498" s="1"/>
      <c r="D498" s="1"/>
      <c r="E498" s="1"/>
      <c r="M498" s="1"/>
    </row>
    <row r="499">
      <c r="A499" s="1"/>
      <c r="C499" s="1"/>
      <c r="D499" s="1"/>
      <c r="E499" s="1"/>
      <c r="M499" s="1"/>
    </row>
    <row r="500">
      <c r="A500" s="1"/>
      <c r="C500" s="1"/>
      <c r="D500" s="1"/>
      <c r="E500" s="1"/>
      <c r="M500" s="1"/>
    </row>
    <row r="501">
      <c r="A501" s="1"/>
      <c r="C501" s="1"/>
      <c r="D501" s="1"/>
      <c r="E501" s="1"/>
      <c r="M501" s="1"/>
    </row>
    <row r="502">
      <c r="A502" s="1"/>
      <c r="C502" s="1"/>
      <c r="D502" s="1"/>
      <c r="E502" s="1"/>
      <c r="M502" s="1"/>
    </row>
    <row r="503">
      <c r="A503" s="1"/>
      <c r="C503" s="1"/>
      <c r="D503" s="1"/>
      <c r="E503" s="1"/>
      <c r="M503" s="1"/>
    </row>
    <row r="504">
      <c r="A504" s="1"/>
      <c r="C504" s="1"/>
      <c r="D504" s="1"/>
      <c r="E504" s="1"/>
      <c r="M504" s="1"/>
    </row>
    <row r="505">
      <c r="A505" s="1"/>
      <c r="C505" s="1"/>
      <c r="D505" s="1"/>
      <c r="E505" s="1"/>
      <c r="M505" s="1"/>
    </row>
    <row r="506">
      <c r="A506" s="1"/>
      <c r="C506" s="1"/>
      <c r="D506" s="1"/>
      <c r="E506" s="1"/>
      <c r="M506" s="1"/>
    </row>
    <row r="507">
      <c r="A507" s="1"/>
      <c r="C507" s="1"/>
      <c r="D507" s="1"/>
      <c r="E507" s="1"/>
      <c r="M507" s="1"/>
    </row>
    <row r="508">
      <c r="A508" s="1"/>
      <c r="C508" s="1"/>
      <c r="D508" s="1"/>
      <c r="E508" s="1"/>
      <c r="M508" s="1"/>
    </row>
    <row r="509">
      <c r="A509" s="1"/>
      <c r="C509" s="1"/>
      <c r="D509" s="1"/>
      <c r="E509" s="1"/>
      <c r="M509" s="1"/>
    </row>
    <row r="510">
      <c r="A510" s="1"/>
      <c r="C510" s="1"/>
      <c r="D510" s="1"/>
      <c r="E510" s="1"/>
      <c r="M510" s="1"/>
    </row>
    <row r="511">
      <c r="A511" s="1"/>
      <c r="C511" s="1"/>
      <c r="D511" s="1"/>
      <c r="E511" s="1"/>
      <c r="M511" s="1"/>
    </row>
    <row r="512">
      <c r="A512" s="1"/>
      <c r="C512" s="1"/>
      <c r="D512" s="1"/>
      <c r="E512" s="1"/>
      <c r="M512" s="1"/>
    </row>
    <row r="513">
      <c r="A513" s="1"/>
      <c r="C513" s="1"/>
      <c r="D513" s="1"/>
      <c r="E513" s="1"/>
      <c r="M513" s="1"/>
    </row>
    <row r="514">
      <c r="A514" s="1"/>
      <c r="C514" s="1"/>
      <c r="D514" s="1"/>
      <c r="E514" s="1"/>
      <c r="M514" s="1"/>
    </row>
    <row r="515">
      <c r="A515" s="1"/>
      <c r="C515" s="1"/>
      <c r="D515" s="1"/>
      <c r="E515" s="1"/>
      <c r="M515" s="1"/>
    </row>
    <row r="516">
      <c r="A516" s="1"/>
      <c r="C516" s="1"/>
      <c r="D516" s="1"/>
      <c r="E516" s="1"/>
      <c r="M516" s="1"/>
    </row>
    <row r="517">
      <c r="A517" s="1"/>
      <c r="C517" s="1"/>
      <c r="D517" s="1"/>
      <c r="E517" s="1"/>
      <c r="M517" s="1"/>
    </row>
    <row r="518">
      <c r="A518" s="1"/>
      <c r="C518" s="1"/>
      <c r="D518" s="1"/>
      <c r="E518" s="1"/>
      <c r="M518" s="1"/>
    </row>
    <row r="519">
      <c r="A519" s="1"/>
      <c r="C519" s="1"/>
      <c r="D519" s="1"/>
      <c r="E519" s="1"/>
      <c r="M519" s="1"/>
    </row>
    <row r="520">
      <c r="A520" s="1"/>
      <c r="C520" s="1"/>
      <c r="D520" s="1"/>
      <c r="E520" s="1"/>
      <c r="M520" s="1"/>
    </row>
    <row r="521">
      <c r="A521" s="1"/>
      <c r="C521" s="1"/>
      <c r="D521" s="1"/>
      <c r="E521" s="1"/>
      <c r="M521" s="1"/>
    </row>
    <row r="522">
      <c r="A522" s="1"/>
      <c r="C522" s="1"/>
      <c r="D522" s="1"/>
      <c r="E522" s="1"/>
      <c r="M522" s="1"/>
    </row>
    <row r="523">
      <c r="A523" s="1"/>
      <c r="C523" s="1"/>
      <c r="D523" s="1"/>
      <c r="E523" s="1"/>
      <c r="M523" s="1"/>
    </row>
    <row r="524">
      <c r="A524" s="1"/>
      <c r="C524" s="1"/>
      <c r="D524" s="1"/>
      <c r="E524" s="1"/>
      <c r="M524" s="1"/>
    </row>
    <row r="525">
      <c r="A525" s="1"/>
      <c r="C525" s="1"/>
      <c r="D525" s="1"/>
      <c r="E525" s="1"/>
      <c r="M525" s="1"/>
    </row>
    <row r="526">
      <c r="A526" s="1"/>
      <c r="C526" s="1"/>
      <c r="D526" s="1"/>
      <c r="E526" s="1"/>
      <c r="M526" s="1"/>
    </row>
    <row r="527">
      <c r="A527" s="1"/>
      <c r="C527" s="1"/>
      <c r="D527" s="1"/>
      <c r="E527" s="1"/>
      <c r="M527" s="1"/>
    </row>
    <row r="528">
      <c r="A528" s="1"/>
      <c r="C528" s="1"/>
      <c r="D528" s="1"/>
      <c r="E528" s="1"/>
      <c r="M528" s="1"/>
    </row>
    <row r="529">
      <c r="A529" s="1"/>
      <c r="C529" s="1"/>
      <c r="D529" s="1"/>
      <c r="E529" s="1"/>
      <c r="M529" s="1"/>
    </row>
    <row r="530">
      <c r="A530" s="1"/>
      <c r="C530" s="1"/>
      <c r="D530" s="1"/>
      <c r="E530" s="1"/>
      <c r="M530" s="1"/>
    </row>
    <row r="531">
      <c r="A531" s="1"/>
      <c r="C531" s="1"/>
      <c r="D531" s="1"/>
      <c r="E531" s="1"/>
      <c r="M531" s="1"/>
    </row>
    <row r="532">
      <c r="A532" s="1"/>
      <c r="C532" s="1"/>
      <c r="D532" s="1"/>
      <c r="E532" s="1"/>
      <c r="M532" s="1"/>
    </row>
    <row r="533">
      <c r="A533" s="1"/>
      <c r="C533" s="1"/>
      <c r="D533" s="1"/>
      <c r="E533" s="1"/>
      <c r="M533" s="1"/>
    </row>
    <row r="534">
      <c r="A534" s="1"/>
      <c r="C534" s="1"/>
      <c r="D534" s="1"/>
      <c r="E534" s="1"/>
      <c r="M534" s="1"/>
    </row>
    <row r="535">
      <c r="A535" s="1"/>
      <c r="C535" s="1"/>
      <c r="D535" s="1"/>
      <c r="E535" s="1"/>
      <c r="M535" s="1"/>
    </row>
    <row r="536">
      <c r="A536" s="1"/>
      <c r="C536" s="1"/>
      <c r="D536" s="1"/>
      <c r="E536" s="1"/>
      <c r="M536" s="1"/>
    </row>
    <row r="537">
      <c r="A537" s="1"/>
      <c r="C537" s="1"/>
      <c r="D537" s="1"/>
      <c r="E537" s="1"/>
      <c r="M537" s="1"/>
    </row>
    <row r="538">
      <c r="A538" s="1"/>
      <c r="C538" s="1"/>
      <c r="D538" s="1"/>
      <c r="E538" s="1"/>
      <c r="M538" s="1"/>
    </row>
    <row r="539">
      <c r="A539" s="1"/>
      <c r="C539" s="1"/>
      <c r="D539" s="1"/>
      <c r="E539" s="1"/>
      <c r="M539" s="1"/>
    </row>
    <row r="540">
      <c r="A540" s="1"/>
      <c r="C540" s="1"/>
      <c r="D540" s="1"/>
      <c r="E540" s="1"/>
      <c r="M540" s="1"/>
    </row>
    <row r="541">
      <c r="A541" s="1"/>
      <c r="C541" s="1"/>
      <c r="D541" s="1"/>
      <c r="E541" s="1"/>
      <c r="M541" s="1"/>
    </row>
    <row r="542">
      <c r="A542" s="1"/>
      <c r="C542" s="1"/>
      <c r="D542" s="1"/>
      <c r="E542" s="1"/>
      <c r="M542" s="1"/>
    </row>
    <row r="543">
      <c r="A543" s="1"/>
      <c r="C543" s="1"/>
      <c r="D543" s="1"/>
      <c r="E543" s="1"/>
      <c r="M543" s="1"/>
    </row>
    <row r="544">
      <c r="A544" s="1"/>
      <c r="C544" s="1"/>
      <c r="D544" s="1"/>
      <c r="E544" s="1"/>
      <c r="M544" s="1"/>
    </row>
    <row r="545">
      <c r="A545" s="1"/>
      <c r="C545" s="1"/>
      <c r="D545" s="1"/>
      <c r="E545" s="1"/>
      <c r="M545" s="1"/>
    </row>
    <row r="546">
      <c r="A546" s="1"/>
      <c r="C546" s="1"/>
      <c r="D546" s="1"/>
      <c r="E546" s="1"/>
      <c r="M546" s="1"/>
    </row>
    <row r="547">
      <c r="A547" s="1"/>
      <c r="C547" s="1"/>
      <c r="D547" s="1"/>
      <c r="E547" s="1"/>
      <c r="M547" s="1"/>
    </row>
    <row r="548">
      <c r="A548" s="1"/>
      <c r="C548" s="1"/>
      <c r="D548" s="1"/>
      <c r="E548" s="1"/>
      <c r="M548" s="1"/>
    </row>
    <row r="549">
      <c r="A549" s="1"/>
      <c r="C549" s="1"/>
      <c r="D549" s="1"/>
      <c r="E549" s="1"/>
      <c r="M549" s="1"/>
    </row>
    <row r="550">
      <c r="A550" s="1"/>
      <c r="C550" s="1"/>
      <c r="D550" s="1"/>
      <c r="E550" s="1"/>
      <c r="M550" s="1"/>
    </row>
    <row r="551">
      <c r="A551" s="1"/>
      <c r="C551" s="1"/>
      <c r="D551" s="1"/>
      <c r="E551" s="1"/>
      <c r="M551" s="1"/>
    </row>
    <row r="552">
      <c r="A552" s="1"/>
      <c r="C552" s="1"/>
      <c r="D552" s="1"/>
      <c r="E552" s="1"/>
      <c r="M552" s="1"/>
    </row>
    <row r="553">
      <c r="A553" s="1"/>
      <c r="C553" s="1"/>
      <c r="D553" s="1"/>
      <c r="E553" s="1"/>
      <c r="M553" s="1"/>
    </row>
    <row r="554">
      <c r="A554" s="1"/>
      <c r="C554" s="1"/>
      <c r="D554" s="1"/>
      <c r="E554" s="1"/>
      <c r="M554" s="1"/>
    </row>
    <row r="555">
      <c r="A555" s="1"/>
      <c r="C555" s="1"/>
      <c r="D555" s="1"/>
      <c r="E555" s="1"/>
      <c r="M555" s="1"/>
    </row>
    <row r="556">
      <c r="A556" s="1"/>
      <c r="C556" s="1"/>
      <c r="D556" s="1"/>
      <c r="E556" s="1"/>
      <c r="M556" s="1"/>
    </row>
    <row r="557">
      <c r="A557" s="1"/>
      <c r="C557" s="1"/>
      <c r="D557" s="1"/>
      <c r="E557" s="1"/>
      <c r="M557" s="1"/>
    </row>
    <row r="558">
      <c r="A558" s="1"/>
      <c r="C558" s="1"/>
      <c r="D558" s="1"/>
      <c r="E558" s="1"/>
      <c r="M558" s="1"/>
    </row>
    <row r="559">
      <c r="A559" s="1"/>
      <c r="C559" s="1"/>
      <c r="D559" s="1"/>
      <c r="E559" s="1"/>
      <c r="M559" s="1"/>
    </row>
    <row r="560">
      <c r="A560" s="1"/>
      <c r="C560" s="1"/>
      <c r="D560" s="1"/>
      <c r="E560" s="1"/>
      <c r="M560" s="1"/>
    </row>
    <row r="561">
      <c r="A561" s="1"/>
      <c r="C561" s="1"/>
      <c r="D561" s="1"/>
      <c r="E561" s="1"/>
      <c r="M561" s="1"/>
    </row>
    <row r="562">
      <c r="A562" s="1"/>
      <c r="C562" s="1"/>
      <c r="D562" s="1"/>
      <c r="E562" s="1"/>
      <c r="M562" s="1"/>
    </row>
    <row r="563">
      <c r="A563" s="1"/>
      <c r="C563" s="1"/>
      <c r="D563" s="1"/>
      <c r="E563" s="1"/>
      <c r="M563" s="1"/>
    </row>
    <row r="564">
      <c r="A564" s="1"/>
      <c r="C564" s="1"/>
      <c r="D564" s="1"/>
      <c r="E564" s="1"/>
      <c r="M564" s="1"/>
    </row>
    <row r="565">
      <c r="A565" s="1"/>
      <c r="C565" s="1"/>
      <c r="D565" s="1"/>
      <c r="E565" s="1"/>
      <c r="M565" s="1"/>
    </row>
    <row r="566">
      <c r="A566" s="1"/>
      <c r="C566" s="1"/>
      <c r="D566" s="1"/>
      <c r="E566" s="1"/>
      <c r="M566" s="1"/>
    </row>
    <row r="567">
      <c r="A567" s="1"/>
      <c r="C567" s="1"/>
      <c r="D567" s="1"/>
      <c r="E567" s="1"/>
      <c r="M567" s="1"/>
    </row>
    <row r="568">
      <c r="A568" s="1"/>
      <c r="C568" s="1"/>
      <c r="D568" s="1"/>
      <c r="E568" s="1"/>
      <c r="M568" s="1"/>
    </row>
    <row r="569">
      <c r="A569" s="1"/>
      <c r="C569" s="1"/>
      <c r="D569" s="1"/>
      <c r="E569" s="1"/>
      <c r="M569" s="1"/>
    </row>
    <row r="570">
      <c r="A570" s="1"/>
      <c r="C570" s="1"/>
      <c r="D570" s="1"/>
      <c r="E570" s="1"/>
      <c r="M570" s="1"/>
    </row>
    <row r="571">
      <c r="A571" s="1"/>
      <c r="C571" s="1"/>
      <c r="D571" s="1"/>
      <c r="E571" s="1"/>
      <c r="M571" s="1"/>
    </row>
    <row r="572">
      <c r="A572" s="1"/>
      <c r="C572" s="1"/>
      <c r="D572" s="1"/>
      <c r="E572" s="1"/>
      <c r="M572" s="1"/>
    </row>
    <row r="573">
      <c r="A573" s="1"/>
      <c r="C573" s="1"/>
      <c r="D573" s="1"/>
      <c r="E573" s="1"/>
      <c r="M573" s="1"/>
    </row>
    <row r="574">
      <c r="A574" s="1"/>
      <c r="C574" s="1"/>
      <c r="D574" s="1"/>
      <c r="E574" s="1"/>
      <c r="M574" s="1"/>
    </row>
    <row r="575">
      <c r="A575" s="1"/>
      <c r="C575" s="1"/>
      <c r="D575" s="1"/>
      <c r="E575" s="1"/>
      <c r="M575" s="1"/>
    </row>
    <row r="576">
      <c r="A576" s="1"/>
      <c r="C576" s="1"/>
      <c r="D576" s="1"/>
      <c r="E576" s="1"/>
      <c r="M576" s="1"/>
    </row>
    <row r="577">
      <c r="A577" s="1"/>
      <c r="C577" s="1"/>
      <c r="D577" s="1"/>
      <c r="E577" s="1"/>
      <c r="M577" s="1"/>
    </row>
    <row r="578">
      <c r="A578" s="1"/>
      <c r="C578" s="1"/>
      <c r="D578" s="1"/>
      <c r="E578" s="1"/>
      <c r="M578" s="1"/>
    </row>
    <row r="579">
      <c r="A579" s="1"/>
      <c r="C579" s="1"/>
      <c r="D579" s="1"/>
      <c r="E579" s="1"/>
      <c r="M579" s="1"/>
    </row>
    <row r="580">
      <c r="A580" s="1"/>
      <c r="C580" s="1"/>
      <c r="D580" s="1"/>
      <c r="E580" s="1"/>
      <c r="M580" s="1"/>
    </row>
    <row r="581">
      <c r="A581" s="1"/>
      <c r="C581" s="1"/>
      <c r="D581" s="1"/>
      <c r="E581" s="1"/>
      <c r="M581" s="1"/>
    </row>
    <row r="582">
      <c r="A582" s="1"/>
      <c r="C582" s="1"/>
      <c r="D582" s="1"/>
      <c r="E582" s="1"/>
      <c r="M582" s="1"/>
    </row>
    <row r="583">
      <c r="A583" s="1"/>
      <c r="C583" s="1"/>
      <c r="D583" s="1"/>
      <c r="E583" s="1"/>
      <c r="M583" s="1"/>
    </row>
    <row r="584">
      <c r="A584" s="1"/>
      <c r="C584" s="1"/>
      <c r="D584" s="1"/>
      <c r="E584" s="1"/>
      <c r="M584" s="1"/>
    </row>
    <row r="585">
      <c r="A585" s="1"/>
      <c r="C585" s="1"/>
      <c r="D585" s="1"/>
      <c r="E585" s="1"/>
      <c r="M585" s="1"/>
    </row>
    <row r="586">
      <c r="A586" s="1"/>
      <c r="C586" s="1"/>
      <c r="D586" s="1"/>
      <c r="E586" s="1"/>
      <c r="M586" s="1"/>
    </row>
    <row r="587">
      <c r="A587" s="1"/>
      <c r="C587" s="1"/>
      <c r="D587" s="1"/>
      <c r="E587" s="1"/>
      <c r="M587" s="1"/>
    </row>
    <row r="588">
      <c r="A588" s="1"/>
      <c r="C588" s="1"/>
      <c r="D588" s="1"/>
      <c r="E588" s="1"/>
      <c r="M588" s="1"/>
    </row>
    <row r="589">
      <c r="A589" s="1"/>
      <c r="C589" s="1"/>
      <c r="D589" s="1"/>
      <c r="E589" s="1"/>
      <c r="M589" s="1"/>
    </row>
    <row r="590">
      <c r="A590" s="1"/>
      <c r="C590" s="1"/>
      <c r="D590" s="1"/>
      <c r="E590" s="1"/>
      <c r="M590" s="1"/>
    </row>
    <row r="591">
      <c r="A591" s="1"/>
      <c r="C591" s="1"/>
      <c r="D591" s="1"/>
      <c r="E591" s="1"/>
      <c r="M591" s="1"/>
    </row>
    <row r="592">
      <c r="A592" s="1"/>
      <c r="C592" s="1"/>
      <c r="D592" s="1"/>
      <c r="E592" s="1"/>
      <c r="M592" s="1"/>
    </row>
    <row r="593">
      <c r="A593" s="1"/>
      <c r="C593" s="1"/>
      <c r="D593" s="1"/>
      <c r="E593" s="1"/>
      <c r="M593" s="1"/>
    </row>
    <row r="594">
      <c r="A594" s="1"/>
      <c r="C594" s="1"/>
      <c r="D594" s="1"/>
      <c r="E594" s="1"/>
      <c r="M594" s="1"/>
    </row>
    <row r="595">
      <c r="A595" s="1"/>
      <c r="C595" s="1"/>
      <c r="D595" s="1"/>
      <c r="E595" s="1"/>
      <c r="M595" s="1"/>
    </row>
    <row r="596">
      <c r="A596" s="1"/>
      <c r="C596" s="1"/>
      <c r="D596" s="1"/>
      <c r="E596" s="1"/>
      <c r="M596" s="1"/>
    </row>
    <row r="597">
      <c r="A597" s="1"/>
      <c r="C597" s="1"/>
      <c r="D597" s="1"/>
      <c r="E597" s="1"/>
      <c r="M597" s="1"/>
    </row>
    <row r="598">
      <c r="A598" s="1"/>
      <c r="C598" s="1"/>
      <c r="D598" s="1"/>
      <c r="E598" s="1"/>
      <c r="M598" s="1"/>
    </row>
    <row r="599">
      <c r="A599" s="1"/>
      <c r="C599" s="1"/>
      <c r="D599" s="1"/>
      <c r="E599" s="1"/>
      <c r="M599" s="1"/>
    </row>
    <row r="600">
      <c r="A600" s="1"/>
      <c r="C600" s="1"/>
      <c r="D600" s="1"/>
      <c r="E600" s="1"/>
      <c r="M600" s="1"/>
    </row>
    <row r="601">
      <c r="A601" s="1"/>
      <c r="C601" s="1"/>
      <c r="D601" s="1"/>
      <c r="E601" s="1"/>
      <c r="M601" s="1"/>
    </row>
    <row r="602">
      <c r="A602" s="1"/>
      <c r="C602" s="1"/>
      <c r="D602" s="1"/>
      <c r="E602" s="1"/>
      <c r="M602" s="1"/>
    </row>
    <row r="603">
      <c r="A603" s="1"/>
      <c r="C603" s="1"/>
      <c r="D603" s="1"/>
      <c r="E603" s="1"/>
      <c r="M603" s="1"/>
    </row>
    <row r="604">
      <c r="A604" s="1"/>
      <c r="C604" s="1"/>
      <c r="D604" s="1"/>
      <c r="E604" s="1"/>
      <c r="M604" s="1"/>
    </row>
    <row r="605">
      <c r="A605" s="1"/>
      <c r="C605" s="1"/>
      <c r="D605" s="1"/>
      <c r="E605" s="1"/>
      <c r="M605" s="1"/>
    </row>
    <row r="606">
      <c r="A606" s="1"/>
      <c r="C606" s="1"/>
      <c r="D606" s="1"/>
      <c r="E606" s="1"/>
      <c r="M606" s="1"/>
    </row>
    <row r="607">
      <c r="A607" s="1"/>
      <c r="C607" s="1"/>
      <c r="D607" s="1"/>
      <c r="E607" s="1"/>
      <c r="M607" s="1"/>
    </row>
    <row r="608">
      <c r="A608" s="1"/>
      <c r="C608" s="1"/>
      <c r="D608" s="1"/>
      <c r="E608" s="1"/>
      <c r="M608" s="1"/>
    </row>
    <row r="609">
      <c r="A609" s="1"/>
      <c r="C609" s="1"/>
      <c r="D609" s="1"/>
      <c r="E609" s="1"/>
      <c r="M609" s="1"/>
    </row>
    <row r="610">
      <c r="A610" s="1"/>
      <c r="C610" s="1"/>
      <c r="D610" s="1"/>
      <c r="E610" s="1"/>
      <c r="M610" s="1"/>
    </row>
    <row r="611">
      <c r="A611" s="1"/>
      <c r="C611" s="1"/>
      <c r="D611" s="1"/>
      <c r="E611" s="1"/>
      <c r="M611" s="1"/>
    </row>
    <row r="612">
      <c r="A612" s="1"/>
      <c r="C612" s="1"/>
      <c r="D612" s="1"/>
      <c r="E612" s="1"/>
      <c r="M612" s="1"/>
    </row>
    <row r="613">
      <c r="A613" s="1"/>
      <c r="C613" s="1"/>
      <c r="D613" s="1"/>
      <c r="E613" s="1"/>
      <c r="M613" s="1"/>
    </row>
    <row r="614">
      <c r="A614" s="1"/>
      <c r="C614" s="1"/>
      <c r="D614" s="1"/>
      <c r="E614" s="1"/>
      <c r="M614" s="1"/>
    </row>
    <row r="615">
      <c r="A615" s="1"/>
      <c r="C615" s="1"/>
      <c r="D615" s="1"/>
      <c r="E615" s="1"/>
      <c r="M615" s="1"/>
    </row>
    <row r="616">
      <c r="A616" s="1"/>
      <c r="C616" s="1"/>
      <c r="D616" s="1"/>
      <c r="E616" s="1"/>
      <c r="M616" s="1"/>
    </row>
    <row r="617">
      <c r="A617" s="1"/>
      <c r="C617" s="1"/>
      <c r="D617" s="1"/>
      <c r="E617" s="1"/>
      <c r="M617" s="1"/>
    </row>
    <row r="618">
      <c r="A618" s="1"/>
      <c r="C618" s="1"/>
      <c r="D618" s="1"/>
      <c r="E618" s="1"/>
      <c r="M618" s="1"/>
    </row>
    <row r="619">
      <c r="A619" s="1"/>
      <c r="C619" s="1"/>
      <c r="D619" s="1"/>
      <c r="E619" s="1"/>
      <c r="M619" s="1"/>
    </row>
    <row r="620">
      <c r="A620" s="1"/>
      <c r="C620" s="1"/>
      <c r="D620" s="1"/>
      <c r="E620" s="1"/>
      <c r="M620" s="1"/>
    </row>
    <row r="621">
      <c r="A621" s="1"/>
      <c r="C621" s="1"/>
      <c r="D621" s="1"/>
      <c r="E621" s="1"/>
      <c r="M621" s="1"/>
    </row>
    <row r="622">
      <c r="A622" s="1"/>
      <c r="C622" s="1"/>
      <c r="D622" s="1"/>
      <c r="E622" s="1"/>
      <c r="M622" s="1"/>
    </row>
    <row r="623">
      <c r="A623" s="1"/>
      <c r="C623" s="1"/>
      <c r="D623" s="1"/>
      <c r="E623" s="1"/>
      <c r="M623" s="1"/>
    </row>
    <row r="624">
      <c r="A624" s="1"/>
      <c r="C624" s="1"/>
      <c r="D624" s="1"/>
      <c r="E624" s="1"/>
      <c r="M624" s="1"/>
    </row>
    <row r="625">
      <c r="A625" s="1"/>
      <c r="C625" s="1"/>
      <c r="D625" s="1"/>
      <c r="E625" s="1"/>
      <c r="M625" s="1"/>
    </row>
    <row r="626">
      <c r="A626" s="1"/>
      <c r="C626" s="1"/>
      <c r="D626" s="1"/>
      <c r="E626" s="1"/>
      <c r="M626" s="1"/>
    </row>
    <row r="627">
      <c r="A627" s="1"/>
      <c r="C627" s="1"/>
      <c r="D627" s="1"/>
      <c r="E627" s="1"/>
      <c r="M627" s="1"/>
    </row>
    <row r="628">
      <c r="A628" s="1"/>
      <c r="C628" s="1"/>
      <c r="D628" s="1"/>
      <c r="E628" s="1"/>
      <c r="M628" s="1"/>
    </row>
    <row r="629">
      <c r="A629" s="1"/>
      <c r="C629" s="1"/>
      <c r="D629" s="1"/>
      <c r="E629" s="1"/>
      <c r="M629" s="1"/>
    </row>
    <row r="630">
      <c r="A630" s="1"/>
      <c r="C630" s="1"/>
      <c r="D630" s="1"/>
      <c r="E630" s="1"/>
      <c r="M630" s="1"/>
    </row>
    <row r="631">
      <c r="A631" s="1"/>
      <c r="C631" s="1"/>
      <c r="D631" s="1"/>
      <c r="E631" s="1"/>
      <c r="M631" s="1"/>
    </row>
    <row r="632">
      <c r="A632" s="1"/>
      <c r="C632" s="1"/>
      <c r="D632" s="1"/>
      <c r="E632" s="1"/>
      <c r="M632" s="1"/>
    </row>
    <row r="633">
      <c r="A633" s="1"/>
      <c r="C633" s="1"/>
      <c r="D633" s="1"/>
      <c r="E633" s="1"/>
      <c r="M633" s="1"/>
    </row>
    <row r="634">
      <c r="A634" s="1"/>
      <c r="C634" s="1"/>
      <c r="D634" s="1"/>
      <c r="E634" s="1"/>
      <c r="M634" s="1"/>
    </row>
    <row r="635">
      <c r="A635" s="1"/>
      <c r="C635" s="1"/>
      <c r="D635" s="1"/>
      <c r="E635" s="1"/>
      <c r="M635" s="1"/>
    </row>
    <row r="636">
      <c r="A636" s="1"/>
      <c r="C636" s="1"/>
      <c r="D636" s="1"/>
      <c r="E636" s="1"/>
      <c r="M636" s="1"/>
    </row>
    <row r="637">
      <c r="A637" s="1"/>
      <c r="C637" s="1"/>
      <c r="D637" s="1"/>
      <c r="E637" s="1"/>
      <c r="M637" s="1"/>
    </row>
    <row r="638">
      <c r="A638" s="1"/>
      <c r="C638" s="1"/>
      <c r="D638" s="1"/>
      <c r="E638" s="1"/>
      <c r="M638" s="1"/>
    </row>
    <row r="639">
      <c r="A639" s="1"/>
      <c r="C639" s="1"/>
      <c r="D639" s="1"/>
      <c r="E639" s="1"/>
      <c r="M639" s="1"/>
    </row>
    <row r="640">
      <c r="A640" s="1"/>
      <c r="C640" s="1"/>
      <c r="D640" s="1"/>
      <c r="E640" s="1"/>
      <c r="M640" s="1"/>
    </row>
    <row r="641">
      <c r="A641" s="1"/>
      <c r="C641" s="1"/>
      <c r="D641" s="1"/>
      <c r="E641" s="1"/>
      <c r="M641" s="1"/>
    </row>
    <row r="642">
      <c r="A642" s="1"/>
      <c r="C642" s="1"/>
      <c r="D642" s="1"/>
      <c r="E642" s="1"/>
      <c r="M642" s="1"/>
    </row>
    <row r="643">
      <c r="A643" s="1"/>
      <c r="C643" s="1"/>
      <c r="D643" s="1"/>
      <c r="E643" s="1"/>
      <c r="M643" s="1"/>
    </row>
    <row r="644">
      <c r="A644" s="1"/>
      <c r="C644" s="1"/>
      <c r="D644" s="1"/>
      <c r="E644" s="1"/>
      <c r="M644" s="1"/>
    </row>
    <row r="645">
      <c r="A645" s="1"/>
      <c r="C645" s="1"/>
      <c r="D645" s="1"/>
      <c r="E645" s="1"/>
      <c r="M645" s="1"/>
    </row>
    <row r="646">
      <c r="A646" s="1"/>
      <c r="C646" s="1"/>
      <c r="D646" s="1"/>
      <c r="E646" s="1"/>
      <c r="M646" s="1"/>
    </row>
    <row r="647">
      <c r="A647" s="1"/>
      <c r="C647" s="1"/>
      <c r="D647" s="1"/>
      <c r="E647" s="1"/>
      <c r="M647" s="1"/>
    </row>
    <row r="648">
      <c r="A648" s="1"/>
      <c r="C648" s="1"/>
      <c r="D648" s="1"/>
      <c r="E648" s="1"/>
      <c r="M648" s="1"/>
    </row>
    <row r="649">
      <c r="A649" s="1"/>
      <c r="C649" s="1"/>
      <c r="D649" s="1"/>
      <c r="E649" s="1"/>
      <c r="M649" s="1"/>
    </row>
    <row r="650">
      <c r="A650" s="1"/>
      <c r="C650" s="1"/>
      <c r="D650" s="1"/>
      <c r="E650" s="1"/>
      <c r="M650" s="1"/>
    </row>
    <row r="651">
      <c r="A651" s="1"/>
      <c r="C651" s="1"/>
      <c r="D651" s="1"/>
      <c r="E651" s="1"/>
      <c r="M651" s="1"/>
    </row>
    <row r="652">
      <c r="A652" s="1"/>
      <c r="C652" s="1"/>
      <c r="D652" s="1"/>
      <c r="E652" s="1"/>
      <c r="M652" s="1"/>
    </row>
    <row r="653">
      <c r="A653" s="1"/>
      <c r="C653" s="1"/>
      <c r="D653" s="1"/>
      <c r="E653" s="1"/>
      <c r="M653" s="1"/>
    </row>
    <row r="654">
      <c r="A654" s="1"/>
      <c r="C654" s="1"/>
      <c r="D654" s="1"/>
      <c r="E654" s="1"/>
      <c r="M654" s="1"/>
    </row>
    <row r="655">
      <c r="A655" s="1"/>
      <c r="C655" s="1"/>
      <c r="D655" s="1"/>
      <c r="E655" s="1"/>
      <c r="M655" s="1"/>
    </row>
    <row r="656">
      <c r="A656" s="1"/>
      <c r="C656" s="1"/>
      <c r="D656" s="1"/>
      <c r="E656" s="1"/>
      <c r="M656" s="1"/>
    </row>
    <row r="657">
      <c r="A657" s="1"/>
      <c r="C657" s="1"/>
      <c r="D657" s="1"/>
      <c r="E657" s="1"/>
      <c r="M657" s="1"/>
    </row>
    <row r="658">
      <c r="A658" s="1"/>
      <c r="C658" s="1"/>
      <c r="D658" s="1"/>
      <c r="E658" s="1"/>
      <c r="M658" s="1"/>
    </row>
    <row r="659">
      <c r="A659" s="1"/>
      <c r="C659" s="1"/>
      <c r="D659" s="1"/>
      <c r="E659" s="1"/>
      <c r="M659" s="1"/>
    </row>
    <row r="660">
      <c r="A660" s="1"/>
      <c r="C660" s="1"/>
      <c r="D660" s="1"/>
      <c r="E660" s="1"/>
      <c r="M660" s="1"/>
    </row>
    <row r="661">
      <c r="A661" s="1"/>
      <c r="C661" s="1"/>
      <c r="D661" s="1"/>
      <c r="E661" s="1"/>
      <c r="M661" s="1"/>
    </row>
    <row r="662">
      <c r="A662" s="1"/>
      <c r="C662" s="1"/>
      <c r="D662" s="1"/>
      <c r="E662" s="1"/>
      <c r="M662" s="1"/>
    </row>
    <row r="663">
      <c r="A663" s="1"/>
      <c r="C663" s="1"/>
      <c r="D663" s="1"/>
      <c r="E663" s="1"/>
      <c r="M663" s="1"/>
    </row>
    <row r="664">
      <c r="A664" s="1"/>
      <c r="C664" s="1"/>
      <c r="D664" s="1"/>
      <c r="E664" s="1"/>
      <c r="M664" s="1"/>
    </row>
    <row r="665">
      <c r="A665" s="1"/>
      <c r="C665" s="1"/>
      <c r="D665" s="1"/>
      <c r="E665" s="1"/>
      <c r="M665" s="1"/>
    </row>
    <row r="666">
      <c r="A666" s="1"/>
      <c r="C666" s="1"/>
      <c r="D666" s="1"/>
      <c r="E666" s="1"/>
      <c r="M666" s="1"/>
    </row>
    <row r="667">
      <c r="A667" s="1"/>
      <c r="C667" s="1"/>
      <c r="D667" s="1"/>
      <c r="E667" s="1"/>
      <c r="M667" s="1"/>
    </row>
    <row r="668">
      <c r="A668" s="1"/>
      <c r="C668" s="1"/>
      <c r="D668" s="1"/>
      <c r="E668" s="1"/>
      <c r="M668" s="1"/>
    </row>
    <row r="669">
      <c r="A669" s="1"/>
      <c r="C669" s="1"/>
      <c r="D669" s="1"/>
      <c r="E669" s="1"/>
      <c r="M669" s="1"/>
    </row>
    <row r="670">
      <c r="A670" s="1"/>
      <c r="C670" s="1"/>
      <c r="D670" s="1"/>
      <c r="E670" s="1"/>
      <c r="M670" s="1"/>
    </row>
    <row r="671">
      <c r="A671" s="1"/>
      <c r="C671" s="1"/>
      <c r="D671" s="1"/>
      <c r="E671" s="1"/>
      <c r="M671" s="1"/>
    </row>
    <row r="672">
      <c r="A672" s="1"/>
      <c r="C672" s="1"/>
      <c r="D672" s="1"/>
      <c r="E672" s="1"/>
      <c r="M672" s="1"/>
    </row>
    <row r="673">
      <c r="A673" s="1"/>
      <c r="C673" s="1"/>
      <c r="D673" s="1"/>
      <c r="E673" s="1"/>
      <c r="M673" s="1"/>
    </row>
    <row r="674">
      <c r="A674" s="1"/>
      <c r="C674" s="1"/>
      <c r="D674" s="1"/>
      <c r="E674" s="1"/>
      <c r="M674" s="1"/>
    </row>
    <row r="675">
      <c r="A675" s="1"/>
      <c r="C675" s="1"/>
      <c r="D675" s="1"/>
      <c r="E675" s="1"/>
      <c r="M675" s="1"/>
    </row>
    <row r="676">
      <c r="A676" s="1"/>
      <c r="C676" s="1"/>
      <c r="D676" s="1"/>
      <c r="E676" s="1"/>
      <c r="M676" s="1"/>
    </row>
    <row r="677">
      <c r="A677" s="1"/>
      <c r="C677" s="1"/>
      <c r="D677" s="1"/>
      <c r="E677" s="1"/>
      <c r="M677" s="1"/>
    </row>
    <row r="678">
      <c r="A678" s="1"/>
      <c r="C678" s="1"/>
      <c r="D678" s="1"/>
      <c r="E678" s="1"/>
      <c r="M678" s="1"/>
    </row>
    <row r="679">
      <c r="A679" s="1"/>
      <c r="C679" s="1"/>
      <c r="D679" s="1"/>
      <c r="E679" s="1"/>
      <c r="M679" s="1"/>
    </row>
    <row r="680">
      <c r="A680" s="1"/>
      <c r="C680" s="1"/>
      <c r="D680" s="1"/>
      <c r="E680" s="1"/>
      <c r="M680" s="1"/>
    </row>
    <row r="681">
      <c r="A681" s="1"/>
      <c r="C681" s="1"/>
      <c r="D681" s="1"/>
      <c r="E681" s="1"/>
      <c r="M681" s="1"/>
    </row>
    <row r="682">
      <c r="A682" s="1"/>
      <c r="C682" s="1"/>
      <c r="D682" s="1"/>
      <c r="E682" s="1"/>
      <c r="M682" s="1"/>
    </row>
    <row r="683">
      <c r="A683" s="1"/>
      <c r="C683" s="1"/>
      <c r="D683" s="1"/>
      <c r="E683" s="1"/>
      <c r="M683" s="1"/>
    </row>
    <row r="684">
      <c r="A684" s="1"/>
      <c r="C684" s="1"/>
      <c r="D684" s="1"/>
      <c r="E684" s="1"/>
      <c r="M684" s="1"/>
    </row>
    <row r="685">
      <c r="A685" s="1"/>
      <c r="C685" s="1"/>
      <c r="D685" s="1"/>
      <c r="E685" s="1"/>
      <c r="M685" s="1"/>
    </row>
    <row r="686">
      <c r="A686" s="1"/>
      <c r="C686" s="1"/>
      <c r="D686" s="1"/>
      <c r="E686" s="1"/>
      <c r="M686" s="1"/>
    </row>
    <row r="687">
      <c r="A687" s="1"/>
      <c r="C687" s="1"/>
      <c r="D687" s="1"/>
      <c r="E687" s="1"/>
      <c r="M687" s="1"/>
    </row>
    <row r="688">
      <c r="A688" s="1"/>
      <c r="C688" s="1"/>
      <c r="D688" s="1"/>
      <c r="E688" s="1"/>
      <c r="M688" s="1"/>
    </row>
    <row r="689">
      <c r="A689" s="1"/>
      <c r="C689" s="1"/>
      <c r="D689" s="1"/>
      <c r="E689" s="1"/>
      <c r="M689" s="1"/>
    </row>
    <row r="690">
      <c r="A690" s="1"/>
      <c r="C690" s="1"/>
      <c r="D690" s="1"/>
      <c r="E690" s="1"/>
      <c r="M690" s="1"/>
    </row>
    <row r="691">
      <c r="A691" s="1"/>
      <c r="C691" s="1"/>
      <c r="D691" s="1"/>
      <c r="E691" s="1"/>
      <c r="M691" s="1"/>
    </row>
    <row r="692">
      <c r="A692" s="1"/>
      <c r="C692" s="1"/>
      <c r="D692" s="1"/>
      <c r="E692" s="1"/>
      <c r="M692" s="1"/>
    </row>
    <row r="693">
      <c r="A693" s="1"/>
      <c r="C693" s="1"/>
      <c r="D693" s="1"/>
      <c r="E693" s="1"/>
      <c r="M693" s="1"/>
    </row>
    <row r="694">
      <c r="A694" s="1"/>
      <c r="C694" s="1"/>
      <c r="D694" s="1"/>
      <c r="E694" s="1"/>
      <c r="M694" s="1"/>
    </row>
    <row r="695">
      <c r="A695" s="1"/>
      <c r="C695" s="1"/>
      <c r="D695" s="1"/>
      <c r="E695" s="1"/>
      <c r="M695" s="1"/>
    </row>
    <row r="696">
      <c r="A696" s="1"/>
      <c r="C696" s="1"/>
      <c r="D696" s="1"/>
      <c r="E696" s="1"/>
      <c r="M696" s="1"/>
    </row>
    <row r="697">
      <c r="A697" s="1"/>
      <c r="C697" s="1"/>
      <c r="D697" s="1"/>
      <c r="E697" s="1"/>
      <c r="M697" s="1"/>
    </row>
    <row r="698">
      <c r="A698" s="1"/>
      <c r="C698" s="1"/>
      <c r="D698" s="1"/>
      <c r="E698" s="1"/>
      <c r="M698" s="1"/>
    </row>
    <row r="699">
      <c r="A699" s="1"/>
      <c r="C699" s="1"/>
      <c r="D699" s="1"/>
      <c r="E699" s="1"/>
      <c r="M699" s="1"/>
    </row>
    <row r="700">
      <c r="A700" s="1"/>
      <c r="C700" s="1"/>
      <c r="D700" s="1"/>
      <c r="E700" s="1"/>
      <c r="M700" s="1"/>
    </row>
    <row r="701">
      <c r="A701" s="1"/>
      <c r="C701" s="1"/>
      <c r="D701" s="1"/>
      <c r="E701" s="1"/>
      <c r="M701" s="1"/>
    </row>
    <row r="702">
      <c r="A702" s="1"/>
      <c r="C702" s="1"/>
      <c r="D702" s="1"/>
      <c r="E702" s="1"/>
      <c r="M702" s="1"/>
    </row>
    <row r="703">
      <c r="A703" s="1"/>
      <c r="C703" s="1"/>
      <c r="D703" s="1"/>
      <c r="E703" s="1"/>
      <c r="M703" s="1"/>
    </row>
    <row r="704">
      <c r="A704" s="1"/>
      <c r="C704" s="1"/>
      <c r="D704" s="1"/>
      <c r="E704" s="1"/>
      <c r="M704" s="1"/>
    </row>
    <row r="705">
      <c r="A705" s="1"/>
      <c r="C705" s="1"/>
      <c r="D705" s="1"/>
      <c r="E705" s="1"/>
      <c r="M705" s="1"/>
    </row>
    <row r="706">
      <c r="A706" s="1"/>
      <c r="C706" s="1"/>
      <c r="D706" s="1"/>
      <c r="E706" s="1"/>
      <c r="M706" s="1"/>
    </row>
    <row r="707">
      <c r="A707" s="1"/>
      <c r="C707" s="1"/>
      <c r="D707" s="1"/>
      <c r="E707" s="1"/>
      <c r="M707" s="1"/>
    </row>
    <row r="708">
      <c r="A708" s="1"/>
      <c r="C708" s="1"/>
      <c r="D708" s="1"/>
      <c r="E708" s="1"/>
      <c r="M708" s="1"/>
    </row>
    <row r="709">
      <c r="A709" s="1"/>
      <c r="C709" s="1"/>
      <c r="D709" s="1"/>
      <c r="E709" s="1"/>
      <c r="M709" s="1"/>
    </row>
    <row r="710">
      <c r="A710" s="1"/>
      <c r="C710" s="1"/>
      <c r="D710" s="1"/>
      <c r="E710" s="1"/>
      <c r="M710" s="1"/>
    </row>
    <row r="711">
      <c r="A711" s="1"/>
      <c r="C711" s="1"/>
      <c r="D711" s="1"/>
      <c r="E711" s="1"/>
      <c r="M711" s="1"/>
    </row>
    <row r="712">
      <c r="A712" s="1"/>
      <c r="C712" s="1"/>
      <c r="D712" s="1"/>
      <c r="E712" s="1"/>
      <c r="M712" s="1"/>
    </row>
    <row r="713">
      <c r="A713" s="1"/>
      <c r="C713" s="1"/>
      <c r="D713" s="1"/>
      <c r="E713" s="1"/>
      <c r="M713" s="1"/>
    </row>
    <row r="714">
      <c r="A714" s="1"/>
      <c r="C714" s="1"/>
      <c r="D714" s="1"/>
      <c r="E714" s="1"/>
      <c r="M714" s="1"/>
    </row>
    <row r="715">
      <c r="A715" s="1"/>
      <c r="C715" s="1"/>
      <c r="D715" s="1"/>
      <c r="E715" s="1"/>
      <c r="M715" s="1"/>
    </row>
    <row r="716">
      <c r="A716" s="1"/>
      <c r="C716" s="1"/>
      <c r="D716" s="1"/>
      <c r="E716" s="1"/>
      <c r="M716" s="1"/>
    </row>
    <row r="717">
      <c r="A717" s="1"/>
      <c r="C717" s="1"/>
      <c r="D717" s="1"/>
      <c r="E717" s="1"/>
      <c r="M717" s="1"/>
    </row>
    <row r="718">
      <c r="A718" s="1"/>
      <c r="C718" s="1"/>
      <c r="D718" s="1"/>
      <c r="E718" s="1"/>
      <c r="M718" s="1"/>
    </row>
    <row r="719">
      <c r="A719" s="1"/>
      <c r="C719" s="1"/>
      <c r="D719" s="1"/>
      <c r="E719" s="1"/>
      <c r="M719" s="1"/>
    </row>
    <row r="720">
      <c r="A720" s="1"/>
      <c r="C720" s="1"/>
      <c r="D720" s="1"/>
      <c r="E720" s="1"/>
      <c r="M720" s="1"/>
    </row>
    <row r="721">
      <c r="A721" s="1"/>
      <c r="C721" s="1"/>
      <c r="D721" s="1"/>
      <c r="E721" s="1"/>
      <c r="M721" s="1"/>
    </row>
    <row r="722">
      <c r="A722" s="1"/>
      <c r="C722" s="1"/>
      <c r="D722" s="1"/>
      <c r="E722" s="1"/>
      <c r="M722" s="1"/>
    </row>
    <row r="723">
      <c r="A723" s="1"/>
      <c r="C723" s="1"/>
      <c r="D723" s="1"/>
      <c r="E723" s="1"/>
      <c r="M723" s="1"/>
    </row>
    <row r="724">
      <c r="A724" s="1"/>
      <c r="C724" s="1"/>
      <c r="D724" s="1"/>
      <c r="E724" s="1"/>
      <c r="M724" s="1"/>
    </row>
    <row r="725">
      <c r="A725" s="1"/>
      <c r="C725" s="1"/>
      <c r="D725" s="1"/>
      <c r="E725" s="1"/>
      <c r="M725" s="1"/>
    </row>
    <row r="726">
      <c r="A726" s="1"/>
      <c r="C726" s="1"/>
      <c r="D726" s="1"/>
      <c r="E726" s="1"/>
      <c r="M726" s="1"/>
    </row>
    <row r="727">
      <c r="A727" s="1"/>
      <c r="C727" s="1"/>
      <c r="D727" s="1"/>
      <c r="E727" s="1"/>
      <c r="M727" s="1"/>
    </row>
    <row r="728">
      <c r="A728" s="1"/>
      <c r="C728" s="1"/>
      <c r="D728" s="1"/>
      <c r="E728" s="1"/>
      <c r="M728" s="1"/>
    </row>
    <row r="729">
      <c r="A729" s="1"/>
      <c r="C729" s="1"/>
      <c r="D729" s="1"/>
      <c r="E729" s="1"/>
      <c r="M729" s="1"/>
    </row>
    <row r="730">
      <c r="A730" s="1"/>
      <c r="C730" s="1"/>
      <c r="D730" s="1"/>
      <c r="E730" s="1"/>
      <c r="M730" s="1"/>
    </row>
    <row r="731">
      <c r="A731" s="1"/>
      <c r="C731" s="1"/>
      <c r="D731" s="1"/>
      <c r="E731" s="1"/>
      <c r="M731" s="1"/>
    </row>
    <row r="732">
      <c r="A732" s="1"/>
      <c r="C732" s="1"/>
      <c r="D732" s="1"/>
      <c r="E732" s="1"/>
      <c r="M732" s="1"/>
    </row>
    <row r="733">
      <c r="A733" s="1"/>
      <c r="C733" s="1"/>
      <c r="D733" s="1"/>
      <c r="E733" s="1"/>
      <c r="M733" s="1"/>
    </row>
    <row r="734">
      <c r="A734" s="1"/>
      <c r="C734" s="1"/>
      <c r="D734" s="1"/>
      <c r="E734" s="1"/>
      <c r="M734" s="1"/>
    </row>
    <row r="735">
      <c r="A735" s="1"/>
      <c r="C735" s="1"/>
      <c r="D735" s="1"/>
      <c r="E735" s="1"/>
      <c r="M735" s="1"/>
    </row>
    <row r="736">
      <c r="A736" s="1"/>
      <c r="C736" s="1"/>
      <c r="D736" s="1"/>
      <c r="E736" s="1"/>
      <c r="M736" s="1"/>
    </row>
    <row r="737">
      <c r="A737" s="1"/>
      <c r="C737" s="1"/>
      <c r="D737" s="1"/>
      <c r="E737" s="1"/>
      <c r="M737" s="1"/>
    </row>
    <row r="738">
      <c r="A738" s="1"/>
      <c r="C738" s="1"/>
      <c r="D738" s="1"/>
      <c r="E738" s="1"/>
      <c r="M738" s="1"/>
    </row>
    <row r="739">
      <c r="A739" s="1"/>
      <c r="C739" s="1"/>
      <c r="D739" s="1"/>
      <c r="E739" s="1"/>
      <c r="M739" s="1"/>
    </row>
    <row r="740">
      <c r="A740" s="1"/>
      <c r="C740" s="1"/>
      <c r="D740" s="1"/>
      <c r="E740" s="1"/>
      <c r="M740" s="1"/>
    </row>
    <row r="741">
      <c r="A741" s="1"/>
      <c r="C741" s="1"/>
      <c r="D741" s="1"/>
      <c r="E741" s="1"/>
      <c r="M741" s="1"/>
    </row>
    <row r="742">
      <c r="A742" s="1"/>
      <c r="C742" s="1"/>
      <c r="D742" s="1"/>
      <c r="E742" s="1"/>
      <c r="M742" s="1"/>
    </row>
    <row r="743">
      <c r="A743" s="1"/>
      <c r="C743" s="1"/>
      <c r="D743" s="1"/>
      <c r="E743" s="1"/>
      <c r="M743" s="1"/>
    </row>
    <row r="744">
      <c r="A744" s="1"/>
      <c r="C744" s="1"/>
      <c r="D744" s="1"/>
      <c r="E744" s="1"/>
      <c r="M744" s="1"/>
    </row>
    <row r="745">
      <c r="A745" s="1"/>
      <c r="C745" s="1"/>
      <c r="D745" s="1"/>
      <c r="E745" s="1"/>
      <c r="M745" s="1"/>
    </row>
    <row r="746">
      <c r="A746" s="1"/>
      <c r="C746" s="1"/>
      <c r="D746" s="1"/>
      <c r="E746" s="1"/>
      <c r="M746" s="1"/>
    </row>
    <row r="747">
      <c r="A747" s="1"/>
      <c r="C747" s="1"/>
      <c r="D747" s="1"/>
      <c r="E747" s="1"/>
      <c r="M747" s="1"/>
    </row>
    <row r="748">
      <c r="A748" s="1"/>
      <c r="C748" s="1"/>
      <c r="D748" s="1"/>
      <c r="E748" s="1"/>
      <c r="M748" s="1"/>
    </row>
    <row r="749">
      <c r="A749" s="1"/>
      <c r="C749" s="1"/>
      <c r="D749" s="1"/>
      <c r="E749" s="1"/>
      <c r="M749" s="1"/>
    </row>
    <row r="750">
      <c r="A750" s="1"/>
      <c r="C750" s="1"/>
      <c r="D750" s="1"/>
      <c r="E750" s="1"/>
      <c r="M750" s="1"/>
    </row>
    <row r="751">
      <c r="A751" s="1"/>
      <c r="C751" s="1"/>
      <c r="D751" s="1"/>
      <c r="E751" s="1"/>
      <c r="M751" s="1"/>
    </row>
    <row r="752">
      <c r="A752" s="1"/>
      <c r="C752" s="1"/>
      <c r="D752" s="1"/>
      <c r="E752" s="1"/>
      <c r="M752" s="1"/>
    </row>
    <row r="753">
      <c r="A753" s="1"/>
      <c r="C753" s="1"/>
      <c r="D753" s="1"/>
      <c r="E753" s="1"/>
      <c r="M753" s="1"/>
    </row>
    <row r="754">
      <c r="A754" s="1"/>
      <c r="C754" s="1"/>
      <c r="D754" s="1"/>
      <c r="E754" s="1"/>
      <c r="M754" s="1"/>
    </row>
    <row r="755">
      <c r="A755" s="1"/>
      <c r="C755" s="1"/>
      <c r="D755" s="1"/>
      <c r="E755" s="1"/>
      <c r="M755" s="1"/>
    </row>
    <row r="756">
      <c r="A756" s="1"/>
      <c r="C756" s="1"/>
      <c r="D756" s="1"/>
      <c r="E756" s="1"/>
      <c r="M756" s="1"/>
    </row>
    <row r="757">
      <c r="A757" s="1"/>
      <c r="C757" s="1"/>
      <c r="D757" s="1"/>
      <c r="E757" s="1"/>
      <c r="M757" s="1"/>
    </row>
    <row r="758">
      <c r="A758" s="1"/>
      <c r="C758" s="1"/>
      <c r="D758" s="1"/>
      <c r="E758" s="1"/>
      <c r="M758" s="1"/>
    </row>
    <row r="759">
      <c r="A759" s="1"/>
      <c r="C759" s="1"/>
      <c r="D759" s="1"/>
      <c r="E759" s="1"/>
      <c r="M759" s="1"/>
    </row>
    <row r="760">
      <c r="A760" s="1"/>
      <c r="C760" s="1"/>
      <c r="D760" s="1"/>
      <c r="E760" s="1"/>
      <c r="M760" s="1"/>
    </row>
    <row r="761">
      <c r="A761" s="1"/>
      <c r="C761" s="1"/>
      <c r="D761" s="1"/>
      <c r="E761" s="1"/>
      <c r="M761" s="1"/>
    </row>
    <row r="762">
      <c r="A762" s="1"/>
      <c r="C762" s="1"/>
      <c r="D762" s="1"/>
      <c r="E762" s="1"/>
      <c r="M762" s="1"/>
    </row>
    <row r="763">
      <c r="A763" s="1"/>
      <c r="C763" s="1"/>
      <c r="D763" s="1"/>
      <c r="E763" s="1"/>
      <c r="M763" s="1"/>
    </row>
    <row r="764">
      <c r="A764" s="1"/>
      <c r="C764" s="1"/>
      <c r="D764" s="1"/>
      <c r="E764" s="1"/>
      <c r="M764" s="1"/>
    </row>
    <row r="765">
      <c r="A765" s="1"/>
      <c r="C765" s="1"/>
      <c r="D765" s="1"/>
      <c r="E765" s="1"/>
      <c r="M765" s="1"/>
    </row>
    <row r="766">
      <c r="A766" s="1"/>
      <c r="C766" s="1"/>
      <c r="D766" s="1"/>
      <c r="E766" s="1"/>
      <c r="M766" s="1"/>
    </row>
    <row r="767">
      <c r="A767" s="1"/>
      <c r="C767" s="1"/>
      <c r="D767" s="1"/>
      <c r="E767" s="1"/>
      <c r="M767" s="1"/>
    </row>
    <row r="768">
      <c r="A768" s="1"/>
      <c r="C768" s="1"/>
      <c r="D768" s="1"/>
      <c r="E768" s="1"/>
      <c r="M768" s="1"/>
    </row>
    <row r="769">
      <c r="A769" s="1"/>
      <c r="C769" s="1"/>
      <c r="D769" s="1"/>
      <c r="E769" s="1"/>
      <c r="M769" s="1"/>
    </row>
    <row r="770">
      <c r="A770" s="1"/>
      <c r="C770" s="1"/>
      <c r="D770" s="1"/>
      <c r="E770" s="1"/>
      <c r="M770" s="1"/>
    </row>
    <row r="771">
      <c r="A771" s="1"/>
      <c r="C771" s="1"/>
      <c r="D771" s="1"/>
      <c r="E771" s="1"/>
      <c r="M771" s="1"/>
    </row>
    <row r="772">
      <c r="A772" s="1"/>
      <c r="C772" s="1"/>
      <c r="D772" s="1"/>
      <c r="E772" s="1"/>
      <c r="M772" s="1"/>
    </row>
    <row r="773">
      <c r="A773" s="1"/>
      <c r="C773" s="1"/>
      <c r="D773" s="1"/>
      <c r="E773" s="1"/>
      <c r="M773" s="1"/>
    </row>
    <row r="774">
      <c r="A774" s="1"/>
      <c r="C774" s="1"/>
      <c r="D774" s="1"/>
      <c r="E774" s="1"/>
      <c r="M774" s="1"/>
    </row>
    <row r="775">
      <c r="A775" s="1"/>
      <c r="C775" s="1"/>
      <c r="D775" s="1"/>
      <c r="E775" s="1"/>
      <c r="M775" s="1"/>
    </row>
    <row r="776">
      <c r="A776" s="1"/>
      <c r="C776" s="1"/>
      <c r="D776" s="1"/>
      <c r="E776" s="1"/>
      <c r="M776" s="1"/>
    </row>
    <row r="777">
      <c r="A777" s="1"/>
      <c r="C777" s="1"/>
      <c r="D777" s="1"/>
      <c r="E777" s="1"/>
      <c r="M777" s="1"/>
    </row>
    <row r="778">
      <c r="A778" s="1"/>
      <c r="C778" s="1"/>
      <c r="D778" s="1"/>
      <c r="E778" s="1"/>
      <c r="M778" s="1"/>
    </row>
    <row r="779">
      <c r="A779" s="1"/>
      <c r="C779" s="1"/>
      <c r="D779" s="1"/>
      <c r="E779" s="1"/>
      <c r="M779" s="1"/>
    </row>
    <row r="780">
      <c r="A780" s="1"/>
      <c r="C780" s="1"/>
      <c r="D780" s="1"/>
      <c r="E780" s="1"/>
      <c r="M780" s="1"/>
    </row>
    <row r="781">
      <c r="A781" s="1"/>
      <c r="C781" s="1"/>
      <c r="D781" s="1"/>
      <c r="E781" s="1"/>
      <c r="M781" s="1"/>
    </row>
    <row r="782">
      <c r="A782" s="1"/>
      <c r="C782" s="1"/>
      <c r="D782" s="1"/>
      <c r="E782" s="1"/>
      <c r="M782" s="1"/>
    </row>
    <row r="783">
      <c r="A783" s="1"/>
      <c r="C783" s="1"/>
      <c r="D783" s="1"/>
      <c r="E783" s="1"/>
      <c r="M783" s="1"/>
    </row>
    <row r="784">
      <c r="A784" s="1"/>
      <c r="C784" s="1"/>
      <c r="D784" s="1"/>
      <c r="E784" s="1"/>
      <c r="M784" s="1"/>
    </row>
    <row r="785">
      <c r="A785" s="1"/>
      <c r="C785" s="1"/>
      <c r="D785" s="1"/>
      <c r="E785" s="1"/>
      <c r="M785" s="1"/>
    </row>
    <row r="786">
      <c r="A786" s="1"/>
      <c r="C786" s="1"/>
      <c r="D786" s="1"/>
      <c r="E786" s="1"/>
      <c r="M786" s="1"/>
    </row>
    <row r="787">
      <c r="A787" s="1"/>
      <c r="C787" s="1"/>
      <c r="D787" s="1"/>
      <c r="E787" s="1"/>
      <c r="M787" s="1"/>
    </row>
    <row r="788">
      <c r="A788" s="1"/>
      <c r="C788" s="1"/>
      <c r="D788" s="1"/>
      <c r="E788" s="1"/>
      <c r="M788" s="1"/>
    </row>
    <row r="789">
      <c r="A789" s="1"/>
      <c r="C789" s="1"/>
      <c r="D789" s="1"/>
      <c r="E789" s="1"/>
      <c r="M789" s="1"/>
    </row>
    <row r="790">
      <c r="A790" s="1"/>
      <c r="C790" s="1"/>
      <c r="D790" s="1"/>
      <c r="E790" s="1"/>
      <c r="M790" s="1"/>
    </row>
    <row r="791">
      <c r="A791" s="1"/>
      <c r="C791" s="1"/>
      <c r="D791" s="1"/>
      <c r="E791" s="1"/>
      <c r="M791" s="1"/>
    </row>
    <row r="792">
      <c r="A792" s="1"/>
      <c r="C792" s="1"/>
      <c r="D792" s="1"/>
      <c r="E792" s="1"/>
      <c r="M792" s="1"/>
    </row>
    <row r="793">
      <c r="A793" s="1"/>
      <c r="C793" s="1"/>
      <c r="D793" s="1"/>
      <c r="E793" s="1"/>
      <c r="M793" s="1"/>
    </row>
    <row r="794">
      <c r="A794" s="1"/>
      <c r="C794" s="1"/>
      <c r="D794" s="1"/>
      <c r="E794" s="1"/>
      <c r="M794" s="1"/>
    </row>
    <row r="795">
      <c r="A795" s="1"/>
      <c r="C795" s="1"/>
      <c r="D795" s="1"/>
      <c r="E795" s="1"/>
      <c r="M795" s="1"/>
    </row>
    <row r="796">
      <c r="A796" s="1"/>
      <c r="C796" s="1"/>
      <c r="D796" s="1"/>
      <c r="E796" s="1"/>
      <c r="M796" s="1"/>
    </row>
    <row r="797">
      <c r="A797" s="1"/>
      <c r="C797" s="1"/>
      <c r="D797" s="1"/>
      <c r="E797" s="1"/>
      <c r="M797" s="1"/>
    </row>
    <row r="798">
      <c r="A798" s="1"/>
      <c r="C798" s="1"/>
      <c r="D798" s="1"/>
      <c r="E798" s="1"/>
      <c r="M798" s="1"/>
    </row>
    <row r="799">
      <c r="A799" s="1"/>
      <c r="C799" s="1"/>
      <c r="D799" s="1"/>
      <c r="E799" s="1"/>
      <c r="M799" s="1"/>
    </row>
    <row r="800">
      <c r="A800" s="1"/>
      <c r="C800" s="1"/>
      <c r="D800" s="1"/>
      <c r="E800" s="1"/>
      <c r="M800" s="1"/>
    </row>
    <row r="801">
      <c r="A801" s="1"/>
      <c r="C801" s="1"/>
      <c r="D801" s="1"/>
      <c r="E801" s="1"/>
      <c r="M801" s="1"/>
    </row>
    <row r="802">
      <c r="A802" s="1"/>
      <c r="C802" s="1"/>
      <c r="D802" s="1"/>
      <c r="E802" s="1"/>
      <c r="M802" s="1"/>
    </row>
    <row r="803">
      <c r="A803" s="1"/>
      <c r="C803" s="1"/>
      <c r="D803" s="1"/>
      <c r="E803" s="1"/>
      <c r="M803" s="1"/>
    </row>
    <row r="804">
      <c r="A804" s="1"/>
      <c r="C804" s="1"/>
      <c r="D804" s="1"/>
      <c r="E804" s="1"/>
      <c r="M804" s="1"/>
    </row>
    <row r="805">
      <c r="A805" s="1"/>
      <c r="C805" s="1"/>
      <c r="D805" s="1"/>
      <c r="E805" s="1"/>
      <c r="M805" s="1"/>
    </row>
    <row r="806">
      <c r="A806" s="1"/>
      <c r="C806" s="1"/>
      <c r="D806" s="1"/>
      <c r="E806" s="1"/>
      <c r="M806" s="1"/>
    </row>
    <row r="807">
      <c r="A807" s="1"/>
      <c r="C807" s="1"/>
      <c r="D807" s="1"/>
      <c r="E807" s="1"/>
      <c r="M807" s="1"/>
    </row>
    <row r="808">
      <c r="A808" s="1"/>
      <c r="C808" s="1"/>
      <c r="D808" s="1"/>
      <c r="E808" s="1"/>
      <c r="M808" s="1"/>
    </row>
    <row r="809">
      <c r="A809" s="1"/>
      <c r="C809" s="1"/>
      <c r="D809" s="1"/>
      <c r="E809" s="1"/>
      <c r="M809" s="1"/>
    </row>
    <row r="810">
      <c r="A810" s="1"/>
      <c r="C810" s="1"/>
      <c r="D810" s="1"/>
      <c r="E810" s="1"/>
      <c r="M810" s="1"/>
    </row>
    <row r="811">
      <c r="A811" s="1"/>
      <c r="C811" s="1"/>
      <c r="D811" s="1"/>
      <c r="E811" s="1"/>
      <c r="M811" s="1"/>
    </row>
    <row r="812">
      <c r="A812" s="1"/>
      <c r="C812" s="1"/>
      <c r="D812" s="1"/>
      <c r="E812" s="1"/>
      <c r="M812" s="1"/>
    </row>
    <row r="813">
      <c r="A813" s="1"/>
      <c r="C813" s="1"/>
      <c r="D813" s="1"/>
      <c r="E813" s="1"/>
      <c r="M813" s="1"/>
    </row>
    <row r="814">
      <c r="A814" s="1"/>
      <c r="C814" s="1"/>
      <c r="D814" s="1"/>
      <c r="E814" s="1"/>
      <c r="M814" s="1"/>
    </row>
    <row r="815">
      <c r="A815" s="1"/>
      <c r="C815" s="1"/>
      <c r="D815" s="1"/>
      <c r="E815" s="1"/>
      <c r="M815" s="1"/>
    </row>
    <row r="816">
      <c r="A816" s="1"/>
      <c r="C816" s="1"/>
      <c r="D816" s="1"/>
      <c r="E816" s="1"/>
      <c r="M816" s="1"/>
    </row>
    <row r="817">
      <c r="A817" s="1"/>
      <c r="C817" s="1"/>
      <c r="D817" s="1"/>
      <c r="E817" s="1"/>
      <c r="M817" s="1"/>
    </row>
    <row r="818">
      <c r="A818" s="1"/>
      <c r="C818" s="1"/>
      <c r="D818" s="1"/>
      <c r="E818" s="1"/>
      <c r="M818" s="1"/>
    </row>
    <row r="819">
      <c r="A819" s="1"/>
      <c r="C819" s="1"/>
      <c r="D819" s="1"/>
      <c r="E819" s="1"/>
      <c r="M819" s="1"/>
    </row>
    <row r="820">
      <c r="A820" s="1"/>
      <c r="C820" s="1"/>
      <c r="D820" s="1"/>
      <c r="E820" s="1"/>
      <c r="M820" s="1"/>
    </row>
    <row r="821">
      <c r="A821" s="1"/>
      <c r="C821" s="1"/>
      <c r="D821" s="1"/>
      <c r="E821" s="1"/>
      <c r="M821" s="1"/>
    </row>
    <row r="822">
      <c r="A822" s="1"/>
      <c r="C822" s="1"/>
      <c r="D822" s="1"/>
      <c r="E822" s="1"/>
      <c r="M822" s="1"/>
    </row>
    <row r="823">
      <c r="A823" s="1"/>
      <c r="C823" s="1"/>
      <c r="D823" s="1"/>
      <c r="E823" s="1"/>
      <c r="M823" s="1"/>
    </row>
    <row r="824">
      <c r="A824" s="1"/>
      <c r="C824" s="1"/>
      <c r="D824" s="1"/>
      <c r="E824" s="1"/>
      <c r="M824" s="1"/>
    </row>
    <row r="825">
      <c r="A825" s="1"/>
      <c r="C825" s="1"/>
      <c r="D825" s="1"/>
      <c r="E825" s="1"/>
      <c r="M825" s="1"/>
    </row>
    <row r="826">
      <c r="A826" s="1"/>
      <c r="C826" s="1"/>
      <c r="D826" s="1"/>
      <c r="E826" s="1"/>
      <c r="M826" s="1"/>
    </row>
    <row r="827">
      <c r="A827" s="1"/>
      <c r="C827" s="1"/>
      <c r="D827" s="1"/>
      <c r="E827" s="1"/>
      <c r="M827" s="1"/>
    </row>
    <row r="828">
      <c r="A828" s="1"/>
      <c r="C828" s="1"/>
      <c r="D828" s="1"/>
      <c r="E828" s="1"/>
      <c r="M828" s="1"/>
    </row>
    <row r="829">
      <c r="A829" s="1"/>
      <c r="C829" s="1"/>
      <c r="D829" s="1"/>
      <c r="E829" s="1"/>
      <c r="M829" s="1"/>
    </row>
    <row r="830">
      <c r="A830" s="1"/>
      <c r="C830" s="1"/>
      <c r="D830" s="1"/>
      <c r="E830" s="1"/>
      <c r="M830" s="1"/>
    </row>
    <row r="831">
      <c r="A831" s="1"/>
      <c r="C831" s="1"/>
      <c r="D831" s="1"/>
      <c r="E831" s="1"/>
      <c r="M831" s="1"/>
    </row>
    <row r="832">
      <c r="A832" s="1"/>
      <c r="C832" s="1"/>
      <c r="D832" s="1"/>
      <c r="E832" s="1"/>
      <c r="M832" s="1"/>
    </row>
    <row r="833">
      <c r="A833" s="1"/>
      <c r="C833" s="1"/>
      <c r="D833" s="1"/>
      <c r="E833" s="1"/>
      <c r="M833" s="1"/>
    </row>
    <row r="834">
      <c r="A834" s="1"/>
      <c r="C834" s="1"/>
      <c r="D834" s="1"/>
      <c r="E834" s="1"/>
      <c r="M834" s="1"/>
    </row>
    <row r="835">
      <c r="A835" s="1"/>
      <c r="C835" s="1"/>
      <c r="D835" s="1"/>
      <c r="E835" s="1"/>
      <c r="M835" s="1"/>
    </row>
    <row r="836">
      <c r="A836" s="1"/>
      <c r="C836" s="1"/>
      <c r="D836" s="1"/>
      <c r="E836" s="1"/>
      <c r="M836" s="1"/>
    </row>
    <row r="837">
      <c r="A837" s="1"/>
      <c r="C837" s="1"/>
      <c r="D837" s="1"/>
      <c r="E837" s="1"/>
      <c r="M837" s="1"/>
    </row>
    <row r="838">
      <c r="A838" s="1"/>
      <c r="C838" s="1"/>
      <c r="D838" s="1"/>
      <c r="E838" s="1"/>
      <c r="M838" s="1"/>
    </row>
    <row r="839">
      <c r="A839" s="1"/>
      <c r="C839" s="1"/>
      <c r="D839" s="1"/>
      <c r="E839" s="1"/>
      <c r="M839" s="1"/>
    </row>
    <row r="840">
      <c r="A840" s="1"/>
      <c r="C840" s="1"/>
      <c r="D840" s="1"/>
      <c r="E840" s="1"/>
      <c r="M840" s="1"/>
    </row>
    <row r="841">
      <c r="A841" s="1"/>
      <c r="C841" s="1"/>
      <c r="D841" s="1"/>
      <c r="E841" s="1"/>
      <c r="M841" s="1"/>
    </row>
    <row r="842">
      <c r="A842" s="1"/>
      <c r="C842" s="1"/>
      <c r="D842" s="1"/>
      <c r="E842" s="1"/>
      <c r="M842" s="1"/>
    </row>
    <row r="843">
      <c r="A843" s="1"/>
      <c r="C843" s="1"/>
      <c r="D843" s="1"/>
      <c r="E843" s="1"/>
      <c r="M843" s="1"/>
    </row>
    <row r="844">
      <c r="A844" s="1"/>
      <c r="C844" s="1"/>
      <c r="D844" s="1"/>
      <c r="E844" s="1"/>
      <c r="M844" s="1"/>
    </row>
    <row r="845">
      <c r="A845" s="1"/>
      <c r="C845" s="1"/>
      <c r="D845" s="1"/>
      <c r="E845" s="1"/>
      <c r="M845" s="1"/>
    </row>
    <row r="846">
      <c r="A846" s="1"/>
      <c r="C846" s="1"/>
      <c r="D846" s="1"/>
      <c r="E846" s="1"/>
      <c r="M846" s="1"/>
    </row>
    <row r="847">
      <c r="A847" s="1"/>
      <c r="C847" s="1"/>
      <c r="D847" s="1"/>
      <c r="E847" s="1"/>
      <c r="M847" s="1"/>
    </row>
    <row r="848">
      <c r="A848" s="1"/>
      <c r="C848" s="1"/>
      <c r="D848" s="1"/>
      <c r="E848" s="1"/>
      <c r="M848" s="1"/>
    </row>
    <row r="849">
      <c r="A849" s="1"/>
      <c r="C849" s="1"/>
      <c r="D849" s="1"/>
      <c r="E849" s="1"/>
      <c r="M849" s="1"/>
    </row>
    <row r="850">
      <c r="A850" s="1"/>
      <c r="C850" s="1"/>
      <c r="D850" s="1"/>
      <c r="E850" s="1"/>
      <c r="M850" s="1"/>
    </row>
    <row r="851">
      <c r="A851" s="1"/>
      <c r="C851" s="1"/>
      <c r="D851" s="1"/>
      <c r="E851" s="1"/>
      <c r="M851" s="1"/>
    </row>
    <row r="852">
      <c r="A852" s="1"/>
      <c r="C852" s="1"/>
      <c r="D852" s="1"/>
      <c r="E852" s="1"/>
      <c r="M852" s="1"/>
    </row>
    <row r="853">
      <c r="A853" s="1"/>
      <c r="C853" s="1"/>
      <c r="D853" s="1"/>
      <c r="E853" s="1"/>
      <c r="M853" s="1"/>
    </row>
    <row r="854">
      <c r="A854" s="1"/>
      <c r="C854" s="1"/>
      <c r="D854" s="1"/>
      <c r="E854" s="1"/>
      <c r="M854" s="1"/>
    </row>
    <row r="855">
      <c r="A855" s="1"/>
      <c r="C855" s="1"/>
      <c r="D855" s="1"/>
      <c r="E855" s="1"/>
      <c r="M855" s="1"/>
    </row>
    <row r="856">
      <c r="A856" s="1"/>
      <c r="C856" s="1"/>
      <c r="D856" s="1"/>
      <c r="E856" s="1"/>
      <c r="M856" s="1"/>
    </row>
    <row r="857">
      <c r="A857" s="1"/>
      <c r="C857" s="1"/>
      <c r="D857" s="1"/>
      <c r="E857" s="1"/>
      <c r="M857" s="1"/>
    </row>
    <row r="858">
      <c r="A858" s="1"/>
      <c r="C858" s="1"/>
      <c r="D858" s="1"/>
      <c r="E858" s="1"/>
      <c r="M858" s="1"/>
    </row>
    <row r="859">
      <c r="A859" s="1"/>
      <c r="C859" s="1"/>
      <c r="D859" s="1"/>
      <c r="E859" s="1"/>
      <c r="M859" s="1"/>
    </row>
    <row r="860">
      <c r="A860" s="1"/>
      <c r="C860" s="1"/>
      <c r="D860" s="1"/>
      <c r="E860" s="1"/>
      <c r="M860" s="1"/>
    </row>
    <row r="861">
      <c r="A861" s="1"/>
      <c r="C861" s="1"/>
      <c r="D861" s="1"/>
      <c r="E861" s="1"/>
      <c r="M861" s="1"/>
    </row>
    <row r="862">
      <c r="A862" s="1"/>
      <c r="C862" s="1"/>
      <c r="D862" s="1"/>
      <c r="E862" s="1"/>
      <c r="M862" s="1"/>
    </row>
    <row r="863">
      <c r="A863" s="1"/>
      <c r="C863" s="1"/>
      <c r="D863" s="1"/>
      <c r="E863" s="1"/>
      <c r="M863" s="1"/>
    </row>
    <row r="864">
      <c r="A864" s="1"/>
      <c r="C864" s="1"/>
      <c r="D864" s="1"/>
      <c r="E864" s="1"/>
      <c r="M864" s="1"/>
    </row>
    <row r="865">
      <c r="A865" s="1"/>
      <c r="C865" s="1"/>
      <c r="D865" s="1"/>
      <c r="E865" s="1"/>
      <c r="M865" s="1"/>
    </row>
    <row r="866">
      <c r="A866" s="1"/>
      <c r="C866" s="1"/>
      <c r="D866" s="1"/>
      <c r="E866" s="1"/>
      <c r="M866" s="1"/>
    </row>
    <row r="867">
      <c r="A867" s="1"/>
      <c r="C867" s="1"/>
      <c r="D867" s="1"/>
      <c r="E867" s="1"/>
      <c r="M867" s="1"/>
    </row>
    <row r="868">
      <c r="A868" s="1"/>
      <c r="C868" s="1"/>
      <c r="D868" s="1"/>
      <c r="E868" s="1"/>
      <c r="M868" s="1"/>
    </row>
    <row r="869">
      <c r="A869" s="1"/>
      <c r="C869" s="1"/>
      <c r="D869" s="1"/>
      <c r="E869" s="1"/>
      <c r="M869" s="1"/>
    </row>
    <row r="870">
      <c r="A870" s="1"/>
      <c r="C870" s="1"/>
      <c r="D870" s="1"/>
      <c r="E870" s="1"/>
      <c r="M870" s="1"/>
    </row>
    <row r="871">
      <c r="A871" s="1"/>
      <c r="C871" s="1"/>
      <c r="D871" s="1"/>
      <c r="E871" s="1"/>
      <c r="M871" s="1"/>
    </row>
    <row r="872">
      <c r="A872" s="1"/>
      <c r="C872" s="1"/>
      <c r="D872" s="1"/>
      <c r="E872" s="1"/>
      <c r="M872" s="1"/>
    </row>
    <row r="873">
      <c r="A873" s="1"/>
      <c r="C873" s="1"/>
      <c r="D873" s="1"/>
      <c r="E873" s="1"/>
      <c r="M873" s="1"/>
    </row>
    <row r="874">
      <c r="A874" s="1"/>
      <c r="C874" s="1"/>
      <c r="D874" s="1"/>
      <c r="E874" s="1"/>
      <c r="M874" s="1"/>
    </row>
    <row r="875">
      <c r="A875" s="1"/>
      <c r="C875" s="1"/>
      <c r="D875" s="1"/>
      <c r="E875" s="1"/>
      <c r="M875" s="1"/>
    </row>
    <row r="876">
      <c r="A876" s="1"/>
      <c r="C876" s="1"/>
      <c r="D876" s="1"/>
      <c r="E876" s="1"/>
      <c r="M876" s="1"/>
    </row>
    <row r="877">
      <c r="A877" s="1"/>
      <c r="C877" s="1"/>
      <c r="D877" s="1"/>
      <c r="E877" s="1"/>
      <c r="M877" s="1"/>
    </row>
    <row r="878">
      <c r="A878" s="1"/>
      <c r="C878" s="1"/>
      <c r="D878" s="1"/>
      <c r="E878" s="1"/>
      <c r="M878" s="1"/>
    </row>
    <row r="879">
      <c r="A879" s="1"/>
      <c r="C879" s="1"/>
      <c r="D879" s="1"/>
      <c r="E879" s="1"/>
      <c r="M879" s="1"/>
    </row>
    <row r="880">
      <c r="A880" s="1"/>
      <c r="C880" s="1"/>
      <c r="D880" s="1"/>
      <c r="E880" s="1"/>
      <c r="M880" s="1"/>
    </row>
    <row r="881">
      <c r="A881" s="1"/>
      <c r="C881" s="1"/>
      <c r="D881" s="1"/>
      <c r="E881" s="1"/>
      <c r="M881" s="1"/>
    </row>
    <row r="882">
      <c r="A882" s="1"/>
      <c r="C882" s="1"/>
      <c r="D882" s="1"/>
      <c r="E882" s="1"/>
      <c r="M882" s="1"/>
    </row>
    <row r="883">
      <c r="A883" s="1"/>
      <c r="C883" s="1"/>
      <c r="D883" s="1"/>
      <c r="E883" s="1"/>
      <c r="M883" s="1"/>
    </row>
    <row r="884">
      <c r="A884" s="1"/>
      <c r="C884" s="1"/>
      <c r="D884" s="1"/>
      <c r="E884" s="1"/>
      <c r="M884" s="1"/>
    </row>
    <row r="885">
      <c r="A885" s="1"/>
      <c r="C885" s="1"/>
      <c r="D885" s="1"/>
      <c r="E885" s="1"/>
      <c r="M885" s="1"/>
    </row>
    <row r="886">
      <c r="A886" s="1"/>
      <c r="C886" s="1"/>
      <c r="D886" s="1"/>
      <c r="E886" s="1"/>
      <c r="M886" s="1"/>
    </row>
    <row r="887">
      <c r="A887" s="1"/>
      <c r="C887" s="1"/>
      <c r="D887" s="1"/>
      <c r="E887" s="1"/>
      <c r="M887" s="1"/>
    </row>
    <row r="888">
      <c r="A888" s="1"/>
      <c r="C888" s="1"/>
      <c r="D888" s="1"/>
      <c r="E888" s="1"/>
      <c r="M888" s="1"/>
    </row>
    <row r="889">
      <c r="A889" s="1"/>
      <c r="C889" s="1"/>
      <c r="D889" s="1"/>
      <c r="E889" s="1"/>
      <c r="M889" s="1"/>
    </row>
    <row r="890">
      <c r="A890" s="1"/>
      <c r="C890" s="1"/>
      <c r="D890" s="1"/>
      <c r="E890" s="1"/>
      <c r="M890" s="1"/>
    </row>
    <row r="891">
      <c r="A891" s="1"/>
      <c r="C891" s="1"/>
      <c r="D891" s="1"/>
      <c r="E891" s="1"/>
      <c r="M891" s="1"/>
    </row>
    <row r="892">
      <c r="A892" s="1"/>
      <c r="C892" s="1"/>
      <c r="D892" s="1"/>
      <c r="E892" s="1"/>
      <c r="M892" s="1"/>
    </row>
    <row r="893">
      <c r="A893" s="1"/>
      <c r="C893" s="1"/>
      <c r="D893" s="1"/>
      <c r="E893" s="1"/>
      <c r="M893" s="1"/>
    </row>
    <row r="894">
      <c r="A894" s="1"/>
      <c r="C894" s="1"/>
      <c r="D894" s="1"/>
      <c r="E894" s="1"/>
      <c r="M894" s="1"/>
    </row>
    <row r="895">
      <c r="A895" s="1"/>
      <c r="C895" s="1"/>
      <c r="D895" s="1"/>
      <c r="E895" s="1"/>
      <c r="M895" s="1"/>
    </row>
    <row r="896">
      <c r="A896" s="1"/>
      <c r="C896" s="1"/>
      <c r="D896" s="1"/>
      <c r="E896" s="1"/>
      <c r="M896" s="1"/>
    </row>
    <row r="897">
      <c r="A897" s="1"/>
      <c r="C897" s="1"/>
      <c r="D897" s="1"/>
      <c r="E897" s="1"/>
      <c r="M897" s="1"/>
    </row>
    <row r="898">
      <c r="A898" s="1"/>
      <c r="C898" s="1"/>
      <c r="D898" s="1"/>
      <c r="E898" s="1"/>
      <c r="M898" s="1"/>
    </row>
    <row r="899">
      <c r="A899" s="1"/>
      <c r="C899" s="1"/>
      <c r="D899" s="1"/>
      <c r="E899" s="1"/>
      <c r="M899" s="1"/>
    </row>
    <row r="900">
      <c r="A900" s="1"/>
      <c r="C900" s="1"/>
      <c r="D900" s="1"/>
      <c r="E900" s="1"/>
      <c r="M900" s="1"/>
    </row>
    <row r="901">
      <c r="A901" s="1"/>
      <c r="C901" s="1"/>
      <c r="D901" s="1"/>
      <c r="E901" s="1"/>
      <c r="M901" s="1"/>
    </row>
    <row r="902">
      <c r="A902" s="1"/>
      <c r="C902" s="1"/>
      <c r="D902" s="1"/>
      <c r="E902" s="1"/>
      <c r="M902" s="1"/>
    </row>
    <row r="903">
      <c r="A903" s="1"/>
      <c r="C903" s="1"/>
      <c r="D903" s="1"/>
      <c r="E903" s="1"/>
      <c r="M903" s="1"/>
    </row>
    <row r="904">
      <c r="A904" s="1"/>
      <c r="C904" s="1"/>
      <c r="D904" s="1"/>
      <c r="E904" s="1"/>
      <c r="M904" s="1"/>
    </row>
    <row r="905">
      <c r="A905" s="1"/>
      <c r="C905" s="1"/>
      <c r="D905" s="1"/>
      <c r="E905" s="1"/>
      <c r="M905" s="1"/>
    </row>
    <row r="906">
      <c r="A906" s="1"/>
      <c r="C906" s="1"/>
      <c r="D906" s="1"/>
      <c r="E906" s="1"/>
      <c r="M906" s="1"/>
    </row>
    <row r="907">
      <c r="A907" s="1"/>
      <c r="C907" s="1"/>
      <c r="D907" s="1"/>
      <c r="E907" s="1"/>
      <c r="M907" s="1"/>
    </row>
    <row r="908">
      <c r="A908" s="1"/>
      <c r="C908" s="1"/>
      <c r="D908" s="1"/>
      <c r="E908" s="1"/>
      <c r="M908" s="1"/>
    </row>
    <row r="909">
      <c r="A909" s="1"/>
      <c r="C909" s="1"/>
      <c r="D909" s="1"/>
      <c r="E909" s="1"/>
      <c r="M909" s="1"/>
    </row>
    <row r="910">
      <c r="A910" s="1"/>
      <c r="C910" s="1"/>
      <c r="D910" s="1"/>
      <c r="E910" s="1"/>
      <c r="M910" s="1"/>
    </row>
    <row r="911">
      <c r="A911" s="1"/>
      <c r="C911" s="1"/>
      <c r="D911" s="1"/>
      <c r="E911" s="1"/>
      <c r="M911" s="1"/>
    </row>
    <row r="912">
      <c r="A912" s="1"/>
      <c r="C912" s="1"/>
      <c r="D912" s="1"/>
      <c r="E912" s="1"/>
      <c r="M912" s="1"/>
    </row>
    <row r="913">
      <c r="A913" s="1"/>
      <c r="C913" s="1"/>
      <c r="D913" s="1"/>
      <c r="E913" s="1"/>
      <c r="M913" s="1"/>
    </row>
    <row r="914">
      <c r="A914" s="1"/>
      <c r="C914" s="1"/>
      <c r="D914" s="1"/>
      <c r="E914" s="1"/>
      <c r="M914" s="1"/>
    </row>
    <row r="915">
      <c r="A915" s="1"/>
      <c r="C915" s="1"/>
      <c r="D915" s="1"/>
      <c r="E915" s="1"/>
      <c r="M915" s="1"/>
    </row>
    <row r="916">
      <c r="A916" s="1"/>
      <c r="C916" s="1"/>
      <c r="D916" s="1"/>
      <c r="E916" s="1"/>
      <c r="M916" s="1"/>
    </row>
    <row r="917">
      <c r="A917" s="1"/>
      <c r="C917" s="1"/>
      <c r="D917" s="1"/>
      <c r="E917" s="1"/>
      <c r="M917" s="1"/>
    </row>
    <row r="918">
      <c r="A918" s="1"/>
      <c r="C918" s="1"/>
      <c r="D918" s="1"/>
      <c r="E918" s="1"/>
      <c r="M918" s="1"/>
    </row>
    <row r="919">
      <c r="A919" s="1"/>
      <c r="C919" s="1"/>
      <c r="D919" s="1"/>
      <c r="E919" s="1"/>
      <c r="M919" s="1"/>
    </row>
    <row r="920">
      <c r="A920" s="1"/>
      <c r="C920" s="1"/>
      <c r="D920" s="1"/>
      <c r="E920" s="1"/>
      <c r="M920" s="1"/>
    </row>
    <row r="921">
      <c r="A921" s="1"/>
      <c r="C921" s="1"/>
      <c r="D921" s="1"/>
      <c r="E921" s="1"/>
      <c r="M921" s="1"/>
    </row>
    <row r="922">
      <c r="A922" s="1"/>
      <c r="C922" s="1"/>
      <c r="D922" s="1"/>
      <c r="E922" s="1"/>
      <c r="M922" s="1"/>
    </row>
    <row r="923">
      <c r="A923" s="1"/>
      <c r="C923" s="1"/>
      <c r="D923" s="1"/>
      <c r="E923" s="1"/>
      <c r="M923" s="1"/>
    </row>
    <row r="924">
      <c r="A924" s="1"/>
      <c r="C924" s="1"/>
      <c r="D924" s="1"/>
      <c r="E924" s="1"/>
      <c r="M924" s="1"/>
    </row>
    <row r="925">
      <c r="A925" s="1"/>
      <c r="C925" s="1"/>
      <c r="D925" s="1"/>
      <c r="E925" s="1"/>
      <c r="M925" s="1"/>
    </row>
    <row r="926">
      <c r="A926" s="1"/>
      <c r="C926" s="1"/>
      <c r="D926" s="1"/>
      <c r="E926" s="1"/>
      <c r="M926" s="1"/>
    </row>
    <row r="927">
      <c r="A927" s="1"/>
      <c r="C927" s="1"/>
      <c r="D927" s="1"/>
      <c r="E927" s="1"/>
      <c r="M927" s="1"/>
    </row>
    <row r="928">
      <c r="A928" s="1"/>
      <c r="C928" s="1"/>
      <c r="D928" s="1"/>
      <c r="E928" s="1"/>
      <c r="M928" s="1"/>
    </row>
    <row r="929">
      <c r="A929" s="1"/>
      <c r="C929" s="1"/>
      <c r="D929" s="1"/>
      <c r="E929" s="1"/>
      <c r="M929" s="1"/>
    </row>
    <row r="930">
      <c r="A930" s="1"/>
      <c r="C930" s="1"/>
      <c r="D930" s="1"/>
      <c r="E930" s="1"/>
      <c r="M930" s="1"/>
    </row>
    <row r="931">
      <c r="A931" s="1"/>
      <c r="C931" s="1"/>
      <c r="D931" s="1"/>
      <c r="E931" s="1"/>
      <c r="M931" s="1"/>
    </row>
    <row r="932">
      <c r="A932" s="1"/>
      <c r="C932" s="1"/>
      <c r="D932" s="1"/>
      <c r="E932" s="1"/>
      <c r="M932" s="1"/>
    </row>
    <row r="933">
      <c r="A933" s="1"/>
      <c r="C933" s="1"/>
      <c r="D933" s="1"/>
      <c r="E933" s="1"/>
      <c r="M933" s="1"/>
    </row>
    <row r="934">
      <c r="A934" s="1"/>
      <c r="C934" s="1"/>
      <c r="D934" s="1"/>
      <c r="E934" s="1"/>
      <c r="M934" s="1"/>
    </row>
    <row r="935">
      <c r="A935" s="1"/>
      <c r="C935" s="1"/>
      <c r="D935" s="1"/>
      <c r="E935" s="1"/>
      <c r="M935" s="1"/>
    </row>
    <row r="936">
      <c r="A936" s="1"/>
      <c r="C936" s="1"/>
      <c r="D936" s="1"/>
      <c r="E936" s="1"/>
      <c r="M936" s="1"/>
    </row>
    <row r="937">
      <c r="A937" s="1"/>
      <c r="C937" s="1"/>
      <c r="D937" s="1"/>
      <c r="E937" s="1"/>
      <c r="M937" s="1"/>
    </row>
    <row r="938">
      <c r="A938" s="1"/>
      <c r="C938" s="1"/>
      <c r="D938" s="1"/>
      <c r="E938" s="1"/>
      <c r="M938" s="1"/>
    </row>
    <row r="939">
      <c r="A939" s="1"/>
      <c r="C939" s="1"/>
      <c r="D939" s="1"/>
      <c r="E939" s="1"/>
      <c r="M939" s="1"/>
    </row>
    <row r="940">
      <c r="A940" s="1"/>
      <c r="C940" s="1"/>
      <c r="D940" s="1"/>
      <c r="E940" s="1"/>
      <c r="M940" s="1"/>
    </row>
    <row r="941">
      <c r="A941" s="1"/>
      <c r="C941" s="1"/>
      <c r="D941" s="1"/>
      <c r="E941" s="1"/>
      <c r="M941" s="1"/>
    </row>
    <row r="942">
      <c r="A942" s="1"/>
      <c r="C942" s="1"/>
      <c r="D942" s="1"/>
      <c r="E942" s="1"/>
      <c r="M942" s="1"/>
    </row>
    <row r="943">
      <c r="A943" s="1"/>
      <c r="C943" s="1"/>
      <c r="D943" s="1"/>
      <c r="E943" s="1"/>
      <c r="M943" s="1"/>
    </row>
    <row r="944">
      <c r="A944" s="1"/>
      <c r="C944" s="1"/>
      <c r="D944" s="1"/>
      <c r="E944" s="1"/>
      <c r="M944" s="1"/>
    </row>
    <row r="945">
      <c r="A945" s="1"/>
      <c r="C945" s="1"/>
      <c r="D945" s="1"/>
      <c r="E945" s="1"/>
      <c r="M945" s="1"/>
    </row>
    <row r="946">
      <c r="A946" s="1"/>
      <c r="C946" s="1"/>
      <c r="D946" s="1"/>
      <c r="E946" s="1"/>
      <c r="M946" s="1"/>
    </row>
    <row r="947">
      <c r="A947" s="1"/>
      <c r="C947" s="1"/>
      <c r="D947" s="1"/>
      <c r="E947" s="1"/>
      <c r="M947" s="1"/>
    </row>
    <row r="948">
      <c r="A948" s="1"/>
      <c r="C948" s="1"/>
      <c r="D948" s="1"/>
      <c r="E948" s="1"/>
      <c r="M948" s="1"/>
    </row>
    <row r="949">
      <c r="A949" s="1"/>
      <c r="C949" s="1"/>
      <c r="D949" s="1"/>
      <c r="E949" s="1"/>
      <c r="M949" s="1"/>
    </row>
    <row r="950">
      <c r="A950" s="1"/>
      <c r="C950" s="1"/>
      <c r="D950" s="1"/>
      <c r="E950" s="1"/>
      <c r="M950" s="1"/>
    </row>
    <row r="951">
      <c r="A951" s="1"/>
      <c r="C951" s="1"/>
      <c r="D951" s="1"/>
      <c r="E951" s="1"/>
      <c r="M951" s="1"/>
    </row>
    <row r="952">
      <c r="A952" s="1"/>
      <c r="C952" s="1"/>
      <c r="D952" s="1"/>
      <c r="E952" s="1"/>
      <c r="M952" s="1"/>
    </row>
    <row r="953">
      <c r="A953" s="1"/>
      <c r="C953" s="1"/>
      <c r="D953" s="1"/>
      <c r="E953" s="1"/>
      <c r="M953" s="1"/>
    </row>
    <row r="954">
      <c r="A954" s="1"/>
      <c r="C954" s="1"/>
      <c r="D954" s="1"/>
      <c r="E954" s="1"/>
      <c r="M954" s="1"/>
    </row>
    <row r="955">
      <c r="A955" s="1"/>
      <c r="C955" s="1"/>
      <c r="D955" s="1"/>
      <c r="E955" s="1"/>
      <c r="M955" s="1"/>
    </row>
    <row r="956">
      <c r="A956" s="1"/>
      <c r="C956" s="1"/>
      <c r="D956" s="1"/>
      <c r="E956" s="1"/>
      <c r="M956" s="1"/>
    </row>
    <row r="957">
      <c r="A957" s="1"/>
      <c r="C957" s="1"/>
      <c r="D957" s="1"/>
      <c r="E957" s="1"/>
      <c r="M957" s="1"/>
    </row>
    <row r="958">
      <c r="A958" s="1"/>
      <c r="C958" s="1"/>
      <c r="D958" s="1"/>
      <c r="E958" s="1"/>
      <c r="M958" s="1"/>
    </row>
    <row r="959">
      <c r="A959" s="1"/>
      <c r="C959" s="1"/>
      <c r="D959" s="1"/>
      <c r="E959" s="1"/>
      <c r="M959" s="1"/>
    </row>
    <row r="960">
      <c r="A960" s="1"/>
      <c r="C960" s="1"/>
      <c r="D960" s="1"/>
      <c r="E960" s="1"/>
      <c r="M960" s="1"/>
    </row>
    <row r="961">
      <c r="A961" s="1"/>
      <c r="C961" s="1"/>
      <c r="D961" s="1"/>
      <c r="E961" s="1"/>
      <c r="M961" s="1"/>
    </row>
    <row r="962">
      <c r="A962" s="1"/>
      <c r="C962" s="1"/>
      <c r="D962" s="1"/>
      <c r="E962" s="1"/>
      <c r="M962" s="1"/>
    </row>
    <row r="963">
      <c r="A963" s="1"/>
      <c r="C963" s="1"/>
      <c r="D963" s="1"/>
      <c r="E963" s="1"/>
      <c r="M963" s="1"/>
    </row>
    <row r="964">
      <c r="A964" s="1"/>
      <c r="C964" s="1"/>
      <c r="D964" s="1"/>
      <c r="E964" s="1"/>
      <c r="M964" s="1"/>
    </row>
    <row r="965">
      <c r="A965" s="1"/>
      <c r="C965" s="1"/>
      <c r="D965" s="1"/>
      <c r="E965" s="1"/>
      <c r="M965" s="1"/>
    </row>
    <row r="966">
      <c r="A966" s="1"/>
      <c r="C966" s="1"/>
      <c r="D966" s="1"/>
      <c r="E966" s="1"/>
      <c r="M966" s="1"/>
    </row>
    <row r="967">
      <c r="A967" s="1"/>
      <c r="C967" s="1"/>
      <c r="D967" s="1"/>
      <c r="E967" s="1"/>
      <c r="M967" s="1"/>
    </row>
    <row r="968">
      <c r="A968" s="1"/>
      <c r="C968" s="1"/>
      <c r="D968" s="1"/>
      <c r="E968" s="1"/>
      <c r="M968" s="1"/>
    </row>
    <row r="969">
      <c r="A969" s="1"/>
      <c r="C969" s="1"/>
      <c r="D969" s="1"/>
      <c r="E969" s="1"/>
      <c r="M969" s="1"/>
    </row>
    <row r="970">
      <c r="A970" s="1"/>
      <c r="C970" s="1"/>
      <c r="D970" s="1"/>
      <c r="E970" s="1"/>
      <c r="M970" s="1"/>
    </row>
    <row r="971">
      <c r="A971" s="1"/>
      <c r="C971" s="1"/>
      <c r="D971" s="1"/>
      <c r="E971" s="1"/>
      <c r="M971" s="1"/>
    </row>
    <row r="972">
      <c r="A972" s="1"/>
      <c r="C972" s="1"/>
      <c r="D972" s="1"/>
      <c r="E972" s="1"/>
      <c r="M972" s="1"/>
    </row>
    <row r="973">
      <c r="A973" s="1"/>
      <c r="C973" s="1"/>
      <c r="D973" s="1"/>
      <c r="E973" s="1"/>
      <c r="M973" s="1"/>
    </row>
  </sheetData>
  <mergeCells count="1">
    <mergeCell ref="A1:E1"/>
  </mergeCells>
  <dataValidations>
    <dataValidation type="list" allowBlank="1" showErrorMessage="1" sqref="B3:B18">
      <formula1>'2NDSORTEDL'!$B$2:$B973</formula1>
    </dataValidation>
  </dataValidations>
  <hyperlinks>
    <hyperlink r:id="rId1" ref="A2"/>
  </hyperlinks>
  <printOptions horizontalCentered="1"/>
  <pageMargins bottom="0.75" footer="0.0" header="0.0" left="0.25" right="0.25" top="0.25291073738680464"/>
  <pageSetup cellComments="atEnd" orientation="portrait" pageOrder="overThenDown"/>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cols>
    <col customWidth="1" min="1" max="1" width="7.25"/>
    <col customWidth="1" min="2" max="2" width="48.13"/>
    <col collapsed="1" customWidth="1" min="3" max="3" width="12.63"/>
    <col customWidth="1" hidden="1" min="4" max="4" width="9.75" outlineLevel="1"/>
    <col customWidth="1" min="5" max="5" width="4.38"/>
    <col customWidth="1" min="6" max="6" width="6.13"/>
    <col customWidth="1" min="7" max="10" width="10.5"/>
    <col customWidth="1" min="11" max="11" width="8.38"/>
    <col customWidth="1" min="12" max="12" width="10.5"/>
    <col customWidth="1" min="13" max="13" width="8.38"/>
    <col collapsed="1" customWidth="1" min="14" max="14" width="14.13"/>
    <col customWidth="1" hidden="1" min="15" max="15" width="10.5" outlineLevel="1"/>
    <col customWidth="1" hidden="1" min="16" max="16" width="8.38" outlineLevel="1"/>
    <col customWidth="1" hidden="1" min="17" max="17" width="3.88" outlineLevel="1"/>
    <col hidden="1" min="18" max="18" width="12.63" outlineLevel="1"/>
    <col customWidth="1" hidden="1" min="19" max="19" width="7.38" outlineLevel="1"/>
    <col hidden="1" min="20" max="21" width="12.63" outlineLevel="1"/>
    <col customWidth="1" hidden="1" min="22" max="22" width="8.5" outlineLevel="1"/>
    <col hidden="1" min="23" max="40" width="12.63" outlineLevel="1"/>
  </cols>
  <sheetData>
    <row r="1">
      <c r="A1" s="237"/>
      <c r="F1" s="238"/>
      <c r="G1" s="238"/>
      <c r="H1" s="238"/>
      <c r="I1" s="238"/>
      <c r="J1" s="238"/>
      <c r="K1" s="238"/>
      <c r="L1" s="238"/>
      <c r="M1" s="238"/>
      <c r="N1" s="238"/>
      <c r="O1" s="238"/>
      <c r="V1" s="1"/>
      <c r="W1" s="238">
        <v>10.0</v>
      </c>
      <c r="X1" s="238"/>
      <c r="Y1" s="238"/>
      <c r="Z1" s="238">
        <v>2.0</v>
      </c>
      <c r="AB1" s="7">
        <v>10.0</v>
      </c>
      <c r="AH1" s="7">
        <v>15.0</v>
      </c>
    </row>
    <row r="2">
      <c r="A2" s="264"/>
      <c r="B2" s="251"/>
      <c r="C2" s="251"/>
      <c r="D2" s="265"/>
      <c r="E2" s="265"/>
      <c r="F2" s="265"/>
      <c r="G2" s="265"/>
      <c r="H2" s="265"/>
      <c r="I2" s="265"/>
      <c r="J2" s="265"/>
      <c r="K2" s="265"/>
      <c r="L2" s="265"/>
      <c r="M2" s="265"/>
      <c r="N2" s="265"/>
      <c r="O2" s="265"/>
      <c r="P2" s="251"/>
      <c r="Q2" s="242"/>
      <c r="R2" s="242"/>
      <c r="S2" s="250"/>
      <c r="T2" s="250"/>
      <c r="U2" s="250"/>
      <c r="V2" s="251"/>
      <c r="W2" s="250"/>
      <c r="X2" s="250"/>
      <c r="Y2" s="250"/>
      <c r="Z2" s="242"/>
      <c r="AA2" s="242"/>
      <c r="AB2" s="250"/>
      <c r="AC2" s="251"/>
      <c r="AD2" s="250"/>
      <c r="AE2" s="250"/>
      <c r="AF2" s="250"/>
      <c r="AG2" s="242"/>
      <c r="AH2" s="250"/>
      <c r="AI2" s="251"/>
      <c r="AJ2" s="250"/>
      <c r="AK2" s="250"/>
      <c r="AL2" s="250"/>
      <c r="AM2" s="250"/>
      <c r="AN2" s="250"/>
    </row>
    <row r="3">
      <c r="A3" s="264"/>
      <c r="B3" s="251"/>
      <c r="C3" s="251"/>
      <c r="D3" s="265"/>
      <c r="E3" s="265"/>
      <c r="F3" s="265"/>
      <c r="G3" s="265"/>
      <c r="H3" s="265"/>
      <c r="I3" s="265"/>
      <c r="J3" s="265"/>
      <c r="K3" s="265"/>
      <c r="L3" s="265"/>
      <c r="M3" s="265"/>
      <c r="N3" s="265"/>
      <c r="O3" s="265"/>
      <c r="P3" s="251"/>
      <c r="Q3" s="242"/>
      <c r="R3" s="242"/>
      <c r="S3" s="250"/>
      <c r="T3" s="250"/>
      <c r="U3" s="250"/>
      <c r="V3" s="251"/>
      <c r="W3" s="250"/>
      <c r="X3" s="250"/>
      <c r="Y3" s="250"/>
      <c r="Z3" s="242"/>
      <c r="AA3" s="242"/>
      <c r="AB3" s="250"/>
      <c r="AC3" s="251"/>
      <c r="AD3" s="250"/>
      <c r="AE3" s="250"/>
      <c r="AF3" s="250"/>
      <c r="AG3" s="242"/>
      <c r="AH3" s="250"/>
      <c r="AI3" s="251"/>
      <c r="AJ3" s="250"/>
      <c r="AK3" s="250"/>
      <c r="AL3" s="250"/>
      <c r="AM3" s="250"/>
      <c r="AN3" s="250"/>
    </row>
    <row r="4">
      <c r="A4" s="264"/>
      <c r="B4" s="251"/>
      <c r="C4" s="251"/>
      <c r="D4" s="265"/>
      <c r="E4" s="265"/>
      <c r="F4" s="265"/>
      <c r="G4" s="265"/>
      <c r="H4" s="265"/>
      <c r="I4" s="265"/>
      <c r="J4" s="265"/>
      <c r="K4" s="265"/>
      <c r="L4" s="265"/>
      <c r="M4" s="265"/>
      <c r="N4" s="265"/>
      <c r="O4" s="265"/>
      <c r="P4" s="251"/>
      <c r="Q4" s="242"/>
      <c r="R4" s="242"/>
      <c r="S4" s="250"/>
      <c r="T4" s="250"/>
      <c r="U4" s="250"/>
      <c r="V4" s="251"/>
      <c r="W4" s="250"/>
      <c r="X4" s="250"/>
      <c r="Y4" s="250"/>
      <c r="Z4" s="242"/>
      <c r="AA4" s="242"/>
      <c r="AB4" s="250"/>
      <c r="AC4" s="251"/>
      <c r="AD4" s="250"/>
      <c r="AE4" s="250"/>
      <c r="AF4" s="250"/>
      <c r="AG4" s="242"/>
      <c r="AH4" s="250"/>
      <c r="AI4" s="251"/>
      <c r="AJ4" s="250"/>
      <c r="AK4" s="250"/>
      <c r="AL4" s="250"/>
      <c r="AM4" s="250"/>
      <c r="AN4" s="250"/>
    </row>
    <row r="5">
      <c r="A5" s="264"/>
      <c r="B5" s="251"/>
      <c r="C5" s="251"/>
      <c r="D5" s="265"/>
      <c r="E5" s="265"/>
      <c r="F5" s="265"/>
      <c r="G5" s="265"/>
      <c r="H5" s="265"/>
      <c r="I5" s="265"/>
      <c r="J5" s="265"/>
      <c r="K5" s="265"/>
      <c r="L5" s="265"/>
      <c r="M5" s="265"/>
      <c r="N5" s="265"/>
      <c r="O5" s="265"/>
      <c r="P5" s="251"/>
      <c r="Q5" s="242"/>
      <c r="R5" s="242"/>
      <c r="S5" s="250"/>
      <c r="T5" s="250"/>
      <c r="U5" s="250"/>
      <c r="V5" s="251"/>
      <c r="W5" s="250"/>
      <c r="X5" s="250"/>
      <c r="Y5" s="250"/>
      <c r="Z5" s="242"/>
      <c r="AA5" s="242"/>
      <c r="AB5" s="250"/>
      <c r="AC5" s="251"/>
      <c r="AD5" s="250"/>
      <c r="AE5" s="250"/>
      <c r="AF5" s="250"/>
      <c r="AG5" s="242"/>
      <c r="AH5" s="250"/>
      <c r="AI5" s="251"/>
      <c r="AJ5" s="250"/>
      <c r="AK5" s="250"/>
      <c r="AL5" s="250"/>
      <c r="AM5" s="250"/>
      <c r="AN5" s="250"/>
    </row>
    <row r="6">
      <c r="A6" s="266" t="s">
        <v>7390</v>
      </c>
      <c r="B6" s="267"/>
      <c r="C6" s="267"/>
      <c r="D6" s="267"/>
      <c r="E6" s="267"/>
      <c r="F6" s="267"/>
      <c r="G6" s="268"/>
      <c r="H6" s="269" t="s">
        <v>7391</v>
      </c>
      <c r="I6" s="163"/>
      <c r="J6" s="163"/>
      <c r="K6" s="163"/>
      <c r="L6" s="163"/>
      <c r="M6" s="163"/>
      <c r="N6" s="164"/>
      <c r="O6" s="265"/>
      <c r="P6" s="251"/>
      <c r="Q6" s="242"/>
      <c r="R6" s="242"/>
      <c r="S6" s="250"/>
      <c r="T6" s="250"/>
      <c r="U6" s="250"/>
      <c r="V6" s="251"/>
      <c r="W6" s="250"/>
      <c r="X6" s="250"/>
      <c r="Y6" s="250"/>
      <c r="Z6" s="242"/>
      <c r="AA6" s="242"/>
      <c r="AB6" s="250"/>
      <c r="AC6" s="251"/>
      <c r="AD6" s="250"/>
      <c r="AE6" s="250"/>
      <c r="AF6" s="250"/>
      <c r="AG6" s="242"/>
      <c r="AH6" s="250"/>
      <c r="AI6" s="251"/>
      <c r="AJ6" s="250"/>
      <c r="AK6" s="250"/>
      <c r="AL6" s="250"/>
      <c r="AM6" s="250"/>
      <c r="AN6" s="250"/>
    </row>
    <row r="7">
      <c r="A7" s="270"/>
      <c r="G7" s="271"/>
      <c r="H7" s="272" t="s">
        <v>7392</v>
      </c>
      <c r="I7" s="163"/>
      <c r="J7" s="163"/>
      <c r="K7" s="163"/>
      <c r="L7" s="163"/>
      <c r="M7" s="163"/>
      <c r="N7" s="164"/>
      <c r="O7" s="265"/>
      <c r="P7" s="251"/>
      <c r="Q7" s="242"/>
      <c r="R7" s="242"/>
      <c r="S7" s="250"/>
      <c r="T7" s="250"/>
      <c r="U7" s="250"/>
      <c r="V7" s="251"/>
      <c r="W7" s="250"/>
      <c r="X7" s="250"/>
      <c r="Y7" s="250"/>
      <c r="Z7" s="242"/>
      <c r="AA7" s="242"/>
      <c r="AB7" s="250"/>
      <c r="AC7" s="251"/>
      <c r="AD7" s="250"/>
      <c r="AE7" s="250"/>
      <c r="AF7" s="250"/>
      <c r="AG7" s="242"/>
      <c r="AH7" s="250"/>
      <c r="AI7" s="251"/>
      <c r="AJ7" s="250"/>
      <c r="AK7" s="250"/>
      <c r="AL7" s="250"/>
      <c r="AM7" s="250"/>
      <c r="AN7" s="250"/>
    </row>
    <row r="8">
      <c r="A8" s="273"/>
      <c r="B8" s="274"/>
      <c r="C8" s="274"/>
      <c r="D8" s="274"/>
      <c r="E8" s="274"/>
      <c r="F8" s="274"/>
      <c r="G8" s="275"/>
      <c r="H8" s="276" t="s">
        <v>7393</v>
      </c>
      <c r="I8" s="164"/>
      <c r="J8" s="269" t="s">
        <v>7394</v>
      </c>
      <c r="K8" s="164"/>
      <c r="L8" s="269" t="s">
        <v>7395</v>
      </c>
      <c r="M8" s="164"/>
      <c r="N8" s="241"/>
      <c r="O8" s="265"/>
      <c r="P8" s="251"/>
      <c r="Q8" s="242"/>
      <c r="R8" s="242"/>
      <c r="S8" s="250"/>
      <c r="T8" s="250"/>
      <c r="U8" s="250"/>
      <c r="V8" s="251"/>
      <c r="W8" s="250"/>
      <c r="X8" s="250"/>
      <c r="Y8" s="250"/>
      <c r="Z8" s="242"/>
      <c r="AA8" s="242"/>
      <c r="AB8" s="250"/>
      <c r="AC8" s="251"/>
      <c r="AD8" s="250"/>
      <c r="AE8" s="250"/>
      <c r="AF8" s="250"/>
      <c r="AG8" s="242"/>
      <c r="AH8" s="250"/>
      <c r="AI8" s="251"/>
      <c r="AJ8" s="250"/>
      <c r="AK8" s="250"/>
      <c r="AL8" s="250"/>
      <c r="AM8" s="250"/>
      <c r="AN8" s="250"/>
    </row>
    <row r="9">
      <c r="A9" s="239" t="s">
        <v>7396</v>
      </c>
      <c r="B9" s="240" t="s">
        <v>7358</v>
      </c>
      <c r="C9" s="240" t="s">
        <v>7359</v>
      </c>
      <c r="D9" s="241" t="s">
        <v>7360</v>
      </c>
      <c r="E9" s="241" t="s">
        <v>7342</v>
      </c>
      <c r="F9" s="241" t="s">
        <v>7397</v>
      </c>
      <c r="G9" s="241" t="s">
        <v>7398</v>
      </c>
      <c r="H9" s="241" t="s">
        <v>7399</v>
      </c>
      <c r="I9" s="241" t="s">
        <v>7400</v>
      </c>
      <c r="J9" s="241" t="s">
        <v>7399</v>
      </c>
      <c r="K9" s="241" t="s">
        <v>7400</v>
      </c>
      <c r="L9" s="241" t="s">
        <v>7399</v>
      </c>
      <c r="M9" s="241" t="s">
        <v>7400</v>
      </c>
      <c r="N9" s="241" t="s">
        <v>7344</v>
      </c>
      <c r="O9" s="241" t="s">
        <v>7361</v>
      </c>
      <c r="P9" s="240" t="s">
        <v>7362</v>
      </c>
      <c r="Q9" s="242"/>
      <c r="R9" s="242"/>
      <c r="S9" s="250" t="s">
        <v>7370</v>
      </c>
      <c r="T9" s="250" t="s">
        <v>7371</v>
      </c>
      <c r="U9" s="250" t="s">
        <v>7372</v>
      </c>
      <c r="V9" s="251" t="s">
        <v>7373</v>
      </c>
      <c r="W9" s="250" t="s">
        <v>7374</v>
      </c>
      <c r="X9" s="250" t="s">
        <v>7375</v>
      </c>
      <c r="Y9" s="250" t="s">
        <v>7376</v>
      </c>
      <c r="Z9" s="242"/>
      <c r="AA9" s="242"/>
      <c r="AB9" s="250" t="s">
        <v>7372</v>
      </c>
      <c r="AC9" s="251" t="s">
        <v>7373</v>
      </c>
      <c r="AD9" s="250" t="s">
        <v>7374</v>
      </c>
      <c r="AE9" s="250" t="s">
        <v>7375</v>
      </c>
      <c r="AF9" s="250" t="s">
        <v>7376</v>
      </c>
      <c r="AG9" s="242"/>
      <c r="AH9" s="250" t="s">
        <v>7372</v>
      </c>
      <c r="AI9" s="251" t="s">
        <v>7373</v>
      </c>
      <c r="AJ9" s="250" t="s">
        <v>7374</v>
      </c>
      <c r="AK9" s="250" t="s">
        <v>7375</v>
      </c>
      <c r="AL9" s="250" t="s">
        <v>7376</v>
      </c>
      <c r="AM9" s="250"/>
      <c r="AN9" s="250"/>
    </row>
    <row r="10">
      <c r="A10" s="230">
        <f t="shared" ref="A10:A53" si="1">ROW()-row(A$9)</f>
        <v>1</v>
      </c>
      <c r="B10" s="243" t="s">
        <v>1006</v>
      </c>
      <c r="C10" s="244" t="s">
        <v>7363</v>
      </c>
      <c r="D10" s="208">
        <v>30.0</v>
      </c>
      <c r="E10" s="230">
        <f>D10*W$1*Z$1</f>
        <v>600</v>
      </c>
      <c r="F10" s="245">
        <f t="shared" ref="F10:F53" si="2">T10</f>
        <v>2.15</v>
      </c>
      <c r="G10" s="245">
        <f t="shared" ref="G10:G53" si="3">S10</f>
        <v>1290</v>
      </c>
      <c r="H10" s="245">
        <f t="shared" ref="H10:H53" si="4">Y10</f>
        <v>1.51</v>
      </c>
      <c r="I10" s="245">
        <f t="shared" ref="I10:I53" si="5">ROUND(H10*E10,2)</f>
        <v>906</v>
      </c>
      <c r="J10" s="245">
        <f t="shared" ref="J10:J53" si="6">AF10</f>
        <v>1.65</v>
      </c>
      <c r="K10" s="245">
        <f t="shared" ref="K10:K53" si="7">ROUND(J10*E10,2)</f>
        <v>990</v>
      </c>
      <c r="L10" s="245">
        <f t="shared" ref="L10:L53" si="8">AL10</f>
        <v>1.69</v>
      </c>
      <c r="M10" s="245">
        <f t="shared" ref="M10:M53" si="9">ROUND(L10*E10,2)</f>
        <v>1014</v>
      </c>
      <c r="N10" s="245"/>
      <c r="O10" s="245">
        <v>1.51</v>
      </c>
      <c r="P10" s="246">
        <f t="shared" ref="P10:P53" si="10">E10*O10</f>
        <v>906</v>
      </c>
      <c r="S10" s="22">
        <f t="shared" ref="S10:S53" si="11">T10*E10</f>
        <v>1290</v>
      </c>
      <c r="T10" s="7">
        <v>2.15</v>
      </c>
      <c r="U10" s="252">
        <f t="shared" ref="U10:U53" si="12">(T10-O10)/T10</f>
        <v>0.2976744186</v>
      </c>
      <c r="V10" s="9">
        <v>5.0</v>
      </c>
      <c r="W10" s="22">
        <f t="shared" ref="W10:W49" si="13">ROUND(O10*(100/105),2)</f>
        <v>1.44</v>
      </c>
      <c r="X10" s="22">
        <f t="shared" ref="X10:X14" si="14">ROUND(W10*V10%,2)</f>
        <v>0.07</v>
      </c>
      <c r="Y10" s="22">
        <f t="shared" ref="Y10:Y53" si="15">W10+X10</f>
        <v>1.51</v>
      </c>
      <c r="Z10" s="248">
        <f t="shared" ref="Z10:Z53" si="16">O10-Y10</f>
        <v>0</v>
      </c>
      <c r="AB10" s="252">
        <f t="shared" ref="AB10:AB53" si="17">IF(U10=0,0,U10-AB$1%*U10)</f>
        <v>0.2679069767</v>
      </c>
      <c r="AC10" s="1">
        <f t="shared" ref="AC10:AC53" si="18">V10</f>
        <v>5</v>
      </c>
      <c r="AD10" s="22">
        <f t="shared" ref="AD10:AD53" si="19">IF(U10&gt;0, ROUND(T10-AB10*T10,2),ROUND(T10*(100/(100+AC10)),2))</f>
        <v>1.57</v>
      </c>
      <c r="AE10" s="22">
        <f t="shared" ref="AE10:AE53" si="20">ROUND(AD10*AC10%,2)</f>
        <v>0.08</v>
      </c>
      <c r="AF10" s="22">
        <f t="shared" ref="AF10:AF53" si="21">AD10+AE10</f>
        <v>1.65</v>
      </c>
      <c r="AG10" s="22">
        <f t="shared" ref="AG10:AG53" si="22">T10-AF10</f>
        <v>0.5</v>
      </c>
      <c r="AH10" s="252">
        <f t="shared" ref="AH10:AH53" si="23">IF(U10=0,0,U10-AH$1%*U10)</f>
        <v>0.2530232558</v>
      </c>
      <c r="AI10" s="1">
        <f t="shared" ref="AI10:AI53" si="24">AC10</f>
        <v>5</v>
      </c>
      <c r="AJ10" s="22">
        <f t="shared" ref="AJ10:AJ53" si="25">IF(U10&gt;0, ROUND(T10-AH10*T10,2),ROUND(T10*(100/(100+AI10)),2))</f>
        <v>1.61</v>
      </c>
      <c r="AK10" s="22">
        <f t="shared" ref="AK10:AK53" si="26">ROUND(AJ10*AI10%,2)</f>
        <v>0.08</v>
      </c>
      <c r="AL10" s="22">
        <f t="shared" ref="AL10:AL53" si="27">AJ10+AK10</f>
        <v>1.69</v>
      </c>
      <c r="AM10" s="22">
        <f t="shared" ref="AM10:AM53" si="28">T10-AL10</f>
        <v>0.46</v>
      </c>
    </row>
    <row r="11">
      <c r="A11" s="230">
        <f t="shared" si="1"/>
        <v>2</v>
      </c>
      <c r="B11" s="243" t="s">
        <v>4485</v>
      </c>
      <c r="C11" s="244" t="s">
        <v>7364</v>
      </c>
      <c r="D11" s="208">
        <v>2.0</v>
      </c>
      <c r="E11" s="230">
        <f t="shared" ref="E11:E12" si="29">D11*W$1</f>
        <v>20</v>
      </c>
      <c r="F11" s="245">
        <f t="shared" si="2"/>
        <v>21.15</v>
      </c>
      <c r="G11" s="245">
        <f t="shared" si="3"/>
        <v>423</v>
      </c>
      <c r="H11" s="245">
        <f t="shared" si="4"/>
        <v>18.62</v>
      </c>
      <c r="I11" s="245">
        <f t="shared" si="5"/>
        <v>372.4</v>
      </c>
      <c r="J11" s="245">
        <f t="shared" si="6"/>
        <v>19.81</v>
      </c>
      <c r="K11" s="245">
        <f t="shared" si="7"/>
        <v>396.2</v>
      </c>
      <c r="L11" s="245">
        <f t="shared" si="8"/>
        <v>19.95</v>
      </c>
      <c r="M11" s="245">
        <f t="shared" si="9"/>
        <v>399</v>
      </c>
      <c r="N11" s="245"/>
      <c r="O11" s="245">
        <v>18.62</v>
      </c>
      <c r="P11" s="246">
        <f t="shared" si="10"/>
        <v>372.4</v>
      </c>
      <c r="S11" s="22">
        <f t="shared" si="11"/>
        <v>423</v>
      </c>
      <c r="T11" s="7">
        <v>21.15</v>
      </c>
      <c r="U11" s="252">
        <f t="shared" si="12"/>
        <v>0.1196217494</v>
      </c>
      <c r="V11" s="9">
        <v>5.0</v>
      </c>
      <c r="W11" s="22">
        <f t="shared" si="13"/>
        <v>17.73</v>
      </c>
      <c r="X11" s="22">
        <f t="shared" si="14"/>
        <v>0.89</v>
      </c>
      <c r="Y11" s="22">
        <f t="shared" si="15"/>
        <v>18.62</v>
      </c>
      <c r="Z11" s="248">
        <f t="shared" si="16"/>
        <v>0</v>
      </c>
      <c r="AB11" s="252">
        <f t="shared" si="17"/>
        <v>0.1076595745</v>
      </c>
      <c r="AC11" s="1">
        <f t="shared" si="18"/>
        <v>5</v>
      </c>
      <c r="AD11" s="22">
        <f t="shared" si="19"/>
        <v>18.87</v>
      </c>
      <c r="AE11" s="22">
        <f t="shared" si="20"/>
        <v>0.94</v>
      </c>
      <c r="AF11" s="22">
        <f t="shared" si="21"/>
        <v>19.81</v>
      </c>
      <c r="AG11" s="22">
        <f t="shared" si="22"/>
        <v>1.34</v>
      </c>
      <c r="AH11" s="252">
        <f t="shared" si="23"/>
        <v>0.101678487</v>
      </c>
      <c r="AI11" s="1">
        <f t="shared" si="24"/>
        <v>5</v>
      </c>
      <c r="AJ11" s="22">
        <f t="shared" si="25"/>
        <v>19</v>
      </c>
      <c r="AK11" s="22">
        <f t="shared" si="26"/>
        <v>0.95</v>
      </c>
      <c r="AL11" s="22">
        <f t="shared" si="27"/>
        <v>19.95</v>
      </c>
      <c r="AM11" s="22">
        <f t="shared" si="28"/>
        <v>1.2</v>
      </c>
    </row>
    <row r="12">
      <c r="A12" s="230">
        <f t="shared" si="1"/>
        <v>3</v>
      </c>
      <c r="B12" s="243" t="s">
        <v>2125</v>
      </c>
      <c r="C12" s="244" t="s">
        <v>7365</v>
      </c>
      <c r="D12" s="208">
        <v>1.0</v>
      </c>
      <c r="E12" s="230">
        <f t="shared" si="29"/>
        <v>10</v>
      </c>
      <c r="F12" s="245">
        <f t="shared" si="2"/>
        <v>37.5</v>
      </c>
      <c r="G12" s="245">
        <f t="shared" si="3"/>
        <v>375</v>
      </c>
      <c r="H12" s="245">
        <f t="shared" si="4"/>
        <v>37.5</v>
      </c>
      <c r="I12" s="245">
        <f t="shared" si="5"/>
        <v>375</v>
      </c>
      <c r="J12" s="245">
        <f t="shared" si="6"/>
        <v>37.5</v>
      </c>
      <c r="K12" s="245">
        <f t="shared" si="7"/>
        <v>375</v>
      </c>
      <c r="L12" s="245">
        <f t="shared" si="8"/>
        <v>37.5</v>
      </c>
      <c r="M12" s="245">
        <f t="shared" si="9"/>
        <v>375</v>
      </c>
      <c r="N12" s="245"/>
      <c r="O12" s="245">
        <v>37.5</v>
      </c>
      <c r="P12" s="246">
        <f t="shared" si="10"/>
        <v>375</v>
      </c>
      <c r="S12" s="22">
        <f t="shared" si="11"/>
        <v>375</v>
      </c>
      <c r="T12" s="7">
        <v>37.5</v>
      </c>
      <c r="U12" s="252">
        <f t="shared" si="12"/>
        <v>0</v>
      </c>
      <c r="V12" s="9">
        <v>5.0</v>
      </c>
      <c r="W12" s="22">
        <f t="shared" si="13"/>
        <v>35.71</v>
      </c>
      <c r="X12" s="22">
        <f t="shared" si="14"/>
        <v>1.79</v>
      </c>
      <c r="Y12" s="22">
        <f t="shared" si="15"/>
        <v>37.5</v>
      </c>
      <c r="Z12" s="248">
        <f t="shared" si="16"/>
        <v>0</v>
      </c>
      <c r="AB12" s="22">
        <f t="shared" si="17"/>
        <v>0</v>
      </c>
      <c r="AC12" s="1">
        <f t="shared" si="18"/>
        <v>5</v>
      </c>
      <c r="AD12" s="22">
        <f t="shared" si="19"/>
        <v>35.71</v>
      </c>
      <c r="AE12" s="22">
        <f t="shared" si="20"/>
        <v>1.79</v>
      </c>
      <c r="AF12" s="22">
        <f t="shared" si="21"/>
        <v>37.5</v>
      </c>
      <c r="AG12" s="22">
        <f t="shared" si="22"/>
        <v>0</v>
      </c>
      <c r="AH12" s="22">
        <f t="shared" si="23"/>
        <v>0</v>
      </c>
      <c r="AI12" s="1">
        <f t="shared" si="24"/>
        <v>5</v>
      </c>
      <c r="AJ12" s="22">
        <f t="shared" si="25"/>
        <v>35.71</v>
      </c>
      <c r="AK12" s="22">
        <f t="shared" si="26"/>
        <v>1.79</v>
      </c>
      <c r="AL12" s="22">
        <f t="shared" si="27"/>
        <v>37.5</v>
      </c>
      <c r="AM12" s="22">
        <f t="shared" si="28"/>
        <v>0</v>
      </c>
    </row>
    <row r="13">
      <c r="A13" s="230">
        <f t="shared" si="1"/>
        <v>4</v>
      </c>
      <c r="B13" s="243" t="s">
        <v>1861</v>
      </c>
      <c r="C13" s="244" t="s">
        <v>7364</v>
      </c>
      <c r="D13" s="208">
        <v>1.0</v>
      </c>
      <c r="E13" s="230">
        <f t="shared" ref="E13:E17" si="30">D13*W$1*Z$1</f>
        <v>20</v>
      </c>
      <c r="F13" s="245">
        <f t="shared" si="2"/>
        <v>132.12</v>
      </c>
      <c r="G13" s="245">
        <f t="shared" si="3"/>
        <v>2642.4</v>
      </c>
      <c r="H13" s="245">
        <f t="shared" si="4"/>
        <v>49.42</v>
      </c>
      <c r="I13" s="245">
        <f t="shared" si="5"/>
        <v>988.4</v>
      </c>
      <c r="J13" s="245">
        <f t="shared" si="6"/>
        <v>60.57</v>
      </c>
      <c r="K13" s="245">
        <f t="shared" si="7"/>
        <v>1211.4</v>
      </c>
      <c r="L13" s="245">
        <f t="shared" si="8"/>
        <v>64.92</v>
      </c>
      <c r="M13" s="245">
        <f t="shared" si="9"/>
        <v>1298.4</v>
      </c>
      <c r="N13" s="245"/>
      <c r="O13" s="245">
        <v>49.42</v>
      </c>
      <c r="P13" s="246">
        <f t="shared" si="10"/>
        <v>988.4</v>
      </c>
      <c r="S13" s="22">
        <f t="shared" si="11"/>
        <v>2642.4</v>
      </c>
      <c r="T13" s="7">
        <v>132.12</v>
      </c>
      <c r="U13" s="252">
        <f t="shared" si="12"/>
        <v>0.6259461096</v>
      </c>
      <c r="V13" s="9">
        <v>5.0</v>
      </c>
      <c r="W13" s="22">
        <f t="shared" si="13"/>
        <v>47.07</v>
      </c>
      <c r="X13" s="22">
        <f t="shared" si="14"/>
        <v>2.35</v>
      </c>
      <c r="Y13" s="22">
        <f t="shared" si="15"/>
        <v>49.42</v>
      </c>
      <c r="Z13" s="248">
        <f t="shared" si="16"/>
        <v>0</v>
      </c>
      <c r="AB13" s="252">
        <f t="shared" si="17"/>
        <v>0.5633514986</v>
      </c>
      <c r="AC13" s="1">
        <f t="shared" si="18"/>
        <v>5</v>
      </c>
      <c r="AD13" s="22">
        <f t="shared" si="19"/>
        <v>57.69</v>
      </c>
      <c r="AE13" s="22">
        <f t="shared" si="20"/>
        <v>2.88</v>
      </c>
      <c r="AF13" s="22">
        <f t="shared" si="21"/>
        <v>60.57</v>
      </c>
      <c r="AG13" s="22">
        <f t="shared" si="22"/>
        <v>71.55</v>
      </c>
      <c r="AH13" s="252">
        <f t="shared" si="23"/>
        <v>0.5320541932</v>
      </c>
      <c r="AI13" s="1">
        <f t="shared" si="24"/>
        <v>5</v>
      </c>
      <c r="AJ13" s="22">
        <f t="shared" si="25"/>
        <v>61.83</v>
      </c>
      <c r="AK13" s="22">
        <f t="shared" si="26"/>
        <v>3.09</v>
      </c>
      <c r="AL13" s="22">
        <f t="shared" si="27"/>
        <v>64.92</v>
      </c>
      <c r="AM13" s="22">
        <f t="shared" si="28"/>
        <v>67.2</v>
      </c>
    </row>
    <row r="14">
      <c r="A14" s="230">
        <f t="shared" si="1"/>
        <v>5</v>
      </c>
      <c r="B14" s="243" t="s">
        <v>1772</v>
      </c>
      <c r="C14" s="244" t="s">
        <v>7364</v>
      </c>
      <c r="D14" s="208">
        <v>1.0</v>
      </c>
      <c r="E14" s="230">
        <f t="shared" si="30"/>
        <v>20</v>
      </c>
      <c r="F14" s="245">
        <f t="shared" si="2"/>
        <v>53</v>
      </c>
      <c r="G14" s="245">
        <f t="shared" si="3"/>
        <v>1060</v>
      </c>
      <c r="H14" s="245">
        <f t="shared" si="4"/>
        <v>37.1</v>
      </c>
      <c r="I14" s="245">
        <f t="shared" si="5"/>
        <v>742</v>
      </c>
      <c r="J14" s="245">
        <f t="shared" si="6"/>
        <v>40.62</v>
      </c>
      <c r="K14" s="245">
        <f t="shared" si="7"/>
        <v>812.4</v>
      </c>
      <c r="L14" s="245">
        <f t="shared" si="8"/>
        <v>41.46</v>
      </c>
      <c r="M14" s="245">
        <f t="shared" si="9"/>
        <v>829.2</v>
      </c>
      <c r="N14" s="245"/>
      <c r="O14" s="245">
        <v>37.1</v>
      </c>
      <c r="P14" s="246">
        <f t="shared" si="10"/>
        <v>742</v>
      </c>
      <c r="S14" s="22">
        <f t="shared" si="11"/>
        <v>1060</v>
      </c>
      <c r="T14" s="7">
        <v>53.0</v>
      </c>
      <c r="U14" s="252">
        <f t="shared" si="12"/>
        <v>0.3</v>
      </c>
      <c r="V14" s="9">
        <v>5.0</v>
      </c>
      <c r="W14" s="22">
        <f t="shared" si="13"/>
        <v>35.33</v>
      </c>
      <c r="X14" s="22">
        <f t="shared" si="14"/>
        <v>1.77</v>
      </c>
      <c r="Y14" s="22">
        <f t="shared" si="15"/>
        <v>37.1</v>
      </c>
      <c r="Z14" s="248">
        <f t="shared" si="16"/>
        <v>0</v>
      </c>
      <c r="AB14" s="252">
        <f t="shared" si="17"/>
        <v>0.27</v>
      </c>
      <c r="AC14" s="1">
        <f t="shared" si="18"/>
        <v>5</v>
      </c>
      <c r="AD14" s="22">
        <f t="shared" si="19"/>
        <v>38.69</v>
      </c>
      <c r="AE14" s="22">
        <f t="shared" si="20"/>
        <v>1.93</v>
      </c>
      <c r="AF14" s="22">
        <f t="shared" si="21"/>
        <v>40.62</v>
      </c>
      <c r="AG14" s="22">
        <f t="shared" si="22"/>
        <v>12.38</v>
      </c>
      <c r="AH14" s="252">
        <f t="shared" si="23"/>
        <v>0.255</v>
      </c>
      <c r="AI14" s="1">
        <f t="shared" si="24"/>
        <v>5</v>
      </c>
      <c r="AJ14" s="22">
        <f t="shared" si="25"/>
        <v>39.49</v>
      </c>
      <c r="AK14" s="22">
        <f t="shared" si="26"/>
        <v>1.97</v>
      </c>
      <c r="AL14" s="22">
        <f t="shared" si="27"/>
        <v>41.46</v>
      </c>
      <c r="AM14" s="22">
        <f t="shared" si="28"/>
        <v>11.54</v>
      </c>
    </row>
    <row r="15">
      <c r="A15" s="230">
        <f t="shared" si="1"/>
        <v>6</v>
      </c>
      <c r="B15" s="243" t="s">
        <v>5452</v>
      </c>
      <c r="C15" s="244" t="s">
        <v>7365</v>
      </c>
      <c r="D15" s="208">
        <v>1.0</v>
      </c>
      <c r="E15" s="230">
        <f t="shared" si="30"/>
        <v>20</v>
      </c>
      <c r="F15" s="245">
        <f t="shared" si="2"/>
        <v>48</v>
      </c>
      <c r="G15" s="245">
        <f t="shared" si="3"/>
        <v>960</v>
      </c>
      <c r="H15" s="245">
        <f t="shared" si="4"/>
        <v>40</v>
      </c>
      <c r="I15" s="245">
        <f t="shared" si="5"/>
        <v>800</v>
      </c>
      <c r="J15" s="245">
        <f t="shared" si="6"/>
        <v>42.84</v>
      </c>
      <c r="K15" s="245">
        <f t="shared" si="7"/>
        <v>856.8</v>
      </c>
      <c r="L15" s="245">
        <f t="shared" si="8"/>
        <v>43.26</v>
      </c>
      <c r="M15" s="245">
        <f t="shared" si="9"/>
        <v>865.2</v>
      </c>
      <c r="N15" s="245"/>
      <c r="O15" s="245">
        <v>40.0</v>
      </c>
      <c r="P15" s="246">
        <f t="shared" si="10"/>
        <v>800</v>
      </c>
      <c r="S15" s="22">
        <f t="shared" si="11"/>
        <v>960</v>
      </c>
      <c r="T15" s="7">
        <v>48.0</v>
      </c>
      <c r="U15" s="252">
        <f t="shared" si="12"/>
        <v>0.1666666667</v>
      </c>
      <c r="V15" s="9">
        <v>5.0</v>
      </c>
      <c r="W15" s="22">
        <f t="shared" si="13"/>
        <v>38.1</v>
      </c>
      <c r="X15" s="22">
        <f>ROUND(W15*V15%,1)</f>
        <v>1.9</v>
      </c>
      <c r="Y15" s="22">
        <f t="shared" si="15"/>
        <v>40</v>
      </c>
      <c r="Z15" s="248">
        <f t="shared" si="16"/>
        <v>0</v>
      </c>
      <c r="AB15" s="252">
        <f t="shared" si="17"/>
        <v>0.15</v>
      </c>
      <c r="AC15" s="1">
        <f t="shared" si="18"/>
        <v>5</v>
      </c>
      <c r="AD15" s="22">
        <f t="shared" si="19"/>
        <v>40.8</v>
      </c>
      <c r="AE15" s="22">
        <f t="shared" si="20"/>
        <v>2.04</v>
      </c>
      <c r="AF15" s="22">
        <f t="shared" si="21"/>
        <v>42.84</v>
      </c>
      <c r="AG15" s="22">
        <f t="shared" si="22"/>
        <v>5.16</v>
      </c>
      <c r="AH15" s="252">
        <f t="shared" si="23"/>
        <v>0.1416666667</v>
      </c>
      <c r="AI15" s="1">
        <f t="shared" si="24"/>
        <v>5</v>
      </c>
      <c r="AJ15" s="22">
        <f t="shared" si="25"/>
        <v>41.2</v>
      </c>
      <c r="AK15" s="22">
        <f t="shared" si="26"/>
        <v>2.06</v>
      </c>
      <c r="AL15" s="22">
        <f t="shared" si="27"/>
        <v>43.26</v>
      </c>
      <c r="AM15" s="22">
        <f t="shared" si="28"/>
        <v>4.74</v>
      </c>
    </row>
    <row r="16">
      <c r="A16" s="230">
        <f t="shared" si="1"/>
        <v>7</v>
      </c>
      <c r="B16" s="243" t="s">
        <v>1398</v>
      </c>
      <c r="C16" s="244" t="s">
        <v>7365</v>
      </c>
      <c r="D16" s="208">
        <v>1.0</v>
      </c>
      <c r="E16" s="230">
        <f t="shared" si="30"/>
        <v>20</v>
      </c>
      <c r="F16" s="245">
        <f t="shared" si="2"/>
        <v>36</v>
      </c>
      <c r="G16" s="245">
        <f t="shared" si="3"/>
        <v>720</v>
      </c>
      <c r="H16" s="245">
        <f t="shared" si="4"/>
        <v>32</v>
      </c>
      <c r="I16" s="245">
        <f t="shared" si="5"/>
        <v>640</v>
      </c>
      <c r="J16" s="245">
        <f t="shared" si="6"/>
        <v>34.02</v>
      </c>
      <c r="K16" s="245">
        <f t="shared" si="7"/>
        <v>680.4</v>
      </c>
      <c r="L16" s="245">
        <f t="shared" si="8"/>
        <v>34.23</v>
      </c>
      <c r="M16" s="245">
        <f t="shared" si="9"/>
        <v>684.6</v>
      </c>
      <c r="N16" s="245"/>
      <c r="O16" s="245">
        <v>32.0</v>
      </c>
      <c r="P16" s="246">
        <f t="shared" si="10"/>
        <v>640</v>
      </c>
      <c r="S16" s="22">
        <f t="shared" si="11"/>
        <v>720</v>
      </c>
      <c r="T16" s="7">
        <v>36.0</v>
      </c>
      <c r="U16" s="252">
        <f t="shared" si="12"/>
        <v>0.1111111111</v>
      </c>
      <c r="V16" s="9">
        <v>5.0</v>
      </c>
      <c r="W16" s="22">
        <f t="shared" si="13"/>
        <v>30.48</v>
      </c>
      <c r="X16" s="22">
        <f t="shared" ref="X16:X53" si="31">ROUND(W16*V16%,2)</f>
        <v>1.52</v>
      </c>
      <c r="Y16" s="22">
        <f t="shared" si="15"/>
        <v>32</v>
      </c>
      <c r="Z16" s="248">
        <f t="shared" si="16"/>
        <v>0</v>
      </c>
      <c r="AB16" s="252">
        <f t="shared" si="17"/>
        <v>0.1</v>
      </c>
      <c r="AC16" s="1">
        <f t="shared" si="18"/>
        <v>5</v>
      </c>
      <c r="AD16" s="22">
        <f t="shared" si="19"/>
        <v>32.4</v>
      </c>
      <c r="AE16" s="22">
        <f t="shared" si="20"/>
        <v>1.62</v>
      </c>
      <c r="AF16" s="22">
        <f t="shared" si="21"/>
        <v>34.02</v>
      </c>
      <c r="AG16" s="22">
        <f t="shared" si="22"/>
        <v>1.98</v>
      </c>
      <c r="AH16" s="252">
        <f t="shared" si="23"/>
        <v>0.09444444444</v>
      </c>
      <c r="AI16" s="1">
        <f t="shared" si="24"/>
        <v>5</v>
      </c>
      <c r="AJ16" s="22">
        <f t="shared" si="25"/>
        <v>32.6</v>
      </c>
      <c r="AK16" s="22">
        <f t="shared" si="26"/>
        <v>1.63</v>
      </c>
      <c r="AL16" s="22">
        <f t="shared" si="27"/>
        <v>34.23</v>
      </c>
      <c r="AM16" s="22">
        <f t="shared" si="28"/>
        <v>1.77</v>
      </c>
    </row>
    <row r="17">
      <c r="A17" s="230">
        <f t="shared" si="1"/>
        <v>8</v>
      </c>
      <c r="B17" s="243" t="s">
        <v>1470</v>
      </c>
      <c r="C17" s="244" t="s">
        <v>7365</v>
      </c>
      <c r="D17" s="208">
        <v>1.0</v>
      </c>
      <c r="E17" s="230">
        <f t="shared" si="30"/>
        <v>20</v>
      </c>
      <c r="F17" s="245">
        <f t="shared" si="2"/>
        <v>92.84</v>
      </c>
      <c r="G17" s="245">
        <f t="shared" si="3"/>
        <v>1856.8</v>
      </c>
      <c r="H17" s="245">
        <f t="shared" si="4"/>
        <v>34.44</v>
      </c>
      <c r="I17" s="245">
        <f t="shared" si="5"/>
        <v>688.8</v>
      </c>
      <c r="J17" s="245">
        <f t="shared" si="6"/>
        <v>42.29</v>
      </c>
      <c r="K17" s="245">
        <f t="shared" si="7"/>
        <v>845.8</v>
      </c>
      <c r="L17" s="245">
        <f t="shared" si="8"/>
        <v>45.36</v>
      </c>
      <c r="M17" s="245">
        <f t="shared" si="9"/>
        <v>907.2</v>
      </c>
      <c r="N17" s="245"/>
      <c r="O17" s="245">
        <v>34.44</v>
      </c>
      <c r="P17" s="246">
        <f t="shared" si="10"/>
        <v>688.8</v>
      </c>
      <c r="S17" s="22">
        <f t="shared" si="11"/>
        <v>1856.8</v>
      </c>
      <c r="T17" s="7">
        <v>92.84</v>
      </c>
      <c r="U17" s="252">
        <f t="shared" si="12"/>
        <v>0.6290392072</v>
      </c>
      <c r="V17" s="9">
        <v>5.0</v>
      </c>
      <c r="W17" s="22">
        <f t="shared" si="13"/>
        <v>32.8</v>
      </c>
      <c r="X17" s="22">
        <f t="shared" si="31"/>
        <v>1.64</v>
      </c>
      <c r="Y17" s="22">
        <f t="shared" si="15"/>
        <v>34.44</v>
      </c>
      <c r="Z17" s="248">
        <f t="shared" si="16"/>
        <v>0</v>
      </c>
      <c r="AB17" s="252">
        <f t="shared" si="17"/>
        <v>0.5661352865</v>
      </c>
      <c r="AC17" s="1">
        <f t="shared" si="18"/>
        <v>5</v>
      </c>
      <c r="AD17" s="22">
        <f t="shared" si="19"/>
        <v>40.28</v>
      </c>
      <c r="AE17" s="22">
        <f t="shared" si="20"/>
        <v>2.01</v>
      </c>
      <c r="AF17" s="22">
        <f t="shared" si="21"/>
        <v>42.29</v>
      </c>
      <c r="AG17" s="22">
        <f t="shared" si="22"/>
        <v>50.55</v>
      </c>
      <c r="AH17" s="252">
        <f t="shared" si="23"/>
        <v>0.5346833262</v>
      </c>
      <c r="AI17" s="1">
        <f t="shared" si="24"/>
        <v>5</v>
      </c>
      <c r="AJ17" s="22">
        <f t="shared" si="25"/>
        <v>43.2</v>
      </c>
      <c r="AK17" s="22">
        <f t="shared" si="26"/>
        <v>2.16</v>
      </c>
      <c r="AL17" s="22">
        <f t="shared" si="27"/>
        <v>45.36</v>
      </c>
      <c r="AM17" s="22">
        <f t="shared" si="28"/>
        <v>47.48</v>
      </c>
    </row>
    <row r="18">
      <c r="A18" s="230">
        <f t="shared" si="1"/>
        <v>9</v>
      </c>
      <c r="B18" s="243" t="s">
        <v>4125</v>
      </c>
      <c r="C18" s="244" t="s">
        <v>7366</v>
      </c>
      <c r="D18" s="208">
        <v>1.0</v>
      </c>
      <c r="E18" s="208">
        <v>6.0</v>
      </c>
      <c r="F18" s="245">
        <f t="shared" si="2"/>
        <v>36.76</v>
      </c>
      <c r="G18" s="245">
        <f t="shared" si="3"/>
        <v>220.56</v>
      </c>
      <c r="H18" s="245">
        <f t="shared" si="4"/>
        <v>33</v>
      </c>
      <c r="I18" s="245">
        <f t="shared" si="5"/>
        <v>198</v>
      </c>
      <c r="J18" s="245">
        <f t="shared" si="6"/>
        <v>35.05</v>
      </c>
      <c r="K18" s="245">
        <f t="shared" si="7"/>
        <v>210.3</v>
      </c>
      <c r="L18" s="245">
        <f t="shared" si="8"/>
        <v>35.24</v>
      </c>
      <c r="M18" s="245">
        <f t="shared" si="9"/>
        <v>211.44</v>
      </c>
      <c r="N18" s="245"/>
      <c r="O18" s="245">
        <v>33.0</v>
      </c>
      <c r="P18" s="246">
        <f t="shared" si="10"/>
        <v>198</v>
      </c>
      <c r="R18" s="247"/>
      <c r="S18" s="22">
        <f t="shared" si="11"/>
        <v>220.56</v>
      </c>
      <c r="T18" s="7">
        <v>36.76</v>
      </c>
      <c r="U18" s="252">
        <f t="shared" si="12"/>
        <v>0.1022850925</v>
      </c>
      <c r="V18" s="9">
        <v>5.0</v>
      </c>
      <c r="W18" s="22">
        <f t="shared" si="13"/>
        <v>31.43</v>
      </c>
      <c r="X18" s="22">
        <f t="shared" si="31"/>
        <v>1.57</v>
      </c>
      <c r="Y18" s="22">
        <f t="shared" si="15"/>
        <v>33</v>
      </c>
      <c r="Z18" s="248">
        <f t="shared" si="16"/>
        <v>0</v>
      </c>
      <c r="AB18" s="252">
        <f t="shared" si="17"/>
        <v>0.09205658324</v>
      </c>
      <c r="AC18" s="1">
        <f t="shared" si="18"/>
        <v>5</v>
      </c>
      <c r="AD18" s="22">
        <f t="shared" si="19"/>
        <v>33.38</v>
      </c>
      <c r="AE18" s="22">
        <f t="shared" si="20"/>
        <v>1.67</v>
      </c>
      <c r="AF18" s="22">
        <f t="shared" si="21"/>
        <v>35.05</v>
      </c>
      <c r="AG18" s="22">
        <f t="shared" si="22"/>
        <v>1.71</v>
      </c>
      <c r="AH18" s="252">
        <f t="shared" si="23"/>
        <v>0.08694232862</v>
      </c>
      <c r="AI18" s="1">
        <f t="shared" si="24"/>
        <v>5</v>
      </c>
      <c r="AJ18" s="22">
        <f t="shared" si="25"/>
        <v>33.56</v>
      </c>
      <c r="AK18" s="22">
        <f t="shared" si="26"/>
        <v>1.68</v>
      </c>
      <c r="AL18" s="22">
        <f t="shared" si="27"/>
        <v>35.24</v>
      </c>
      <c r="AM18" s="22">
        <f t="shared" si="28"/>
        <v>1.52</v>
      </c>
    </row>
    <row r="19">
      <c r="A19" s="230">
        <f t="shared" si="1"/>
        <v>10</v>
      </c>
      <c r="B19" s="243" t="s">
        <v>2711</v>
      </c>
      <c r="C19" s="244" t="s">
        <v>7365</v>
      </c>
      <c r="D19" s="208">
        <v>1.0</v>
      </c>
      <c r="E19" s="230">
        <f>D19*W$1*Z$1</f>
        <v>20</v>
      </c>
      <c r="F19" s="245">
        <f t="shared" si="2"/>
        <v>16.5</v>
      </c>
      <c r="G19" s="245">
        <f t="shared" si="3"/>
        <v>330</v>
      </c>
      <c r="H19" s="245">
        <f t="shared" si="4"/>
        <v>6.3</v>
      </c>
      <c r="I19" s="245">
        <f t="shared" si="5"/>
        <v>126</v>
      </c>
      <c r="J19" s="245">
        <f t="shared" si="6"/>
        <v>7.69</v>
      </c>
      <c r="K19" s="245">
        <f t="shared" si="7"/>
        <v>153.8</v>
      </c>
      <c r="L19" s="245">
        <f t="shared" si="8"/>
        <v>8.22</v>
      </c>
      <c r="M19" s="245">
        <f t="shared" si="9"/>
        <v>164.4</v>
      </c>
      <c r="N19" s="245"/>
      <c r="O19" s="245">
        <v>6.3</v>
      </c>
      <c r="P19" s="246">
        <f t="shared" si="10"/>
        <v>126</v>
      </c>
      <c r="S19" s="22">
        <f t="shared" si="11"/>
        <v>330</v>
      </c>
      <c r="T19" s="7">
        <v>16.5</v>
      </c>
      <c r="U19" s="252">
        <f t="shared" si="12"/>
        <v>0.6181818182</v>
      </c>
      <c r="V19" s="9">
        <v>5.0</v>
      </c>
      <c r="W19" s="22">
        <f t="shared" si="13"/>
        <v>6</v>
      </c>
      <c r="X19" s="22">
        <f t="shared" si="31"/>
        <v>0.3</v>
      </c>
      <c r="Y19" s="22">
        <f t="shared" si="15"/>
        <v>6.3</v>
      </c>
      <c r="Z19" s="248">
        <f t="shared" si="16"/>
        <v>0</v>
      </c>
      <c r="AB19" s="252">
        <f t="shared" si="17"/>
        <v>0.5563636364</v>
      </c>
      <c r="AC19" s="1">
        <f t="shared" si="18"/>
        <v>5</v>
      </c>
      <c r="AD19" s="22">
        <f t="shared" si="19"/>
        <v>7.32</v>
      </c>
      <c r="AE19" s="22">
        <f t="shared" si="20"/>
        <v>0.37</v>
      </c>
      <c r="AF19" s="22">
        <f t="shared" si="21"/>
        <v>7.69</v>
      </c>
      <c r="AG19" s="22">
        <f t="shared" si="22"/>
        <v>8.81</v>
      </c>
      <c r="AH19" s="252">
        <f t="shared" si="23"/>
        <v>0.5254545455</v>
      </c>
      <c r="AI19" s="1">
        <f t="shared" si="24"/>
        <v>5</v>
      </c>
      <c r="AJ19" s="22">
        <f t="shared" si="25"/>
        <v>7.83</v>
      </c>
      <c r="AK19" s="22">
        <f t="shared" si="26"/>
        <v>0.39</v>
      </c>
      <c r="AL19" s="22">
        <f t="shared" si="27"/>
        <v>8.22</v>
      </c>
      <c r="AM19" s="22">
        <f t="shared" si="28"/>
        <v>8.28</v>
      </c>
    </row>
    <row r="20">
      <c r="A20" s="230">
        <f t="shared" si="1"/>
        <v>11</v>
      </c>
      <c r="B20" s="243" t="s">
        <v>2845</v>
      </c>
      <c r="C20" s="244" t="s">
        <v>7367</v>
      </c>
      <c r="D20" s="208">
        <v>12.0</v>
      </c>
      <c r="E20" s="230">
        <f t="shared" ref="E20:E22" si="32">D20*W$1*Z$1/5</f>
        <v>48</v>
      </c>
      <c r="F20" s="245">
        <f t="shared" si="2"/>
        <v>46</v>
      </c>
      <c r="G20" s="245">
        <f t="shared" si="3"/>
        <v>2208</v>
      </c>
      <c r="H20" s="245">
        <f t="shared" si="4"/>
        <v>39.95</v>
      </c>
      <c r="I20" s="245">
        <f t="shared" si="5"/>
        <v>1917.6</v>
      </c>
      <c r="J20" s="245">
        <f t="shared" si="6"/>
        <v>42.59</v>
      </c>
      <c r="K20" s="245">
        <f t="shared" si="7"/>
        <v>2044.32</v>
      </c>
      <c r="L20" s="245">
        <f t="shared" si="8"/>
        <v>42.9</v>
      </c>
      <c r="M20" s="245">
        <f t="shared" si="9"/>
        <v>2059.2</v>
      </c>
      <c r="N20" s="245"/>
      <c r="O20" s="245">
        <v>39.95</v>
      </c>
      <c r="P20" s="246">
        <f t="shared" si="10"/>
        <v>1917.6</v>
      </c>
      <c r="S20" s="22">
        <f t="shared" si="11"/>
        <v>2208</v>
      </c>
      <c r="T20" s="7">
        <v>46.0</v>
      </c>
      <c r="U20" s="252">
        <f t="shared" si="12"/>
        <v>0.1315217391</v>
      </c>
      <c r="V20" s="9">
        <v>5.0</v>
      </c>
      <c r="W20" s="22">
        <f t="shared" si="13"/>
        <v>38.05</v>
      </c>
      <c r="X20" s="22">
        <f t="shared" si="31"/>
        <v>1.9</v>
      </c>
      <c r="Y20" s="22">
        <f t="shared" si="15"/>
        <v>39.95</v>
      </c>
      <c r="Z20" s="248">
        <f t="shared" si="16"/>
        <v>0</v>
      </c>
      <c r="AB20" s="252">
        <f t="shared" si="17"/>
        <v>0.1183695652</v>
      </c>
      <c r="AC20" s="1">
        <f t="shared" si="18"/>
        <v>5</v>
      </c>
      <c r="AD20" s="22">
        <f t="shared" si="19"/>
        <v>40.56</v>
      </c>
      <c r="AE20" s="22">
        <f t="shared" si="20"/>
        <v>2.03</v>
      </c>
      <c r="AF20" s="22">
        <f t="shared" si="21"/>
        <v>42.59</v>
      </c>
      <c r="AG20" s="22">
        <f t="shared" si="22"/>
        <v>3.41</v>
      </c>
      <c r="AH20" s="252">
        <f t="shared" si="23"/>
        <v>0.1117934783</v>
      </c>
      <c r="AI20" s="1">
        <f t="shared" si="24"/>
        <v>5</v>
      </c>
      <c r="AJ20" s="22">
        <f t="shared" si="25"/>
        <v>40.86</v>
      </c>
      <c r="AK20" s="22">
        <f t="shared" si="26"/>
        <v>2.04</v>
      </c>
      <c r="AL20" s="22">
        <f t="shared" si="27"/>
        <v>42.9</v>
      </c>
      <c r="AM20" s="22">
        <f t="shared" si="28"/>
        <v>3.1</v>
      </c>
    </row>
    <row r="21">
      <c r="A21" s="230">
        <f t="shared" si="1"/>
        <v>12</v>
      </c>
      <c r="B21" s="243" t="s">
        <v>7347</v>
      </c>
      <c r="C21" s="244" t="s">
        <v>7367</v>
      </c>
      <c r="D21" s="208">
        <v>12.0</v>
      </c>
      <c r="E21" s="230">
        <f t="shared" si="32"/>
        <v>48</v>
      </c>
      <c r="F21" s="245">
        <f t="shared" si="2"/>
        <v>65</v>
      </c>
      <c r="G21" s="245">
        <f t="shared" si="3"/>
        <v>3120</v>
      </c>
      <c r="H21" s="245">
        <f t="shared" si="4"/>
        <v>48</v>
      </c>
      <c r="I21" s="245">
        <f t="shared" si="5"/>
        <v>2304</v>
      </c>
      <c r="J21" s="245">
        <f t="shared" si="6"/>
        <v>52.19</v>
      </c>
      <c r="K21" s="245">
        <f t="shared" si="7"/>
        <v>2505.12</v>
      </c>
      <c r="L21" s="245">
        <f t="shared" si="8"/>
        <v>53.08</v>
      </c>
      <c r="M21" s="245">
        <f t="shared" si="9"/>
        <v>2547.84</v>
      </c>
      <c r="N21" s="245"/>
      <c r="O21" s="245">
        <v>48.0</v>
      </c>
      <c r="P21" s="246">
        <f t="shared" si="10"/>
        <v>2304</v>
      </c>
      <c r="S21" s="22">
        <f t="shared" si="11"/>
        <v>3120</v>
      </c>
      <c r="T21" s="7">
        <v>65.0</v>
      </c>
      <c r="U21" s="252">
        <f t="shared" si="12"/>
        <v>0.2615384615</v>
      </c>
      <c r="V21" s="9">
        <v>5.0</v>
      </c>
      <c r="W21" s="22">
        <f t="shared" si="13"/>
        <v>45.71</v>
      </c>
      <c r="X21" s="22">
        <f t="shared" si="31"/>
        <v>2.29</v>
      </c>
      <c r="Y21" s="22">
        <f t="shared" si="15"/>
        <v>48</v>
      </c>
      <c r="Z21" s="248">
        <f t="shared" si="16"/>
        <v>0</v>
      </c>
      <c r="AB21" s="252">
        <f t="shared" si="17"/>
        <v>0.2353846154</v>
      </c>
      <c r="AC21" s="1">
        <f t="shared" si="18"/>
        <v>5</v>
      </c>
      <c r="AD21" s="22">
        <f t="shared" si="19"/>
        <v>49.7</v>
      </c>
      <c r="AE21" s="22">
        <f t="shared" si="20"/>
        <v>2.49</v>
      </c>
      <c r="AF21" s="22">
        <f t="shared" si="21"/>
        <v>52.19</v>
      </c>
      <c r="AG21" s="22">
        <f t="shared" si="22"/>
        <v>12.81</v>
      </c>
      <c r="AH21" s="252">
        <f t="shared" si="23"/>
        <v>0.2223076923</v>
      </c>
      <c r="AI21" s="1">
        <f t="shared" si="24"/>
        <v>5</v>
      </c>
      <c r="AJ21" s="22">
        <f t="shared" si="25"/>
        <v>50.55</v>
      </c>
      <c r="AK21" s="22">
        <f t="shared" si="26"/>
        <v>2.53</v>
      </c>
      <c r="AL21" s="22">
        <f t="shared" si="27"/>
        <v>53.08</v>
      </c>
      <c r="AM21" s="22">
        <f t="shared" si="28"/>
        <v>11.92</v>
      </c>
    </row>
    <row r="22">
      <c r="A22" s="230">
        <f t="shared" si="1"/>
        <v>13</v>
      </c>
      <c r="B22" s="243" t="s">
        <v>2898</v>
      </c>
      <c r="C22" s="244" t="s">
        <v>7367</v>
      </c>
      <c r="D22" s="208">
        <v>12.0</v>
      </c>
      <c r="E22" s="230">
        <f t="shared" si="32"/>
        <v>48</v>
      </c>
      <c r="F22" s="245">
        <f t="shared" si="2"/>
        <v>86</v>
      </c>
      <c r="G22" s="245">
        <f t="shared" si="3"/>
        <v>4128</v>
      </c>
      <c r="H22" s="245">
        <f t="shared" si="4"/>
        <v>60</v>
      </c>
      <c r="I22" s="245">
        <f t="shared" si="5"/>
        <v>2880</v>
      </c>
      <c r="J22" s="245">
        <f t="shared" si="6"/>
        <v>65.73</v>
      </c>
      <c r="K22" s="245">
        <f t="shared" si="7"/>
        <v>3155.04</v>
      </c>
      <c r="L22" s="245">
        <f t="shared" si="8"/>
        <v>67.1</v>
      </c>
      <c r="M22" s="245">
        <f t="shared" si="9"/>
        <v>3220.8</v>
      </c>
      <c r="N22" s="245"/>
      <c r="O22" s="245">
        <v>60.0</v>
      </c>
      <c r="P22" s="246">
        <f t="shared" si="10"/>
        <v>2880</v>
      </c>
      <c r="S22" s="22">
        <f t="shared" si="11"/>
        <v>4128</v>
      </c>
      <c r="T22" s="7">
        <v>86.0</v>
      </c>
      <c r="U22" s="252">
        <f t="shared" si="12"/>
        <v>0.3023255814</v>
      </c>
      <c r="V22" s="9">
        <v>5.0</v>
      </c>
      <c r="W22" s="22">
        <f t="shared" si="13"/>
        <v>57.14</v>
      </c>
      <c r="X22" s="22">
        <f t="shared" si="31"/>
        <v>2.86</v>
      </c>
      <c r="Y22" s="22">
        <f t="shared" si="15"/>
        <v>60</v>
      </c>
      <c r="Z22" s="248">
        <f t="shared" si="16"/>
        <v>0</v>
      </c>
      <c r="AB22" s="252">
        <f t="shared" si="17"/>
        <v>0.2720930233</v>
      </c>
      <c r="AC22" s="1">
        <f t="shared" si="18"/>
        <v>5</v>
      </c>
      <c r="AD22" s="22">
        <f t="shared" si="19"/>
        <v>62.6</v>
      </c>
      <c r="AE22" s="22">
        <f t="shared" si="20"/>
        <v>3.13</v>
      </c>
      <c r="AF22" s="22">
        <f t="shared" si="21"/>
        <v>65.73</v>
      </c>
      <c r="AG22" s="22">
        <f t="shared" si="22"/>
        <v>20.27</v>
      </c>
      <c r="AH22" s="252">
        <f t="shared" si="23"/>
        <v>0.2569767442</v>
      </c>
      <c r="AI22" s="1">
        <f t="shared" si="24"/>
        <v>5</v>
      </c>
      <c r="AJ22" s="22">
        <f t="shared" si="25"/>
        <v>63.9</v>
      </c>
      <c r="AK22" s="22">
        <f t="shared" si="26"/>
        <v>3.2</v>
      </c>
      <c r="AL22" s="22">
        <f t="shared" si="27"/>
        <v>67.1</v>
      </c>
      <c r="AM22" s="22">
        <f t="shared" si="28"/>
        <v>18.9</v>
      </c>
    </row>
    <row r="23">
      <c r="A23" s="230">
        <f t="shared" si="1"/>
        <v>14</v>
      </c>
      <c r="B23" s="243" t="s">
        <v>3374</v>
      </c>
      <c r="C23" s="244" t="s">
        <v>7368</v>
      </c>
      <c r="D23" s="208">
        <v>10.0</v>
      </c>
      <c r="E23" s="230">
        <f>D23*W$1/10</f>
        <v>10</v>
      </c>
      <c r="F23" s="245">
        <f t="shared" si="2"/>
        <v>350</v>
      </c>
      <c r="G23" s="245">
        <f t="shared" si="3"/>
        <v>3500</v>
      </c>
      <c r="H23" s="245">
        <f t="shared" si="4"/>
        <v>350</v>
      </c>
      <c r="I23" s="245">
        <f t="shared" si="5"/>
        <v>3500</v>
      </c>
      <c r="J23" s="245">
        <f t="shared" si="6"/>
        <v>350</v>
      </c>
      <c r="K23" s="245">
        <f t="shared" si="7"/>
        <v>3500</v>
      </c>
      <c r="L23" s="245">
        <f t="shared" si="8"/>
        <v>350</v>
      </c>
      <c r="M23" s="245">
        <f t="shared" si="9"/>
        <v>3500</v>
      </c>
      <c r="N23" s="245"/>
      <c r="O23" s="245">
        <v>350.0</v>
      </c>
      <c r="P23" s="246">
        <f t="shared" si="10"/>
        <v>3500</v>
      </c>
      <c r="S23" s="22">
        <f t="shared" si="11"/>
        <v>3500</v>
      </c>
      <c r="T23" s="7">
        <v>350.0</v>
      </c>
      <c r="U23" s="252">
        <f t="shared" si="12"/>
        <v>0</v>
      </c>
      <c r="V23" s="9">
        <v>5.0</v>
      </c>
      <c r="W23" s="22">
        <f t="shared" si="13"/>
        <v>333.33</v>
      </c>
      <c r="X23" s="22">
        <f t="shared" si="31"/>
        <v>16.67</v>
      </c>
      <c r="Y23" s="22">
        <f t="shared" si="15"/>
        <v>350</v>
      </c>
      <c r="Z23" s="248">
        <f t="shared" si="16"/>
        <v>0</v>
      </c>
      <c r="AB23" s="22">
        <f t="shared" si="17"/>
        <v>0</v>
      </c>
      <c r="AC23" s="1">
        <f t="shared" si="18"/>
        <v>5</v>
      </c>
      <c r="AD23" s="22">
        <f t="shared" si="19"/>
        <v>333.33</v>
      </c>
      <c r="AE23" s="22">
        <f t="shared" si="20"/>
        <v>16.67</v>
      </c>
      <c r="AF23" s="22">
        <f t="shared" si="21"/>
        <v>350</v>
      </c>
      <c r="AG23" s="22">
        <f t="shared" si="22"/>
        <v>0</v>
      </c>
      <c r="AH23" s="22">
        <f t="shared" si="23"/>
        <v>0</v>
      </c>
      <c r="AI23" s="1">
        <f t="shared" si="24"/>
        <v>5</v>
      </c>
      <c r="AJ23" s="22">
        <f t="shared" si="25"/>
        <v>333.33</v>
      </c>
      <c r="AK23" s="22">
        <f t="shared" si="26"/>
        <v>16.67</v>
      </c>
      <c r="AL23" s="22">
        <f t="shared" si="27"/>
        <v>350</v>
      </c>
      <c r="AM23" s="22">
        <f t="shared" si="28"/>
        <v>0</v>
      </c>
    </row>
    <row r="24">
      <c r="A24" s="230">
        <f t="shared" si="1"/>
        <v>15</v>
      </c>
      <c r="B24" s="243" t="s">
        <v>2621</v>
      </c>
      <c r="C24" s="244" t="s">
        <v>7365</v>
      </c>
      <c r="D24" s="208">
        <v>2.0</v>
      </c>
      <c r="E24" s="208">
        <v>36.0</v>
      </c>
      <c r="F24" s="245">
        <f t="shared" si="2"/>
        <v>33</v>
      </c>
      <c r="G24" s="245">
        <f t="shared" si="3"/>
        <v>1188</v>
      </c>
      <c r="H24" s="245">
        <f t="shared" si="4"/>
        <v>30</v>
      </c>
      <c r="I24" s="245">
        <f t="shared" si="5"/>
        <v>1080</v>
      </c>
      <c r="J24" s="245">
        <f t="shared" si="6"/>
        <v>31.82</v>
      </c>
      <c r="K24" s="245">
        <f t="shared" si="7"/>
        <v>1145.52</v>
      </c>
      <c r="L24" s="245">
        <f t="shared" si="8"/>
        <v>31.97</v>
      </c>
      <c r="M24" s="245">
        <f t="shared" si="9"/>
        <v>1150.92</v>
      </c>
      <c r="N24" s="245"/>
      <c r="O24" s="245">
        <v>30.0</v>
      </c>
      <c r="P24" s="246">
        <f t="shared" si="10"/>
        <v>1080</v>
      </c>
      <c r="S24" s="22">
        <f t="shared" si="11"/>
        <v>1188</v>
      </c>
      <c r="T24" s="7">
        <v>33.0</v>
      </c>
      <c r="U24" s="252">
        <f t="shared" si="12"/>
        <v>0.09090909091</v>
      </c>
      <c r="V24" s="9">
        <v>5.0</v>
      </c>
      <c r="W24" s="22">
        <f t="shared" si="13"/>
        <v>28.57</v>
      </c>
      <c r="X24" s="22">
        <f t="shared" si="31"/>
        <v>1.43</v>
      </c>
      <c r="Y24" s="22">
        <f t="shared" si="15"/>
        <v>30</v>
      </c>
      <c r="Z24" s="248">
        <f t="shared" si="16"/>
        <v>0</v>
      </c>
      <c r="AB24" s="252">
        <f t="shared" si="17"/>
        <v>0.08181818182</v>
      </c>
      <c r="AC24" s="1">
        <f t="shared" si="18"/>
        <v>5</v>
      </c>
      <c r="AD24" s="22">
        <f t="shared" si="19"/>
        <v>30.3</v>
      </c>
      <c r="AE24" s="22">
        <f t="shared" si="20"/>
        <v>1.52</v>
      </c>
      <c r="AF24" s="22">
        <f t="shared" si="21"/>
        <v>31.82</v>
      </c>
      <c r="AG24" s="22">
        <f t="shared" si="22"/>
        <v>1.18</v>
      </c>
      <c r="AH24" s="252">
        <f t="shared" si="23"/>
        <v>0.07727272727</v>
      </c>
      <c r="AI24" s="1">
        <f t="shared" si="24"/>
        <v>5</v>
      </c>
      <c r="AJ24" s="22">
        <f t="shared" si="25"/>
        <v>30.45</v>
      </c>
      <c r="AK24" s="22">
        <f t="shared" si="26"/>
        <v>1.52</v>
      </c>
      <c r="AL24" s="22">
        <f t="shared" si="27"/>
        <v>31.97</v>
      </c>
      <c r="AM24" s="22">
        <f t="shared" si="28"/>
        <v>1.03</v>
      </c>
    </row>
    <row r="25">
      <c r="A25" s="230">
        <f t="shared" si="1"/>
        <v>16</v>
      </c>
      <c r="B25" s="243" t="s">
        <v>1501</v>
      </c>
      <c r="C25" s="244" t="s">
        <v>7365</v>
      </c>
      <c r="D25" s="208">
        <v>1.0</v>
      </c>
      <c r="E25" s="230">
        <f t="shared" ref="E25:E27" si="33">D25*W$1*Z$1</f>
        <v>20</v>
      </c>
      <c r="F25" s="245">
        <f t="shared" si="2"/>
        <v>70.31</v>
      </c>
      <c r="G25" s="245">
        <f t="shared" si="3"/>
        <v>1406.2</v>
      </c>
      <c r="H25" s="245">
        <f t="shared" si="4"/>
        <v>63.28</v>
      </c>
      <c r="I25" s="245">
        <f t="shared" si="5"/>
        <v>1265.6</v>
      </c>
      <c r="J25" s="245">
        <f t="shared" si="6"/>
        <v>67.18</v>
      </c>
      <c r="K25" s="245">
        <f t="shared" si="7"/>
        <v>1343.6</v>
      </c>
      <c r="L25" s="245">
        <f t="shared" si="8"/>
        <v>67.55</v>
      </c>
      <c r="M25" s="245">
        <f t="shared" si="9"/>
        <v>1351</v>
      </c>
      <c r="N25" s="245"/>
      <c r="O25" s="245">
        <v>63.28</v>
      </c>
      <c r="P25" s="246">
        <f t="shared" si="10"/>
        <v>1265.6</v>
      </c>
      <c r="S25" s="22">
        <f t="shared" si="11"/>
        <v>1406.2</v>
      </c>
      <c r="T25" s="7">
        <v>70.31</v>
      </c>
      <c r="U25" s="252">
        <f t="shared" si="12"/>
        <v>0.09998577727</v>
      </c>
      <c r="V25" s="9">
        <v>5.0</v>
      </c>
      <c r="W25" s="22">
        <f t="shared" si="13"/>
        <v>60.27</v>
      </c>
      <c r="X25" s="22">
        <f t="shared" si="31"/>
        <v>3.01</v>
      </c>
      <c r="Y25" s="22">
        <f t="shared" si="15"/>
        <v>63.28</v>
      </c>
      <c r="Z25" s="248">
        <f t="shared" si="16"/>
        <v>0</v>
      </c>
      <c r="AB25" s="252">
        <f t="shared" si="17"/>
        <v>0.08998719954</v>
      </c>
      <c r="AC25" s="1">
        <f t="shared" si="18"/>
        <v>5</v>
      </c>
      <c r="AD25" s="22">
        <f t="shared" si="19"/>
        <v>63.98</v>
      </c>
      <c r="AE25" s="22">
        <f t="shared" si="20"/>
        <v>3.2</v>
      </c>
      <c r="AF25" s="22">
        <f t="shared" si="21"/>
        <v>67.18</v>
      </c>
      <c r="AG25" s="22">
        <f t="shared" si="22"/>
        <v>3.13</v>
      </c>
      <c r="AH25" s="252">
        <f t="shared" si="23"/>
        <v>0.08498791068</v>
      </c>
      <c r="AI25" s="1">
        <f t="shared" si="24"/>
        <v>5</v>
      </c>
      <c r="AJ25" s="22">
        <f t="shared" si="25"/>
        <v>64.33</v>
      </c>
      <c r="AK25" s="22">
        <f t="shared" si="26"/>
        <v>3.22</v>
      </c>
      <c r="AL25" s="22">
        <f t="shared" si="27"/>
        <v>67.55</v>
      </c>
      <c r="AM25" s="22">
        <f t="shared" si="28"/>
        <v>2.76</v>
      </c>
    </row>
    <row r="26">
      <c r="A26" s="230">
        <f t="shared" si="1"/>
        <v>17</v>
      </c>
      <c r="B26" s="243" t="s">
        <v>3094</v>
      </c>
      <c r="C26" s="244" t="s">
        <v>7365</v>
      </c>
      <c r="D26" s="208">
        <v>1.0</v>
      </c>
      <c r="E26" s="230">
        <f t="shared" si="33"/>
        <v>20</v>
      </c>
      <c r="F26" s="245">
        <f t="shared" si="2"/>
        <v>106</v>
      </c>
      <c r="G26" s="245">
        <f t="shared" si="3"/>
        <v>2120</v>
      </c>
      <c r="H26" s="245">
        <f t="shared" si="4"/>
        <v>66.78</v>
      </c>
      <c r="I26" s="245">
        <f t="shared" si="5"/>
        <v>1335.6</v>
      </c>
      <c r="J26" s="245">
        <f t="shared" si="6"/>
        <v>74.24</v>
      </c>
      <c r="K26" s="245">
        <f t="shared" si="7"/>
        <v>1484.8</v>
      </c>
      <c r="L26" s="245">
        <f t="shared" si="8"/>
        <v>76.29</v>
      </c>
      <c r="M26" s="245">
        <f t="shared" si="9"/>
        <v>1525.8</v>
      </c>
      <c r="N26" s="245"/>
      <c r="O26" s="245">
        <v>66.78</v>
      </c>
      <c r="P26" s="246">
        <f t="shared" si="10"/>
        <v>1335.6</v>
      </c>
      <c r="S26" s="22">
        <f t="shared" si="11"/>
        <v>2120</v>
      </c>
      <c r="T26" s="7">
        <v>106.0</v>
      </c>
      <c r="U26" s="252">
        <f t="shared" si="12"/>
        <v>0.37</v>
      </c>
      <c r="V26" s="9">
        <v>5.0</v>
      </c>
      <c r="W26" s="22">
        <f t="shared" si="13"/>
        <v>63.6</v>
      </c>
      <c r="X26" s="22">
        <f t="shared" si="31"/>
        <v>3.18</v>
      </c>
      <c r="Y26" s="22">
        <f t="shared" si="15"/>
        <v>66.78</v>
      </c>
      <c r="Z26" s="248">
        <f t="shared" si="16"/>
        <v>0</v>
      </c>
      <c r="AB26" s="252">
        <f t="shared" si="17"/>
        <v>0.333</v>
      </c>
      <c r="AC26" s="1">
        <f t="shared" si="18"/>
        <v>5</v>
      </c>
      <c r="AD26" s="22">
        <f t="shared" si="19"/>
        <v>70.7</v>
      </c>
      <c r="AE26" s="22">
        <f t="shared" si="20"/>
        <v>3.54</v>
      </c>
      <c r="AF26" s="22">
        <f t="shared" si="21"/>
        <v>74.24</v>
      </c>
      <c r="AG26" s="22">
        <f t="shared" si="22"/>
        <v>31.76</v>
      </c>
      <c r="AH26" s="252">
        <f t="shared" si="23"/>
        <v>0.3145</v>
      </c>
      <c r="AI26" s="1">
        <f t="shared" si="24"/>
        <v>5</v>
      </c>
      <c r="AJ26" s="22">
        <f t="shared" si="25"/>
        <v>72.66</v>
      </c>
      <c r="AK26" s="22">
        <f t="shared" si="26"/>
        <v>3.63</v>
      </c>
      <c r="AL26" s="22">
        <f t="shared" si="27"/>
        <v>76.29</v>
      </c>
      <c r="AM26" s="22">
        <f t="shared" si="28"/>
        <v>29.71</v>
      </c>
    </row>
    <row r="27">
      <c r="A27" s="230">
        <f t="shared" si="1"/>
        <v>18</v>
      </c>
      <c r="B27" s="243" t="s">
        <v>3322</v>
      </c>
      <c r="C27" s="244" t="s">
        <v>7365</v>
      </c>
      <c r="D27" s="208">
        <v>10.0</v>
      </c>
      <c r="E27" s="230">
        <f t="shared" si="33"/>
        <v>200</v>
      </c>
      <c r="F27" s="245">
        <f t="shared" si="2"/>
        <v>3</v>
      </c>
      <c r="G27" s="245">
        <f t="shared" si="3"/>
        <v>600</v>
      </c>
      <c r="H27" s="245">
        <f t="shared" si="4"/>
        <v>2.75</v>
      </c>
      <c r="I27" s="245">
        <f t="shared" si="5"/>
        <v>550</v>
      </c>
      <c r="J27" s="245">
        <f t="shared" si="6"/>
        <v>2.92</v>
      </c>
      <c r="K27" s="245">
        <f t="shared" si="7"/>
        <v>584</v>
      </c>
      <c r="L27" s="245">
        <f t="shared" si="8"/>
        <v>2.93</v>
      </c>
      <c r="M27" s="245">
        <f t="shared" si="9"/>
        <v>586</v>
      </c>
      <c r="N27" s="245"/>
      <c r="O27" s="245">
        <v>2.75</v>
      </c>
      <c r="P27" s="246">
        <f t="shared" si="10"/>
        <v>550</v>
      </c>
      <c r="S27" s="22">
        <f t="shared" si="11"/>
        <v>600</v>
      </c>
      <c r="T27" s="7">
        <v>3.0</v>
      </c>
      <c r="U27" s="252">
        <f t="shared" si="12"/>
        <v>0.08333333333</v>
      </c>
      <c r="V27" s="9">
        <v>5.0</v>
      </c>
      <c r="W27" s="22">
        <f t="shared" si="13"/>
        <v>2.62</v>
      </c>
      <c r="X27" s="22">
        <f t="shared" si="31"/>
        <v>0.13</v>
      </c>
      <c r="Y27" s="22">
        <f t="shared" si="15"/>
        <v>2.75</v>
      </c>
      <c r="Z27" s="248">
        <f t="shared" si="16"/>
        <v>0</v>
      </c>
      <c r="AB27" s="252">
        <f t="shared" si="17"/>
        <v>0.075</v>
      </c>
      <c r="AC27" s="1">
        <f t="shared" si="18"/>
        <v>5</v>
      </c>
      <c r="AD27" s="22">
        <f t="shared" si="19"/>
        <v>2.78</v>
      </c>
      <c r="AE27" s="22">
        <f t="shared" si="20"/>
        <v>0.14</v>
      </c>
      <c r="AF27" s="22">
        <f t="shared" si="21"/>
        <v>2.92</v>
      </c>
      <c r="AG27" s="22">
        <f t="shared" si="22"/>
        <v>0.08</v>
      </c>
      <c r="AH27" s="252">
        <f t="shared" si="23"/>
        <v>0.07083333333</v>
      </c>
      <c r="AI27" s="1">
        <f t="shared" si="24"/>
        <v>5</v>
      </c>
      <c r="AJ27" s="22">
        <f t="shared" si="25"/>
        <v>2.79</v>
      </c>
      <c r="AK27" s="22">
        <f t="shared" si="26"/>
        <v>0.14</v>
      </c>
      <c r="AL27" s="22">
        <f t="shared" si="27"/>
        <v>2.93</v>
      </c>
      <c r="AM27" s="22">
        <f t="shared" si="28"/>
        <v>0.07</v>
      </c>
    </row>
    <row r="28">
      <c r="A28" s="230">
        <f t="shared" si="1"/>
        <v>19</v>
      </c>
      <c r="B28" s="243" t="s">
        <v>3748</v>
      </c>
      <c r="C28" s="244" t="s">
        <v>7365</v>
      </c>
      <c r="D28" s="208">
        <v>10.0</v>
      </c>
      <c r="E28" s="230">
        <f>D28*W$1</f>
        <v>100</v>
      </c>
      <c r="F28" s="245">
        <f t="shared" si="2"/>
        <v>34</v>
      </c>
      <c r="G28" s="245">
        <f t="shared" si="3"/>
        <v>3400</v>
      </c>
      <c r="H28" s="245">
        <f t="shared" si="4"/>
        <v>30</v>
      </c>
      <c r="I28" s="245">
        <f t="shared" si="5"/>
        <v>3000</v>
      </c>
      <c r="J28" s="245">
        <f t="shared" si="6"/>
        <v>31.92</v>
      </c>
      <c r="K28" s="245">
        <f t="shared" si="7"/>
        <v>3192</v>
      </c>
      <c r="L28" s="245">
        <f t="shared" si="8"/>
        <v>32.13</v>
      </c>
      <c r="M28" s="245">
        <f t="shared" si="9"/>
        <v>3213</v>
      </c>
      <c r="N28" s="245"/>
      <c r="O28" s="245">
        <v>30.0</v>
      </c>
      <c r="P28" s="246">
        <f t="shared" si="10"/>
        <v>3000</v>
      </c>
      <c r="S28" s="22">
        <f t="shared" si="11"/>
        <v>3400</v>
      </c>
      <c r="T28" s="7">
        <v>34.0</v>
      </c>
      <c r="U28" s="252">
        <f t="shared" si="12"/>
        <v>0.1176470588</v>
      </c>
      <c r="V28" s="9">
        <v>5.0</v>
      </c>
      <c r="W28" s="22">
        <f t="shared" si="13"/>
        <v>28.57</v>
      </c>
      <c r="X28" s="22">
        <f t="shared" si="31"/>
        <v>1.43</v>
      </c>
      <c r="Y28" s="22">
        <f t="shared" si="15"/>
        <v>30</v>
      </c>
      <c r="Z28" s="248">
        <f t="shared" si="16"/>
        <v>0</v>
      </c>
      <c r="AB28" s="252">
        <f t="shared" si="17"/>
        <v>0.1058823529</v>
      </c>
      <c r="AC28" s="1">
        <f t="shared" si="18"/>
        <v>5</v>
      </c>
      <c r="AD28" s="22">
        <f t="shared" si="19"/>
        <v>30.4</v>
      </c>
      <c r="AE28" s="22">
        <f t="shared" si="20"/>
        <v>1.52</v>
      </c>
      <c r="AF28" s="22">
        <f t="shared" si="21"/>
        <v>31.92</v>
      </c>
      <c r="AG28" s="22">
        <f t="shared" si="22"/>
        <v>2.08</v>
      </c>
      <c r="AH28" s="252">
        <f t="shared" si="23"/>
        <v>0.1</v>
      </c>
      <c r="AI28" s="1">
        <f t="shared" si="24"/>
        <v>5</v>
      </c>
      <c r="AJ28" s="22">
        <f t="shared" si="25"/>
        <v>30.6</v>
      </c>
      <c r="AK28" s="22">
        <f t="shared" si="26"/>
        <v>1.53</v>
      </c>
      <c r="AL28" s="22">
        <f t="shared" si="27"/>
        <v>32.13</v>
      </c>
      <c r="AM28" s="22">
        <f t="shared" si="28"/>
        <v>1.87</v>
      </c>
    </row>
    <row r="29">
      <c r="A29" s="230">
        <f t="shared" si="1"/>
        <v>20</v>
      </c>
      <c r="B29" s="243" t="s">
        <v>3005</v>
      </c>
      <c r="C29" s="244" t="s">
        <v>7365</v>
      </c>
      <c r="D29" s="208">
        <v>10.0</v>
      </c>
      <c r="E29" s="230">
        <f t="shared" ref="E29:E30" si="34">D29*W$1*Z$1</f>
        <v>200</v>
      </c>
      <c r="F29" s="245">
        <f t="shared" si="2"/>
        <v>14</v>
      </c>
      <c r="G29" s="245">
        <f t="shared" si="3"/>
        <v>2800</v>
      </c>
      <c r="H29" s="245">
        <f t="shared" si="4"/>
        <v>5.38</v>
      </c>
      <c r="I29" s="245">
        <f t="shared" si="5"/>
        <v>1076</v>
      </c>
      <c r="J29" s="245">
        <f t="shared" si="6"/>
        <v>6.55</v>
      </c>
      <c r="K29" s="245">
        <f t="shared" si="7"/>
        <v>1310</v>
      </c>
      <c r="L29" s="245">
        <f t="shared" si="8"/>
        <v>7</v>
      </c>
      <c r="M29" s="245">
        <f t="shared" si="9"/>
        <v>1400</v>
      </c>
      <c r="N29" s="245"/>
      <c r="O29" s="245">
        <v>5.38</v>
      </c>
      <c r="P29" s="246">
        <f t="shared" si="10"/>
        <v>1076</v>
      </c>
      <c r="S29" s="22">
        <f t="shared" si="11"/>
        <v>2800</v>
      </c>
      <c r="T29" s="7">
        <v>14.0</v>
      </c>
      <c r="U29" s="252">
        <f t="shared" si="12"/>
        <v>0.6157142857</v>
      </c>
      <c r="V29" s="9">
        <v>5.0</v>
      </c>
      <c r="W29" s="22">
        <f t="shared" si="13"/>
        <v>5.12</v>
      </c>
      <c r="X29" s="22">
        <f t="shared" si="31"/>
        <v>0.26</v>
      </c>
      <c r="Y29" s="22">
        <f t="shared" si="15"/>
        <v>5.38</v>
      </c>
      <c r="Z29" s="248">
        <f t="shared" si="16"/>
        <v>0</v>
      </c>
      <c r="AB29" s="252">
        <f t="shared" si="17"/>
        <v>0.5541428571</v>
      </c>
      <c r="AC29" s="1">
        <f t="shared" si="18"/>
        <v>5</v>
      </c>
      <c r="AD29" s="22">
        <f t="shared" si="19"/>
        <v>6.24</v>
      </c>
      <c r="AE29" s="22">
        <f t="shared" si="20"/>
        <v>0.31</v>
      </c>
      <c r="AF29" s="22">
        <f t="shared" si="21"/>
        <v>6.55</v>
      </c>
      <c r="AG29" s="22">
        <f t="shared" si="22"/>
        <v>7.45</v>
      </c>
      <c r="AH29" s="252">
        <f t="shared" si="23"/>
        <v>0.5233571429</v>
      </c>
      <c r="AI29" s="1">
        <f t="shared" si="24"/>
        <v>5</v>
      </c>
      <c r="AJ29" s="22">
        <f t="shared" si="25"/>
        <v>6.67</v>
      </c>
      <c r="AK29" s="22">
        <f t="shared" si="26"/>
        <v>0.33</v>
      </c>
      <c r="AL29" s="22">
        <f t="shared" si="27"/>
        <v>7</v>
      </c>
      <c r="AM29" s="22">
        <f t="shared" si="28"/>
        <v>7</v>
      </c>
    </row>
    <row r="30">
      <c r="A30" s="230">
        <f t="shared" si="1"/>
        <v>21</v>
      </c>
      <c r="B30" s="243" t="s">
        <v>3056</v>
      </c>
      <c r="C30" s="244" t="s">
        <v>7365</v>
      </c>
      <c r="D30" s="208">
        <v>10.0</v>
      </c>
      <c r="E30" s="230">
        <f t="shared" si="34"/>
        <v>200</v>
      </c>
      <c r="F30" s="245">
        <f t="shared" si="2"/>
        <v>28</v>
      </c>
      <c r="G30" s="245">
        <f t="shared" si="3"/>
        <v>5600</v>
      </c>
      <c r="H30" s="245">
        <f t="shared" si="4"/>
        <v>15.5</v>
      </c>
      <c r="I30" s="245">
        <f t="shared" si="5"/>
        <v>3100</v>
      </c>
      <c r="J30" s="245">
        <f t="shared" si="6"/>
        <v>17.59</v>
      </c>
      <c r="K30" s="245">
        <f t="shared" si="7"/>
        <v>3518</v>
      </c>
      <c r="L30" s="245">
        <f t="shared" si="8"/>
        <v>18.25</v>
      </c>
      <c r="M30" s="245">
        <f t="shared" si="9"/>
        <v>3650</v>
      </c>
      <c r="N30" s="245"/>
      <c r="O30" s="245">
        <v>15.5</v>
      </c>
      <c r="P30" s="246">
        <f t="shared" si="10"/>
        <v>3100</v>
      </c>
      <c r="S30" s="22">
        <f t="shared" si="11"/>
        <v>5600</v>
      </c>
      <c r="T30" s="7">
        <v>28.0</v>
      </c>
      <c r="U30" s="252">
        <f t="shared" si="12"/>
        <v>0.4464285714</v>
      </c>
      <c r="V30" s="9">
        <v>5.0</v>
      </c>
      <c r="W30" s="22">
        <f t="shared" si="13"/>
        <v>14.76</v>
      </c>
      <c r="X30" s="22">
        <f t="shared" si="31"/>
        <v>0.74</v>
      </c>
      <c r="Y30" s="22">
        <f t="shared" si="15"/>
        <v>15.5</v>
      </c>
      <c r="Z30" s="248">
        <f t="shared" si="16"/>
        <v>0</v>
      </c>
      <c r="AB30" s="252">
        <f t="shared" si="17"/>
        <v>0.4017857143</v>
      </c>
      <c r="AC30" s="1">
        <f t="shared" si="18"/>
        <v>5</v>
      </c>
      <c r="AD30" s="22">
        <f t="shared" si="19"/>
        <v>16.75</v>
      </c>
      <c r="AE30" s="22">
        <f t="shared" si="20"/>
        <v>0.84</v>
      </c>
      <c r="AF30" s="22">
        <f t="shared" si="21"/>
        <v>17.59</v>
      </c>
      <c r="AG30" s="22">
        <f t="shared" si="22"/>
        <v>10.41</v>
      </c>
      <c r="AH30" s="252">
        <f t="shared" si="23"/>
        <v>0.3794642857</v>
      </c>
      <c r="AI30" s="1">
        <f t="shared" si="24"/>
        <v>5</v>
      </c>
      <c r="AJ30" s="22">
        <f t="shared" si="25"/>
        <v>17.38</v>
      </c>
      <c r="AK30" s="22">
        <f t="shared" si="26"/>
        <v>0.87</v>
      </c>
      <c r="AL30" s="22">
        <f t="shared" si="27"/>
        <v>18.25</v>
      </c>
      <c r="AM30" s="22">
        <f t="shared" si="28"/>
        <v>9.75</v>
      </c>
    </row>
    <row r="31">
      <c r="A31" s="230">
        <f t="shared" si="1"/>
        <v>22</v>
      </c>
      <c r="B31" s="243" t="s">
        <v>2039</v>
      </c>
      <c r="C31" s="244" t="s">
        <v>7365</v>
      </c>
      <c r="D31" s="208">
        <v>1.0</v>
      </c>
      <c r="E31" s="230">
        <f t="shared" ref="E31:E32" si="35">D31*W$1</f>
        <v>10</v>
      </c>
      <c r="F31" s="245">
        <f t="shared" si="2"/>
        <v>75</v>
      </c>
      <c r="G31" s="245">
        <f t="shared" si="3"/>
        <v>750</v>
      </c>
      <c r="H31" s="245">
        <f t="shared" si="4"/>
        <v>59.5</v>
      </c>
      <c r="I31" s="245">
        <f t="shared" si="5"/>
        <v>595</v>
      </c>
      <c r="J31" s="245">
        <f t="shared" si="6"/>
        <v>64.1</v>
      </c>
      <c r="K31" s="245">
        <f t="shared" si="7"/>
        <v>641</v>
      </c>
      <c r="L31" s="245">
        <f t="shared" si="8"/>
        <v>64.92</v>
      </c>
      <c r="M31" s="245">
        <f t="shared" si="9"/>
        <v>649.2</v>
      </c>
      <c r="N31" s="245"/>
      <c r="O31" s="245">
        <v>59.5</v>
      </c>
      <c r="P31" s="246">
        <f t="shared" si="10"/>
        <v>595</v>
      </c>
      <c r="S31" s="22">
        <f t="shared" si="11"/>
        <v>750</v>
      </c>
      <c r="T31" s="7">
        <v>75.0</v>
      </c>
      <c r="U31" s="252">
        <f t="shared" si="12"/>
        <v>0.2066666667</v>
      </c>
      <c r="V31" s="9">
        <v>5.0</v>
      </c>
      <c r="W31" s="22">
        <f t="shared" si="13"/>
        <v>56.67</v>
      </c>
      <c r="X31" s="22">
        <f t="shared" si="31"/>
        <v>2.83</v>
      </c>
      <c r="Y31" s="22">
        <f t="shared" si="15"/>
        <v>59.5</v>
      </c>
      <c r="Z31" s="248">
        <f t="shared" si="16"/>
        <v>0</v>
      </c>
      <c r="AB31" s="252">
        <f t="shared" si="17"/>
        <v>0.186</v>
      </c>
      <c r="AC31" s="1">
        <f t="shared" si="18"/>
        <v>5</v>
      </c>
      <c r="AD31" s="22">
        <f t="shared" si="19"/>
        <v>61.05</v>
      </c>
      <c r="AE31" s="22">
        <f t="shared" si="20"/>
        <v>3.05</v>
      </c>
      <c r="AF31" s="22">
        <f t="shared" si="21"/>
        <v>64.1</v>
      </c>
      <c r="AG31" s="22">
        <f t="shared" si="22"/>
        <v>10.9</v>
      </c>
      <c r="AH31" s="252">
        <f t="shared" si="23"/>
        <v>0.1756666667</v>
      </c>
      <c r="AI31" s="1">
        <f t="shared" si="24"/>
        <v>5</v>
      </c>
      <c r="AJ31" s="22">
        <f t="shared" si="25"/>
        <v>61.83</v>
      </c>
      <c r="AK31" s="22">
        <f t="shared" si="26"/>
        <v>3.09</v>
      </c>
      <c r="AL31" s="22">
        <f t="shared" si="27"/>
        <v>64.92</v>
      </c>
      <c r="AM31" s="22">
        <f t="shared" si="28"/>
        <v>10.08</v>
      </c>
    </row>
    <row r="32">
      <c r="A32" s="230">
        <f t="shared" si="1"/>
        <v>23</v>
      </c>
      <c r="B32" s="243" t="s">
        <v>4586</v>
      </c>
      <c r="C32" s="244" t="s">
        <v>7365</v>
      </c>
      <c r="D32" s="208">
        <v>1.0</v>
      </c>
      <c r="E32" s="230">
        <f t="shared" si="35"/>
        <v>10</v>
      </c>
      <c r="F32" s="245">
        <f t="shared" si="2"/>
        <v>240</v>
      </c>
      <c r="G32" s="245">
        <f t="shared" si="3"/>
        <v>2400</v>
      </c>
      <c r="H32" s="245">
        <f t="shared" si="4"/>
        <v>150</v>
      </c>
      <c r="I32" s="245">
        <f t="shared" si="5"/>
        <v>1500</v>
      </c>
      <c r="J32" s="245">
        <f t="shared" si="6"/>
        <v>166.95</v>
      </c>
      <c r="K32" s="245">
        <f t="shared" si="7"/>
        <v>1669.5</v>
      </c>
      <c r="L32" s="245">
        <f t="shared" si="8"/>
        <v>171.68</v>
      </c>
      <c r="M32" s="245">
        <f t="shared" si="9"/>
        <v>1716.8</v>
      </c>
      <c r="N32" s="245"/>
      <c r="O32" s="245">
        <v>150.0</v>
      </c>
      <c r="P32" s="246">
        <f t="shared" si="10"/>
        <v>1500</v>
      </c>
      <c r="S32" s="22">
        <f t="shared" si="11"/>
        <v>2400</v>
      </c>
      <c r="T32" s="7">
        <v>240.0</v>
      </c>
      <c r="U32" s="252">
        <f t="shared" si="12"/>
        <v>0.375</v>
      </c>
      <c r="V32" s="9">
        <v>5.0</v>
      </c>
      <c r="W32" s="22">
        <f t="shared" si="13"/>
        <v>142.86</v>
      </c>
      <c r="X32" s="22">
        <f t="shared" si="31"/>
        <v>7.14</v>
      </c>
      <c r="Y32" s="22">
        <f t="shared" si="15"/>
        <v>150</v>
      </c>
      <c r="Z32" s="248">
        <f t="shared" si="16"/>
        <v>0</v>
      </c>
      <c r="AB32" s="252">
        <f t="shared" si="17"/>
        <v>0.3375</v>
      </c>
      <c r="AC32" s="1">
        <f t="shared" si="18"/>
        <v>5</v>
      </c>
      <c r="AD32" s="22">
        <f t="shared" si="19"/>
        <v>159</v>
      </c>
      <c r="AE32" s="22">
        <f t="shared" si="20"/>
        <v>7.95</v>
      </c>
      <c r="AF32" s="22">
        <f t="shared" si="21"/>
        <v>166.95</v>
      </c>
      <c r="AG32" s="22">
        <f t="shared" si="22"/>
        <v>73.05</v>
      </c>
      <c r="AH32" s="252">
        <f t="shared" si="23"/>
        <v>0.31875</v>
      </c>
      <c r="AI32" s="1">
        <f t="shared" si="24"/>
        <v>5</v>
      </c>
      <c r="AJ32" s="22">
        <f t="shared" si="25"/>
        <v>163.5</v>
      </c>
      <c r="AK32" s="22">
        <f t="shared" si="26"/>
        <v>8.18</v>
      </c>
      <c r="AL32" s="22">
        <f t="shared" si="27"/>
        <v>171.68</v>
      </c>
      <c r="AM32" s="22">
        <f t="shared" si="28"/>
        <v>68.32</v>
      </c>
    </row>
    <row r="33">
      <c r="A33" s="230">
        <f t="shared" si="1"/>
        <v>24</v>
      </c>
      <c r="B33" s="243" t="s">
        <v>4597</v>
      </c>
      <c r="C33" s="244" t="s">
        <v>7365</v>
      </c>
      <c r="D33" s="208">
        <v>2.0</v>
      </c>
      <c r="E33" s="208">
        <v>100.0</v>
      </c>
      <c r="F33" s="245">
        <f t="shared" si="2"/>
        <v>3.99</v>
      </c>
      <c r="G33" s="245">
        <f t="shared" si="3"/>
        <v>399</v>
      </c>
      <c r="H33" s="245">
        <f t="shared" si="4"/>
        <v>3.99</v>
      </c>
      <c r="I33" s="245">
        <f t="shared" si="5"/>
        <v>399</v>
      </c>
      <c r="J33" s="245">
        <f t="shared" si="6"/>
        <v>3.99</v>
      </c>
      <c r="K33" s="245">
        <f t="shared" si="7"/>
        <v>399</v>
      </c>
      <c r="L33" s="245">
        <f t="shared" si="8"/>
        <v>3.99</v>
      </c>
      <c r="M33" s="245">
        <f t="shared" si="9"/>
        <v>399</v>
      </c>
      <c r="N33" s="245"/>
      <c r="O33" s="245">
        <v>3.99</v>
      </c>
      <c r="P33" s="246">
        <f t="shared" si="10"/>
        <v>399</v>
      </c>
      <c r="S33" s="22">
        <f t="shared" si="11"/>
        <v>399</v>
      </c>
      <c r="T33" s="7">
        <v>3.99</v>
      </c>
      <c r="U33" s="252">
        <f t="shared" si="12"/>
        <v>0</v>
      </c>
      <c r="V33" s="9">
        <v>5.0</v>
      </c>
      <c r="W33" s="22">
        <f t="shared" si="13"/>
        <v>3.8</v>
      </c>
      <c r="X33" s="22">
        <f t="shared" si="31"/>
        <v>0.19</v>
      </c>
      <c r="Y33" s="22">
        <f t="shared" si="15"/>
        <v>3.99</v>
      </c>
      <c r="Z33" s="248">
        <f t="shared" si="16"/>
        <v>0</v>
      </c>
      <c r="AB33" s="22">
        <f t="shared" si="17"/>
        <v>0</v>
      </c>
      <c r="AC33" s="1">
        <f t="shared" si="18"/>
        <v>5</v>
      </c>
      <c r="AD33" s="22">
        <f t="shared" si="19"/>
        <v>3.8</v>
      </c>
      <c r="AE33" s="22">
        <f t="shared" si="20"/>
        <v>0.19</v>
      </c>
      <c r="AF33" s="22">
        <f t="shared" si="21"/>
        <v>3.99</v>
      </c>
      <c r="AG33" s="22">
        <f t="shared" si="22"/>
        <v>0</v>
      </c>
      <c r="AH33" s="22">
        <f t="shared" si="23"/>
        <v>0</v>
      </c>
      <c r="AI33" s="1">
        <f t="shared" si="24"/>
        <v>5</v>
      </c>
      <c r="AJ33" s="22">
        <f t="shared" si="25"/>
        <v>3.8</v>
      </c>
      <c r="AK33" s="22">
        <f t="shared" si="26"/>
        <v>0.19</v>
      </c>
      <c r="AL33" s="22">
        <f t="shared" si="27"/>
        <v>3.99</v>
      </c>
      <c r="AM33" s="22">
        <f t="shared" si="28"/>
        <v>0</v>
      </c>
    </row>
    <row r="34">
      <c r="A34" s="230">
        <f t="shared" si="1"/>
        <v>25</v>
      </c>
      <c r="B34" s="243" t="s">
        <v>2794</v>
      </c>
      <c r="C34" s="244" t="s">
        <v>7365</v>
      </c>
      <c r="D34" s="208">
        <v>1.0</v>
      </c>
      <c r="E34" s="230">
        <f t="shared" ref="E34:E35" si="36">D34*W$1</f>
        <v>10</v>
      </c>
      <c r="F34" s="245">
        <f t="shared" si="2"/>
        <v>70</v>
      </c>
      <c r="G34" s="245">
        <f t="shared" si="3"/>
        <v>700</v>
      </c>
      <c r="H34" s="245">
        <f t="shared" si="4"/>
        <v>46</v>
      </c>
      <c r="I34" s="245">
        <f t="shared" si="5"/>
        <v>460</v>
      </c>
      <c r="J34" s="245">
        <f t="shared" si="6"/>
        <v>50.82</v>
      </c>
      <c r="K34" s="245">
        <f t="shared" si="7"/>
        <v>508.2</v>
      </c>
      <c r="L34" s="245">
        <f t="shared" si="8"/>
        <v>52.08</v>
      </c>
      <c r="M34" s="245">
        <f t="shared" si="9"/>
        <v>520.8</v>
      </c>
      <c r="N34" s="245"/>
      <c r="O34" s="245">
        <v>46.0</v>
      </c>
      <c r="P34" s="246">
        <f t="shared" si="10"/>
        <v>460</v>
      </c>
      <c r="S34" s="22">
        <f t="shared" si="11"/>
        <v>700</v>
      </c>
      <c r="T34" s="7">
        <v>70.0</v>
      </c>
      <c r="U34" s="252">
        <f t="shared" si="12"/>
        <v>0.3428571429</v>
      </c>
      <c r="V34" s="9">
        <v>5.0</v>
      </c>
      <c r="W34" s="22">
        <f t="shared" si="13"/>
        <v>43.81</v>
      </c>
      <c r="X34" s="22">
        <f t="shared" si="31"/>
        <v>2.19</v>
      </c>
      <c r="Y34" s="22">
        <f t="shared" si="15"/>
        <v>46</v>
      </c>
      <c r="Z34" s="248">
        <f t="shared" si="16"/>
        <v>0</v>
      </c>
      <c r="AB34" s="252">
        <f t="shared" si="17"/>
        <v>0.3085714286</v>
      </c>
      <c r="AC34" s="1">
        <f t="shared" si="18"/>
        <v>5</v>
      </c>
      <c r="AD34" s="22">
        <f t="shared" si="19"/>
        <v>48.4</v>
      </c>
      <c r="AE34" s="22">
        <f t="shared" si="20"/>
        <v>2.42</v>
      </c>
      <c r="AF34" s="22">
        <f t="shared" si="21"/>
        <v>50.82</v>
      </c>
      <c r="AG34" s="22">
        <f t="shared" si="22"/>
        <v>19.18</v>
      </c>
      <c r="AH34" s="252">
        <f t="shared" si="23"/>
        <v>0.2914285714</v>
      </c>
      <c r="AI34" s="1">
        <f t="shared" si="24"/>
        <v>5</v>
      </c>
      <c r="AJ34" s="22">
        <f t="shared" si="25"/>
        <v>49.6</v>
      </c>
      <c r="AK34" s="22">
        <f t="shared" si="26"/>
        <v>2.48</v>
      </c>
      <c r="AL34" s="22">
        <f t="shared" si="27"/>
        <v>52.08</v>
      </c>
      <c r="AM34" s="22">
        <f t="shared" si="28"/>
        <v>17.92</v>
      </c>
    </row>
    <row r="35">
      <c r="A35" s="230">
        <f t="shared" si="1"/>
        <v>26</v>
      </c>
      <c r="B35" s="243" t="s">
        <v>3865</v>
      </c>
      <c r="C35" s="244" t="s">
        <v>7365</v>
      </c>
      <c r="D35" s="208">
        <v>2.0</v>
      </c>
      <c r="E35" s="230">
        <f t="shared" si="36"/>
        <v>20</v>
      </c>
      <c r="F35" s="245">
        <f t="shared" si="2"/>
        <v>82</v>
      </c>
      <c r="G35" s="245">
        <f t="shared" si="3"/>
        <v>1640</v>
      </c>
      <c r="H35" s="245">
        <f t="shared" si="4"/>
        <v>26</v>
      </c>
      <c r="I35" s="245">
        <f t="shared" si="5"/>
        <v>520</v>
      </c>
      <c r="J35" s="245">
        <f t="shared" si="6"/>
        <v>33.18</v>
      </c>
      <c r="K35" s="245">
        <f t="shared" si="7"/>
        <v>663.6</v>
      </c>
      <c r="L35" s="245">
        <f t="shared" si="8"/>
        <v>36.12</v>
      </c>
      <c r="M35" s="245">
        <f t="shared" si="9"/>
        <v>722.4</v>
      </c>
      <c r="N35" s="245"/>
      <c r="O35" s="245">
        <v>26.0</v>
      </c>
      <c r="P35" s="246">
        <f t="shared" si="10"/>
        <v>520</v>
      </c>
      <c r="S35" s="22">
        <f t="shared" si="11"/>
        <v>1640</v>
      </c>
      <c r="T35" s="7">
        <v>82.0</v>
      </c>
      <c r="U35" s="252">
        <f t="shared" si="12"/>
        <v>0.6829268293</v>
      </c>
      <c r="V35" s="9">
        <v>5.0</v>
      </c>
      <c r="W35" s="22">
        <f t="shared" si="13"/>
        <v>24.76</v>
      </c>
      <c r="X35" s="22">
        <f t="shared" si="31"/>
        <v>1.24</v>
      </c>
      <c r="Y35" s="22">
        <f t="shared" si="15"/>
        <v>26</v>
      </c>
      <c r="Z35" s="248">
        <f t="shared" si="16"/>
        <v>0</v>
      </c>
      <c r="AB35" s="252">
        <f t="shared" si="17"/>
        <v>0.6146341463</v>
      </c>
      <c r="AC35" s="1">
        <f t="shared" si="18"/>
        <v>5</v>
      </c>
      <c r="AD35" s="22">
        <f t="shared" si="19"/>
        <v>31.6</v>
      </c>
      <c r="AE35" s="22">
        <f t="shared" si="20"/>
        <v>1.58</v>
      </c>
      <c r="AF35" s="22">
        <f t="shared" si="21"/>
        <v>33.18</v>
      </c>
      <c r="AG35" s="22">
        <f t="shared" si="22"/>
        <v>48.82</v>
      </c>
      <c r="AH35" s="252">
        <f t="shared" si="23"/>
        <v>0.5804878049</v>
      </c>
      <c r="AI35" s="1">
        <f t="shared" si="24"/>
        <v>5</v>
      </c>
      <c r="AJ35" s="22">
        <f t="shared" si="25"/>
        <v>34.4</v>
      </c>
      <c r="AK35" s="22">
        <f t="shared" si="26"/>
        <v>1.72</v>
      </c>
      <c r="AL35" s="22">
        <f t="shared" si="27"/>
        <v>36.12</v>
      </c>
      <c r="AM35" s="22">
        <f t="shared" si="28"/>
        <v>45.88</v>
      </c>
    </row>
    <row r="36">
      <c r="A36" s="230">
        <f t="shared" si="1"/>
        <v>27</v>
      </c>
      <c r="B36" s="243" t="s">
        <v>3786</v>
      </c>
      <c r="C36" s="244" t="s">
        <v>7365</v>
      </c>
      <c r="D36" s="208">
        <v>4.0</v>
      </c>
      <c r="E36" s="208">
        <v>100.0</v>
      </c>
      <c r="F36" s="245">
        <f t="shared" si="2"/>
        <v>2.5</v>
      </c>
      <c r="G36" s="245">
        <f t="shared" si="3"/>
        <v>250</v>
      </c>
      <c r="H36" s="245">
        <f t="shared" si="4"/>
        <v>2.3</v>
      </c>
      <c r="I36" s="245">
        <f t="shared" si="5"/>
        <v>230</v>
      </c>
      <c r="J36" s="245">
        <f t="shared" si="6"/>
        <v>2.44</v>
      </c>
      <c r="K36" s="245">
        <f t="shared" si="7"/>
        <v>244</v>
      </c>
      <c r="L36" s="245">
        <f t="shared" si="8"/>
        <v>2.45</v>
      </c>
      <c r="M36" s="245">
        <f t="shared" si="9"/>
        <v>245</v>
      </c>
      <c r="N36" s="245"/>
      <c r="O36" s="245">
        <v>2.3</v>
      </c>
      <c r="P36" s="246">
        <f t="shared" si="10"/>
        <v>230</v>
      </c>
      <c r="S36" s="22">
        <f t="shared" si="11"/>
        <v>250</v>
      </c>
      <c r="T36" s="7">
        <v>2.5</v>
      </c>
      <c r="U36" s="252">
        <f t="shared" si="12"/>
        <v>0.08</v>
      </c>
      <c r="V36" s="9">
        <v>5.0</v>
      </c>
      <c r="W36" s="22">
        <f t="shared" si="13"/>
        <v>2.19</v>
      </c>
      <c r="X36" s="22">
        <f t="shared" si="31"/>
        <v>0.11</v>
      </c>
      <c r="Y36" s="22">
        <f t="shared" si="15"/>
        <v>2.3</v>
      </c>
      <c r="Z36" s="248">
        <f t="shared" si="16"/>
        <v>0</v>
      </c>
      <c r="AB36" s="252">
        <f t="shared" si="17"/>
        <v>0.072</v>
      </c>
      <c r="AC36" s="1">
        <f t="shared" si="18"/>
        <v>5</v>
      </c>
      <c r="AD36" s="22">
        <f t="shared" si="19"/>
        <v>2.32</v>
      </c>
      <c r="AE36" s="22">
        <f t="shared" si="20"/>
        <v>0.12</v>
      </c>
      <c r="AF36" s="22">
        <f t="shared" si="21"/>
        <v>2.44</v>
      </c>
      <c r="AG36" s="22">
        <f t="shared" si="22"/>
        <v>0.06</v>
      </c>
      <c r="AH36" s="252">
        <f t="shared" si="23"/>
        <v>0.068</v>
      </c>
      <c r="AI36" s="1">
        <f t="shared" si="24"/>
        <v>5</v>
      </c>
      <c r="AJ36" s="22">
        <f t="shared" si="25"/>
        <v>2.33</v>
      </c>
      <c r="AK36" s="22">
        <f t="shared" si="26"/>
        <v>0.12</v>
      </c>
      <c r="AL36" s="22">
        <f t="shared" si="27"/>
        <v>2.45</v>
      </c>
      <c r="AM36" s="22">
        <f t="shared" si="28"/>
        <v>0.05</v>
      </c>
    </row>
    <row r="37">
      <c r="A37" s="230">
        <f t="shared" si="1"/>
        <v>28</v>
      </c>
      <c r="B37" s="243" t="s">
        <v>4602</v>
      </c>
      <c r="C37" s="244" t="s">
        <v>7365</v>
      </c>
      <c r="D37" s="208">
        <v>1.0</v>
      </c>
      <c r="E37" s="208">
        <v>2.0</v>
      </c>
      <c r="F37" s="245">
        <f t="shared" si="2"/>
        <v>198</v>
      </c>
      <c r="G37" s="245">
        <f t="shared" si="3"/>
        <v>396</v>
      </c>
      <c r="H37" s="245">
        <f t="shared" si="4"/>
        <v>180</v>
      </c>
      <c r="I37" s="245">
        <f t="shared" si="5"/>
        <v>360</v>
      </c>
      <c r="J37" s="245">
        <f t="shared" si="6"/>
        <v>190.89</v>
      </c>
      <c r="K37" s="245">
        <f t="shared" si="7"/>
        <v>381.78</v>
      </c>
      <c r="L37" s="245">
        <f t="shared" si="8"/>
        <v>191.84</v>
      </c>
      <c r="M37" s="245">
        <f t="shared" si="9"/>
        <v>383.68</v>
      </c>
      <c r="N37" s="245"/>
      <c r="O37" s="245">
        <v>180.0</v>
      </c>
      <c r="P37" s="246">
        <f t="shared" si="10"/>
        <v>360</v>
      </c>
      <c r="S37" s="22">
        <f t="shared" si="11"/>
        <v>396</v>
      </c>
      <c r="T37" s="7">
        <v>198.0</v>
      </c>
      <c r="U37" s="252">
        <f t="shared" si="12"/>
        <v>0.09090909091</v>
      </c>
      <c r="V37" s="9">
        <v>5.0</v>
      </c>
      <c r="W37" s="22">
        <f t="shared" si="13"/>
        <v>171.43</v>
      </c>
      <c r="X37" s="22">
        <f t="shared" si="31"/>
        <v>8.57</v>
      </c>
      <c r="Y37" s="22">
        <f t="shared" si="15"/>
        <v>180</v>
      </c>
      <c r="Z37" s="248">
        <f t="shared" si="16"/>
        <v>0</v>
      </c>
      <c r="AB37" s="252">
        <f t="shared" si="17"/>
        <v>0.08181818182</v>
      </c>
      <c r="AC37" s="1">
        <f t="shared" si="18"/>
        <v>5</v>
      </c>
      <c r="AD37" s="22">
        <f t="shared" si="19"/>
        <v>181.8</v>
      </c>
      <c r="AE37" s="22">
        <f t="shared" si="20"/>
        <v>9.09</v>
      </c>
      <c r="AF37" s="22">
        <f t="shared" si="21"/>
        <v>190.89</v>
      </c>
      <c r="AG37" s="22">
        <f t="shared" si="22"/>
        <v>7.11</v>
      </c>
      <c r="AH37" s="252">
        <f t="shared" si="23"/>
        <v>0.07727272727</v>
      </c>
      <c r="AI37" s="1">
        <f t="shared" si="24"/>
        <v>5</v>
      </c>
      <c r="AJ37" s="22">
        <f t="shared" si="25"/>
        <v>182.7</v>
      </c>
      <c r="AK37" s="22">
        <f t="shared" si="26"/>
        <v>9.14</v>
      </c>
      <c r="AL37" s="22">
        <f t="shared" si="27"/>
        <v>191.84</v>
      </c>
      <c r="AM37" s="22">
        <f t="shared" si="28"/>
        <v>6.16</v>
      </c>
    </row>
    <row r="38">
      <c r="A38" s="230">
        <f t="shared" si="1"/>
        <v>29</v>
      </c>
      <c r="B38" s="243" t="s">
        <v>4617</v>
      </c>
      <c r="C38" s="244" t="s">
        <v>7365</v>
      </c>
      <c r="D38" s="208">
        <v>1.0</v>
      </c>
      <c r="E38" s="208">
        <v>2.0</v>
      </c>
      <c r="F38" s="245">
        <f t="shared" si="2"/>
        <v>199</v>
      </c>
      <c r="G38" s="245">
        <f t="shared" si="3"/>
        <v>398</v>
      </c>
      <c r="H38" s="245">
        <f t="shared" si="4"/>
        <v>180</v>
      </c>
      <c r="I38" s="245">
        <f t="shared" si="5"/>
        <v>360</v>
      </c>
      <c r="J38" s="245">
        <f t="shared" si="6"/>
        <v>191</v>
      </c>
      <c r="K38" s="245">
        <f t="shared" si="7"/>
        <v>382</v>
      </c>
      <c r="L38" s="245">
        <f t="shared" si="8"/>
        <v>191.99</v>
      </c>
      <c r="M38" s="245">
        <f t="shared" si="9"/>
        <v>383.98</v>
      </c>
      <c r="N38" s="245"/>
      <c r="O38" s="245">
        <v>180.0</v>
      </c>
      <c r="P38" s="246">
        <f t="shared" si="10"/>
        <v>360</v>
      </c>
      <c r="S38" s="22">
        <f t="shared" si="11"/>
        <v>398</v>
      </c>
      <c r="T38" s="7">
        <v>199.0</v>
      </c>
      <c r="U38" s="252">
        <f t="shared" si="12"/>
        <v>0.09547738693</v>
      </c>
      <c r="V38" s="9">
        <v>5.0</v>
      </c>
      <c r="W38" s="22">
        <f t="shared" si="13"/>
        <v>171.43</v>
      </c>
      <c r="X38" s="22">
        <f t="shared" si="31"/>
        <v>8.57</v>
      </c>
      <c r="Y38" s="22">
        <f t="shared" si="15"/>
        <v>180</v>
      </c>
      <c r="Z38" s="248">
        <f t="shared" si="16"/>
        <v>0</v>
      </c>
      <c r="AB38" s="252">
        <f t="shared" si="17"/>
        <v>0.08592964824</v>
      </c>
      <c r="AC38" s="1">
        <f t="shared" si="18"/>
        <v>5</v>
      </c>
      <c r="AD38" s="22">
        <f t="shared" si="19"/>
        <v>181.9</v>
      </c>
      <c r="AE38" s="22">
        <f t="shared" si="20"/>
        <v>9.1</v>
      </c>
      <c r="AF38" s="22">
        <f t="shared" si="21"/>
        <v>191</v>
      </c>
      <c r="AG38" s="22">
        <f t="shared" si="22"/>
        <v>8</v>
      </c>
      <c r="AH38" s="252">
        <f t="shared" si="23"/>
        <v>0.08115577889</v>
      </c>
      <c r="AI38" s="1">
        <f t="shared" si="24"/>
        <v>5</v>
      </c>
      <c r="AJ38" s="22">
        <f t="shared" si="25"/>
        <v>182.85</v>
      </c>
      <c r="AK38" s="22">
        <f t="shared" si="26"/>
        <v>9.14</v>
      </c>
      <c r="AL38" s="22">
        <f t="shared" si="27"/>
        <v>191.99</v>
      </c>
      <c r="AM38" s="22">
        <f t="shared" si="28"/>
        <v>7.01</v>
      </c>
    </row>
    <row r="39">
      <c r="A39" s="230">
        <f t="shared" si="1"/>
        <v>30</v>
      </c>
      <c r="B39" s="243" t="s">
        <v>4629</v>
      </c>
      <c r="C39" s="244" t="s">
        <v>7365</v>
      </c>
      <c r="D39" s="208">
        <v>1.0</v>
      </c>
      <c r="E39" s="208">
        <v>20.0</v>
      </c>
      <c r="F39" s="245">
        <f t="shared" si="2"/>
        <v>375</v>
      </c>
      <c r="G39" s="245">
        <f t="shared" si="3"/>
        <v>7500</v>
      </c>
      <c r="H39" s="245">
        <f t="shared" si="4"/>
        <v>303.75</v>
      </c>
      <c r="I39" s="245">
        <f t="shared" si="5"/>
        <v>6075</v>
      </c>
      <c r="J39" s="245">
        <f t="shared" si="6"/>
        <v>326.42</v>
      </c>
      <c r="K39" s="245">
        <f t="shared" si="7"/>
        <v>6528.4</v>
      </c>
      <c r="L39" s="245">
        <f t="shared" si="8"/>
        <v>330.16</v>
      </c>
      <c r="M39" s="245">
        <f t="shared" si="9"/>
        <v>6603.2</v>
      </c>
      <c r="N39" s="245"/>
      <c r="O39" s="245">
        <v>303.75</v>
      </c>
      <c r="P39" s="246">
        <f t="shared" si="10"/>
        <v>6075</v>
      </c>
      <c r="S39" s="22">
        <f t="shared" si="11"/>
        <v>7500</v>
      </c>
      <c r="T39" s="7">
        <v>375.0</v>
      </c>
      <c r="U39" s="252">
        <f t="shared" si="12"/>
        <v>0.19</v>
      </c>
      <c r="V39" s="9">
        <v>5.0</v>
      </c>
      <c r="W39" s="22">
        <f t="shared" si="13"/>
        <v>289.29</v>
      </c>
      <c r="X39" s="22">
        <f t="shared" si="31"/>
        <v>14.46</v>
      </c>
      <c r="Y39" s="22">
        <f t="shared" si="15"/>
        <v>303.75</v>
      </c>
      <c r="Z39" s="248">
        <f t="shared" si="16"/>
        <v>0</v>
      </c>
      <c r="AB39" s="252">
        <f t="shared" si="17"/>
        <v>0.171</v>
      </c>
      <c r="AC39" s="1">
        <f t="shared" si="18"/>
        <v>5</v>
      </c>
      <c r="AD39" s="22">
        <f t="shared" si="19"/>
        <v>310.88</v>
      </c>
      <c r="AE39" s="22">
        <f t="shared" si="20"/>
        <v>15.54</v>
      </c>
      <c r="AF39" s="22">
        <f t="shared" si="21"/>
        <v>326.42</v>
      </c>
      <c r="AG39" s="22">
        <f t="shared" si="22"/>
        <v>48.58</v>
      </c>
      <c r="AH39" s="252">
        <f t="shared" si="23"/>
        <v>0.1615</v>
      </c>
      <c r="AI39" s="1">
        <f t="shared" si="24"/>
        <v>5</v>
      </c>
      <c r="AJ39" s="22">
        <f t="shared" si="25"/>
        <v>314.44</v>
      </c>
      <c r="AK39" s="22">
        <f t="shared" si="26"/>
        <v>15.72</v>
      </c>
      <c r="AL39" s="22">
        <f t="shared" si="27"/>
        <v>330.16</v>
      </c>
      <c r="AM39" s="22">
        <f t="shared" si="28"/>
        <v>44.84</v>
      </c>
    </row>
    <row r="40">
      <c r="A40" s="230">
        <f t="shared" si="1"/>
        <v>31</v>
      </c>
      <c r="B40" s="243" t="s">
        <v>3150</v>
      </c>
      <c r="C40" s="244" t="s">
        <v>7365</v>
      </c>
      <c r="D40" s="208">
        <v>1.0</v>
      </c>
      <c r="E40" s="230">
        <f t="shared" ref="E40:E42" si="37">D40*W$1*Z$1</f>
        <v>20</v>
      </c>
      <c r="F40" s="245">
        <f t="shared" si="2"/>
        <v>269</v>
      </c>
      <c r="G40" s="245">
        <f t="shared" si="3"/>
        <v>5380</v>
      </c>
      <c r="H40" s="245">
        <f t="shared" si="4"/>
        <v>215</v>
      </c>
      <c r="I40" s="245">
        <f t="shared" si="5"/>
        <v>4300</v>
      </c>
      <c r="J40" s="245">
        <f t="shared" si="6"/>
        <v>231.42</v>
      </c>
      <c r="K40" s="245">
        <f t="shared" si="7"/>
        <v>4628.4</v>
      </c>
      <c r="L40" s="245">
        <f t="shared" si="8"/>
        <v>234.26</v>
      </c>
      <c r="M40" s="245">
        <f t="shared" si="9"/>
        <v>4685.2</v>
      </c>
      <c r="N40" s="245"/>
      <c r="O40" s="245">
        <v>215.0</v>
      </c>
      <c r="P40" s="246">
        <f t="shared" si="10"/>
        <v>4300</v>
      </c>
      <c r="S40" s="22">
        <f t="shared" si="11"/>
        <v>5380</v>
      </c>
      <c r="T40" s="7">
        <v>269.0</v>
      </c>
      <c r="U40" s="252">
        <f t="shared" si="12"/>
        <v>0.2007434944</v>
      </c>
      <c r="V40" s="9">
        <v>5.0</v>
      </c>
      <c r="W40" s="22">
        <f t="shared" si="13"/>
        <v>204.76</v>
      </c>
      <c r="X40" s="22">
        <f t="shared" si="31"/>
        <v>10.24</v>
      </c>
      <c r="Y40" s="22">
        <f t="shared" si="15"/>
        <v>215</v>
      </c>
      <c r="Z40" s="248">
        <f t="shared" si="16"/>
        <v>0</v>
      </c>
      <c r="AB40" s="252">
        <f t="shared" si="17"/>
        <v>0.180669145</v>
      </c>
      <c r="AC40" s="1">
        <f t="shared" si="18"/>
        <v>5</v>
      </c>
      <c r="AD40" s="22">
        <f t="shared" si="19"/>
        <v>220.4</v>
      </c>
      <c r="AE40" s="22">
        <f t="shared" si="20"/>
        <v>11.02</v>
      </c>
      <c r="AF40" s="22">
        <f t="shared" si="21"/>
        <v>231.42</v>
      </c>
      <c r="AG40" s="22">
        <f t="shared" si="22"/>
        <v>37.58</v>
      </c>
      <c r="AH40" s="252">
        <f t="shared" si="23"/>
        <v>0.1706319703</v>
      </c>
      <c r="AI40" s="1">
        <f t="shared" si="24"/>
        <v>5</v>
      </c>
      <c r="AJ40" s="22">
        <f t="shared" si="25"/>
        <v>223.1</v>
      </c>
      <c r="AK40" s="22">
        <f t="shared" si="26"/>
        <v>11.16</v>
      </c>
      <c r="AL40" s="22">
        <f t="shared" si="27"/>
        <v>234.26</v>
      </c>
      <c r="AM40" s="22">
        <f t="shared" si="28"/>
        <v>34.74</v>
      </c>
    </row>
    <row r="41">
      <c r="A41" s="230">
        <f t="shared" si="1"/>
        <v>32</v>
      </c>
      <c r="B41" s="243" t="s">
        <v>418</v>
      </c>
      <c r="C41" s="244" t="s">
        <v>7365</v>
      </c>
      <c r="D41" s="208">
        <v>1.0</v>
      </c>
      <c r="E41" s="230">
        <f t="shared" si="37"/>
        <v>20</v>
      </c>
      <c r="F41" s="245">
        <f t="shared" si="2"/>
        <v>164</v>
      </c>
      <c r="G41" s="245">
        <f t="shared" si="3"/>
        <v>3280</v>
      </c>
      <c r="H41" s="245">
        <f t="shared" si="4"/>
        <v>101.56</v>
      </c>
      <c r="I41" s="245">
        <f t="shared" si="5"/>
        <v>2031.2</v>
      </c>
      <c r="J41" s="245">
        <f t="shared" si="6"/>
        <v>113.19</v>
      </c>
      <c r="K41" s="245">
        <f t="shared" si="7"/>
        <v>2263.8</v>
      </c>
      <c r="L41" s="245">
        <f t="shared" si="8"/>
        <v>116.48</v>
      </c>
      <c r="M41" s="245">
        <f t="shared" si="9"/>
        <v>2329.6</v>
      </c>
      <c r="N41" s="245"/>
      <c r="O41" s="245">
        <v>101.56</v>
      </c>
      <c r="P41" s="246">
        <f t="shared" si="10"/>
        <v>2031.2</v>
      </c>
      <c r="S41" s="22">
        <f t="shared" si="11"/>
        <v>3280</v>
      </c>
      <c r="T41" s="7">
        <v>164.0</v>
      </c>
      <c r="U41" s="252">
        <f t="shared" si="12"/>
        <v>0.3807317073</v>
      </c>
      <c r="V41" s="9">
        <v>5.0</v>
      </c>
      <c r="W41" s="22">
        <f t="shared" si="13"/>
        <v>96.72</v>
      </c>
      <c r="X41" s="22">
        <f t="shared" si="31"/>
        <v>4.84</v>
      </c>
      <c r="Y41" s="22">
        <f t="shared" si="15"/>
        <v>101.56</v>
      </c>
      <c r="Z41" s="248">
        <f t="shared" si="16"/>
        <v>0</v>
      </c>
      <c r="AB41" s="252">
        <f t="shared" si="17"/>
        <v>0.3426585366</v>
      </c>
      <c r="AC41" s="1">
        <f t="shared" si="18"/>
        <v>5</v>
      </c>
      <c r="AD41" s="22">
        <f t="shared" si="19"/>
        <v>107.8</v>
      </c>
      <c r="AE41" s="22">
        <f t="shared" si="20"/>
        <v>5.39</v>
      </c>
      <c r="AF41" s="22">
        <f t="shared" si="21"/>
        <v>113.19</v>
      </c>
      <c r="AG41" s="22">
        <f t="shared" si="22"/>
        <v>50.81</v>
      </c>
      <c r="AH41" s="252">
        <f t="shared" si="23"/>
        <v>0.3236219512</v>
      </c>
      <c r="AI41" s="1">
        <f t="shared" si="24"/>
        <v>5</v>
      </c>
      <c r="AJ41" s="22">
        <f t="shared" si="25"/>
        <v>110.93</v>
      </c>
      <c r="AK41" s="22">
        <f t="shared" si="26"/>
        <v>5.55</v>
      </c>
      <c r="AL41" s="22">
        <f t="shared" si="27"/>
        <v>116.48</v>
      </c>
      <c r="AM41" s="22">
        <f t="shared" si="28"/>
        <v>47.52</v>
      </c>
    </row>
    <row r="42">
      <c r="A42" s="230">
        <f t="shared" si="1"/>
        <v>33</v>
      </c>
      <c r="B42" s="243" t="s">
        <v>112</v>
      </c>
      <c r="C42" s="244" t="s">
        <v>7365</v>
      </c>
      <c r="D42" s="208">
        <v>1.0</v>
      </c>
      <c r="E42" s="230">
        <f t="shared" si="37"/>
        <v>20</v>
      </c>
      <c r="F42" s="245">
        <f t="shared" si="2"/>
        <v>193.59</v>
      </c>
      <c r="G42" s="245">
        <f t="shared" si="3"/>
        <v>3871.8</v>
      </c>
      <c r="H42" s="245">
        <f t="shared" si="4"/>
        <v>118.09</v>
      </c>
      <c r="I42" s="245">
        <f t="shared" si="5"/>
        <v>2361.8</v>
      </c>
      <c r="J42" s="245">
        <f t="shared" si="6"/>
        <v>131.92</v>
      </c>
      <c r="K42" s="245">
        <f t="shared" si="7"/>
        <v>2638.4</v>
      </c>
      <c r="L42" s="245">
        <f t="shared" si="8"/>
        <v>135.89</v>
      </c>
      <c r="M42" s="245">
        <f t="shared" si="9"/>
        <v>2717.8</v>
      </c>
      <c r="N42" s="245"/>
      <c r="O42" s="245">
        <v>118.09</v>
      </c>
      <c r="P42" s="246">
        <f t="shared" si="10"/>
        <v>2361.8</v>
      </c>
      <c r="S42" s="22">
        <f t="shared" si="11"/>
        <v>3871.8</v>
      </c>
      <c r="T42" s="7">
        <v>193.59</v>
      </c>
      <c r="U42" s="252">
        <f t="shared" si="12"/>
        <v>0.3899994834</v>
      </c>
      <c r="V42" s="9">
        <v>5.0</v>
      </c>
      <c r="W42" s="22">
        <f t="shared" si="13"/>
        <v>112.47</v>
      </c>
      <c r="X42" s="22">
        <f t="shared" si="31"/>
        <v>5.62</v>
      </c>
      <c r="Y42" s="22">
        <f t="shared" si="15"/>
        <v>118.09</v>
      </c>
      <c r="Z42" s="248">
        <f t="shared" si="16"/>
        <v>0</v>
      </c>
      <c r="AB42" s="252">
        <f t="shared" si="17"/>
        <v>0.3509995351</v>
      </c>
      <c r="AC42" s="1">
        <f t="shared" si="18"/>
        <v>5</v>
      </c>
      <c r="AD42" s="22">
        <f t="shared" si="19"/>
        <v>125.64</v>
      </c>
      <c r="AE42" s="22">
        <f t="shared" si="20"/>
        <v>6.28</v>
      </c>
      <c r="AF42" s="22">
        <f t="shared" si="21"/>
        <v>131.92</v>
      </c>
      <c r="AG42" s="22">
        <f t="shared" si="22"/>
        <v>61.67</v>
      </c>
      <c r="AH42" s="252">
        <f t="shared" si="23"/>
        <v>0.3314995609</v>
      </c>
      <c r="AI42" s="1">
        <f t="shared" si="24"/>
        <v>5</v>
      </c>
      <c r="AJ42" s="22">
        <f t="shared" si="25"/>
        <v>129.42</v>
      </c>
      <c r="AK42" s="22">
        <f t="shared" si="26"/>
        <v>6.47</v>
      </c>
      <c r="AL42" s="22">
        <f t="shared" si="27"/>
        <v>135.89</v>
      </c>
      <c r="AM42" s="22">
        <f t="shared" si="28"/>
        <v>57.7</v>
      </c>
    </row>
    <row r="43">
      <c r="A43" s="230">
        <f t="shared" si="1"/>
        <v>34</v>
      </c>
      <c r="B43" s="243" t="s">
        <v>4520</v>
      </c>
      <c r="C43" s="244" t="s">
        <v>7365</v>
      </c>
      <c r="D43" s="208">
        <v>1.0</v>
      </c>
      <c r="E43" s="230">
        <f>D43*W$1*Z$1+20</f>
        <v>40</v>
      </c>
      <c r="F43" s="245">
        <f t="shared" si="2"/>
        <v>321</v>
      </c>
      <c r="G43" s="245">
        <f t="shared" si="3"/>
        <v>12840</v>
      </c>
      <c r="H43" s="245">
        <f t="shared" si="4"/>
        <v>70.62</v>
      </c>
      <c r="I43" s="245">
        <f t="shared" si="5"/>
        <v>2824.8</v>
      </c>
      <c r="J43" s="245">
        <f t="shared" si="6"/>
        <v>100.44</v>
      </c>
      <c r="K43" s="245">
        <f t="shared" si="7"/>
        <v>4017.6</v>
      </c>
      <c r="L43" s="245">
        <f t="shared" si="8"/>
        <v>113.59</v>
      </c>
      <c r="M43" s="245">
        <f t="shared" si="9"/>
        <v>4543.6</v>
      </c>
      <c r="N43" s="245"/>
      <c r="O43" s="245">
        <v>70.62</v>
      </c>
      <c r="P43" s="246">
        <f t="shared" si="10"/>
        <v>2824.8</v>
      </c>
      <c r="S43" s="22">
        <f t="shared" si="11"/>
        <v>12840</v>
      </c>
      <c r="T43" s="7">
        <v>321.0</v>
      </c>
      <c r="U43" s="252">
        <f t="shared" si="12"/>
        <v>0.78</v>
      </c>
      <c r="V43" s="9">
        <v>5.0</v>
      </c>
      <c r="W43" s="22">
        <f t="shared" si="13"/>
        <v>67.26</v>
      </c>
      <c r="X43" s="22">
        <f t="shared" si="31"/>
        <v>3.36</v>
      </c>
      <c r="Y43" s="22">
        <f t="shared" si="15"/>
        <v>70.62</v>
      </c>
      <c r="Z43" s="248">
        <f t="shared" si="16"/>
        <v>0</v>
      </c>
      <c r="AB43" s="252">
        <f t="shared" si="17"/>
        <v>0.702</v>
      </c>
      <c r="AC43" s="1">
        <f t="shared" si="18"/>
        <v>5</v>
      </c>
      <c r="AD43" s="22">
        <f t="shared" si="19"/>
        <v>95.66</v>
      </c>
      <c r="AE43" s="22">
        <f t="shared" si="20"/>
        <v>4.78</v>
      </c>
      <c r="AF43" s="22">
        <f t="shared" si="21"/>
        <v>100.44</v>
      </c>
      <c r="AG43" s="22">
        <f t="shared" si="22"/>
        <v>220.56</v>
      </c>
      <c r="AH43" s="252">
        <f t="shared" si="23"/>
        <v>0.663</v>
      </c>
      <c r="AI43" s="1">
        <f t="shared" si="24"/>
        <v>5</v>
      </c>
      <c r="AJ43" s="22">
        <f t="shared" si="25"/>
        <v>108.18</v>
      </c>
      <c r="AK43" s="22">
        <f t="shared" si="26"/>
        <v>5.41</v>
      </c>
      <c r="AL43" s="22">
        <f t="shared" si="27"/>
        <v>113.59</v>
      </c>
      <c r="AM43" s="22">
        <f t="shared" si="28"/>
        <v>207.41</v>
      </c>
    </row>
    <row r="44">
      <c r="A44" s="230">
        <f t="shared" si="1"/>
        <v>35</v>
      </c>
      <c r="B44" s="243" t="s">
        <v>4632</v>
      </c>
      <c r="C44" s="244" t="s">
        <v>7365</v>
      </c>
      <c r="D44" s="208">
        <v>1.0</v>
      </c>
      <c r="E44" s="208">
        <v>50.0</v>
      </c>
      <c r="F44" s="245">
        <f t="shared" si="2"/>
        <v>96</v>
      </c>
      <c r="G44" s="245">
        <f t="shared" si="3"/>
        <v>4800</v>
      </c>
      <c r="H44" s="245">
        <f t="shared" si="4"/>
        <v>42.24</v>
      </c>
      <c r="I44" s="245">
        <f t="shared" si="5"/>
        <v>2112</v>
      </c>
      <c r="J44" s="245">
        <f t="shared" si="6"/>
        <v>50</v>
      </c>
      <c r="K44" s="245">
        <f t="shared" si="7"/>
        <v>2500</v>
      </c>
      <c r="L44" s="245">
        <f t="shared" si="8"/>
        <v>52.82</v>
      </c>
      <c r="M44" s="245">
        <f t="shared" si="9"/>
        <v>2641</v>
      </c>
      <c r="N44" s="245"/>
      <c r="O44" s="245">
        <v>42.24</v>
      </c>
      <c r="P44" s="246">
        <f t="shared" si="10"/>
        <v>2112</v>
      </c>
      <c r="S44" s="22">
        <f t="shared" si="11"/>
        <v>4800</v>
      </c>
      <c r="T44" s="7">
        <v>96.0</v>
      </c>
      <c r="U44" s="252">
        <f t="shared" si="12"/>
        <v>0.56</v>
      </c>
      <c r="V44" s="9">
        <v>5.0</v>
      </c>
      <c r="W44" s="22">
        <f t="shared" si="13"/>
        <v>40.23</v>
      </c>
      <c r="X44" s="22">
        <f t="shared" si="31"/>
        <v>2.01</v>
      </c>
      <c r="Y44" s="22">
        <f t="shared" si="15"/>
        <v>42.24</v>
      </c>
      <c r="Z44" s="248">
        <f t="shared" si="16"/>
        <v>0</v>
      </c>
      <c r="AB44" s="252">
        <f t="shared" si="17"/>
        <v>0.504</v>
      </c>
      <c r="AC44" s="1">
        <f t="shared" si="18"/>
        <v>5</v>
      </c>
      <c r="AD44" s="22">
        <f t="shared" si="19"/>
        <v>47.62</v>
      </c>
      <c r="AE44" s="22">
        <f t="shared" si="20"/>
        <v>2.38</v>
      </c>
      <c r="AF44" s="22">
        <f t="shared" si="21"/>
        <v>50</v>
      </c>
      <c r="AG44" s="22">
        <f t="shared" si="22"/>
        <v>46</v>
      </c>
      <c r="AH44" s="252">
        <f t="shared" si="23"/>
        <v>0.476</v>
      </c>
      <c r="AI44" s="1">
        <f t="shared" si="24"/>
        <v>5</v>
      </c>
      <c r="AJ44" s="22">
        <f t="shared" si="25"/>
        <v>50.3</v>
      </c>
      <c r="AK44" s="22">
        <f t="shared" si="26"/>
        <v>2.52</v>
      </c>
      <c r="AL44" s="22">
        <f t="shared" si="27"/>
        <v>52.82</v>
      </c>
      <c r="AM44" s="22">
        <f t="shared" si="28"/>
        <v>43.18</v>
      </c>
    </row>
    <row r="45">
      <c r="A45" s="230">
        <f t="shared" si="1"/>
        <v>36</v>
      </c>
      <c r="B45" s="243" t="s">
        <v>3897</v>
      </c>
      <c r="C45" s="244" t="s">
        <v>7365</v>
      </c>
      <c r="D45" s="208">
        <v>1.0</v>
      </c>
      <c r="E45" s="208">
        <v>300.0</v>
      </c>
      <c r="F45" s="245">
        <f t="shared" si="2"/>
        <v>15</v>
      </c>
      <c r="G45" s="245">
        <f t="shared" si="3"/>
        <v>4500</v>
      </c>
      <c r="H45" s="245">
        <f t="shared" si="4"/>
        <v>5.4</v>
      </c>
      <c r="I45" s="245">
        <f t="shared" si="5"/>
        <v>1620</v>
      </c>
      <c r="J45" s="245">
        <f t="shared" si="6"/>
        <v>6.68</v>
      </c>
      <c r="K45" s="245">
        <f t="shared" si="7"/>
        <v>2004</v>
      </c>
      <c r="L45" s="245">
        <f t="shared" si="8"/>
        <v>7.18</v>
      </c>
      <c r="M45" s="245">
        <f t="shared" si="9"/>
        <v>2154</v>
      </c>
      <c r="N45" s="245"/>
      <c r="O45" s="245">
        <v>5.4</v>
      </c>
      <c r="P45" s="246">
        <f t="shared" si="10"/>
        <v>1620</v>
      </c>
      <c r="S45" s="22">
        <f t="shared" si="11"/>
        <v>4500</v>
      </c>
      <c r="T45" s="7">
        <v>15.0</v>
      </c>
      <c r="U45" s="252">
        <f t="shared" si="12"/>
        <v>0.64</v>
      </c>
      <c r="V45" s="9">
        <v>5.0</v>
      </c>
      <c r="W45" s="22">
        <f t="shared" si="13"/>
        <v>5.14</v>
      </c>
      <c r="X45" s="22">
        <f t="shared" si="31"/>
        <v>0.26</v>
      </c>
      <c r="Y45" s="22">
        <f t="shared" si="15"/>
        <v>5.4</v>
      </c>
      <c r="Z45" s="248">
        <f t="shared" si="16"/>
        <v>0</v>
      </c>
      <c r="AB45" s="252">
        <f t="shared" si="17"/>
        <v>0.576</v>
      </c>
      <c r="AC45" s="1">
        <f t="shared" si="18"/>
        <v>5</v>
      </c>
      <c r="AD45" s="22">
        <f t="shared" si="19"/>
        <v>6.36</v>
      </c>
      <c r="AE45" s="22">
        <f t="shared" si="20"/>
        <v>0.32</v>
      </c>
      <c r="AF45" s="22">
        <f t="shared" si="21"/>
        <v>6.68</v>
      </c>
      <c r="AG45" s="22">
        <f t="shared" si="22"/>
        <v>8.32</v>
      </c>
      <c r="AH45" s="252">
        <f t="shared" si="23"/>
        <v>0.544</v>
      </c>
      <c r="AI45" s="1">
        <f t="shared" si="24"/>
        <v>5</v>
      </c>
      <c r="AJ45" s="22">
        <f t="shared" si="25"/>
        <v>6.84</v>
      </c>
      <c r="AK45" s="22">
        <f t="shared" si="26"/>
        <v>0.34</v>
      </c>
      <c r="AL45" s="22">
        <f t="shared" si="27"/>
        <v>7.18</v>
      </c>
      <c r="AM45" s="22">
        <f t="shared" si="28"/>
        <v>7.82</v>
      </c>
    </row>
    <row r="46">
      <c r="A46" s="230">
        <f t="shared" si="1"/>
        <v>37</v>
      </c>
      <c r="B46" s="243" t="s">
        <v>4688</v>
      </c>
      <c r="C46" s="244" t="s">
        <v>7365</v>
      </c>
      <c r="D46" s="208"/>
      <c r="E46" s="208">
        <v>10.0</v>
      </c>
      <c r="F46" s="245">
        <f t="shared" si="2"/>
        <v>416.5</v>
      </c>
      <c r="G46" s="245">
        <f t="shared" si="3"/>
        <v>4165</v>
      </c>
      <c r="H46" s="245">
        <f t="shared" si="4"/>
        <v>99.17</v>
      </c>
      <c r="I46" s="245">
        <f t="shared" si="5"/>
        <v>991.7</v>
      </c>
      <c r="J46" s="245">
        <f t="shared" si="6"/>
        <v>137.45</v>
      </c>
      <c r="K46" s="245">
        <f t="shared" si="7"/>
        <v>1374.5</v>
      </c>
      <c r="L46" s="245">
        <f t="shared" si="8"/>
        <v>154.11</v>
      </c>
      <c r="M46" s="245">
        <f t="shared" si="9"/>
        <v>1541.1</v>
      </c>
      <c r="N46" s="245"/>
      <c r="O46" s="245">
        <v>99.17</v>
      </c>
      <c r="P46" s="246">
        <f t="shared" si="10"/>
        <v>991.7</v>
      </c>
      <c r="S46" s="22">
        <f t="shared" si="11"/>
        <v>4165</v>
      </c>
      <c r="T46" s="7">
        <v>416.5</v>
      </c>
      <c r="U46" s="252">
        <f t="shared" si="12"/>
        <v>0.7618967587</v>
      </c>
      <c r="V46" s="9">
        <v>5.0</v>
      </c>
      <c r="W46" s="22">
        <f t="shared" si="13"/>
        <v>94.45</v>
      </c>
      <c r="X46" s="22">
        <f t="shared" si="31"/>
        <v>4.72</v>
      </c>
      <c r="Y46" s="22">
        <f t="shared" si="15"/>
        <v>99.17</v>
      </c>
      <c r="Z46" s="248">
        <f t="shared" si="16"/>
        <v>0</v>
      </c>
      <c r="AB46" s="252">
        <f t="shared" si="17"/>
        <v>0.6857070828</v>
      </c>
      <c r="AC46" s="1">
        <f t="shared" si="18"/>
        <v>5</v>
      </c>
      <c r="AD46" s="22">
        <f t="shared" si="19"/>
        <v>130.9</v>
      </c>
      <c r="AE46" s="22">
        <f t="shared" si="20"/>
        <v>6.55</v>
      </c>
      <c r="AF46" s="22">
        <f t="shared" si="21"/>
        <v>137.45</v>
      </c>
      <c r="AG46" s="22">
        <f t="shared" si="22"/>
        <v>279.05</v>
      </c>
      <c r="AH46" s="252">
        <f t="shared" si="23"/>
        <v>0.6476122449</v>
      </c>
      <c r="AI46" s="1">
        <f t="shared" si="24"/>
        <v>5</v>
      </c>
      <c r="AJ46" s="22">
        <f t="shared" si="25"/>
        <v>146.77</v>
      </c>
      <c r="AK46" s="22">
        <f t="shared" si="26"/>
        <v>7.34</v>
      </c>
      <c r="AL46" s="22">
        <f t="shared" si="27"/>
        <v>154.11</v>
      </c>
      <c r="AM46" s="22">
        <f t="shared" si="28"/>
        <v>262.39</v>
      </c>
    </row>
    <row r="47">
      <c r="A47" s="230">
        <f t="shared" si="1"/>
        <v>38</v>
      </c>
      <c r="B47" s="243" t="s">
        <v>1947</v>
      </c>
      <c r="C47" s="244" t="s">
        <v>7365</v>
      </c>
      <c r="D47" s="208"/>
      <c r="E47" s="208">
        <v>300.0</v>
      </c>
      <c r="F47" s="245">
        <f t="shared" si="2"/>
        <v>22.5</v>
      </c>
      <c r="G47" s="245">
        <f t="shared" si="3"/>
        <v>6750</v>
      </c>
      <c r="H47" s="245">
        <f t="shared" si="4"/>
        <v>22.5</v>
      </c>
      <c r="I47" s="245">
        <f t="shared" si="5"/>
        <v>6750</v>
      </c>
      <c r="J47" s="245">
        <f t="shared" si="6"/>
        <v>22.5</v>
      </c>
      <c r="K47" s="245">
        <f t="shared" si="7"/>
        <v>6750</v>
      </c>
      <c r="L47" s="245">
        <f t="shared" si="8"/>
        <v>22.5</v>
      </c>
      <c r="M47" s="245">
        <f t="shared" si="9"/>
        <v>6750</v>
      </c>
      <c r="N47" s="245"/>
      <c r="O47" s="245">
        <v>22.5</v>
      </c>
      <c r="P47" s="246">
        <f t="shared" si="10"/>
        <v>6750</v>
      </c>
      <c r="S47" s="22">
        <f t="shared" si="11"/>
        <v>6750</v>
      </c>
      <c r="T47" s="7">
        <v>22.5</v>
      </c>
      <c r="U47" s="252">
        <f t="shared" si="12"/>
        <v>0</v>
      </c>
      <c r="V47" s="9">
        <v>5.0</v>
      </c>
      <c r="W47" s="22">
        <f t="shared" si="13"/>
        <v>21.43</v>
      </c>
      <c r="X47" s="22">
        <f t="shared" si="31"/>
        <v>1.07</v>
      </c>
      <c r="Y47" s="22">
        <f t="shared" si="15"/>
        <v>22.5</v>
      </c>
      <c r="Z47" s="248">
        <f t="shared" si="16"/>
        <v>0</v>
      </c>
      <c r="AB47" s="22">
        <f t="shared" si="17"/>
        <v>0</v>
      </c>
      <c r="AC47" s="1">
        <f t="shared" si="18"/>
        <v>5</v>
      </c>
      <c r="AD47" s="22">
        <f t="shared" si="19"/>
        <v>21.43</v>
      </c>
      <c r="AE47" s="22">
        <f t="shared" si="20"/>
        <v>1.07</v>
      </c>
      <c r="AF47" s="22">
        <f t="shared" si="21"/>
        <v>22.5</v>
      </c>
      <c r="AG47" s="22">
        <f t="shared" si="22"/>
        <v>0</v>
      </c>
      <c r="AH47" s="22">
        <f t="shared" si="23"/>
        <v>0</v>
      </c>
      <c r="AI47" s="1">
        <f t="shared" si="24"/>
        <v>5</v>
      </c>
      <c r="AJ47" s="22">
        <f t="shared" si="25"/>
        <v>21.43</v>
      </c>
      <c r="AK47" s="22">
        <f t="shared" si="26"/>
        <v>1.07</v>
      </c>
      <c r="AL47" s="22">
        <f t="shared" si="27"/>
        <v>22.5</v>
      </c>
      <c r="AM47" s="22">
        <f t="shared" si="28"/>
        <v>0</v>
      </c>
    </row>
    <row r="48">
      <c r="A48" s="230">
        <f t="shared" si="1"/>
        <v>39</v>
      </c>
      <c r="B48" s="243" t="s">
        <v>4636</v>
      </c>
      <c r="C48" s="244" t="s">
        <v>7365</v>
      </c>
      <c r="D48" s="208">
        <v>1.0</v>
      </c>
      <c r="E48" s="208">
        <v>6.0</v>
      </c>
      <c r="F48" s="245">
        <f t="shared" si="2"/>
        <v>715</v>
      </c>
      <c r="G48" s="245">
        <f t="shared" si="3"/>
        <v>4290</v>
      </c>
      <c r="H48" s="245">
        <f t="shared" si="4"/>
        <v>715</v>
      </c>
      <c r="I48" s="245">
        <f t="shared" si="5"/>
        <v>4290</v>
      </c>
      <c r="J48" s="245">
        <f t="shared" si="6"/>
        <v>715</v>
      </c>
      <c r="K48" s="245">
        <f t="shared" si="7"/>
        <v>4290</v>
      </c>
      <c r="L48" s="245">
        <f t="shared" si="8"/>
        <v>715</v>
      </c>
      <c r="M48" s="245">
        <f t="shared" si="9"/>
        <v>4290</v>
      </c>
      <c r="N48" s="245"/>
      <c r="O48" s="245">
        <v>715.0</v>
      </c>
      <c r="P48" s="246">
        <f t="shared" si="10"/>
        <v>4290</v>
      </c>
      <c r="S48" s="22">
        <f t="shared" si="11"/>
        <v>4290</v>
      </c>
      <c r="T48" s="7">
        <v>715.0</v>
      </c>
      <c r="U48" s="252">
        <f t="shared" si="12"/>
        <v>0</v>
      </c>
      <c r="V48" s="9">
        <v>5.0</v>
      </c>
      <c r="W48" s="22">
        <f t="shared" si="13"/>
        <v>680.95</v>
      </c>
      <c r="X48" s="22">
        <f t="shared" si="31"/>
        <v>34.05</v>
      </c>
      <c r="Y48" s="22">
        <f t="shared" si="15"/>
        <v>715</v>
      </c>
      <c r="Z48" s="248">
        <f t="shared" si="16"/>
        <v>0</v>
      </c>
      <c r="AB48" s="22">
        <f t="shared" si="17"/>
        <v>0</v>
      </c>
      <c r="AC48" s="1">
        <f t="shared" si="18"/>
        <v>5</v>
      </c>
      <c r="AD48" s="22">
        <f t="shared" si="19"/>
        <v>680.95</v>
      </c>
      <c r="AE48" s="22">
        <f t="shared" si="20"/>
        <v>34.05</v>
      </c>
      <c r="AF48" s="22">
        <f t="shared" si="21"/>
        <v>715</v>
      </c>
      <c r="AG48" s="22">
        <f t="shared" si="22"/>
        <v>0</v>
      </c>
      <c r="AH48" s="22">
        <f t="shared" si="23"/>
        <v>0</v>
      </c>
      <c r="AI48" s="1">
        <f t="shared" si="24"/>
        <v>5</v>
      </c>
      <c r="AJ48" s="22">
        <f t="shared" si="25"/>
        <v>680.95</v>
      </c>
      <c r="AK48" s="22">
        <f t="shared" si="26"/>
        <v>34.05</v>
      </c>
      <c r="AL48" s="22">
        <f t="shared" si="27"/>
        <v>715</v>
      </c>
      <c r="AM48" s="22">
        <f t="shared" si="28"/>
        <v>0</v>
      </c>
    </row>
    <row r="49">
      <c r="A49" s="230">
        <f t="shared" si="1"/>
        <v>40</v>
      </c>
      <c r="B49" s="243" t="s">
        <v>4671</v>
      </c>
      <c r="C49" s="244" t="s">
        <v>7365</v>
      </c>
      <c r="D49" s="208">
        <v>1.0</v>
      </c>
      <c r="E49" s="208">
        <v>20.0</v>
      </c>
      <c r="F49" s="245">
        <f t="shared" si="2"/>
        <v>37.5</v>
      </c>
      <c r="G49" s="245">
        <f t="shared" si="3"/>
        <v>750</v>
      </c>
      <c r="H49" s="245">
        <f t="shared" si="4"/>
        <v>30</v>
      </c>
      <c r="I49" s="245">
        <f t="shared" si="5"/>
        <v>600</v>
      </c>
      <c r="J49" s="245">
        <f t="shared" si="6"/>
        <v>32.29</v>
      </c>
      <c r="K49" s="245">
        <f t="shared" si="7"/>
        <v>645.8</v>
      </c>
      <c r="L49" s="245">
        <f t="shared" si="8"/>
        <v>32.69</v>
      </c>
      <c r="M49" s="245">
        <f t="shared" si="9"/>
        <v>653.8</v>
      </c>
      <c r="N49" s="245"/>
      <c r="O49" s="245">
        <v>30.0</v>
      </c>
      <c r="P49" s="246">
        <f t="shared" si="10"/>
        <v>600</v>
      </c>
      <c r="S49" s="22">
        <f t="shared" si="11"/>
        <v>750</v>
      </c>
      <c r="T49" s="7">
        <v>37.5</v>
      </c>
      <c r="U49" s="252">
        <f t="shared" si="12"/>
        <v>0.2</v>
      </c>
      <c r="V49" s="9">
        <v>5.0</v>
      </c>
      <c r="W49" s="22">
        <f t="shared" si="13"/>
        <v>28.57</v>
      </c>
      <c r="X49" s="22">
        <f t="shared" si="31"/>
        <v>1.43</v>
      </c>
      <c r="Y49" s="22">
        <f t="shared" si="15"/>
        <v>30</v>
      </c>
      <c r="Z49" s="248">
        <f t="shared" si="16"/>
        <v>0</v>
      </c>
      <c r="AB49" s="252">
        <f t="shared" si="17"/>
        <v>0.18</v>
      </c>
      <c r="AC49" s="1">
        <f t="shared" si="18"/>
        <v>5</v>
      </c>
      <c r="AD49" s="22">
        <f t="shared" si="19"/>
        <v>30.75</v>
      </c>
      <c r="AE49" s="22">
        <f t="shared" si="20"/>
        <v>1.54</v>
      </c>
      <c r="AF49" s="22">
        <f t="shared" si="21"/>
        <v>32.29</v>
      </c>
      <c r="AG49" s="22">
        <f t="shared" si="22"/>
        <v>5.21</v>
      </c>
      <c r="AH49" s="252">
        <f t="shared" si="23"/>
        <v>0.17</v>
      </c>
      <c r="AI49" s="1">
        <f t="shared" si="24"/>
        <v>5</v>
      </c>
      <c r="AJ49" s="22">
        <f t="shared" si="25"/>
        <v>31.13</v>
      </c>
      <c r="AK49" s="22">
        <f t="shared" si="26"/>
        <v>1.56</v>
      </c>
      <c r="AL49" s="22">
        <f t="shared" si="27"/>
        <v>32.69</v>
      </c>
      <c r="AM49" s="22">
        <f t="shared" si="28"/>
        <v>4.81</v>
      </c>
    </row>
    <row r="50">
      <c r="A50" s="230">
        <f t="shared" si="1"/>
        <v>41</v>
      </c>
      <c r="B50" s="243" t="s">
        <v>1211</v>
      </c>
      <c r="C50" s="244" t="s">
        <v>7365</v>
      </c>
      <c r="D50" s="1"/>
      <c r="E50" s="208">
        <v>20.0</v>
      </c>
      <c r="F50" s="245">
        <f t="shared" si="2"/>
        <v>20</v>
      </c>
      <c r="G50" s="245">
        <f t="shared" si="3"/>
        <v>400</v>
      </c>
      <c r="H50" s="245">
        <f t="shared" si="4"/>
        <v>20</v>
      </c>
      <c r="I50" s="245">
        <f t="shared" si="5"/>
        <v>400</v>
      </c>
      <c r="J50" s="245">
        <f t="shared" si="6"/>
        <v>20</v>
      </c>
      <c r="K50" s="245">
        <f t="shared" si="7"/>
        <v>400</v>
      </c>
      <c r="L50" s="245">
        <f t="shared" si="8"/>
        <v>20</v>
      </c>
      <c r="M50" s="245">
        <f t="shared" si="9"/>
        <v>400</v>
      </c>
      <c r="N50" s="245"/>
      <c r="O50" s="245">
        <v>20.0</v>
      </c>
      <c r="P50" s="246">
        <f t="shared" si="10"/>
        <v>400</v>
      </c>
      <c r="S50" s="22">
        <f t="shared" si="11"/>
        <v>400</v>
      </c>
      <c r="T50" s="7">
        <v>20.0</v>
      </c>
      <c r="U50" s="252">
        <f t="shared" si="12"/>
        <v>0</v>
      </c>
      <c r="V50" s="9">
        <v>18.0</v>
      </c>
      <c r="W50" s="22">
        <f t="shared" ref="W50:W53" si="38">ROUND(O50*(100/118),2)</f>
        <v>16.95</v>
      </c>
      <c r="X50" s="22">
        <f t="shared" si="31"/>
        <v>3.05</v>
      </c>
      <c r="Y50" s="22">
        <f t="shared" si="15"/>
        <v>20</v>
      </c>
      <c r="Z50" s="248">
        <f t="shared" si="16"/>
        <v>0</v>
      </c>
      <c r="AB50" s="22">
        <f t="shared" si="17"/>
        <v>0</v>
      </c>
      <c r="AC50" s="1">
        <f t="shared" si="18"/>
        <v>18</v>
      </c>
      <c r="AD50" s="22">
        <f t="shared" si="19"/>
        <v>16.95</v>
      </c>
      <c r="AE50" s="22">
        <f t="shared" si="20"/>
        <v>3.05</v>
      </c>
      <c r="AF50" s="22">
        <f t="shared" si="21"/>
        <v>20</v>
      </c>
      <c r="AG50" s="22">
        <f t="shared" si="22"/>
        <v>0</v>
      </c>
      <c r="AH50" s="22">
        <f t="shared" si="23"/>
        <v>0</v>
      </c>
      <c r="AI50" s="1">
        <f t="shared" si="24"/>
        <v>18</v>
      </c>
      <c r="AJ50" s="22">
        <f t="shared" si="25"/>
        <v>16.95</v>
      </c>
      <c r="AK50" s="22">
        <f t="shared" si="26"/>
        <v>3.05</v>
      </c>
      <c r="AL50" s="22">
        <f t="shared" si="27"/>
        <v>20</v>
      </c>
      <c r="AM50" s="22">
        <f t="shared" si="28"/>
        <v>0</v>
      </c>
    </row>
    <row r="51">
      <c r="A51" s="230">
        <f t="shared" si="1"/>
        <v>42</v>
      </c>
      <c r="B51" s="243" t="s">
        <v>1669</v>
      </c>
      <c r="C51" s="244" t="s">
        <v>7365</v>
      </c>
      <c r="D51" s="1"/>
      <c r="E51" s="208">
        <v>12.0</v>
      </c>
      <c r="F51" s="245">
        <f t="shared" si="2"/>
        <v>50</v>
      </c>
      <c r="G51" s="245">
        <f t="shared" si="3"/>
        <v>600</v>
      </c>
      <c r="H51" s="245">
        <f t="shared" si="4"/>
        <v>50</v>
      </c>
      <c r="I51" s="245">
        <f t="shared" si="5"/>
        <v>600</v>
      </c>
      <c r="J51" s="245">
        <f t="shared" si="6"/>
        <v>50</v>
      </c>
      <c r="K51" s="245">
        <f t="shared" si="7"/>
        <v>600</v>
      </c>
      <c r="L51" s="245">
        <f t="shared" si="8"/>
        <v>50</v>
      </c>
      <c r="M51" s="245">
        <f t="shared" si="9"/>
        <v>600</v>
      </c>
      <c r="N51" s="245"/>
      <c r="O51" s="245">
        <v>50.0</v>
      </c>
      <c r="P51" s="246">
        <f t="shared" si="10"/>
        <v>600</v>
      </c>
      <c r="S51" s="22">
        <f t="shared" si="11"/>
        <v>600</v>
      </c>
      <c r="T51" s="7">
        <v>50.0</v>
      </c>
      <c r="U51" s="252">
        <f t="shared" si="12"/>
        <v>0</v>
      </c>
      <c r="V51" s="9">
        <v>18.0</v>
      </c>
      <c r="W51" s="22">
        <f t="shared" si="38"/>
        <v>42.37</v>
      </c>
      <c r="X51" s="22">
        <f t="shared" si="31"/>
        <v>7.63</v>
      </c>
      <c r="Y51" s="22">
        <f t="shared" si="15"/>
        <v>50</v>
      </c>
      <c r="Z51" s="248">
        <f t="shared" si="16"/>
        <v>0</v>
      </c>
      <c r="AB51" s="22">
        <f t="shared" si="17"/>
        <v>0</v>
      </c>
      <c r="AC51" s="1">
        <f t="shared" si="18"/>
        <v>18</v>
      </c>
      <c r="AD51" s="22">
        <f t="shared" si="19"/>
        <v>42.37</v>
      </c>
      <c r="AE51" s="22">
        <f t="shared" si="20"/>
        <v>7.63</v>
      </c>
      <c r="AF51" s="22">
        <f t="shared" si="21"/>
        <v>50</v>
      </c>
      <c r="AG51" s="22">
        <f t="shared" si="22"/>
        <v>0</v>
      </c>
      <c r="AH51" s="22">
        <f t="shared" si="23"/>
        <v>0</v>
      </c>
      <c r="AI51" s="1">
        <f t="shared" si="24"/>
        <v>18</v>
      </c>
      <c r="AJ51" s="22">
        <f t="shared" si="25"/>
        <v>42.37</v>
      </c>
      <c r="AK51" s="22">
        <f t="shared" si="26"/>
        <v>7.63</v>
      </c>
      <c r="AL51" s="22">
        <f t="shared" si="27"/>
        <v>50</v>
      </c>
      <c r="AM51" s="22">
        <f t="shared" si="28"/>
        <v>0</v>
      </c>
    </row>
    <row r="52">
      <c r="A52" s="230">
        <f t="shared" si="1"/>
        <v>43</v>
      </c>
      <c r="B52" s="243" t="s">
        <v>2381</v>
      </c>
      <c r="C52" s="244" t="s">
        <v>7365</v>
      </c>
      <c r="D52" s="1"/>
      <c r="E52" s="208">
        <v>6.0</v>
      </c>
      <c r="F52" s="245">
        <f t="shared" si="2"/>
        <v>60</v>
      </c>
      <c r="G52" s="245">
        <f t="shared" si="3"/>
        <v>360</v>
      </c>
      <c r="H52" s="245">
        <f t="shared" si="4"/>
        <v>60</v>
      </c>
      <c r="I52" s="245">
        <f t="shared" si="5"/>
        <v>360</v>
      </c>
      <c r="J52" s="245">
        <f t="shared" si="6"/>
        <v>60</v>
      </c>
      <c r="K52" s="245">
        <f t="shared" si="7"/>
        <v>360</v>
      </c>
      <c r="L52" s="245">
        <f t="shared" si="8"/>
        <v>60</v>
      </c>
      <c r="M52" s="245">
        <f t="shared" si="9"/>
        <v>360</v>
      </c>
      <c r="N52" s="245"/>
      <c r="O52" s="245">
        <v>60.0</v>
      </c>
      <c r="P52" s="246">
        <f t="shared" si="10"/>
        <v>360</v>
      </c>
      <c r="S52" s="22">
        <f t="shared" si="11"/>
        <v>360</v>
      </c>
      <c r="T52" s="7">
        <v>60.0</v>
      </c>
      <c r="U52" s="252">
        <f t="shared" si="12"/>
        <v>0</v>
      </c>
      <c r="V52" s="9">
        <v>18.0</v>
      </c>
      <c r="W52" s="22">
        <f t="shared" si="38"/>
        <v>50.85</v>
      </c>
      <c r="X52" s="22">
        <f t="shared" si="31"/>
        <v>9.15</v>
      </c>
      <c r="Y52" s="22">
        <f t="shared" si="15"/>
        <v>60</v>
      </c>
      <c r="Z52" s="248">
        <f t="shared" si="16"/>
        <v>0</v>
      </c>
      <c r="AB52" s="22">
        <f t="shared" si="17"/>
        <v>0</v>
      </c>
      <c r="AC52" s="1">
        <f t="shared" si="18"/>
        <v>18</v>
      </c>
      <c r="AD52" s="22">
        <f t="shared" si="19"/>
        <v>50.85</v>
      </c>
      <c r="AE52" s="22">
        <f t="shared" si="20"/>
        <v>9.15</v>
      </c>
      <c r="AF52" s="22">
        <f t="shared" si="21"/>
        <v>60</v>
      </c>
      <c r="AG52" s="22">
        <f t="shared" si="22"/>
        <v>0</v>
      </c>
      <c r="AH52" s="22">
        <f t="shared" si="23"/>
        <v>0</v>
      </c>
      <c r="AI52" s="1">
        <f t="shared" si="24"/>
        <v>18</v>
      </c>
      <c r="AJ52" s="22">
        <f t="shared" si="25"/>
        <v>50.85</v>
      </c>
      <c r="AK52" s="22">
        <f t="shared" si="26"/>
        <v>9.15</v>
      </c>
      <c r="AL52" s="22">
        <f t="shared" si="27"/>
        <v>60</v>
      </c>
      <c r="AM52" s="22">
        <f t="shared" si="28"/>
        <v>0</v>
      </c>
    </row>
    <row r="53">
      <c r="A53" s="230">
        <f t="shared" si="1"/>
        <v>44</v>
      </c>
      <c r="B53" s="243" t="s">
        <v>4680</v>
      </c>
      <c r="C53" s="244" t="s">
        <v>7365</v>
      </c>
      <c r="D53" s="1"/>
      <c r="E53" s="208">
        <v>1.0</v>
      </c>
      <c r="F53" s="245">
        <f t="shared" si="2"/>
        <v>900</v>
      </c>
      <c r="G53" s="245">
        <f t="shared" si="3"/>
        <v>900</v>
      </c>
      <c r="H53" s="245">
        <f t="shared" si="4"/>
        <v>900</v>
      </c>
      <c r="I53" s="245">
        <f t="shared" si="5"/>
        <v>900</v>
      </c>
      <c r="J53" s="245">
        <f t="shared" si="6"/>
        <v>900</v>
      </c>
      <c r="K53" s="245">
        <f t="shared" si="7"/>
        <v>900</v>
      </c>
      <c r="L53" s="245">
        <f t="shared" si="8"/>
        <v>900</v>
      </c>
      <c r="M53" s="245">
        <f t="shared" si="9"/>
        <v>900</v>
      </c>
      <c r="N53" s="245"/>
      <c r="O53" s="245">
        <v>900.0</v>
      </c>
      <c r="P53" s="246">
        <f t="shared" si="10"/>
        <v>900</v>
      </c>
      <c r="S53" s="22">
        <f t="shared" si="11"/>
        <v>900</v>
      </c>
      <c r="T53" s="7">
        <v>900.0</v>
      </c>
      <c r="U53" s="252">
        <f t="shared" si="12"/>
        <v>0</v>
      </c>
      <c r="V53" s="9">
        <v>18.0</v>
      </c>
      <c r="W53" s="22">
        <f t="shared" si="38"/>
        <v>762.71</v>
      </c>
      <c r="X53" s="22">
        <f t="shared" si="31"/>
        <v>137.29</v>
      </c>
      <c r="Y53" s="22">
        <f t="shared" si="15"/>
        <v>900</v>
      </c>
      <c r="Z53" s="248">
        <f t="shared" si="16"/>
        <v>0</v>
      </c>
      <c r="AB53" s="22">
        <f t="shared" si="17"/>
        <v>0</v>
      </c>
      <c r="AC53" s="1">
        <f t="shared" si="18"/>
        <v>18</v>
      </c>
      <c r="AD53" s="22">
        <f t="shared" si="19"/>
        <v>762.71</v>
      </c>
      <c r="AE53" s="22">
        <f t="shared" si="20"/>
        <v>137.29</v>
      </c>
      <c r="AF53" s="22">
        <f t="shared" si="21"/>
        <v>900</v>
      </c>
      <c r="AG53" s="22">
        <f t="shared" si="22"/>
        <v>0</v>
      </c>
      <c r="AH53" s="22">
        <f t="shared" si="23"/>
        <v>0</v>
      </c>
      <c r="AI53" s="1">
        <f t="shared" si="24"/>
        <v>18</v>
      </c>
      <c r="AJ53" s="22">
        <f t="shared" si="25"/>
        <v>762.71</v>
      </c>
      <c r="AK53" s="22">
        <f t="shared" si="26"/>
        <v>137.29</v>
      </c>
      <c r="AL53" s="22">
        <f t="shared" si="27"/>
        <v>900</v>
      </c>
      <c r="AM53" s="22">
        <f t="shared" si="28"/>
        <v>0</v>
      </c>
    </row>
    <row r="54">
      <c r="A54" s="1"/>
      <c r="C54" s="1"/>
      <c r="D54" s="1"/>
      <c r="E54" s="1"/>
      <c r="F54" s="248"/>
      <c r="G54" s="249">
        <f>SUM(G10:G53)</f>
        <v>107267.76</v>
      </c>
      <c r="H54" s="249"/>
      <c r="I54" s="249">
        <f>SUM(I10:I53)</f>
        <v>68485.9</v>
      </c>
      <c r="J54" s="249"/>
      <c r="K54" s="249">
        <f>SUM(K10:K53)</f>
        <v>75104.48</v>
      </c>
      <c r="L54" s="249"/>
      <c r="M54" s="249">
        <f>SUM(M10:M53)</f>
        <v>77143.16</v>
      </c>
      <c r="N54" s="248"/>
      <c r="O54" s="248"/>
      <c r="P54" s="249">
        <f>SUM(P10:P53)</f>
        <v>68485.9</v>
      </c>
      <c r="S54" s="22">
        <f>sum(S10:S53)</f>
        <v>107267.76</v>
      </c>
      <c r="V54" s="1"/>
    </row>
    <row r="55">
      <c r="A55" s="277" t="s">
        <v>7404</v>
      </c>
      <c r="C55" s="1"/>
      <c r="D55" s="1"/>
      <c r="E55" s="1"/>
      <c r="I55" s="9" t="s">
        <v>7405</v>
      </c>
      <c r="J55" s="1"/>
      <c r="K55" s="9" t="s">
        <v>7406</v>
      </c>
      <c r="L55" s="1"/>
      <c r="M55" s="9" t="s">
        <v>7407</v>
      </c>
      <c r="V55" s="1"/>
    </row>
    <row r="56">
      <c r="A56" s="277" t="s">
        <v>7408</v>
      </c>
      <c r="C56" s="278" t="s">
        <v>7409</v>
      </c>
      <c r="D56" s="1"/>
      <c r="V56" s="1"/>
    </row>
    <row r="57">
      <c r="A57" s="277" t="s">
        <v>7410</v>
      </c>
      <c r="C57" s="1"/>
      <c r="D57" s="1"/>
      <c r="E57" s="1"/>
      <c r="V57" s="1"/>
    </row>
    <row r="58">
      <c r="A58" s="279" t="s">
        <v>7411</v>
      </c>
      <c r="C58" s="1"/>
      <c r="D58" s="1"/>
      <c r="E58" s="1"/>
      <c r="V58" s="1"/>
    </row>
    <row r="59">
      <c r="A59" s="279" t="s">
        <v>7427</v>
      </c>
      <c r="C59" s="1"/>
      <c r="D59" s="1"/>
      <c r="E59" s="1"/>
      <c r="V59" s="1"/>
    </row>
    <row r="60">
      <c r="A60" s="43" t="s">
        <v>7429</v>
      </c>
      <c r="C60" s="1"/>
      <c r="D60" s="1"/>
      <c r="E60" s="1"/>
      <c r="L60" s="7" t="s">
        <v>7413</v>
      </c>
      <c r="V60" s="1"/>
    </row>
    <row r="61">
      <c r="A61" s="1"/>
      <c r="C61" s="1"/>
      <c r="D61" s="1"/>
      <c r="E61" s="1"/>
      <c r="L61" s="7" t="s">
        <v>7414</v>
      </c>
      <c r="V61" s="1"/>
    </row>
    <row r="62">
      <c r="A62" s="1"/>
      <c r="C62" s="1"/>
      <c r="D62" s="1"/>
      <c r="E62" s="1"/>
      <c r="L62" s="7" t="s">
        <v>7415</v>
      </c>
      <c r="V62" s="1"/>
    </row>
    <row r="63">
      <c r="A63" s="1"/>
      <c r="C63" s="1"/>
      <c r="D63" s="1"/>
      <c r="E63" s="1"/>
      <c r="L63" s="7" t="s">
        <v>7416</v>
      </c>
      <c r="V63" s="1"/>
    </row>
    <row r="64">
      <c r="A64" s="1"/>
      <c r="C64" s="1"/>
      <c r="D64" s="1"/>
      <c r="E64" s="1"/>
      <c r="V64" s="1"/>
    </row>
    <row r="65">
      <c r="A65" s="1"/>
      <c r="C65" s="1"/>
      <c r="D65" s="1"/>
      <c r="E65" s="1"/>
      <c r="V65" s="1"/>
    </row>
    <row r="66">
      <c r="A66" s="1"/>
      <c r="C66" s="1"/>
      <c r="D66" s="1"/>
      <c r="E66" s="1"/>
      <c r="V66" s="1"/>
    </row>
    <row r="67">
      <c r="A67" s="1"/>
      <c r="C67" s="1"/>
      <c r="D67" s="1"/>
      <c r="E67" s="1"/>
      <c r="K67" s="22">
        <f>I54/G54</f>
        <v>0.6384574452</v>
      </c>
      <c r="V67" s="1"/>
    </row>
    <row r="68">
      <c r="A68" s="1"/>
      <c r="C68" s="1"/>
      <c r="D68" s="1"/>
      <c r="E68" s="1"/>
      <c r="I68" s="22">
        <f>1-K67</f>
        <v>0.3615425548</v>
      </c>
      <c r="V68" s="1"/>
    </row>
    <row r="69">
      <c r="A69" s="1"/>
      <c r="C69" s="1"/>
      <c r="D69" s="1"/>
      <c r="E69" s="1"/>
      <c r="V69" s="1"/>
    </row>
    <row r="70">
      <c r="A70" s="1"/>
      <c r="C70" s="1"/>
      <c r="D70" s="1"/>
      <c r="E70" s="1"/>
      <c r="V70" s="1"/>
    </row>
    <row r="71">
      <c r="A71" s="1"/>
      <c r="C71" s="1"/>
      <c r="D71" s="1"/>
      <c r="E71" s="1"/>
      <c r="V71" s="1"/>
    </row>
    <row r="72">
      <c r="A72" s="1"/>
      <c r="C72" s="1"/>
      <c r="D72" s="1"/>
      <c r="E72" s="1"/>
      <c r="V72" s="1"/>
    </row>
    <row r="73">
      <c r="A73" s="1"/>
      <c r="C73" s="1"/>
      <c r="D73" s="1"/>
      <c r="E73" s="1"/>
      <c r="V73" s="1"/>
    </row>
    <row r="74">
      <c r="A74" s="1"/>
      <c r="C74" s="1"/>
      <c r="D74" s="1"/>
      <c r="E74" s="1"/>
      <c r="V74" s="1"/>
    </row>
    <row r="75">
      <c r="A75" s="1"/>
      <c r="C75" s="1"/>
      <c r="D75" s="1"/>
      <c r="E75" s="1"/>
      <c r="V75" s="1"/>
    </row>
    <row r="76">
      <c r="A76" s="1"/>
      <c r="C76" s="1"/>
      <c r="D76" s="1"/>
      <c r="E76" s="1"/>
      <c r="V76" s="1"/>
    </row>
    <row r="77">
      <c r="A77" s="1"/>
      <c r="C77" s="1"/>
      <c r="D77" s="1"/>
      <c r="E77" s="1"/>
      <c r="V77" s="1"/>
    </row>
    <row r="78">
      <c r="A78" s="1"/>
      <c r="C78" s="1"/>
      <c r="D78" s="1"/>
      <c r="E78" s="1"/>
      <c r="V78" s="1"/>
    </row>
    <row r="79">
      <c r="A79" s="1"/>
      <c r="C79" s="1"/>
      <c r="D79" s="1"/>
      <c r="E79" s="1"/>
      <c r="V79" s="1"/>
    </row>
    <row r="80">
      <c r="A80" s="1"/>
      <c r="C80" s="1"/>
      <c r="D80" s="1"/>
      <c r="E80" s="1"/>
      <c r="V80" s="1"/>
    </row>
    <row r="81">
      <c r="A81" s="1"/>
      <c r="C81" s="1"/>
      <c r="D81" s="1"/>
      <c r="E81" s="1"/>
      <c r="V81" s="1"/>
    </row>
    <row r="82">
      <c r="A82" s="1"/>
      <c r="C82" s="1"/>
      <c r="D82" s="1"/>
      <c r="E82" s="1"/>
      <c r="V82" s="1"/>
    </row>
    <row r="83">
      <c r="A83" s="1"/>
      <c r="C83" s="1"/>
      <c r="D83" s="1"/>
      <c r="E83" s="1"/>
      <c r="V83" s="1"/>
    </row>
    <row r="84">
      <c r="A84" s="1"/>
      <c r="C84" s="1"/>
      <c r="D84" s="1"/>
      <c r="E84" s="1"/>
      <c r="V84" s="1"/>
    </row>
    <row r="85">
      <c r="A85" s="1"/>
      <c r="C85" s="1"/>
      <c r="D85" s="1"/>
      <c r="E85" s="1"/>
      <c r="V85" s="1"/>
    </row>
    <row r="86">
      <c r="A86" s="1"/>
      <c r="C86" s="1"/>
      <c r="D86" s="1"/>
      <c r="E86" s="1"/>
      <c r="V86" s="1"/>
    </row>
    <row r="87">
      <c r="A87" s="1"/>
      <c r="C87" s="1"/>
      <c r="D87" s="1"/>
      <c r="E87" s="1"/>
      <c r="V87" s="1"/>
    </row>
    <row r="88">
      <c r="A88" s="1"/>
      <c r="C88" s="1"/>
      <c r="D88" s="1"/>
      <c r="E88" s="1"/>
      <c r="V88" s="1"/>
    </row>
    <row r="89">
      <c r="A89" s="1"/>
      <c r="C89" s="1"/>
      <c r="D89" s="1"/>
      <c r="E89" s="1"/>
      <c r="V89" s="1"/>
    </row>
    <row r="90">
      <c r="A90" s="1"/>
      <c r="C90" s="1"/>
      <c r="D90" s="1"/>
      <c r="E90" s="1"/>
      <c r="V90" s="1"/>
    </row>
    <row r="91">
      <c r="A91" s="1"/>
      <c r="C91" s="1"/>
      <c r="D91" s="1"/>
      <c r="E91" s="1"/>
      <c r="V91" s="1"/>
    </row>
    <row r="92">
      <c r="A92" s="1"/>
      <c r="C92" s="1"/>
      <c r="D92" s="1"/>
      <c r="E92" s="1"/>
      <c r="V92" s="1"/>
    </row>
    <row r="93">
      <c r="A93" s="1"/>
      <c r="C93" s="1"/>
      <c r="D93" s="1"/>
      <c r="E93" s="1"/>
      <c r="V93" s="1"/>
    </row>
    <row r="94">
      <c r="A94" s="1"/>
      <c r="C94" s="1"/>
      <c r="D94" s="1"/>
      <c r="E94" s="1"/>
      <c r="V94" s="1"/>
    </row>
    <row r="95">
      <c r="A95" s="1"/>
      <c r="C95" s="1"/>
      <c r="D95" s="1"/>
      <c r="E95" s="1"/>
      <c r="V95" s="1"/>
    </row>
    <row r="96">
      <c r="A96" s="1"/>
      <c r="C96" s="1"/>
      <c r="D96" s="1"/>
      <c r="E96" s="1"/>
      <c r="V96" s="1"/>
    </row>
    <row r="97">
      <c r="A97" s="1"/>
      <c r="C97" s="1"/>
      <c r="D97" s="1"/>
      <c r="E97" s="1"/>
      <c r="V97" s="1"/>
    </row>
    <row r="98">
      <c r="A98" s="1"/>
      <c r="C98" s="1"/>
      <c r="D98" s="1"/>
      <c r="E98" s="1"/>
      <c r="V98" s="1"/>
    </row>
    <row r="99">
      <c r="A99" s="1"/>
      <c r="C99" s="1"/>
      <c r="D99" s="1"/>
      <c r="E99" s="1"/>
      <c r="V99" s="1"/>
    </row>
    <row r="100">
      <c r="A100" s="1"/>
      <c r="C100" s="1"/>
      <c r="D100" s="1"/>
      <c r="E100" s="1"/>
      <c r="V100" s="1"/>
    </row>
    <row r="101">
      <c r="A101" s="1"/>
      <c r="C101" s="1"/>
      <c r="D101" s="1"/>
      <c r="E101" s="1"/>
      <c r="V101" s="1"/>
    </row>
    <row r="102">
      <c r="A102" s="1"/>
      <c r="C102" s="1"/>
      <c r="D102" s="1"/>
      <c r="E102" s="1"/>
      <c r="V102" s="1"/>
    </row>
    <row r="103">
      <c r="A103" s="1"/>
      <c r="C103" s="1"/>
      <c r="D103" s="1"/>
      <c r="E103" s="1"/>
      <c r="V103" s="1"/>
    </row>
    <row r="104">
      <c r="A104" s="1"/>
      <c r="C104" s="1"/>
      <c r="D104" s="1"/>
      <c r="E104" s="1"/>
      <c r="V104" s="1"/>
    </row>
    <row r="105">
      <c r="A105" s="1"/>
      <c r="C105" s="1"/>
      <c r="D105" s="1"/>
      <c r="E105" s="1"/>
      <c r="V105" s="1"/>
    </row>
    <row r="106">
      <c r="A106" s="1"/>
      <c r="C106" s="1"/>
      <c r="D106" s="1"/>
      <c r="E106" s="1"/>
      <c r="V106" s="1"/>
    </row>
    <row r="107">
      <c r="A107" s="1"/>
      <c r="C107" s="1"/>
      <c r="D107" s="1"/>
      <c r="E107" s="1"/>
      <c r="V107" s="1"/>
    </row>
    <row r="108">
      <c r="A108" s="1"/>
      <c r="C108" s="1"/>
      <c r="D108" s="1"/>
      <c r="E108" s="1"/>
      <c r="V108" s="1"/>
    </row>
    <row r="109">
      <c r="A109" s="1"/>
      <c r="C109" s="1"/>
      <c r="D109" s="1"/>
      <c r="E109" s="1"/>
      <c r="V109" s="1"/>
    </row>
    <row r="110">
      <c r="A110" s="1"/>
      <c r="C110" s="1"/>
      <c r="D110" s="1"/>
      <c r="E110" s="1"/>
      <c r="V110" s="1"/>
    </row>
    <row r="111">
      <c r="A111" s="1"/>
      <c r="C111" s="1"/>
      <c r="D111" s="1"/>
      <c r="E111" s="1"/>
      <c r="V111" s="1"/>
    </row>
    <row r="112">
      <c r="A112" s="1"/>
      <c r="C112" s="1"/>
      <c r="D112" s="1"/>
      <c r="E112" s="1"/>
      <c r="V112" s="1"/>
    </row>
    <row r="113">
      <c r="A113" s="1"/>
      <c r="C113" s="1"/>
      <c r="D113" s="1"/>
      <c r="E113" s="1"/>
      <c r="V113" s="1"/>
    </row>
    <row r="114">
      <c r="A114" s="1"/>
      <c r="C114" s="1"/>
      <c r="D114" s="1"/>
      <c r="E114" s="1"/>
      <c r="V114" s="1"/>
    </row>
    <row r="115">
      <c r="A115" s="1"/>
      <c r="C115" s="1"/>
      <c r="D115" s="1"/>
      <c r="E115" s="1"/>
      <c r="V115" s="1"/>
    </row>
    <row r="116">
      <c r="A116" s="1"/>
      <c r="C116" s="1"/>
      <c r="D116" s="1"/>
      <c r="E116" s="1"/>
      <c r="V116" s="1"/>
    </row>
    <row r="117">
      <c r="A117" s="1"/>
      <c r="C117" s="1"/>
      <c r="D117" s="1"/>
      <c r="E117" s="1"/>
      <c r="V117" s="1"/>
    </row>
    <row r="118">
      <c r="A118" s="1"/>
      <c r="C118" s="1"/>
      <c r="D118" s="1"/>
      <c r="E118" s="1"/>
      <c r="V118" s="1"/>
    </row>
    <row r="119">
      <c r="A119" s="1"/>
      <c r="C119" s="1"/>
      <c r="D119" s="1"/>
      <c r="E119" s="1"/>
      <c r="V119" s="1"/>
    </row>
    <row r="120">
      <c r="A120" s="1"/>
      <c r="C120" s="1"/>
      <c r="D120" s="1"/>
      <c r="E120" s="1"/>
      <c r="V120" s="1"/>
    </row>
    <row r="121">
      <c r="A121" s="1"/>
      <c r="C121" s="1"/>
      <c r="D121" s="1"/>
      <c r="E121" s="1"/>
      <c r="V121" s="1"/>
    </row>
    <row r="122">
      <c r="A122" s="1"/>
      <c r="C122" s="1"/>
      <c r="D122" s="1"/>
      <c r="E122" s="1"/>
      <c r="V122" s="1"/>
    </row>
    <row r="123">
      <c r="A123" s="1"/>
      <c r="C123" s="1"/>
      <c r="D123" s="1"/>
      <c r="E123" s="1"/>
      <c r="V123" s="1"/>
    </row>
    <row r="124">
      <c r="A124" s="1"/>
      <c r="C124" s="1"/>
      <c r="D124" s="1"/>
      <c r="E124" s="1"/>
      <c r="V124" s="1"/>
    </row>
    <row r="125">
      <c r="A125" s="1"/>
      <c r="C125" s="1"/>
      <c r="D125" s="1"/>
      <c r="E125" s="1"/>
      <c r="V125" s="1"/>
    </row>
    <row r="126">
      <c r="A126" s="1"/>
      <c r="C126" s="1"/>
      <c r="D126" s="1"/>
      <c r="E126" s="1"/>
      <c r="V126" s="1"/>
    </row>
    <row r="127">
      <c r="A127" s="1"/>
      <c r="C127" s="1"/>
      <c r="D127" s="1"/>
      <c r="E127" s="1"/>
      <c r="V127" s="1"/>
    </row>
    <row r="128">
      <c r="A128" s="1"/>
      <c r="C128" s="1"/>
      <c r="D128" s="1"/>
      <c r="E128" s="1"/>
      <c r="V128" s="1"/>
    </row>
    <row r="129">
      <c r="A129" s="1"/>
      <c r="C129" s="1"/>
      <c r="D129" s="1"/>
      <c r="E129" s="1"/>
      <c r="V129" s="1"/>
    </row>
    <row r="130">
      <c r="A130" s="1"/>
      <c r="C130" s="1"/>
      <c r="D130" s="1"/>
      <c r="E130" s="1"/>
      <c r="V130" s="1"/>
    </row>
    <row r="131">
      <c r="A131" s="1"/>
      <c r="C131" s="1"/>
      <c r="D131" s="1"/>
      <c r="E131" s="1"/>
      <c r="V131" s="1"/>
    </row>
    <row r="132">
      <c r="A132" s="1"/>
      <c r="C132" s="1"/>
      <c r="D132" s="1"/>
      <c r="E132" s="1"/>
      <c r="V132" s="1"/>
    </row>
    <row r="133">
      <c r="A133" s="1"/>
      <c r="C133" s="1"/>
      <c r="D133" s="1"/>
      <c r="E133" s="1"/>
      <c r="V133" s="1"/>
    </row>
    <row r="134">
      <c r="A134" s="1"/>
      <c r="C134" s="1"/>
      <c r="D134" s="1"/>
      <c r="E134" s="1"/>
      <c r="V134" s="1"/>
    </row>
    <row r="135">
      <c r="A135" s="1"/>
      <c r="C135" s="1"/>
      <c r="D135" s="1"/>
      <c r="E135" s="1"/>
      <c r="V135" s="1"/>
    </row>
    <row r="136">
      <c r="A136" s="1"/>
      <c r="C136" s="1"/>
      <c r="D136" s="1"/>
      <c r="E136" s="1"/>
      <c r="V136" s="1"/>
    </row>
    <row r="137">
      <c r="A137" s="1"/>
      <c r="C137" s="1"/>
      <c r="D137" s="1"/>
      <c r="E137" s="1"/>
      <c r="V137" s="1"/>
    </row>
    <row r="138">
      <c r="A138" s="1"/>
      <c r="C138" s="1"/>
      <c r="D138" s="1"/>
      <c r="E138" s="1"/>
      <c r="V138" s="1"/>
    </row>
    <row r="139">
      <c r="A139" s="1"/>
      <c r="C139" s="1"/>
      <c r="D139" s="1"/>
      <c r="E139" s="1"/>
      <c r="V139" s="1"/>
    </row>
    <row r="140">
      <c r="A140" s="1"/>
      <c r="C140" s="1"/>
      <c r="D140" s="1"/>
      <c r="E140" s="1"/>
      <c r="V140" s="1"/>
    </row>
    <row r="141">
      <c r="A141" s="1"/>
      <c r="C141" s="1"/>
      <c r="D141" s="1"/>
      <c r="E141" s="1"/>
      <c r="V141" s="1"/>
    </row>
    <row r="142">
      <c r="A142" s="1"/>
      <c r="C142" s="1"/>
      <c r="D142" s="1"/>
      <c r="E142" s="1"/>
      <c r="V142" s="1"/>
    </row>
    <row r="143">
      <c r="A143" s="1"/>
      <c r="C143" s="1"/>
      <c r="D143" s="1"/>
      <c r="E143" s="1"/>
      <c r="V143" s="1"/>
    </row>
    <row r="144">
      <c r="A144" s="1"/>
      <c r="C144" s="1"/>
      <c r="D144" s="1"/>
      <c r="E144" s="1"/>
      <c r="V144" s="1"/>
    </row>
    <row r="145">
      <c r="A145" s="1"/>
      <c r="C145" s="1"/>
      <c r="D145" s="1"/>
      <c r="E145" s="1"/>
      <c r="V145" s="1"/>
    </row>
    <row r="146">
      <c r="A146" s="1"/>
      <c r="C146" s="1"/>
      <c r="D146" s="1"/>
      <c r="E146" s="1"/>
      <c r="V146" s="1"/>
    </row>
    <row r="147">
      <c r="A147" s="1"/>
      <c r="C147" s="1"/>
      <c r="D147" s="1"/>
      <c r="E147" s="1"/>
      <c r="V147" s="1"/>
    </row>
    <row r="148">
      <c r="A148" s="1"/>
      <c r="C148" s="1"/>
      <c r="D148" s="1"/>
      <c r="E148" s="1"/>
      <c r="V148" s="1"/>
    </row>
    <row r="149">
      <c r="A149" s="1"/>
      <c r="C149" s="1"/>
      <c r="D149" s="1"/>
      <c r="E149" s="1"/>
      <c r="V149" s="1"/>
    </row>
    <row r="150">
      <c r="A150" s="1"/>
      <c r="C150" s="1"/>
      <c r="D150" s="1"/>
      <c r="E150" s="1"/>
      <c r="V150" s="1"/>
    </row>
    <row r="151">
      <c r="A151" s="1"/>
      <c r="C151" s="1"/>
      <c r="D151" s="1"/>
      <c r="E151" s="1"/>
      <c r="V151" s="1"/>
    </row>
    <row r="152">
      <c r="A152" s="1"/>
      <c r="C152" s="1"/>
      <c r="D152" s="1"/>
      <c r="E152" s="1"/>
      <c r="V152" s="1"/>
    </row>
    <row r="153">
      <c r="A153" s="1"/>
      <c r="C153" s="1"/>
      <c r="D153" s="1"/>
      <c r="E153" s="1"/>
      <c r="V153" s="1"/>
    </row>
    <row r="154">
      <c r="A154" s="1"/>
      <c r="C154" s="1"/>
      <c r="D154" s="1"/>
      <c r="E154" s="1"/>
      <c r="V154" s="1"/>
    </row>
    <row r="155">
      <c r="A155" s="1"/>
      <c r="C155" s="1"/>
      <c r="D155" s="1"/>
      <c r="E155" s="1"/>
      <c r="V155" s="1"/>
    </row>
    <row r="156">
      <c r="A156" s="1"/>
      <c r="C156" s="1"/>
      <c r="D156" s="1"/>
      <c r="E156" s="1"/>
      <c r="V156" s="1"/>
    </row>
    <row r="157">
      <c r="A157" s="1"/>
      <c r="C157" s="1"/>
      <c r="D157" s="1"/>
      <c r="E157" s="1"/>
      <c r="V157" s="1"/>
    </row>
    <row r="158">
      <c r="A158" s="1"/>
      <c r="C158" s="1"/>
      <c r="D158" s="1"/>
      <c r="E158" s="1"/>
      <c r="V158" s="1"/>
    </row>
    <row r="159">
      <c r="A159" s="1"/>
      <c r="C159" s="1"/>
      <c r="D159" s="1"/>
      <c r="E159" s="1"/>
      <c r="V159" s="1"/>
    </row>
    <row r="160">
      <c r="A160" s="1"/>
      <c r="C160" s="1"/>
      <c r="D160" s="1"/>
      <c r="E160" s="1"/>
      <c r="V160" s="1"/>
    </row>
    <row r="161">
      <c r="A161" s="1"/>
      <c r="C161" s="1"/>
      <c r="D161" s="1"/>
      <c r="E161" s="1"/>
      <c r="V161" s="1"/>
    </row>
    <row r="162">
      <c r="A162" s="1"/>
      <c r="C162" s="1"/>
      <c r="D162" s="1"/>
      <c r="E162" s="1"/>
      <c r="V162" s="1"/>
    </row>
    <row r="163">
      <c r="A163" s="1"/>
      <c r="C163" s="1"/>
      <c r="D163" s="1"/>
      <c r="E163" s="1"/>
      <c r="V163" s="1"/>
    </row>
    <row r="164">
      <c r="A164" s="1"/>
      <c r="C164" s="1"/>
      <c r="D164" s="1"/>
      <c r="E164" s="1"/>
      <c r="V164" s="1"/>
    </row>
    <row r="165">
      <c r="A165" s="1"/>
      <c r="C165" s="1"/>
      <c r="D165" s="1"/>
      <c r="E165" s="1"/>
      <c r="V165" s="1"/>
    </row>
    <row r="166">
      <c r="A166" s="1"/>
      <c r="C166" s="1"/>
      <c r="D166" s="1"/>
      <c r="E166" s="1"/>
      <c r="V166" s="1"/>
    </row>
    <row r="167">
      <c r="A167" s="1"/>
      <c r="C167" s="1"/>
      <c r="D167" s="1"/>
      <c r="E167" s="1"/>
      <c r="V167" s="1"/>
    </row>
    <row r="168">
      <c r="A168" s="1"/>
      <c r="C168" s="1"/>
      <c r="D168" s="1"/>
      <c r="E168" s="1"/>
      <c r="V168" s="1"/>
    </row>
    <row r="169">
      <c r="A169" s="1"/>
      <c r="C169" s="1"/>
      <c r="D169" s="1"/>
      <c r="E169" s="1"/>
      <c r="V169" s="1"/>
    </row>
    <row r="170">
      <c r="A170" s="1"/>
      <c r="C170" s="1"/>
      <c r="D170" s="1"/>
      <c r="E170" s="1"/>
      <c r="V170" s="1"/>
    </row>
    <row r="171">
      <c r="A171" s="1"/>
      <c r="C171" s="1"/>
      <c r="D171" s="1"/>
      <c r="E171" s="1"/>
      <c r="V171" s="1"/>
    </row>
    <row r="172">
      <c r="A172" s="1"/>
      <c r="C172" s="1"/>
      <c r="D172" s="1"/>
      <c r="E172" s="1"/>
      <c r="V172" s="1"/>
    </row>
    <row r="173">
      <c r="A173" s="1"/>
      <c r="C173" s="1"/>
      <c r="D173" s="1"/>
      <c r="E173" s="1"/>
      <c r="V173" s="1"/>
    </row>
    <row r="174">
      <c r="A174" s="1"/>
      <c r="C174" s="1"/>
      <c r="D174" s="1"/>
      <c r="E174" s="1"/>
      <c r="V174" s="1"/>
    </row>
    <row r="175">
      <c r="A175" s="1"/>
      <c r="C175" s="1"/>
      <c r="D175" s="1"/>
      <c r="E175" s="1"/>
      <c r="V175" s="1"/>
    </row>
    <row r="176">
      <c r="A176" s="1"/>
      <c r="C176" s="1"/>
      <c r="D176" s="1"/>
      <c r="E176" s="1"/>
      <c r="V176" s="1"/>
    </row>
    <row r="177">
      <c r="A177" s="1"/>
      <c r="C177" s="1"/>
      <c r="D177" s="1"/>
      <c r="E177" s="1"/>
      <c r="V177" s="1"/>
    </row>
    <row r="178">
      <c r="A178" s="1"/>
      <c r="C178" s="1"/>
      <c r="D178" s="1"/>
      <c r="E178" s="1"/>
      <c r="V178" s="1"/>
    </row>
    <row r="179">
      <c r="A179" s="1"/>
      <c r="C179" s="1"/>
      <c r="D179" s="1"/>
      <c r="E179" s="1"/>
      <c r="V179" s="1"/>
    </row>
    <row r="180">
      <c r="A180" s="1"/>
      <c r="C180" s="1"/>
      <c r="D180" s="1"/>
      <c r="E180" s="1"/>
      <c r="V180" s="1"/>
    </row>
    <row r="181">
      <c r="A181" s="1"/>
      <c r="C181" s="1"/>
      <c r="D181" s="1"/>
      <c r="E181" s="1"/>
      <c r="V181" s="1"/>
    </row>
    <row r="182">
      <c r="A182" s="1"/>
      <c r="C182" s="1"/>
      <c r="D182" s="1"/>
      <c r="E182" s="1"/>
      <c r="V182" s="1"/>
    </row>
    <row r="183">
      <c r="A183" s="1"/>
      <c r="C183" s="1"/>
      <c r="D183" s="1"/>
      <c r="E183" s="1"/>
      <c r="V183" s="1"/>
    </row>
    <row r="184">
      <c r="A184" s="1"/>
      <c r="C184" s="1"/>
      <c r="D184" s="1"/>
      <c r="E184" s="1"/>
      <c r="V184" s="1"/>
    </row>
    <row r="185">
      <c r="A185" s="1"/>
      <c r="C185" s="1"/>
      <c r="D185" s="1"/>
      <c r="E185" s="1"/>
      <c r="V185" s="1"/>
    </row>
    <row r="186">
      <c r="A186" s="1"/>
      <c r="C186" s="1"/>
      <c r="D186" s="1"/>
      <c r="E186" s="1"/>
      <c r="V186" s="1"/>
    </row>
    <row r="187">
      <c r="A187" s="1"/>
      <c r="C187" s="1"/>
      <c r="D187" s="1"/>
      <c r="E187" s="1"/>
      <c r="V187" s="1"/>
    </row>
    <row r="188">
      <c r="A188" s="1"/>
      <c r="C188" s="1"/>
      <c r="D188" s="1"/>
      <c r="E188" s="1"/>
      <c r="V188" s="1"/>
    </row>
    <row r="189">
      <c r="A189" s="1"/>
      <c r="C189" s="1"/>
      <c r="D189" s="1"/>
      <c r="E189" s="1"/>
      <c r="V189" s="1"/>
    </row>
    <row r="190">
      <c r="A190" s="1"/>
      <c r="C190" s="1"/>
      <c r="D190" s="1"/>
      <c r="E190" s="1"/>
      <c r="V190" s="1"/>
    </row>
    <row r="191">
      <c r="A191" s="1"/>
      <c r="C191" s="1"/>
      <c r="D191" s="1"/>
      <c r="E191" s="1"/>
      <c r="V191" s="1"/>
    </row>
    <row r="192">
      <c r="A192" s="1"/>
      <c r="C192" s="1"/>
      <c r="D192" s="1"/>
      <c r="E192" s="1"/>
      <c r="V192" s="1"/>
    </row>
    <row r="193">
      <c r="A193" s="1"/>
      <c r="C193" s="1"/>
      <c r="D193" s="1"/>
      <c r="E193" s="1"/>
      <c r="V193" s="1"/>
    </row>
    <row r="194">
      <c r="A194" s="1"/>
      <c r="C194" s="1"/>
      <c r="D194" s="1"/>
      <c r="E194" s="1"/>
      <c r="V194" s="1"/>
    </row>
    <row r="195">
      <c r="A195" s="1"/>
      <c r="C195" s="1"/>
      <c r="D195" s="1"/>
      <c r="E195" s="1"/>
      <c r="V195" s="1"/>
    </row>
    <row r="196">
      <c r="A196" s="1"/>
      <c r="C196" s="1"/>
      <c r="D196" s="1"/>
      <c r="E196" s="1"/>
      <c r="V196" s="1"/>
    </row>
    <row r="197">
      <c r="A197" s="1"/>
      <c r="C197" s="1"/>
      <c r="D197" s="1"/>
      <c r="E197" s="1"/>
      <c r="V197" s="1"/>
    </row>
    <row r="198">
      <c r="A198" s="1"/>
      <c r="C198" s="1"/>
      <c r="D198" s="1"/>
      <c r="E198" s="1"/>
      <c r="V198" s="1"/>
    </row>
    <row r="199">
      <c r="A199" s="1"/>
      <c r="C199" s="1"/>
      <c r="D199" s="1"/>
      <c r="E199" s="1"/>
      <c r="V199" s="1"/>
    </row>
    <row r="200">
      <c r="A200" s="1"/>
      <c r="C200" s="1"/>
      <c r="D200" s="1"/>
      <c r="E200" s="1"/>
      <c r="V200" s="1"/>
    </row>
    <row r="201">
      <c r="A201" s="1"/>
      <c r="C201" s="1"/>
      <c r="D201" s="1"/>
      <c r="E201" s="1"/>
      <c r="V201" s="1"/>
    </row>
    <row r="202">
      <c r="A202" s="1"/>
      <c r="C202" s="1"/>
      <c r="D202" s="1"/>
      <c r="E202" s="1"/>
      <c r="V202" s="1"/>
    </row>
    <row r="203">
      <c r="A203" s="1"/>
      <c r="C203" s="1"/>
      <c r="D203" s="1"/>
      <c r="E203" s="1"/>
      <c r="V203" s="1"/>
    </row>
    <row r="204">
      <c r="A204" s="1"/>
      <c r="C204" s="1"/>
      <c r="D204" s="1"/>
      <c r="E204" s="1"/>
      <c r="V204" s="1"/>
    </row>
    <row r="205">
      <c r="A205" s="1"/>
      <c r="C205" s="1"/>
      <c r="D205" s="1"/>
      <c r="E205" s="1"/>
      <c r="V205" s="1"/>
    </row>
    <row r="206">
      <c r="A206" s="1"/>
      <c r="C206" s="1"/>
      <c r="D206" s="1"/>
      <c r="E206" s="1"/>
      <c r="V206" s="1"/>
    </row>
    <row r="207">
      <c r="A207" s="1"/>
      <c r="C207" s="1"/>
      <c r="D207" s="1"/>
      <c r="E207" s="1"/>
      <c r="V207" s="1"/>
    </row>
    <row r="208">
      <c r="A208" s="1"/>
      <c r="C208" s="1"/>
      <c r="D208" s="1"/>
      <c r="E208" s="1"/>
      <c r="V208" s="1"/>
    </row>
    <row r="209">
      <c r="A209" s="1"/>
      <c r="C209" s="1"/>
      <c r="D209" s="1"/>
      <c r="E209" s="1"/>
      <c r="V209" s="1"/>
    </row>
    <row r="210">
      <c r="A210" s="1"/>
      <c r="C210" s="1"/>
      <c r="D210" s="1"/>
      <c r="E210" s="1"/>
      <c r="V210" s="1"/>
    </row>
    <row r="211">
      <c r="A211" s="1"/>
      <c r="C211" s="1"/>
      <c r="D211" s="1"/>
      <c r="E211" s="1"/>
      <c r="V211" s="1"/>
    </row>
    <row r="212">
      <c r="A212" s="1"/>
      <c r="C212" s="1"/>
      <c r="D212" s="1"/>
      <c r="E212" s="1"/>
      <c r="V212" s="1"/>
    </row>
    <row r="213">
      <c r="A213" s="1"/>
      <c r="C213" s="1"/>
      <c r="D213" s="1"/>
      <c r="E213" s="1"/>
      <c r="V213" s="1"/>
    </row>
    <row r="214">
      <c r="A214" s="1"/>
      <c r="C214" s="1"/>
      <c r="D214" s="1"/>
      <c r="E214" s="1"/>
      <c r="V214" s="1"/>
    </row>
    <row r="215">
      <c r="A215" s="1"/>
      <c r="C215" s="1"/>
      <c r="D215" s="1"/>
      <c r="E215" s="1"/>
      <c r="V215" s="1"/>
    </row>
    <row r="216">
      <c r="A216" s="1"/>
      <c r="C216" s="1"/>
      <c r="D216" s="1"/>
      <c r="E216" s="1"/>
      <c r="V216" s="1"/>
    </row>
    <row r="217">
      <c r="A217" s="1"/>
      <c r="C217" s="1"/>
      <c r="D217" s="1"/>
      <c r="E217" s="1"/>
      <c r="V217" s="1"/>
    </row>
    <row r="218">
      <c r="A218" s="1"/>
      <c r="C218" s="1"/>
      <c r="D218" s="1"/>
      <c r="E218" s="1"/>
      <c r="V218" s="1"/>
    </row>
    <row r="219">
      <c r="A219" s="1"/>
      <c r="C219" s="1"/>
      <c r="D219" s="1"/>
      <c r="E219" s="1"/>
      <c r="V219" s="1"/>
    </row>
    <row r="220">
      <c r="A220" s="1"/>
      <c r="C220" s="1"/>
      <c r="D220" s="1"/>
      <c r="E220" s="1"/>
      <c r="V220" s="1"/>
    </row>
    <row r="221">
      <c r="A221" s="1"/>
      <c r="C221" s="1"/>
      <c r="D221" s="1"/>
      <c r="E221" s="1"/>
      <c r="V221" s="1"/>
    </row>
    <row r="222">
      <c r="A222" s="1"/>
      <c r="C222" s="1"/>
      <c r="D222" s="1"/>
      <c r="E222" s="1"/>
      <c r="V222" s="1"/>
    </row>
    <row r="223">
      <c r="A223" s="1"/>
      <c r="C223" s="1"/>
      <c r="D223" s="1"/>
      <c r="E223" s="1"/>
      <c r="V223" s="1"/>
    </row>
    <row r="224">
      <c r="A224" s="1"/>
      <c r="C224" s="1"/>
      <c r="D224" s="1"/>
      <c r="E224" s="1"/>
      <c r="V224" s="1"/>
    </row>
    <row r="225">
      <c r="A225" s="1"/>
      <c r="C225" s="1"/>
      <c r="D225" s="1"/>
      <c r="E225" s="1"/>
      <c r="V225" s="1"/>
    </row>
    <row r="226">
      <c r="A226" s="1"/>
      <c r="C226" s="1"/>
      <c r="D226" s="1"/>
      <c r="E226" s="1"/>
      <c r="V226" s="1"/>
    </row>
    <row r="227">
      <c r="A227" s="1"/>
      <c r="C227" s="1"/>
      <c r="D227" s="1"/>
      <c r="E227" s="1"/>
      <c r="V227" s="1"/>
    </row>
    <row r="228">
      <c r="A228" s="1"/>
      <c r="C228" s="1"/>
      <c r="D228" s="1"/>
      <c r="E228" s="1"/>
      <c r="V228" s="1"/>
    </row>
    <row r="229">
      <c r="A229" s="1"/>
      <c r="C229" s="1"/>
      <c r="D229" s="1"/>
      <c r="E229" s="1"/>
      <c r="V229" s="1"/>
    </row>
    <row r="230">
      <c r="A230" s="1"/>
      <c r="C230" s="1"/>
      <c r="D230" s="1"/>
      <c r="E230" s="1"/>
      <c r="V230" s="1"/>
    </row>
    <row r="231">
      <c r="A231" s="1"/>
      <c r="C231" s="1"/>
      <c r="D231" s="1"/>
      <c r="E231" s="1"/>
      <c r="V231" s="1"/>
    </row>
    <row r="232">
      <c r="A232" s="1"/>
      <c r="C232" s="1"/>
      <c r="D232" s="1"/>
      <c r="E232" s="1"/>
      <c r="V232" s="1"/>
    </row>
    <row r="233">
      <c r="A233" s="1"/>
      <c r="C233" s="1"/>
      <c r="D233" s="1"/>
      <c r="E233" s="1"/>
      <c r="V233" s="1"/>
    </row>
    <row r="234">
      <c r="A234" s="1"/>
      <c r="C234" s="1"/>
      <c r="D234" s="1"/>
      <c r="E234" s="1"/>
      <c r="V234" s="1"/>
    </row>
    <row r="235">
      <c r="A235" s="1"/>
      <c r="C235" s="1"/>
      <c r="D235" s="1"/>
      <c r="E235" s="1"/>
      <c r="V235" s="1"/>
    </row>
    <row r="236">
      <c r="A236" s="1"/>
      <c r="C236" s="1"/>
      <c r="D236" s="1"/>
      <c r="E236" s="1"/>
      <c r="V236" s="1"/>
    </row>
    <row r="237">
      <c r="A237" s="1"/>
      <c r="C237" s="1"/>
      <c r="D237" s="1"/>
      <c r="E237" s="1"/>
      <c r="V237" s="1"/>
    </row>
    <row r="238">
      <c r="A238" s="1"/>
      <c r="C238" s="1"/>
      <c r="D238" s="1"/>
      <c r="E238" s="1"/>
      <c r="V238" s="1"/>
    </row>
    <row r="239">
      <c r="A239" s="1"/>
      <c r="C239" s="1"/>
      <c r="D239" s="1"/>
      <c r="E239" s="1"/>
      <c r="V239" s="1"/>
    </row>
    <row r="240">
      <c r="A240" s="1"/>
      <c r="C240" s="1"/>
      <c r="D240" s="1"/>
      <c r="E240" s="1"/>
      <c r="V240" s="1"/>
    </row>
    <row r="241">
      <c r="A241" s="1"/>
      <c r="C241" s="1"/>
      <c r="D241" s="1"/>
      <c r="E241" s="1"/>
      <c r="V241" s="1"/>
    </row>
    <row r="242">
      <c r="A242" s="1"/>
      <c r="C242" s="1"/>
      <c r="D242" s="1"/>
      <c r="E242" s="1"/>
      <c r="V242" s="1"/>
    </row>
    <row r="243">
      <c r="A243" s="1"/>
      <c r="C243" s="1"/>
      <c r="D243" s="1"/>
      <c r="E243" s="1"/>
      <c r="V243" s="1"/>
    </row>
    <row r="244">
      <c r="A244" s="1"/>
      <c r="C244" s="1"/>
      <c r="D244" s="1"/>
      <c r="E244" s="1"/>
      <c r="V244" s="1"/>
    </row>
    <row r="245">
      <c r="A245" s="1"/>
      <c r="C245" s="1"/>
      <c r="D245" s="1"/>
      <c r="E245" s="1"/>
      <c r="V245" s="1"/>
    </row>
    <row r="246">
      <c r="A246" s="1"/>
      <c r="C246" s="1"/>
      <c r="D246" s="1"/>
      <c r="E246" s="1"/>
      <c r="V246" s="1"/>
    </row>
    <row r="247">
      <c r="A247" s="1"/>
      <c r="C247" s="1"/>
      <c r="D247" s="1"/>
      <c r="E247" s="1"/>
      <c r="V247" s="1"/>
    </row>
    <row r="248">
      <c r="A248" s="1"/>
      <c r="C248" s="1"/>
      <c r="D248" s="1"/>
      <c r="E248" s="1"/>
      <c r="V248" s="1"/>
    </row>
    <row r="249">
      <c r="A249" s="1"/>
      <c r="C249" s="1"/>
      <c r="D249" s="1"/>
      <c r="E249" s="1"/>
      <c r="V249" s="1"/>
    </row>
    <row r="250">
      <c r="A250" s="1"/>
      <c r="C250" s="1"/>
      <c r="D250" s="1"/>
      <c r="E250" s="1"/>
      <c r="V250" s="1"/>
    </row>
    <row r="251">
      <c r="A251" s="1"/>
      <c r="C251" s="1"/>
      <c r="D251" s="1"/>
      <c r="E251" s="1"/>
      <c r="V251" s="1"/>
    </row>
    <row r="252">
      <c r="A252" s="1"/>
      <c r="C252" s="1"/>
      <c r="D252" s="1"/>
      <c r="E252" s="1"/>
      <c r="V252" s="1"/>
    </row>
    <row r="253">
      <c r="A253" s="1"/>
      <c r="C253" s="1"/>
      <c r="D253" s="1"/>
      <c r="E253" s="1"/>
      <c r="V253" s="1"/>
    </row>
    <row r="254">
      <c r="A254" s="1"/>
      <c r="C254" s="1"/>
      <c r="D254" s="1"/>
      <c r="E254" s="1"/>
      <c r="V254" s="1"/>
    </row>
    <row r="255">
      <c r="A255" s="1"/>
      <c r="C255" s="1"/>
      <c r="D255" s="1"/>
      <c r="E255" s="1"/>
      <c r="V255" s="1"/>
    </row>
    <row r="256">
      <c r="A256" s="1"/>
      <c r="C256" s="1"/>
      <c r="D256" s="1"/>
      <c r="E256" s="1"/>
      <c r="V256" s="1"/>
    </row>
    <row r="257">
      <c r="A257" s="1"/>
      <c r="C257" s="1"/>
      <c r="D257" s="1"/>
      <c r="E257" s="1"/>
      <c r="V257" s="1"/>
    </row>
    <row r="258">
      <c r="A258" s="1"/>
      <c r="C258" s="1"/>
      <c r="D258" s="1"/>
      <c r="E258" s="1"/>
      <c r="V258" s="1"/>
    </row>
    <row r="259">
      <c r="A259" s="1"/>
      <c r="C259" s="1"/>
      <c r="D259" s="1"/>
      <c r="E259" s="1"/>
      <c r="V259" s="1"/>
    </row>
    <row r="260">
      <c r="A260" s="1"/>
      <c r="C260" s="1"/>
      <c r="D260" s="1"/>
      <c r="E260" s="1"/>
      <c r="V260" s="1"/>
    </row>
    <row r="261">
      <c r="A261" s="1"/>
      <c r="C261" s="1"/>
      <c r="D261" s="1"/>
      <c r="E261" s="1"/>
      <c r="V261" s="1"/>
    </row>
    <row r="262">
      <c r="A262" s="1"/>
      <c r="C262" s="1"/>
      <c r="D262" s="1"/>
      <c r="E262" s="1"/>
      <c r="V262" s="1"/>
    </row>
    <row r="263">
      <c r="A263" s="1"/>
      <c r="C263" s="1"/>
      <c r="D263" s="1"/>
      <c r="E263" s="1"/>
      <c r="V263" s="1"/>
    </row>
    <row r="264">
      <c r="A264" s="1"/>
      <c r="C264" s="1"/>
      <c r="D264" s="1"/>
      <c r="E264" s="1"/>
      <c r="V264" s="1"/>
    </row>
    <row r="265">
      <c r="A265" s="1"/>
      <c r="C265" s="1"/>
      <c r="D265" s="1"/>
      <c r="E265" s="1"/>
      <c r="V265" s="1"/>
    </row>
    <row r="266">
      <c r="A266" s="1"/>
      <c r="C266" s="1"/>
      <c r="D266" s="1"/>
      <c r="E266" s="1"/>
      <c r="V266" s="1"/>
    </row>
    <row r="267">
      <c r="A267" s="1"/>
      <c r="C267" s="1"/>
      <c r="D267" s="1"/>
      <c r="E267" s="1"/>
      <c r="V267" s="1"/>
    </row>
    <row r="268">
      <c r="A268" s="1"/>
      <c r="C268" s="1"/>
      <c r="D268" s="1"/>
      <c r="E268" s="1"/>
      <c r="V268" s="1"/>
    </row>
    <row r="269">
      <c r="A269" s="1"/>
      <c r="C269" s="1"/>
      <c r="D269" s="1"/>
      <c r="E269" s="1"/>
      <c r="V269" s="1"/>
    </row>
    <row r="270">
      <c r="A270" s="1"/>
      <c r="C270" s="1"/>
      <c r="D270" s="1"/>
      <c r="E270" s="1"/>
      <c r="V270" s="1"/>
    </row>
    <row r="271">
      <c r="A271" s="1"/>
      <c r="C271" s="1"/>
      <c r="D271" s="1"/>
      <c r="E271" s="1"/>
      <c r="V271" s="1"/>
    </row>
    <row r="272">
      <c r="A272" s="1"/>
      <c r="C272" s="1"/>
      <c r="D272" s="1"/>
      <c r="E272" s="1"/>
      <c r="V272" s="1"/>
    </row>
    <row r="273">
      <c r="A273" s="1"/>
      <c r="C273" s="1"/>
      <c r="D273" s="1"/>
      <c r="E273" s="1"/>
      <c r="V273" s="1"/>
    </row>
    <row r="274">
      <c r="A274" s="1"/>
      <c r="C274" s="1"/>
      <c r="D274" s="1"/>
      <c r="E274" s="1"/>
      <c r="V274" s="1"/>
    </row>
    <row r="275">
      <c r="A275" s="1"/>
      <c r="C275" s="1"/>
      <c r="D275" s="1"/>
      <c r="E275" s="1"/>
      <c r="V275" s="1"/>
    </row>
    <row r="276">
      <c r="A276" s="1"/>
      <c r="C276" s="1"/>
      <c r="D276" s="1"/>
      <c r="E276" s="1"/>
      <c r="V276" s="1"/>
    </row>
    <row r="277">
      <c r="A277" s="1"/>
      <c r="C277" s="1"/>
      <c r="D277" s="1"/>
      <c r="E277" s="1"/>
      <c r="V277" s="1"/>
    </row>
    <row r="278">
      <c r="A278" s="1"/>
      <c r="C278" s="1"/>
      <c r="D278" s="1"/>
      <c r="E278" s="1"/>
      <c r="V278" s="1"/>
    </row>
    <row r="279">
      <c r="A279" s="1"/>
      <c r="C279" s="1"/>
      <c r="D279" s="1"/>
      <c r="E279" s="1"/>
      <c r="V279" s="1"/>
    </row>
    <row r="280">
      <c r="A280" s="1"/>
      <c r="C280" s="1"/>
      <c r="D280" s="1"/>
      <c r="E280" s="1"/>
      <c r="V280" s="1"/>
    </row>
    <row r="281">
      <c r="A281" s="1"/>
      <c r="C281" s="1"/>
      <c r="D281" s="1"/>
      <c r="E281" s="1"/>
      <c r="V281" s="1"/>
    </row>
    <row r="282">
      <c r="A282" s="1"/>
      <c r="C282" s="1"/>
      <c r="D282" s="1"/>
      <c r="E282" s="1"/>
      <c r="V282" s="1"/>
    </row>
    <row r="283">
      <c r="A283" s="1"/>
      <c r="C283" s="1"/>
      <c r="D283" s="1"/>
      <c r="E283" s="1"/>
      <c r="V283" s="1"/>
    </row>
    <row r="284">
      <c r="A284" s="1"/>
      <c r="C284" s="1"/>
      <c r="D284" s="1"/>
      <c r="E284" s="1"/>
      <c r="V284" s="1"/>
    </row>
    <row r="285">
      <c r="A285" s="1"/>
      <c r="C285" s="1"/>
      <c r="D285" s="1"/>
      <c r="E285" s="1"/>
      <c r="V285" s="1"/>
    </row>
    <row r="286">
      <c r="A286" s="1"/>
      <c r="C286" s="1"/>
      <c r="D286" s="1"/>
      <c r="E286" s="1"/>
      <c r="V286" s="1"/>
    </row>
    <row r="287">
      <c r="A287" s="1"/>
      <c r="C287" s="1"/>
      <c r="D287" s="1"/>
      <c r="E287" s="1"/>
      <c r="V287" s="1"/>
    </row>
    <row r="288">
      <c r="A288" s="1"/>
      <c r="C288" s="1"/>
      <c r="D288" s="1"/>
      <c r="E288" s="1"/>
      <c r="V288" s="1"/>
    </row>
    <row r="289">
      <c r="A289" s="1"/>
      <c r="C289" s="1"/>
      <c r="D289" s="1"/>
      <c r="E289" s="1"/>
      <c r="V289" s="1"/>
    </row>
    <row r="290">
      <c r="A290" s="1"/>
      <c r="C290" s="1"/>
      <c r="D290" s="1"/>
      <c r="E290" s="1"/>
      <c r="V290" s="1"/>
    </row>
    <row r="291">
      <c r="A291" s="1"/>
      <c r="C291" s="1"/>
      <c r="D291" s="1"/>
      <c r="E291" s="1"/>
      <c r="V291" s="1"/>
    </row>
    <row r="292">
      <c r="A292" s="1"/>
      <c r="C292" s="1"/>
      <c r="D292" s="1"/>
      <c r="E292" s="1"/>
      <c r="V292" s="1"/>
    </row>
    <row r="293">
      <c r="A293" s="1"/>
      <c r="C293" s="1"/>
      <c r="D293" s="1"/>
      <c r="E293" s="1"/>
      <c r="V293" s="1"/>
    </row>
    <row r="294">
      <c r="A294" s="1"/>
      <c r="C294" s="1"/>
      <c r="D294" s="1"/>
      <c r="E294" s="1"/>
      <c r="V294" s="1"/>
    </row>
    <row r="295">
      <c r="A295" s="1"/>
      <c r="C295" s="1"/>
      <c r="D295" s="1"/>
      <c r="E295" s="1"/>
      <c r="V295" s="1"/>
    </row>
    <row r="296">
      <c r="A296" s="1"/>
      <c r="C296" s="1"/>
      <c r="D296" s="1"/>
      <c r="E296" s="1"/>
      <c r="V296" s="1"/>
    </row>
    <row r="297">
      <c r="A297" s="1"/>
      <c r="C297" s="1"/>
      <c r="D297" s="1"/>
      <c r="E297" s="1"/>
      <c r="V297" s="1"/>
    </row>
    <row r="298">
      <c r="A298" s="1"/>
      <c r="C298" s="1"/>
      <c r="D298" s="1"/>
      <c r="E298" s="1"/>
      <c r="V298" s="1"/>
    </row>
    <row r="299">
      <c r="A299" s="1"/>
      <c r="C299" s="1"/>
      <c r="D299" s="1"/>
      <c r="E299" s="1"/>
      <c r="V299" s="1"/>
    </row>
    <row r="300">
      <c r="A300" s="1"/>
      <c r="C300" s="1"/>
      <c r="D300" s="1"/>
      <c r="E300" s="1"/>
      <c r="V300" s="1"/>
    </row>
    <row r="301">
      <c r="A301" s="1"/>
      <c r="C301" s="1"/>
      <c r="D301" s="1"/>
      <c r="E301" s="1"/>
      <c r="V301" s="1"/>
    </row>
    <row r="302">
      <c r="A302" s="1"/>
      <c r="C302" s="1"/>
      <c r="D302" s="1"/>
      <c r="E302" s="1"/>
      <c r="V302" s="1"/>
    </row>
    <row r="303">
      <c r="A303" s="1"/>
      <c r="C303" s="1"/>
      <c r="D303" s="1"/>
      <c r="E303" s="1"/>
      <c r="V303" s="1"/>
    </row>
    <row r="304">
      <c r="A304" s="1"/>
      <c r="C304" s="1"/>
      <c r="D304" s="1"/>
      <c r="E304" s="1"/>
      <c r="V304" s="1"/>
    </row>
    <row r="305">
      <c r="A305" s="1"/>
      <c r="C305" s="1"/>
      <c r="D305" s="1"/>
      <c r="E305" s="1"/>
      <c r="V305" s="1"/>
    </row>
    <row r="306">
      <c r="A306" s="1"/>
      <c r="C306" s="1"/>
      <c r="D306" s="1"/>
      <c r="E306" s="1"/>
      <c r="V306" s="1"/>
    </row>
    <row r="307">
      <c r="A307" s="1"/>
      <c r="C307" s="1"/>
      <c r="D307" s="1"/>
      <c r="E307" s="1"/>
      <c r="V307" s="1"/>
    </row>
    <row r="308">
      <c r="A308" s="1"/>
      <c r="C308" s="1"/>
      <c r="D308" s="1"/>
      <c r="E308" s="1"/>
      <c r="V308" s="1"/>
    </row>
    <row r="309">
      <c r="A309" s="1"/>
      <c r="C309" s="1"/>
      <c r="D309" s="1"/>
      <c r="E309" s="1"/>
      <c r="V309" s="1"/>
    </row>
    <row r="310">
      <c r="A310" s="1"/>
      <c r="C310" s="1"/>
      <c r="D310" s="1"/>
      <c r="E310" s="1"/>
      <c r="V310" s="1"/>
    </row>
    <row r="311">
      <c r="A311" s="1"/>
      <c r="C311" s="1"/>
      <c r="D311" s="1"/>
      <c r="E311" s="1"/>
      <c r="V311" s="1"/>
    </row>
    <row r="312">
      <c r="A312" s="1"/>
      <c r="C312" s="1"/>
      <c r="D312" s="1"/>
      <c r="E312" s="1"/>
      <c r="V312" s="1"/>
    </row>
    <row r="313">
      <c r="A313" s="1"/>
      <c r="C313" s="1"/>
      <c r="D313" s="1"/>
      <c r="E313" s="1"/>
      <c r="V313" s="1"/>
    </row>
    <row r="314">
      <c r="A314" s="1"/>
      <c r="C314" s="1"/>
      <c r="D314" s="1"/>
      <c r="E314" s="1"/>
      <c r="V314" s="1"/>
    </row>
    <row r="315">
      <c r="A315" s="1"/>
      <c r="C315" s="1"/>
      <c r="D315" s="1"/>
      <c r="E315" s="1"/>
      <c r="V315" s="1"/>
    </row>
    <row r="316">
      <c r="A316" s="1"/>
      <c r="C316" s="1"/>
      <c r="D316" s="1"/>
      <c r="E316" s="1"/>
      <c r="V316" s="1"/>
    </row>
    <row r="317">
      <c r="A317" s="1"/>
      <c r="C317" s="1"/>
      <c r="D317" s="1"/>
      <c r="E317" s="1"/>
      <c r="V317" s="1"/>
    </row>
    <row r="318">
      <c r="A318" s="1"/>
      <c r="C318" s="1"/>
      <c r="D318" s="1"/>
      <c r="E318" s="1"/>
      <c r="V318" s="1"/>
    </row>
    <row r="319">
      <c r="A319" s="1"/>
      <c r="C319" s="1"/>
      <c r="D319" s="1"/>
      <c r="E319" s="1"/>
      <c r="V319" s="1"/>
    </row>
    <row r="320">
      <c r="A320" s="1"/>
      <c r="C320" s="1"/>
      <c r="D320" s="1"/>
      <c r="E320" s="1"/>
      <c r="V320" s="1"/>
    </row>
    <row r="321">
      <c r="A321" s="1"/>
      <c r="C321" s="1"/>
      <c r="D321" s="1"/>
      <c r="E321" s="1"/>
      <c r="V321" s="1"/>
    </row>
    <row r="322">
      <c r="A322" s="1"/>
      <c r="C322" s="1"/>
      <c r="D322" s="1"/>
      <c r="E322" s="1"/>
      <c r="V322" s="1"/>
    </row>
    <row r="323">
      <c r="A323" s="1"/>
      <c r="C323" s="1"/>
      <c r="D323" s="1"/>
      <c r="E323" s="1"/>
      <c r="V323" s="1"/>
    </row>
    <row r="324">
      <c r="A324" s="1"/>
      <c r="C324" s="1"/>
      <c r="D324" s="1"/>
      <c r="E324" s="1"/>
      <c r="V324" s="1"/>
    </row>
    <row r="325">
      <c r="A325" s="1"/>
      <c r="C325" s="1"/>
      <c r="D325" s="1"/>
      <c r="E325" s="1"/>
      <c r="V325" s="1"/>
    </row>
    <row r="326">
      <c r="A326" s="1"/>
      <c r="C326" s="1"/>
      <c r="D326" s="1"/>
      <c r="E326" s="1"/>
      <c r="V326" s="1"/>
    </row>
    <row r="327">
      <c r="A327" s="1"/>
      <c r="C327" s="1"/>
      <c r="D327" s="1"/>
      <c r="E327" s="1"/>
      <c r="V327" s="1"/>
    </row>
    <row r="328">
      <c r="A328" s="1"/>
      <c r="C328" s="1"/>
      <c r="D328" s="1"/>
      <c r="E328" s="1"/>
      <c r="V328" s="1"/>
    </row>
    <row r="329">
      <c r="A329" s="1"/>
      <c r="C329" s="1"/>
      <c r="D329" s="1"/>
      <c r="E329" s="1"/>
      <c r="V329" s="1"/>
    </row>
    <row r="330">
      <c r="A330" s="1"/>
      <c r="C330" s="1"/>
      <c r="D330" s="1"/>
      <c r="E330" s="1"/>
      <c r="V330" s="1"/>
    </row>
    <row r="331">
      <c r="A331" s="1"/>
      <c r="C331" s="1"/>
      <c r="D331" s="1"/>
      <c r="E331" s="1"/>
      <c r="V331" s="1"/>
    </row>
    <row r="332">
      <c r="A332" s="1"/>
      <c r="C332" s="1"/>
      <c r="D332" s="1"/>
      <c r="E332" s="1"/>
      <c r="V332" s="1"/>
    </row>
    <row r="333">
      <c r="A333" s="1"/>
      <c r="C333" s="1"/>
      <c r="D333" s="1"/>
      <c r="E333" s="1"/>
      <c r="V333" s="1"/>
    </row>
    <row r="334">
      <c r="A334" s="1"/>
      <c r="C334" s="1"/>
      <c r="D334" s="1"/>
      <c r="E334" s="1"/>
      <c r="V334" s="1"/>
    </row>
    <row r="335">
      <c r="A335" s="1"/>
      <c r="C335" s="1"/>
      <c r="D335" s="1"/>
      <c r="E335" s="1"/>
      <c r="V335" s="1"/>
    </row>
    <row r="336">
      <c r="A336" s="1"/>
      <c r="C336" s="1"/>
      <c r="D336" s="1"/>
      <c r="E336" s="1"/>
      <c r="V336" s="1"/>
    </row>
    <row r="337">
      <c r="A337" s="1"/>
      <c r="C337" s="1"/>
      <c r="D337" s="1"/>
      <c r="E337" s="1"/>
      <c r="V337" s="1"/>
    </row>
    <row r="338">
      <c r="A338" s="1"/>
      <c r="C338" s="1"/>
      <c r="D338" s="1"/>
      <c r="E338" s="1"/>
      <c r="V338" s="1"/>
    </row>
    <row r="339">
      <c r="A339" s="1"/>
      <c r="C339" s="1"/>
      <c r="D339" s="1"/>
      <c r="E339" s="1"/>
      <c r="V339" s="1"/>
    </row>
    <row r="340">
      <c r="A340" s="1"/>
      <c r="C340" s="1"/>
      <c r="D340" s="1"/>
      <c r="E340" s="1"/>
      <c r="V340" s="1"/>
    </row>
    <row r="341">
      <c r="A341" s="1"/>
      <c r="C341" s="1"/>
      <c r="D341" s="1"/>
      <c r="E341" s="1"/>
      <c r="V341" s="1"/>
    </row>
    <row r="342">
      <c r="A342" s="1"/>
      <c r="C342" s="1"/>
      <c r="D342" s="1"/>
      <c r="E342" s="1"/>
      <c r="V342" s="1"/>
    </row>
    <row r="343">
      <c r="A343" s="1"/>
      <c r="C343" s="1"/>
      <c r="D343" s="1"/>
      <c r="E343" s="1"/>
      <c r="V343" s="1"/>
    </row>
    <row r="344">
      <c r="A344" s="1"/>
      <c r="C344" s="1"/>
      <c r="D344" s="1"/>
      <c r="E344" s="1"/>
      <c r="V344" s="1"/>
    </row>
    <row r="345">
      <c r="A345" s="1"/>
      <c r="C345" s="1"/>
      <c r="D345" s="1"/>
      <c r="E345" s="1"/>
      <c r="V345" s="1"/>
    </row>
    <row r="346">
      <c r="A346" s="1"/>
      <c r="C346" s="1"/>
      <c r="D346" s="1"/>
      <c r="E346" s="1"/>
      <c r="V346" s="1"/>
    </row>
    <row r="347">
      <c r="A347" s="1"/>
      <c r="C347" s="1"/>
      <c r="D347" s="1"/>
      <c r="E347" s="1"/>
      <c r="V347" s="1"/>
    </row>
    <row r="348">
      <c r="A348" s="1"/>
      <c r="C348" s="1"/>
      <c r="D348" s="1"/>
      <c r="E348" s="1"/>
      <c r="V348" s="1"/>
    </row>
    <row r="349">
      <c r="A349" s="1"/>
      <c r="C349" s="1"/>
      <c r="D349" s="1"/>
      <c r="E349" s="1"/>
      <c r="V349" s="1"/>
    </row>
    <row r="350">
      <c r="A350" s="1"/>
      <c r="C350" s="1"/>
      <c r="D350" s="1"/>
      <c r="E350" s="1"/>
      <c r="V350" s="1"/>
    </row>
    <row r="351">
      <c r="A351" s="1"/>
      <c r="C351" s="1"/>
      <c r="D351" s="1"/>
      <c r="E351" s="1"/>
      <c r="V351" s="1"/>
    </row>
    <row r="352">
      <c r="A352" s="1"/>
      <c r="C352" s="1"/>
      <c r="D352" s="1"/>
      <c r="E352" s="1"/>
      <c r="V352" s="1"/>
    </row>
    <row r="353">
      <c r="A353" s="1"/>
      <c r="C353" s="1"/>
      <c r="D353" s="1"/>
      <c r="E353" s="1"/>
      <c r="V353" s="1"/>
    </row>
    <row r="354">
      <c r="A354" s="1"/>
      <c r="C354" s="1"/>
      <c r="D354" s="1"/>
      <c r="E354" s="1"/>
      <c r="V354" s="1"/>
    </row>
    <row r="355">
      <c r="A355" s="1"/>
      <c r="C355" s="1"/>
      <c r="D355" s="1"/>
      <c r="E355" s="1"/>
      <c r="V355" s="1"/>
    </row>
    <row r="356">
      <c r="A356" s="1"/>
      <c r="C356" s="1"/>
      <c r="D356" s="1"/>
      <c r="E356" s="1"/>
      <c r="V356" s="1"/>
    </row>
    <row r="357">
      <c r="A357" s="1"/>
      <c r="C357" s="1"/>
      <c r="D357" s="1"/>
      <c r="E357" s="1"/>
      <c r="V357" s="1"/>
    </row>
    <row r="358">
      <c r="A358" s="1"/>
      <c r="C358" s="1"/>
      <c r="D358" s="1"/>
      <c r="E358" s="1"/>
      <c r="V358" s="1"/>
    </row>
    <row r="359">
      <c r="A359" s="1"/>
      <c r="C359" s="1"/>
      <c r="D359" s="1"/>
      <c r="E359" s="1"/>
      <c r="V359" s="1"/>
    </row>
    <row r="360">
      <c r="A360" s="1"/>
      <c r="C360" s="1"/>
      <c r="D360" s="1"/>
      <c r="E360" s="1"/>
      <c r="V360" s="1"/>
    </row>
    <row r="361">
      <c r="A361" s="1"/>
      <c r="C361" s="1"/>
      <c r="D361" s="1"/>
      <c r="E361" s="1"/>
      <c r="V361" s="1"/>
    </row>
    <row r="362">
      <c r="A362" s="1"/>
      <c r="C362" s="1"/>
      <c r="D362" s="1"/>
      <c r="E362" s="1"/>
      <c r="V362" s="1"/>
    </row>
    <row r="363">
      <c r="A363" s="1"/>
      <c r="C363" s="1"/>
      <c r="D363" s="1"/>
      <c r="E363" s="1"/>
      <c r="V363" s="1"/>
    </row>
    <row r="364">
      <c r="A364" s="1"/>
      <c r="C364" s="1"/>
      <c r="D364" s="1"/>
      <c r="E364" s="1"/>
      <c r="V364" s="1"/>
    </row>
    <row r="365">
      <c r="A365" s="1"/>
      <c r="C365" s="1"/>
      <c r="D365" s="1"/>
      <c r="E365" s="1"/>
      <c r="V365" s="1"/>
    </row>
    <row r="366">
      <c r="A366" s="1"/>
      <c r="C366" s="1"/>
      <c r="D366" s="1"/>
      <c r="E366" s="1"/>
      <c r="V366" s="1"/>
    </row>
    <row r="367">
      <c r="A367" s="1"/>
      <c r="C367" s="1"/>
      <c r="D367" s="1"/>
      <c r="E367" s="1"/>
      <c r="V367" s="1"/>
    </row>
    <row r="368">
      <c r="A368" s="1"/>
      <c r="C368" s="1"/>
      <c r="D368" s="1"/>
      <c r="E368" s="1"/>
      <c r="V368" s="1"/>
    </row>
    <row r="369">
      <c r="A369" s="1"/>
      <c r="C369" s="1"/>
      <c r="D369" s="1"/>
      <c r="E369" s="1"/>
      <c r="V369" s="1"/>
    </row>
    <row r="370">
      <c r="A370" s="1"/>
      <c r="C370" s="1"/>
      <c r="D370" s="1"/>
      <c r="E370" s="1"/>
      <c r="V370" s="1"/>
    </row>
    <row r="371">
      <c r="A371" s="1"/>
      <c r="C371" s="1"/>
      <c r="D371" s="1"/>
      <c r="E371" s="1"/>
      <c r="V371" s="1"/>
    </row>
    <row r="372">
      <c r="A372" s="1"/>
      <c r="C372" s="1"/>
      <c r="D372" s="1"/>
      <c r="E372" s="1"/>
      <c r="V372" s="1"/>
    </row>
    <row r="373">
      <c r="A373" s="1"/>
      <c r="C373" s="1"/>
      <c r="D373" s="1"/>
      <c r="E373" s="1"/>
      <c r="V373" s="1"/>
    </row>
    <row r="374">
      <c r="A374" s="1"/>
      <c r="C374" s="1"/>
      <c r="D374" s="1"/>
      <c r="E374" s="1"/>
      <c r="V374" s="1"/>
    </row>
    <row r="375">
      <c r="A375" s="1"/>
      <c r="C375" s="1"/>
      <c r="D375" s="1"/>
      <c r="E375" s="1"/>
      <c r="V375" s="1"/>
    </row>
    <row r="376">
      <c r="A376" s="1"/>
      <c r="C376" s="1"/>
      <c r="D376" s="1"/>
      <c r="E376" s="1"/>
      <c r="V376" s="1"/>
    </row>
    <row r="377">
      <c r="A377" s="1"/>
      <c r="C377" s="1"/>
      <c r="D377" s="1"/>
      <c r="E377" s="1"/>
      <c r="V377" s="1"/>
    </row>
    <row r="378">
      <c r="A378" s="1"/>
      <c r="C378" s="1"/>
      <c r="D378" s="1"/>
      <c r="E378" s="1"/>
      <c r="V378" s="1"/>
    </row>
    <row r="379">
      <c r="A379" s="1"/>
      <c r="C379" s="1"/>
      <c r="D379" s="1"/>
      <c r="E379" s="1"/>
      <c r="V379" s="1"/>
    </row>
    <row r="380">
      <c r="A380" s="1"/>
      <c r="C380" s="1"/>
      <c r="D380" s="1"/>
      <c r="E380" s="1"/>
      <c r="V380" s="1"/>
    </row>
    <row r="381">
      <c r="A381" s="1"/>
      <c r="C381" s="1"/>
      <c r="D381" s="1"/>
      <c r="E381" s="1"/>
      <c r="V381" s="1"/>
    </row>
    <row r="382">
      <c r="A382" s="1"/>
      <c r="C382" s="1"/>
      <c r="D382" s="1"/>
      <c r="E382" s="1"/>
      <c r="V382" s="1"/>
    </row>
    <row r="383">
      <c r="A383" s="1"/>
      <c r="C383" s="1"/>
      <c r="D383" s="1"/>
      <c r="E383" s="1"/>
      <c r="V383" s="1"/>
    </row>
    <row r="384">
      <c r="A384" s="1"/>
      <c r="C384" s="1"/>
      <c r="D384" s="1"/>
      <c r="E384" s="1"/>
      <c r="V384" s="1"/>
    </row>
    <row r="385">
      <c r="A385" s="1"/>
      <c r="C385" s="1"/>
      <c r="D385" s="1"/>
      <c r="E385" s="1"/>
      <c r="V385" s="1"/>
    </row>
    <row r="386">
      <c r="A386" s="1"/>
      <c r="C386" s="1"/>
      <c r="D386" s="1"/>
      <c r="E386" s="1"/>
      <c r="V386" s="1"/>
    </row>
    <row r="387">
      <c r="A387" s="1"/>
      <c r="C387" s="1"/>
      <c r="D387" s="1"/>
      <c r="E387" s="1"/>
      <c r="V387" s="1"/>
    </row>
    <row r="388">
      <c r="A388" s="1"/>
      <c r="C388" s="1"/>
      <c r="D388" s="1"/>
      <c r="E388" s="1"/>
      <c r="V388" s="1"/>
    </row>
    <row r="389">
      <c r="A389" s="1"/>
      <c r="C389" s="1"/>
      <c r="D389" s="1"/>
      <c r="E389" s="1"/>
      <c r="V389" s="1"/>
    </row>
    <row r="390">
      <c r="A390" s="1"/>
      <c r="C390" s="1"/>
      <c r="D390" s="1"/>
      <c r="E390" s="1"/>
      <c r="V390" s="1"/>
    </row>
    <row r="391">
      <c r="A391" s="1"/>
      <c r="C391" s="1"/>
      <c r="D391" s="1"/>
      <c r="E391" s="1"/>
      <c r="V391" s="1"/>
    </row>
    <row r="392">
      <c r="A392" s="1"/>
      <c r="C392" s="1"/>
      <c r="D392" s="1"/>
      <c r="E392" s="1"/>
      <c r="V392" s="1"/>
    </row>
    <row r="393">
      <c r="A393" s="1"/>
      <c r="C393" s="1"/>
      <c r="D393" s="1"/>
      <c r="E393" s="1"/>
      <c r="V393" s="1"/>
    </row>
    <row r="394">
      <c r="A394" s="1"/>
      <c r="C394" s="1"/>
      <c r="D394" s="1"/>
      <c r="E394" s="1"/>
      <c r="V394" s="1"/>
    </row>
    <row r="395">
      <c r="A395" s="1"/>
      <c r="C395" s="1"/>
      <c r="D395" s="1"/>
      <c r="E395" s="1"/>
      <c r="V395" s="1"/>
    </row>
    <row r="396">
      <c r="A396" s="1"/>
      <c r="C396" s="1"/>
      <c r="D396" s="1"/>
      <c r="E396" s="1"/>
      <c r="V396" s="1"/>
    </row>
    <row r="397">
      <c r="A397" s="1"/>
      <c r="C397" s="1"/>
      <c r="D397" s="1"/>
      <c r="E397" s="1"/>
      <c r="V397" s="1"/>
    </row>
    <row r="398">
      <c r="A398" s="1"/>
      <c r="C398" s="1"/>
      <c r="D398" s="1"/>
      <c r="E398" s="1"/>
      <c r="V398" s="1"/>
    </row>
    <row r="399">
      <c r="A399" s="1"/>
      <c r="C399" s="1"/>
      <c r="D399" s="1"/>
      <c r="E399" s="1"/>
      <c r="V399" s="1"/>
    </row>
    <row r="400">
      <c r="A400" s="1"/>
      <c r="C400" s="1"/>
      <c r="D400" s="1"/>
      <c r="E400" s="1"/>
      <c r="V400" s="1"/>
    </row>
    <row r="401">
      <c r="A401" s="1"/>
      <c r="C401" s="1"/>
      <c r="D401" s="1"/>
      <c r="E401" s="1"/>
      <c r="V401" s="1"/>
    </row>
    <row r="402">
      <c r="A402" s="1"/>
      <c r="C402" s="1"/>
      <c r="D402" s="1"/>
      <c r="E402" s="1"/>
      <c r="V402" s="1"/>
    </row>
    <row r="403">
      <c r="A403" s="1"/>
      <c r="C403" s="1"/>
      <c r="D403" s="1"/>
      <c r="E403" s="1"/>
      <c r="V403" s="1"/>
    </row>
    <row r="404">
      <c r="A404" s="1"/>
      <c r="C404" s="1"/>
      <c r="D404" s="1"/>
      <c r="E404" s="1"/>
      <c r="V404" s="1"/>
    </row>
    <row r="405">
      <c r="A405" s="1"/>
      <c r="C405" s="1"/>
      <c r="D405" s="1"/>
      <c r="E405" s="1"/>
      <c r="V405" s="1"/>
    </row>
    <row r="406">
      <c r="A406" s="1"/>
      <c r="C406" s="1"/>
      <c r="D406" s="1"/>
      <c r="E406" s="1"/>
      <c r="V406" s="1"/>
    </row>
    <row r="407">
      <c r="A407" s="1"/>
      <c r="C407" s="1"/>
      <c r="D407" s="1"/>
      <c r="E407" s="1"/>
      <c r="V407" s="1"/>
    </row>
    <row r="408">
      <c r="A408" s="1"/>
      <c r="C408" s="1"/>
      <c r="D408" s="1"/>
      <c r="E408" s="1"/>
      <c r="V408" s="1"/>
    </row>
    <row r="409">
      <c r="A409" s="1"/>
      <c r="C409" s="1"/>
      <c r="D409" s="1"/>
      <c r="E409" s="1"/>
      <c r="V409" s="1"/>
    </row>
    <row r="410">
      <c r="A410" s="1"/>
      <c r="C410" s="1"/>
      <c r="D410" s="1"/>
      <c r="E410" s="1"/>
      <c r="V410" s="1"/>
    </row>
    <row r="411">
      <c r="A411" s="1"/>
      <c r="C411" s="1"/>
      <c r="D411" s="1"/>
      <c r="E411" s="1"/>
      <c r="V411" s="1"/>
    </row>
    <row r="412">
      <c r="A412" s="1"/>
      <c r="C412" s="1"/>
      <c r="D412" s="1"/>
      <c r="E412" s="1"/>
      <c r="V412" s="1"/>
    </row>
    <row r="413">
      <c r="A413" s="1"/>
      <c r="C413" s="1"/>
      <c r="D413" s="1"/>
      <c r="E413" s="1"/>
      <c r="V413" s="1"/>
    </row>
    <row r="414">
      <c r="A414" s="1"/>
      <c r="C414" s="1"/>
      <c r="D414" s="1"/>
      <c r="E414" s="1"/>
      <c r="V414" s="1"/>
    </row>
    <row r="415">
      <c r="A415" s="1"/>
      <c r="C415" s="1"/>
      <c r="D415" s="1"/>
      <c r="E415" s="1"/>
      <c r="V415" s="1"/>
    </row>
    <row r="416">
      <c r="A416" s="1"/>
      <c r="C416" s="1"/>
      <c r="D416" s="1"/>
      <c r="E416" s="1"/>
      <c r="V416" s="1"/>
    </row>
    <row r="417">
      <c r="A417" s="1"/>
      <c r="C417" s="1"/>
      <c r="D417" s="1"/>
      <c r="E417" s="1"/>
      <c r="V417" s="1"/>
    </row>
    <row r="418">
      <c r="A418" s="1"/>
      <c r="C418" s="1"/>
      <c r="D418" s="1"/>
      <c r="E418" s="1"/>
      <c r="V418" s="1"/>
    </row>
    <row r="419">
      <c r="A419" s="1"/>
      <c r="C419" s="1"/>
      <c r="D419" s="1"/>
      <c r="E419" s="1"/>
      <c r="V419" s="1"/>
    </row>
    <row r="420">
      <c r="A420" s="1"/>
      <c r="C420" s="1"/>
      <c r="D420" s="1"/>
      <c r="E420" s="1"/>
      <c r="V420" s="1"/>
    </row>
    <row r="421">
      <c r="A421" s="1"/>
      <c r="C421" s="1"/>
      <c r="D421" s="1"/>
      <c r="E421" s="1"/>
      <c r="V421" s="1"/>
    </row>
    <row r="422">
      <c r="A422" s="1"/>
      <c r="C422" s="1"/>
      <c r="D422" s="1"/>
      <c r="E422" s="1"/>
      <c r="V422" s="1"/>
    </row>
    <row r="423">
      <c r="A423" s="1"/>
      <c r="C423" s="1"/>
      <c r="D423" s="1"/>
      <c r="E423" s="1"/>
      <c r="V423" s="1"/>
    </row>
    <row r="424">
      <c r="A424" s="1"/>
      <c r="C424" s="1"/>
      <c r="D424" s="1"/>
      <c r="E424" s="1"/>
      <c r="V424" s="1"/>
    </row>
    <row r="425">
      <c r="A425" s="1"/>
      <c r="C425" s="1"/>
      <c r="D425" s="1"/>
      <c r="E425" s="1"/>
      <c r="V425" s="1"/>
    </row>
    <row r="426">
      <c r="A426" s="1"/>
      <c r="C426" s="1"/>
      <c r="D426" s="1"/>
      <c r="E426" s="1"/>
      <c r="V426" s="1"/>
    </row>
    <row r="427">
      <c r="A427" s="1"/>
      <c r="C427" s="1"/>
      <c r="D427" s="1"/>
      <c r="E427" s="1"/>
      <c r="V427" s="1"/>
    </row>
    <row r="428">
      <c r="A428" s="1"/>
      <c r="C428" s="1"/>
      <c r="D428" s="1"/>
      <c r="E428" s="1"/>
      <c r="V428" s="1"/>
    </row>
    <row r="429">
      <c r="A429" s="1"/>
      <c r="C429" s="1"/>
      <c r="D429" s="1"/>
      <c r="E429" s="1"/>
      <c r="V429" s="1"/>
    </row>
    <row r="430">
      <c r="A430" s="1"/>
      <c r="C430" s="1"/>
      <c r="D430" s="1"/>
      <c r="E430" s="1"/>
      <c r="V430" s="1"/>
    </row>
    <row r="431">
      <c r="A431" s="1"/>
      <c r="C431" s="1"/>
      <c r="D431" s="1"/>
      <c r="E431" s="1"/>
      <c r="V431" s="1"/>
    </row>
    <row r="432">
      <c r="A432" s="1"/>
      <c r="C432" s="1"/>
      <c r="D432" s="1"/>
      <c r="E432" s="1"/>
      <c r="V432" s="1"/>
    </row>
    <row r="433">
      <c r="A433" s="1"/>
      <c r="C433" s="1"/>
      <c r="D433" s="1"/>
      <c r="E433" s="1"/>
      <c r="V433" s="1"/>
    </row>
    <row r="434">
      <c r="A434" s="1"/>
      <c r="C434" s="1"/>
      <c r="D434" s="1"/>
      <c r="E434" s="1"/>
      <c r="V434" s="1"/>
    </row>
    <row r="435">
      <c r="A435" s="1"/>
      <c r="C435" s="1"/>
      <c r="D435" s="1"/>
      <c r="E435" s="1"/>
      <c r="V435" s="1"/>
    </row>
    <row r="436">
      <c r="A436" s="1"/>
      <c r="C436" s="1"/>
      <c r="D436" s="1"/>
      <c r="E436" s="1"/>
      <c r="V436" s="1"/>
    </row>
    <row r="437">
      <c r="A437" s="1"/>
      <c r="C437" s="1"/>
      <c r="D437" s="1"/>
      <c r="E437" s="1"/>
      <c r="V437" s="1"/>
    </row>
    <row r="438">
      <c r="A438" s="1"/>
      <c r="C438" s="1"/>
      <c r="D438" s="1"/>
      <c r="E438" s="1"/>
      <c r="V438" s="1"/>
    </row>
    <row r="439">
      <c r="A439" s="1"/>
      <c r="C439" s="1"/>
      <c r="D439" s="1"/>
      <c r="E439" s="1"/>
      <c r="V439" s="1"/>
    </row>
    <row r="440">
      <c r="A440" s="1"/>
      <c r="C440" s="1"/>
      <c r="D440" s="1"/>
      <c r="E440" s="1"/>
      <c r="V440" s="1"/>
    </row>
    <row r="441">
      <c r="A441" s="1"/>
      <c r="C441" s="1"/>
      <c r="D441" s="1"/>
      <c r="E441" s="1"/>
      <c r="V441" s="1"/>
    </row>
    <row r="442">
      <c r="A442" s="1"/>
      <c r="C442" s="1"/>
      <c r="D442" s="1"/>
      <c r="E442" s="1"/>
      <c r="V442" s="1"/>
    </row>
    <row r="443">
      <c r="A443" s="1"/>
      <c r="C443" s="1"/>
      <c r="D443" s="1"/>
      <c r="E443" s="1"/>
      <c r="V443" s="1"/>
    </row>
    <row r="444">
      <c r="A444" s="1"/>
      <c r="C444" s="1"/>
      <c r="D444" s="1"/>
      <c r="E444" s="1"/>
      <c r="V444" s="1"/>
    </row>
    <row r="445">
      <c r="A445" s="1"/>
      <c r="C445" s="1"/>
      <c r="D445" s="1"/>
      <c r="E445" s="1"/>
      <c r="V445" s="1"/>
    </row>
    <row r="446">
      <c r="A446" s="1"/>
      <c r="C446" s="1"/>
      <c r="D446" s="1"/>
      <c r="E446" s="1"/>
      <c r="V446" s="1"/>
    </row>
    <row r="447">
      <c r="A447" s="1"/>
      <c r="C447" s="1"/>
      <c r="D447" s="1"/>
      <c r="E447" s="1"/>
      <c r="V447" s="1"/>
    </row>
    <row r="448">
      <c r="A448" s="1"/>
      <c r="C448" s="1"/>
      <c r="D448" s="1"/>
      <c r="E448" s="1"/>
      <c r="V448" s="1"/>
    </row>
    <row r="449">
      <c r="A449" s="1"/>
      <c r="C449" s="1"/>
      <c r="D449" s="1"/>
      <c r="E449" s="1"/>
      <c r="V449" s="1"/>
    </row>
    <row r="450">
      <c r="A450" s="1"/>
      <c r="C450" s="1"/>
      <c r="D450" s="1"/>
      <c r="E450" s="1"/>
      <c r="V450" s="1"/>
    </row>
    <row r="451">
      <c r="A451" s="1"/>
      <c r="C451" s="1"/>
      <c r="D451" s="1"/>
      <c r="E451" s="1"/>
      <c r="V451" s="1"/>
    </row>
    <row r="452">
      <c r="A452" s="1"/>
      <c r="C452" s="1"/>
      <c r="D452" s="1"/>
      <c r="E452" s="1"/>
      <c r="V452" s="1"/>
    </row>
    <row r="453">
      <c r="A453" s="1"/>
      <c r="C453" s="1"/>
      <c r="D453" s="1"/>
      <c r="E453" s="1"/>
      <c r="V453" s="1"/>
    </row>
    <row r="454">
      <c r="A454" s="1"/>
      <c r="C454" s="1"/>
      <c r="D454" s="1"/>
      <c r="E454" s="1"/>
      <c r="V454" s="1"/>
    </row>
    <row r="455">
      <c r="A455" s="1"/>
      <c r="C455" s="1"/>
      <c r="D455" s="1"/>
      <c r="E455" s="1"/>
      <c r="V455" s="1"/>
    </row>
    <row r="456">
      <c r="A456" s="1"/>
      <c r="C456" s="1"/>
      <c r="D456" s="1"/>
      <c r="E456" s="1"/>
      <c r="V456" s="1"/>
    </row>
    <row r="457">
      <c r="A457" s="1"/>
      <c r="C457" s="1"/>
      <c r="D457" s="1"/>
      <c r="E457" s="1"/>
      <c r="V457" s="1"/>
    </row>
    <row r="458">
      <c r="A458" s="1"/>
      <c r="C458" s="1"/>
      <c r="D458" s="1"/>
      <c r="E458" s="1"/>
      <c r="V458" s="1"/>
    </row>
    <row r="459">
      <c r="A459" s="1"/>
      <c r="C459" s="1"/>
      <c r="D459" s="1"/>
      <c r="E459" s="1"/>
      <c r="V459" s="1"/>
    </row>
    <row r="460">
      <c r="A460" s="1"/>
      <c r="C460" s="1"/>
      <c r="D460" s="1"/>
      <c r="E460" s="1"/>
      <c r="V460" s="1"/>
    </row>
    <row r="461">
      <c r="A461" s="1"/>
      <c r="C461" s="1"/>
      <c r="D461" s="1"/>
      <c r="E461" s="1"/>
      <c r="V461" s="1"/>
    </row>
    <row r="462">
      <c r="A462" s="1"/>
      <c r="C462" s="1"/>
      <c r="D462" s="1"/>
      <c r="E462" s="1"/>
      <c r="V462" s="1"/>
    </row>
    <row r="463">
      <c r="A463" s="1"/>
      <c r="C463" s="1"/>
      <c r="D463" s="1"/>
      <c r="E463" s="1"/>
      <c r="V463" s="1"/>
    </row>
    <row r="464">
      <c r="A464" s="1"/>
      <c r="C464" s="1"/>
      <c r="D464" s="1"/>
      <c r="E464" s="1"/>
      <c r="V464" s="1"/>
    </row>
    <row r="465">
      <c r="A465" s="1"/>
      <c r="C465" s="1"/>
      <c r="D465" s="1"/>
      <c r="E465" s="1"/>
      <c r="V465" s="1"/>
    </row>
    <row r="466">
      <c r="A466" s="1"/>
      <c r="C466" s="1"/>
      <c r="D466" s="1"/>
      <c r="E466" s="1"/>
      <c r="V466" s="1"/>
    </row>
    <row r="467">
      <c r="A467" s="1"/>
      <c r="C467" s="1"/>
      <c r="D467" s="1"/>
      <c r="E467" s="1"/>
      <c r="V467" s="1"/>
    </row>
    <row r="468">
      <c r="A468" s="1"/>
      <c r="C468" s="1"/>
      <c r="D468" s="1"/>
      <c r="E468" s="1"/>
      <c r="V468" s="1"/>
    </row>
    <row r="469">
      <c r="A469" s="1"/>
      <c r="C469" s="1"/>
      <c r="D469" s="1"/>
      <c r="E469" s="1"/>
      <c r="V469" s="1"/>
    </row>
    <row r="470">
      <c r="A470" s="1"/>
      <c r="C470" s="1"/>
      <c r="D470" s="1"/>
      <c r="E470" s="1"/>
      <c r="V470" s="1"/>
    </row>
    <row r="471">
      <c r="A471" s="1"/>
      <c r="C471" s="1"/>
      <c r="D471" s="1"/>
      <c r="E471" s="1"/>
      <c r="V471" s="1"/>
    </row>
    <row r="472">
      <c r="A472" s="1"/>
      <c r="C472" s="1"/>
      <c r="D472" s="1"/>
      <c r="E472" s="1"/>
      <c r="V472" s="1"/>
    </row>
    <row r="473">
      <c r="A473" s="1"/>
      <c r="C473" s="1"/>
      <c r="D473" s="1"/>
      <c r="E473" s="1"/>
      <c r="V473" s="1"/>
    </row>
    <row r="474">
      <c r="A474" s="1"/>
      <c r="C474" s="1"/>
      <c r="D474" s="1"/>
      <c r="E474" s="1"/>
      <c r="V474" s="1"/>
    </row>
    <row r="475">
      <c r="A475" s="1"/>
      <c r="C475" s="1"/>
      <c r="D475" s="1"/>
      <c r="E475" s="1"/>
      <c r="V475" s="1"/>
    </row>
    <row r="476">
      <c r="A476" s="1"/>
      <c r="C476" s="1"/>
      <c r="D476" s="1"/>
      <c r="E476" s="1"/>
      <c r="V476" s="1"/>
    </row>
    <row r="477">
      <c r="A477" s="1"/>
      <c r="C477" s="1"/>
      <c r="D477" s="1"/>
      <c r="E477" s="1"/>
      <c r="V477" s="1"/>
    </row>
    <row r="478">
      <c r="A478" s="1"/>
      <c r="C478" s="1"/>
      <c r="D478" s="1"/>
      <c r="E478" s="1"/>
      <c r="V478" s="1"/>
    </row>
    <row r="479">
      <c r="A479" s="1"/>
      <c r="C479" s="1"/>
      <c r="D479" s="1"/>
      <c r="E479" s="1"/>
      <c r="V479" s="1"/>
    </row>
    <row r="480">
      <c r="A480" s="1"/>
      <c r="C480" s="1"/>
      <c r="D480" s="1"/>
      <c r="E480" s="1"/>
      <c r="V480" s="1"/>
    </row>
    <row r="481">
      <c r="A481" s="1"/>
      <c r="C481" s="1"/>
      <c r="D481" s="1"/>
      <c r="E481" s="1"/>
      <c r="V481" s="1"/>
    </row>
    <row r="482">
      <c r="A482" s="1"/>
      <c r="C482" s="1"/>
      <c r="D482" s="1"/>
      <c r="E482" s="1"/>
      <c r="V482" s="1"/>
    </row>
    <row r="483">
      <c r="A483" s="1"/>
      <c r="C483" s="1"/>
      <c r="D483" s="1"/>
      <c r="E483" s="1"/>
      <c r="V483" s="1"/>
    </row>
    <row r="484">
      <c r="A484" s="1"/>
      <c r="C484" s="1"/>
      <c r="D484" s="1"/>
      <c r="E484" s="1"/>
      <c r="V484" s="1"/>
    </row>
    <row r="485">
      <c r="A485" s="1"/>
      <c r="C485" s="1"/>
      <c r="D485" s="1"/>
      <c r="E485" s="1"/>
      <c r="V485" s="1"/>
    </row>
    <row r="486">
      <c r="A486" s="1"/>
      <c r="C486" s="1"/>
      <c r="D486" s="1"/>
      <c r="E486" s="1"/>
      <c r="V486" s="1"/>
    </row>
    <row r="487">
      <c r="A487" s="1"/>
      <c r="C487" s="1"/>
      <c r="D487" s="1"/>
      <c r="E487" s="1"/>
      <c r="V487" s="1"/>
    </row>
    <row r="488">
      <c r="A488" s="1"/>
      <c r="C488" s="1"/>
      <c r="D488" s="1"/>
      <c r="E488" s="1"/>
      <c r="V488" s="1"/>
    </row>
    <row r="489">
      <c r="A489" s="1"/>
      <c r="C489" s="1"/>
      <c r="D489" s="1"/>
      <c r="E489" s="1"/>
      <c r="V489" s="1"/>
    </row>
    <row r="490">
      <c r="A490" s="1"/>
      <c r="C490" s="1"/>
      <c r="D490" s="1"/>
      <c r="E490" s="1"/>
      <c r="V490" s="1"/>
    </row>
    <row r="491">
      <c r="A491" s="1"/>
      <c r="C491" s="1"/>
      <c r="D491" s="1"/>
      <c r="E491" s="1"/>
      <c r="V491" s="1"/>
    </row>
    <row r="492">
      <c r="A492" s="1"/>
      <c r="C492" s="1"/>
      <c r="D492" s="1"/>
      <c r="E492" s="1"/>
      <c r="V492" s="1"/>
    </row>
    <row r="493">
      <c r="A493" s="1"/>
      <c r="C493" s="1"/>
      <c r="D493" s="1"/>
      <c r="E493" s="1"/>
      <c r="V493" s="1"/>
    </row>
    <row r="494">
      <c r="A494" s="1"/>
      <c r="C494" s="1"/>
      <c r="D494" s="1"/>
      <c r="E494" s="1"/>
      <c r="V494" s="1"/>
    </row>
    <row r="495">
      <c r="A495" s="1"/>
      <c r="C495" s="1"/>
      <c r="D495" s="1"/>
      <c r="E495" s="1"/>
      <c r="V495" s="1"/>
    </row>
    <row r="496">
      <c r="A496" s="1"/>
      <c r="C496" s="1"/>
      <c r="D496" s="1"/>
      <c r="E496" s="1"/>
      <c r="V496" s="1"/>
    </row>
    <row r="497">
      <c r="A497" s="1"/>
      <c r="C497" s="1"/>
      <c r="D497" s="1"/>
      <c r="E497" s="1"/>
      <c r="V497" s="1"/>
    </row>
    <row r="498">
      <c r="A498" s="1"/>
      <c r="C498" s="1"/>
      <c r="D498" s="1"/>
      <c r="E498" s="1"/>
      <c r="V498" s="1"/>
    </row>
    <row r="499">
      <c r="A499" s="1"/>
      <c r="C499" s="1"/>
      <c r="D499" s="1"/>
      <c r="E499" s="1"/>
      <c r="V499" s="1"/>
    </row>
    <row r="500">
      <c r="A500" s="1"/>
      <c r="C500" s="1"/>
      <c r="D500" s="1"/>
      <c r="E500" s="1"/>
      <c r="V500" s="1"/>
    </row>
    <row r="501">
      <c r="A501" s="1"/>
      <c r="C501" s="1"/>
      <c r="D501" s="1"/>
      <c r="E501" s="1"/>
      <c r="V501" s="1"/>
    </row>
    <row r="502">
      <c r="A502" s="1"/>
      <c r="C502" s="1"/>
      <c r="D502" s="1"/>
      <c r="E502" s="1"/>
      <c r="V502" s="1"/>
    </row>
    <row r="503">
      <c r="A503" s="1"/>
      <c r="C503" s="1"/>
      <c r="D503" s="1"/>
      <c r="E503" s="1"/>
      <c r="V503" s="1"/>
    </row>
    <row r="504">
      <c r="A504" s="1"/>
      <c r="C504" s="1"/>
      <c r="D504" s="1"/>
      <c r="E504" s="1"/>
      <c r="V504" s="1"/>
    </row>
    <row r="505">
      <c r="A505" s="1"/>
      <c r="C505" s="1"/>
      <c r="D505" s="1"/>
      <c r="E505" s="1"/>
      <c r="V505" s="1"/>
    </row>
    <row r="506">
      <c r="A506" s="1"/>
      <c r="C506" s="1"/>
      <c r="D506" s="1"/>
      <c r="E506" s="1"/>
      <c r="V506" s="1"/>
    </row>
    <row r="507">
      <c r="A507" s="1"/>
      <c r="C507" s="1"/>
      <c r="D507" s="1"/>
      <c r="E507" s="1"/>
      <c r="V507" s="1"/>
    </row>
    <row r="508">
      <c r="A508" s="1"/>
      <c r="C508" s="1"/>
      <c r="D508" s="1"/>
      <c r="E508" s="1"/>
      <c r="V508" s="1"/>
    </row>
    <row r="509">
      <c r="A509" s="1"/>
      <c r="C509" s="1"/>
      <c r="D509" s="1"/>
      <c r="E509" s="1"/>
      <c r="V509" s="1"/>
    </row>
    <row r="510">
      <c r="A510" s="1"/>
      <c r="C510" s="1"/>
      <c r="D510" s="1"/>
      <c r="E510" s="1"/>
      <c r="V510" s="1"/>
    </row>
    <row r="511">
      <c r="A511" s="1"/>
      <c r="C511" s="1"/>
      <c r="D511" s="1"/>
      <c r="E511" s="1"/>
      <c r="V511" s="1"/>
    </row>
    <row r="512">
      <c r="A512" s="1"/>
      <c r="C512" s="1"/>
      <c r="D512" s="1"/>
      <c r="E512" s="1"/>
      <c r="V512" s="1"/>
    </row>
    <row r="513">
      <c r="A513" s="1"/>
      <c r="C513" s="1"/>
      <c r="D513" s="1"/>
      <c r="E513" s="1"/>
      <c r="V513" s="1"/>
    </row>
    <row r="514">
      <c r="A514" s="1"/>
      <c r="C514" s="1"/>
      <c r="D514" s="1"/>
      <c r="E514" s="1"/>
      <c r="V514" s="1"/>
    </row>
    <row r="515">
      <c r="A515" s="1"/>
      <c r="C515" s="1"/>
      <c r="D515" s="1"/>
      <c r="E515" s="1"/>
      <c r="V515" s="1"/>
    </row>
    <row r="516">
      <c r="A516" s="1"/>
      <c r="C516" s="1"/>
      <c r="D516" s="1"/>
      <c r="E516" s="1"/>
      <c r="V516" s="1"/>
    </row>
    <row r="517">
      <c r="A517" s="1"/>
      <c r="C517" s="1"/>
      <c r="D517" s="1"/>
      <c r="E517" s="1"/>
      <c r="V517" s="1"/>
    </row>
    <row r="518">
      <c r="A518" s="1"/>
      <c r="C518" s="1"/>
      <c r="D518" s="1"/>
      <c r="E518" s="1"/>
      <c r="V518" s="1"/>
    </row>
    <row r="519">
      <c r="A519" s="1"/>
      <c r="C519" s="1"/>
      <c r="D519" s="1"/>
      <c r="E519" s="1"/>
      <c r="V519" s="1"/>
    </row>
    <row r="520">
      <c r="A520" s="1"/>
      <c r="C520" s="1"/>
      <c r="D520" s="1"/>
      <c r="E520" s="1"/>
      <c r="V520" s="1"/>
    </row>
    <row r="521">
      <c r="A521" s="1"/>
      <c r="C521" s="1"/>
      <c r="D521" s="1"/>
      <c r="E521" s="1"/>
      <c r="V521" s="1"/>
    </row>
    <row r="522">
      <c r="A522" s="1"/>
      <c r="C522" s="1"/>
      <c r="D522" s="1"/>
      <c r="E522" s="1"/>
      <c r="V522" s="1"/>
    </row>
    <row r="523">
      <c r="A523" s="1"/>
      <c r="C523" s="1"/>
      <c r="D523" s="1"/>
      <c r="E523" s="1"/>
      <c r="V523" s="1"/>
    </row>
    <row r="524">
      <c r="A524" s="1"/>
      <c r="C524" s="1"/>
      <c r="D524" s="1"/>
      <c r="E524" s="1"/>
      <c r="V524" s="1"/>
    </row>
    <row r="525">
      <c r="A525" s="1"/>
      <c r="C525" s="1"/>
      <c r="D525" s="1"/>
      <c r="E525" s="1"/>
      <c r="V525" s="1"/>
    </row>
    <row r="526">
      <c r="A526" s="1"/>
      <c r="C526" s="1"/>
      <c r="D526" s="1"/>
      <c r="E526" s="1"/>
      <c r="V526" s="1"/>
    </row>
    <row r="527">
      <c r="A527" s="1"/>
      <c r="C527" s="1"/>
      <c r="D527" s="1"/>
      <c r="E527" s="1"/>
      <c r="V527" s="1"/>
    </row>
    <row r="528">
      <c r="A528" s="1"/>
      <c r="C528" s="1"/>
      <c r="D528" s="1"/>
      <c r="E528" s="1"/>
      <c r="V528" s="1"/>
    </row>
    <row r="529">
      <c r="A529" s="1"/>
      <c r="C529" s="1"/>
      <c r="D529" s="1"/>
      <c r="E529" s="1"/>
      <c r="V529" s="1"/>
    </row>
    <row r="530">
      <c r="A530" s="1"/>
      <c r="C530" s="1"/>
      <c r="D530" s="1"/>
      <c r="E530" s="1"/>
      <c r="V530" s="1"/>
    </row>
    <row r="531">
      <c r="A531" s="1"/>
      <c r="C531" s="1"/>
      <c r="D531" s="1"/>
      <c r="E531" s="1"/>
      <c r="V531" s="1"/>
    </row>
    <row r="532">
      <c r="A532" s="1"/>
      <c r="C532" s="1"/>
      <c r="D532" s="1"/>
      <c r="E532" s="1"/>
      <c r="V532" s="1"/>
    </row>
    <row r="533">
      <c r="A533" s="1"/>
      <c r="C533" s="1"/>
      <c r="D533" s="1"/>
      <c r="E533" s="1"/>
      <c r="V533" s="1"/>
    </row>
    <row r="534">
      <c r="A534" s="1"/>
      <c r="C534" s="1"/>
      <c r="D534" s="1"/>
      <c r="E534" s="1"/>
      <c r="V534" s="1"/>
    </row>
    <row r="535">
      <c r="A535" s="1"/>
      <c r="C535" s="1"/>
      <c r="D535" s="1"/>
      <c r="E535" s="1"/>
      <c r="V535" s="1"/>
    </row>
    <row r="536">
      <c r="A536" s="1"/>
      <c r="C536" s="1"/>
      <c r="D536" s="1"/>
      <c r="E536" s="1"/>
      <c r="V536" s="1"/>
    </row>
    <row r="537">
      <c r="A537" s="1"/>
      <c r="C537" s="1"/>
      <c r="D537" s="1"/>
      <c r="E537" s="1"/>
      <c r="V537" s="1"/>
    </row>
    <row r="538">
      <c r="A538" s="1"/>
      <c r="C538" s="1"/>
      <c r="D538" s="1"/>
      <c r="E538" s="1"/>
      <c r="V538" s="1"/>
    </row>
    <row r="539">
      <c r="A539" s="1"/>
      <c r="C539" s="1"/>
      <c r="D539" s="1"/>
      <c r="E539" s="1"/>
      <c r="V539" s="1"/>
    </row>
    <row r="540">
      <c r="A540" s="1"/>
      <c r="C540" s="1"/>
      <c r="D540" s="1"/>
      <c r="E540" s="1"/>
      <c r="V540" s="1"/>
    </row>
    <row r="541">
      <c r="A541" s="1"/>
      <c r="C541" s="1"/>
      <c r="D541" s="1"/>
      <c r="E541" s="1"/>
      <c r="V541" s="1"/>
    </row>
    <row r="542">
      <c r="A542" s="1"/>
      <c r="C542" s="1"/>
      <c r="D542" s="1"/>
      <c r="E542" s="1"/>
      <c r="V542" s="1"/>
    </row>
    <row r="543">
      <c r="A543" s="1"/>
      <c r="C543" s="1"/>
      <c r="D543" s="1"/>
      <c r="E543" s="1"/>
      <c r="V543" s="1"/>
    </row>
    <row r="544">
      <c r="A544" s="1"/>
      <c r="C544" s="1"/>
      <c r="D544" s="1"/>
      <c r="E544" s="1"/>
      <c r="V544" s="1"/>
    </row>
    <row r="545">
      <c r="A545" s="1"/>
      <c r="C545" s="1"/>
      <c r="D545" s="1"/>
      <c r="E545" s="1"/>
      <c r="V545" s="1"/>
    </row>
    <row r="546">
      <c r="A546" s="1"/>
      <c r="C546" s="1"/>
      <c r="D546" s="1"/>
      <c r="E546" s="1"/>
      <c r="V546" s="1"/>
    </row>
    <row r="547">
      <c r="A547" s="1"/>
      <c r="C547" s="1"/>
      <c r="D547" s="1"/>
      <c r="E547" s="1"/>
      <c r="V547" s="1"/>
    </row>
    <row r="548">
      <c r="A548" s="1"/>
      <c r="C548" s="1"/>
      <c r="D548" s="1"/>
      <c r="E548" s="1"/>
      <c r="V548" s="1"/>
    </row>
    <row r="549">
      <c r="A549" s="1"/>
      <c r="C549" s="1"/>
      <c r="D549" s="1"/>
      <c r="E549" s="1"/>
      <c r="V549" s="1"/>
    </row>
    <row r="550">
      <c r="A550" s="1"/>
      <c r="C550" s="1"/>
      <c r="D550" s="1"/>
      <c r="E550" s="1"/>
      <c r="V550" s="1"/>
    </row>
    <row r="551">
      <c r="A551" s="1"/>
      <c r="C551" s="1"/>
      <c r="D551" s="1"/>
      <c r="E551" s="1"/>
      <c r="V551" s="1"/>
    </row>
    <row r="552">
      <c r="A552" s="1"/>
      <c r="C552" s="1"/>
      <c r="D552" s="1"/>
      <c r="E552" s="1"/>
      <c r="V552" s="1"/>
    </row>
    <row r="553">
      <c r="A553" s="1"/>
      <c r="C553" s="1"/>
      <c r="D553" s="1"/>
      <c r="E553" s="1"/>
      <c r="V553" s="1"/>
    </row>
    <row r="554">
      <c r="A554" s="1"/>
      <c r="C554" s="1"/>
      <c r="D554" s="1"/>
      <c r="E554" s="1"/>
      <c r="V554" s="1"/>
    </row>
    <row r="555">
      <c r="A555" s="1"/>
      <c r="C555" s="1"/>
      <c r="D555" s="1"/>
      <c r="E555" s="1"/>
      <c r="V555" s="1"/>
    </row>
    <row r="556">
      <c r="A556" s="1"/>
      <c r="C556" s="1"/>
      <c r="D556" s="1"/>
      <c r="E556" s="1"/>
      <c r="V556" s="1"/>
    </row>
    <row r="557">
      <c r="A557" s="1"/>
      <c r="C557" s="1"/>
      <c r="D557" s="1"/>
      <c r="E557" s="1"/>
      <c r="V557" s="1"/>
    </row>
    <row r="558">
      <c r="A558" s="1"/>
      <c r="C558" s="1"/>
      <c r="D558" s="1"/>
      <c r="E558" s="1"/>
      <c r="V558" s="1"/>
    </row>
    <row r="559">
      <c r="A559" s="1"/>
      <c r="C559" s="1"/>
      <c r="D559" s="1"/>
      <c r="E559" s="1"/>
      <c r="V559" s="1"/>
    </row>
    <row r="560">
      <c r="A560" s="1"/>
      <c r="C560" s="1"/>
      <c r="D560" s="1"/>
      <c r="E560" s="1"/>
      <c r="V560" s="1"/>
    </row>
    <row r="561">
      <c r="A561" s="1"/>
      <c r="C561" s="1"/>
      <c r="D561" s="1"/>
      <c r="E561" s="1"/>
      <c r="V561" s="1"/>
    </row>
    <row r="562">
      <c r="A562" s="1"/>
      <c r="C562" s="1"/>
      <c r="D562" s="1"/>
      <c r="E562" s="1"/>
      <c r="V562" s="1"/>
    </row>
    <row r="563">
      <c r="A563" s="1"/>
      <c r="C563" s="1"/>
      <c r="D563" s="1"/>
      <c r="E563" s="1"/>
      <c r="V563" s="1"/>
    </row>
    <row r="564">
      <c r="A564" s="1"/>
      <c r="C564" s="1"/>
      <c r="D564" s="1"/>
      <c r="E564" s="1"/>
      <c r="V564" s="1"/>
    </row>
    <row r="565">
      <c r="A565" s="1"/>
      <c r="C565" s="1"/>
      <c r="D565" s="1"/>
      <c r="E565" s="1"/>
      <c r="V565" s="1"/>
    </row>
    <row r="566">
      <c r="A566" s="1"/>
      <c r="C566" s="1"/>
      <c r="D566" s="1"/>
      <c r="E566" s="1"/>
      <c r="V566" s="1"/>
    </row>
    <row r="567">
      <c r="A567" s="1"/>
      <c r="C567" s="1"/>
      <c r="D567" s="1"/>
      <c r="E567" s="1"/>
      <c r="V567" s="1"/>
    </row>
    <row r="568">
      <c r="A568" s="1"/>
      <c r="C568" s="1"/>
      <c r="D568" s="1"/>
      <c r="E568" s="1"/>
      <c r="V568" s="1"/>
    </row>
    <row r="569">
      <c r="A569" s="1"/>
      <c r="C569" s="1"/>
      <c r="D569" s="1"/>
      <c r="E569" s="1"/>
      <c r="V569" s="1"/>
    </row>
    <row r="570">
      <c r="A570" s="1"/>
      <c r="C570" s="1"/>
      <c r="D570" s="1"/>
      <c r="E570" s="1"/>
      <c r="V570" s="1"/>
    </row>
    <row r="571">
      <c r="A571" s="1"/>
      <c r="C571" s="1"/>
      <c r="D571" s="1"/>
      <c r="E571" s="1"/>
      <c r="V571" s="1"/>
    </row>
    <row r="572">
      <c r="A572" s="1"/>
      <c r="C572" s="1"/>
      <c r="D572" s="1"/>
      <c r="E572" s="1"/>
      <c r="V572" s="1"/>
    </row>
    <row r="573">
      <c r="A573" s="1"/>
      <c r="C573" s="1"/>
      <c r="D573" s="1"/>
      <c r="E573" s="1"/>
      <c r="V573" s="1"/>
    </row>
    <row r="574">
      <c r="A574" s="1"/>
      <c r="C574" s="1"/>
      <c r="D574" s="1"/>
      <c r="E574" s="1"/>
      <c r="V574" s="1"/>
    </row>
    <row r="575">
      <c r="A575" s="1"/>
      <c r="C575" s="1"/>
      <c r="D575" s="1"/>
      <c r="E575" s="1"/>
      <c r="V575" s="1"/>
    </row>
    <row r="576">
      <c r="A576" s="1"/>
      <c r="C576" s="1"/>
      <c r="D576" s="1"/>
      <c r="E576" s="1"/>
      <c r="V576" s="1"/>
    </row>
    <row r="577">
      <c r="A577" s="1"/>
      <c r="C577" s="1"/>
      <c r="D577" s="1"/>
      <c r="E577" s="1"/>
      <c r="V577" s="1"/>
    </row>
    <row r="578">
      <c r="A578" s="1"/>
      <c r="C578" s="1"/>
      <c r="D578" s="1"/>
      <c r="E578" s="1"/>
      <c r="V578" s="1"/>
    </row>
    <row r="579">
      <c r="A579" s="1"/>
      <c r="C579" s="1"/>
      <c r="D579" s="1"/>
      <c r="E579" s="1"/>
      <c r="V579" s="1"/>
    </row>
    <row r="580">
      <c r="A580" s="1"/>
      <c r="C580" s="1"/>
      <c r="D580" s="1"/>
      <c r="E580" s="1"/>
      <c r="V580" s="1"/>
    </row>
    <row r="581">
      <c r="A581" s="1"/>
      <c r="C581" s="1"/>
      <c r="D581" s="1"/>
      <c r="E581" s="1"/>
      <c r="V581" s="1"/>
    </row>
    <row r="582">
      <c r="A582" s="1"/>
      <c r="C582" s="1"/>
      <c r="D582" s="1"/>
      <c r="E582" s="1"/>
      <c r="V582" s="1"/>
    </row>
    <row r="583">
      <c r="A583" s="1"/>
      <c r="C583" s="1"/>
      <c r="D583" s="1"/>
      <c r="E583" s="1"/>
      <c r="V583" s="1"/>
    </row>
    <row r="584">
      <c r="A584" s="1"/>
      <c r="C584" s="1"/>
      <c r="D584" s="1"/>
      <c r="E584" s="1"/>
      <c r="V584" s="1"/>
    </row>
    <row r="585">
      <c r="A585" s="1"/>
      <c r="C585" s="1"/>
      <c r="D585" s="1"/>
      <c r="E585" s="1"/>
      <c r="V585" s="1"/>
    </row>
    <row r="586">
      <c r="A586" s="1"/>
      <c r="C586" s="1"/>
      <c r="D586" s="1"/>
      <c r="E586" s="1"/>
      <c r="V586" s="1"/>
    </row>
    <row r="587">
      <c r="A587" s="1"/>
      <c r="C587" s="1"/>
      <c r="D587" s="1"/>
      <c r="E587" s="1"/>
      <c r="V587" s="1"/>
    </row>
    <row r="588">
      <c r="A588" s="1"/>
      <c r="C588" s="1"/>
      <c r="D588" s="1"/>
      <c r="E588" s="1"/>
      <c r="V588" s="1"/>
    </row>
    <row r="589">
      <c r="A589" s="1"/>
      <c r="C589" s="1"/>
      <c r="D589" s="1"/>
      <c r="E589" s="1"/>
      <c r="V589" s="1"/>
    </row>
    <row r="590">
      <c r="A590" s="1"/>
      <c r="C590" s="1"/>
      <c r="D590" s="1"/>
      <c r="E590" s="1"/>
      <c r="V590" s="1"/>
    </row>
    <row r="591">
      <c r="A591" s="1"/>
      <c r="C591" s="1"/>
      <c r="D591" s="1"/>
      <c r="E591" s="1"/>
      <c r="V591" s="1"/>
    </row>
    <row r="592">
      <c r="A592" s="1"/>
      <c r="C592" s="1"/>
      <c r="D592" s="1"/>
      <c r="E592" s="1"/>
      <c r="V592" s="1"/>
    </row>
    <row r="593">
      <c r="A593" s="1"/>
      <c r="C593" s="1"/>
      <c r="D593" s="1"/>
      <c r="E593" s="1"/>
      <c r="V593" s="1"/>
    </row>
    <row r="594">
      <c r="A594" s="1"/>
      <c r="C594" s="1"/>
      <c r="D594" s="1"/>
      <c r="E594" s="1"/>
      <c r="V594" s="1"/>
    </row>
    <row r="595">
      <c r="A595" s="1"/>
      <c r="C595" s="1"/>
      <c r="D595" s="1"/>
      <c r="E595" s="1"/>
      <c r="V595" s="1"/>
    </row>
    <row r="596">
      <c r="A596" s="1"/>
      <c r="C596" s="1"/>
      <c r="D596" s="1"/>
      <c r="E596" s="1"/>
      <c r="V596" s="1"/>
    </row>
    <row r="597">
      <c r="A597" s="1"/>
      <c r="C597" s="1"/>
      <c r="D597" s="1"/>
      <c r="E597" s="1"/>
      <c r="V597" s="1"/>
    </row>
    <row r="598">
      <c r="A598" s="1"/>
      <c r="C598" s="1"/>
      <c r="D598" s="1"/>
      <c r="E598" s="1"/>
      <c r="V598" s="1"/>
    </row>
    <row r="599">
      <c r="A599" s="1"/>
      <c r="C599" s="1"/>
      <c r="D599" s="1"/>
      <c r="E599" s="1"/>
      <c r="V599" s="1"/>
    </row>
    <row r="600">
      <c r="A600" s="1"/>
      <c r="C600" s="1"/>
      <c r="D600" s="1"/>
      <c r="E600" s="1"/>
      <c r="V600" s="1"/>
    </row>
    <row r="601">
      <c r="A601" s="1"/>
      <c r="C601" s="1"/>
      <c r="D601" s="1"/>
      <c r="E601" s="1"/>
      <c r="V601" s="1"/>
    </row>
    <row r="602">
      <c r="A602" s="1"/>
      <c r="C602" s="1"/>
      <c r="D602" s="1"/>
      <c r="E602" s="1"/>
      <c r="V602" s="1"/>
    </row>
    <row r="603">
      <c r="A603" s="1"/>
      <c r="C603" s="1"/>
      <c r="D603" s="1"/>
      <c r="E603" s="1"/>
      <c r="V603" s="1"/>
    </row>
    <row r="604">
      <c r="A604" s="1"/>
      <c r="C604" s="1"/>
      <c r="D604" s="1"/>
      <c r="E604" s="1"/>
      <c r="V604" s="1"/>
    </row>
    <row r="605">
      <c r="A605" s="1"/>
      <c r="C605" s="1"/>
      <c r="D605" s="1"/>
      <c r="E605" s="1"/>
      <c r="V605" s="1"/>
    </row>
    <row r="606">
      <c r="A606" s="1"/>
      <c r="C606" s="1"/>
      <c r="D606" s="1"/>
      <c r="E606" s="1"/>
      <c r="V606" s="1"/>
    </row>
    <row r="607">
      <c r="A607" s="1"/>
      <c r="C607" s="1"/>
      <c r="D607" s="1"/>
      <c r="E607" s="1"/>
      <c r="V607" s="1"/>
    </row>
    <row r="608">
      <c r="A608" s="1"/>
      <c r="C608" s="1"/>
      <c r="D608" s="1"/>
      <c r="E608" s="1"/>
      <c r="V608" s="1"/>
    </row>
    <row r="609">
      <c r="A609" s="1"/>
      <c r="C609" s="1"/>
      <c r="D609" s="1"/>
      <c r="E609" s="1"/>
      <c r="V609" s="1"/>
    </row>
    <row r="610">
      <c r="A610" s="1"/>
      <c r="C610" s="1"/>
      <c r="D610" s="1"/>
      <c r="E610" s="1"/>
      <c r="V610" s="1"/>
    </row>
    <row r="611">
      <c r="A611" s="1"/>
      <c r="C611" s="1"/>
      <c r="D611" s="1"/>
      <c r="E611" s="1"/>
      <c r="V611" s="1"/>
    </row>
    <row r="612">
      <c r="A612" s="1"/>
      <c r="C612" s="1"/>
      <c r="D612" s="1"/>
      <c r="E612" s="1"/>
      <c r="V612" s="1"/>
    </row>
    <row r="613">
      <c r="A613" s="1"/>
      <c r="C613" s="1"/>
      <c r="D613" s="1"/>
      <c r="E613" s="1"/>
      <c r="V613" s="1"/>
    </row>
    <row r="614">
      <c r="A614" s="1"/>
      <c r="C614" s="1"/>
      <c r="D614" s="1"/>
      <c r="E614" s="1"/>
      <c r="V614" s="1"/>
    </row>
    <row r="615">
      <c r="A615" s="1"/>
      <c r="C615" s="1"/>
      <c r="D615" s="1"/>
      <c r="E615" s="1"/>
      <c r="V615" s="1"/>
    </row>
    <row r="616">
      <c r="A616" s="1"/>
      <c r="C616" s="1"/>
      <c r="D616" s="1"/>
      <c r="E616" s="1"/>
      <c r="V616" s="1"/>
    </row>
    <row r="617">
      <c r="A617" s="1"/>
      <c r="C617" s="1"/>
      <c r="D617" s="1"/>
      <c r="E617" s="1"/>
      <c r="V617" s="1"/>
    </row>
    <row r="618">
      <c r="A618" s="1"/>
      <c r="C618" s="1"/>
      <c r="D618" s="1"/>
      <c r="E618" s="1"/>
      <c r="V618" s="1"/>
    </row>
    <row r="619">
      <c r="A619" s="1"/>
      <c r="C619" s="1"/>
      <c r="D619" s="1"/>
      <c r="E619" s="1"/>
      <c r="V619" s="1"/>
    </row>
    <row r="620">
      <c r="A620" s="1"/>
      <c r="C620" s="1"/>
      <c r="D620" s="1"/>
      <c r="E620" s="1"/>
      <c r="V620" s="1"/>
    </row>
    <row r="621">
      <c r="A621" s="1"/>
      <c r="C621" s="1"/>
      <c r="D621" s="1"/>
      <c r="E621" s="1"/>
      <c r="V621" s="1"/>
    </row>
    <row r="622">
      <c r="A622" s="1"/>
      <c r="C622" s="1"/>
      <c r="D622" s="1"/>
      <c r="E622" s="1"/>
      <c r="V622" s="1"/>
    </row>
    <row r="623">
      <c r="A623" s="1"/>
      <c r="C623" s="1"/>
      <c r="D623" s="1"/>
      <c r="E623" s="1"/>
      <c r="V623" s="1"/>
    </row>
    <row r="624">
      <c r="A624" s="1"/>
      <c r="C624" s="1"/>
      <c r="D624" s="1"/>
      <c r="E624" s="1"/>
      <c r="V624" s="1"/>
    </row>
    <row r="625">
      <c r="A625" s="1"/>
      <c r="C625" s="1"/>
      <c r="D625" s="1"/>
      <c r="E625" s="1"/>
      <c r="V625" s="1"/>
    </row>
    <row r="626">
      <c r="A626" s="1"/>
      <c r="C626" s="1"/>
      <c r="D626" s="1"/>
      <c r="E626" s="1"/>
      <c r="V626" s="1"/>
    </row>
    <row r="627">
      <c r="A627" s="1"/>
      <c r="C627" s="1"/>
      <c r="D627" s="1"/>
      <c r="E627" s="1"/>
      <c r="V627" s="1"/>
    </row>
    <row r="628">
      <c r="A628" s="1"/>
      <c r="C628" s="1"/>
      <c r="D628" s="1"/>
      <c r="E628" s="1"/>
      <c r="V628" s="1"/>
    </row>
    <row r="629">
      <c r="A629" s="1"/>
      <c r="C629" s="1"/>
      <c r="D629" s="1"/>
      <c r="E629" s="1"/>
      <c r="V629" s="1"/>
    </row>
    <row r="630">
      <c r="A630" s="1"/>
      <c r="C630" s="1"/>
      <c r="D630" s="1"/>
      <c r="E630" s="1"/>
      <c r="V630" s="1"/>
    </row>
    <row r="631">
      <c r="A631" s="1"/>
      <c r="C631" s="1"/>
      <c r="D631" s="1"/>
      <c r="E631" s="1"/>
      <c r="V631" s="1"/>
    </row>
    <row r="632">
      <c r="A632" s="1"/>
      <c r="C632" s="1"/>
      <c r="D632" s="1"/>
      <c r="E632" s="1"/>
      <c r="V632" s="1"/>
    </row>
    <row r="633">
      <c r="A633" s="1"/>
      <c r="C633" s="1"/>
      <c r="D633" s="1"/>
      <c r="E633" s="1"/>
      <c r="V633" s="1"/>
    </row>
    <row r="634">
      <c r="A634" s="1"/>
      <c r="C634" s="1"/>
      <c r="D634" s="1"/>
      <c r="E634" s="1"/>
      <c r="V634" s="1"/>
    </row>
    <row r="635">
      <c r="A635" s="1"/>
      <c r="C635" s="1"/>
      <c r="D635" s="1"/>
      <c r="E635" s="1"/>
      <c r="V635" s="1"/>
    </row>
    <row r="636">
      <c r="A636" s="1"/>
      <c r="C636" s="1"/>
      <c r="D636" s="1"/>
      <c r="E636" s="1"/>
      <c r="V636" s="1"/>
    </row>
    <row r="637">
      <c r="A637" s="1"/>
      <c r="C637" s="1"/>
      <c r="D637" s="1"/>
      <c r="E637" s="1"/>
      <c r="V637" s="1"/>
    </row>
    <row r="638">
      <c r="A638" s="1"/>
      <c r="C638" s="1"/>
      <c r="D638" s="1"/>
      <c r="E638" s="1"/>
      <c r="V638" s="1"/>
    </row>
    <row r="639">
      <c r="A639" s="1"/>
      <c r="C639" s="1"/>
      <c r="D639" s="1"/>
      <c r="E639" s="1"/>
      <c r="V639" s="1"/>
    </row>
    <row r="640">
      <c r="A640" s="1"/>
      <c r="C640" s="1"/>
      <c r="D640" s="1"/>
      <c r="E640" s="1"/>
      <c r="V640" s="1"/>
    </row>
    <row r="641">
      <c r="A641" s="1"/>
      <c r="C641" s="1"/>
      <c r="D641" s="1"/>
      <c r="E641" s="1"/>
      <c r="V641" s="1"/>
    </row>
    <row r="642">
      <c r="A642" s="1"/>
      <c r="C642" s="1"/>
      <c r="D642" s="1"/>
      <c r="E642" s="1"/>
      <c r="V642" s="1"/>
    </row>
    <row r="643">
      <c r="A643" s="1"/>
      <c r="C643" s="1"/>
      <c r="D643" s="1"/>
      <c r="E643" s="1"/>
      <c r="V643" s="1"/>
    </row>
    <row r="644">
      <c r="A644" s="1"/>
      <c r="C644" s="1"/>
      <c r="D644" s="1"/>
      <c r="E644" s="1"/>
      <c r="V644" s="1"/>
    </row>
    <row r="645">
      <c r="A645" s="1"/>
      <c r="C645" s="1"/>
      <c r="D645" s="1"/>
      <c r="E645" s="1"/>
      <c r="V645" s="1"/>
    </row>
    <row r="646">
      <c r="A646" s="1"/>
      <c r="C646" s="1"/>
      <c r="D646" s="1"/>
      <c r="E646" s="1"/>
      <c r="V646" s="1"/>
    </row>
    <row r="647">
      <c r="A647" s="1"/>
      <c r="C647" s="1"/>
      <c r="D647" s="1"/>
      <c r="E647" s="1"/>
      <c r="V647" s="1"/>
    </row>
    <row r="648">
      <c r="A648" s="1"/>
      <c r="C648" s="1"/>
      <c r="D648" s="1"/>
      <c r="E648" s="1"/>
      <c r="V648" s="1"/>
    </row>
    <row r="649">
      <c r="A649" s="1"/>
      <c r="C649" s="1"/>
      <c r="D649" s="1"/>
      <c r="E649" s="1"/>
      <c r="V649" s="1"/>
    </row>
    <row r="650">
      <c r="A650" s="1"/>
      <c r="C650" s="1"/>
      <c r="D650" s="1"/>
      <c r="E650" s="1"/>
      <c r="V650" s="1"/>
    </row>
    <row r="651">
      <c r="A651" s="1"/>
      <c r="C651" s="1"/>
      <c r="D651" s="1"/>
      <c r="E651" s="1"/>
      <c r="V651" s="1"/>
    </row>
    <row r="652">
      <c r="A652" s="1"/>
      <c r="C652" s="1"/>
      <c r="D652" s="1"/>
      <c r="E652" s="1"/>
      <c r="V652" s="1"/>
    </row>
    <row r="653">
      <c r="A653" s="1"/>
      <c r="C653" s="1"/>
      <c r="D653" s="1"/>
      <c r="E653" s="1"/>
      <c r="V653" s="1"/>
    </row>
    <row r="654">
      <c r="A654" s="1"/>
      <c r="C654" s="1"/>
      <c r="D654" s="1"/>
      <c r="E654" s="1"/>
      <c r="V654" s="1"/>
    </row>
    <row r="655">
      <c r="A655" s="1"/>
      <c r="C655" s="1"/>
      <c r="D655" s="1"/>
      <c r="E655" s="1"/>
      <c r="V655" s="1"/>
    </row>
    <row r="656">
      <c r="A656" s="1"/>
      <c r="C656" s="1"/>
      <c r="D656" s="1"/>
      <c r="E656" s="1"/>
      <c r="V656" s="1"/>
    </row>
    <row r="657">
      <c r="A657" s="1"/>
      <c r="C657" s="1"/>
      <c r="D657" s="1"/>
      <c r="E657" s="1"/>
      <c r="V657" s="1"/>
    </row>
    <row r="658">
      <c r="A658" s="1"/>
      <c r="C658" s="1"/>
      <c r="D658" s="1"/>
      <c r="E658" s="1"/>
      <c r="V658" s="1"/>
    </row>
    <row r="659">
      <c r="A659" s="1"/>
      <c r="C659" s="1"/>
      <c r="D659" s="1"/>
      <c r="E659" s="1"/>
      <c r="V659" s="1"/>
    </row>
    <row r="660">
      <c r="A660" s="1"/>
      <c r="C660" s="1"/>
      <c r="D660" s="1"/>
      <c r="E660" s="1"/>
      <c r="V660" s="1"/>
    </row>
    <row r="661">
      <c r="A661" s="1"/>
      <c r="C661" s="1"/>
      <c r="D661" s="1"/>
      <c r="E661" s="1"/>
      <c r="V661" s="1"/>
    </row>
    <row r="662">
      <c r="A662" s="1"/>
      <c r="C662" s="1"/>
      <c r="D662" s="1"/>
      <c r="E662" s="1"/>
      <c r="V662" s="1"/>
    </row>
    <row r="663">
      <c r="A663" s="1"/>
      <c r="C663" s="1"/>
      <c r="D663" s="1"/>
      <c r="E663" s="1"/>
      <c r="V663" s="1"/>
    </row>
    <row r="664">
      <c r="A664" s="1"/>
      <c r="C664" s="1"/>
      <c r="D664" s="1"/>
      <c r="E664" s="1"/>
      <c r="V664" s="1"/>
    </row>
    <row r="665">
      <c r="A665" s="1"/>
      <c r="C665" s="1"/>
      <c r="D665" s="1"/>
      <c r="E665" s="1"/>
      <c r="V665" s="1"/>
    </row>
    <row r="666">
      <c r="A666" s="1"/>
      <c r="C666" s="1"/>
      <c r="D666" s="1"/>
      <c r="E666" s="1"/>
      <c r="V666" s="1"/>
    </row>
    <row r="667">
      <c r="A667" s="1"/>
      <c r="C667" s="1"/>
      <c r="D667" s="1"/>
      <c r="E667" s="1"/>
      <c r="V667" s="1"/>
    </row>
    <row r="668">
      <c r="A668" s="1"/>
      <c r="C668" s="1"/>
      <c r="D668" s="1"/>
      <c r="E668" s="1"/>
      <c r="V668" s="1"/>
    </row>
    <row r="669">
      <c r="A669" s="1"/>
      <c r="C669" s="1"/>
      <c r="D669" s="1"/>
      <c r="E669" s="1"/>
      <c r="V669" s="1"/>
    </row>
    <row r="670">
      <c r="A670" s="1"/>
      <c r="C670" s="1"/>
      <c r="D670" s="1"/>
      <c r="E670" s="1"/>
      <c r="V670" s="1"/>
    </row>
    <row r="671">
      <c r="A671" s="1"/>
      <c r="C671" s="1"/>
      <c r="D671" s="1"/>
      <c r="E671" s="1"/>
      <c r="V671" s="1"/>
    </row>
    <row r="672">
      <c r="A672" s="1"/>
      <c r="C672" s="1"/>
      <c r="D672" s="1"/>
      <c r="E672" s="1"/>
      <c r="V672" s="1"/>
    </row>
    <row r="673">
      <c r="A673" s="1"/>
      <c r="C673" s="1"/>
      <c r="D673" s="1"/>
      <c r="E673" s="1"/>
      <c r="V673" s="1"/>
    </row>
    <row r="674">
      <c r="A674" s="1"/>
      <c r="C674" s="1"/>
      <c r="D674" s="1"/>
      <c r="E674" s="1"/>
      <c r="V674" s="1"/>
    </row>
    <row r="675">
      <c r="A675" s="1"/>
      <c r="C675" s="1"/>
      <c r="D675" s="1"/>
      <c r="E675" s="1"/>
      <c r="V675" s="1"/>
    </row>
    <row r="676">
      <c r="A676" s="1"/>
      <c r="C676" s="1"/>
      <c r="D676" s="1"/>
      <c r="E676" s="1"/>
      <c r="V676" s="1"/>
    </row>
    <row r="677">
      <c r="A677" s="1"/>
      <c r="C677" s="1"/>
      <c r="D677" s="1"/>
      <c r="E677" s="1"/>
      <c r="V677" s="1"/>
    </row>
    <row r="678">
      <c r="A678" s="1"/>
      <c r="C678" s="1"/>
      <c r="D678" s="1"/>
      <c r="E678" s="1"/>
      <c r="V678" s="1"/>
    </row>
    <row r="679">
      <c r="A679" s="1"/>
      <c r="C679" s="1"/>
      <c r="D679" s="1"/>
      <c r="E679" s="1"/>
      <c r="V679" s="1"/>
    </row>
    <row r="680">
      <c r="A680" s="1"/>
      <c r="C680" s="1"/>
      <c r="D680" s="1"/>
      <c r="E680" s="1"/>
      <c r="V680" s="1"/>
    </row>
    <row r="681">
      <c r="A681" s="1"/>
      <c r="C681" s="1"/>
      <c r="D681" s="1"/>
      <c r="E681" s="1"/>
      <c r="V681" s="1"/>
    </row>
    <row r="682">
      <c r="A682" s="1"/>
      <c r="C682" s="1"/>
      <c r="D682" s="1"/>
      <c r="E682" s="1"/>
      <c r="V682" s="1"/>
    </row>
    <row r="683">
      <c r="A683" s="1"/>
      <c r="C683" s="1"/>
      <c r="D683" s="1"/>
      <c r="E683" s="1"/>
      <c r="V683" s="1"/>
    </row>
    <row r="684">
      <c r="A684" s="1"/>
      <c r="C684" s="1"/>
      <c r="D684" s="1"/>
      <c r="E684" s="1"/>
      <c r="V684" s="1"/>
    </row>
    <row r="685">
      <c r="A685" s="1"/>
      <c r="C685" s="1"/>
      <c r="D685" s="1"/>
      <c r="E685" s="1"/>
      <c r="V685" s="1"/>
    </row>
    <row r="686">
      <c r="A686" s="1"/>
      <c r="C686" s="1"/>
      <c r="D686" s="1"/>
      <c r="E686" s="1"/>
      <c r="V686" s="1"/>
    </row>
    <row r="687">
      <c r="A687" s="1"/>
      <c r="C687" s="1"/>
      <c r="D687" s="1"/>
      <c r="E687" s="1"/>
      <c r="V687" s="1"/>
    </row>
    <row r="688">
      <c r="A688" s="1"/>
      <c r="C688" s="1"/>
      <c r="D688" s="1"/>
      <c r="E688" s="1"/>
      <c r="V688" s="1"/>
    </row>
    <row r="689">
      <c r="A689" s="1"/>
      <c r="C689" s="1"/>
      <c r="D689" s="1"/>
      <c r="E689" s="1"/>
      <c r="V689" s="1"/>
    </row>
    <row r="690">
      <c r="A690" s="1"/>
      <c r="C690" s="1"/>
      <c r="D690" s="1"/>
      <c r="E690" s="1"/>
      <c r="V690" s="1"/>
    </row>
    <row r="691">
      <c r="A691" s="1"/>
      <c r="C691" s="1"/>
      <c r="D691" s="1"/>
      <c r="E691" s="1"/>
      <c r="V691" s="1"/>
    </row>
    <row r="692">
      <c r="A692" s="1"/>
      <c r="C692" s="1"/>
      <c r="D692" s="1"/>
      <c r="E692" s="1"/>
      <c r="V692" s="1"/>
    </row>
    <row r="693">
      <c r="A693" s="1"/>
      <c r="C693" s="1"/>
      <c r="D693" s="1"/>
      <c r="E693" s="1"/>
      <c r="V693" s="1"/>
    </row>
    <row r="694">
      <c r="A694" s="1"/>
      <c r="C694" s="1"/>
      <c r="D694" s="1"/>
      <c r="E694" s="1"/>
      <c r="V694" s="1"/>
    </row>
    <row r="695">
      <c r="A695" s="1"/>
      <c r="C695" s="1"/>
      <c r="D695" s="1"/>
      <c r="E695" s="1"/>
      <c r="V695" s="1"/>
    </row>
    <row r="696">
      <c r="A696" s="1"/>
      <c r="C696" s="1"/>
      <c r="D696" s="1"/>
      <c r="E696" s="1"/>
      <c r="V696" s="1"/>
    </row>
    <row r="697">
      <c r="A697" s="1"/>
      <c r="C697" s="1"/>
      <c r="D697" s="1"/>
      <c r="E697" s="1"/>
      <c r="V697" s="1"/>
    </row>
    <row r="698">
      <c r="A698" s="1"/>
      <c r="C698" s="1"/>
      <c r="D698" s="1"/>
      <c r="E698" s="1"/>
      <c r="V698" s="1"/>
    </row>
    <row r="699">
      <c r="A699" s="1"/>
      <c r="C699" s="1"/>
      <c r="D699" s="1"/>
      <c r="E699" s="1"/>
      <c r="V699" s="1"/>
    </row>
    <row r="700">
      <c r="A700" s="1"/>
      <c r="C700" s="1"/>
      <c r="D700" s="1"/>
      <c r="E700" s="1"/>
      <c r="V700" s="1"/>
    </row>
    <row r="701">
      <c r="A701" s="1"/>
      <c r="C701" s="1"/>
      <c r="D701" s="1"/>
      <c r="E701" s="1"/>
      <c r="V701" s="1"/>
    </row>
    <row r="702">
      <c r="A702" s="1"/>
      <c r="C702" s="1"/>
      <c r="D702" s="1"/>
      <c r="E702" s="1"/>
      <c r="V702" s="1"/>
    </row>
    <row r="703">
      <c r="A703" s="1"/>
      <c r="C703" s="1"/>
      <c r="D703" s="1"/>
      <c r="E703" s="1"/>
      <c r="V703" s="1"/>
    </row>
    <row r="704">
      <c r="A704" s="1"/>
      <c r="C704" s="1"/>
      <c r="D704" s="1"/>
      <c r="E704" s="1"/>
      <c r="V704" s="1"/>
    </row>
    <row r="705">
      <c r="A705" s="1"/>
      <c r="C705" s="1"/>
      <c r="D705" s="1"/>
      <c r="E705" s="1"/>
      <c r="V705" s="1"/>
    </row>
    <row r="706">
      <c r="A706" s="1"/>
      <c r="C706" s="1"/>
      <c r="D706" s="1"/>
      <c r="E706" s="1"/>
      <c r="V706" s="1"/>
    </row>
    <row r="707">
      <c r="A707" s="1"/>
      <c r="C707" s="1"/>
      <c r="D707" s="1"/>
      <c r="E707" s="1"/>
      <c r="V707" s="1"/>
    </row>
    <row r="708">
      <c r="A708" s="1"/>
      <c r="C708" s="1"/>
      <c r="D708" s="1"/>
      <c r="E708" s="1"/>
      <c r="V708" s="1"/>
    </row>
    <row r="709">
      <c r="A709" s="1"/>
      <c r="C709" s="1"/>
      <c r="D709" s="1"/>
      <c r="E709" s="1"/>
      <c r="V709" s="1"/>
    </row>
    <row r="710">
      <c r="A710" s="1"/>
      <c r="C710" s="1"/>
      <c r="D710" s="1"/>
      <c r="E710" s="1"/>
      <c r="V710" s="1"/>
    </row>
    <row r="711">
      <c r="A711" s="1"/>
      <c r="C711" s="1"/>
      <c r="D711" s="1"/>
      <c r="E711" s="1"/>
      <c r="V711" s="1"/>
    </row>
    <row r="712">
      <c r="A712" s="1"/>
      <c r="C712" s="1"/>
      <c r="D712" s="1"/>
      <c r="E712" s="1"/>
      <c r="V712" s="1"/>
    </row>
    <row r="713">
      <c r="A713" s="1"/>
      <c r="C713" s="1"/>
      <c r="D713" s="1"/>
      <c r="E713" s="1"/>
      <c r="V713" s="1"/>
    </row>
    <row r="714">
      <c r="A714" s="1"/>
      <c r="C714" s="1"/>
      <c r="D714" s="1"/>
      <c r="E714" s="1"/>
      <c r="V714" s="1"/>
    </row>
    <row r="715">
      <c r="A715" s="1"/>
      <c r="C715" s="1"/>
      <c r="D715" s="1"/>
      <c r="E715" s="1"/>
      <c r="V715" s="1"/>
    </row>
    <row r="716">
      <c r="A716" s="1"/>
      <c r="C716" s="1"/>
      <c r="D716" s="1"/>
      <c r="E716" s="1"/>
      <c r="V716" s="1"/>
    </row>
    <row r="717">
      <c r="A717" s="1"/>
      <c r="C717" s="1"/>
      <c r="D717" s="1"/>
      <c r="E717" s="1"/>
      <c r="V717" s="1"/>
    </row>
    <row r="718">
      <c r="A718" s="1"/>
      <c r="C718" s="1"/>
      <c r="D718" s="1"/>
      <c r="E718" s="1"/>
      <c r="V718" s="1"/>
    </row>
    <row r="719">
      <c r="A719" s="1"/>
      <c r="C719" s="1"/>
      <c r="D719" s="1"/>
      <c r="E719" s="1"/>
      <c r="V719" s="1"/>
    </row>
    <row r="720">
      <c r="A720" s="1"/>
      <c r="C720" s="1"/>
      <c r="D720" s="1"/>
      <c r="E720" s="1"/>
      <c r="V720" s="1"/>
    </row>
    <row r="721">
      <c r="A721" s="1"/>
      <c r="C721" s="1"/>
      <c r="D721" s="1"/>
      <c r="E721" s="1"/>
      <c r="V721" s="1"/>
    </row>
    <row r="722">
      <c r="A722" s="1"/>
      <c r="C722" s="1"/>
      <c r="D722" s="1"/>
      <c r="E722" s="1"/>
      <c r="V722" s="1"/>
    </row>
    <row r="723">
      <c r="A723" s="1"/>
      <c r="C723" s="1"/>
      <c r="D723" s="1"/>
      <c r="E723" s="1"/>
      <c r="V723" s="1"/>
    </row>
    <row r="724">
      <c r="A724" s="1"/>
      <c r="C724" s="1"/>
      <c r="D724" s="1"/>
      <c r="E724" s="1"/>
      <c r="V724" s="1"/>
    </row>
    <row r="725">
      <c r="A725" s="1"/>
      <c r="C725" s="1"/>
      <c r="D725" s="1"/>
      <c r="E725" s="1"/>
      <c r="V725" s="1"/>
    </row>
    <row r="726">
      <c r="A726" s="1"/>
      <c r="C726" s="1"/>
      <c r="D726" s="1"/>
      <c r="E726" s="1"/>
      <c r="V726" s="1"/>
    </row>
    <row r="727">
      <c r="A727" s="1"/>
      <c r="C727" s="1"/>
      <c r="D727" s="1"/>
      <c r="E727" s="1"/>
      <c r="V727" s="1"/>
    </row>
    <row r="728">
      <c r="A728" s="1"/>
      <c r="C728" s="1"/>
      <c r="D728" s="1"/>
      <c r="E728" s="1"/>
      <c r="V728" s="1"/>
    </row>
    <row r="729">
      <c r="A729" s="1"/>
      <c r="C729" s="1"/>
      <c r="D729" s="1"/>
      <c r="E729" s="1"/>
      <c r="V729" s="1"/>
    </row>
    <row r="730">
      <c r="A730" s="1"/>
      <c r="C730" s="1"/>
      <c r="D730" s="1"/>
      <c r="E730" s="1"/>
      <c r="V730" s="1"/>
    </row>
    <row r="731">
      <c r="A731" s="1"/>
      <c r="C731" s="1"/>
      <c r="D731" s="1"/>
      <c r="E731" s="1"/>
      <c r="V731" s="1"/>
    </row>
    <row r="732">
      <c r="A732" s="1"/>
      <c r="C732" s="1"/>
      <c r="D732" s="1"/>
      <c r="E732" s="1"/>
      <c r="V732" s="1"/>
    </row>
    <row r="733">
      <c r="A733" s="1"/>
      <c r="C733" s="1"/>
      <c r="D733" s="1"/>
      <c r="E733" s="1"/>
      <c r="V733" s="1"/>
    </row>
    <row r="734">
      <c r="A734" s="1"/>
      <c r="C734" s="1"/>
      <c r="D734" s="1"/>
      <c r="E734" s="1"/>
      <c r="V734" s="1"/>
    </row>
    <row r="735">
      <c r="A735" s="1"/>
      <c r="C735" s="1"/>
      <c r="D735" s="1"/>
      <c r="E735" s="1"/>
      <c r="V735" s="1"/>
    </row>
    <row r="736">
      <c r="A736" s="1"/>
      <c r="C736" s="1"/>
      <c r="D736" s="1"/>
      <c r="E736" s="1"/>
      <c r="V736" s="1"/>
    </row>
    <row r="737">
      <c r="A737" s="1"/>
      <c r="C737" s="1"/>
      <c r="D737" s="1"/>
      <c r="E737" s="1"/>
      <c r="V737" s="1"/>
    </row>
    <row r="738">
      <c r="A738" s="1"/>
      <c r="C738" s="1"/>
      <c r="D738" s="1"/>
      <c r="E738" s="1"/>
      <c r="V738" s="1"/>
    </row>
    <row r="739">
      <c r="A739" s="1"/>
      <c r="C739" s="1"/>
      <c r="D739" s="1"/>
      <c r="E739" s="1"/>
      <c r="V739" s="1"/>
    </row>
    <row r="740">
      <c r="A740" s="1"/>
      <c r="C740" s="1"/>
      <c r="D740" s="1"/>
      <c r="E740" s="1"/>
      <c r="V740" s="1"/>
    </row>
    <row r="741">
      <c r="A741" s="1"/>
      <c r="C741" s="1"/>
      <c r="D741" s="1"/>
      <c r="E741" s="1"/>
      <c r="V741" s="1"/>
    </row>
    <row r="742">
      <c r="A742" s="1"/>
      <c r="C742" s="1"/>
      <c r="D742" s="1"/>
      <c r="E742" s="1"/>
      <c r="V742" s="1"/>
    </row>
    <row r="743">
      <c r="A743" s="1"/>
      <c r="C743" s="1"/>
      <c r="D743" s="1"/>
      <c r="E743" s="1"/>
      <c r="V743" s="1"/>
    </row>
    <row r="744">
      <c r="A744" s="1"/>
      <c r="C744" s="1"/>
      <c r="D744" s="1"/>
      <c r="E744" s="1"/>
      <c r="V744" s="1"/>
    </row>
    <row r="745">
      <c r="A745" s="1"/>
      <c r="C745" s="1"/>
      <c r="D745" s="1"/>
      <c r="E745" s="1"/>
      <c r="V745" s="1"/>
    </row>
    <row r="746">
      <c r="A746" s="1"/>
      <c r="C746" s="1"/>
      <c r="D746" s="1"/>
      <c r="E746" s="1"/>
      <c r="V746" s="1"/>
    </row>
    <row r="747">
      <c r="A747" s="1"/>
      <c r="C747" s="1"/>
      <c r="D747" s="1"/>
      <c r="E747" s="1"/>
      <c r="V747" s="1"/>
    </row>
    <row r="748">
      <c r="A748" s="1"/>
      <c r="C748" s="1"/>
      <c r="D748" s="1"/>
      <c r="E748" s="1"/>
      <c r="V748" s="1"/>
    </row>
    <row r="749">
      <c r="A749" s="1"/>
      <c r="C749" s="1"/>
      <c r="D749" s="1"/>
      <c r="E749" s="1"/>
      <c r="V749" s="1"/>
    </row>
    <row r="750">
      <c r="A750" s="1"/>
      <c r="C750" s="1"/>
      <c r="D750" s="1"/>
      <c r="E750" s="1"/>
      <c r="V750" s="1"/>
    </row>
    <row r="751">
      <c r="A751" s="1"/>
      <c r="C751" s="1"/>
      <c r="D751" s="1"/>
      <c r="E751" s="1"/>
      <c r="V751" s="1"/>
    </row>
    <row r="752">
      <c r="A752" s="1"/>
      <c r="C752" s="1"/>
      <c r="D752" s="1"/>
      <c r="E752" s="1"/>
      <c r="V752" s="1"/>
    </row>
    <row r="753">
      <c r="A753" s="1"/>
      <c r="C753" s="1"/>
      <c r="D753" s="1"/>
      <c r="E753" s="1"/>
      <c r="V753" s="1"/>
    </row>
    <row r="754">
      <c r="A754" s="1"/>
      <c r="C754" s="1"/>
      <c r="D754" s="1"/>
      <c r="E754" s="1"/>
      <c r="V754" s="1"/>
    </row>
    <row r="755">
      <c r="A755" s="1"/>
      <c r="C755" s="1"/>
      <c r="D755" s="1"/>
      <c r="E755" s="1"/>
      <c r="V755" s="1"/>
    </row>
    <row r="756">
      <c r="A756" s="1"/>
      <c r="C756" s="1"/>
      <c r="D756" s="1"/>
      <c r="E756" s="1"/>
      <c r="V756" s="1"/>
    </row>
    <row r="757">
      <c r="A757" s="1"/>
      <c r="C757" s="1"/>
      <c r="D757" s="1"/>
      <c r="E757" s="1"/>
      <c r="V757" s="1"/>
    </row>
    <row r="758">
      <c r="A758" s="1"/>
      <c r="C758" s="1"/>
      <c r="D758" s="1"/>
      <c r="E758" s="1"/>
      <c r="V758" s="1"/>
    </row>
    <row r="759">
      <c r="A759" s="1"/>
      <c r="C759" s="1"/>
      <c r="D759" s="1"/>
      <c r="E759" s="1"/>
      <c r="V759" s="1"/>
    </row>
    <row r="760">
      <c r="A760" s="1"/>
      <c r="C760" s="1"/>
      <c r="D760" s="1"/>
      <c r="E760" s="1"/>
      <c r="V760" s="1"/>
    </row>
    <row r="761">
      <c r="A761" s="1"/>
      <c r="C761" s="1"/>
      <c r="D761" s="1"/>
      <c r="E761" s="1"/>
      <c r="V761" s="1"/>
    </row>
    <row r="762">
      <c r="A762" s="1"/>
      <c r="C762" s="1"/>
      <c r="D762" s="1"/>
      <c r="E762" s="1"/>
      <c r="V762" s="1"/>
    </row>
    <row r="763">
      <c r="A763" s="1"/>
      <c r="C763" s="1"/>
      <c r="D763" s="1"/>
      <c r="E763" s="1"/>
      <c r="V763" s="1"/>
    </row>
    <row r="764">
      <c r="A764" s="1"/>
      <c r="C764" s="1"/>
      <c r="D764" s="1"/>
      <c r="E764" s="1"/>
      <c r="V764" s="1"/>
    </row>
    <row r="765">
      <c r="A765" s="1"/>
      <c r="C765" s="1"/>
      <c r="D765" s="1"/>
      <c r="E765" s="1"/>
      <c r="V765" s="1"/>
    </row>
    <row r="766">
      <c r="A766" s="1"/>
      <c r="C766" s="1"/>
      <c r="D766" s="1"/>
      <c r="E766" s="1"/>
      <c r="V766" s="1"/>
    </row>
    <row r="767">
      <c r="A767" s="1"/>
      <c r="C767" s="1"/>
      <c r="D767" s="1"/>
      <c r="E767" s="1"/>
      <c r="V767" s="1"/>
    </row>
    <row r="768">
      <c r="A768" s="1"/>
      <c r="C768" s="1"/>
      <c r="D768" s="1"/>
      <c r="E768" s="1"/>
      <c r="V768" s="1"/>
    </row>
    <row r="769">
      <c r="A769" s="1"/>
      <c r="C769" s="1"/>
      <c r="D769" s="1"/>
      <c r="E769" s="1"/>
      <c r="V769" s="1"/>
    </row>
    <row r="770">
      <c r="A770" s="1"/>
      <c r="C770" s="1"/>
      <c r="D770" s="1"/>
      <c r="E770" s="1"/>
      <c r="V770" s="1"/>
    </row>
    <row r="771">
      <c r="A771" s="1"/>
      <c r="C771" s="1"/>
      <c r="D771" s="1"/>
      <c r="E771" s="1"/>
      <c r="V771" s="1"/>
    </row>
    <row r="772">
      <c r="A772" s="1"/>
      <c r="C772" s="1"/>
      <c r="D772" s="1"/>
      <c r="E772" s="1"/>
      <c r="V772" s="1"/>
    </row>
    <row r="773">
      <c r="A773" s="1"/>
      <c r="C773" s="1"/>
      <c r="D773" s="1"/>
      <c r="E773" s="1"/>
      <c r="V773" s="1"/>
    </row>
    <row r="774">
      <c r="A774" s="1"/>
      <c r="C774" s="1"/>
      <c r="D774" s="1"/>
      <c r="E774" s="1"/>
      <c r="V774" s="1"/>
    </row>
    <row r="775">
      <c r="A775" s="1"/>
      <c r="C775" s="1"/>
      <c r="D775" s="1"/>
      <c r="E775" s="1"/>
      <c r="V775" s="1"/>
    </row>
    <row r="776">
      <c r="A776" s="1"/>
      <c r="C776" s="1"/>
      <c r="D776" s="1"/>
      <c r="E776" s="1"/>
      <c r="V776" s="1"/>
    </row>
    <row r="777">
      <c r="A777" s="1"/>
      <c r="C777" s="1"/>
      <c r="D777" s="1"/>
      <c r="E777" s="1"/>
      <c r="V777" s="1"/>
    </row>
    <row r="778">
      <c r="A778" s="1"/>
      <c r="C778" s="1"/>
      <c r="D778" s="1"/>
      <c r="E778" s="1"/>
      <c r="V778" s="1"/>
    </row>
    <row r="779">
      <c r="A779" s="1"/>
      <c r="C779" s="1"/>
      <c r="D779" s="1"/>
      <c r="E779" s="1"/>
      <c r="V779" s="1"/>
    </row>
    <row r="780">
      <c r="A780" s="1"/>
      <c r="C780" s="1"/>
      <c r="D780" s="1"/>
      <c r="E780" s="1"/>
      <c r="V780" s="1"/>
    </row>
    <row r="781">
      <c r="A781" s="1"/>
      <c r="C781" s="1"/>
      <c r="D781" s="1"/>
      <c r="E781" s="1"/>
      <c r="V781" s="1"/>
    </row>
    <row r="782">
      <c r="A782" s="1"/>
      <c r="C782" s="1"/>
      <c r="D782" s="1"/>
      <c r="E782" s="1"/>
      <c r="V782" s="1"/>
    </row>
    <row r="783">
      <c r="A783" s="1"/>
      <c r="C783" s="1"/>
      <c r="D783" s="1"/>
      <c r="E783" s="1"/>
      <c r="V783" s="1"/>
    </row>
    <row r="784">
      <c r="A784" s="1"/>
      <c r="C784" s="1"/>
      <c r="D784" s="1"/>
      <c r="E784" s="1"/>
      <c r="V784" s="1"/>
    </row>
    <row r="785">
      <c r="A785" s="1"/>
      <c r="C785" s="1"/>
      <c r="D785" s="1"/>
      <c r="E785" s="1"/>
      <c r="V785" s="1"/>
    </row>
    <row r="786">
      <c r="A786" s="1"/>
      <c r="C786" s="1"/>
      <c r="D786" s="1"/>
      <c r="E786" s="1"/>
      <c r="V786" s="1"/>
    </row>
    <row r="787">
      <c r="A787" s="1"/>
      <c r="C787" s="1"/>
      <c r="D787" s="1"/>
      <c r="E787" s="1"/>
      <c r="V787" s="1"/>
    </row>
    <row r="788">
      <c r="A788" s="1"/>
      <c r="C788" s="1"/>
      <c r="D788" s="1"/>
      <c r="E788" s="1"/>
      <c r="V788" s="1"/>
    </row>
    <row r="789">
      <c r="A789" s="1"/>
      <c r="C789" s="1"/>
      <c r="D789" s="1"/>
      <c r="E789" s="1"/>
      <c r="V789" s="1"/>
    </row>
    <row r="790">
      <c r="A790" s="1"/>
      <c r="C790" s="1"/>
      <c r="D790" s="1"/>
      <c r="E790" s="1"/>
      <c r="V790" s="1"/>
    </row>
    <row r="791">
      <c r="A791" s="1"/>
      <c r="C791" s="1"/>
      <c r="D791" s="1"/>
      <c r="E791" s="1"/>
      <c r="V791" s="1"/>
    </row>
    <row r="792">
      <c r="A792" s="1"/>
      <c r="C792" s="1"/>
      <c r="D792" s="1"/>
      <c r="E792" s="1"/>
      <c r="V792" s="1"/>
    </row>
    <row r="793">
      <c r="A793" s="1"/>
      <c r="C793" s="1"/>
      <c r="D793" s="1"/>
      <c r="E793" s="1"/>
      <c r="V793" s="1"/>
    </row>
    <row r="794">
      <c r="A794" s="1"/>
      <c r="C794" s="1"/>
      <c r="D794" s="1"/>
      <c r="E794" s="1"/>
      <c r="V794" s="1"/>
    </row>
    <row r="795">
      <c r="A795" s="1"/>
      <c r="C795" s="1"/>
      <c r="D795" s="1"/>
      <c r="E795" s="1"/>
      <c r="V795" s="1"/>
    </row>
    <row r="796">
      <c r="A796" s="1"/>
      <c r="C796" s="1"/>
      <c r="D796" s="1"/>
      <c r="E796" s="1"/>
      <c r="V796" s="1"/>
    </row>
    <row r="797">
      <c r="A797" s="1"/>
      <c r="C797" s="1"/>
      <c r="D797" s="1"/>
      <c r="E797" s="1"/>
      <c r="V797" s="1"/>
    </row>
    <row r="798">
      <c r="A798" s="1"/>
      <c r="C798" s="1"/>
      <c r="D798" s="1"/>
      <c r="E798" s="1"/>
      <c r="V798" s="1"/>
    </row>
    <row r="799">
      <c r="A799" s="1"/>
      <c r="C799" s="1"/>
      <c r="D799" s="1"/>
      <c r="E799" s="1"/>
      <c r="V799" s="1"/>
    </row>
    <row r="800">
      <c r="A800" s="1"/>
      <c r="C800" s="1"/>
      <c r="D800" s="1"/>
      <c r="E800" s="1"/>
      <c r="V800" s="1"/>
    </row>
    <row r="801">
      <c r="A801" s="1"/>
      <c r="C801" s="1"/>
      <c r="D801" s="1"/>
      <c r="E801" s="1"/>
      <c r="V801" s="1"/>
    </row>
    <row r="802">
      <c r="A802" s="1"/>
      <c r="C802" s="1"/>
      <c r="D802" s="1"/>
      <c r="E802" s="1"/>
      <c r="V802" s="1"/>
    </row>
    <row r="803">
      <c r="A803" s="1"/>
      <c r="C803" s="1"/>
      <c r="D803" s="1"/>
      <c r="E803" s="1"/>
      <c r="V803" s="1"/>
    </row>
    <row r="804">
      <c r="A804" s="1"/>
      <c r="C804" s="1"/>
      <c r="D804" s="1"/>
      <c r="E804" s="1"/>
      <c r="V804" s="1"/>
    </row>
    <row r="805">
      <c r="A805" s="1"/>
      <c r="C805" s="1"/>
      <c r="D805" s="1"/>
      <c r="E805" s="1"/>
      <c r="V805" s="1"/>
    </row>
    <row r="806">
      <c r="A806" s="1"/>
      <c r="C806" s="1"/>
      <c r="D806" s="1"/>
      <c r="E806" s="1"/>
      <c r="V806" s="1"/>
    </row>
    <row r="807">
      <c r="A807" s="1"/>
      <c r="C807" s="1"/>
      <c r="D807" s="1"/>
      <c r="E807" s="1"/>
      <c r="V807" s="1"/>
    </row>
    <row r="808">
      <c r="A808" s="1"/>
      <c r="C808" s="1"/>
      <c r="D808" s="1"/>
      <c r="E808" s="1"/>
      <c r="V808" s="1"/>
    </row>
    <row r="809">
      <c r="A809" s="1"/>
      <c r="C809" s="1"/>
      <c r="D809" s="1"/>
      <c r="E809" s="1"/>
      <c r="V809" s="1"/>
    </row>
    <row r="810">
      <c r="A810" s="1"/>
      <c r="C810" s="1"/>
      <c r="D810" s="1"/>
      <c r="E810" s="1"/>
      <c r="V810" s="1"/>
    </row>
    <row r="811">
      <c r="A811" s="1"/>
      <c r="C811" s="1"/>
      <c r="D811" s="1"/>
      <c r="E811" s="1"/>
      <c r="V811" s="1"/>
    </row>
    <row r="812">
      <c r="A812" s="1"/>
      <c r="C812" s="1"/>
      <c r="D812" s="1"/>
      <c r="E812" s="1"/>
      <c r="V812" s="1"/>
    </row>
    <row r="813">
      <c r="A813" s="1"/>
      <c r="C813" s="1"/>
      <c r="D813" s="1"/>
      <c r="E813" s="1"/>
      <c r="V813" s="1"/>
    </row>
    <row r="814">
      <c r="A814" s="1"/>
      <c r="C814" s="1"/>
      <c r="D814" s="1"/>
      <c r="E814" s="1"/>
      <c r="V814" s="1"/>
    </row>
    <row r="815">
      <c r="A815" s="1"/>
      <c r="C815" s="1"/>
      <c r="D815" s="1"/>
      <c r="E815" s="1"/>
      <c r="V815" s="1"/>
    </row>
    <row r="816">
      <c r="A816" s="1"/>
      <c r="C816" s="1"/>
      <c r="D816" s="1"/>
      <c r="E816" s="1"/>
      <c r="V816" s="1"/>
    </row>
    <row r="817">
      <c r="A817" s="1"/>
      <c r="C817" s="1"/>
      <c r="D817" s="1"/>
      <c r="E817" s="1"/>
      <c r="V817" s="1"/>
    </row>
    <row r="818">
      <c r="A818" s="1"/>
      <c r="C818" s="1"/>
      <c r="D818" s="1"/>
      <c r="E818" s="1"/>
      <c r="V818" s="1"/>
    </row>
    <row r="819">
      <c r="A819" s="1"/>
      <c r="C819" s="1"/>
      <c r="D819" s="1"/>
      <c r="E819" s="1"/>
      <c r="V819" s="1"/>
    </row>
    <row r="820">
      <c r="A820" s="1"/>
      <c r="C820" s="1"/>
      <c r="D820" s="1"/>
      <c r="E820" s="1"/>
      <c r="V820" s="1"/>
    </row>
    <row r="821">
      <c r="A821" s="1"/>
      <c r="C821" s="1"/>
      <c r="D821" s="1"/>
      <c r="E821" s="1"/>
      <c r="V821" s="1"/>
    </row>
    <row r="822">
      <c r="A822" s="1"/>
      <c r="C822" s="1"/>
      <c r="D822" s="1"/>
      <c r="E822" s="1"/>
      <c r="V822" s="1"/>
    </row>
    <row r="823">
      <c r="A823" s="1"/>
      <c r="C823" s="1"/>
      <c r="D823" s="1"/>
      <c r="E823" s="1"/>
      <c r="V823" s="1"/>
    </row>
    <row r="824">
      <c r="A824" s="1"/>
      <c r="C824" s="1"/>
      <c r="D824" s="1"/>
      <c r="E824" s="1"/>
      <c r="V824" s="1"/>
    </row>
    <row r="825">
      <c r="A825" s="1"/>
      <c r="C825" s="1"/>
      <c r="D825" s="1"/>
      <c r="E825" s="1"/>
      <c r="V825" s="1"/>
    </row>
    <row r="826">
      <c r="A826" s="1"/>
      <c r="C826" s="1"/>
      <c r="D826" s="1"/>
      <c r="E826" s="1"/>
      <c r="V826" s="1"/>
    </row>
    <row r="827">
      <c r="A827" s="1"/>
      <c r="C827" s="1"/>
      <c r="D827" s="1"/>
      <c r="E827" s="1"/>
      <c r="V827" s="1"/>
    </row>
    <row r="828">
      <c r="A828" s="1"/>
      <c r="C828" s="1"/>
      <c r="D828" s="1"/>
      <c r="E828" s="1"/>
      <c r="V828" s="1"/>
    </row>
    <row r="829">
      <c r="A829" s="1"/>
      <c r="C829" s="1"/>
      <c r="D829" s="1"/>
      <c r="E829" s="1"/>
      <c r="V829" s="1"/>
    </row>
    <row r="830">
      <c r="A830" s="1"/>
      <c r="C830" s="1"/>
      <c r="D830" s="1"/>
      <c r="E830" s="1"/>
      <c r="V830" s="1"/>
    </row>
    <row r="831">
      <c r="A831" s="1"/>
      <c r="C831" s="1"/>
      <c r="D831" s="1"/>
      <c r="E831" s="1"/>
      <c r="V831" s="1"/>
    </row>
    <row r="832">
      <c r="A832" s="1"/>
      <c r="C832" s="1"/>
      <c r="D832" s="1"/>
      <c r="E832" s="1"/>
      <c r="V832" s="1"/>
    </row>
    <row r="833">
      <c r="A833" s="1"/>
      <c r="C833" s="1"/>
      <c r="D833" s="1"/>
      <c r="E833" s="1"/>
      <c r="V833" s="1"/>
    </row>
    <row r="834">
      <c r="A834" s="1"/>
      <c r="C834" s="1"/>
      <c r="D834" s="1"/>
      <c r="E834" s="1"/>
      <c r="V834" s="1"/>
    </row>
    <row r="835">
      <c r="A835" s="1"/>
      <c r="C835" s="1"/>
      <c r="D835" s="1"/>
      <c r="E835" s="1"/>
      <c r="V835" s="1"/>
    </row>
    <row r="836">
      <c r="A836" s="1"/>
      <c r="C836" s="1"/>
      <c r="D836" s="1"/>
      <c r="E836" s="1"/>
      <c r="V836" s="1"/>
    </row>
    <row r="837">
      <c r="A837" s="1"/>
      <c r="C837" s="1"/>
      <c r="D837" s="1"/>
      <c r="E837" s="1"/>
      <c r="V837" s="1"/>
    </row>
    <row r="838">
      <c r="A838" s="1"/>
      <c r="C838" s="1"/>
      <c r="D838" s="1"/>
      <c r="E838" s="1"/>
      <c r="V838" s="1"/>
    </row>
    <row r="839">
      <c r="A839" s="1"/>
      <c r="C839" s="1"/>
      <c r="D839" s="1"/>
      <c r="E839" s="1"/>
      <c r="V839" s="1"/>
    </row>
    <row r="840">
      <c r="A840" s="1"/>
      <c r="C840" s="1"/>
      <c r="D840" s="1"/>
      <c r="E840" s="1"/>
      <c r="V840" s="1"/>
    </row>
    <row r="841">
      <c r="A841" s="1"/>
      <c r="C841" s="1"/>
      <c r="D841" s="1"/>
      <c r="E841" s="1"/>
      <c r="V841" s="1"/>
    </row>
    <row r="842">
      <c r="A842" s="1"/>
      <c r="C842" s="1"/>
      <c r="D842" s="1"/>
      <c r="E842" s="1"/>
      <c r="V842" s="1"/>
    </row>
    <row r="843">
      <c r="A843" s="1"/>
      <c r="C843" s="1"/>
      <c r="D843" s="1"/>
      <c r="E843" s="1"/>
      <c r="V843" s="1"/>
    </row>
    <row r="844">
      <c r="A844" s="1"/>
      <c r="C844" s="1"/>
      <c r="D844" s="1"/>
      <c r="E844" s="1"/>
      <c r="V844" s="1"/>
    </row>
    <row r="845">
      <c r="A845" s="1"/>
      <c r="C845" s="1"/>
      <c r="D845" s="1"/>
      <c r="E845" s="1"/>
      <c r="V845" s="1"/>
    </row>
    <row r="846">
      <c r="A846" s="1"/>
      <c r="C846" s="1"/>
      <c r="D846" s="1"/>
      <c r="E846" s="1"/>
      <c r="V846" s="1"/>
    </row>
    <row r="847">
      <c r="A847" s="1"/>
      <c r="C847" s="1"/>
      <c r="D847" s="1"/>
      <c r="E847" s="1"/>
      <c r="V847" s="1"/>
    </row>
    <row r="848">
      <c r="A848" s="1"/>
      <c r="C848" s="1"/>
      <c r="D848" s="1"/>
      <c r="E848" s="1"/>
      <c r="V848" s="1"/>
    </row>
    <row r="849">
      <c r="A849" s="1"/>
      <c r="C849" s="1"/>
      <c r="D849" s="1"/>
      <c r="E849" s="1"/>
      <c r="V849" s="1"/>
    </row>
    <row r="850">
      <c r="A850" s="1"/>
      <c r="C850" s="1"/>
      <c r="D850" s="1"/>
      <c r="E850" s="1"/>
      <c r="V850" s="1"/>
    </row>
    <row r="851">
      <c r="A851" s="1"/>
      <c r="C851" s="1"/>
      <c r="D851" s="1"/>
      <c r="E851" s="1"/>
      <c r="V851" s="1"/>
    </row>
    <row r="852">
      <c r="A852" s="1"/>
      <c r="C852" s="1"/>
      <c r="D852" s="1"/>
      <c r="E852" s="1"/>
      <c r="V852" s="1"/>
    </row>
    <row r="853">
      <c r="A853" s="1"/>
      <c r="C853" s="1"/>
      <c r="D853" s="1"/>
      <c r="E853" s="1"/>
      <c r="V853" s="1"/>
    </row>
    <row r="854">
      <c r="A854" s="1"/>
      <c r="C854" s="1"/>
      <c r="D854" s="1"/>
      <c r="E854" s="1"/>
      <c r="V854" s="1"/>
    </row>
    <row r="855">
      <c r="A855" s="1"/>
      <c r="C855" s="1"/>
      <c r="D855" s="1"/>
      <c r="E855" s="1"/>
      <c r="V855" s="1"/>
    </row>
    <row r="856">
      <c r="A856" s="1"/>
      <c r="C856" s="1"/>
      <c r="D856" s="1"/>
      <c r="E856" s="1"/>
      <c r="V856" s="1"/>
    </row>
    <row r="857">
      <c r="A857" s="1"/>
      <c r="C857" s="1"/>
      <c r="D857" s="1"/>
      <c r="E857" s="1"/>
      <c r="V857" s="1"/>
    </row>
    <row r="858">
      <c r="A858" s="1"/>
      <c r="C858" s="1"/>
      <c r="D858" s="1"/>
      <c r="E858" s="1"/>
      <c r="V858" s="1"/>
    </row>
    <row r="859">
      <c r="A859" s="1"/>
      <c r="C859" s="1"/>
      <c r="D859" s="1"/>
      <c r="E859" s="1"/>
      <c r="V859" s="1"/>
    </row>
    <row r="860">
      <c r="A860" s="1"/>
      <c r="C860" s="1"/>
      <c r="D860" s="1"/>
      <c r="E860" s="1"/>
      <c r="V860" s="1"/>
    </row>
    <row r="861">
      <c r="A861" s="1"/>
      <c r="C861" s="1"/>
      <c r="D861" s="1"/>
      <c r="E861" s="1"/>
      <c r="V861" s="1"/>
    </row>
    <row r="862">
      <c r="A862" s="1"/>
      <c r="C862" s="1"/>
      <c r="D862" s="1"/>
      <c r="E862" s="1"/>
      <c r="V862" s="1"/>
    </row>
    <row r="863">
      <c r="A863" s="1"/>
      <c r="C863" s="1"/>
      <c r="D863" s="1"/>
      <c r="E863" s="1"/>
      <c r="V863" s="1"/>
    </row>
    <row r="864">
      <c r="A864" s="1"/>
      <c r="C864" s="1"/>
      <c r="D864" s="1"/>
      <c r="E864" s="1"/>
      <c r="V864" s="1"/>
    </row>
    <row r="865">
      <c r="A865" s="1"/>
      <c r="C865" s="1"/>
      <c r="D865" s="1"/>
      <c r="E865" s="1"/>
      <c r="V865" s="1"/>
    </row>
    <row r="866">
      <c r="A866" s="1"/>
      <c r="C866" s="1"/>
      <c r="D866" s="1"/>
      <c r="E866" s="1"/>
      <c r="V866" s="1"/>
    </row>
    <row r="867">
      <c r="A867" s="1"/>
      <c r="C867" s="1"/>
      <c r="D867" s="1"/>
      <c r="E867" s="1"/>
      <c r="V867" s="1"/>
    </row>
    <row r="868">
      <c r="A868" s="1"/>
      <c r="C868" s="1"/>
      <c r="D868" s="1"/>
      <c r="E868" s="1"/>
      <c r="V868" s="1"/>
    </row>
    <row r="869">
      <c r="A869" s="1"/>
      <c r="C869" s="1"/>
      <c r="D869" s="1"/>
      <c r="E869" s="1"/>
      <c r="V869" s="1"/>
    </row>
    <row r="870">
      <c r="A870" s="1"/>
      <c r="C870" s="1"/>
      <c r="D870" s="1"/>
      <c r="E870" s="1"/>
      <c r="V870" s="1"/>
    </row>
    <row r="871">
      <c r="A871" s="1"/>
      <c r="C871" s="1"/>
      <c r="D871" s="1"/>
      <c r="E871" s="1"/>
      <c r="V871" s="1"/>
    </row>
    <row r="872">
      <c r="A872" s="1"/>
      <c r="C872" s="1"/>
      <c r="D872" s="1"/>
      <c r="E872" s="1"/>
      <c r="V872" s="1"/>
    </row>
    <row r="873">
      <c r="A873" s="1"/>
      <c r="C873" s="1"/>
      <c r="D873" s="1"/>
      <c r="E873" s="1"/>
      <c r="V873" s="1"/>
    </row>
    <row r="874">
      <c r="A874" s="1"/>
      <c r="C874" s="1"/>
      <c r="D874" s="1"/>
      <c r="E874" s="1"/>
      <c r="V874" s="1"/>
    </row>
    <row r="875">
      <c r="A875" s="1"/>
      <c r="C875" s="1"/>
      <c r="D875" s="1"/>
      <c r="E875" s="1"/>
      <c r="V875" s="1"/>
    </row>
    <row r="876">
      <c r="A876" s="1"/>
      <c r="C876" s="1"/>
      <c r="D876" s="1"/>
      <c r="E876" s="1"/>
      <c r="V876" s="1"/>
    </row>
    <row r="877">
      <c r="A877" s="1"/>
      <c r="C877" s="1"/>
      <c r="D877" s="1"/>
      <c r="E877" s="1"/>
      <c r="V877" s="1"/>
    </row>
    <row r="878">
      <c r="A878" s="1"/>
      <c r="C878" s="1"/>
      <c r="D878" s="1"/>
      <c r="E878" s="1"/>
      <c r="V878" s="1"/>
    </row>
    <row r="879">
      <c r="A879" s="1"/>
      <c r="C879" s="1"/>
      <c r="D879" s="1"/>
      <c r="E879" s="1"/>
      <c r="V879" s="1"/>
    </row>
    <row r="880">
      <c r="A880" s="1"/>
      <c r="C880" s="1"/>
      <c r="D880" s="1"/>
      <c r="E880" s="1"/>
      <c r="V880" s="1"/>
    </row>
    <row r="881">
      <c r="A881" s="1"/>
      <c r="C881" s="1"/>
      <c r="D881" s="1"/>
      <c r="E881" s="1"/>
      <c r="V881" s="1"/>
    </row>
    <row r="882">
      <c r="A882" s="1"/>
      <c r="C882" s="1"/>
      <c r="D882" s="1"/>
      <c r="E882" s="1"/>
      <c r="V882" s="1"/>
    </row>
    <row r="883">
      <c r="A883" s="1"/>
      <c r="C883" s="1"/>
      <c r="D883" s="1"/>
      <c r="E883" s="1"/>
      <c r="V883" s="1"/>
    </row>
    <row r="884">
      <c r="A884" s="1"/>
      <c r="C884" s="1"/>
      <c r="D884" s="1"/>
      <c r="E884" s="1"/>
      <c r="V884" s="1"/>
    </row>
    <row r="885">
      <c r="A885" s="1"/>
      <c r="C885" s="1"/>
      <c r="D885" s="1"/>
      <c r="E885" s="1"/>
      <c r="V885" s="1"/>
    </row>
    <row r="886">
      <c r="A886" s="1"/>
      <c r="C886" s="1"/>
      <c r="D886" s="1"/>
      <c r="E886" s="1"/>
      <c r="V886" s="1"/>
    </row>
    <row r="887">
      <c r="A887" s="1"/>
      <c r="C887" s="1"/>
      <c r="D887" s="1"/>
      <c r="E887" s="1"/>
      <c r="V887" s="1"/>
    </row>
    <row r="888">
      <c r="A888" s="1"/>
      <c r="C888" s="1"/>
      <c r="D888" s="1"/>
      <c r="E888" s="1"/>
      <c r="V888" s="1"/>
    </row>
    <row r="889">
      <c r="A889" s="1"/>
      <c r="C889" s="1"/>
      <c r="D889" s="1"/>
      <c r="E889" s="1"/>
      <c r="V889" s="1"/>
    </row>
    <row r="890">
      <c r="A890" s="1"/>
      <c r="C890" s="1"/>
      <c r="D890" s="1"/>
      <c r="E890" s="1"/>
      <c r="V890" s="1"/>
    </row>
    <row r="891">
      <c r="A891" s="1"/>
      <c r="C891" s="1"/>
      <c r="D891" s="1"/>
      <c r="E891" s="1"/>
      <c r="V891" s="1"/>
    </row>
    <row r="892">
      <c r="A892" s="1"/>
      <c r="C892" s="1"/>
      <c r="D892" s="1"/>
      <c r="E892" s="1"/>
      <c r="V892" s="1"/>
    </row>
    <row r="893">
      <c r="A893" s="1"/>
      <c r="C893" s="1"/>
      <c r="D893" s="1"/>
      <c r="E893" s="1"/>
      <c r="V893" s="1"/>
    </row>
    <row r="894">
      <c r="A894" s="1"/>
      <c r="C894" s="1"/>
      <c r="D894" s="1"/>
      <c r="E894" s="1"/>
      <c r="V894" s="1"/>
    </row>
    <row r="895">
      <c r="A895" s="1"/>
      <c r="C895" s="1"/>
      <c r="D895" s="1"/>
      <c r="E895" s="1"/>
      <c r="V895" s="1"/>
    </row>
    <row r="896">
      <c r="A896" s="1"/>
      <c r="C896" s="1"/>
      <c r="D896" s="1"/>
      <c r="E896" s="1"/>
      <c r="V896" s="1"/>
    </row>
    <row r="897">
      <c r="A897" s="1"/>
      <c r="C897" s="1"/>
      <c r="D897" s="1"/>
      <c r="E897" s="1"/>
      <c r="V897" s="1"/>
    </row>
    <row r="898">
      <c r="A898" s="1"/>
      <c r="C898" s="1"/>
      <c r="D898" s="1"/>
      <c r="E898" s="1"/>
      <c r="V898" s="1"/>
    </row>
    <row r="899">
      <c r="A899" s="1"/>
      <c r="C899" s="1"/>
      <c r="D899" s="1"/>
      <c r="E899" s="1"/>
      <c r="V899" s="1"/>
    </row>
    <row r="900">
      <c r="A900" s="1"/>
      <c r="C900" s="1"/>
      <c r="D900" s="1"/>
      <c r="E900" s="1"/>
      <c r="V900" s="1"/>
    </row>
    <row r="901">
      <c r="A901" s="1"/>
      <c r="C901" s="1"/>
      <c r="D901" s="1"/>
      <c r="E901" s="1"/>
      <c r="V901" s="1"/>
    </row>
    <row r="902">
      <c r="A902" s="1"/>
      <c r="C902" s="1"/>
      <c r="D902" s="1"/>
      <c r="E902" s="1"/>
      <c r="V902" s="1"/>
    </row>
    <row r="903">
      <c r="A903" s="1"/>
      <c r="C903" s="1"/>
      <c r="D903" s="1"/>
      <c r="E903" s="1"/>
      <c r="V903" s="1"/>
    </row>
    <row r="904">
      <c r="A904" s="1"/>
      <c r="C904" s="1"/>
      <c r="D904" s="1"/>
      <c r="E904" s="1"/>
      <c r="V904" s="1"/>
    </row>
    <row r="905">
      <c r="A905" s="1"/>
      <c r="C905" s="1"/>
      <c r="D905" s="1"/>
      <c r="E905" s="1"/>
      <c r="V905" s="1"/>
    </row>
    <row r="906">
      <c r="A906" s="1"/>
      <c r="C906" s="1"/>
      <c r="D906" s="1"/>
      <c r="E906" s="1"/>
      <c r="V906" s="1"/>
    </row>
    <row r="907">
      <c r="A907" s="1"/>
      <c r="C907" s="1"/>
      <c r="D907" s="1"/>
      <c r="E907" s="1"/>
      <c r="V907" s="1"/>
    </row>
    <row r="908">
      <c r="A908" s="1"/>
      <c r="C908" s="1"/>
      <c r="D908" s="1"/>
      <c r="E908" s="1"/>
      <c r="V908" s="1"/>
    </row>
    <row r="909">
      <c r="A909" s="1"/>
      <c r="C909" s="1"/>
      <c r="D909" s="1"/>
      <c r="E909" s="1"/>
      <c r="V909" s="1"/>
    </row>
    <row r="910">
      <c r="A910" s="1"/>
      <c r="C910" s="1"/>
      <c r="D910" s="1"/>
      <c r="E910" s="1"/>
      <c r="V910" s="1"/>
    </row>
    <row r="911">
      <c r="A911" s="1"/>
      <c r="C911" s="1"/>
      <c r="D911" s="1"/>
      <c r="E911" s="1"/>
      <c r="V911" s="1"/>
    </row>
    <row r="912">
      <c r="A912" s="1"/>
      <c r="C912" s="1"/>
      <c r="D912" s="1"/>
      <c r="E912" s="1"/>
      <c r="V912" s="1"/>
    </row>
    <row r="913">
      <c r="A913" s="1"/>
      <c r="C913" s="1"/>
      <c r="D913" s="1"/>
      <c r="E913" s="1"/>
      <c r="V913" s="1"/>
    </row>
    <row r="914">
      <c r="A914" s="1"/>
      <c r="C914" s="1"/>
      <c r="D914" s="1"/>
      <c r="E914" s="1"/>
      <c r="V914" s="1"/>
    </row>
    <row r="915">
      <c r="A915" s="1"/>
      <c r="C915" s="1"/>
      <c r="D915" s="1"/>
      <c r="E915" s="1"/>
      <c r="V915" s="1"/>
    </row>
    <row r="916">
      <c r="A916" s="1"/>
      <c r="C916" s="1"/>
      <c r="D916" s="1"/>
      <c r="E916" s="1"/>
      <c r="V916" s="1"/>
    </row>
    <row r="917">
      <c r="A917" s="1"/>
      <c r="C917" s="1"/>
      <c r="D917" s="1"/>
      <c r="E917" s="1"/>
      <c r="V917" s="1"/>
    </row>
    <row r="918">
      <c r="A918" s="1"/>
      <c r="C918" s="1"/>
      <c r="D918" s="1"/>
      <c r="E918" s="1"/>
      <c r="V918" s="1"/>
    </row>
    <row r="919">
      <c r="A919" s="1"/>
      <c r="C919" s="1"/>
      <c r="D919" s="1"/>
      <c r="E919" s="1"/>
      <c r="V919" s="1"/>
    </row>
    <row r="920">
      <c r="A920" s="1"/>
      <c r="C920" s="1"/>
      <c r="D920" s="1"/>
      <c r="E920" s="1"/>
      <c r="V920" s="1"/>
    </row>
    <row r="921">
      <c r="A921" s="1"/>
      <c r="C921" s="1"/>
      <c r="D921" s="1"/>
      <c r="E921" s="1"/>
      <c r="V921" s="1"/>
    </row>
    <row r="922">
      <c r="A922" s="1"/>
      <c r="C922" s="1"/>
      <c r="D922" s="1"/>
      <c r="E922" s="1"/>
      <c r="V922" s="1"/>
    </row>
    <row r="923">
      <c r="A923" s="1"/>
      <c r="C923" s="1"/>
      <c r="D923" s="1"/>
      <c r="E923" s="1"/>
      <c r="V923" s="1"/>
    </row>
    <row r="924">
      <c r="A924" s="1"/>
      <c r="C924" s="1"/>
      <c r="D924" s="1"/>
      <c r="E924" s="1"/>
      <c r="V924" s="1"/>
    </row>
    <row r="925">
      <c r="A925" s="1"/>
      <c r="C925" s="1"/>
      <c r="D925" s="1"/>
      <c r="E925" s="1"/>
      <c r="V925" s="1"/>
    </row>
    <row r="926">
      <c r="A926" s="1"/>
      <c r="C926" s="1"/>
      <c r="D926" s="1"/>
      <c r="E926" s="1"/>
      <c r="V926" s="1"/>
    </row>
    <row r="927">
      <c r="A927" s="1"/>
      <c r="C927" s="1"/>
      <c r="D927" s="1"/>
      <c r="E927" s="1"/>
      <c r="V927" s="1"/>
    </row>
    <row r="928">
      <c r="A928" s="1"/>
      <c r="C928" s="1"/>
      <c r="D928" s="1"/>
      <c r="E928" s="1"/>
      <c r="V928" s="1"/>
    </row>
    <row r="929">
      <c r="A929" s="1"/>
      <c r="C929" s="1"/>
      <c r="D929" s="1"/>
      <c r="E929" s="1"/>
      <c r="V929" s="1"/>
    </row>
    <row r="930">
      <c r="A930" s="1"/>
      <c r="C930" s="1"/>
      <c r="D930" s="1"/>
      <c r="E930" s="1"/>
      <c r="V930" s="1"/>
    </row>
    <row r="931">
      <c r="A931" s="1"/>
      <c r="C931" s="1"/>
      <c r="D931" s="1"/>
      <c r="E931" s="1"/>
      <c r="V931" s="1"/>
    </row>
    <row r="932">
      <c r="A932" s="1"/>
      <c r="C932" s="1"/>
      <c r="D932" s="1"/>
      <c r="E932" s="1"/>
      <c r="V932" s="1"/>
    </row>
    <row r="933">
      <c r="A933" s="1"/>
      <c r="C933" s="1"/>
      <c r="D933" s="1"/>
      <c r="E933" s="1"/>
      <c r="V933" s="1"/>
    </row>
    <row r="934">
      <c r="A934" s="1"/>
      <c r="C934" s="1"/>
      <c r="D934" s="1"/>
      <c r="E934" s="1"/>
      <c r="V934" s="1"/>
    </row>
    <row r="935">
      <c r="A935" s="1"/>
      <c r="C935" s="1"/>
      <c r="D935" s="1"/>
      <c r="E935" s="1"/>
      <c r="V935" s="1"/>
    </row>
    <row r="936">
      <c r="A936" s="1"/>
      <c r="C936" s="1"/>
      <c r="D936" s="1"/>
      <c r="E936" s="1"/>
      <c r="V936" s="1"/>
    </row>
    <row r="937">
      <c r="A937" s="1"/>
      <c r="C937" s="1"/>
      <c r="D937" s="1"/>
      <c r="E937" s="1"/>
      <c r="V937" s="1"/>
    </row>
    <row r="938">
      <c r="A938" s="1"/>
      <c r="C938" s="1"/>
      <c r="D938" s="1"/>
      <c r="E938" s="1"/>
      <c r="V938" s="1"/>
    </row>
    <row r="939">
      <c r="A939" s="1"/>
      <c r="C939" s="1"/>
      <c r="D939" s="1"/>
      <c r="E939" s="1"/>
      <c r="V939" s="1"/>
    </row>
    <row r="940">
      <c r="A940" s="1"/>
      <c r="C940" s="1"/>
      <c r="D940" s="1"/>
      <c r="E940" s="1"/>
      <c r="V940" s="1"/>
    </row>
    <row r="941">
      <c r="A941" s="1"/>
      <c r="C941" s="1"/>
      <c r="D941" s="1"/>
      <c r="E941" s="1"/>
      <c r="V941" s="1"/>
    </row>
    <row r="942">
      <c r="A942" s="1"/>
      <c r="C942" s="1"/>
      <c r="D942" s="1"/>
      <c r="E942" s="1"/>
      <c r="V942" s="1"/>
    </row>
    <row r="943">
      <c r="A943" s="1"/>
      <c r="C943" s="1"/>
      <c r="D943" s="1"/>
      <c r="E943" s="1"/>
      <c r="V943" s="1"/>
    </row>
    <row r="944">
      <c r="A944" s="1"/>
      <c r="C944" s="1"/>
      <c r="D944" s="1"/>
      <c r="E944" s="1"/>
      <c r="V944" s="1"/>
    </row>
    <row r="945">
      <c r="A945" s="1"/>
      <c r="C945" s="1"/>
      <c r="D945" s="1"/>
      <c r="E945" s="1"/>
      <c r="V945" s="1"/>
    </row>
    <row r="946">
      <c r="A946" s="1"/>
      <c r="C946" s="1"/>
      <c r="D946" s="1"/>
      <c r="E946" s="1"/>
      <c r="V946" s="1"/>
    </row>
    <row r="947">
      <c r="A947" s="1"/>
      <c r="C947" s="1"/>
      <c r="D947" s="1"/>
      <c r="E947" s="1"/>
      <c r="V947" s="1"/>
    </row>
    <row r="948">
      <c r="A948" s="1"/>
      <c r="C948" s="1"/>
      <c r="D948" s="1"/>
      <c r="E948" s="1"/>
      <c r="V948" s="1"/>
    </row>
    <row r="949">
      <c r="A949" s="1"/>
      <c r="C949" s="1"/>
      <c r="D949" s="1"/>
      <c r="E949" s="1"/>
      <c r="V949" s="1"/>
    </row>
    <row r="950">
      <c r="A950" s="1"/>
      <c r="C950" s="1"/>
      <c r="D950" s="1"/>
      <c r="E950" s="1"/>
      <c r="V950" s="1"/>
    </row>
    <row r="951">
      <c r="A951" s="1"/>
      <c r="C951" s="1"/>
      <c r="D951" s="1"/>
      <c r="E951" s="1"/>
      <c r="V951" s="1"/>
    </row>
    <row r="952">
      <c r="A952" s="1"/>
      <c r="C952" s="1"/>
      <c r="D952" s="1"/>
      <c r="E952" s="1"/>
      <c r="V952" s="1"/>
    </row>
    <row r="953">
      <c r="A953" s="1"/>
      <c r="C953" s="1"/>
      <c r="D953" s="1"/>
      <c r="E953" s="1"/>
      <c r="V953" s="1"/>
    </row>
    <row r="954">
      <c r="A954" s="1"/>
      <c r="C954" s="1"/>
      <c r="D954" s="1"/>
      <c r="E954" s="1"/>
      <c r="V954" s="1"/>
    </row>
    <row r="955">
      <c r="A955" s="1"/>
      <c r="C955" s="1"/>
      <c r="D955" s="1"/>
      <c r="E955" s="1"/>
      <c r="V955" s="1"/>
    </row>
    <row r="956">
      <c r="A956" s="1"/>
      <c r="C956" s="1"/>
      <c r="D956" s="1"/>
      <c r="E956" s="1"/>
      <c r="V956" s="1"/>
    </row>
    <row r="957">
      <c r="A957" s="1"/>
      <c r="C957" s="1"/>
      <c r="D957" s="1"/>
      <c r="E957" s="1"/>
      <c r="V957" s="1"/>
    </row>
    <row r="958">
      <c r="A958" s="1"/>
      <c r="C958" s="1"/>
      <c r="D958" s="1"/>
      <c r="E958" s="1"/>
      <c r="V958" s="1"/>
    </row>
    <row r="959">
      <c r="A959" s="1"/>
      <c r="C959" s="1"/>
      <c r="D959" s="1"/>
      <c r="E959" s="1"/>
      <c r="V959" s="1"/>
    </row>
    <row r="960">
      <c r="A960" s="1"/>
      <c r="C960" s="1"/>
      <c r="D960" s="1"/>
      <c r="E960" s="1"/>
      <c r="V960" s="1"/>
    </row>
    <row r="961">
      <c r="A961" s="1"/>
      <c r="C961" s="1"/>
      <c r="D961" s="1"/>
      <c r="E961" s="1"/>
      <c r="V961" s="1"/>
    </row>
    <row r="962">
      <c r="A962" s="1"/>
      <c r="C962" s="1"/>
      <c r="D962" s="1"/>
      <c r="E962" s="1"/>
      <c r="V962" s="1"/>
    </row>
    <row r="963">
      <c r="A963" s="1"/>
      <c r="C963" s="1"/>
      <c r="D963" s="1"/>
      <c r="E963" s="1"/>
      <c r="V963" s="1"/>
    </row>
    <row r="964">
      <c r="A964" s="1"/>
      <c r="C964" s="1"/>
      <c r="D964" s="1"/>
      <c r="E964" s="1"/>
      <c r="V964" s="1"/>
    </row>
    <row r="965">
      <c r="A965" s="1"/>
      <c r="C965" s="1"/>
      <c r="D965" s="1"/>
      <c r="E965" s="1"/>
      <c r="V965" s="1"/>
    </row>
    <row r="966">
      <c r="A966" s="1"/>
      <c r="C966" s="1"/>
      <c r="D966" s="1"/>
      <c r="E966" s="1"/>
      <c r="V966" s="1"/>
    </row>
    <row r="967">
      <c r="A967" s="1"/>
      <c r="C967" s="1"/>
      <c r="D967" s="1"/>
      <c r="E967" s="1"/>
      <c r="V967" s="1"/>
    </row>
    <row r="968">
      <c r="A968" s="1"/>
      <c r="C968" s="1"/>
      <c r="D968" s="1"/>
      <c r="E968" s="1"/>
      <c r="V968" s="1"/>
    </row>
    <row r="969">
      <c r="A969" s="1"/>
      <c r="C969" s="1"/>
      <c r="D969" s="1"/>
      <c r="E969" s="1"/>
      <c r="V969" s="1"/>
    </row>
    <row r="970">
      <c r="A970" s="1"/>
      <c r="C970" s="1"/>
      <c r="D970" s="1"/>
      <c r="E970" s="1"/>
      <c r="V970" s="1"/>
    </row>
    <row r="971">
      <c r="A971" s="1"/>
      <c r="C971" s="1"/>
      <c r="D971" s="1"/>
      <c r="E971" s="1"/>
      <c r="V971" s="1"/>
    </row>
    <row r="972">
      <c r="A972" s="1"/>
      <c r="C972" s="1"/>
      <c r="D972" s="1"/>
      <c r="E972" s="1"/>
      <c r="V972" s="1"/>
    </row>
    <row r="973">
      <c r="A973" s="1"/>
      <c r="C973" s="1"/>
      <c r="D973" s="1"/>
      <c r="E973" s="1"/>
      <c r="V973" s="1"/>
    </row>
    <row r="974">
      <c r="A974" s="1"/>
      <c r="C974" s="1"/>
      <c r="D974" s="1"/>
      <c r="E974" s="1"/>
      <c r="V974" s="1"/>
    </row>
    <row r="975">
      <c r="A975" s="1"/>
      <c r="C975" s="1"/>
      <c r="D975" s="1"/>
      <c r="E975" s="1"/>
      <c r="V975" s="1"/>
    </row>
    <row r="976">
      <c r="A976" s="1"/>
      <c r="C976" s="1"/>
      <c r="D976" s="1"/>
      <c r="E976" s="1"/>
      <c r="V976" s="1"/>
    </row>
    <row r="977">
      <c r="A977" s="1"/>
      <c r="C977" s="1"/>
      <c r="D977" s="1"/>
      <c r="E977" s="1"/>
      <c r="V977" s="1"/>
    </row>
    <row r="978">
      <c r="A978" s="1"/>
      <c r="C978" s="1"/>
      <c r="D978" s="1"/>
      <c r="E978" s="1"/>
      <c r="V978" s="1"/>
    </row>
    <row r="979">
      <c r="A979" s="1"/>
      <c r="C979" s="1"/>
      <c r="D979" s="1"/>
      <c r="E979" s="1"/>
      <c r="V979" s="1"/>
    </row>
    <row r="980">
      <c r="A980" s="1"/>
      <c r="C980" s="1"/>
      <c r="D980" s="1"/>
      <c r="E980" s="1"/>
      <c r="V980" s="1"/>
    </row>
    <row r="981">
      <c r="A981" s="1"/>
      <c r="C981" s="1"/>
      <c r="D981" s="1"/>
      <c r="E981" s="1"/>
      <c r="V981" s="1"/>
    </row>
    <row r="982">
      <c r="A982" s="1"/>
      <c r="C982" s="1"/>
      <c r="D982" s="1"/>
      <c r="E982" s="1"/>
      <c r="V982" s="1"/>
    </row>
    <row r="983">
      <c r="A983" s="1"/>
      <c r="C983" s="1"/>
      <c r="D983" s="1"/>
      <c r="E983" s="1"/>
      <c r="V983" s="1"/>
    </row>
    <row r="984">
      <c r="A984" s="1"/>
      <c r="C984" s="1"/>
      <c r="D984" s="1"/>
      <c r="E984" s="1"/>
      <c r="V984" s="1"/>
    </row>
    <row r="985">
      <c r="A985" s="1"/>
      <c r="C985" s="1"/>
      <c r="D985" s="1"/>
      <c r="E985" s="1"/>
      <c r="V985" s="1"/>
    </row>
    <row r="986">
      <c r="A986" s="1"/>
      <c r="C986" s="1"/>
      <c r="D986" s="1"/>
      <c r="E986" s="1"/>
      <c r="V986" s="1"/>
    </row>
    <row r="987">
      <c r="A987" s="1"/>
      <c r="C987" s="1"/>
      <c r="D987" s="1"/>
      <c r="E987" s="1"/>
      <c r="V987" s="1"/>
    </row>
    <row r="988">
      <c r="A988" s="1"/>
      <c r="C988" s="1"/>
      <c r="D988" s="1"/>
      <c r="E988" s="1"/>
      <c r="V988" s="1"/>
    </row>
    <row r="989">
      <c r="A989" s="1"/>
      <c r="C989" s="1"/>
      <c r="D989" s="1"/>
      <c r="E989" s="1"/>
      <c r="V989" s="1"/>
    </row>
    <row r="990">
      <c r="A990" s="1"/>
      <c r="C990" s="1"/>
      <c r="D990" s="1"/>
      <c r="E990" s="1"/>
      <c r="V990" s="1"/>
    </row>
    <row r="991">
      <c r="A991" s="1"/>
      <c r="C991" s="1"/>
      <c r="D991" s="1"/>
      <c r="E991" s="1"/>
      <c r="V991" s="1"/>
    </row>
    <row r="992">
      <c r="A992" s="1"/>
      <c r="C992" s="1"/>
      <c r="D992" s="1"/>
      <c r="E992" s="1"/>
      <c r="V992" s="1"/>
    </row>
    <row r="993">
      <c r="A993" s="1"/>
      <c r="C993" s="1"/>
      <c r="D993" s="1"/>
      <c r="E993" s="1"/>
      <c r="V993" s="1"/>
    </row>
    <row r="994">
      <c r="A994" s="1"/>
      <c r="C994" s="1"/>
      <c r="D994" s="1"/>
      <c r="E994" s="1"/>
      <c r="V994" s="1"/>
    </row>
    <row r="995">
      <c r="A995" s="1"/>
      <c r="C995" s="1"/>
      <c r="D995" s="1"/>
      <c r="E995" s="1"/>
      <c r="V995" s="1"/>
    </row>
    <row r="996">
      <c r="A996" s="1"/>
      <c r="C996" s="1"/>
      <c r="D996" s="1"/>
      <c r="E996" s="1"/>
      <c r="V996" s="1"/>
    </row>
    <row r="997">
      <c r="A997" s="1"/>
      <c r="C997" s="1"/>
      <c r="D997" s="1"/>
      <c r="E997" s="1"/>
      <c r="V997" s="1"/>
    </row>
    <row r="998">
      <c r="A998" s="1"/>
      <c r="C998" s="1"/>
      <c r="D998" s="1"/>
      <c r="E998" s="1"/>
      <c r="V998" s="1"/>
    </row>
    <row r="999">
      <c r="A999" s="1"/>
      <c r="C999" s="1"/>
      <c r="D999" s="1"/>
      <c r="E999" s="1"/>
      <c r="V999" s="1"/>
    </row>
    <row r="1000">
      <c r="A1000" s="1"/>
      <c r="C1000" s="1"/>
      <c r="D1000" s="1"/>
      <c r="E1000" s="1"/>
      <c r="V1000" s="1"/>
    </row>
    <row r="1001">
      <c r="A1001" s="1"/>
      <c r="C1001" s="1"/>
      <c r="D1001" s="1"/>
      <c r="E1001" s="1"/>
      <c r="V1001" s="1"/>
    </row>
    <row r="1002">
      <c r="A1002" s="1"/>
      <c r="C1002" s="1"/>
      <c r="D1002" s="1"/>
      <c r="E1002" s="1"/>
      <c r="V1002" s="1"/>
    </row>
    <row r="1003">
      <c r="A1003" s="1"/>
      <c r="C1003" s="1"/>
      <c r="D1003" s="1"/>
      <c r="E1003" s="1"/>
      <c r="V1003" s="1"/>
    </row>
    <row r="1004">
      <c r="A1004" s="1"/>
      <c r="C1004" s="1"/>
      <c r="D1004" s="1"/>
      <c r="E1004" s="1"/>
      <c r="V1004" s="1"/>
    </row>
    <row r="1005">
      <c r="A1005" s="1"/>
      <c r="C1005" s="1"/>
      <c r="D1005" s="1"/>
      <c r="E1005" s="1"/>
      <c r="V1005" s="1"/>
    </row>
    <row r="1006">
      <c r="A1006" s="1"/>
      <c r="C1006" s="1"/>
      <c r="D1006" s="1"/>
      <c r="E1006" s="1"/>
      <c r="V1006" s="1"/>
    </row>
    <row r="1007">
      <c r="A1007" s="1"/>
      <c r="C1007" s="1"/>
      <c r="D1007" s="1"/>
      <c r="E1007" s="1"/>
      <c r="V1007" s="1"/>
    </row>
    <row r="1008">
      <c r="A1008" s="1"/>
      <c r="C1008" s="1"/>
      <c r="D1008" s="1"/>
      <c r="E1008" s="1"/>
      <c r="V1008" s="1"/>
    </row>
    <row r="1009">
      <c r="A1009" s="1"/>
      <c r="C1009" s="1"/>
      <c r="D1009" s="1"/>
      <c r="E1009" s="1"/>
      <c r="V1009" s="1"/>
    </row>
  </sheetData>
  <mergeCells count="7">
    <mergeCell ref="A1:E1"/>
    <mergeCell ref="A6:G8"/>
    <mergeCell ref="H6:N6"/>
    <mergeCell ref="H7:N7"/>
    <mergeCell ref="H8:I8"/>
    <mergeCell ref="J8:K8"/>
    <mergeCell ref="L8:M8"/>
  </mergeCells>
  <dataValidations>
    <dataValidation type="list" allowBlank="1" showErrorMessage="1" sqref="B10:B53">
      <formula1>'2NDSORTEDL'!$B$2:$B1009</formula1>
    </dataValidation>
  </dataValidations>
  <hyperlinks>
    <hyperlink r:id="rId1" ref="A9"/>
  </hyperlinks>
  <printOptions horizontalCentered="1"/>
  <pageMargins bottom="0.2276843467011643" footer="0.0" header="0.0" left="0.0" right="0.0" top="0.0"/>
  <pageSetup paperSize="9" cellComments="atEnd" orientation="landscape" pageOrder="overThenDown"/>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cols>
    <col customWidth="1" min="1" max="1" width="7.25"/>
    <col customWidth="1" min="2" max="2" width="48.13"/>
    <col collapsed="1" customWidth="1" min="3" max="3" width="12.63"/>
    <col customWidth="1" hidden="1" min="4" max="4" width="9.75" outlineLevel="1"/>
    <col customWidth="1" min="5" max="5" width="4.38"/>
    <col customWidth="1" min="6" max="6" width="6.13"/>
    <col customWidth="1" min="7" max="10" width="10.5"/>
    <col customWidth="1" min="11" max="11" width="8.38"/>
    <col customWidth="1" min="12" max="12" width="10.5"/>
    <col customWidth="1" min="13" max="13" width="8.38"/>
    <col collapsed="1" customWidth="1" min="14" max="14" width="14.13"/>
    <col customWidth="1" hidden="1" min="15" max="15" width="10.5" outlineLevel="1"/>
    <col customWidth="1" hidden="1" min="16" max="16" width="8.38" outlineLevel="1"/>
    <col customWidth="1" hidden="1" min="17" max="17" width="3.88" outlineLevel="1"/>
    <col hidden="1" min="18" max="18" width="12.63" outlineLevel="1"/>
    <col customWidth="1" hidden="1" min="19" max="19" width="7.38" outlineLevel="1"/>
    <col hidden="1" min="20" max="21" width="12.63" outlineLevel="1"/>
    <col customWidth="1" hidden="1" min="22" max="22" width="8.5" outlineLevel="1"/>
    <col hidden="1" min="23" max="40" width="12.63" outlineLevel="1"/>
  </cols>
  <sheetData>
    <row r="1">
      <c r="A1" s="237"/>
      <c r="F1" s="238"/>
      <c r="G1" s="238"/>
      <c r="H1" s="238"/>
      <c r="I1" s="238"/>
      <c r="J1" s="238"/>
      <c r="K1" s="238"/>
      <c r="L1" s="238"/>
      <c r="M1" s="238"/>
      <c r="N1" s="238"/>
      <c r="O1" s="238"/>
      <c r="V1" s="1"/>
      <c r="W1" s="238">
        <v>10.0</v>
      </c>
      <c r="X1" s="238"/>
      <c r="Y1" s="238"/>
      <c r="Z1" s="238">
        <v>2.0</v>
      </c>
      <c r="AB1" s="7">
        <v>12.0</v>
      </c>
      <c r="AH1" s="7">
        <v>15.0</v>
      </c>
    </row>
    <row r="2">
      <c r="A2" s="264"/>
      <c r="B2" s="251"/>
      <c r="C2" s="251"/>
      <c r="D2" s="265"/>
      <c r="E2" s="265"/>
      <c r="F2" s="265"/>
      <c r="G2" s="265"/>
      <c r="H2" s="265"/>
      <c r="I2" s="265"/>
      <c r="J2" s="265"/>
      <c r="K2" s="265"/>
      <c r="L2" s="265"/>
      <c r="M2" s="265"/>
      <c r="N2" s="265"/>
      <c r="O2" s="265"/>
      <c r="P2" s="251"/>
      <c r="Q2" s="242"/>
      <c r="R2" s="242"/>
      <c r="S2" s="250"/>
      <c r="T2" s="250"/>
      <c r="U2" s="250"/>
      <c r="V2" s="251"/>
      <c r="W2" s="250"/>
      <c r="X2" s="250"/>
      <c r="Y2" s="250"/>
      <c r="Z2" s="242"/>
      <c r="AA2" s="242"/>
      <c r="AB2" s="250"/>
      <c r="AC2" s="251"/>
      <c r="AD2" s="250"/>
      <c r="AE2" s="250"/>
      <c r="AF2" s="250"/>
      <c r="AG2" s="242"/>
      <c r="AH2" s="250"/>
      <c r="AI2" s="251"/>
      <c r="AJ2" s="250"/>
      <c r="AK2" s="250"/>
      <c r="AL2" s="250"/>
      <c r="AM2" s="250"/>
      <c r="AN2" s="250"/>
    </row>
    <row r="3">
      <c r="A3" s="264"/>
      <c r="B3" s="251"/>
      <c r="C3" s="251"/>
      <c r="D3" s="265"/>
      <c r="E3" s="265"/>
      <c r="F3" s="265"/>
      <c r="G3" s="265"/>
      <c r="H3" s="265"/>
      <c r="I3" s="265"/>
      <c r="J3" s="265"/>
      <c r="K3" s="265"/>
      <c r="L3" s="265"/>
      <c r="M3" s="265"/>
      <c r="N3" s="265"/>
      <c r="O3" s="265"/>
      <c r="P3" s="251"/>
      <c r="Q3" s="242"/>
      <c r="R3" s="242"/>
      <c r="S3" s="250"/>
      <c r="T3" s="250"/>
      <c r="U3" s="250"/>
      <c r="V3" s="251"/>
      <c r="W3" s="250"/>
      <c r="X3" s="250"/>
      <c r="Y3" s="250"/>
      <c r="Z3" s="242"/>
      <c r="AA3" s="242"/>
      <c r="AB3" s="250"/>
      <c r="AC3" s="251"/>
      <c r="AD3" s="250"/>
      <c r="AE3" s="250"/>
      <c r="AF3" s="250"/>
      <c r="AG3" s="242"/>
      <c r="AH3" s="250"/>
      <c r="AI3" s="251"/>
      <c r="AJ3" s="250"/>
      <c r="AK3" s="250"/>
      <c r="AL3" s="250"/>
      <c r="AM3" s="250"/>
      <c r="AN3" s="250"/>
    </row>
    <row r="4">
      <c r="A4" s="264"/>
      <c r="B4" s="251"/>
      <c r="C4" s="251"/>
      <c r="D4" s="265"/>
      <c r="E4" s="265"/>
      <c r="F4" s="265"/>
      <c r="G4" s="265"/>
      <c r="H4" s="265"/>
      <c r="I4" s="265"/>
      <c r="J4" s="265"/>
      <c r="K4" s="265"/>
      <c r="L4" s="265"/>
      <c r="M4" s="265"/>
      <c r="N4" s="265"/>
      <c r="O4" s="265"/>
      <c r="P4" s="251"/>
      <c r="Q4" s="242"/>
      <c r="R4" s="242"/>
      <c r="S4" s="250"/>
      <c r="T4" s="250"/>
      <c r="U4" s="250"/>
      <c r="V4" s="251"/>
      <c r="W4" s="250"/>
      <c r="X4" s="250"/>
      <c r="Y4" s="250"/>
      <c r="Z4" s="242"/>
      <c r="AA4" s="242"/>
      <c r="AB4" s="250"/>
      <c r="AC4" s="251"/>
      <c r="AD4" s="250"/>
      <c r="AE4" s="250"/>
      <c r="AF4" s="250"/>
      <c r="AG4" s="242"/>
      <c r="AH4" s="250"/>
      <c r="AI4" s="251"/>
      <c r="AJ4" s="250"/>
      <c r="AK4" s="250"/>
      <c r="AL4" s="250"/>
      <c r="AM4" s="250"/>
      <c r="AN4" s="250"/>
    </row>
    <row r="5">
      <c r="A5" s="264"/>
      <c r="B5" s="251"/>
      <c r="C5" s="251"/>
      <c r="D5" s="265"/>
      <c r="E5" s="265"/>
      <c r="F5" s="265"/>
      <c r="G5" s="265"/>
      <c r="H5" s="265"/>
      <c r="I5" s="265"/>
      <c r="J5" s="265"/>
      <c r="K5" s="265"/>
      <c r="L5" s="265"/>
      <c r="M5" s="265"/>
      <c r="N5" s="265"/>
      <c r="O5" s="265"/>
      <c r="P5" s="251"/>
      <c r="Q5" s="242"/>
      <c r="R5" s="242"/>
      <c r="S5" s="250"/>
      <c r="T5" s="250"/>
      <c r="U5" s="250"/>
      <c r="V5" s="251"/>
      <c r="W5" s="250"/>
      <c r="X5" s="250"/>
      <c r="Y5" s="250"/>
      <c r="Z5" s="242"/>
      <c r="AA5" s="242"/>
      <c r="AB5" s="250"/>
      <c r="AC5" s="251"/>
      <c r="AD5" s="250"/>
      <c r="AE5" s="250"/>
      <c r="AF5" s="250"/>
      <c r="AG5" s="242"/>
      <c r="AH5" s="250"/>
      <c r="AI5" s="251"/>
      <c r="AJ5" s="250"/>
      <c r="AK5" s="250"/>
      <c r="AL5" s="250"/>
      <c r="AM5" s="250"/>
      <c r="AN5" s="250"/>
    </row>
    <row r="6">
      <c r="A6" s="266" t="s">
        <v>7401</v>
      </c>
      <c r="B6" s="267"/>
      <c r="C6" s="267"/>
      <c r="D6" s="267"/>
      <c r="E6" s="267"/>
      <c r="F6" s="267"/>
      <c r="G6" s="268"/>
      <c r="H6" s="269" t="s">
        <v>7391</v>
      </c>
      <c r="I6" s="163"/>
      <c r="J6" s="163"/>
      <c r="K6" s="163"/>
      <c r="L6" s="163"/>
      <c r="M6" s="163"/>
      <c r="N6" s="164"/>
      <c r="O6" s="265"/>
      <c r="P6" s="251"/>
      <c r="Q6" s="242"/>
      <c r="R6" s="242"/>
      <c r="S6" s="250"/>
      <c r="T6" s="250"/>
      <c r="U6" s="250"/>
      <c r="V6" s="251"/>
      <c r="W6" s="250"/>
      <c r="X6" s="250"/>
      <c r="Y6" s="250"/>
      <c r="Z6" s="242"/>
      <c r="AA6" s="242"/>
      <c r="AB6" s="250"/>
      <c r="AC6" s="251"/>
      <c r="AD6" s="250"/>
      <c r="AE6" s="250"/>
      <c r="AF6" s="250"/>
      <c r="AG6" s="242"/>
      <c r="AH6" s="250"/>
      <c r="AI6" s="251"/>
      <c r="AJ6" s="250"/>
      <c r="AK6" s="250"/>
      <c r="AL6" s="250"/>
      <c r="AM6" s="250"/>
      <c r="AN6" s="250"/>
    </row>
    <row r="7">
      <c r="A7" s="270"/>
      <c r="G7" s="271"/>
      <c r="H7" s="272" t="s">
        <v>7402</v>
      </c>
      <c r="I7" s="163"/>
      <c r="J7" s="163"/>
      <c r="K7" s="163"/>
      <c r="L7" s="163"/>
      <c r="M7" s="163"/>
      <c r="N7" s="164"/>
      <c r="O7" s="265"/>
      <c r="P7" s="251"/>
      <c r="Q7" s="242"/>
      <c r="R7" s="242"/>
      <c r="S7" s="250"/>
      <c r="T7" s="250"/>
      <c r="U7" s="250"/>
      <c r="V7" s="251"/>
      <c r="W7" s="250"/>
      <c r="X7" s="250"/>
      <c r="Y7" s="250"/>
      <c r="Z7" s="242"/>
      <c r="AA7" s="242"/>
      <c r="AB7" s="250"/>
      <c r="AC7" s="251"/>
      <c r="AD7" s="250"/>
      <c r="AE7" s="250"/>
      <c r="AF7" s="250"/>
      <c r="AG7" s="242"/>
      <c r="AH7" s="250"/>
      <c r="AI7" s="251"/>
      <c r="AJ7" s="250"/>
      <c r="AK7" s="250"/>
      <c r="AL7" s="250"/>
      <c r="AM7" s="250"/>
      <c r="AN7" s="250"/>
    </row>
    <row r="8">
      <c r="A8" s="273"/>
      <c r="B8" s="274"/>
      <c r="C8" s="274"/>
      <c r="D8" s="274"/>
      <c r="E8" s="274"/>
      <c r="F8" s="274"/>
      <c r="G8" s="275"/>
      <c r="H8" s="276" t="s">
        <v>7393</v>
      </c>
      <c r="I8" s="164"/>
      <c r="J8" s="269" t="s">
        <v>7394</v>
      </c>
      <c r="K8" s="164"/>
      <c r="L8" s="269" t="s">
        <v>7395</v>
      </c>
      <c r="M8" s="164"/>
      <c r="N8" s="241"/>
      <c r="O8" s="265"/>
      <c r="P8" s="251"/>
      <c r="Q8" s="242"/>
      <c r="R8" s="242"/>
      <c r="S8" s="250"/>
      <c r="T8" s="250"/>
      <c r="U8" s="250"/>
      <c r="V8" s="251"/>
      <c r="W8" s="250"/>
      <c r="X8" s="250"/>
      <c r="Y8" s="250"/>
      <c r="Z8" s="242"/>
      <c r="AA8" s="242"/>
      <c r="AB8" s="250"/>
      <c r="AC8" s="251"/>
      <c r="AD8" s="250"/>
      <c r="AE8" s="250"/>
      <c r="AF8" s="250"/>
      <c r="AG8" s="242"/>
      <c r="AH8" s="250"/>
      <c r="AI8" s="251"/>
      <c r="AJ8" s="250"/>
      <c r="AK8" s="250"/>
      <c r="AL8" s="250"/>
      <c r="AM8" s="250"/>
      <c r="AN8" s="250"/>
    </row>
    <row r="9">
      <c r="A9" s="239" t="s">
        <v>7403</v>
      </c>
      <c r="B9" s="240" t="s">
        <v>7358</v>
      </c>
      <c r="C9" s="240" t="s">
        <v>7359</v>
      </c>
      <c r="D9" s="241" t="s">
        <v>7360</v>
      </c>
      <c r="E9" s="241" t="s">
        <v>7342</v>
      </c>
      <c r="F9" s="241" t="s">
        <v>7397</v>
      </c>
      <c r="G9" s="241" t="s">
        <v>7398</v>
      </c>
      <c r="H9" s="241" t="s">
        <v>7399</v>
      </c>
      <c r="I9" s="241" t="s">
        <v>7400</v>
      </c>
      <c r="J9" s="241" t="s">
        <v>7399</v>
      </c>
      <c r="K9" s="241" t="s">
        <v>7400</v>
      </c>
      <c r="L9" s="241" t="s">
        <v>7399</v>
      </c>
      <c r="M9" s="241" t="s">
        <v>7400</v>
      </c>
      <c r="N9" s="241" t="s">
        <v>7344</v>
      </c>
      <c r="O9" s="241" t="s">
        <v>7361</v>
      </c>
      <c r="P9" s="240" t="s">
        <v>7362</v>
      </c>
      <c r="Q9" s="242"/>
      <c r="R9" s="242"/>
      <c r="S9" s="250" t="s">
        <v>7370</v>
      </c>
      <c r="T9" s="250" t="s">
        <v>7371</v>
      </c>
      <c r="U9" s="250" t="s">
        <v>7372</v>
      </c>
      <c r="V9" s="251" t="s">
        <v>7373</v>
      </c>
      <c r="W9" s="250" t="s">
        <v>7374</v>
      </c>
      <c r="X9" s="250" t="s">
        <v>7375</v>
      </c>
      <c r="Y9" s="250" t="s">
        <v>7376</v>
      </c>
      <c r="Z9" s="242"/>
      <c r="AA9" s="242"/>
      <c r="AB9" s="250" t="s">
        <v>7372</v>
      </c>
      <c r="AC9" s="251" t="s">
        <v>7373</v>
      </c>
      <c r="AD9" s="250" t="s">
        <v>7374</v>
      </c>
      <c r="AE9" s="250" t="s">
        <v>7375</v>
      </c>
      <c r="AF9" s="250" t="s">
        <v>7376</v>
      </c>
      <c r="AG9" s="242"/>
      <c r="AH9" s="250" t="s">
        <v>7372</v>
      </c>
      <c r="AI9" s="251" t="s">
        <v>7373</v>
      </c>
      <c r="AJ9" s="250" t="s">
        <v>7374</v>
      </c>
      <c r="AK9" s="250" t="s">
        <v>7375</v>
      </c>
      <c r="AL9" s="250" t="s">
        <v>7376</v>
      </c>
      <c r="AM9" s="250"/>
      <c r="AN9" s="250"/>
    </row>
    <row r="10">
      <c r="A10" s="230">
        <f t="shared" ref="A10:A17" si="1">ROW()-row(A$9)</f>
        <v>1</v>
      </c>
      <c r="B10" s="243" t="s">
        <v>4747</v>
      </c>
      <c r="C10" s="244" t="s">
        <v>7389</v>
      </c>
      <c r="D10" s="208">
        <v>30.0</v>
      </c>
      <c r="E10" s="208">
        <v>250.0</v>
      </c>
      <c r="F10" s="245">
        <v>30.0</v>
      </c>
      <c r="G10" s="245">
        <f t="shared" ref="G10:G17" si="2">S10</f>
        <v>7500</v>
      </c>
      <c r="H10" s="245">
        <f t="shared" ref="H10:H17" si="3">Y10</f>
        <v>10.8</v>
      </c>
      <c r="I10" s="245">
        <f t="shared" ref="I10:I17" si="4">ROUND(H10*E10,2)</f>
        <v>2700</v>
      </c>
      <c r="J10" s="245">
        <f t="shared" ref="J10:J17" si="5">AF10</f>
        <v>13.76</v>
      </c>
      <c r="K10" s="245">
        <f t="shared" ref="K10:K17" si="6">ROUND(J10*E10,2)</f>
        <v>3440</v>
      </c>
      <c r="L10" s="245">
        <f t="shared" ref="L10:L17" si="7">AL10</f>
        <v>14.36</v>
      </c>
      <c r="M10" s="245">
        <f t="shared" ref="M10:M17" si="8">ROUND(L10*E10,2)</f>
        <v>3590</v>
      </c>
      <c r="N10" s="245"/>
      <c r="O10" s="245">
        <v>10.8</v>
      </c>
      <c r="P10" s="246">
        <f t="shared" ref="P10:P17" si="9">E10*O10</f>
        <v>2700</v>
      </c>
      <c r="S10" s="22">
        <f t="shared" ref="S10:S17" si="10">T10*E10</f>
        <v>7500</v>
      </c>
      <c r="T10" s="7">
        <v>30.0</v>
      </c>
      <c r="U10" s="252">
        <f t="shared" ref="U10:U17" si="11">(T10-O10)/T10</f>
        <v>0.64</v>
      </c>
      <c r="V10" s="9">
        <v>5.0</v>
      </c>
      <c r="W10" s="22">
        <f t="shared" ref="W10:W17" si="12">ROUND(O10*(100/105),2)</f>
        <v>10.29</v>
      </c>
      <c r="X10" s="22">
        <f t="shared" ref="X10:X14" si="13">ROUND(W10*V10%,2)</f>
        <v>0.51</v>
      </c>
      <c r="Y10" s="22">
        <f t="shared" ref="Y10:Y14" si="14">W10+X10</f>
        <v>10.8</v>
      </c>
      <c r="Z10" s="248">
        <f t="shared" ref="Z10:Z17" si="15">O10-Y10</f>
        <v>0</v>
      </c>
      <c r="AB10" s="252">
        <f t="shared" ref="AB10:AB17" si="16">IF(U10=0,0,U10-AB$1%*U10)</f>
        <v>0.5632</v>
      </c>
      <c r="AC10" s="1">
        <f t="shared" ref="AC10:AC17" si="17">V10</f>
        <v>5</v>
      </c>
      <c r="AD10" s="22">
        <f t="shared" ref="AD10:AD17" si="18">IF(U10&gt;0, ROUND(T10-AB10*T10,2),ROUND(T10*(100/(100+AC10)),2))</f>
        <v>13.1</v>
      </c>
      <c r="AE10" s="22">
        <f t="shared" ref="AE10:AE17" si="19">ROUND(AD10*AC10%,2)</f>
        <v>0.66</v>
      </c>
      <c r="AF10" s="22">
        <f t="shared" ref="AF10:AF17" si="20">AD10+AE10</f>
        <v>13.76</v>
      </c>
      <c r="AG10" s="22">
        <f t="shared" ref="AG10:AG17" si="21">T10-AF10</f>
        <v>16.24</v>
      </c>
      <c r="AH10" s="252">
        <f t="shared" ref="AH10:AH17" si="22">IF(U10=0,0,U10-AH$1%*U10)</f>
        <v>0.544</v>
      </c>
      <c r="AI10" s="1">
        <f t="shared" ref="AI10:AI17" si="23">AC10</f>
        <v>5</v>
      </c>
      <c r="AJ10" s="22">
        <f t="shared" ref="AJ10:AJ17" si="24">IF(U10&gt;0, ROUND(T10-AH10*T10,2),ROUND(T10*(100/(100+AI10)),2))</f>
        <v>13.68</v>
      </c>
      <c r="AK10" s="22">
        <f t="shared" ref="AK10:AK17" si="25">ROUND(AJ10*AI10%,2)</f>
        <v>0.68</v>
      </c>
      <c r="AL10" s="22">
        <f t="shared" ref="AL10:AL17" si="26">AJ10+AK10</f>
        <v>14.36</v>
      </c>
      <c r="AM10" s="22">
        <f t="shared" ref="AM10:AM17" si="27">T10-AL10</f>
        <v>15.64</v>
      </c>
    </row>
    <row r="11">
      <c r="A11" s="230">
        <f t="shared" si="1"/>
        <v>2</v>
      </c>
      <c r="B11" s="243" t="s">
        <v>3005</v>
      </c>
      <c r="C11" s="244" t="s">
        <v>7365</v>
      </c>
      <c r="D11" s="208">
        <v>2.0</v>
      </c>
      <c r="E11" s="208">
        <v>250.0</v>
      </c>
      <c r="F11" s="245">
        <v>14.0</v>
      </c>
      <c r="G11" s="245">
        <f t="shared" si="2"/>
        <v>3500</v>
      </c>
      <c r="H11" s="245">
        <f t="shared" si="3"/>
        <v>5.38</v>
      </c>
      <c r="I11" s="245">
        <f t="shared" si="4"/>
        <v>1345</v>
      </c>
      <c r="J11" s="245">
        <f t="shared" si="5"/>
        <v>6.73</v>
      </c>
      <c r="K11" s="245">
        <f t="shared" si="6"/>
        <v>1682.5</v>
      </c>
      <c r="L11" s="245">
        <f t="shared" si="7"/>
        <v>7</v>
      </c>
      <c r="M11" s="245">
        <f t="shared" si="8"/>
        <v>1750</v>
      </c>
      <c r="N11" s="245"/>
      <c r="O11" s="245">
        <v>5.38</v>
      </c>
      <c r="P11" s="246">
        <f t="shared" si="9"/>
        <v>1345</v>
      </c>
      <c r="S11" s="22">
        <f t="shared" si="10"/>
        <v>3500</v>
      </c>
      <c r="T11" s="7">
        <v>14.0</v>
      </c>
      <c r="U11" s="252">
        <f t="shared" si="11"/>
        <v>0.6157142857</v>
      </c>
      <c r="V11" s="9">
        <v>5.0</v>
      </c>
      <c r="W11" s="22">
        <f t="shared" si="12"/>
        <v>5.12</v>
      </c>
      <c r="X11" s="22">
        <f t="shared" si="13"/>
        <v>0.26</v>
      </c>
      <c r="Y11" s="22">
        <f t="shared" si="14"/>
        <v>5.38</v>
      </c>
      <c r="Z11" s="248">
        <f t="shared" si="15"/>
        <v>0</v>
      </c>
      <c r="AB11" s="252">
        <f t="shared" si="16"/>
        <v>0.5418285714</v>
      </c>
      <c r="AC11" s="1">
        <f t="shared" si="17"/>
        <v>5</v>
      </c>
      <c r="AD11" s="22">
        <f t="shared" si="18"/>
        <v>6.41</v>
      </c>
      <c r="AE11" s="22">
        <f t="shared" si="19"/>
        <v>0.32</v>
      </c>
      <c r="AF11" s="22">
        <f t="shared" si="20"/>
        <v>6.73</v>
      </c>
      <c r="AG11" s="22">
        <f t="shared" si="21"/>
        <v>7.27</v>
      </c>
      <c r="AH11" s="252">
        <f t="shared" si="22"/>
        <v>0.5233571429</v>
      </c>
      <c r="AI11" s="1">
        <f t="shared" si="23"/>
        <v>5</v>
      </c>
      <c r="AJ11" s="22">
        <f t="shared" si="24"/>
        <v>6.67</v>
      </c>
      <c r="AK11" s="22">
        <f t="shared" si="25"/>
        <v>0.33</v>
      </c>
      <c r="AL11" s="22">
        <f t="shared" si="26"/>
        <v>7</v>
      </c>
      <c r="AM11" s="22">
        <f t="shared" si="27"/>
        <v>7</v>
      </c>
    </row>
    <row r="12">
      <c r="A12" s="230">
        <f t="shared" si="1"/>
        <v>3</v>
      </c>
      <c r="B12" s="243" t="s">
        <v>4695</v>
      </c>
      <c r="C12" s="244" t="s">
        <v>7365</v>
      </c>
      <c r="D12" s="208">
        <v>1.0</v>
      </c>
      <c r="E12" s="208">
        <v>250.0</v>
      </c>
      <c r="F12" s="245">
        <v>25.2</v>
      </c>
      <c r="G12" s="245">
        <f t="shared" si="2"/>
        <v>6300</v>
      </c>
      <c r="H12" s="245">
        <f t="shared" si="3"/>
        <v>7.38</v>
      </c>
      <c r="I12" s="245">
        <f t="shared" si="4"/>
        <v>1845</v>
      </c>
      <c r="J12" s="245">
        <f t="shared" si="5"/>
        <v>10</v>
      </c>
      <c r="K12" s="245">
        <f t="shared" si="6"/>
        <v>2500</v>
      </c>
      <c r="L12" s="245">
        <f t="shared" si="7"/>
        <v>10.55</v>
      </c>
      <c r="M12" s="245">
        <f t="shared" si="8"/>
        <v>2637.5</v>
      </c>
      <c r="N12" s="245"/>
      <c r="O12" s="245">
        <v>7.38</v>
      </c>
      <c r="P12" s="246">
        <f t="shared" si="9"/>
        <v>1845</v>
      </c>
      <c r="S12" s="22">
        <f t="shared" si="10"/>
        <v>6300</v>
      </c>
      <c r="T12" s="7">
        <v>25.2</v>
      </c>
      <c r="U12" s="252">
        <f t="shared" si="11"/>
        <v>0.7071428571</v>
      </c>
      <c r="V12" s="9">
        <v>5.0</v>
      </c>
      <c r="W12" s="22">
        <f t="shared" si="12"/>
        <v>7.03</v>
      </c>
      <c r="X12" s="22">
        <f t="shared" si="13"/>
        <v>0.35</v>
      </c>
      <c r="Y12" s="22">
        <f t="shared" si="14"/>
        <v>7.38</v>
      </c>
      <c r="Z12" s="248">
        <f t="shared" si="15"/>
        <v>0</v>
      </c>
      <c r="AB12" s="252">
        <f t="shared" si="16"/>
        <v>0.6222857143</v>
      </c>
      <c r="AC12" s="1">
        <f t="shared" si="17"/>
        <v>5</v>
      </c>
      <c r="AD12" s="22">
        <f t="shared" si="18"/>
        <v>9.52</v>
      </c>
      <c r="AE12" s="22">
        <f t="shared" si="19"/>
        <v>0.48</v>
      </c>
      <c r="AF12" s="22">
        <f t="shared" si="20"/>
        <v>10</v>
      </c>
      <c r="AG12" s="22">
        <f t="shared" si="21"/>
        <v>15.2</v>
      </c>
      <c r="AH12" s="252">
        <f t="shared" si="22"/>
        <v>0.6010714286</v>
      </c>
      <c r="AI12" s="1">
        <f t="shared" si="23"/>
        <v>5</v>
      </c>
      <c r="AJ12" s="22">
        <f t="shared" si="24"/>
        <v>10.05</v>
      </c>
      <c r="AK12" s="22">
        <f t="shared" si="25"/>
        <v>0.5</v>
      </c>
      <c r="AL12" s="22">
        <f t="shared" si="26"/>
        <v>10.55</v>
      </c>
      <c r="AM12" s="22">
        <f t="shared" si="27"/>
        <v>14.65</v>
      </c>
    </row>
    <row r="13">
      <c r="A13" s="230">
        <f t="shared" si="1"/>
        <v>4</v>
      </c>
      <c r="B13" s="243" t="s">
        <v>3322</v>
      </c>
      <c r="C13" s="244" t="s">
        <v>7365</v>
      </c>
      <c r="D13" s="208">
        <v>1.0</v>
      </c>
      <c r="E13" s="208">
        <v>1000.0</v>
      </c>
      <c r="F13" s="245">
        <v>2.75</v>
      </c>
      <c r="G13" s="245">
        <f t="shared" si="2"/>
        <v>2750</v>
      </c>
      <c r="H13" s="245">
        <f t="shared" si="3"/>
        <v>2.75</v>
      </c>
      <c r="I13" s="245">
        <f t="shared" si="4"/>
        <v>2750</v>
      </c>
      <c r="J13" s="245">
        <f t="shared" si="5"/>
        <v>2.75</v>
      </c>
      <c r="K13" s="245">
        <f t="shared" si="6"/>
        <v>2750</v>
      </c>
      <c r="L13" s="245">
        <f t="shared" si="7"/>
        <v>2.75</v>
      </c>
      <c r="M13" s="245">
        <f t="shared" si="8"/>
        <v>2750</v>
      </c>
      <c r="N13" s="245"/>
      <c r="O13" s="245">
        <v>2.75</v>
      </c>
      <c r="P13" s="246">
        <f t="shared" si="9"/>
        <v>2750</v>
      </c>
      <c r="S13" s="22">
        <f t="shared" si="10"/>
        <v>2750</v>
      </c>
      <c r="T13" s="7">
        <v>2.75</v>
      </c>
      <c r="U13" s="252">
        <f t="shared" si="11"/>
        <v>0</v>
      </c>
      <c r="V13" s="9">
        <v>5.0</v>
      </c>
      <c r="W13" s="22">
        <f t="shared" si="12"/>
        <v>2.62</v>
      </c>
      <c r="X13" s="22">
        <f t="shared" si="13"/>
        <v>0.13</v>
      </c>
      <c r="Y13" s="22">
        <f t="shared" si="14"/>
        <v>2.75</v>
      </c>
      <c r="Z13" s="248">
        <f t="shared" si="15"/>
        <v>0</v>
      </c>
      <c r="AB13" s="22">
        <f t="shared" si="16"/>
        <v>0</v>
      </c>
      <c r="AC13" s="1">
        <f t="shared" si="17"/>
        <v>5</v>
      </c>
      <c r="AD13" s="22">
        <f t="shared" si="18"/>
        <v>2.62</v>
      </c>
      <c r="AE13" s="22">
        <f t="shared" si="19"/>
        <v>0.13</v>
      </c>
      <c r="AF13" s="22">
        <f t="shared" si="20"/>
        <v>2.75</v>
      </c>
      <c r="AG13" s="22">
        <f t="shared" si="21"/>
        <v>0</v>
      </c>
      <c r="AH13" s="22">
        <f t="shared" si="22"/>
        <v>0</v>
      </c>
      <c r="AI13" s="1">
        <f t="shared" si="23"/>
        <v>5</v>
      </c>
      <c r="AJ13" s="22">
        <f t="shared" si="24"/>
        <v>2.62</v>
      </c>
      <c r="AK13" s="22">
        <f t="shared" si="25"/>
        <v>0.13</v>
      </c>
      <c r="AL13" s="22">
        <f t="shared" si="26"/>
        <v>2.75</v>
      </c>
      <c r="AM13" s="22">
        <f t="shared" si="27"/>
        <v>0</v>
      </c>
    </row>
    <row r="14">
      <c r="A14" s="230">
        <f t="shared" si="1"/>
        <v>5</v>
      </c>
      <c r="B14" s="243" t="s">
        <v>4708</v>
      </c>
      <c r="C14" s="244" t="s">
        <v>7365</v>
      </c>
      <c r="D14" s="208">
        <v>1.0</v>
      </c>
      <c r="E14" s="208">
        <v>250.0</v>
      </c>
      <c r="F14" s="245">
        <v>54.5</v>
      </c>
      <c r="G14" s="245">
        <f t="shared" si="2"/>
        <v>13625</v>
      </c>
      <c r="H14" s="245">
        <f t="shared" si="3"/>
        <v>35</v>
      </c>
      <c r="I14" s="245">
        <f t="shared" si="4"/>
        <v>8750</v>
      </c>
      <c r="J14" s="245">
        <f t="shared" si="5"/>
        <v>39.21</v>
      </c>
      <c r="K14" s="245">
        <f t="shared" si="6"/>
        <v>9802.5</v>
      </c>
      <c r="L14" s="245">
        <f t="shared" si="7"/>
        <v>39.83</v>
      </c>
      <c r="M14" s="245">
        <f t="shared" si="8"/>
        <v>9957.5</v>
      </c>
      <c r="N14" s="245"/>
      <c r="O14" s="245">
        <v>35.0</v>
      </c>
      <c r="P14" s="246">
        <f t="shared" si="9"/>
        <v>8750</v>
      </c>
      <c r="S14" s="22">
        <f t="shared" si="10"/>
        <v>13625</v>
      </c>
      <c r="T14" s="7">
        <v>54.5</v>
      </c>
      <c r="U14" s="252">
        <f t="shared" si="11"/>
        <v>0.3577981651</v>
      </c>
      <c r="V14" s="9">
        <v>5.0</v>
      </c>
      <c r="W14" s="22">
        <f t="shared" si="12"/>
        <v>33.33</v>
      </c>
      <c r="X14" s="22">
        <f t="shared" si="13"/>
        <v>1.67</v>
      </c>
      <c r="Y14" s="22">
        <f t="shared" si="14"/>
        <v>35</v>
      </c>
      <c r="Z14" s="248">
        <f t="shared" si="15"/>
        <v>0</v>
      </c>
      <c r="AB14" s="252">
        <f t="shared" si="16"/>
        <v>0.3148623853</v>
      </c>
      <c r="AC14" s="1">
        <f t="shared" si="17"/>
        <v>5</v>
      </c>
      <c r="AD14" s="22">
        <f t="shared" si="18"/>
        <v>37.34</v>
      </c>
      <c r="AE14" s="22">
        <f t="shared" si="19"/>
        <v>1.87</v>
      </c>
      <c r="AF14" s="22">
        <f t="shared" si="20"/>
        <v>39.21</v>
      </c>
      <c r="AG14" s="22">
        <f t="shared" si="21"/>
        <v>15.29</v>
      </c>
      <c r="AH14" s="252">
        <f t="shared" si="22"/>
        <v>0.3041284404</v>
      </c>
      <c r="AI14" s="1">
        <f t="shared" si="23"/>
        <v>5</v>
      </c>
      <c r="AJ14" s="22">
        <f t="shared" si="24"/>
        <v>37.93</v>
      </c>
      <c r="AK14" s="22">
        <f t="shared" si="25"/>
        <v>1.9</v>
      </c>
      <c r="AL14" s="22">
        <f t="shared" si="26"/>
        <v>39.83</v>
      </c>
      <c r="AM14" s="22">
        <f t="shared" si="27"/>
        <v>14.67</v>
      </c>
    </row>
    <row r="15">
      <c r="A15" s="230">
        <f t="shared" si="1"/>
        <v>6</v>
      </c>
      <c r="B15" s="243" t="s">
        <v>1398</v>
      </c>
      <c r="C15" s="244" t="s">
        <v>7365</v>
      </c>
      <c r="D15" s="208">
        <v>1.0</v>
      </c>
      <c r="E15" s="208">
        <v>250.0</v>
      </c>
      <c r="F15" s="245">
        <v>36.22</v>
      </c>
      <c r="G15" s="245">
        <f t="shared" si="2"/>
        <v>9055</v>
      </c>
      <c r="H15" s="245">
        <f t="shared" si="3"/>
        <v>32</v>
      </c>
      <c r="I15" s="245">
        <f t="shared" si="4"/>
        <v>8000</v>
      </c>
      <c r="J15" s="245">
        <f t="shared" si="5"/>
        <v>34.14</v>
      </c>
      <c r="K15" s="245">
        <f t="shared" si="6"/>
        <v>8535</v>
      </c>
      <c r="L15" s="245">
        <f t="shared" si="7"/>
        <v>34.26</v>
      </c>
      <c r="M15" s="245">
        <f t="shared" si="8"/>
        <v>8565</v>
      </c>
      <c r="N15" s="245"/>
      <c r="O15" s="245">
        <v>32.0</v>
      </c>
      <c r="P15" s="246">
        <f t="shared" si="9"/>
        <v>8000</v>
      </c>
      <c r="S15" s="22">
        <f t="shared" si="10"/>
        <v>9055</v>
      </c>
      <c r="T15" s="7">
        <v>36.22</v>
      </c>
      <c r="U15" s="252">
        <f t="shared" si="11"/>
        <v>0.1165102154</v>
      </c>
      <c r="V15" s="9">
        <v>5.0</v>
      </c>
      <c r="W15" s="22">
        <f t="shared" si="12"/>
        <v>30.48</v>
      </c>
      <c r="X15" s="22">
        <f>ROUND(W15*V15%,1)</f>
        <v>1.5</v>
      </c>
      <c r="Y15" s="22">
        <f>W15+X15+0.02</f>
        <v>32</v>
      </c>
      <c r="Z15" s="248">
        <f t="shared" si="15"/>
        <v>0</v>
      </c>
      <c r="AB15" s="252">
        <f t="shared" si="16"/>
        <v>0.1025289895</v>
      </c>
      <c r="AC15" s="1">
        <f t="shared" si="17"/>
        <v>5</v>
      </c>
      <c r="AD15" s="22">
        <f t="shared" si="18"/>
        <v>32.51</v>
      </c>
      <c r="AE15" s="22">
        <f t="shared" si="19"/>
        <v>1.63</v>
      </c>
      <c r="AF15" s="22">
        <f t="shared" si="20"/>
        <v>34.14</v>
      </c>
      <c r="AG15" s="22">
        <f t="shared" si="21"/>
        <v>2.08</v>
      </c>
      <c r="AH15" s="252">
        <f t="shared" si="22"/>
        <v>0.09903368305</v>
      </c>
      <c r="AI15" s="1">
        <f t="shared" si="23"/>
        <v>5</v>
      </c>
      <c r="AJ15" s="22">
        <f t="shared" si="24"/>
        <v>32.63</v>
      </c>
      <c r="AK15" s="22">
        <f t="shared" si="25"/>
        <v>1.63</v>
      </c>
      <c r="AL15" s="22">
        <f t="shared" si="26"/>
        <v>34.26</v>
      </c>
      <c r="AM15" s="22">
        <f t="shared" si="27"/>
        <v>1.96</v>
      </c>
    </row>
    <row r="16">
      <c r="A16" s="230">
        <f t="shared" si="1"/>
        <v>7</v>
      </c>
      <c r="B16" s="243" t="s">
        <v>4719</v>
      </c>
      <c r="C16" s="244" t="s">
        <v>7365</v>
      </c>
      <c r="D16" s="208">
        <v>1.0</v>
      </c>
      <c r="E16" s="208">
        <v>250.0</v>
      </c>
      <c r="F16" s="245">
        <v>10.0</v>
      </c>
      <c r="G16" s="245">
        <f t="shared" si="2"/>
        <v>2500</v>
      </c>
      <c r="H16" s="245">
        <f t="shared" si="3"/>
        <v>8</v>
      </c>
      <c r="I16" s="245">
        <f t="shared" si="4"/>
        <v>2000</v>
      </c>
      <c r="J16" s="245">
        <f t="shared" si="5"/>
        <v>8.65</v>
      </c>
      <c r="K16" s="245">
        <f t="shared" si="6"/>
        <v>2162.5</v>
      </c>
      <c r="L16" s="245">
        <f t="shared" si="7"/>
        <v>8.72</v>
      </c>
      <c r="M16" s="245">
        <f t="shared" si="8"/>
        <v>2180</v>
      </c>
      <c r="N16" s="245"/>
      <c r="O16" s="245">
        <v>8.0</v>
      </c>
      <c r="P16" s="246">
        <f t="shared" si="9"/>
        <v>2000</v>
      </c>
      <c r="S16" s="22">
        <f t="shared" si="10"/>
        <v>2500</v>
      </c>
      <c r="T16" s="7">
        <v>10.0</v>
      </c>
      <c r="U16" s="252">
        <f t="shared" si="11"/>
        <v>0.2</v>
      </c>
      <c r="V16" s="9">
        <v>5.0</v>
      </c>
      <c r="W16" s="22">
        <f t="shared" si="12"/>
        <v>7.62</v>
      </c>
      <c r="X16" s="22">
        <f t="shared" ref="X16:X17" si="28">ROUND(W16*V16%,2)</f>
        <v>0.38</v>
      </c>
      <c r="Y16" s="22">
        <f>W16+X16</f>
        <v>8</v>
      </c>
      <c r="Z16" s="248">
        <f t="shared" si="15"/>
        <v>0</v>
      </c>
      <c r="AB16" s="252">
        <f t="shared" si="16"/>
        <v>0.176</v>
      </c>
      <c r="AC16" s="1">
        <f t="shared" si="17"/>
        <v>5</v>
      </c>
      <c r="AD16" s="22">
        <f t="shared" si="18"/>
        <v>8.24</v>
      </c>
      <c r="AE16" s="22">
        <f t="shared" si="19"/>
        <v>0.41</v>
      </c>
      <c r="AF16" s="22">
        <f t="shared" si="20"/>
        <v>8.65</v>
      </c>
      <c r="AG16" s="22">
        <f t="shared" si="21"/>
        <v>1.35</v>
      </c>
      <c r="AH16" s="252">
        <f t="shared" si="22"/>
        <v>0.17</v>
      </c>
      <c r="AI16" s="1">
        <f t="shared" si="23"/>
        <v>5</v>
      </c>
      <c r="AJ16" s="22">
        <f t="shared" si="24"/>
        <v>8.3</v>
      </c>
      <c r="AK16" s="22">
        <f t="shared" si="25"/>
        <v>0.42</v>
      </c>
      <c r="AL16" s="22">
        <f t="shared" si="26"/>
        <v>8.72</v>
      </c>
      <c r="AM16" s="22">
        <f t="shared" si="27"/>
        <v>1.28</v>
      </c>
    </row>
    <row r="17">
      <c r="A17" s="230">
        <f t="shared" si="1"/>
        <v>8</v>
      </c>
      <c r="B17" s="243" t="s">
        <v>4733</v>
      </c>
      <c r="C17" s="244" t="s">
        <v>7365</v>
      </c>
      <c r="D17" s="208">
        <v>1.0</v>
      </c>
      <c r="E17" s="208">
        <v>250.0</v>
      </c>
      <c r="F17" s="245">
        <v>60.0</v>
      </c>
      <c r="G17" s="245">
        <f t="shared" si="2"/>
        <v>15000</v>
      </c>
      <c r="H17" s="245">
        <f t="shared" si="3"/>
        <v>40</v>
      </c>
      <c r="I17" s="245">
        <f t="shared" si="4"/>
        <v>10000</v>
      </c>
      <c r="J17" s="245">
        <f t="shared" si="5"/>
        <v>44.52</v>
      </c>
      <c r="K17" s="245">
        <f t="shared" si="6"/>
        <v>11130</v>
      </c>
      <c r="L17" s="245">
        <f t="shared" si="7"/>
        <v>45.15</v>
      </c>
      <c r="M17" s="245">
        <f t="shared" si="8"/>
        <v>11287.5</v>
      </c>
      <c r="N17" s="245"/>
      <c r="O17" s="245">
        <v>40.0</v>
      </c>
      <c r="P17" s="246">
        <f t="shared" si="9"/>
        <v>10000</v>
      </c>
      <c r="S17" s="22">
        <f t="shared" si="10"/>
        <v>15000</v>
      </c>
      <c r="T17" s="7">
        <v>60.0</v>
      </c>
      <c r="U17" s="252">
        <f t="shared" si="11"/>
        <v>0.3333333333</v>
      </c>
      <c r="V17" s="9">
        <v>5.0</v>
      </c>
      <c r="W17" s="22">
        <f t="shared" si="12"/>
        <v>38.1</v>
      </c>
      <c r="X17" s="22">
        <f t="shared" si="28"/>
        <v>1.91</v>
      </c>
      <c r="Y17" s="22">
        <f>W17+X17-0.01</f>
        <v>40</v>
      </c>
      <c r="Z17" s="248">
        <f t="shared" si="15"/>
        <v>0</v>
      </c>
      <c r="AB17" s="252">
        <f t="shared" si="16"/>
        <v>0.2933333333</v>
      </c>
      <c r="AC17" s="1">
        <f t="shared" si="17"/>
        <v>5</v>
      </c>
      <c r="AD17" s="22">
        <f t="shared" si="18"/>
        <v>42.4</v>
      </c>
      <c r="AE17" s="22">
        <f t="shared" si="19"/>
        <v>2.12</v>
      </c>
      <c r="AF17" s="22">
        <f t="shared" si="20"/>
        <v>44.52</v>
      </c>
      <c r="AG17" s="22">
        <f t="shared" si="21"/>
        <v>15.48</v>
      </c>
      <c r="AH17" s="252">
        <f t="shared" si="22"/>
        <v>0.2833333333</v>
      </c>
      <c r="AI17" s="1">
        <f t="shared" si="23"/>
        <v>5</v>
      </c>
      <c r="AJ17" s="22">
        <f t="shared" si="24"/>
        <v>43</v>
      </c>
      <c r="AK17" s="22">
        <f t="shared" si="25"/>
        <v>2.15</v>
      </c>
      <c r="AL17" s="22">
        <f t="shared" si="26"/>
        <v>45.15</v>
      </c>
      <c r="AM17" s="22">
        <f t="shared" si="27"/>
        <v>14.85</v>
      </c>
    </row>
    <row r="18">
      <c r="A18" s="1"/>
      <c r="C18" s="1"/>
      <c r="D18" s="1"/>
      <c r="E18" s="1"/>
      <c r="F18" s="248"/>
      <c r="G18" s="249">
        <f>SUM(G10:G17)</f>
        <v>60230</v>
      </c>
      <c r="H18" s="249"/>
      <c r="I18" s="249">
        <f>SUM(I10:I17)</f>
        <v>37390</v>
      </c>
      <c r="J18" s="249"/>
      <c r="K18" s="249">
        <f>SUM(K10:K17)</f>
        <v>42002.5</v>
      </c>
      <c r="L18" s="249"/>
      <c r="M18" s="249">
        <f>SUM(M10:M17)</f>
        <v>42717.5</v>
      </c>
      <c r="N18" s="248"/>
      <c r="O18" s="248"/>
      <c r="P18" s="249">
        <f>SUM(P10:P17)</f>
        <v>37390</v>
      </c>
      <c r="S18" s="22">
        <f>sum(S10:S17)</f>
        <v>60230</v>
      </c>
      <c r="V18" s="1"/>
    </row>
    <row r="19">
      <c r="A19" s="277" t="s">
        <v>7404</v>
      </c>
      <c r="C19" s="1"/>
      <c r="D19" s="1"/>
      <c r="E19" s="1"/>
      <c r="I19" s="9" t="s">
        <v>7405</v>
      </c>
      <c r="J19" s="1"/>
      <c r="K19" s="9" t="s">
        <v>7406</v>
      </c>
      <c r="L19" s="1"/>
      <c r="M19" s="9" t="s">
        <v>7407</v>
      </c>
      <c r="V19" s="1"/>
    </row>
    <row r="20">
      <c r="A20" s="277" t="s">
        <v>7408</v>
      </c>
      <c r="C20" s="278" t="s">
        <v>7409</v>
      </c>
      <c r="D20" s="1"/>
      <c r="V20" s="1"/>
    </row>
    <row r="21">
      <c r="A21" s="277" t="s">
        <v>7410</v>
      </c>
      <c r="C21" s="1"/>
      <c r="D21" s="1"/>
      <c r="E21" s="1"/>
      <c r="V21" s="1"/>
    </row>
    <row r="22">
      <c r="A22" s="279" t="s">
        <v>7411</v>
      </c>
      <c r="C22" s="1"/>
      <c r="D22" s="1"/>
      <c r="E22" s="1"/>
      <c r="V22" s="1"/>
    </row>
    <row r="23">
      <c r="A23" s="279" t="s">
        <v>7412</v>
      </c>
      <c r="C23" s="1"/>
      <c r="D23" s="1"/>
      <c r="E23" s="1"/>
      <c r="V23" s="1"/>
    </row>
    <row r="24">
      <c r="A24" s="43"/>
      <c r="C24" s="1"/>
      <c r="D24" s="1"/>
      <c r="E24" s="1"/>
      <c r="L24" s="7" t="s">
        <v>7413</v>
      </c>
      <c r="V24" s="1"/>
    </row>
    <row r="25">
      <c r="A25" s="1"/>
      <c r="C25" s="1"/>
      <c r="D25" s="1"/>
      <c r="E25" s="1"/>
      <c r="L25" s="7" t="s">
        <v>7414</v>
      </c>
      <c r="V25" s="1"/>
    </row>
    <row r="26">
      <c r="A26" s="1"/>
      <c r="C26" s="1"/>
      <c r="D26" s="1"/>
      <c r="E26" s="1"/>
      <c r="L26" s="7" t="s">
        <v>7415</v>
      </c>
      <c r="V26" s="1"/>
    </row>
    <row r="27">
      <c r="A27" s="1"/>
      <c r="C27" s="1"/>
      <c r="D27" s="1"/>
      <c r="E27" s="1"/>
      <c r="L27" s="7" t="s">
        <v>7416</v>
      </c>
      <c r="V27" s="1"/>
    </row>
    <row r="28">
      <c r="A28" s="1"/>
      <c r="C28" s="1"/>
      <c r="D28" s="1"/>
      <c r="E28" s="1"/>
      <c r="V28" s="1"/>
    </row>
    <row r="29">
      <c r="A29" s="1"/>
      <c r="C29" s="1"/>
      <c r="D29" s="1"/>
      <c r="E29" s="1"/>
      <c r="V29" s="1"/>
    </row>
    <row r="30">
      <c r="A30" s="1"/>
      <c r="C30" s="1"/>
      <c r="D30" s="1"/>
      <c r="E30" s="1"/>
      <c r="V30" s="1"/>
    </row>
    <row r="31">
      <c r="A31" s="1"/>
      <c r="C31" s="1"/>
      <c r="D31" s="1"/>
      <c r="E31" s="1"/>
      <c r="H31" s="280"/>
      <c r="I31" s="280"/>
      <c r="J31" s="280"/>
      <c r="K31" s="280">
        <f>I18/G18</f>
        <v>0.6207869832</v>
      </c>
      <c r="V31" s="1"/>
    </row>
    <row r="32">
      <c r="A32" s="1"/>
      <c r="C32" s="1"/>
      <c r="D32" s="1"/>
      <c r="E32" s="1"/>
      <c r="H32" s="280"/>
      <c r="I32" s="280">
        <f>1-K31</f>
        <v>0.3792130168</v>
      </c>
      <c r="J32" s="280"/>
      <c r="K32" s="280"/>
      <c r="V32" s="1"/>
    </row>
    <row r="33">
      <c r="A33" s="1"/>
      <c r="C33" s="1"/>
      <c r="D33" s="1"/>
      <c r="E33" s="1"/>
      <c r="H33" s="280"/>
      <c r="I33" s="280"/>
      <c r="J33" s="280"/>
      <c r="V33" s="1"/>
    </row>
    <row r="34">
      <c r="A34" s="1"/>
      <c r="C34" s="1"/>
      <c r="D34" s="1"/>
      <c r="E34" s="1"/>
      <c r="V34" s="1"/>
    </row>
    <row r="35">
      <c r="A35" s="1"/>
      <c r="C35" s="1"/>
      <c r="D35" s="1"/>
      <c r="E35" s="1"/>
      <c r="V35" s="1"/>
    </row>
    <row r="36">
      <c r="A36" s="1"/>
      <c r="C36" s="1"/>
      <c r="D36" s="1"/>
      <c r="E36" s="1"/>
      <c r="V36" s="1"/>
    </row>
    <row r="37">
      <c r="A37" s="1"/>
      <c r="C37" s="1"/>
      <c r="D37" s="1"/>
      <c r="E37" s="1"/>
      <c r="V37" s="1"/>
    </row>
    <row r="38">
      <c r="A38" s="1"/>
      <c r="C38" s="1"/>
      <c r="D38" s="1"/>
      <c r="E38" s="1"/>
      <c r="V38" s="1"/>
    </row>
    <row r="39">
      <c r="A39" s="1"/>
      <c r="C39" s="1"/>
      <c r="D39" s="1"/>
      <c r="E39" s="1"/>
      <c r="V39" s="1"/>
    </row>
    <row r="40">
      <c r="A40" s="1"/>
      <c r="C40" s="1"/>
      <c r="D40" s="1"/>
      <c r="E40" s="1"/>
      <c r="V40" s="1"/>
    </row>
    <row r="41">
      <c r="A41" s="1"/>
      <c r="C41" s="1"/>
      <c r="D41" s="1"/>
      <c r="E41" s="1"/>
      <c r="V41" s="1"/>
    </row>
    <row r="42">
      <c r="A42" s="1"/>
      <c r="C42" s="1"/>
      <c r="D42" s="1"/>
      <c r="E42" s="1"/>
      <c r="V42" s="1"/>
    </row>
    <row r="43">
      <c r="A43" s="1"/>
      <c r="C43" s="1"/>
      <c r="D43" s="1"/>
      <c r="E43" s="1"/>
      <c r="V43" s="1"/>
    </row>
    <row r="44">
      <c r="A44" s="1"/>
      <c r="C44" s="1"/>
      <c r="D44" s="1"/>
      <c r="E44" s="1"/>
      <c r="V44" s="1"/>
    </row>
    <row r="45">
      <c r="A45" s="1"/>
      <c r="C45" s="1"/>
      <c r="D45" s="1"/>
      <c r="E45" s="1"/>
      <c r="V45" s="1"/>
    </row>
    <row r="46">
      <c r="A46" s="1"/>
      <c r="C46" s="1"/>
      <c r="D46" s="1"/>
      <c r="E46" s="1"/>
      <c r="V46" s="1"/>
    </row>
    <row r="47">
      <c r="A47" s="1"/>
      <c r="C47" s="1"/>
      <c r="D47" s="1"/>
      <c r="E47" s="1"/>
      <c r="V47" s="1"/>
    </row>
    <row r="48">
      <c r="A48" s="1"/>
      <c r="C48" s="1"/>
      <c r="D48" s="1"/>
      <c r="E48" s="1"/>
      <c r="V48" s="1"/>
    </row>
    <row r="49">
      <c r="A49" s="1"/>
      <c r="C49" s="1"/>
      <c r="D49" s="1"/>
      <c r="E49" s="1"/>
      <c r="V49" s="1"/>
    </row>
    <row r="50">
      <c r="A50" s="1"/>
      <c r="C50" s="1"/>
      <c r="D50" s="1"/>
      <c r="E50" s="1"/>
      <c r="V50" s="1"/>
    </row>
    <row r="51">
      <c r="A51" s="1"/>
      <c r="C51" s="1"/>
      <c r="D51" s="1"/>
      <c r="E51" s="1"/>
      <c r="V51" s="1"/>
    </row>
    <row r="52">
      <c r="A52" s="1"/>
      <c r="C52" s="1"/>
      <c r="D52" s="1"/>
      <c r="E52" s="1"/>
      <c r="V52" s="1"/>
    </row>
    <row r="53">
      <c r="A53" s="1"/>
      <c r="C53" s="1"/>
      <c r="D53" s="1"/>
      <c r="E53" s="1"/>
      <c r="V53" s="1"/>
    </row>
    <row r="54">
      <c r="A54" s="1"/>
      <c r="C54" s="1"/>
      <c r="D54" s="1"/>
      <c r="E54" s="1"/>
      <c r="V54" s="1"/>
    </row>
    <row r="55">
      <c r="A55" s="1"/>
      <c r="C55" s="1"/>
      <c r="D55" s="1"/>
      <c r="E55" s="1"/>
      <c r="V55" s="1"/>
    </row>
    <row r="56">
      <c r="A56" s="1"/>
      <c r="C56" s="1"/>
      <c r="D56" s="1"/>
      <c r="E56" s="1"/>
      <c r="V56" s="1"/>
    </row>
    <row r="57">
      <c r="A57" s="1"/>
      <c r="C57" s="1"/>
      <c r="D57" s="1"/>
      <c r="E57" s="1"/>
      <c r="V57" s="1"/>
    </row>
    <row r="58">
      <c r="A58" s="1"/>
      <c r="C58" s="1"/>
      <c r="D58" s="1"/>
      <c r="E58" s="1"/>
      <c r="V58" s="1"/>
    </row>
    <row r="59">
      <c r="A59" s="1"/>
      <c r="C59" s="1"/>
      <c r="D59" s="1"/>
      <c r="E59" s="1"/>
      <c r="V59" s="1"/>
    </row>
    <row r="60">
      <c r="A60" s="1"/>
      <c r="C60" s="1"/>
      <c r="D60" s="1"/>
      <c r="E60" s="1"/>
      <c r="V60" s="1"/>
    </row>
    <row r="61">
      <c r="A61" s="1"/>
      <c r="C61" s="1"/>
      <c r="D61" s="1"/>
      <c r="E61" s="1"/>
      <c r="V61" s="1"/>
    </row>
    <row r="62">
      <c r="A62" s="1"/>
      <c r="C62" s="1"/>
      <c r="D62" s="1"/>
      <c r="E62" s="1"/>
      <c r="V62" s="1"/>
    </row>
    <row r="63">
      <c r="A63" s="1"/>
      <c r="C63" s="1"/>
      <c r="D63" s="1"/>
      <c r="E63" s="1"/>
      <c r="V63" s="1"/>
    </row>
    <row r="64">
      <c r="A64" s="1"/>
      <c r="C64" s="1"/>
      <c r="D64" s="1"/>
      <c r="E64" s="1"/>
      <c r="V64" s="1"/>
    </row>
    <row r="65">
      <c r="A65" s="1"/>
      <c r="C65" s="1"/>
      <c r="D65" s="1"/>
      <c r="E65" s="1"/>
      <c r="V65" s="1"/>
    </row>
    <row r="66">
      <c r="A66" s="1"/>
      <c r="C66" s="1"/>
      <c r="D66" s="1"/>
      <c r="E66" s="1"/>
      <c r="V66" s="1"/>
    </row>
    <row r="67">
      <c r="A67" s="1"/>
      <c r="C67" s="1"/>
      <c r="D67" s="1"/>
      <c r="E67" s="1"/>
      <c r="V67" s="1"/>
    </row>
    <row r="68">
      <c r="A68" s="1"/>
      <c r="C68" s="1"/>
      <c r="D68" s="1"/>
      <c r="E68" s="1"/>
      <c r="V68" s="1"/>
    </row>
    <row r="69">
      <c r="A69" s="1"/>
      <c r="C69" s="1"/>
      <c r="D69" s="1"/>
      <c r="E69" s="1"/>
      <c r="V69" s="1"/>
    </row>
    <row r="70">
      <c r="A70" s="1"/>
      <c r="C70" s="1"/>
      <c r="D70" s="1"/>
      <c r="E70" s="1"/>
      <c r="V70" s="1"/>
    </row>
    <row r="71">
      <c r="A71" s="1"/>
      <c r="C71" s="1"/>
      <c r="D71" s="1"/>
      <c r="E71" s="1"/>
      <c r="V71" s="1"/>
    </row>
    <row r="72">
      <c r="A72" s="1"/>
      <c r="C72" s="1"/>
      <c r="D72" s="1"/>
      <c r="E72" s="1"/>
      <c r="V72" s="1"/>
    </row>
    <row r="73">
      <c r="A73" s="1"/>
      <c r="C73" s="1"/>
      <c r="D73" s="1"/>
      <c r="E73" s="1"/>
      <c r="V73" s="1"/>
    </row>
    <row r="74">
      <c r="A74" s="1"/>
      <c r="C74" s="1"/>
      <c r="D74" s="1"/>
      <c r="E74" s="1"/>
      <c r="V74" s="1"/>
    </row>
    <row r="75">
      <c r="A75" s="1"/>
      <c r="C75" s="1"/>
      <c r="D75" s="1"/>
      <c r="E75" s="1"/>
      <c r="V75" s="1"/>
    </row>
    <row r="76">
      <c r="A76" s="1"/>
      <c r="C76" s="1"/>
      <c r="D76" s="1"/>
      <c r="E76" s="1"/>
      <c r="V76" s="1"/>
    </row>
    <row r="77">
      <c r="A77" s="1"/>
      <c r="C77" s="1"/>
      <c r="D77" s="1"/>
      <c r="E77" s="1"/>
      <c r="V77" s="1"/>
    </row>
    <row r="78">
      <c r="A78" s="1"/>
      <c r="C78" s="1"/>
      <c r="D78" s="1"/>
      <c r="E78" s="1"/>
      <c r="V78" s="1"/>
    </row>
    <row r="79">
      <c r="A79" s="1"/>
      <c r="C79" s="1"/>
      <c r="D79" s="1"/>
      <c r="E79" s="1"/>
      <c r="V79" s="1"/>
    </row>
    <row r="80">
      <c r="A80" s="1"/>
      <c r="C80" s="1"/>
      <c r="D80" s="1"/>
      <c r="E80" s="1"/>
      <c r="V80" s="1"/>
    </row>
    <row r="81">
      <c r="A81" s="1"/>
      <c r="C81" s="1"/>
      <c r="D81" s="1"/>
      <c r="E81" s="1"/>
      <c r="V81" s="1"/>
    </row>
    <row r="82">
      <c r="A82" s="1"/>
      <c r="C82" s="1"/>
      <c r="D82" s="1"/>
      <c r="E82" s="1"/>
      <c r="V82" s="1"/>
    </row>
    <row r="83">
      <c r="A83" s="1"/>
      <c r="C83" s="1"/>
      <c r="D83" s="1"/>
      <c r="E83" s="1"/>
      <c r="V83" s="1"/>
    </row>
    <row r="84">
      <c r="A84" s="1"/>
      <c r="C84" s="1"/>
      <c r="D84" s="1"/>
      <c r="E84" s="1"/>
      <c r="V84" s="1"/>
    </row>
    <row r="85">
      <c r="A85" s="1"/>
      <c r="C85" s="1"/>
      <c r="D85" s="1"/>
      <c r="E85" s="1"/>
      <c r="V85" s="1"/>
    </row>
    <row r="86">
      <c r="A86" s="1"/>
      <c r="C86" s="1"/>
      <c r="D86" s="1"/>
      <c r="E86" s="1"/>
      <c r="V86" s="1"/>
    </row>
    <row r="87">
      <c r="A87" s="1"/>
      <c r="C87" s="1"/>
      <c r="D87" s="1"/>
      <c r="E87" s="1"/>
      <c r="V87" s="1"/>
    </row>
    <row r="88">
      <c r="A88" s="1"/>
      <c r="C88" s="1"/>
      <c r="D88" s="1"/>
      <c r="E88" s="1"/>
      <c r="V88" s="1"/>
    </row>
    <row r="89">
      <c r="A89" s="1"/>
      <c r="C89" s="1"/>
      <c r="D89" s="1"/>
      <c r="E89" s="1"/>
      <c r="V89" s="1"/>
    </row>
    <row r="90">
      <c r="A90" s="1"/>
      <c r="C90" s="1"/>
      <c r="D90" s="1"/>
      <c r="E90" s="1"/>
      <c r="V90" s="1"/>
    </row>
    <row r="91">
      <c r="A91" s="1"/>
      <c r="C91" s="1"/>
      <c r="D91" s="1"/>
      <c r="E91" s="1"/>
      <c r="V91" s="1"/>
    </row>
    <row r="92">
      <c r="A92" s="1"/>
      <c r="C92" s="1"/>
      <c r="D92" s="1"/>
      <c r="E92" s="1"/>
      <c r="V92" s="1"/>
    </row>
    <row r="93">
      <c r="A93" s="1"/>
      <c r="C93" s="1"/>
      <c r="D93" s="1"/>
      <c r="E93" s="1"/>
      <c r="V93" s="1"/>
    </row>
    <row r="94">
      <c r="A94" s="1"/>
      <c r="C94" s="1"/>
      <c r="D94" s="1"/>
      <c r="E94" s="1"/>
      <c r="V94" s="1"/>
    </row>
    <row r="95">
      <c r="A95" s="1"/>
      <c r="C95" s="1"/>
      <c r="D95" s="1"/>
      <c r="E95" s="1"/>
      <c r="V95" s="1"/>
    </row>
    <row r="96">
      <c r="A96" s="1"/>
      <c r="C96" s="1"/>
      <c r="D96" s="1"/>
      <c r="E96" s="1"/>
      <c r="V96" s="1"/>
    </row>
    <row r="97">
      <c r="A97" s="1"/>
      <c r="C97" s="1"/>
      <c r="D97" s="1"/>
      <c r="E97" s="1"/>
      <c r="V97" s="1"/>
    </row>
    <row r="98">
      <c r="A98" s="1"/>
      <c r="C98" s="1"/>
      <c r="D98" s="1"/>
      <c r="E98" s="1"/>
      <c r="V98" s="1"/>
    </row>
    <row r="99">
      <c r="A99" s="1"/>
      <c r="C99" s="1"/>
      <c r="D99" s="1"/>
      <c r="E99" s="1"/>
      <c r="V99" s="1"/>
    </row>
    <row r="100">
      <c r="A100" s="1"/>
      <c r="C100" s="1"/>
      <c r="D100" s="1"/>
      <c r="E100" s="1"/>
      <c r="V100" s="1"/>
    </row>
    <row r="101">
      <c r="A101" s="1"/>
      <c r="C101" s="1"/>
      <c r="D101" s="1"/>
      <c r="E101" s="1"/>
      <c r="V101" s="1"/>
    </row>
    <row r="102">
      <c r="A102" s="1"/>
      <c r="C102" s="1"/>
      <c r="D102" s="1"/>
      <c r="E102" s="1"/>
      <c r="V102" s="1"/>
    </row>
    <row r="103">
      <c r="A103" s="1"/>
      <c r="C103" s="1"/>
      <c r="D103" s="1"/>
      <c r="E103" s="1"/>
      <c r="V103" s="1"/>
    </row>
    <row r="104">
      <c r="A104" s="1"/>
      <c r="C104" s="1"/>
      <c r="D104" s="1"/>
      <c r="E104" s="1"/>
      <c r="V104" s="1"/>
    </row>
    <row r="105">
      <c r="A105" s="1"/>
      <c r="C105" s="1"/>
      <c r="D105" s="1"/>
      <c r="E105" s="1"/>
      <c r="V105" s="1"/>
    </row>
    <row r="106">
      <c r="A106" s="1"/>
      <c r="C106" s="1"/>
      <c r="D106" s="1"/>
      <c r="E106" s="1"/>
      <c r="V106" s="1"/>
    </row>
    <row r="107">
      <c r="A107" s="1"/>
      <c r="C107" s="1"/>
      <c r="D107" s="1"/>
      <c r="E107" s="1"/>
      <c r="V107" s="1"/>
    </row>
    <row r="108">
      <c r="A108" s="1"/>
      <c r="C108" s="1"/>
      <c r="D108" s="1"/>
      <c r="E108" s="1"/>
      <c r="V108" s="1"/>
    </row>
    <row r="109">
      <c r="A109" s="1"/>
      <c r="C109" s="1"/>
      <c r="D109" s="1"/>
      <c r="E109" s="1"/>
      <c r="V109" s="1"/>
    </row>
    <row r="110">
      <c r="A110" s="1"/>
      <c r="C110" s="1"/>
      <c r="D110" s="1"/>
      <c r="E110" s="1"/>
      <c r="V110" s="1"/>
    </row>
    <row r="111">
      <c r="A111" s="1"/>
      <c r="C111" s="1"/>
      <c r="D111" s="1"/>
      <c r="E111" s="1"/>
      <c r="V111" s="1"/>
    </row>
    <row r="112">
      <c r="A112" s="1"/>
      <c r="C112" s="1"/>
      <c r="D112" s="1"/>
      <c r="E112" s="1"/>
      <c r="V112" s="1"/>
    </row>
    <row r="113">
      <c r="A113" s="1"/>
      <c r="C113" s="1"/>
      <c r="D113" s="1"/>
      <c r="E113" s="1"/>
      <c r="V113" s="1"/>
    </row>
    <row r="114">
      <c r="A114" s="1"/>
      <c r="C114" s="1"/>
      <c r="D114" s="1"/>
      <c r="E114" s="1"/>
      <c r="V114" s="1"/>
    </row>
    <row r="115">
      <c r="A115" s="1"/>
      <c r="C115" s="1"/>
      <c r="D115" s="1"/>
      <c r="E115" s="1"/>
      <c r="V115" s="1"/>
    </row>
    <row r="116">
      <c r="A116" s="1"/>
      <c r="C116" s="1"/>
      <c r="D116" s="1"/>
      <c r="E116" s="1"/>
      <c r="V116" s="1"/>
    </row>
    <row r="117">
      <c r="A117" s="1"/>
      <c r="C117" s="1"/>
      <c r="D117" s="1"/>
      <c r="E117" s="1"/>
      <c r="V117" s="1"/>
    </row>
    <row r="118">
      <c r="A118" s="1"/>
      <c r="C118" s="1"/>
      <c r="D118" s="1"/>
      <c r="E118" s="1"/>
      <c r="V118" s="1"/>
    </row>
    <row r="119">
      <c r="A119" s="1"/>
      <c r="C119" s="1"/>
      <c r="D119" s="1"/>
      <c r="E119" s="1"/>
      <c r="V119" s="1"/>
    </row>
    <row r="120">
      <c r="A120" s="1"/>
      <c r="C120" s="1"/>
      <c r="D120" s="1"/>
      <c r="E120" s="1"/>
      <c r="V120" s="1"/>
    </row>
    <row r="121">
      <c r="A121" s="1"/>
      <c r="C121" s="1"/>
      <c r="D121" s="1"/>
      <c r="E121" s="1"/>
      <c r="V121" s="1"/>
    </row>
    <row r="122">
      <c r="A122" s="1"/>
      <c r="C122" s="1"/>
      <c r="D122" s="1"/>
      <c r="E122" s="1"/>
      <c r="V122" s="1"/>
    </row>
    <row r="123">
      <c r="A123" s="1"/>
      <c r="C123" s="1"/>
      <c r="D123" s="1"/>
      <c r="E123" s="1"/>
      <c r="V123" s="1"/>
    </row>
    <row r="124">
      <c r="A124" s="1"/>
      <c r="C124" s="1"/>
      <c r="D124" s="1"/>
      <c r="E124" s="1"/>
      <c r="V124" s="1"/>
    </row>
    <row r="125">
      <c r="A125" s="1"/>
      <c r="C125" s="1"/>
      <c r="D125" s="1"/>
      <c r="E125" s="1"/>
      <c r="V125" s="1"/>
    </row>
    <row r="126">
      <c r="A126" s="1"/>
      <c r="C126" s="1"/>
      <c r="D126" s="1"/>
      <c r="E126" s="1"/>
      <c r="V126" s="1"/>
    </row>
    <row r="127">
      <c r="A127" s="1"/>
      <c r="C127" s="1"/>
      <c r="D127" s="1"/>
      <c r="E127" s="1"/>
      <c r="V127" s="1"/>
    </row>
    <row r="128">
      <c r="A128" s="1"/>
      <c r="C128" s="1"/>
      <c r="D128" s="1"/>
      <c r="E128" s="1"/>
      <c r="V128" s="1"/>
    </row>
    <row r="129">
      <c r="A129" s="1"/>
      <c r="C129" s="1"/>
      <c r="D129" s="1"/>
      <c r="E129" s="1"/>
      <c r="V129" s="1"/>
    </row>
    <row r="130">
      <c r="A130" s="1"/>
      <c r="C130" s="1"/>
      <c r="D130" s="1"/>
      <c r="E130" s="1"/>
      <c r="V130" s="1"/>
    </row>
    <row r="131">
      <c r="A131" s="1"/>
      <c r="C131" s="1"/>
      <c r="D131" s="1"/>
      <c r="E131" s="1"/>
      <c r="V131" s="1"/>
    </row>
    <row r="132">
      <c r="A132" s="1"/>
      <c r="C132" s="1"/>
      <c r="D132" s="1"/>
      <c r="E132" s="1"/>
      <c r="V132" s="1"/>
    </row>
    <row r="133">
      <c r="A133" s="1"/>
      <c r="C133" s="1"/>
      <c r="D133" s="1"/>
      <c r="E133" s="1"/>
      <c r="V133" s="1"/>
    </row>
    <row r="134">
      <c r="A134" s="1"/>
      <c r="C134" s="1"/>
      <c r="D134" s="1"/>
      <c r="E134" s="1"/>
      <c r="V134" s="1"/>
    </row>
    <row r="135">
      <c r="A135" s="1"/>
      <c r="C135" s="1"/>
      <c r="D135" s="1"/>
      <c r="E135" s="1"/>
      <c r="V135" s="1"/>
    </row>
    <row r="136">
      <c r="A136" s="1"/>
      <c r="C136" s="1"/>
      <c r="D136" s="1"/>
      <c r="E136" s="1"/>
      <c r="V136" s="1"/>
    </row>
    <row r="137">
      <c r="A137" s="1"/>
      <c r="C137" s="1"/>
      <c r="D137" s="1"/>
      <c r="E137" s="1"/>
      <c r="V137" s="1"/>
    </row>
    <row r="138">
      <c r="A138" s="1"/>
      <c r="C138" s="1"/>
      <c r="D138" s="1"/>
      <c r="E138" s="1"/>
      <c r="V138" s="1"/>
    </row>
    <row r="139">
      <c r="A139" s="1"/>
      <c r="C139" s="1"/>
      <c r="D139" s="1"/>
      <c r="E139" s="1"/>
      <c r="V139" s="1"/>
    </row>
    <row r="140">
      <c r="A140" s="1"/>
      <c r="C140" s="1"/>
      <c r="D140" s="1"/>
      <c r="E140" s="1"/>
      <c r="V140" s="1"/>
    </row>
    <row r="141">
      <c r="A141" s="1"/>
      <c r="C141" s="1"/>
      <c r="D141" s="1"/>
      <c r="E141" s="1"/>
      <c r="V141" s="1"/>
    </row>
    <row r="142">
      <c r="A142" s="1"/>
      <c r="C142" s="1"/>
      <c r="D142" s="1"/>
      <c r="E142" s="1"/>
      <c r="V142" s="1"/>
    </row>
    <row r="143">
      <c r="A143" s="1"/>
      <c r="C143" s="1"/>
      <c r="D143" s="1"/>
      <c r="E143" s="1"/>
      <c r="V143" s="1"/>
    </row>
    <row r="144">
      <c r="A144" s="1"/>
      <c r="C144" s="1"/>
      <c r="D144" s="1"/>
      <c r="E144" s="1"/>
      <c r="V144" s="1"/>
    </row>
    <row r="145">
      <c r="A145" s="1"/>
      <c r="C145" s="1"/>
      <c r="D145" s="1"/>
      <c r="E145" s="1"/>
      <c r="V145" s="1"/>
    </row>
    <row r="146">
      <c r="A146" s="1"/>
      <c r="C146" s="1"/>
      <c r="D146" s="1"/>
      <c r="E146" s="1"/>
      <c r="V146" s="1"/>
    </row>
    <row r="147">
      <c r="A147" s="1"/>
      <c r="C147" s="1"/>
      <c r="D147" s="1"/>
      <c r="E147" s="1"/>
      <c r="V147" s="1"/>
    </row>
    <row r="148">
      <c r="A148" s="1"/>
      <c r="C148" s="1"/>
      <c r="D148" s="1"/>
      <c r="E148" s="1"/>
      <c r="V148" s="1"/>
    </row>
    <row r="149">
      <c r="A149" s="1"/>
      <c r="C149" s="1"/>
      <c r="D149" s="1"/>
      <c r="E149" s="1"/>
      <c r="V149" s="1"/>
    </row>
    <row r="150">
      <c r="A150" s="1"/>
      <c r="C150" s="1"/>
      <c r="D150" s="1"/>
      <c r="E150" s="1"/>
      <c r="V150" s="1"/>
    </row>
    <row r="151">
      <c r="A151" s="1"/>
      <c r="C151" s="1"/>
      <c r="D151" s="1"/>
      <c r="E151" s="1"/>
      <c r="V151" s="1"/>
    </row>
    <row r="152">
      <c r="A152" s="1"/>
      <c r="C152" s="1"/>
      <c r="D152" s="1"/>
      <c r="E152" s="1"/>
      <c r="V152" s="1"/>
    </row>
    <row r="153">
      <c r="A153" s="1"/>
      <c r="C153" s="1"/>
      <c r="D153" s="1"/>
      <c r="E153" s="1"/>
      <c r="V153" s="1"/>
    </row>
    <row r="154">
      <c r="A154" s="1"/>
      <c r="C154" s="1"/>
      <c r="D154" s="1"/>
      <c r="E154" s="1"/>
      <c r="V154" s="1"/>
    </row>
    <row r="155">
      <c r="A155" s="1"/>
      <c r="C155" s="1"/>
      <c r="D155" s="1"/>
      <c r="E155" s="1"/>
      <c r="V155" s="1"/>
    </row>
    <row r="156">
      <c r="A156" s="1"/>
      <c r="C156" s="1"/>
      <c r="D156" s="1"/>
      <c r="E156" s="1"/>
      <c r="V156" s="1"/>
    </row>
    <row r="157">
      <c r="A157" s="1"/>
      <c r="C157" s="1"/>
      <c r="D157" s="1"/>
      <c r="E157" s="1"/>
      <c r="V157" s="1"/>
    </row>
    <row r="158">
      <c r="A158" s="1"/>
      <c r="C158" s="1"/>
      <c r="D158" s="1"/>
      <c r="E158" s="1"/>
      <c r="V158" s="1"/>
    </row>
    <row r="159">
      <c r="A159" s="1"/>
      <c r="C159" s="1"/>
      <c r="D159" s="1"/>
      <c r="E159" s="1"/>
      <c r="V159" s="1"/>
    </row>
    <row r="160">
      <c r="A160" s="1"/>
      <c r="C160" s="1"/>
      <c r="D160" s="1"/>
      <c r="E160" s="1"/>
      <c r="V160" s="1"/>
    </row>
    <row r="161">
      <c r="A161" s="1"/>
      <c r="C161" s="1"/>
      <c r="D161" s="1"/>
      <c r="E161" s="1"/>
      <c r="V161" s="1"/>
    </row>
    <row r="162">
      <c r="A162" s="1"/>
      <c r="C162" s="1"/>
      <c r="D162" s="1"/>
      <c r="E162" s="1"/>
      <c r="V162" s="1"/>
    </row>
    <row r="163">
      <c r="A163" s="1"/>
      <c r="C163" s="1"/>
      <c r="D163" s="1"/>
      <c r="E163" s="1"/>
      <c r="V163" s="1"/>
    </row>
    <row r="164">
      <c r="A164" s="1"/>
      <c r="C164" s="1"/>
      <c r="D164" s="1"/>
      <c r="E164" s="1"/>
      <c r="V164" s="1"/>
    </row>
    <row r="165">
      <c r="A165" s="1"/>
      <c r="C165" s="1"/>
      <c r="D165" s="1"/>
      <c r="E165" s="1"/>
      <c r="V165" s="1"/>
    </row>
    <row r="166">
      <c r="A166" s="1"/>
      <c r="C166" s="1"/>
      <c r="D166" s="1"/>
      <c r="E166" s="1"/>
      <c r="V166" s="1"/>
    </row>
    <row r="167">
      <c r="A167" s="1"/>
      <c r="C167" s="1"/>
      <c r="D167" s="1"/>
      <c r="E167" s="1"/>
      <c r="V167" s="1"/>
    </row>
    <row r="168">
      <c r="A168" s="1"/>
      <c r="C168" s="1"/>
      <c r="D168" s="1"/>
      <c r="E168" s="1"/>
      <c r="V168" s="1"/>
    </row>
    <row r="169">
      <c r="A169" s="1"/>
      <c r="C169" s="1"/>
      <c r="D169" s="1"/>
      <c r="E169" s="1"/>
      <c r="V169" s="1"/>
    </row>
    <row r="170">
      <c r="A170" s="1"/>
      <c r="C170" s="1"/>
      <c r="D170" s="1"/>
      <c r="E170" s="1"/>
      <c r="V170" s="1"/>
    </row>
    <row r="171">
      <c r="A171" s="1"/>
      <c r="C171" s="1"/>
      <c r="D171" s="1"/>
      <c r="E171" s="1"/>
      <c r="V171" s="1"/>
    </row>
    <row r="172">
      <c r="A172" s="1"/>
      <c r="C172" s="1"/>
      <c r="D172" s="1"/>
      <c r="E172" s="1"/>
      <c r="V172" s="1"/>
    </row>
    <row r="173">
      <c r="A173" s="1"/>
      <c r="C173" s="1"/>
      <c r="D173" s="1"/>
      <c r="E173" s="1"/>
      <c r="V173" s="1"/>
    </row>
    <row r="174">
      <c r="A174" s="1"/>
      <c r="C174" s="1"/>
      <c r="D174" s="1"/>
      <c r="E174" s="1"/>
      <c r="V174" s="1"/>
    </row>
    <row r="175">
      <c r="A175" s="1"/>
      <c r="C175" s="1"/>
      <c r="D175" s="1"/>
      <c r="E175" s="1"/>
      <c r="V175" s="1"/>
    </row>
    <row r="176">
      <c r="A176" s="1"/>
      <c r="C176" s="1"/>
      <c r="D176" s="1"/>
      <c r="E176" s="1"/>
      <c r="V176" s="1"/>
    </row>
    <row r="177">
      <c r="A177" s="1"/>
      <c r="C177" s="1"/>
      <c r="D177" s="1"/>
      <c r="E177" s="1"/>
      <c r="V177" s="1"/>
    </row>
    <row r="178">
      <c r="A178" s="1"/>
      <c r="C178" s="1"/>
      <c r="D178" s="1"/>
      <c r="E178" s="1"/>
      <c r="V178" s="1"/>
    </row>
    <row r="179">
      <c r="A179" s="1"/>
      <c r="C179" s="1"/>
      <c r="D179" s="1"/>
      <c r="E179" s="1"/>
      <c r="V179" s="1"/>
    </row>
    <row r="180">
      <c r="A180" s="1"/>
      <c r="C180" s="1"/>
      <c r="D180" s="1"/>
      <c r="E180" s="1"/>
      <c r="V180" s="1"/>
    </row>
    <row r="181">
      <c r="A181" s="1"/>
      <c r="C181" s="1"/>
      <c r="D181" s="1"/>
      <c r="E181" s="1"/>
      <c r="V181" s="1"/>
    </row>
    <row r="182">
      <c r="A182" s="1"/>
      <c r="C182" s="1"/>
      <c r="D182" s="1"/>
      <c r="E182" s="1"/>
      <c r="V182" s="1"/>
    </row>
    <row r="183">
      <c r="A183" s="1"/>
      <c r="C183" s="1"/>
      <c r="D183" s="1"/>
      <c r="E183" s="1"/>
      <c r="V183" s="1"/>
    </row>
    <row r="184">
      <c r="A184" s="1"/>
      <c r="C184" s="1"/>
      <c r="D184" s="1"/>
      <c r="E184" s="1"/>
      <c r="V184" s="1"/>
    </row>
    <row r="185">
      <c r="A185" s="1"/>
      <c r="C185" s="1"/>
      <c r="D185" s="1"/>
      <c r="E185" s="1"/>
      <c r="V185" s="1"/>
    </row>
    <row r="186">
      <c r="A186" s="1"/>
      <c r="C186" s="1"/>
      <c r="D186" s="1"/>
      <c r="E186" s="1"/>
      <c r="V186" s="1"/>
    </row>
    <row r="187">
      <c r="A187" s="1"/>
      <c r="C187" s="1"/>
      <c r="D187" s="1"/>
      <c r="E187" s="1"/>
      <c r="V187" s="1"/>
    </row>
    <row r="188">
      <c r="A188" s="1"/>
      <c r="C188" s="1"/>
      <c r="D188" s="1"/>
      <c r="E188" s="1"/>
      <c r="V188" s="1"/>
    </row>
    <row r="189">
      <c r="A189" s="1"/>
      <c r="C189" s="1"/>
      <c r="D189" s="1"/>
      <c r="E189" s="1"/>
      <c r="V189" s="1"/>
    </row>
    <row r="190">
      <c r="A190" s="1"/>
      <c r="C190" s="1"/>
      <c r="D190" s="1"/>
      <c r="E190" s="1"/>
      <c r="V190" s="1"/>
    </row>
    <row r="191">
      <c r="A191" s="1"/>
      <c r="C191" s="1"/>
      <c r="D191" s="1"/>
      <c r="E191" s="1"/>
      <c r="V191" s="1"/>
    </row>
    <row r="192">
      <c r="A192" s="1"/>
      <c r="C192" s="1"/>
      <c r="D192" s="1"/>
      <c r="E192" s="1"/>
      <c r="V192" s="1"/>
    </row>
    <row r="193">
      <c r="A193" s="1"/>
      <c r="C193" s="1"/>
      <c r="D193" s="1"/>
      <c r="E193" s="1"/>
      <c r="V193" s="1"/>
    </row>
    <row r="194">
      <c r="A194" s="1"/>
      <c r="C194" s="1"/>
      <c r="D194" s="1"/>
      <c r="E194" s="1"/>
      <c r="V194" s="1"/>
    </row>
    <row r="195">
      <c r="A195" s="1"/>
      <c r="C195" s="1"/>
      <c r="D195" s="1"/>
      <c r="E195" s="1"/>
      <c r="V195" s="1"/>
    </row>
    <row r="196">
      <c r="A196" s="1"/>
      <c r="C196" s="1"/>
      <c r="D196" s="1"/>
      <c r="E196" s="1"/>
      <c r="V196" s="1"/>
    </row>
    <row r="197">
      <c r="A197" s="1"/>
      <c r="C197" s="1"/>
      <c r="D197" s="1"/>
      <c r="E197" s="1"/>
      <c r="V197" s="1"/>
    </row>
    <row r="198">
      <c r="A198" s="1"/>
      <c r="C198" s="1"/>
      <c r="D198" s="1"/>
      <c r="E198" s="1"/>
      <c r="V198" s="1"/>
    </row>
    <row r="199">
      <c r="A199" s="1"/>
      <c r="C199" s="1"/>
      <c r="D199" s="1"/>
      <c r="E199" s="1"/>
      <c r="V199" s="1"/>
    </row>
    <row r="200">
      <c r="A200" s="1"/>
      <c r="C200" s="1"/>
      <c r="D200" s="1"/>
      <c r="E200" s="1"/>
      <c r="V200" s="1"/>
    </row>
    <row r="201">
      <c r="A201" s="1"/>
      <c r="C201" s="1"/>
      <c r="D201" s="1"/>
      <c r="E201" s="1"/>
      <c r="V201" s="1"/>
    </row>
    <row r="202">
      <c r="A202" s="1"/>
      <c r="C202" s="1"/>
      <c r="D202" s="1"/>
      <c r="E202" s="1"/>
      <c r="V202" s="1"/>
    </row>
    <row r="203">
      <c r="A203" s="1"/>
      <c r="C203" s="1"/>
      <c r="D203" s="1"/>
      <c r="E203" s="1"/>
      <c r="V203" s="1"/>
    </row>
    <row r="204">
      <c r="A204" s="1"/>
      <c r="C204" s="1"/>
      <c r="D204" s="1"/>
      <c r="E204" s="1"/>
      <c r="V204" s="1"/>
    </row>
    <row r="205">
      <c r="A205" s="1"/>
      <c r="C205" s="1"/>
      <c r="D205" s="1"/>
      <c r="E205" s="1"/>
      <c r="V205" s="1"/>
    </row>
    <row r="206">
      <c r="A206" s="1"/>
      <c r="C206" s="1"/>
      <c r="D206" s="1"/>
      <c r="E206" s="1"/>
      <c r="V206" s="1"/>
    </row>
    <row r="207">
      <c r="A207" s="1"/>
      <c r="C207" s="1"/>
      <c r="D207" s="1"/>
      <c r="E207" s="1"/>
      <c r="V207" s="1"/>
    </row>
    <row r="208">
      <c r="A208" s="1"/>
      <c r="C208" s="1"/>
      <c r="D208" s="1"/>
      <c r="E208" s="1"/>
      <c r="V208" s="1"/>
    </row>
    <row r="209">
      <c r="A209" s="1"/>
      <c r="C209" s="1"/>
      <c r="D209" s="1"/>
      <c r="E209" s="1"/>
      <c r="V209" s="1"/>
    </row>
    <row r="210">
      <c r="A210" s="1"/>
      <c r="C210" s="1"/>
      <c r="D210" s="1"/>
      <c r="E210" s="1"/>
      <c r="V210" s="1"/>
    </row>
    <row r="211">
      <c r="A211" s="1"/>
      <c r="C211" s="1"/>
      <c r="D211" s="1"/>
      <c r="E211" s="1"/>
      <c r="V211" s="1"/>
    </row>
    <row r="212">
      <c r="A212" s="1"/>
      <c r="C212" s="1"/>
      <c r="D212" s="1"/>
      <c r="E212" s="1"/>
      <c r="V212" s="1"/>
    </row>
    <row r="213">
      <c r="A213" s="1"/>
      <c r="C213" s="1"/>
      <c r="D213" s="1"/>
      <c r="E213" s="1"/>
      <c r="V213" s="1"/>
    </row>
    <row r="214">
      <c r="A214" s="1"/>
      <c r="C214" s="1"/>
      <c r="D214" s="1"/>
      <c r="E214" s="1"/>
      <c r="V214" s="1"/>
    </row>
    <row r="215">
      <c r="A215" s="1"/>
      <c r="C215" s="1"/>
      <c r="D215" s="1"/>
      <c r="E215" s="1"/>
      <c r="V215" s="1"/>
    </row>
    <row r="216">
      <c r="A216" s="1"/>
      <c r="C216" s="1"/>
      <c r="D216" s="1"/>
      <c r="E216" s="1"/>
      <c r="V216" s="1"/>
    </row>
    <row r="217">
      <c r="A217" s="1"/>
      <c r="C217" s="1"/>
      <c r="D217" s="1"/>
      <c r="E217" s="1"/>
      <c r="V217" s="1"/>
    </row>
    <row r="218">
      <c r="A218" s="1"/>
      <c r="C218" s="1"/>
      <c r="D218" s="1"/>
      <c r="E218" s="1"/>
      <c r="V218" s="1"/>
    </row>
    <row r="219">
      <c r="A219" s="1"/>
      <c r="C219" s="1"/>
      <c r="D219" s="1"/>
      <c r="E219" s="1"/>
      <c r="V219" s="1"/>
    </row>
    <row r="220">
      <c r="A220" s="1"/>
      <c r="C220" s="1"/>
      <c r="D220" s="1"/>
      <c r="E220" s="1"/>
      <c r="V220" s="1"/>
    </row>
    <row r="221">
      <c r="A221" s="1"/>
      <c r="C221" s="1"/>
      <c r="D221" s="1"/>
      <c r="E221" s="1"/>
      <c r="V221" s="1"/>
    </row>
    <row r="222">
      <c r="A222" s="1"/>
      <c r="C222" s="1"/>
      <c r="D222" s="1"/>
      <c r="E222" s="1"/>
      <c r="V222" s="1"/>
    </row>
    <row r="223">
      <c r="A223" s="1"/>
      <c r="C223" s="1"/>
      <c r="D223" s="1"/>
      <c r="E223" s="1"/>
      <c r="V223" s="1"/>
    </row>
    <row r="224">
      <c r="A224" s="1"/>
      <c r="C224" s="1"/>
      <c r="D224" s="1"/>
      <c r="E224" s="1"/>
      <c r="V224" s="1"/>
    </row>
    <row r="225">
      <c r="A225" s="1"/>
      <c r="C225" s="1"/>
      <c r="D225" s="1"/>
      <c r="E225" s="1"/>
      <c r="V225" s="1"/>
    </row>
    <row r="226">
      <c r="A226" s="1"/>
      <c r="C226" s="1"/>
      <c r="D226" s="1"/>
      <c r="E226" s="1"/>
      <c r="V226" s="1"/>
    </row>
    <row r="227">
      <c r="A227" s="1"/>
      <c r="C227" s="1"/>
      <c r="D227" s="1"/>
      <c r="E227" s="1"/>
      <c r="V227" s="1"/>
    </row>
    <row r="228">
      <c r="A228" s="1"/>
      <c r="C228" s="1"/>
      <c r="D228" s="1"/>
      <c r="E228" s="1"/>
      <c r="V228" s="1"/>
    </row>
    <row r="229">
      <c r="A229" s="1"/>
      <c r="C229" s="1"/>
      <c r="D229" s="1"/>
      <c r="E229" s="1"/>
      <c r="V229" s="1"/>
    </row>
    <row r="230">
      <c r="A230" s="1"/>
      <c r="C230" s="1"/>
      <c r="D230" s="1"/>
      <c r="E230" s="1"/>
      <c r="V230" s="1"/>
    </row>
    <row r="231">
      <c r="A231" s="1"/>
      <c r="C231" s="1"/>
      <c r="D231" s="1"/>
      <c r="E231" s="1"/>
      <c r="V231" s="1"/>
    </row>
    <row r="232">
      <c r="A232" s="1"/>
      <c r="C232" s="1"/>
      <c r="D232" s="1"/>
      <c r="E232" s="1"/>
      <c r="V232" s="1"/>
    </row>
    <row r="233">
      <c r="A233" s="1"/>
      <c r="C233" s="1"/>
      <c r="D233" s="1"/>
      <c r="E233" s="1"/>
      <c r="V233" s="1"/>
    </row>
    <row r="234">
      <c r="A234" s="1"/>
      <c r="C234" s="1"/>
      <c r="D234" s="1"/>
      <c r="E234" s="1"/>
      <c r="V234" s="1"/>
    </row>
    <row r="235">
      <c r="A235" s="1"/>
      <c r="C235" s="1"/>
      <c r="D235" s="1"/>
      <c r="E235" s="1"/>
      <c r="V235" s="1"/>
    </row>
    <row r="236">
      <c r="A236" s="1"/>
      <c r="C236" s="1"/>
      <c r="D236" s="1"/>
      <c r="E236" s="1"/>
      <c r="V236" s="1"/>
    </row>
    <row r="237">
      <c r="A237" s="1"/>
      <c r="C237" s="1"/>
      <c r="D237" s="1"/>
      <c r="E237" s="1"/>
      <c r="V237" s="1"/>
    </row>
    <row r="238">
      <c r="A238" s="1"/>
      <c r="C238" s="1"/>
      <c r="D238" s="1"/>
      <c r="E238" s="1"/>
      <c r="V238" s="1"/>
    </row>
    <row r="239">
      <c r="A239" s="1"/>
      <c r="C239" s="1"/>
      <c r="D239" s="1"/>
      <c r="E239" s="1"/>
      <c r="V239" s="1"/>
    </row>
    <row r="240">
      <c r="A240" s="1"/>
      <c r="C240" s="1"/>
      <c r="D240" s="1"/>
      <c r="E240" s="1"/>
      <c r="V240" s="1"/>
    </row>
    <row r="241">
      <c r="A241" s="1"/>
      <c r="C241" s="1"/>
      <c r="D241" s="1"/>
      <c r="E241" s="1"/>
      <c r="V241" s="1"/>
    </row>
    <row r="242">
      <c r="A242" s="1"/>
      <c r="C242" s="1"/>
      <c r="D242" s="1"/>
      <c r="E242" s="1"/>
      <c r="V242" s="1"/>
    </row>
    <row r="243">
      <c r="A243" s="1"/>
      <c r="C243" s="1"/>
      <c r="D243" s="1"/>
      <c r="E243" s="1"/>
      <c r="V243" s="1"/>
    </row>
    <row r="244">
      <c r="A244" s="1"/>
      <c r="C244" s="1"/>
      <c r="D244" s="1"/>
      <c r="E244" s="1"/>
      <c r="V244" s="1"/>
    </row>
    <row r="245">
      <c r="A245" s="1"/>
      <c r="C245" s="1"/>
      <c r="D245" s="1"/>
      <c r="E245" s="1"/>
      <c r="V245" s="1"/>
    </row>
    <row r="246">
      <c r="A246" s="1"/>
      <c r="C246" s="1"/>
      <c r="D246" s="1"/>
      <c r="E246" s="1"/>
      <c r="V246" s="1"/>
    </row>
    <row r="247">
      <c r="A247" s="1"/>
      <c r="C247" s="1"/>
      <c r="D247" s="1"/>
      <c r="E247" s="1"/>
      <c r="V247" s="1"/>
    </row>
    <row r="248">
      <c r="A248" s="1"/>
      <c r="C248" s="1"/>
      <c r="D248" s="1"/>
      <c r="E248" s="1"/>
      <c r="V248" s="1"/>
    </row>
    <row r="249">
      <c r="A249" s="1"/>
      <c r="C249" s="1"/>
      <c r="D249" s="1"/>
      <c r="E249" s="1"/>
      <c r="V249" s="1"/>
    </row>
    <row r="250">
      <c r="A250" s="1"/>
      <c r="C250" s="1"/>
      <c r="D250" s="1"/>
      <c r="E250" s="1"/>
      <c r="V250" s="1"/>
    </row>
    <row r="251">
      <c r="A251" s="1"/>
      <c r="C251" s="1"/>
      <c r="D251" s="1"/>
      <c r="E251" s="1"/>
      <c r="V251" s="1"/>
    </row>
    <row r="252">
      <c r="A252" s="1"/>
      <c r="C252" s="1"/>
      <c r="D252" s="1"/>
      <c r="E252" s="1"/>
      <c r="V252" s="1"/>
    </row>
    <row r="253">
      <c r="A253" s="1"/>
      <c r="C253" s="1"/>
      <c r="D253" s="1"/>
      <c r="E253" s="1"/>
      <c r="V253" s="1"/>
    </row>
    <row r="254">
      <c r="A254" s="1"/>
      <c r="C254" s="1"/>
      <c r="D254" s="1"/>
      <c r="E254" s="1"/>
      <c r="V254" s="1"/>
    </row>
    <row r="255">
      <c r="A255" s="1"/>
      <c r="C255" s="1"/>
      <c r="D255" s="1"/>
      <c r="E255" s="1"/>
      <c r="V255" s="1"/>
    </row>
    <row r="256">
      <c r="A256" s="1"/>
      <c r="C256" s="1"/>
      <c r="D256" s="1"/>
      <c r="E256" s="1"/>
      <c r="V256" s="1"/>
    </row>
    <row r="257">
      <c r="A257" s="1"/>
      <c r="C257" s="1"/>
      <c r="D257" s="1"/>
      <c r="E257" s="1"/>
      <c r="V257" s="1"/>
    </row>
    <row r="258">
      <c r="A258" s="1"/>
      <c r="C258" s="1"/>
      <c r="D258" s="1"/>
      <c r="E258" s="1"/>
      <c r="V258" s="1"/>
    </row>
    <row r="259">
      <c r="A259" s="1"/>
      <c r="C259" s="1"/>
      <c r="D259" s="1"/>
      <c r="E259" s="1"/>
      <c r="V259" s="1"/>
    </row>
    <row r="260">
      <c r="A260" s="1"/>
      <c r="C260" s="1"/>
      <c r="D260" s="1"/>
      <c r="E260" s="1"/>
      <c r="V260" s="1"/>
    </row>
    <row r="261">
      <c r="A261" s="1"/>
      <c r="C261" s="1"/>
      <c r="D261" s="1"/>
      <c r="E261" s="1"/>
      <c r="V261" s="1"/>
    </row>
    <row r="262">
      <c r="A262" s="1"/>
      <c r="C262" s="1"/>
      <c r="D262" s="1"/>
      <c r="E262" s="1"/>
      <c r="V262" s="1"/>
    </row>
    <row r="263">
      <c r="A263" s="1"/>
      <c r="C263" s="1"/>
      <c r="D263" s="1"/>
      <c r="E263" s="1"/>
      <c r="V263" s="1"/>
    </row>
    <row r="264">
      <c r="A264" s="1"/>
      <c r="C264" s="1"/>
      <c r="D264" s="1"/>
      <c r="E264" s="1"/>
      <c r="V264" s="1"/>
    </row>
    <row r="265">
      <c r="A265" s="1"/>
      <c r="C265" s="1"/>
      <c r="D265" s="1"/>
      <c r="E265" s="1"/>
      <c r="V265" s="1"/>
    </row>
    <row r="266">
      <c r="A266" s="1"/>
      <c r="C266" s="1"/>
      <c r="D266" s="1"/>
      <c r="E266" s="1"/>
      <c r="V266" s="1"/>
    </row>
    <row r="267">
      <c r="A267" s="1"/>
      <c r="C267" s="1"/>
      <c r="D267" s="1"/>
      <c r="E267" s="1"/>
      <c r="V267" s="1"/>
    </row>
    <row r="268">
      <c r="A268" s="1"/>
      <c r="C268" s="1"/>
      <c r="D268" s="1"/>
      <c r="E268" s="1"/>
      <c r="V268" s="1"/>
    </row>
    <row r="269">
      <c r="A269" s="1"/>
      <c r="C269" s="1"/>
      <c r="D269" s="1"/>
      <c r="E269" s="1"/>
      <c r="V269" s="1"/>
    </row>
    <row r="270">
      <c r="A270" s="1"/>
      <c r="C270" s="1"/>
      <c r="D270" s="1"/>
      <c r="E270" s="1"/>
      <c r="V270" s="1"/>
    </row>
    <row r="271">
      <c r="A271" s="1"/>
      <c r="C271" s="1"/>
      <c r="D271" s="1"/>
      <c r="E271" s="1"/>
      <c r="V271" s="1"/>
    </row>
    <row r="272">
      <c r="A272" s="1"/>
      <c r="C272" s="1"/>
      <c r="D272" s="1"/>
      <c r="E272" s="1"/>
      <c r="V272" s="1"/>
    </row>
    <row r="273">
      <c r="A273" s="1"/>
      <c r="C273" s="1"/>
      <c r="D273" s="1"/>
      <c r="E273" s="1"/>
      <c r="V273" s="1"/>
    </row>
    <row r="274">
      <c r="A274" s="1"/>
      <c r="C274" s="1"/>
      <c r="D274" s="1"/>
      <c r="E274" s="1"/>
      <c r="V274" s="1"/>
    </row>
    <row r="275">
      <c r="A275" s="1"/>
      <c r="C275" s="1"/>
      <c r="D275" s="1"/>
      <c r="E275" s="1"/>
      <c r="V275" s="1"/>
    </row>
    <row r="276">
      <c r="A276" s="1"/>
      <c r="C276" s="1"/>
      <c r="D276" s="1"/>
      <c r="E276" s="1"/>
      <c r="V276" s="1"/>
    </row>
    <row r="277">
      <c r="A277" s="1"/>
      <c r="C277" s="1"/>
      <c r="D277" s="1"/>
      <c r="E277" s="1"/>
      <c r="V277" s="1"/>
    </row>
    <row r="278">
      <c r="A278" s="1"/>
      <c r="C278" s="1"/>
      <c r="D278" s="1"/>
      <c r="E278" s="1"/>
      <c r="V278" s="1"/>
    </row>
    <row r="279">
      <c r="A279" s="1"/>
      <c r="C279" s="1"/>
      <c r="D279" s="1"/>
      <c r="E279" s="1"/>
      <c r="V279" s="1"/>
    </row>
    <row r="280">
      <c r="A280" s="1"/>
      <c r="C280" s="1"/>
      <c r="D280" s="1"/>
      <c r="E280" s="1"/>
      <c r="V280" s="1"/>
    </row>
    <row r="281">
      <c r="A281" s="1"/>
      <c r="C281" s="1"/>
      <c r="D281" s="1"/>
      <c r="E281" s="1"/>
      <c r="V281" s="1"/>
    </row>
    <row r="282">
      <c r="A282" s="1"/>
      <c r="C282" s="1"/>
      <c r="D282" s="1"/>
      <c r="E282" s="1"/>
      <c r="V282" s="1"/>
    </row>
    <row r="283">
      <c r="A283" s="1"/>
      <c r="C283" s="1"/>
      <c r="D283" s="1"/>
      <c r="E283" s="1"/>
      <c r="V283" s="1"/>
    </row>
    <row r="284">
      <c r="A284" s="1"/>
      <c r="C284" s="1"/>
      <c r="D284" s="1"/>
      <c r="E284" s="1"/>
      <c r="V284" s="1"/>
    </row>
    <row r="285">
      <c r="A285" s="1"/>
      <c r="C285" s="1"/>
      <c r="D285" s="1"/>
      <c r="E285" s="1"/>
      <c r="V285" s="1"/>
    </row>
    <row r="286">
      <c r="A286" s="1"/>
      <c r="C286" s="1"/>
      <c r="D286" s="1"/>
      <c r="E286" s="1"/>
      <c r="V286" s="1"/>
    </row>
    <row r="287">
      <c r="A287" s="1"/>
      <c r="C287" s="1"/>
      <c r="D287" s="1"/>
      <c r="E287" s="1"/>
      <c r="V287" s="1"/>
    </row>
    <row r="288">
      <c r="A288" s="1"/>
      <c r="C288" s="1"/>
      <c r="D288" s="1"/>
      <c r="E288" s="1"/>
      <c r="V288" s="1"/>
    </row>
    <row r="289">
      <c r="A289" s="1"/>
      <c r="C289" s="1"/>
      <c r="D289" s="1"/>
      <c r="E289" s="1"/>
      <c r="V289" s="1"/>
    </row>
    <row r="290">
      <c r="A290" s="1"/>
      <c r="C290" s="1"/>
      <c r="D290" s="1"/>
      <c r="E290" s="1"/>
      <c r="V290" s="1"/>
    </row>
    <row r="291">
      <c r="A291" s="1"/>
      <c r="C291" s="1"/>
      <c r="D291" s="1"/>
      <c r="E291" s="1"/>
      <c r="V291" s="1"/>
    </row>
    <row r="292">
      <c r="A292" s="1"/>
      <c r="C292" s="1"/>
      <c r="D292" s="1"/>
      <c r="E292" s="1"/>
      <c r="V292" s="1"/>
    </row>
    <row r="293">
      <c r="A293" s="1"/>
      <c r="C293" s="1"/>
      <c r="D293" s="1"/>
      <c r="E293" s="1"/>
      <c r="V293" s="1"/>
    </row>
    <row r="294">
      <c r="A294" s="1"/>
      <c r="C294" s="1"/>
      <c r="D294" s="1"/>
      <c r="E294" s="1"/>
      <c r="V294" s="1"/>
    </row>
    <row r="295">
      <c r="A295" s="1"/>
      <c r="C295" s="1"/>
      <c r="D295" s="1"/>
      <c r="E295" s="1"/>
      <c r="V295" s="1"/>
    </row>
    <row r="296">
      <c r="A296" s="1"/>
      <c r="C296" s="1"/>
      <c r="D296" s="1"/>
      <c r="E296" s="1"/>
      <c r="V296" s="1"/>
    </row>
    <row r="297">
      <c r="A297" s="1"/>
      <c r="C297" s="1"/>
      <c r="D297" s="1"/>
      <c r="E297" s="1"/>
      <c r="V297" s="1"/>
    </row>
    <row r="298">
      <c r="A298" s="1"/>
      <c r="C298" s="1"/>
      <c r="D298" s="1"/>
      <c r="E298" s="1"/>
      <c r="V298" s="1"/>
    </row>
    <row r="299">
      <c r="A299" s="1"/>
      <c r="C299" s="1"/>
      <c r="D299" s="1"/>
      <c r="E299" s="1"/>
      <c r="V299" s="1"/>
    </row>
    <row r="300">
      <c r="A300" s="1"/>
      <c r="C300" s="1"/>
      <c r="D300" s="1"/>
      <c r="E300" s="1"/>
      <c r="V300" s="1"/>
    </row>
    <row r="301">
      <c r="A301" s="1"/>
      <c r="C301" s="1"/>
      <c r="D301" s="1"/>
      <c r="E301" s="1"/>
      <c r="V301" s="1"/>
    </row>
    <row r="302">
      <c r="A302" s="1"/>
      <c r="C302" s="1"/>
      <c r="D302" s="1"/>
      <c r="E302" s="1"/>
      <c r="V302" s="1"/>
    </row>
    <row r="303">
      <c r="A303" s="1"/>
      <c r="C303" s="1"/>
      <c r="D303" s="1"/>
      <c r="E303" s="1"/>
      <c r="V303" s="1"/>
    </row>
    <row r="304">
      <c r="A304" s="1"/>
      <c r="C304" s="1"/>
      <c r="D304" s="1"/>
      <c r="E304" s="1"/>
      <c r="V304" s="1"/>
    </row>
    <row r="305">
      <c r="A305" s="1"/>
      <c r="C305" s="1"/>
      <c r="D305" s="1"/>
      <c r="E305" s="1"/>
      <c r="V305" s="1"/>
    </row>
    <row r="306">
      <c r="A306" s="1"/>
      <c r="C306" s="1"/>
      <c r="D306" s="1"/>
      <c r="E306" s="1"/>
      <c r="V306" s="1"/>
    </row>
    <row r="307">
      <c r="A307" s="1"/>
      <c r="C307" s="1"/>
      <c r="D307" s="1"/>
      <c r="E307" s="1"/>
      <c r="V307" s="1"/>
    </row>
    <row r="308">
      <c r="A308" s="1"/>
      <c r="C308" s="1"/>
      <c r="D308" s="1"/>
      <c r="E308" s="1"/>
      <c r="V308" s="1"/>
    </row>
    <row r="309">
      <c r="A309" s="1"/>
      <c r="C309" s="1"/>
      <c r="D309" s="1"/>
      <c r="E309" s="1"/>
      <c r="V309" s="1"/>
    </row>
    <row r="310">
      <c r="A310" s="1"/>
      <c r="C310" s="1"/>
      <c r="D310" s="1"/>
      <c r="E310" s="1"/>
      <c r="V310" s="1"/>
    </row>
    <row r="311">
      <c r="A311" s="1"/>
      <c r="C311" s="1"/>
      <c r="D311" s="1"/>
      <c r="E311" s="1"/>
      <c r="V311" s="1"/>
    </row>
    <row r="312">
      <c r="A312" s="1"/>
      <c r="C312" s="1"/>
      <c r="D312" s="1"/>
      <c r="E312" s="1"/>
      <c r="V312" s="1"/>
    </row>
    <row r="313">
      <c r="A313" s="1"/>
      <c r="C313" s="1"/>
      <c r="D313" s="1"/>
      <c r="E313" s="1"/>
      <c r="V313" s="1"/>
    </row>
    <row r="314">
      <c r="A314" s="1"/>
      <c r="C314" s="1"/>
      <c r="D314" s="1"/>
      <c r="E314" s="1"/>
      <c r="V314" s="1"/>
    </row>
    <row r="315">
      <c r="A315" s="1"/>
      <c r="C315" s="1"/>
      <c r="D315" s="1"/>
      <c r="E315" s="1"/>
      <c r="V315" s="1"/>
    </row>
    <row r="316">
      <c r="A316" s="1"/>
      <c r="C316" s="1"/>
      <c r="D316" s="1"/>
      <c r="E316" s="1"/>
      <c r="V316" s="1"/>
    </row>
    <row r="317">
      <c r="A317" s="1"/>
      <c r="C317" s="1"/>
      <c r="D317" s="1"/>
      <c r="E317" s="1"/>
      <c r="V317" s="1"/>
    </row>
    <row r="318">
      <c r="A318" s="1"/>
      <c r="C318" s="1"/>
      <c r="D318" s="1"/>
      <c r="E318" s="1"/>
      <c r="V318" s="1"/>
    </row>
    <row r="319">
      <c r="A319" s="1"/>
      <c r="C319" s="1"/>
      <c r="D319" s="1"/>
      <c r="E319" s="1"/>
      <c r="V319" s="1"/>
    </row>
    <row r="320">
      <c r="A320" s="1"/>
      <c r="C320" s="1"/>
      <c r="D320" s="1"/>
      <c r="E320" s="1"/>
      <c r="V320" s="1"/>
    </row>
    <row r="321">
      <c r="A321" s="1"/>
      <c r="C321" s="1"/>
      <c r="D321" s="1"/>
      <c r="E321" s="1"/>
      <c r="V321" s="1"/>
    </row>
    <row r="322">
      <c r="A322" s="1"/>
      <c r="C322" s="1"/>
      <c r="D322" s="1"/>
      <c r="E322" s="1"/>
      <c r="V322" s="1"/>
    </row>
    <row r="323">
      <c r="A323" s="1"/>
      <c r="C323" s="1"/>
      <c r="D323" s="1"/>
      <c r="E323" s="1"/>
      <c r="V323" s="1"/>
    </row>
    <row r="324">
      <c r="A324" s="1"/>
      <c r="C324" s="1"/>
      <c r="D324" s="1"/>
      <c r="E324" s="1"/>
      <c r="V324" s="1"/>
    </row>
    <row r="325">
      <c r="A325" s="1"/>
      <c r="C325" s="1"/>
      <c r="D325" s="1"/>
      <c r="E325" s="1"/>
      <c r="V325" s="1"/>
    </row>
    <row r="326">
      <c r="A326" s="1"/>
      <c r="C326" s="1"/>
      <c r="D326" s="1"/>
      <c r="E326" s="1"/>
      <c r="V326" s="1"/>
    </row>
    <row r="327">
      <c r="A327" s="1"/>
      <c r="C327" s="1"/>
      <c r="D327" s="1"/>
      <c r="E327" s="1"/>
      <c r="V327" s="1"/>
    </row>
    <row r="328">
      <c r="A328" s="1"/>
      <c r="C328" s="1"/>
      <c r="D328" s="1"/>
      <c r="E328" s="1"/>
      <c r="V328" s="1"/>
    </row>
    <row r="329">
      <c r="A329" s="1"/>
      <c r="C329" s="1"/>
      <c r="D329" s="1"/>
      <c r="E329" s="1"/>
      <c r="V329" s="1"/>
    </row>
    <row r="330">
      <c r="A330" s="1"/>
      <c r="C330" s="1"/>
      <c r="D330" s="1"/>
      <c r="E330" s="1"/>
      <c r="V330" s="1"/>
    </row>
    <row r="331">
      <c r="A331" s="1"/>
      <c r="C331" s="1"/>
      <c r="D331" s="1"/>
      <c r="E331" s="1"/>
      <c r="V331" s="1"/>
    </row>
    <row r="332">
      <c r="A332" s="1"/>
      <c r="C332" s="1"/>
      <c r="D332" s="1"/>
      <c r="E332" s="1"/>
      <c r="V332" s="1"/>
    </row>
    <row r="333">
      <c r="A333" s="1"/>
      <c r="C333" s="1"/>
      <c r="D333" s="1"/>
      <c r="E333" s="1"/>
      <c r="V333" s="1"/>
    </row>
    <row r="334">
      <c r="A334" s="1"/>
      <c r="C334" s="1"/>
      <c r="D334" s="1"/>
      <c r="E334" s="1"/>
      <c r="V334" s="1"/>
    </row>
    <row r="335">
      <c r="A335" s="1"/>
      <c r="C335" s="1"/>
      <c r="D335" s="1"/>
      <c r="E335" s="1"/>
      <c r="V335" s="1"/>
    </row>
    <row r="336">
      <c r="A336" s="1"/>
      <c r="C336" s="1"/>
      <c r="D336" s="1"/>
      <c r="E336" s="1"/>
      <c r="V336" s="1"/>
    </row>
    <row r="337">
      <c r="A337" s="1"/>
      <c r="C337" s="1"/>
      <c r="D337" s="1"/>
      <c r="E337" s="1"/>
      <c r="V337" s="1"/>
    </row>
    <row r="338">
      <c r="A338" s="1"/>
      <c r="C338" s="1"/>
      <c r="D338" s="1"/>
      <c r="E338" s="1"/>
      <c r="V338" s="1"/>
    </row>
    <row r="339">
      <c r="A339" s="1"/>
      <c r="C339" s="1"/>
      <c r="D339" s="1"/>
      <c r="E339" s="1"/>
      <c r="V339" s="1"/>
    </row>
    <row r="340">
      <c r="A340" s="1"/>
      <c r="C340" s="1"/>
      <c r="D340" s="1"/>
      <c r="E340" s="1"/>
      <c r="V340" s="1"/>
    </row>
    <row r="341">
      <c r="A341" s="1"/>
      <c r="C341" s="1"/>
      <c r="D341" s="1"/>
      <c r="E341" s="1"/>
      <c r="V341" s="1"/>
    </row>
    <row r="342">
      <c r="A342" s="1"/>
      <c r="C342" s="1"/>
      <c r="D342" s="1"/>
      <c r="E342" s="1"/>
      <c r="V342" s="1"/>
    </row>
    <row r="343">
      <c r="A343" s="1"/>
      <c r="C343" s="1"/>
      <c r="D343" s="1"/>
      <c r="E343" s="1"/>
      <c r="V343" s="1"/>
    </row>
    <row r="344">
      <c r="A344" s="1"/>
      <c r="C344" s="1"/>
      <c r="D344" s="1"/>
      <c r="E344" s="1"/>
      <c r="V344" s="1"/>
    </row>
    <row r="345">
      <c r="A345" s="1"/>
      <c r="C345" s="1"/>
      <c r="D345" s="1"/>
      <c r="E345" s="1"/>
      <c r="V345" s="1"/>
    </row>
    <row r="346">
      <c r="A346" s="1"/>
      <c r="C346" s="1"/>
      <c r="D346" s="1"/>
      <c r="E346" s="1"/>
      <c r="V346" s="1"/>
    </row>
    <row r="347">
      <c r="A347" s="1"/>
      <c r="C347" s="1"/>
      <c r="D347" s="1"/>
      <c r="E347" s="1"/>
      <c r="V347" s="1"/>
    </row>
    <row r="348">
      <c r="A348" s="1"/>
      <c r="C348" s="1"/>
      <c r="D348" s="1"/>
      <c r="E348" s="1"/>
      <c r="V348" s="1"/>
    </row>
    <row r="349">
      <c r="A349" s="1"/>
      <c r="C349" s="1"/>
      <c r="D349" s="1"/>
      <c r="E349" s="1"/>
      <c r="V349" s="1"/>
    </row>
    <row r="350">
      <c r="A350" s="1"/>
      <c r="C350" s="1"/>
      <c r="D350" s="1"/>
      <c r="E350" s="1"/>
      <c r="V350" s="1"/>
    </row>
    <row r="351">
      <c r="A351" s="1"/>
      <c r="C351" s="1"/>
      <c r="D351" s="1"/>
      <c r="E351" s="1"/>
      <c r="V351" s="1"/>
    </row>
    <row r="352">
      <c r="A352" s="1"/>
      <c r="C352" s="1"/>
      <c r="D352" s="1"/>
      <c r="E352" s="1"/>
      <c r="V352" s="1"/>
    </row>
    <row r="353">
      <c r="A353" s="1"/>
      <c r="C353" s="1"/>
      <c r="D353" s="1"/>
      <c r="E353" s="1"/>
      <c r="V353" s="1"/>
    </row>
    <row r="354">
      <c r="A354" s="1"/>
      <c r="C354" s="1"/>
      <c r="D354" s="1"/>
      <c r="E354" s="1"/>
      <c r="V354" s="1"/>
    </row>
    <row r="355">
      <c r="A355" s="1"/>
      <c r="C355" s="1"/>
      <c r="D355" s="1"/>
      <c r="E355" s="1"/>
      <c r="V355" s="1"/>
    </row>
    <row r="356">
      <c r="A356" s="1"/>
      <c r="C356" s="1"/>
      <c r="D356" s="1"/>
      <c r="E356" s="1"/>
      <c r="V356" s="1"/>
    </row>
    <row r="357">
      <c r="A357" s="1"/>
      <c r="C357" s="1"/>
      <c r="D357" s="1"/>
      <c r="E357" s="1"/>
      <c r="V357" s="1"/>
    </row>
    <row r="358">
      <c r="A358" s="1"/>
      <c r="C358" s="1"/>
      <c r="D358" s="1"/>
      <c r="E358" s="1"/>
      <c r="V358" s="1"/>
    </row>
    <row r="359">
      <c r="A359" s="1"/>
      <c r="C359" s="1"/>
      <c r="D359" s="1"/>
      <c r="E359" s="1"/>
      <c r="V359" s="1"/>
    </row>
    <row r="360">
      <c r="A360" s="1"/>
      <c r="C360" s="1"/>
      <c r="D360" s="1"/>
      <c r="E360" s="1"/>
      <c r="V360" s="1"/>
    </row>
    <row r="361">
      <c r="A361" s="1"/>
      <c r="C361" s="1"/>
      <c r="D361" s="1"/>
      <c r="E361" s="1"/>
      <c r="V361" s="1"/>
    </row>
    <row r="362">
      <c r="A362" s="1"/>
      <c r="C362" s="1"/>
      <c r="D362" s="1"/>
      <c r="E362" s="1"/>
      <c r="V362" s="1"/>
    </row>
    <row r="363">
      <c r="A363" s="1"/>
      <c r="C363" s="1"/>
      <c r="D363" s="1"/>
      <c r="E363" s="1"/>
      <c r="V363" s="1"/>
    </row>
    <row r="364">
      <c r="A364" s="1"/>
      <c r="C364" s="1"/>
      <c r="D364" s="1"/>
      <c r="E364" s="1"/>
      <c r="V364" s="1"/>
    </row>
    <row r="365">
      <c r="A365" s="1"/>
      <c r="C365" s="1"/>
      <c r="D365" s="1"/>
      <c r="E365" s="1"/>
      <c r="V365" s="1"/>
    </row>
    <row r="366">
      <c r="A366" s="1"/>
      <c r="C366" s="1"/>
      <c r="D366" s="1"/>
      <c r="E366" s="1"/>
      <c r="V366" s="1"/>
    </row>
    <row r="367">
      <c r="A367" s="1"/>
      <c r="C367" s="1"/>
      <c r="D367" s="1"/>
      <c r="E367" s="1"/>
      <c r="V367" s="1"/>
    </row>
    <row r="368">
      <c r="A368" s="1"/>
      <c r="C368" s="1"/>
      <c r="D368" s="1"/>
      <c r="E368" s="1"/>
      <c r="V368" s="1"/>
    </row>
    <row r="369">
      <c r="A369" s="1"/>
      <c r="C369" s="1"/>
      <c r="D369" s="1"/>
      <c r="E369" s="1"/>
      <c r="V369" s="1"/>
    </row>
    <row r="370">
      <c r="A370" s="1"/>
      <c r="C370" s="1"/>
      <c r="D370" s="1"/>
      <c r="E370" s="1"/>
      <c r="V370" s="1"/>
    </row>
    <row r="371">
      <c r="A371" s="1"/>
      <c r="C371" s="1"/>
      <c r="D371" s="1"/>
      <c r="E371" s="1"/>
      <c r="V371" s="1"/>
    </row>
    <row r="372">
      <c r="A372" s="1"/>
      <c r="C372" s="1"/>
      <c r="D372" s="1"/>
      <c r="E372" s="1"/>
      <c r="V372" s="1"/>
    </row>
    <row r="373">
      <c r="A373" s="1"/>
      <c r="C373" s="1"/>
      <c r="D373" s="1"/>
      <c r="E373" s="1"/>
      <c r="V373" s="1"/>
    </row>
    <row r="374">
      <c r="A374" s="1"/>
      <c r="C374" s="1"/>
      <c r="D374" s="1"/>
      <c r="E374" s="1"/>
      <c r="V374" s="1"/>
    </row>
    <row r="375">
      <c r="A375" s="1"/>
      <c r="C375" s="1"/>
      <c r="D375" s="1"/>
      <c r="E375" s="1"/>
      <c r="V375" s="1"/>
    </row>
    <row r="376">
      <c r="A376" s="1"/>
      <c r="C376" s="1"/>
      <c r="D376" s="1"/>
      <c r="E376" s="1"/>
      <c r="V376" s="1"/>
    </row>
    <row r="377">
      <c r="A377" s="1"/>
      <c r="C377" s="1"/>
      <c r="D377" s="1"/>
      <c r="E377" s="1"/>
      <c r="V377" s="1"/>
    </row>
    <row r="378">
      <c r="A378" s="1"/>
      <c r="C378" s="1"/>
      <c r="D378" s="1"/>
      <c r="E378" s="1"/>
      <c r="V378" s="1"/>
    </row>
    <row r="379">
      <c r="A379" s="1"/>
      <c r="C379" s="1"/>
      <c r="D379" s="1"/>
      <c r="E379" s="1"/>
      <c r="V379" s="1"/>
    </row>
    <row r="380">
      <c r="A380" s="1"/>
      <c r="C380" s="1"/>
      <c r="D380" s="1"/>
      <c r="E380" s="1"/>
      <c r="V380" s="1"/>
    </row>
    <row r="381">
      <c r="A381" s="1"/>
      <c r="C381" s="1"/>
      <c r="D381" s="1"/>
      <c r="E381" s="1"/>
      <c r="V381" s="1"/>
    </row>
    <row r="382">
      <c r="A382" s="1"/>
      <c r="C382" s="1"/>
      <c r="D382" s="1"/>
      <c r="E382" s="1"/>
      <c r="V382" s="1"/>
    </row>
    <row r="383">
      <c r="A383" s="1"/>
      <c r="C383" s="1"/>
      <c r="D383" s="1"/>
      <c r="E383" s="1"/>
      <c r="V383" s="1"/>
    </row>
    <row r="384">
      <c r="A384" s="1"/>
      <c r="C384" s="1"/>
      <c r="D384" s="1"/>
      <c r="E384" s="1"/>
      <c r="V384" s="1"/>
    </row>
    <row r="385">
      <c r="A385" s="1"/>
      <c r="C385" s="1"/>
      <c r="D385" s="1"/>
      <c r="E385" s="1"/>
      <c r="V385" s="1"/>
    </row>
    <row r="386">
      <c r="A386" s="1"/>
      <c r="C386" s="1"/>
      <c r="D386" s="1"/>
      <c r="E386" s="1"/>
      <c r="V386" s="1"/>
    </row>
    <row r="387">
      <c r="A387" s="1"/>
      <c r="C387" s="1"/>
      <c r="D387" s="1"/>
      <c r="E387" s="1"/>
      <c r="V387" s="1"/>
    </row>
    <row r="388">
      <c r="A388" s="1"/>
      <c r="C388" s="1"/>
      <c r="D388" s="1"/>
      <c r="E388" s="1"/>
      <c r="V388" s="1"/>
    </row>
    <row r="389">
      <c r="A389" s="1"/>
      <c r="C389" s="1"/>
      <c r="D389" s="1"/>
      <c r="E389" s="1"/>
      <c r="V389" s="1"/>
    </row>
    <row r="390">
      <c r="A390" s="1"/>
      <c r="C390" s="1"/>
      <c r="D390" s="1"/>
      <c r="E390" s="1"/>
      <c r="V390" s="1"/>
    </row>
    <row r="391">
      <c r="A391" s="1"/>
      <c r="C391" s="1"/>
      <c r="D391" s="1"/>
      <c r="E391" s="1"/>
      <c r="V391" s="1"/>
    </row>
    <row r="392">
      <c r="A392" s="1"/>
      <c r="C392" s="1"/>
      <c r="D392" s="1"/>
      <c r="E392" s="1"/>
      <c r="V392" s="1"/>
    </row>
    <row r="393">
      <c r="A393" s="1"/>
      <c r="C393" s="1"/>
      <c r="D393" s="1"/>
      <c r="E393" s="1"/>
      <c r="V393" s="1"/>
    </row>
    <row r="394">
      <c r="A394" s="1"/>
      <c r="C394" s="1"/>
      <c r="D394" s="1"/>
      <c r="E394" s="1"/>
      <c r="V394" s="1"/>
    </row>
    <row r="395">
      <c r="A395" s="1"/>
      <c r="C395" s="1"/>
      <c r="D395" s="1"/>
      <c r="E395" s="1"/>
      <c r="V395" s="1"/>
    </row>
    <row r="396">
      <c r="A396" s="1"/>
      <c r="C396" s="1"/>
      <c r="D396" s="1"/>
      <c r="E396" s="1"/>
      <c r="V396" s="1"/>
    </row>
    <row r="397">
      <c r="A397" s="1"/>
      <c r="C397" s="1"/>
      <c r="D397" s="1"/>
      <c r="E397" s="1"/>
      <c r="V397" s="1"/>
    </row>
    <row r="398">
      <c r="A398" s="1"/>
      <c r="C398" s="1"/>
      <c r="D398" s="1"/>
      <c r="E398" s="1"/>
      <c r="V398" s="1"/>
    </row>
    <row r="399">
      <c r="A399" s="1"/>
      <c r="C399" s="1"/>
      <c r="D399" s="1"/>
      <c r="E399" s="1"/>
      <c r="V399" s="1"/>
    </row>
    <row r="400">
      <c r="A400" s="1"/>
      <c r="C400" s="1"/>
      <c r="D400" s="1"/>
      <c r="E400" s="1"/>
      <c r="V400" s="1"/>
    </row>
    <row r="401">
      <c r="A401" s="1"/>
      <c r="C401" s="1"/>
      <c r="D401" s="1"/>
      <c r="E401" s="1"/>
      <c r="V401" s="1"/>
    </row>
    <row r="402">
      <c r="A402" s="1"/>
      <c r="C402" s="1"/>
      <c r="D402" s="1"/>
      <c r="E402" s="1"/>
      <c r="V402" s="1"/>
    </row>
    <row r="403">
      <c r="A403" s="1"/>
      <c r="C403" s="1"/>
      <c r="D403" s="1"/>
      <c r="E403" s="1"/>
      <c r="V403" s="1"/>
    </row>
    <row r="404">
      <c r="A404" s="1"/>
      <c r="C404" s="1"/>
      <c r="D404" s="1"/>
      <c r="E404" s="1"/>
      <c r="V404" s="1"/>
    </row>
    <row r="405">
      <c r="A405" s="1"/>
      <c r="C405" s="1"/>
      <c r="D405" s="1"/>
      <c r="E405" s="1"/>
      <c r="V405" s="1"/>
    </row>
    <row r="406">
      <c r="A406" s="1"/>
      <c r="C406" s="1"/>
      <c r="D406" s="1"/>
      <c r="E406" s="1"/>
      <c r="V406" s="1"/>
    </row>
    <row r="407">
      <c r="A407" s="1"/>
      <c r="C407" s="1"/>
      <c r="D407" s="1"/>
      <c r="E407" s="1"/>
      <c r="V407" s="1"/>
    </row>
    <row r="408">
      <c r="A408" s="1"/>
      <c r="C408" s="1"/>
      <c r="D408" s="1"/>
      <c r="E408" s="1"/>
      <c r="V408" s="1"/>
    </row>
    <row r="409">
      <c r="A409" s="1"/>
      <c r="C409" s="1"/>
      <c r="D409" s="1"/>
      <c r="E409" s="1"/>
      <c r="V409" s="1"/>
    </row>
    <row r="410">
      <c r="A410" s="1"/>
      <c r="C410" s="1"/>
      <c r="D410" s="1"/>
      <c r="E410" s="1"/>
      <c r="V410" s="1"/>
    </row>
    <row r="411">
      <c r="A411" s="1"/>
      <c r="C411" s="1"/>
      <c r="D411" s="1"/>
      <c r="E411" s="1"/>
      <c r="V411" s="1"/>
    </row>
    <row r="412">
      <c r="A412" s="1"/>
      <c r="C412" s="1"/>
      <c r="D412" s="1"/>
      <c r="E412" s="1"/>
      <c r="V412" s="1"/>
    </row>
    <row r="413">
      <c r="A413" s="1"/>
      <c r="C413" s="1"/>
      <c r="D413" s="1"/>
      <c r="E413" s="1"/>
      <c r="V413" s="1"/>
    </row>
    <row r="414">
      <c r="A414" s="1"/>
      <c r="C414" s="1"/>
      <c r="D414" s="1"/>
      <c r="E414" s="1"/>
      <c r="V414" s="1"/>
    </row>
    <row r="415">
      <c r="A415" s="1"/>
      <c r="C415" s="1"/>
      <c r="D415" s="1"/>
      <c r="E415" s="1"/>
      <c r="V415" s="1"/>
    </row>
    <row r="416">
      <c r="A416" s="1"/>
      <c r="C416" s="1"/>
      <c r="D416" s="1"/>
      <c r="E416" s="1"/>
      <c r="V416" s="1"/>
    </row>
    <row r="417">
      <c r="A417" s="1"/>
      <c r="C417" s="1"/>
      <c r="D417" s="1"/>
      <c r="E417" s="1"/>
      <c r="V417" s="1"/>
    </row>
    <row r="418">
      <c r="A418" s="1"/>
      <c r="C418" s="1"/>
      <c r="D418" s="1"/>
      <c r="E418" s="1"/>
      <c r="V418" s="1"/>
    </row>
    <row r="419">
      <c r="A419" s="1"/>
      <c r="C419" s="1"/>
      <c r="D419" s="1"/>
      <c r="E419" s="1"/>
      <c r="V419" s="1"/>
    </row>
    <row r="420">
      <c r="A420" s="1"/>
      <c r="C420" s="1"/>
      <c r="D420" s="1"/>
      <c r="E420" s="1"/>
      <c r="V420" s="1"/>
    </row>
    <row r="421">
      <c r="A421" s="1"/>
      <c r="C421" s="1"/>
      <c r="D421" s="1"/>
      <c r="E421" s="1"/>
      <c r="V421" s="1"/>
    </row>
    <row r="422">
      <c r="A422" s="1"/>
      <c r="C422" s="1"/>
      <c r="D422" s="1"/>
      <c r="E422" s="1"/>
      <c r="V422" s="1"/>
    </row>
    <row r="423">
      <c r="A423" s="1"/>
      <c r="C423" s="1"/>
      <c r="D423" s="1"/>
      <c r="E423" s="1"/>
      <c r="V423" s="1"/>
    </row>
    <row r="424">
      <c r="A424" s="1"/>
      <c r="C424" s="1"/>
      <c r="D424" s="1"/>
      <c r="E424" s="1"/>
      <c r="V424" s="1"/>
    </row>
    <row r="425">
      <c r="A425" s="1"/>
      <c r="C425" s="1"/>
      <c r="D425" s="1"/>
      <c r="E425" s="1"/>
      <c r="V425" s="1"/>
    </row>
    <row r="426">
      <c r="A426" s="1"/>
      <c r="C426" s="1"/>
      <c r="D426" s="1"/>
      <c r="E426" s="1"/>
      <c r="V426" s="1"/>
    </row>
    <row r="427">
      <c r="A427" s="1"/>
      <c r="C427" s="1"/>
      <c r="D427" s="1"/>
      <c r="E427" s="1"/>
      <c r="V427" s="1"/>
    </row>
    <row r="428">
      <c r="A428" s="1"/>
      <c r="C428" s="1"/>
      <c r="D428" s="1"/>
      <c r="E428" s="1"/>
      <c r="V428" s="1"/>
    </row>
    <row r="429">
      <c r="A429" s="1"/>
      <c r="C429" s="1"/>
      <c r="D429" s="1"/>
      <c r="E429" s="1"/>
      <c r="V429" s="1"/>
    </row>
    <row r="430">
      <c r="A430" s="1"/>
      <c r="C430" s="1"/>
      <c r="D430" s="1"/>
      <c r="E430" s="1"/>
      <c r="V430" s="1"/>
    </row>
    <row r="431">
      <c r="A431" s="1"/>
      <c r="C431" s="1"/>
      <c r="D431" s="1"/>
      <c r="E431" s="1"/>
      <c r="V431" s="1"/>
    </row>
    <row r="432">
      <c r="A432" s="1"/>
      <c r="C432" s="1"/>
      <c r="D432" s="1"/>
      <c r="E432" s="1"/>
      <c r="V432" s="1"/>
    </row>
    <row r="433">
      <c r="A433" s="1"/>
      <c r="C433" s="1"/>
      <c r="D433" s="1"/>
      <c r="E433" s="1"/>
      <c r="V433" s="1"/>
    </row>
    <row r="434">
      <c r="A434" s="1"/>
      <c r="C434" s="1"/>
      <c r="D434" s="1"/>
      <c r="E434" s="1"/>
      <c r="V434" s="1"/>
    </row>
    <row r="435">
      <c r="A435" s="1"/>
      <c r="C435" s="1"/>
      <c r="D435" s="1"/>
      <c r="E435" s="1"/>
      <c r="V435" s="1"/>
    </row>
    <row r="436">
      <c r="A436" s="1"/>
      <c r="C436" s="1"/>
      <c r="D436" s="1"/>
      <c r="E436" s="1"/>
      <c r="V436" s="1"/>
    </row>
    <row r="437">
      <c r="A437" s="1"/>
      <c r="C437" s="1"/>
      <c r="D437" s="1"/>
      <c r="E437" s="1"/>
      <c r="V437" s="1"/>
    </row>
    <row r="438">
      <c r="A438" s="1"/>
      <c r="C438" s="1"/>
      <c r="D438" s="1"/>
      <c r="E438" s="1"/>
      <c r="V438" s="1"/>
    </row>
    <row r="439">
      <c r="A439" s="1"/>
      <c r="C439" s="1"/>
      <c r="D439" s="1"/>
      <c r="E439" s="1"/>
      <c r="V439" s="1"/>
    </row>
    <row r="440">
      <c r="A440" s="1"/>
      <c r="C440" s="1"/>
      <c r="D440" s="1"/>
      <c r="E440" s="1"/>
      <c r="V440" s="1"/>
    </row>
    <row r="441">
      <c r="A441" s="1"/>
      <c r="C441" s="1"/>
      <c r="D441" s="1"/>
      <c r="E441" s="1"/>
      <c r="V441" s="1"/>
    </row>
    <row r="442">
      <c r="A442" s="1"/>
      <c r="C442" s="1"/>
      <c r="D442" s="1"/>
      <c r="E442" s="1"/>
      <c r="V442" s="1"/>
    </row>
    <row r="443">
      <c r="A443" s="1"/>
      <c r="C443" s="1"/>
      <c r="D443" s="1"/>
      <c r="E443" s="1"/>
      <c r="V443" s="1"/>
    </row>
    <row r="444">
      <c r="A444" s="1"/>
      <c r="C444" s="1"/>
      <c r="D444" s="1"/>
      <c r="E444" s="1"/>
      <c r="V444" s="1"/>
    </row>
    <row r="445">
      <c r="A445" s="1"/>
      <c r="C445" s="1"/>
      <c r="D445" s="1"/>
      <c r="E445" s="1"/>
      <c r="V445" s="1"/>
    </row>
    <row r="446">
      <c r="A446" s="1"/>
      <c r="C446" s="1"/>
      <c r="D446" s="1"/>
      <c r="E446" s="1"/>
      <c r="V446" s="1"/>
    </row>
    <row r="447">
      <c r="A447" s="1"/>
      <c r="C447" s="1"/>
      <c r="D447" s="1"/>
      <c r="E447" s="1"/>
      <c r="V447" s="1"/>
    </row>
    <row r="448">
      <c r="A448" s="1"/>
      <c r="C448" s="1"/>
      <c r="D448" s="1"/>
      <c r="E448" s="1"/>
      <c r="V448" s="1"/>
    </row>
    <row r="449">
      <c r="A449" s="1"/>
      <c r="C449" s="1"/>
      <c r="D449" s="1"/>
      <c r="E449" s="1"/>
      <c r="V449" s="1"/>
    </row>
    <row r="450">
      <c r="A450" s="1"/>
      <c r="C450" s="1"/>
      <c r="D450" s="1"/>
      <c r="E450" s="1"/>
      <c r="V450" s="1"/>
    </row>
    <row r="451">
      <c r="A451" s="1"/>
      <c r="C451" s="1"/>
      <c r="D451" s="1"/>
      <c r="E451" s="1"/>
      <c r="V451" s="1"/>
    </row>
    <row r="452">
      <c r="A452" s="1"/>
      <c r="C452" s="1"/>
      <c r="D452" s="1"/>
      <c r="E452" s="1"/>
      <c r="V452" s="1"/>
    </row>
    <row r="453">
      <c r="A453" s="1"/>
      <c r="C453" s="1"/>
      <c r="D453" s="1"/>
      <c r="E453" s="1"/>
      <c r="V453" s="1"/>
    </row>
    <row r="454">
      <c r="A454" s="1"/>
      <c r="C454" s="1"/>
      <c r="D454" s="1"/>
      <c r="E454" s="1"/>
      <c r="V454" s="1"/>
    </row>
    <row r="455">
      <c r="A455" s="1"/>
      <c r="C455" s="1"/>
      <c r="D455" s="1"/>
      <c r="E455" s="1"/>
      <c r="V455" s="1"/>
    </row>
    <row r="456">
      <c r="A456" s="1"/>
      <c r="C456" s="1"/>
      <c r="D456" s="1"/>
      <c r="E456" s="1"/>
      <c r="V456" s="1"/>
    </row>
    <row r="457">
      <c r="A457" s="1"/>
      <c r="C457" s="1"/>
      <c r="D457" s="1"/>
      <c r="E457" s="1"/>
      <c r="V457" s="1"/>
    </row>
    <row r="458">
      <c r="A458" s="1"/>
      <c r="C458" s="1"/>
      <c r="D458" s="1"/>
      <c r="E458" s="1"/>
      <c r="V458" s="1"/>
    </row>
    <row r="459">
      <c r="A459" s="1"/>
      <c r="C459" s="1"/>
      <c r="D459" s="1"/>
      <c r="E459" s="1"/>
      <c r="V459" s="1"/>
    </row>
    <row r="460">
      <c r="A460" s="1"/>
      <c r="C460" s="1"/>
      <c r="D460" s="1"/>
      <c r="E460" s="1"/>
      <c r="V460" s="1"/>
    </row>
    <row r="461">
      <c r="A461" s="1"/>
      <c r="C461" s="1"/>
      <c r="D461" s="1"/>
      <c r="E461" s="1"/>
      <c r="V461" s="1"/>
    </row>
    <row r="462">
      <c r="A462" s="1"/>
      <c r="C462" s="1"/>
      <c r="D462" s="1"/>
      <c r="E462" s="1"/>
      <c r="V462" s="1"/>
    </row>
    <row r="463">
      <c r="A463" s="1"/>
      <c r="C463" s="1"/>
      <c r="D463" s="1"/>
      <c r="E463" s="1"/>
      <c r="V463" s="1"/>
    </row>
    <row r="464">
      <c r="A464" s="1"/>
      <c r="C464" s="1"/>
      <c r="D464" s="1"/>
      <c r="E464" s="1"/>
      <c r="V464" s="1"/>
    </row>
    <row r="465">
      <c r="A465" s="1"/>
      <c r="C465" s="1"/>
      <c r="D465" s="1"/>
      <c r="E465" s="1"/>
      <c r="V465" s="1"/>
    </row>
    <row r="466">
      <c r="A466" s="1"/>
      <c r="C466" s="1"/>
      <c r="D466" s="1"/>
      <c r="E466" s="1"/>
      <c r="V466" s="1"/>
    </row>
    <row r="467">
      <c r="A467" s="1"/>
      <c r="C467" s="1"/>
      <c r="D467" s="1"/>
      <c r="E467" s="1"/>
      <c r="V467" s="1"/>
    </row>
    <row r="468">
      <c r="A468" s="1"/>
      <c r="C468" s="1"/>
      <c r="D468" s="1"/>
      <c r="E468" s="1"/>
      <c r="V468" s="1"/>
    </row>
    <row r="469">
      <c r="A469" s="1"/>
      <c r="C469" s="1"/>
      <c r="D469" s="1"/>
      <c r="E469" s="1"/>
      <c r="V469" s="1"/>
    </row>
    <row r="470">
      <c r="A470" s="1"/>
      <c r="C470" s="1"/>
      <c r="D470" s="1"/>
      <c r="E470" s="1"/>
      <c r="V470" s="1"/>
    </row>
    <row r="471">
      <c r="A471" s="1"/>
      <c r="C471" s="1"/>
      <c r="D471" s="1"/>
      <c r="E471" s="1"/>
      <c r="V471" s="1"/>
    </row>
    <row r="472">
      <c r="A472" s="1"/>
      <c r="C472" s="1"/>
      <c r="D472" s="1"/>
      <c r="E472" s="1"/>
      <c r="V472" s="1"/>
    </row>
    <row r="473">
      <c r="A473" s="1"/>
      <c r="C473" s="1"/>
      <c r="D473" s="1"/>
      <c r="E473" s="1"/>
      <c r="V473" s="1"/>
    </row>
    <row r="474">
      <c r="A474" s="1"/>
      <c r="C474" s="1"/>
      <c r="D474" s="1"/>
      <c r="E474" s="1"/>
      <c r="V474" s="1"/>
    </row>
    <row r="475">
      <c r="A475" s="1"/>
      <c r="C475" s="1"/>
      <c r="D475" s="1"/>
      <c r="E475" s="1"/>
      <c r="V475" s="1"/>
    </row>
    <row r="476">
      <c r="A476" s="1"/>
      <c r="C476" s="1"/>
      <c r="D476" s="1"/>
      <c r="E476" s="1"/>
      <c r="V476" s="1"/>
    </row>
    <row r="477">
      <c r="A477" s="1"/>
      <c r="C477" s="1"/>
      <c r="D477" s="1"/>
      <c r="E477" s="1"/>
      <c r="V477" s="1"/>
    </row>
    <row r="478">
      <c r="A478" s="1"/>
      <c r="C478" s="1"/>
      <c r="D478" s="1"/>
      <c r="E478" s="1"/>
      <c r="V478" s="1"/>
    </row>
    <row r="479">
      <c r="A479" s="1"/>
      <c r="C479" s="1"/>
      <c r="D479" s="1"/>
      <c r="E479" s="1"/>
      <c r="V479" s="1"/>
    </row>
    <row r="480">
      <c r="A480" s="1"/>
      <c r="C480" s="1"/>
      <c r="D480" s="1"/>
      <c r="E480" s="1"/>
      <c r="V480" s="1"/>
    </row>
    <row r="481">
      <c r="A481" s="1"/>
      <c r="C481" s="1"/>
      <c r="D481" s="1"/>
      <c r="E481" s="1"/>
      <c r="V481" s="1"/>
    </row>
    <row r="482">
      <c r="A482" s="1"/>
      <c r="C482" s="1"/>
      <c r="D482" s="1"/>
      <c r="E482" s="1"/>
      <c r="V482" s="1"/>
    </row>
    <row r="483">
      <c r="A483" s="1"/>
      <c r="C483" s="1"/>
      <c r="D483" s="1"/>
      <c r="E483" s="1"/>
      <c r="V483" s="1"/>
    </row>
    <row r="484">
      <c r="A484" s="1"/>
      <c r="C484" s="1"/>
      <c r="D484" s="1"/>
      <c r="E484" s="1"/>
      <c r="V484" s="1"/>
    </row>
    <row r="485">
      <c r="A485" s="1"/>
      <c r="C485" s="1"/>
      <c r="D485" s="1"/>
      <c r="E485" s="1"/>
      <c r="V485" s="1"/>
    </row>
    <row r="486">
      <c r="A486" s="1"/>
      <c r="C486" s="1"/>
      <c r="D486" s="1"/>
      <c r="E486" s="1"/>
      <c r="V486" s="1"/>
    </row>
    <row r="487">
      <c r="A487" s="1"/>
      <c r="C487" s="1"/>
      <c r="D487" s="1"/>
      <c r="E487" s="1"/>
      <c r="V487" s="1"/>
    </row>
    <row r="488">
      <c r="A488" s="1"/>
      <c r="C488" s="1"/>
      <c r="D488" s="1"/>
      <c r="E488" s="1"/>
      <c r="V488" s="1"/>
    </row>
    <row r="489">
      <c r="A489" s="1"/>
      <c r="C489" s="1"/>
      <c r="D489" s="1"/>
      <c r="E489" s="1"/>
      <c r="V489" s="1"/>
    </row>
    <row r="490">
      <c r="A490" s="1"/>
      <c r="C490" s="1"/>
      <c r="D490" s="1"/>
      <c r="E490" s="1"/>
      <c r="V490" s="1"/>
    </row>
    <row r="491">
      <c r="A491" s="1"/>
      <c r="C491" s="1"/>
      <c r="D491" s="1"/>
      <c r="E491" s="1"/>
      <c r="V491" s="1"/>
    </row>
    <row r="492">
      <c r="A492" s="1"/>
      <c r="C492" s="1"/>
      <c r="D492" s="1"/>
      <c r="E492" s="1"/>
      <c r="V492" s="1"/>
    </row>
    <row r="493">
      <c r="A493" s="1"/>
      <c r="C493" s="1"/>
      <c r="D493" s="1"/>
      <c r="E493" s="1"/>
      <c r="V493" s="1"/>
    </row>
    <row r="494">
      <c r="A494" s="1"/>
      <c r="C494" s="1"/>
      <c r="D494" s="1"/>
      <c r="E494" s="1"/>
      <c r="V494" s="1"/>
    </row>
    <row r="495">
      <c r="A495" s="1"/>
      <c r="C495" s="1"/>
      <c r="D495" s="1"/>
      <c r="E495" s="1"/>
      <c r="V495" s="1"/>
    </row>
    <row r="496">
      <c r="A496" s="1"/>
      <c r="C496" s="1"/>
      <c r="D496" s="1"/>
      <c r="E496" s="1"/>
      <c r="V496" s="1"/>
    </row>
    <row r="497">
      <c r="A497" s="1"/>
      <c r="C497" s="1"/>
      <c r="D497" s="1"/>
      <c r="E497" s="1"/>
      <c r="V497" s="1"/>
    </row>
    <row r="498">
      <c r="A498" s="1"/>
      <c r="C498" s="1"/>
      <c r="D498" s="1"/>
      <c r="E498" s="1"/>
      <c r="V498" s="1"/>
    </row>
    <row r="499">
      <c r="A499" s="1"/>
      <c r="C499" s="1"/>
      <c r="D499" s="1"/>
      <c r="E499" s="1"/>
      <c r="V499" s="1"/>
    </row>
    <row r="500">
      <c r="A500" s="1"/>
      <c r="C500" s="1"/>
      <c r="D500" s="1"/>
      <c r="E500" s="1"/>
      <c r="V500" s="1"/>
    </row>
    <row r="501">
      <c r="A501" s="1"/>
      <c r="C501" s="1"/>
      <c r="D501" s="1"/>
      <c r="E501" s="1"/>
      <c r="V501" s="1"/>
    </row>
    <row r="502">
      <c r="A502" s="1"/>
      <c r="C502" s="1"/>
      <c r="D502" s="1"/>
      <c r="E502" s="1"/>
      <c r="V502" s="1"/>
    </row>
    <row r="503">
      <c r="A503" s="1"/>
      <c r="C503" s="1"/>
      <c r="D503" s="1"/>
      <c r="E503" s="1"/>
      <c r="V503" s="1"/>
    </row>
    <row r="504">
      <c r="A504" s="1"/>
      <c r="C504" s="1"/>
      <c r="D504" s="1"/>
      <c r="E504" s="1"/>
      <c r="V504" s="1"/>
    </row>
    <row r="505">
      <c r="A505" s="1"/>
      <c r="C505" s="1"/>
      <c r="D505" s="1"/>
      <c r="E505" s="1"/>
      <c r="V505" s="1"/>
    </row>
    <row r="506">
      <c r="A506" s="1"/>
      <c r="C506" s="1"/>
      <c r="D506" s="1"/>
      <c r="E506" s="1"/>
      <c r="V506" s="1"/>
    </row>
    <row r="507">
      <c r="A507" s="1"/>
      <c r="C507" s="1"/>
      <c r="D507" s="1"/>
      <c r="E507" s="1"/>
      <c r="V507" s="1"/>
    </row>
    <row r="508">
      <c r="A508" s="1"/>
      <c r="C508" s="1"/>
      <c r="D508" s="1"/>
      <c r="E508" s="1"/>
      <c r="V508" s="1"/>
    </row>
    <row r="509">
      <c r="A509" s="1"/>
      <c r="C509" s="1"/>
      <c r="D509" s="1"/>
      <c r="E509" s="1"/>
      <c r="V509" s="1"/>
    </row>
    <row r="510">
      <c r="A510" s="1"/>
      <c r="C510" s="1"/>
      <c r="D510" s="1"/>
      <c r="E510" s="1"/>
      <c r="V510" s="1"/>
    </row>
    <row r="511">
      <c r="A511" s="1"/>
      <c r="C511" s="1"/>
      <c r="D511" s="1"/>
      <c r="E511" s="1"/>
      <c r="V511" s="1"/>
    </row>
    <row r="512">
      <c r="A512" s="1"/>
      <c r="C512" s="1"/>
      <c r="D512" s="1"/>
      <c r="E512" s="1"/>
      <c r="V512" s="1"/>
    </row>
    <row r="513">
      <c r="A513" s="1"/>
      <c r="C513" s="1"/>
      <c r="D513" s="1"/>
      <c r="E513" s="1"/>
      <c r="V513" s="1"/>
    </row>
    <row r="514">
      <c r="A514" s="1"/>
      <c r="C514" s="1"/>
      <c r="D514" s="1"/>
      <c r="E514" s="1"/>
      <c r="V514" s="1"/>
    </row>
    <row r="515">
      <c r="A515" s="1"/>
      <c r="C515" s="1"/>
      <c r="D515" s="1"/>
      <c r="E515" s="1"/>
      <c r="V515" s="1"/>
    </row>
    <row r="516">
      <c r="A516" s="1"/>
      <c r="C516" s="1"/>
      <c r="D516" s="1"/>
      <c r="E516" s="1"/>
      <c r="V516" s="1"/>
    </row>
    <row r="517">
      <c r="A517" s="1"/>
      <c r="C517" s="1"/>
      <c r="D517" s="1"/>
      <c r="E517" s="1"/>
      <c r="V517" s="1"/>
    </row>
    <row r="518">
      <c r="A518" s="1"/>
      <c r="C518" s="1"/>
      <c r="D518" s="1"/>
      <c r="E518" s="1"/>
      <c r="V518" s="1"/>
    </row>
    <row r="519">
      <c r="A519" s="1"/>
      <c r="C519" s="1"/>
      <c r="D519" s="1"/>
      <c r="E519" s="1"/>
      <c r="V519" s="1"/>
    </row>
    <row r="520">
      <c r="A520" s="1"/>
      <c r="C520" s="1"/>
      <c r="D520" s="1"/>
      <c r="E520" s="1"/>
      <c r="V520" s="1"/>
    </row>
    <row r="521">
      <c r="A521" s="1"/>
      <c r="C521" s="1"/>
      <c r="D521" s="1"/>
      <c r="E521" s="1"/>
      <c r="V521" s="1"/>
    </row>
    <row r="522">
      <c r="A522" s="1"/>
      <c r="C522" s="1"/>
      <c r="D522" s="1"/>
      <c r="E522" s="1"/>
      <c r="V522" s="1"/>
    </row>
    <row r="523">
      <c r="A523" s="1"/>
      <c r="C523" s="1"/>
      <c r="D523" s="1"/>
      <c r="E523" s="1"/>
      <c r="V523" s="1"/>
    </row>
    <row r="524">
      <c r="A524" s="1"/>
      <c r="C524" s="1"/>
      <c r="D524" s="1"/>
      <c r="E524" s="1"/>
      <c r="V524" s="1"/>
    </row>
    <row r="525">
      <c r="A525" s="1"/>
      <c r="C525" s="1"/>
      <c r="D525" s="1"/>
      <c r="E525" s="1"/>
      <c r="V525" s="1"/>
    </row>
    <row r="526">
      <c r="A526" s="1"/>
      <c r="C526" s="1"/>
      <c r="D526" s="1"/>
      <c r="E526" s="1"/>
      <c r="V526" s="1"/>
    </row>
    <row r="527">
      <c r="A527" s="1"/>
      <c r="C527" s="1"/>
      <c r="D527" s="1"/>
      <c r="E527" s="1"/>
      <c r="V527" s="1"/>
    </row>
    <row r="528">
      <c r="A528" s="1"/>
      <c r="C528" s="1"/>
      <c r="D528" s="1"/>
      <c r="E528" s="1"/>
      <c r="V528" s="1"/>
    </row>
    <row r="529">
      <c r="A529" s="1"/>
      <c r="C529" s="1"/>
      <c r="D529" s="1"/>
      <c r="E529" s="1"/>
      <c r="V529" s="1"/>
    </row>
    <row r="530">
      <c r="A530" s="1"/>
      <c r="C530" s="1"/>
      <c r="D530" s="1"/>
      <c r="E530" s="1"/>
      <c r="V530" s="1"/>
    </row>
    <row r="531">
      <c r="A531" s="1"/>
      <c r="C531" s="1"/>
      <c r="D531" s="1"/>
      <c r="E531" s="1"/>
      <c r="V531" s="1"/>
    </row>
    <row r="532">
      <c r="A532" s="1"/>
      <c r="C532" s="1"/>
      <c r="D532" s="1"/>
      <c r="E532" s="1"/>
      <c r="V532" s="1"/>
    </row>
    <row r="533">
      <c r="A533" s="1"/>
      <c r="C533" s="1"/>
      <c r="D533" s="1"/>
      <c r="E533" s="1"/>
      <c r="V533" s="1"/>
    </row>
    <row r="534">
      <c r="A534" s="1"/>
      <c r="C534" s="1"/>
      <c r="D534" s="1"/>
      <c r="E534" s="1"/>
      <c r="V534" s="1"/>
    </row>
    <row r="535">
      <c r="A535" s="1"/>
      <c r="C535" s="1"/>
      <c r="D535" s="1"/>
      <c r="E535" s="1"/>
      <c r="V535" s="1"/>
    </row>
    <row r="536">
      <c r="A536" s="1"/>
      <c r="C536" s="1"/>
      <c r="D536" s="1"/>
      <c r="E536" s="1"/>
      <c r="V536" s="1"/>
    </row>
    <row r="537">
      <c r="A537" s="1"/>
      <c r="C537" s="1"/>
      <c r="D537" s="1"/>
      <c r="E537" s="1"/>
      <c r="V537" s="1"/>
    </row>
    <row r="538">
      <c r="A538" s="1"/>
      <c r="C538" s="1"/>
      <c r="D538" s="1"/>
      <c r="E538" s="1"/>
      <c r="V538" s="1"/>
    </row>
    <row r="539">
      <c r="A539" s="1"/>
      <c r="C539" s="1"/>
      <c r="D539" s="1"/>
      <c r="E539" s="1"/>
      <c r="V539" s="1"/>
    </row>
    <row r="540">
      <c r="A540" s="1"/>
      <c r="C540" s="1"/>
      <c r="D540" s="1"/>
      <c r="E540" s="1"/>
      <c r="V540" s="1"/>
    </row>
    <row r="541">
      <c r="A541" s="1"/>
      <c r="C541" s="1"/>
      <c r="D541" s="1"/>
      <c r="E541" s="1"/>
      <c r="V541" s="1"/>
    </row>
    <row r="542">
      <c r="A542" s="1"/>
      <c r="C542" s="1"/>
      <c r="D542" s="1"/>
      <c r="E542" s="1"/>
      <c r="V542" s="1"/>
    </row>
    <row r="543">
      <c r="A543" s="1"/>
      <c r="C543" s="1"/>
      <c r="D543" s="1"/>
      <c r="E543" s="1"/>
      <c r="V543" s="1"/>
    </row>
    <row r="544">
      <c r="A544" s="1"/>
      <c r="C544" s="1"/>
      <c r="D544" s="1"/>
      <c r="E544" s="1"/>
      <c r="V544" s="1"/>
    </row>
    <row r="545">
      <c r="A545" s="1"/>
      <c r="C545" s="1"/>
      <c r="D545" s="1"/>
      <c r="E545" s="1"/>
      <c r="V545" s="1"/>
    </row>
    <row r="546">
      <c r="A546" s="1"/>
      <c r="C546" s="1"/>
      <c r="D546" s="1"/>
      <c r="E546" s="1"/>
      <c r="V546" s="1"/>
    </row>
    <row r="547">
      <c r="A547" s="1"/>
      <c r="C547" s="1"/>
      <c r="D547" s="1"/>
      <c r="E547" s="1"/>
      <c r="V547" s="1"/>
    </row>
    <row r="548">
      <c r="A548" s="1"/>
      <c r="C548" s="1"/>
      <c r="D548" s="1"/>
      <c r="E548" s="1"/>
      <c r="V548" s="1"/>
    </row>
    <row r="549">
      <c r="A549" s="1"/>
      <c r="C549" s="1"/>
      <c r="D549" s="1"/>
      <c r="E549" s="1"/>
      <c r="V549" s="1"/>
    </row>
    <row r="550">
      <c r="A550" s="1"/>
      <c r="C550" s="1"/>
      <c r="D550" s="1"/>
      <c r="E550" s="1"/>
      <c r="V550" s="1"/>
    </row>
    <row r="551">
      <c r="A551" s="1"/>
      <c r="C551" s="1"/>
      <c r="D551" s="1"/>
      <c r="E551" s="1"/>
      <c r="V551" s="1"/>
    </row>
    <row r="552">
      <c r="A552" s="1"/>
      <c r="C552" s="1"/>
      <c r="D552" s="1"/>
      <c r="E552" s="1"/>
      <c r="V552" s="1"/>
    </row>
    <row r="553">
      <c r="A553" s="1"/>
      <c r="C553" s="1"/>
      <c r="D553" s="1"/>
      <c r="E553" s="1"/>
      <c r="V553" s="1"/>
    </row>
    <row r="554">
      <c r="A554" s="1"/>
      <c r="C554" s="1"/>
      <c r="D554" s="1"/>
      <c r="E554" s="1"/>
      <c r="V554" s="1"/>
    </row>
    <row r="555">
      <c r="A555" s="1"/>
      <c r="C555" s="1"/>
      <c r="D555" s="1"/>
      <c r="E555" s="1"/>
      <c r="V555" s="1"/>
    </row>
    <row r="556">
      <c r="A556" s="1"/>
      <c r="C556" s="1"/>
      <c r="D556" s="1"/>
      <c r="E556" s="1"/>
      <c r="V556" s="1"/>
    </row>
    <row r="557">
      <c r="A557" s="1"/>
      <c r="C557" s="1"/>
      <c r="D557" s="1"/>
      <c r="E557" s="1"/>
      <c r="V557" s="1"/>
    </row>
    <row r="558">
      <c r="A558" s="1"/>
      <c r="C558" s="1"/>
      <c r="D558" s="1"/>
      <c r="E558" s="1"/>
      <c r="V558" s="1"/>
    </row>
    <row r="559">
      <c r="A559" s="1"/>
      <c r="C559" s="1"/>
      <c r="D559" s="1"/>
      <c r="E559" s="1"/>
      <c r="V559" s="1"/>
    </row>
    <row r="560">
      <c r="A560" s="1"/>
      <c r="C560" s="1"/>
      <c r="D560" s="1"/>
      <c r="E560" s="1"/>
      <c r="V560" s="1"/>
    </row>
    <row r="561">
      <c r="A561" s="1"/>
      <c r="C561" s="1"/>
      <c r="D561" s="1"/>
      <c r="E561" s="1"/>
      <c r="V561" s="1"/>
    </row>
    <row r="562">
      <c r="A562" s="1"/>
      <c r="C562" s="1"/>
      <c r="D562" s="1"/>
      <c r="E562" s="1"/>
      <c r="V562" s="1"/>
    </row>
    <row r="563">
      <c r="A563" s="1"/>
      <c r="C563" s="1"/>
      <c r="D563" s="1"/>
      <c r="E563" s="1"/>
      <c r="V563" s="1"/>
    </row>
    <row r="564">
      <c r="A564" s="1"/>
      <c r="C564" s="1"/>
      <c r="D564" s="1"/>
      <c r="E564" s="1"/>
      <c r="V564" s="1"/>
    </row>
    <row r="565">
      <c r="A565" s="1"/>
      <c r="C565" s="1"/>
      <c r="D565" s="1"/>
      <c r="E565" s="1"/>
      <c r="V565" s="1"/>
    </row>
    <row r="566">
      <c r="A566" s="1"/>
      <c r="C566" s="1"/>
      <c r="D566" s="1"/>
      <c r="E566" s="1"/>
      <c r="V566" s="1"/>
    </row>
    <row r="567">
      <c r="A567" s="1"/>
      <c r="C567" s="1"/>
      <c r="D567" s="1"/>
      <c r="E567" s="1"/>
      <c r="V567" s="1"/>
    </row>
    <row r="568">
      <c r="A568" s="1"/>
      <c r="C568" s="1"/>
      <c r="D568" s="1"/>
      <c r="E568" s="1"/>
      <c r="V568" s="1"/>
    </row>
    <row r="569">
      <c r="A569" s="1"/>
      <c r="C569" s="1"/>
      <c r="D569" s="1"/>
      <c r="E569" s="1"/>
      <c r="V569" s="1"/>
    </row>
    <row r="570">
      <c r="A570" s="1"/>
      <c r="C570" s="1"/>
      <c r="D570" s="1"/>
      <c r="E570" s="1"/>
      <c r="V570" s="1"/>
    </row>
    <row r="571">
      <c r="A571" s="1"/>
      <c r="C571" s="1"/>
      <c r="D571" s="1"/>
      <c r="E571" s="1"/>
      <c r="V571" s="1"/>
    </row>
    <row r="572">
      <c r="A572" s="1"/>
      <c r="C572" s="1"/>
      <c r="D572" s="1"/>
      <c r="E572" s="1"/>
      <c r="V572" s="1"/>
    </row>
    <row r="573">
      <c r="A573" s="1"/>
      <c r="C573" s="1"/>
      <c r="D573" s="1"/>
      <c r="E573" s="1"/>
      <c r="V573" s="1"/>
    </row>
    <row r="574">
      <c r="A574" s="1"/>
      <c r="C574" s="1"/>
      <c r="D574" s="1"/>
      <c r="E574" s="1"/>
      <c r="V574" s="1"/>
    </row>
    <row r="575">
      <c r="A575" s="1"/>
      <c r="C575" s="1"/>
      <c r="D575" s="1"/>
      <c r="E575" s="1"/>
      <c r="V575" s="1"/>
    </row>
    <row r="576">
      <c r="A576" s="1"/>
      <c r="C576" s="1"/>
      <c r="D576" s="1"/>
      <c r="E576" s="1"/>
      <c r="V576" s="1"/>
    </row>
    <row r="577">
      <c r="A577" s="1"/>
      <c r="C577" s="1"/>
      <c r="D577" s="1"/>
      <c r="E577" s="1"/>
      <c r="V577" s="1"/>
    </row>
    <row r="578">
      <c r="A578" s="1"/>
      <c r="C578" s="1"/>
      <c r="D578" s="1"/>
      <c r="E578" s="1"/>
      <c r="V578" s="1"/>
    </row>
    <row r="579">
      <c r="A579" s="1"/>
      <c r="C579" s="1"/>
      <c r="D579" s="1"/>
      <c r="E579" s="1"/>
      <c r="V579" s="1"/>
    </row>
    <row r="580">
      <c r="A580" s="1"/>
      <c r="C580" s="1"/>
      <c r="D580" s="1"/>
      <c r="E580" s="1"/>
      <c r="V580" s="1"/>
    </row>
    <row r="581">
      <c r="A581" s="1"/>
      <c r="C581" s="1"/>
      <c r="D581" s="1"/>
      <c r="E581" s="1"/>
      <c r="V581" s="1"/>
    </row>
    <row r="582">
      <c r="A582" s="1"/>
      <c r="C582" s="1"/>
      <c r="D582" s="1"/>
      <c r="E582" s="1"/>
      <c r="V582" s="1"/>
    </row>
    <row r="583">
      <c r="A583" s="1"/>
      <c r="C583" s="1"/>
      <c r="D583" s="1"/>
      <c r="E583" s="1"/>
      <c r="V583" s="1"/>
    </row>
    <row r="584">
      <c r="A584" s="1"/>
      <c r="C584" s="1"/>
      <c r="D584" s="1"/>
      <c r="E584" s="1"/>
      <c r="V584" s="1"/>
    </row>
    <row r="585">
      <c r="A585" s="1"/>
      <c r="C585" s="1"/>
      <c r="D585" s="1"/>
      <c r="E585" s="1"/>
      <c r="V585" s="1"/>
    </row>
    <row r="586">
      <c r="A586" s="1"/>
      <c r="C586" s="1"/>
      <c r="D586" s="1"/>
      <c r="E586" s="1"/>
      <c r="V586" s="1"/>
    </row>
    <row r="587">
      <c r="A587" s="1"/>
      <c r="C587" s="1"/>
      <c r="D587" s="1"/>
      <c r="E587" s="1"/>
      <c r="V587" s="1"/>
    </row>
    <row r="588">
      <c r="A588" s="1"/>
      <c r="C588" s="1"/>
      <c r="D588" s="1"/>
      <c r="E588" s="1"/>
      <c r="V588" s="1"/>
    </row>
    <row r="589">
      <c r="A589" s="1"/>
      <c r="C589" s="1"/>
      <c r="D589" s="1"/>
      <c r="E589" s="1"/>
      <c r="V589" s="1"/>
    </row>
    <row r="590">
      <c r="A590" s="1"/>
      <c r="C590" s="1"/>
      <c r="D590" s="1"/>
      <c r="E590" s="1"/>
      <c r="V590" s="1"/>
    </row>
    <row r="591">
      <c r="A591" s="1"/>
      <c r="C591" s="1"/>
      <c r="D591" s="1"/>
      <c r="E591" s="1"/>
      <c r="V591" s="1"/>
    </row>
    <row r="592">
      <c r="A592" s="1"/>
      <c r="C592" s="1"/>
      <c r="D592" s="1"/>
      <c r="E592" s="1"/>
      <c r="V592" s="1"/>
    </row>
    <row r="593">
      <c r="A593" s="1"/>
      <c r="C593" s="1"/>
      <c r="D593" s="1"/>
      <c r="E593" s="1"/>
      <c r="V593" s="1"/>
    </row>
    <row r="594">
      <c r="A594" s="1"/>
      <c r="C594" s="1"/>
      <c r="D594" s="1"/>
      <c r="E594" s="1"/>
      <c r="V594" s="1"/>
    </row>
    <row r="595">
      <c r="A595" s="1"/>
      <c r="C595" s="1"/>
      <c r="D595" s="1"/>
      <c r="E595" s="1"/>
      <c r="V595" s="1"/>
    </row>
    <row r="596">
      <c r="A596" s="1"/>
      <c r="C596" s="1"/>
      <c r="D596" s="1"/>
      <c r="E596" s="1"/>
      <c r="V596" s="1"/>
    </row>
    <row r="597">
      <c r="A597" s="1"/>
      <c r="C597" s="1"/>
      <c r="D597" s="1"/>
      <c r="E597" s="1"/>
      <c r="V597" s="1"/>
    </row>
    <row r="598">
      <c r="A598" s="1"/>
      <c r="C598" s="1"/>
      <c r="D598" s="1"/>
      <c r="E598" s="1"/>
      <c r="V598" s="1"/>
    </row>
    <row r="599">
      <c r="A599" s="1"/>
      <c r="C599" s="1"/>
      <c r="D599" s="1"/>
      <c r="E599" s="1"/>
      <c r="V599" s="1"/>
    </row>
    <row r="600">
      <c r="A600" s="1"/>
      <c r="C600" s="1"/>
      <c r="D600" s="1"/>
      <c r="E600" s="1"/>
      <c r="V600" s="1"/>
    </row>
    <row r="601">
      <c r="A601" s="1"/>
      <c r="C601" s="1"/>
      <c r="D601" s="1"/>
      <c r="E601" s="1"/>
      <c r="V601" s="1"/>
    </row>
    <row r="602">
      <c r="A602" s="1"/>
      <c r="C602" s="1"/>
      <c r="D602" s="1"/>
      <c r="E602" s="1"/>
      <c r="V602" s="1"/>
    </row>
    <row r="603">
      <c r="A603" s="1"/>
      <c r="C603" s="1"/>
      <c r="D603" s="1"/>
      <c r="E603" s="1"/>
      <c r="V603" s="1"/>
    </row>
    <row r="604">
      <c r="A604" s="1"/>
      <c r="C604" s="1"/>
      <c r="D604" s="1"/>
      <c r="E604" s="1"/>
      <c r="V604" s="1"/>
    </row>
    <row r="605">
      <c r="A605" s="1"/>
      <c r="C605" s="1"/>
      <c r="D605" s="1"/>
      <c r="E605" s="1"/>
      <c r="V605" s="1"/>
    </row>
    <row r="606">
      <c r="A606" s="1"/>
      <c r="C606" s="1"/>
      <c r="D606" s="1"/>
      <c r="E606" s="1"/>
      <c r="V606" s="1"/>
    </row>
    <row r="607">
      <c r="A607" s="1"/>
      <c r="C607" s="1"/>
      <c r="D607" s="1"/>
      <c r="E607" s="1"/>
      <c r="V607" s="1"/>
    </row>
    <row r="608">
      <c r="A608" s="1"/>
      <c r="C608" s="1"/>
      <c r="D608" s="1"/>
      <c r="E608" s="1"/>
      <c r="V608" s="1"/>
    </row>
    <row r="609">
      <c r="A609" s="1"/>
      <c r="C609" s="1"/>
      <c r="D609" s="1"/>
      <c r="E609" s="1"/>
      <c r="V609" s="1"/>
    </row>
    <row r="610">
      <c r="A610" s="1"/>
      <c r="C610" s="1"/>
      <c r="D610" s="1"/>
      <c r="E610" s="1"/>
      <c r="V610" s="1"/>
    </row>
    <row r="611">
      <c r="A611" s="1"/>
      <c r="C611" s="1"/>
      <c r="D611" s="1"/>
      <c r="E611" s="1"/>
      <c r="V611" s="1"/>
    </row>
    <row r="612">
      <c r="A612" s="1"/>
      <c r="C612" s="1"/>
      <c r="D612" s="1"/>
      <c r="E612" s="1"/>
      <c r="V612" s="1"/>
    </row>
    <row r="613">
      <c r="A613" s="1"/>
      <c r="C613" s="1"/>
      <c r="D613" s="1"/>
      <c r="E613" s="1"/>
      <c r="V613" s="1"/>
    </row>
    <row r="614">
      <c r="A614" s="1"/>
      <c r="C614" s="1"/>
      <c r="D614" s="1"/>
      <c r="E614" s="1"/>
      <c r="V614" s="1"/>
    </row>
    <row r="615">
      <c r="A615" s="1"/>
      <c r="C615" s="1"/>
      <c r="D615" s="1"/>
      <c r="E615" s="1"/>
      <c r="V615" s="1"/>
    </row>
    <row r="616">
      <c r="A616" s="1"/>
      <c r="C616" s="1"/>
      <c r="D616" s="1"/>
      <c r="E616" s="1"/>
      <c r="V616" s="1"/>
    </row>
    <row r="617">
      <c r="A617" s="1"/>
      <c r="C617" s="1"/>
      <c r="D617" s="1"/>
      <c r="E617" s="1"/>
      <c r="V617" s="1"/>
    </row>
    <row r="618">
      <c r="A618" s="1"/>
      <c r="C618" s="1"/>
      <c r="D618" s="1"/>
      <c r="E618" s="1"/>
      <c r="V618" s="1"/>
    </row>
    <row r="619">
      <c r="A619" s="1"/>
      <c r="C619" s="1"/>
      <c r="D619" s="1"/>
      <c r="E619" s="1"/>
      <c r="V619" s="1"/>
    </row>
    <row r="620">
      <c r="A620" s="1"/>
      <c r="C620" s="1"/>
      <c r="D620" s="1"/>
      <c r="E620" s="1"/>
      <c r="V620" s="1"/>
    </row>
    <row r="621">
      <c r="A621" s="1"/>
      <c r="C621" s="1"/>
      <c r="D621" s="1"/>
      <c r="E621" s="1"/>
      <c r="V621" s="1"/>
    </row>
    <row r="622">
      <c r="A622" s="1"/>
      <c r="C622" s="1"/>
      <c r="D622" s="1"/>
      <c r="E622" s="1"/>
      <c r="V622" s="1"/>
    </row>
    <row r="623">
      <c r="A623" s="1"/>
      <c r="C623" s="1"/>
      <c r="D623" s="1"/>
      <c r="E623" s="1"/>
      <c r="V623" s="1"/>
    </row>
    <row r="624">
      <c r="A624" s="1"/>
      <c r="C624" s="1"/>
      <c r="D624" s="1"/>
      <c r="E624" s="1"/>
      <c r="V624" s="1"/>
    </row>
    <row r="625">
      <c r="A625" s="1"/>
      <c r="C625" s="1"/>
      <c r="D625" s="1"/>
      <c r="E625" s="1"/>
      <c r="V625" s="1"/>
    </row>
    <row r="626">
      <c r="A626" s="1"/>
      <c r="C626" s="1"/>
      <c r="D626" s="1"/>
      <c r="E626" s="1"/>
      <c r="V626" s="1"/>
    </row>
    <row r="627">
      <c r="A627" s="1"/>
      <c r="C627" s="1"/>
      <c r="D627" s="1"/>
      <c r="E627" s="1"/>
      <c r="V627" s="1"/>
    </row>
    <row r="628">
      <c r="A628" s="1"/>
      <c r="C628" s="1"/>
      <c r="D628" s="1"/>
      <c r="E628" s="1"/>
      <c r="V628" s="1"/>
    </row>
    <row r="629">
      <c r="A629" s="1"/>
      <c r="C629" s="1"/>
      <c r="D629" s="1"/>
      <c r="E629" s="1"/>
      <c r="V629" s="1"/>
    </row>
    <row r="630">
      <c r="A630" s="1"/>
      <c r="C630" s="1"/>
      <c r="D630" s="1"/>
      <c r="E630" s="1"/>
      <c r="V630" s="1"/>
    </row>
    <row r="631">
      <c r="A631" s="1"/>
      <c r="C631" s="1"/>
      <c r="D631" s="1"/>
      <c r="E631" s="1"/>
      <c r="V631" s="1"/>
    </row>
    <row r="632">
      <c r="A632" s="1"/>
      <c r="C632" s="1"/>
      <c r="D632" s="1"/>
      <c r="E632" s="1"/>
      <c r="V632" s="1"/>
    </row>
    <row r="633">
      <c r="A633" s="1"/>
      <c r="C633" s="1"/>
      <c r="D633" s="1"/>
      <c r="E633" s="1"/>
      <c r="V633" s="1"/>
    </row>
    <row r="634">
      <c r="A634" s="1"/>
      <c r="C634" s="1"/>
      <c r="D634" s="1"/>
      <c r="E634" s="1"/>
      <c r="V634" s="1"/>
    </row>
    <row r="635">
      <c r="A635" s="1"/>
      <c r="C635" s="1"/>
      <c r="D635" s="1"/>
      <c r="E635" s="1"/>
      <c r="V635" s="1"/>
    </row>
    <row r="636">
      <c r="A636" s="1"/>
      <c r="C636" s="1"/>
      <c r="D636" s="1"/>
      <c r="E636" s="1"/>
      <c r="V636" s="1"/>
    </row>
    <row r="637">
      <c r="A637" s="1"/>
      <c r="C637" s="1"/>
      <c r="D637" s="1"/>
      <c r="E637" s="1"/>
      <c r="V637" s="1"/>
    </row>
    <row r="638">
      <c r="A638" s="1"/>
      <c r="C638" s="1"/>
      <c r="D638" s="1"/>
      <c r="E638" s="1"/>
      <c r="V638" s="1"/>
    </row>
    <row r="639">
      <c r="A639" s="1"/>
      <c r="C639" s="1"/>
      <c r="D639" s="1"/>
      <c r="E639" s="1"/>
      <c r="V639" s="1"/>
    </row>
    <row r="640">
      <c r="A640" s="1"/>
      <c r="C640" s="1"/>
      <c r="D640" s="1"/>
      <c r="E640" s="1"/>
      <c r="V640" s="1"/>
    </row>
    <row r="641">
      <c r="A641" s="1"/>
      <c r="C641" s="1"/>
      <c r="D641" s="1"/>
      <c r="E641" s="1"/>
      <c r="V641" s="1"/>
    </row>
    <row r="642">
      <c r="A642" s="1"/>
      <c r="C642" s="1"/>
      <c r="D642" s="1"/>
      <c r="E642" s="1"/>
      <c r="V642" s="1"/>
    </row>
    <row r="643">
      <c r="A643" s="1"/>
      <c r="C643" s="1"/>
      <c r="D643" s="1"/>
      <c r="E643" s="1"/>
      <c r="V643" s="1"/>
    </row>
    <row r="644">
      <c r="A644" s="1"/>
      <c r="C644" s="1"/>
      <c r="D644" s="1"/>
      <c r="E644" s="1"/>
      <c r="V644" s="1"/>
    </row>
    <row r="645">
      <c r="A645" s="1"/>
      <c r="C645" s="1"/>
      <c r="D645" s="1"/>
      <c r="E645" s="1"/>
      <c r="V645" s="1"/>
    </row>
    <row r="646">
      <c r="A646" s="1"/>
      <c r="C646" s="1"/>
      <c r="D646" s="1"/>
      <c r="E646" s="1"/>
      <c r="V646" s="1"/>
    </row>
    <row r="647">
      <c r="A647" s="1"/>
      <c r="C647" s="1"/>
      <c r="D647" s="1"/>
      <c r="E647" s="1"/>
      <c r="V647" s="1"/>
    </row>
    <row r="648">
      <c r="A648" s="1"/>
      <c r="C648" s="1"/>
      <c r="D648" s="1"/>
      <c r="E648" s="1"/>
      <c r="V648" s="1"/>
    </row>
    <row r="649">
      <c r="A649" s="1"/>
      <c r="C649" s="1"/>
      <c r="D649" s="1"/>
      <c r="E649" s="1"/>
      <c r="V649" s="1"/>
    </row>
    <row r="650">
      <c r="A650" s="1"/>
      <c r="C650" s="1"/>
      <c r="D650" s="1"/>
      <c r="E650" s="1"/>
      <c r="V650" s="1"/>
    </row>
    <row r="651">
      <c r="A651" s="1"/>
      <c r="C651" s="1"/>
      <c r="D651" s="1"/>
      <c r="E651" s="1"/>
      <c r="V651" s="1"/>
    </row>
    <row r="652">
      <c r="A652" s="1"/>
      <c r="C652" s="1"/>
      <c r="D652" s="1"/>
      <c r="E652" s="1"/>
      <c r="V652" s="1"/>
    </row>
    <row r="653">
      <c r="A653" s="1"/>
      <c r="C653" s="1"/>
      <c r="D653" s="1"/>
      <c r="E653" s="1"/>
      <c r="V653" s="1"/>
    </row>
    <row r="654">
      <c r="A654" s="1"/>
      <c r="C654" s="1"/>
      <c r="D654" s="1"/>
      <c r="E654" s="1"/>
      <c r="V654" s="1"/>
    </row>
    <row r="655">
      <c r="A655" s="1"/>
      <c r="C655" s="1"/>
      <c r="D655" s="1"/>
      <c r="E655" s="1"/>
      <c r="V655" s="1"/>
    </row>
    <row r="656">
      <c r="A656" s="1"/>
      <c r="C656" s="1"/>
      <c r="D656" s="1"/>
      <c r="E656" s="1"/>
      <c r="V656" s="1"/>
    </row>
    <row r="657">
      <c r="A657" s="1"/>
      <c r="C657" s="1"/>
      <c r="D657" s="1"/>
      <c r="E657" s="1"/>
      <c r="V657" s="1"/>
    </row>
    <row r="658">
      <c r="A658" s="1"/>
      <c r="C658" s="1"/>
      <c r="D658" s="1"/>
      <c r="E658" s="1"/>
      <c r="V658" s="1"/>
    </row>
    <row r="659">
      <c r="A659" s="1"/>
      <c r="C659" s="1"/>
      <c r="D659" s="1"/>
      <c r="E659" s="1"/>
      <c r="V659" s="1"/>
    </row>
    <row r="660">
      <c r="A660" s="1"/>
      <c r="C660" s="1"/>
      <c r="D660" s="1"/>
      <c r="E660" s="1"/>
      <c r="V660" s="1"/>
    </row>
    <row r="661">
      <c r="A661" s="1"/>
      <c r="C661" s="1"/>
      <c r="D661" s="1"/>
      <c r="E661" s="1"/>
      <c r="V661" s="1"/>
    </row>
    <row r="662">
      <c r="A662" s="1"/>
      <c r="C662" s="1"/>
      <c r="D662" s="1"/>
      <c r="E662" s="1"/>
      <c r="V662" s="1"/>
    </row>
    <row r="663">
      <c r="A663" s="1"/>
      <c r="C663" s="1"/>
      <c r="D663" s="1"/>
      <c r="E663" s="1"/>
      <c r="V663" s="1"/>
    </row>
    <row r="664">
      <c r="A664" s="1"/>
      <c r="C664" s="1"/>
      <c r="D664" s="1"/>
      <c r="E664" s="1"/>
      <c r="V664" s="1"/>
    </row>
    <row r="665">
      <c r="A665" s="1"/>
      <c r="C665" s="1"/>
      <c r="D665" s="1"/>
      <c r="E665" s="1"/>
      <c r="V665" s="1"/>
    </row>
    <row r="666">
      <c r="A666" s="1"/>
      <c r="C666" s="1"/>
      <c r="D666" s="1"/>
      <c r="E666" s="1"/>
      <c r="V666" s="1"/>
    </row>
    <row r="667">
      <c r="A667" s="1"/>
      <c r="C667" s="1"/>
      <c r="D667" s="1"/>
      <c r="E667" s="1"/>
      <c r="V667" s="1"/>
    </row>
    <row r="668">
      <c r="A668" s="1"/>
      <c r="C668" s="1"/>
      <c r="D668" s="1"/>
      <c r="E668" s="1"/>
      <c r="V668" s="1"/>
    </row>
    <row r="669">
      <c r="A669" s="1"/>
      <c r="C669" s="1"/>
      <c r="D669" s="1"/>
      <c r="E669" s="1"/>
      <c r="V669" s="1"/>
    </row>
    <row r="670">
      <c r="A670" s="1"/>
      <c r="C670" s="1"/>
      <c r="D670" s="1"/>
      <c r="E670" s="1"/>
      <c r="V670" s="1"/>
    </row>
    <row r="671">
      <c r="A671" s="1"/>
      <c r="C671" s="1"/>
      <c r="D671" s="1"/>
      <c r="E671" s="1"/>
      <c r="V671" s="1"/>
    </row>
    <row r="672">
      <c r="A672" s="1"/>
      <c r="C672" s="1"/>
      <c r="D672" s="1"/>
      <c r="E672" s="1"/>
      <c r="V672" s="1"/>
    </row>
    <row r="673">
      <c r="A673" s="1"/>
      <c r="C673" s="1"/>
      <c r="D673" s="1"/>
      <c r="E673" s="1"/>
      <c r="V673" s="1"/>
    </row>
    <row r="674">
      <c r="A674" s="1"/>
      <c r="C674" s="1"/>
      <c r="D674" s="1"/>
      <c r="E674" s="1"/>
      <c r="V674" s="1"/>
    </row>
    <row r="675">
      <c r="A675" s="1"/>
      <c r="C675" s="1"/>
      <c r="D675" s="1"/>
      <c r="E675" s="1"/>
      <c r="V675" s="1"/>
    </row>
    <row r="676">
      <c r="A676" s="1"/>
      <c r="C676" s="1"/>
      <c r="D676" s="1"/>
      <c r="E676" s="1"/>
      <c r="V676" s="1"/>
    </row>
    <row r="677">
      <c r="A677" s="1"/>
      <c r="C677" s="1"/>
      <c r="D677" s="1"/>
      <c r="E677" s="1"/>
      <c r="V677" s="1"/>
    </row>
    <row r="678">
      <c r="A678" s="1"/>
      <c r="C678" s="1"/>
      <c r="D678" s="1"/>
      <c r="E678" s="1"/>
      <c r="V678" s="1"/>
    </row>
    <row r="679">
      <c r="A679" s="1"/>
      <c r="C679" s="1"/>
      <c r="D679" s="1"/>
      <c r="E679" s="1"/>
      <c r="V679" s="1"/>
    </row>
    <row r="680">
      <c r="A680" s="1"/>
      <c r="C680" s="1"/>
      <c r="D680" s="1"/>
      <c r="E680" s="1"/>
      <c r="V680" s="1"/>
    </row>
    <row r="681">
      <c r="A681" s="1"/>
      <c r="C681" s="1"/>
      <c r="D681" s="1"/>
      <c r="E681" s="1"/>
      <c r="V681" s="1"/>
    </row>
    <row r="682">
      <c r="A682" s="1"/>
      <c r="C682" s="1"/>
      <c r="D682" s="1"/>
      <c r="E682" s="1"/>
      <c r="V682" s="1"/>
    </row>
    <row r="683">
      <c r="A683" s="1"/>
      <c r="C683" s="1"/>
      <c r="D683" s="1"/>
      <c r="E683" s="1"/>
      <c r="V683" s="1"/>
    </row>
    <row r="684">
      <c r="A684" s="1"/>
      <c r="C684" s="1"/>
      <c r="D684" s="1"/>
      <c r="E684" s="1"/>
      <c r="V684" s="1"/>
    </row>
    <row r="685">
      <c r="A685" s="1"/>
      <c r="C685" s="1"/>
      <c r="D685" s="1"/>
      <c r="E685" s="1"/>
      <c r="V685" s="1"/>
    </row>
    <row r="686">
      <c r="A686" s="1"/>
      <c r="C686" s="1"/>
      <c r="D686" s="1"/>
      <c r="E686" s="1"/>
      <c r="V686" s="1"/>
    </row>
    <row r="687">
      <c r="A687" s="1"/>
      <c r="C687" s="1"/>
      <c r="D687" s="1"/>
      <c r="E687" s="1"/>
      <c r="V687" s="1"/>
    </row>
    <row r="688">
      <c r="A688" s="1"/>
      <c r="C688" s="1"/>
      <c r="D688" s="1"/>
      <c r="E688" s="1"/>
      <c r="V688" s="1"/>
    </row>
    <row r="689">
      <c r="A689" s="1"/>
      <c r="C689" s="1"/>
      <c r="D689" s="1"/>
      <c r="E689" s="1"/>
      <c r="V689" s="1"/>
    </row>
    <row r="690">
      <c r="A690" s="1"/>
      <c r="C690" s="1"/>
      <c r="D690" s="1"/>
      <c r="E690" s="1"/>
      <c r="V690" s="1"/>
    </row>
    <row r="691">
      <c r="A691" s="1"/>
      <c r="C691" s="1"/>
      <c r="D691" s="1"/>
      <c r="E691" s="1"/>
      <c r="V691" s="1"/>
    </row>
    <row r="692">
      <c r="A692" s="1"/>
      <c r="C692" s="1"/>
      <c r="D692" s="1"/>
      <c r="E692" s="1"/>
      <c r="V692" s="1"/>
    </row>
    <row r="693">
      <c r="A693" s="1"/>
      <c r="C693" s="1"/>
      <c r="D693" s="1"/>
      <c r="E693" s="1"/>
      <c r="V693" s="1"/>
    </row>
    <row r="694">
      <c r="A694" s="1"/>
      <c r="C694" s="1"/>
      <c r="D694" s="1"/>
      <c r="E694" s="1"/>
      <c r="V694" s="1"/>
    </row>
    <row r="695">
      <c r="A695" s="1"/>
      <c r="C695" s="1"/>
      <c r="D695" s="1"/>
      <c r="E695" s="1"/>
      <c r="V695" s="1"/>
    </row>
    <row r="696">
      <c r="A696" s="1"/>
      <c r="C696" s="1"/>
      <c r="D696" s="1"/>
      <c r="E696" s="1"/>
      <c r="V696" s="1"/>
    </row>
    <row r="697">
      <c r="A697" s="1"/>
      <c r="C697" s="1"/>
      <c r="D697" s="1"/>
      <c r="E697" s="1"/>
      <c r="V697" s="1"/>
    </row>
    <row r="698">
      <c r="A698" s="1"/>
      <c r="C698" s="1"/>
      <c r="D698" s="1"/>
      <c r="E698" s="1"/>
      <c r="V698" s="1"/>
    </row>
    <row r="699">
      <c r="A699" s="1"/>
      <c r="C699" s="1"/>
      <c r="D699" s="1"/>
      <c r="E699" s="1"/>
      <c r="V699" s="1"/>
    </row>
    <row r="700">
      <c r="A700" s="1"/>
      <c r="C700" s="1"/>
      <c r="D700" s="1"/>
      <c r="E700" s="1"/>
      <c r="V700" s="1"/>
    </row>
    <row r="701">
      <c r="A701" s="1"/>
      <c r="C701" s="1"/>
      <c r="D701" s="1"/>
      <c r="E701" s="1"/>
      <c r="V701" s="1"/>
    </row>
    <row r="702">
      <c r="A702" s="1"/>
      <c r="C702" s="1"/>
      <c r="D702" s="1"/>
      <c r="E702" s="1"/>
      <c r="V702" s="1"/>
    </row>
    <row r="703">
      <c r="A703" s="1"/>
      <c r="C703" s="1"/>
      <c r="D703" s="1"/>
      <c r="E703" s="1"/>
      <c r="V703" s="1"/>
    </row>
    <row r="704">
      <c r="A704" s="1"/>
      <c r="C704" s="1"/>
      <c r="D704" s="1"/>
      <c r="E704" s="1"/>
      <c r="V704" s="1"/>
    </row>
    <row r="705">
      <c r="A705" s="1"/>
      <c r="C705" s="1"/>
      <c r="D705" s="1"/>
      <c r="E705" s="1"/>
      <c r="V705" s="1"/>
    </row>
    <row r="706">
      <c r="A706" s="1"/>
      <c r="C706" s="1"/>
      <c r="D706" s="1"/>
      <c r="E706" s="1"/>
      <c r="V706" s="1"/>
    </row>
    <row r="707">
      <c r="A707" s="1"/>
      <c r="C707" s="1"/>
      <c r="D707" s="1"/>
      <c r="E707" s="1"/>
      <c r="V707" s="1"/>
    </row>
    <row r="708">
      <c r="A708" s="1"/>
      <c r="C708" s="1"/>
      <c r="D708" s="1"/>
      <c r="E708" s="1"/>
      <c r="V708" s="1"/>
    </row>
    <row r="709">
      <c r="A709" s="1"/>
      <c r="C709" s="1"/>
      <c r="D709" s="1"/>
      <c r="E709" s="1"/>
      <c r="V709" s="1"/>
    </row>
    <row r="710">
      <c r="A710" s="1"/>
      <c r="C710" s="1"/>
      <c r="D710" s="1"/>
      <c r="E710" s="1"/>
      <c r="V710" s="1"/>
    </row>
    <row r="711">
      <c r="A711" s="1"/>
      <c r="C711" s="1"/>
      <c r="D711" s="1"/>
      <c r="E711" s="1"/>
      <c r="V711" s="1"/>
    </row>
    <row r="712">
      <c r="A712" s="1"/>
      <c r="C712" s="1"/>
      <c r="D712" s="1"/>
      <c r="E712" s="1"/>
      <c r="V712" s="1"/>
    </row>
    <row r="713">
      <c r="A713" s="1"/>
      <c r="C713" s="1"/>
      <c r="D713" s="1"/>
      <c r="E713" s="1"/>
      <c r="V713" s="1"/>
    </row>
    <row r="714">
      <c r="A714" s="1"/>
      <c r="C714" s="1"/>
      <c r="D714" s="1"/>
      <c r="E714" s="1"/>
      <c r="V714" s="1"/>
    </row>
    <row r="715">
      <c r="A715" s="1"/>
      <c r="C715" s="1"/>
      <c r="D715" s="1"/>
      <c r="E715" s="1"/>
      <c r="V715" s="1"/>
    </row>
    <row r="716">
      <c r="A716" s="1"/>
      <c r="C716" s="1"/>
      <c r="D716" s="1"/>
      <c r="E716" s="1"/>
      <c r="V716" s="1"/>
    </row>
    <row r="717">
      <c r="A717" s="1"/>
      <c r="C717" s="1"/>
      <c r="D717" s="1"/>
      <c r="E717" s="1"/>
      <c r="V717" s="1"/>
    </row>
    <row r="718">
      <c r="A718" s="1"/>
      <c r="C718" s="1"/>
      <c r="D718" s="1"/>
      <c r="E718" s="1"/>
      <c r="V718" s="1"/>
    </row>
    <row r="719">
      <c r="A719" s="1"/>
      <c r="C719" s="1"/>
      <c r="D719" s="1"/>
      <c r="E719" s="1"/>
      <c r="V719" s="1"/>
    </row>
    <row r="720">
      <c r="A720" s="1"/>
      <c r="C720" s="1"/>
      <c r="D720" s="1"/>
      <c r="E720" s="1"/>
      <c r="V720" s="1"/>
    </row>
    <row r="721">
      <c r="A721" s="1"/>
      <c r="C721" s="1"/>
      <c r="D721" s="1"/>
      <c r="E721" s="1"/>
      <c r="V721" s="1"/>
    </row>
    <row r="722">
      <c r="A722" s="1"/>
      <c r="C722" s="1"/>
      <c r="D722" s="1"/>
      <c r="E722" s="1"/>
      <c r="V722" s="1"/>
    </row>
    <row r="723">
      <c r="A723" s="1"/>
      <c r="C723" s="1"/>
      <c r="D723" s="1"/>
      <c r="E723" s="1"/>
      <c r="V723" s="1"/>
    </row>
    <row r="724">
      <c r="A724" s="1"/>
      <c r="C724" s="1"/>
      <c r="D724" s="1"/>
      <c r="E724" s="1"/>
      <c r="V724" s="1"/>
    </row>
    <row r="725">
      <c r="A725" s="1"/>
      <c r="C725" s="1"/>
      <c r="D725" s="1"/>
      <c r="E725" s="1"/>
      <c r="V725" s="1"/>
    </row>
    <row r="726">
      <c r="A726" s="1"/>
      <c r="C726" s="1"/>
      <c r="D726" s="1"/>
      <c r="E726" s="1"/>
      <c r="V726" s="1"/>
    </row>
    <row r="727">
      <c r="A727" s="1"/>
      <c r="C727" s="1"/>
      <c r="D727" s="1"/>
      <c r="E727" s="1"/>
      <c r="V727" s="1"/>
    </row>
    <row r="728">
      <c r="A728" s="1"/>
      <c r="C728" s="1"/>
      <c r="D728" s="1"/>
      <c r="E728" s="1"/>
      <c r="V728" s="1"/>
    </row>
    <row r="729">
      <c r="A729" s="1"/>
      <c r="C729" s="1"/>
      <c r="D729" s="1"/>
      <c r="E729" s="1"/>
      <c r="V729" s="1"/>
    </row>
    <row r="730">
      <c r="A730" s="1"/>
      <c r="C730" s="1"/>
      <c r="D730" s="1"/>
      <c r="E730" s="1"/>
      <c r="V730" s="1"/>
    </row>
    <row r="731">
      <c r="A731" s="1"/>
      <c r="C731" s="1"/>
      <c r="D731" s="1"/>
      <c r="E731" s="1"/>
      <c r="V731" s="1"/>
    </row>
    <row r="732">
      <c r="A732" s="1"/>
      <c r="C732" s="1"/>
      <c r="D732" s="1"/>
      <c r="E732" s="1"/>
      <c r="V732" s="1"/>
    </row>
    <row r="733">
      <c r="A733" s="1"/>
      <c r="C733" s="1"/>
      <c r="D733" s="1"/>
      <c r="E733" s="1"/>
      <c r="V733" s="1"/>
    </row>
    <row r="734">
      <c r="A734" s="1"/>
      <c r="C734" s="1"/>
      <c r="D734" s="1"/>
      <c r="E734" s="1"/>
      <c r="V734" s="1"/>
    </row>
    <row r="735">
      <c r="A735" s="1"/>
      <c r="C735" s="1"/>
      <c r="D735" s="1"/>
      <c r="E735" s="1"/>
      <c r="V735" s="1"/>
    </row>
    <row r="736">
      <c r="A736" s="1"/>
      <c r="C736" s="1"/>
      <c r="D736" s="1"/>
      <c r="E736" s="1"/>
      <c r="V736" s="1"/>
    </row>
    <row r="737">
      <c r="A737" s="1"/>
      <c r="C737" s="1"/>
      <c r="D737" s="1"/>
      <c r="E737" s="1"/>
      <c r="V737" s="1"/>
    </row>
    <row r="738">
      <c r="A738" s="1"/>
      <c r="C738" s="1"/>
      <c r="D738" s="1"/>
      <c r="E738" s="1"/>
      <c r="V738" s="1"/>
    </row>
    <row r="739">
      <c r="A739" s="1"/>
      <c r="C739" s="1"/>
      <c r="D739" s="1"/>
      <c r="E739" s="1"/>
      <c r="V739" s="1"/>
    </row>
    <row r="740">
      <c r="A740" s="1"/>
      <c r="C740" s="1"/>
      <c r="D740" s="1"/>
      <c r="E740" s="1"/>
      <c r="V740" s="1"/>
    </row>
    <row r="741">
      <c r="A741" s="1"/>
      <c r="C741" s="1"/>
      <c r="D741" s="1"/>
      <c r="E741" s="1"/>
      <c r="V741" s="1"/>
    </row>
    <row r="742">
      <c r="A742" s="1"/>
      <c r="C742" s="1"/>
      <c r="D742" s="1"/>
      <c r="E742" s="1"/>
      <c r="V742" s="1"/>
    </row>
    <row r="743">
      <c r="A743" s="1"/>
      <c r="C743" s="1"/>
      <c r="D743" s="1"/>
      <c r="E743" s="1"/>
      <c r="V743" s="1"/>
    </row>
    <row r="744">
      <c r="A744" s="1"/>
      <c r="C744" s="1"/>
      <c r="D744" s="1"/>
      <c r="E744" s="1"/>
      <c r="V744" s="1"/>
    </row>
    <row r="745">
      <c r="A745" s="1"/>
      <c r="C745" s="1"/>
      <c r="D745" s="1"/>
      <c r="E745" s="1"/>
      <c r="V745" s="1"/>
    </row>
    <row r="746">
      <c r="A746" s="1"/>
      <c r="C746" s="1"/>
      <c r="D746" s="1"/>
      <c r="E746" s="1"/>
      <c r="V746" s="1"/>
    </row>
    <row r="747">
      <c r="A747" s="1"/>
      <c r="C747" s="1"/>
      <c r="D747" s="1"/>
      <c r="E747" s="1"/>
      <c r="V747" s="1"/>
    </row>
    <row r="748">
      <c r="A748" s="1"/>
      <c r="C748" s="1"/>
      <c r="D748" s="1"/>
      <c r="E748" s="1"/>
      <c r="V748" s="1"/>
    </row>
    <row r="749">
      <c r="A749" s="1"/>
      <c r="C749" s="1"/>
      <c r="D749" s="1"/>
      <c r="E749" s="1"/>
      <c r="V749" s="1"/>
    </row>
    <row r="750">
      <c r="A750" s="1"/>
      <c r="C750" s="1"/>
      <c r="D750" s="1"/>
      <c r="E750" s="1"/>
      <c r="V750" s="1"/>
    </row>
    <row r="751">
      <c r="A751" s="1"/>
      <c r="C751" s="1"/>
      <c r="D751" s="1"/>
      <c r="E751" s="1"/>
      <c r="V751" s="1"/>
    </row>
    <row r="752">
      <c r="A752" s="1"/>
      <c r="C752" s="1"/>
      <c r="D752" s="1"/>
      <c r="E752" s="1"/>
      <c r="V752" s="1"/>
    </row>
    <row r="753">
      <c r="A753" s="1"/>
      <c r="C753" s="1"/>
      <c r="D753" s="1"/>
      <c r="E753" s="1"/>
      <c r="V753" s="1"/>
    </row>
    <row r="754">
      <c r="A754" s="1"/>
      <c r="C754" s="1"/>
      <c r="D754" s="1"/>
      <c r="E754" s="1"/>
      <c r="V754" s="1"/>
    </row>
    <row r="755">
      <c r="A755" s="1"/>
      <c r="C755" s="1"/>
      <c r="D755" s="1"/>
      <c r="E755" s="1"/>
      <c r="V755" s="1"/>
    </row>
    <row r="756">
      <c r="A756" s="1"/>
      <c r="C756" s="1"/>
      <c r="D756" s="1"/>
      <c r="E756" s="1"/>
      <c r="V756" s="1"/>
    </row>
    <row r="757">
      <c r="A757" s="1"/>
      <c r="C757" s="1"/>
      <c r="D757" s="1"/>
      <c r="E757" s="1"/>
      <c r="V757" s="1"/>
    </row>
    <row r="758">
      <c r="A758" s="1"/>
      <c r="C758" s="1"/>
      <c r="D758" s="1"/>
      <c r="E758" s="1"/>
      <c r="V758" s="1"/>
    </row>
    <row r="759">
      <c r="A759" s="1"/>
      <c r="C759" s="1"/>
      <c r="D759" s="1"/>
      <c r="E759" s="1"/>
      <c r="V759" s="1"/>
    </row>
    <row r="760">
      <c r="A760" s="1"/>
      <c r="C760" s="1"/>
      <c r="D760" s="1"/>
      <c r="E760" s="1"/>
      <c r="V760" s="1"/>
    </row>
    <row r="761">
      <c r="A761" s="1"/>
      <c r="C761" s="1"/>
      <c r="D761" s="1"/>
      <c r="E761" s="1"/>
      <c r="V761" s="1"/>
    </row>
    <row r="762">
      <c r="A762" s="1"/>
      <c r="C762" s="1"/>
      <c r="D762" s="1"/>
      <c r="E762" s="1"/>
      <c r="V762" s="1"/>
    </row>
    <row r="763">
      <c r="A763" s="1"/>
      <c r="C763" s="1"/>
      <c r="D763" s="1"/>
      <c r="E763" s="1"/>
      <c r="V763" s="1"/>
    </row>
    <row r="764">
      <c r="A764" s="1"/>
      <c r="C764" s="1"/>
      <c r="D764" s="1"/>
      <c r="E764" s="1"/>
      <c r="V764" s="1"/>
    </row>
    <row r="765">
      <c r="A765" s="1"/>
      <c r="C765" s="1"/>
      <c r="D765" s="1"/>
      <c r="E765" s="1"/>
      <c r="V765" s="1"/>
    </row>
    <row r="766">
      <c r="A766" s="1"/>
      <c r="C766" s="1"/>
      <c r="D766" s="1"/>
      <c r="E766" s="1"/>
      <c r="V766" s="1"/>
    </row>
    <row r="767">
      <c r="A767" s="1"/>
      <c r="C767" s="1"/>
      <c r="D767" s="1"/>
      <c r="E767" s="1"/>
      <c r="V767" s="1"/>
    </row>
    <row r="768">
      <c r="A768" s="1"/>
      <c r="C768" s="1"/>
      <c r="D768" s="1"/>
      <c r="E768" s="1"/>
      <c r="V768" s="1"/>
    </row>
    <row r="769">
      <c r="A769" s="1"/>
      <c r="C769" s="1"/>
      <c r="D769" s="1"/>
      <c r="E769" s="1"/>
      <c r="V769" s="1"/>
    </row>
    <row r="770">
      <c r="A770" s="1"/>
      <c r="C770" s="1"/>
      <c r="D770" s="1"/>
      <c r="E770" s="1"/>
      <c r="V770" s="1"/>
    </row>
    <row r="771">
      <c r="A771" s="1"/>
      <c r="C771" s="1"/>
      <c r="D771" s="1"/>
      <c r="E771" s="1"/>
      <c r="V771" s="1"/>
    </row>
    <row r="772">
      <c r="A772" s="1"/>
      <c r="C772" s="1"/>
      <c r="D772" s="1"/>
      <c r="E772" s="1"/>
      <c r="V772" s="1"/>
    </row>
    <row r="773">
      <c r="A773" s="1"/>
      <c r="C773" s="1"/>
      <c r="D773" s="1"/>
      <c r="E773" s="1"/>
      <c r="V773" s="1"/>
    </row>
    <row r="774">
      <c r="A774" s="1"/>
      <c r="C774" s="1"/>
      <c r="D774" s="1"/>
      <c r="E774" s="1"/>
      <c r="V774" s="1"/>
    </row>
    <row r="775">
      <c r="A775" s="1"/>
      <c r="C775" s="1"/>
      <c r="D775" s="1"/>
      <c r="E775" s="1"/>
      <c r="V775" s="1"/>
    </row>
    <row r="776">
      <c r="A776" s="1"/>
      <c r="C776" s="1"/>
      <c r="D776" s="1"/>
      <c r="E776" s="1"/>
      <c r="V776" s="1"/>
    </row>
    <row r="777">
      <c r="A777" s="1"/>
      <c r="C777" s="1"/>
      <c r="D777" s="1"/>
      <c r="E777" s="1"/>
      <c r="V777" s="1"/>
    </row>
    <row r="778">
      <c r="A778" s="1"/>
      <c r="C778" s="1"/>
      <c r="D778" s="1"/>
      <c r="E778" s="1"/>
      <c r="V778" s="1"/>
    </row>
    <row r="779">
      <c r="A779" s="1"/>
      <c r="C779" s="1"/>
      <c r="D779" s="1"/>
      <c r="E779" s="1"/>
      <c r="V779" s="1"/>
    </row>
    <row r="780">
      <c r="A780" s="1"/>
      <c r="C780" s="1"/>
      <c r="D780" s="1"/>
      <c r="E780" s="1"/>
      <c r="V780" s="1"/>
    </row>
    <row r="781">
      <c r="A781" s="1"/>
      <c r="C781" s="1"/>
      <c r="D781" s="1"/>
      <c r="E781" s="1"/>
      <c r="V781" s="1"/>
    </row>
    <row r="782">
      <c r="A782" s="1"/>
      <c r="C782" s="1"/>
      <c r="D782" s="1"/>
      <c r="E782" s="1"/>
      <c r="V782" s="1"/>
    </row>
    <row r="783">
      <c r="A783" s="1"/>
      <c r="C783" s="1"/>
      <c r="D783" s="1"/>
      <c r="E783" s="1"/>
      <c r="V783" s="1"/>
    </row>
    <row r="784">
      <c r="A784" s="1"/>
      <c r="C784" s="1"/>
      <c r="D784" s="1"/>
      <c r="E784" s="1"/>
      <c r="V784" s="1"/>
    </row>
    <row r="785">
      <c r="A785" s="1"/>
      <c r="C785" s="1"/>
      <c r="D785" s="1"/>
      <c r="E785" s="1"/>
      <c r="V785" s="1"/>
    </row>
    <row r="786">
      <c r="A786" s="1"/>
      <c r="C786" s="1"/>
      <c r="D786" s="1"/>
      <c r="E786" s="1"/>
      <c r="V786" s="1"/>
    </row>
    <row r="787">
      <c r="A787" s="1"/>
      <c r="C787" s="1"/>
      <c r="D787" s="1"/>
      <c r="E787" s="1"/>
      <c r="V787" s="1"/>
    </row>
    <row r="788">
      <c r="A788" s="1"/>
      <c r="C788" s="1"/>
      <c r="D788" s="1"/>
      <c r="E788" s="1"/>
      <c r="V788" s="1"/>
    </row>
    <row r="789">
      <c r="A789" s="1"/>
      <c r="C789" s="1"/>
      <c r="D789" s="1"/>
      <c r="E789" s="1"/>
      <c r="V789" s="1"/>
    </row>
    <row r="790">
      <c r="A790" s="1"/>
      <c r="C790" s="1"/>
      <c r="D790" s="1"/>
      <c r="E790" s="1"/>
      <c r="V790" s="1"/>
    </row>
    <row r="791">
      <c r="A791" s="1"/>
      <c r="C791" s="1"/>
      <c r="D791" s="1"/>
      <c r="E791" s="1"/>
      <c r="V791" s="1"/>
    </row>
    <row r="792">
      <c r="A792" s="1"/>
      <c r="C792" s="1"/>
      <c r="D792" s="1"/>
      <c r="E792" s="1"/>
      <c r="V792" s="1"/>
    </row>
    <row r="793">
      <c r="A793" s="1"/>
      <c r="C793" s="1"/>
      <c r="D793" s="1"/>
      <c r="E793" s="1"/>
      <c r="V793" s="1"/>
    </row>
    <row r="794">
      <c r="A794" s="1"/>
      <c r="C794" s="1"/>
      <c r="D794" s="1"/>
      <c r="E794" s="1"/>
      <c r="V794" s="1"/>
    </row>
    <row r="795">
      <c r="A795" s="1"/>
      <c r="C795" s="1"/>
      <c r="D795" s="1"/>
      <c r="E795" s="1"/>
      <c r="V795" s="1"/>
    </row>
    <row r="796">
      <c r="A796" s="1"/>
      <c r="C796" s="1"/>
      <c r="D796" s="1"/>
      <c r="E796" s="1"/>
      <c r="V796" s="1"/>
    </row>
    <row r="797">
      <c r="A797" s="1"/>
      <c r="C797" s="1"/>
      <c r="D797" s="1"/>
      <c r="E797" s="1"/>
      <c r="V797" s="1"/>
    </row>
    <row r="798">
      <c r="A798" s="1"/>
      <c r="C798" s="1"/>
      <c r="D798" s="1"/>
      <c r="E798" s="1"/>
      <c r="V798" s="1"/>
    </row>
    <row r="799">
      <c r="A799" s="1"/>
      <c r="C799" s="1"/>
      <c r="D799" s="1"/>
      <c r="E799" s="1"/>
      <c r="V799" s="1"/>
    </row>
    <row r="800">
      <c r="A800" s="1"/>
      <c r="C800" s="1"/>
      <c r="D800" s="1"/>
      <c r="E800" s="1"/>
      <c r="V800" s="1"/>
    </row>
    <row r="801">
      <c r="A801" s="1"/>
      <c r="C801" s="1"/>
      <c r="D801" s="1"/>
      <c r="E801" s="1"/>
      <c r="V801" s="1"/>
    </row>
    <row r="802">
      <c r="A802" s="1"/>
      <c r="C802" s="1"/>
      <c r="D802" s="1"/>
      <c r="E802" s="1"/>
      <c r="V802" s="1"/>
    </row>
    <row r="803">
      <c r="A803" s="1"/>
      <c r="C803" s="1"/>
      <c r="D803" s="1"/>
      <c r="E803" s="1"/>
      <c r="V803" s="1"/>
    </row>
    <row r="804">
      <c r="A804" s="1"/>
      <c r="C804" s="1"/>
      <c r="D804" s="1"/>
      <c r="E804" s="1"/>
      <c r="V804" s="1"/>
    </row>
    <row r="805">
      <c r="A805" s="1"/>
      <c r="C805" s="1"/>
      <c r="D805" s="1"/>
      <c r="E805" s="1"/>
      <c r="V805" s="1"/>
    </row>
    <row r="806">
      <c r="A806" s="1"/>
      <c r="C806" s="1"/>
      <c r="D806" s="1"/>
      <c r="E806" s="1"/>
      <c r="V806" s="1"/>
    </row>
    <row r="807">
      <c r="A807" s="1"/>
      <c r="C807" s="1"/>
      <c r="D807" s="1"/>
      <c r="E807" s="1"/>
      <c r="V807" s="1"/>
    </row>
    <row r="808">
      <c r="A808" s="1"/>
      <c r="C808" s="1"/>
      <c r="D808" s="1"/>
      <c r="E808" s="1"/>
      <c r="V808" s="1"/>
    </row>
    <row r="809">
      <c r="A809" s="1"/>
      <c r="C809" s="1"/>
      <c r="D809" s="1"/>
      <c r="E809" s="1"/>
      <c r="V809" s="1"/>
    </row>
    <row r="810">
      <c r="A810" s="1"/>
      <c r="C810" s="1"/>
      <c r="D810" s="1"/>
      <c r="E810" s="1"/>
      <c r="V810" s="1"/>
    </row>
    <row r="811">
      <c r="A811" s="1"/>
      <c r="C811" s="1"/>
      <c r="D811" s="1"/>
      <c r="E811" s="1"/>
      <c r="V811" s="1"/>
    </row>
    <row r="812">
      <c r="A812" s="1"/>
      <c r="C812" s="1"/>
      <c r="D812" s="1"/>
      <c r="E812" s="1"/>
      <c r="V812" s="1"/>
    </row>
    <row r="813">
      <c r="A813" s="1"/>
      <c r="C813" s="1"/>
      <c r="D813" s="1"/>
      <c r="E813" s="1"/>
      <c r="V813" s="1"/>
    </row>
    <row r="814">
      <c r="A814" s="1"/>
      <c r="C814" s="1"/>
      <c r="D814" s="1"/>
      <c r="E814" s="1"/>
      <c r="V814" s="1"/>
    </row>
    <row r="815">
      <c r="A815" s="1"/>
      <c r="C815" s="1"/>
      <c r="D815" s="1"/>
      <c r="E815" s="1"/>
      <c r="V815" s="1"/>
    </row>
    <row r="816">
      <c r="A816" s="1"/>
      <c r="C816" s="1"/>
      <c r="D816" s="1"/>
      <c r="E816" s="1"/>
      <c r="V816" s="1"/>
    </row>
    <row r="817">
      <c r="A817" s="1"/>
      <c r="C817" s="1"/>
      <c r="D817" s="1"/>
      <c r="E817" s="1"/>
      <c r="V817" s="1"/>
    </row>
    <row r="818">
      <c r="A818" s="1"/>
      <c r="C818" s="1"/>
      <c r="D818" s="1"/>
      <c r="E818" s="1"/>
      <c r="V818" s="1"/>
    </row>
    <row r="819">
      <c r="A819" s="1"/>
      <c r="C819" s="1"/>
      <c r="D819" s="1"/>
      <c r="E819" s="1"/>
      <c r="V819" s="1"/>
    </row>
    <row r="820">
      <c r="A820" s="1"/>
      <c r="C820" s="1"/>
      <c r="D820" s="1"/>
      <c r="E820" s="1"/>
      <c r="V820" s="1"/>
    </row>
    <row r="821">
      <c r="A821" s="1"/>
      <c r="C821" s="1"/>
      <c r="D821" s="1"/>
      <c r="E821" s="1"/>
      <c r="V821" s="1"/>
    </row>
    <row r="822">
      <c r="A822" s="1"/>
      <c r="C822" s="1"/>
      <c r="D822" s="1"/>
      <c r="E822" s="1"/>
      <c r="V822" s="1"/>
    </row>
    <row r="823">
      <c r="A823" s="1"/>
      <c r="C823" s="1"/>
      <c r="D823" s="1"/>
      <c r="E823" s="1"/>
      <c r="V823" s="1"/>
    </row>
    <row r="824">
      <c r="A824" s="1"/>
      <c r="C824" s="1"/>
      <c r="D824" s="1"/>
      <c r="E824" s="1"/>
      <c r="V824" s="1"/>
    </row>
    <row r="825">
      <c r="A825" s="1"/>
      <c r="C825" s="1"/>
      <c r="D825" s="1"/>
      <c r="E825" s="1"/>
      <c r="V825" s="1"/>
    </row>
    <row r="826">
      <c r="A826" s="1"/>
      <c r="C826" s="1"/>
      <c r="D826" s="1"/>
      <c r="E826" s="1"/>
      <c r="V826" s="1"/>
    </row>
    <row r="827">
      <c r="A827" s="1"/>
      <c r="C827" s="1"/>
      <c r="D827" s="1"/>
      <c r="E827" s="1"/>
      <c r="V827" s="1"/>
    </row>
    <row r="828">
      <c r="A828" s="1"/>
      <c r="C828" s="1"/>
      <c r="D828" s="1"/>
      <c r="E828" s="1"/>
      <c r="V828" s="1"/>
    </row>
    <row r="829">
      <c r="A829" s="1"/>
      <c r="C829" s="1"/>
      <c r="D829" s="1"/>
      <c r="E829" s="1"/>
      <c r="V829" s="1"/>
    </row>
    <row r="830">
      <c r="A830" s="1"/>
      <c r="C830" s="1"/>
      <c r="D830" s="1"/>
      <c r="E830" s="1"/>
      <c r="V830" s="1"/>
    </row>
    <row r="831">
      <c r="A831" s="1"/>
      <c r="C831" s="1"/>
      <c r="D831" s="1"/>
      <c r="E831" s="1"/>
      <c r="V831" s="1"/>
    </row>
    <row r="832">
      <c r="A832" s="1"/>
      <c r="C832" s="1"/>
      <c r="D832" s="1"/>
      <c r="E832" s="1"/>
      <c r="V832" s="1"/>
    </row>
    <row r="833">
      <c r="A833" s="1"/>
      <c r="C833" s="1"/>
      <c r="D833" s="1"/>
      <c r="E833" s="1"/>
      <c r="V833" s="1"/>
    </row>
    <row r="834">
      <c r="A834" s="1"/>
      <c r="C834" s="1"/>
      <c r="D834" s="1"/>
      <c r="E834" s="1"/>
      <c r="V834" s="1"/>
    </row>
    <row r="835">
      <c r="A835" s="1"/>
      <c r="C835" s="1"/>
      <c r="D835" s="1"/>
      <c r="E835" s="1"/>
      <c r="V835" s="1"/>
    </row>
    <row r="836">
      <c r="A836" s="1"/>
      <c r="C836" s="1"/>
      <c r="D836" s="1"/>
      <c r="E836" s="1"/>
      <c r="V836" s="1"/>
    </row>
    <row r="837">
      <c r="A837" s="1"/>
      <c r="C837" s="1"/>
      <c r="D837" s="1"/>
      <c r="E837" s="1"/>
      <c r="V837" s="1"/>
    </row>
    <row r="838">
      <c r="A838" s="1"/>
      <c r="C838" s="1"/>
      <c r="D838" s="1"/>
      <c r="E838" s="1"/>
      <c r="V838" s="1"/>
    </row>
    <row r="839">
      <c r="A839" s="1"/>
      <c r="C839" s="1"/>
      <c r="D839" s="1"/>
      <c r="E839" s="1"/>
      <c r="V839" s="1"/>
    </row>
    <row r="840">
      <c r="A840" s="1"/>
      <c r="C840" s="1"/>
      <c r="D840" s="1"/>
      <c r="E840" s="1"/>
      <c r="V840" s="1"/>
    </row>
    <row r="841">
      <c r="A841" s="1"/>
      <c r="C841" s="1"/>
      <c r="D841" s="1"/>
      <c r="E841" s="1"/>
      <c r="V841" s="1"/>
    </row>
    <row r="842">
      <c r="A842" s="1"/>
      <c r="C842" s="1"/>
      <c r="D842" s="1"/>
      <c r="E842" s="1"/>
      <c r="V842" s="1"/>
    </row>
    <row r="843">
      <c r="A843" s="1"/>
      <c r="C843" s="1"/>
      <c r="D843" s="1"/>
      <c r="E843" s="1"/>
      <c r="V843" s="1"/>
    </row>
    <row r="844">
      <c r="A844" s="1"/>
      <c r="C844" s="1"/>
      <c r="D844" s="1"/>
      <c r="E844" s="1"/>
      <c r="V844" s="1"/>
    </row>
    <row r="845">
      <c r="A845" s="1"/>
      <c r="C845" s="1"/>
      <c r="D845" s="1"/>
      <c r="E845" s="1"/>
      <c r="V845" s="1"/>
    </row>
    <row r="846">
      <c r="A846" s="1"/>
      <c r="C846" s="1"/>
      <c r="D846" s="1"/>
      <c r="E846" s="1"/>
      <c r="V846" s="1"/>
    </row>
    <row r="847">
      <c r="A847" s="1"/>
      <c r="C847" s="1"/>
      <c r="D847" s="1"/>
      <c r="E847" s="1"/>
      <c r="V847" s="1"/>
    </row>
    <row r="848">
      <c r="A848" s="1"/>
      <c r="C848" s="1"/>
      <c r="D848" s="1"/>
      <c r="E848" s="1"/>
      <c r="V848" s="1"/>
    </row>
    <row r="849">
      <c r="A849" s="1"/>
      <c r="C849" s="1"/>
      <c r="D849" s="1"/>
      <c r="E849" s="1"/>
      <c r="V849" s="1"/>
    </row>
    <row r="850">
      <c r="A850" s="1"/>
      <c r="C850" s="1"/>
      <c r="D850" s="1"/>
      <c r="E850" s="1"/>
      <c r="V850" s="1"/>
    </row>
    <row r="851">
      <c r="A851" s="1"/>
      <c r="C851" s="1"/>
      <c r="D851" s="1"/>
      <c r="E851" s="1"/>
      <c r="V851" s="1"/>
    </row>
    <row r="852">
      <c r="A852" s="1"/>
      <c r="C852" s="1"/>
      <c r="D852" s="1"/>
      <c r="E852" s="1"/>
      <c r="V852" s="1"/>
    </row>
    <row r="853">
      <c r="A853" s="1"/>
      <c r="C853" s="1"/>
      <c r="D853" s="1"/>
      <c r="E853" s="1"/>
      <c r="V853" s="1"/>
    </row>
    <row r="854">
      <c r="A854" s="1"/>
      <c r="C854" s="1"/>
      <c r="D854" s="1"/>
      <c r="E854" s="1"/>
      <c r="V854" s="1"/>
    </row>
    <row r="855">
      <c r="A855" s="1"/>
      <c r="C855" s="1"/>
      <c r="D855" s="1"/>
      <c r="E855" s="1"/>
      <c r="V855" s="1"/>
    </row>
    <row r="856">
      <c r="A856" s="1"/>
      <c r="C856" s="1"/>
      <c r="D856" s="1"/>
      <c r="E856" s="1"/>
      <c r="V856" s="1"/>
    </row>
    <row r="857">
      <c r="A857" s="1"/>
      <c r="C857" s="1"/>
      <c r="D857" s="1"/>
      <c r="E857" s="1"/>
      <c r="V857" s="1"/>
    </row>
    <row r="858">
      <c r="A858" s="1"/>
      <c r="C858" s="1"/>
      <c r="D858" s="1"/>
      <c r="E858" s="1"/>
      <c r="V858" s="1"/>
    </row>
    <row r="859">
      <c r="A859" s="1"/>
      <c r="C859" s="1"/>
      <c r="D859" s="1"/>
      <c r="E859" s="1"/>
      <c r="V859" s="1"/>
    </row>
    <row r="860">
      <c r="A860" s="1"/>
      <c r="C860" s="1"/>
      <c r="D860" s="1"/>
      <c r="E860" s="1"/>
      <c r="V860" s="1"/>
    </row>
    <row r="861">
      <c r="A861" s="1"/>
      <c r="C861" s="1"/>
      <c r="D861" s="1"/>
      <c r="E861" s="1"/>
      <c r="V861" s="1"/>
    </row>
    <row r="862">
      <c r="A862" s="1"/>
      <c r="C862" s="1"/>
      <c r="D862" s="1"/>
      <c r="E862" s="1"/>
      <c r="V862" s="1"/>
    </row>
    <row r="863">
      <c r="A863" s="1"/>
      <c r="C863" s="1"/>
      <c r="D863" s="1"/>
      <c r="E863" s="1"/>
      <c r="V863" s="1"/>
    </row>
    <row r="864">
      <c r="A864" s="1"/>
      <c r="C864" s="1"/>
      <c r="D864" s="1"/>
      <c r="E864" s="1"/>
      <c r="V864" s="1"/>
    </row>
    <row r="865">
      <c r="A865" s="1"/>
      <c r="C865" s="1"/>
      <c r="D865" s="1"/>
      <c r="E865" s="1"/>
      <c r="V865" s="1"/>
    </row>
    <row r="866">
      <c r="A866" s="1"/>
      <c r="C866" s="1"/>
      <c r="D866" s="1"/>
      <c r="E866" s="1"/>
      <c r="V866" s="1"/>
    </row>
    <row r="867">
      <c r="A867" s="1"/>
      <c r="C867" s="1"/>
      <c r="D867" s="1"/>
      <c r="E867" s="1"/>
      <c r="V867" s="1"/>
    </row>
    <row r="868">
      <c r="A868" s="1"/>
      <c r="C868" s="1"/>
      <c r="D868" s="1"/>
      <c r="E868" s="1"/>
      <c r="V868" s="1"/>
    </row>
    <row r="869">
      <c r="A869" s="1"/>
      <c r="C869" s="1"/>
      <c r="D869" s="1"/>
      <c r="E869" s="1"/>
      <c r="V869" s="1"/>
    </row>
    <row r="870">
      <c r="A870" s="1"/>
      <c r="C870" s="1"/>
      <c r="D870" s="1"/>
      <c r="E870" s="1"/>
      <c r="V870" s="1"/>
    </row>
    <row r="871">
      <c r="A871" s="1"/>
      <c r="C871" s="1"/>
      <c r="D871" s="1"/>
      <c r="E871" s="1"/>
      <c r="V871" s="1"/>
    </row>
    <row r="872">
      <c r="A872" s="1"/>
      <c r="C872" s="1"/>
      <c r="D872" s="1"/>
      <c r="E872" s="1"/>
      <c r="V872" s="1"/>
    </row>
    <row r="873">
      <c r="A873" s="1"/>
      <c r="C873" s="1"/>
      <c r="D873" s="1"/>
      <c r="E873" s="1"/>
      <c r="V873" s="1"/>
    </row>
    <row r="874">
      <c r="A874" s="1"/>
      <c r="C874" s="1"/>
      <c r="D874" s="1"/>
      <c r="E874" s="1"/>
      <c r="V874" s="1"/>
    </row>
    <row r="875">
      <c r="A875" s="1"/>
      <c r="C875" s="1"/>
      <c r="D875" s="1"/>
      <c r="E875" s="1"/>
      <c r="V875" s="1"/>
    </row>
    <row r="876">
      <c r="A876" s="1"/>
      <c r="C876" s="1"/>
      <c r="D876" s="1"/>
      <c r="E876" s="1"/>
      <c r="V876" s="1"/>
    </row>
    <row r="877">
      <c r="A877" s="1"/>
      <c r="C877" s="1"/>
      <c r="D877" s="1"/>
      <c r="E877" s="1"/>
      <c r="V877" s="1"/>
    </row>
    <row r="878">
      <c r="A878" s="1"/>
      <c r="C878" s="1"/>
      <c r="D878" s="1"/>
      <c r="E878" s="1"/>
      <c r="V878" s="1"/>
    </row>
    <row r="879">
      <c r="A879" s="1"/>
      <c r="C879" s="1"/>
      <c r="D879" s="1"/>
      <c r="E879" s="1"/>
      <c r="V879" s="1"/>
    </row>
    <row r="880">
      <c r="A880" s="1"/>
      <c r="C880" s="1"/>
      <c r="D880" s="1"/>
      <c r="E880" s="1"/>
      <c r="V880" s="1"/>
    </row>
    <row r="881">
      <c r="A881" s="1"/>
      <c r="C881" s="1"/>
      <c r="D881" s="1"/>
      <c r="E881" s="1"/>
      <c r="V881" s="1"/>
    </row>
    <row r="882">
      <c r="A882" s="1"/>
      <c r="C882" s="1"/>
      <c r="D882" s="1"/>
      <c r="E882" s="1"/>
      <c r="V882" s="1"/>
    </row>
    <row r="883">
      <c r="A883" s="1"/>
      <c r="C883" s="1"/>
      <c r="D883" s="1"/>
      <c r="E883" s="1"/>
      <c r="V883" s="1"/>
    </row>
    <row r="884">
      <c r="A884" s="1"/>
      <c r="C884" s="1"/>
      <c r="D884" s="1"/>
      <c r="E884" s="1"/>
      <c r="V884" s="1"/>
    </row>
    <row r="885">
      <c r="A885" s="1"/>
      <c r="C885" s="1"/>
      <c r="D885" s="1"/>
      <c r="E885" s="1"/>
      <c r="V885" s="1"/>
    </row>
    <row r="886">
      <c r="A886" s="1"/>
      <c r="C886" s="1"/>
      <c r="D886" s="1"/>
      <c r="E886" s="1"/>
      <c r="V886" s="1"/>
    </row>
    <row r="887">
      <c r="A887" s="1"/>
      <c r="C887" s="1"/>
      <c r="D887" s="1"/>
      <c r="E887" s="1"/>
      <c r="V887" s="1"/>
    </row>
    <row r="888">
      <c r="A888" s="1"/>
      <c r="C888" s="1"/>
      <c r="D888" s="1"/>
      <c r="E888" s="1"/>
      <c r="V888" s="1"/>
    </row>
    <row r="889">
      <c r="A889" s="1"/>
      <c r="C889" s="1"/>
      <c r="D889" s="1"/>
      <c r="E889" s="1"/>
      <c r="V889" s="1"/>
    </row>
    <row r="890">
      <c r="A890" s="1"/>
      <c r="C890" s="1"/>
      <c r="D890" s="1"/>
      <c r="E890" s="1"/>
      <c r="V890" s="1"/>
    </row>
    <row r="891">
      <c r="A891" s="1"/>
      <c r="C891" s="1"/>
      <c r="D891" s="1"/>
      <c r="E891" s="1"/>
      <c r="V891" s="1"/>
    </row>
    <row r="892">
      <c r="A892" s="1"/>
      <c r="C892" s="1"/>
      <c r="D892" s="1"/>
      <c r="E892" s="1"/>
      <c r="V892" s="1"/>
    </row>
    <row r="893">
      <c r="A893" s="1"/>
      <c r="C893" s="1"/>
      <c r="D893" s="1"/>
      <c r="E893" s="1"/>
      <c r="V893" s="1"/>
    </row>
    <row r="894">
      <c r="A894" s="1"/>
      <c r="C894" s="1"/>
      <c r="D894" s="1"/>
      <c r="E894" s="1"/>
      <c r="V894" s="1"/>
    </row>
    <row r="895">
      <c r="A895" s="1"/>
      <c r="C895" s="1"/>
      <c r="D895" s="1"/>
      <c r="E895" s="1"/>
      <c r="V895" s="1"/>
    </row>
    <row r="896">
      <c r="A896" s="1"/>
      <c r="C896" s="1"/>
      <c r="D896" s="1"/>
      <c r="E896" s="1"/>
      <c r="V896" s="1"/>
    </row>
    <row r="897">
      <c r="A897" s="1"/>
      <c r="C897" s="1"/>
      <c r="D897" s="1"/>
      <c r="E897" s="1"/>
      <c r="V897" s="1"/>
    </row>
    <row r="898">
      <c r="A898" s="1"/>
      <c r="C898" s="1"/>
      <c r="D898" s="1"/>
      <c r="E898" s="1"/>
      <c r="V898" s="1"/>
    </row>
    <row r="899">
      <c r="A899" s="1"/>
      <c r="C899" s="1"/>
      <c r="D899" s="1"/>
      <c r="E899" s="1"/>
      <c r="V899" s="1"/>
    </row>
    <row r="900">
      <c r="A900" s="1"/>
      <c r="C900" s="1"/>
      <c r="D900" s="1"/>
      <c r="E900" s="1"/>
      <c r="V900" s="1"/>
    </row>
    <row r="901">
      <c r="A901" s="1"/>
      <c r="C901" s="1"/>
      <c r="D901" s="1"/>
      <c r="E901" s="1"/>
      <c r="V901" s="1"/>
    </row>
    <row r="902">
      <c r="A902" s="1"/>
      <c r="C902" s="1"/>
      <c r="D902" s="1"/>
      <c r="E902" s="1"/>
      <c r="V902" s="1"/>
    </row>
    <row r="903">
      <c r="A903" s="1"/>
      <c r="C903" s="1"/>
      <c r="D903" s="1"/>
      <c r="E903" s="1"/>
      <c r="V903" s="1"/>
    </row>
    <row r="904">
      <c r="A904" s="1"/>
      <c r="C904" s="1"/>
      <c r="D904" s="1"/>
      <c r="E904" s="1"/>
      <c r="V904" s="1"/>
    </row>
    <row r="905">
      <c r="A905" s="1"/>
      <c r="C905" s="1"/>
      <c r="D905" s="1"/>
      <c r="E905" s="1"/>
      <c r="V905" s="1"/>
    </row>
    <row r="906">
      <c r="A906" s="1"/>
      <c r="C906" s="1"/>
      <c r="D906" s="1"/>
      <c r="E906" s="1"/>
      <c r="V906" s="1"/>
    </row>
    <row r="907">
      <c r="A907" s="1"/>
      <c r="C907" s="1"/>
      <c r="D907" s="1"/>
      <c r="E907" s="1"/>
      <c r="V907" s="1"/>
    </row>
    <row r="908">
      <c r="A908" s="1"/>
      <c r="C908" s="1"/>
      <c r="D908" s="1"/>
      <c r="E908" s="1"/>
      <c r="V908" s="1"/>
    </row>
    <row r="909">
      <c r="A909" s="1"/>
      <c r="C909" s="1"/>
      <c r="D909" s="1"/>
      <c r="E909" s="1"/>
      <c r="V909" s="1"/>
    </row>
    <row r="910">
      <c r="A910" s="1"/>
      <c r="C910" s="1"/>
      <c r="D910" s="1"/>
      <c r="E910" s="1"/>
      <c r="V910" s="1"/>
    </row>
    <row r="911">
      <c r="A911" s="1"/>
      <c r="C911" s="1"/>
      <c r="D911" s="1"/>
      <c r="E911" s="1"/>
      <c r="V911" s="1"/>
    </row>
    <row r="912">
      <c r="A912" s="1"/>
      <c r="C912" s="1"/>
      <c r="D912" s="1"/>
      <c r="E912" s="1"/>
      <c r="V912" s="1"/>
    </row>
    <row r="913">
      <c r="A913" s="1"/>
      <c r="C913" s="1"/>
      <c r="D913" s="1"/>
      <c r="E913" s="1"/>
      <c r="V913" s="1"/>
    </row>
    <row r="914">
      <c r="A914" s="1"/>
      <c r="C914" s="1"/>
      <c r="D914" s="1"/>
      <c r="E914" s="1"/>
      <c r="V914" s="1"/>
    </row>
    <row r="915">
      <c r="A915" s="1"/>
      <c r="C915" s="1"/>
      <c r="D915" s="1"/>
      <c r="E915" s="1"/>
      <c r="V915" s="1"/>
    </row>
    <row r="916">
      <c r="A916" s="1"/>
      <c r="C916" s="1"/>
      <c r="D916" s="1"/>
      <c r="E916" s="1"/>
      <c r="V916" s="1"/>
    </row>
    <row r="917">
      <c r="A917" s="1"/>
      <c r="C917" s="1"/>
      <c r="D917" s="1"/>
      <c r="E917" s="1"/>
      <c r="V917" s="1"/>
    </row>
    <row r="918">
      <c r="A918" s="1"/>
      <c r="C918" s="1"/>
      <c r="D918" s="1"/>
      <c r="E918" s="1"/>
      <c r="V918" s="1"/>
    </row>
    <row r="919">
      <c r="A919" s="1"/>
      <c r="C919" s="1"/>
      <c r="D919" s="1"/>
      <c r="E919" s="1"/>
      <c r="V919" s="1"/>
    </row>
    <row r="920">
      <c r="A920" s="1"/>
      <c r="C920" s="1"/>
      <c r="D920" s="1"/>
      <c r="E920" s="1"/>
      <c r="V920" s="1"/>
    </row>
    <row r="921">
      <c r="A921" s="1"/>
      <c r="C921" s="1"/>
      <c r="D921" s="1"/>
      <c r="E921" s="1"/>
      <c r="V921" s="1"/>
    </row>
    <row r="922">
      <c r="A922" s="1"/>
      <c r="C922" s="1"/>
      <c r="D922" s="1"/>
      <c r="E922" s="1"/>
      <c r="V922" s="1"/>
    </row>
    <row r="923">
      <c r="A923" s="1"/>
      <c r="C923" s="1"/>
      <c r="D923" s="1"/>
      <c r="E923" s="1"/>
      <c r="V923" s="1"/>
    </row>
    <row r="924">
      <c r="A924" s="1"/>
      <c r="C924" s="1"/>
      <c r="D924" s="1"/>
      <c r="E924" s="1"/>
      <c r="V924" s="1"/>
    </row>
    <row r="925">
      <c r="A925" s="1"/>
      <c r="C925" s="1"/>
      <c r="D925" s="1"/>
      <c r="E925" s="1"/>
      <c r="V925" s="1"/>
    </row>
    <row r="926">
      <c r="A926" s="1"/>
      <c r="C926" s="1"/>
      <c r="D926" s="1"/>
      <c r="E926" s="1"/>
      <c r="V926" s="1"/>
    </row>
    <row r="927">
      <c r="A927" s="1"/>
      <c r="C927" s="1"/>
      <c r="D927" s="1"/>
      <c r="E927" s="1"/>
      <c r="V927" s="1"/>
    </row>
    <row r="928">
      <c r="A928" s="1"/>
      <c r="C928" s="1"/>
      <c r="D928" s="1"/>
      <c r="E928" s="1"/>
      <c r="V928" s="1"/>
    </row>
    <row r="929">
      <c r="A929" s="1"/>
      <c r="C929" s="1"/>
      <c r="D929" s="1"/>
      <c r="E929" s="1"/>
      <c r="V929" s="1"/>
    </row>
    <row r="930">
      <c r="A930" s="1"/>
      <c r="C930" s="1"/>
      <c r="D930" s="1"/>
      <c r="E930" s="1"/>
      <c r="V930" s="1"/>
    </row>
    <row r="931">
      <c r="A931" s="1"/>
      <c r="C931" s="1"/>
      <c r="D931" s="1"/>
      <c r="E931" s="1"/>
      <c r="V931" s="1"/>
    </row>
    <row r="932">
      <c r="A932" s="1"/>
      <c r="C932" s="1"/>
      <c r="D932" s="1"/>
      <c r="E932" s="1"/>
      <c r="V932" s="1"/>
    </row>
    <row r="933">
      <c r="A933" s="1"/>
      <c r="C933" s="1"/>
      <c r="D933" s="1"/>
      <c r="E933" s="1"/>
      <c r="V933" s="1"/>
    </row>
    <row r="934">
      <c r="A934" s="1"/>
      <c r="C934" s="1"/>
      <c r="D934" s="1"/>
      <c r="E934" s="1"/>
      <c r="V934" s="1"/>
    </row>
    <row r="935">
      <c r="A935" s="1"/>
      <c r="C935" s="1"/>
      <c r="D935" s="1"/>
      <c r="E935" s="1"/>
      <c r="V935" s="1"/>
    </row>
    <row r="936">
      <c r="A936" s="1"/>
      <c r="C936" s="1"/>
      <c r="D936" s="1"/>
      <c r="E936" s="1"/>
      <c r="V936" s="1"/>
    </row>
    <row r="937">
      <c r="A937" s="1"/>
      <c r="C937" s="1"/>
      <c r="D937" s="1"/>
      <c r="E937" s="1"/>
      <c r="V937" s="1"/>
    </row>
    <row r="938">
      <c r="A938" s="1"/>
      <c r="C938" s="1"/>
      <c r="D938" s="1"/>
      <c r="E938" s="1"/>
      <c r="V938" s="1"/>
    </row>
    <row r="939">
      <c r="A939" s="1"/>
      <c r="C939" s="1"/>
      <c r="D939" s="1"/>
      <c r="E939" s="1"/>
      <c r="V939" s="1"/>
    </row>
    <row r="940">
      <c r="A940" s="1"/>
      <c r="C940" s="1"/>
      <c r="D940" s="1"/>
      <c r="E940" s="1"/>
      <c r="V940" s="1"/>
    </row>
    <row r="941">
      <c r="A941" s="1"/>
      <c r="C941" s="1"/>
      <c r="D941" s="1"/>
      <c r="E941" s="1"/>
      <c r="V941" s="1"/>
    </row>
    <row r="942">
      <c r="A942" s="1"/>
      <c r="C942" s="1"/>
      <c r="D942" s="1"/>
      <c r="E942" s="1"/>
      <c r="V942" s="1"/>
    </row>
    <row r="943">
      <c r="A943" s="1"/>
      <c r="C943" s="1"/>
      <c r="D943" s="1"/>
      <c r="E943" s="1"/>
      <c r="V943" s="1"/>
    </row>
    <row r="944">
      <c r="A944" s="1"/>
      <c r="C944" s="1"/>
      <c r="D944" s="1"/>
      <c r="E944" s="1"/>
      <c r="V944" s="1"/>
    </row>
    <row r="945">
      <c r="A945" s="1"/>
      <c r="C945" s="1"/>
      <c r="D945" s="1"/>
      <c r="E945" s="1"/>
      <c r="V945" s="1"/>
    </row>
    <row r="946">
      <c r="A946" s="1"/>
      <c r="C946" s="1"/>
      <c r="D946" s="1"/>
      <c r="E946" s="1"/>
      <c r="V946" s="1"/>
    </row>
    <row r="947">
      <c r="A947" s="1"/>
      <c r="C947" s="1"/>
      <c r="D947" s="1"/>
      <c r="E947" s="1"/>
      <c r="V947" s="1"/>
    </row>
    <row r="948">
      <c r="A948" s="1"/>
      <c r="C948" s="1"/>
      <c r="D948" s="1"/>
      <c r="E948" s="1"/>
      <c r="V948" s="1"/>
    </row>
    <row r="949">
      <c r="A949" s="1"/>
      <c r="C949" s="1"/>
      <c r="D949" s="1"/>
      <c r="E949" s="1"/>
      <c r="V949" s="1"/>
    </row>
    <row r="950">
      <c r="A950" s="1"/>
      <c r="C950" s="1"/>
      <c r="D950" s="1"/>
      <c r="E950" s="1"/>
      <c r="V950" s="1"/>
    </row>
    <row r="951">
      <c r="A951" s="1"/>
      <c r="C951" s="1"/>
      <c r="D951" s="1"/>
      <c r="E951" s="1"/>
      <c r="V951" s="1"/>
    </row>
    <row r="952">
      <c r="A952" s="1"/>
      <c r="C952" s="1"/>
      <c r="D952" s="1"/>
      <c r="E952" s="1"/>
      <c r="V952" s="1"/>
    </row>
    <row r="953">
      <c r="A953" s="1"/>
      <c r="C953" s="1"/>
      <c r="D953" s="1"/>
      <c r="E953" s="1"/>
      <c r="V953" s="1"/>
    </row>
    <row r="954">
      <c r="A954" s="1"/>
      <c r="C954" s="1"/>
      <c r="D954" s="1"/>
      <c r="E954" s="1"/>
      <c r="V954" s="1"/>
    </row>
    <row r="955">
      <c r="A955" s="1"/>
      <c r="C955" s="1"/>
      <c r="D955" s="1"/>
      <c r="E955" s="1"/>
      <c r="V955" s="1"/>
    </row>
    <row r="956">
      <c r="A956" s="1"/>
      <c r="C956" s="1"/>
      <c r="D956" s="1"/>
      <c r="E956" s="1"/>
      <c r="V956" s="1"/>
    </row>
    <row r="957">
      <c r="A957" s="1"/>
      <c r="C957" s="1"/>
      <c r="D957" s="1"/>
      <c r="E957" s="1"/>
      <c r="V957" s="1"/>
    </row>
    <row r="958">
      <c r="A958" s="1"/>
      <c r="C958" s="1"/>
      <c r="D958" s="1"/>
      <c r="E958" s="1"/>
      <c r="V958" s="1"/>
    </row>
    <row r="959">
      <c r="A959" s="1"/>
      <c r="C959" s="1"/>
      <c r="D959" s="1"/>
      <c r="E959" s="1"/>
      <c r="V959" s="1"/>
    </row>
    <row r="960">
      <c r="A960" s="1"/>
      <c r="C960" s="1"/>
      <c r="D960" s="1"/>
      <c r="E960" s="1"/>
      <c r="V960" s="1"/>
    </row>
    <row r="961">
      <c r="A961" s="1"/>
      <c r="C961" s="1"/>
      <c r="D961" s="1"/>
      <c r="E961" s="1"/>
      <c r="V961" s="1"/>
    </row>
    <row r="962">
      <c r="A962" s="1"/>
      <c r="C962" s="1"/>
      <c r="D962" s="1"/>
      <c r="E962" s="1"/>
      <c r="V962" s="1"/>
    </row>
    <row r="963">
      <c r="A963" s="1"/>
      <c r="C963" s="1"/>
      <c r="D963" s="1"/>
      <c r="E963" s="1"/>
      <c r="V963" s="1"/>
    </row>
    <row r="964">
      <c r="A964" s="1"/>
      <c r="C964" s="1"/>
      <c r="D964" s="1"/>
      <c r="E964" s="1"/>
      <c r="V964" s="1"/>
    </row>
    <row r="965">
      <c r="A965" s="1"/>
      <c r="C965" s="1"/>
      <c r="D965" s="1"/>
      <c r="E965" s="1"/>
      <c r="V965" s="1"/>
    </row>
    <row r="966">
      <c r="A966" s="1"/>
      <c r="C966" s="1"/>
      <c r="D966" s="1"/>
      <c r="E966" s="1"/>
      <c r="V966" s="1"/>
    </row>
    <row r="967">
      <c r="A967" s="1"/>
      <c r="C967" s="1"/>
      <c r="D967" s="1"/>
      <c r="E967" s="1"/>
      <c r="V967" s="1"/>
    </row>
    <row r="968">
      <c r="A968" s="1"/>
      <c r="C968" s="1"/>
      <c r="D968" s="1"/>
      <c r="E968" s="1"/>
      <c r="V968" s="1"/>
    </row>
    <row r="969">
      <c r="A969" s="1"/>
      <c r="C969" s="1"/>
      <c r="D969" s="1"/>
      <c r="E969" s="1"/>
      <c r="V969" s="1"/>
    </row>
    <row r="970">
      <c r="A970" s="1"/>
      <c r="C970" s="1"/>
      <c r="D970" s="1"/>
      <c r="E970" s="1"/>
      <c r="V970" s="1"/>
    </row>
    <row r="971">
      <c r="A971" s="1"/>
      <c r="C971" s="1"/>
      <c r="D971" s="1"/>
      <c r="E971" s="1"/>
      <c r="V971" s="1"/>
    </row>
    <row r="972">
      <c r="A972" s="1"/>
      <c r="C972" s="1"/>
      <c r="D972" s="1"/>
      <c r="E972" s="1"/>
      <c r="V972" s="1"/>
    </row>
    <row r="973">
      <c r="A973" s="1"/>
      <c r="C973" s="1"/>
      <c r="D973" s="1"/>
      <c r="E973" s="1"/>
      <c r="V973" s="1"/>
    </row>
  </sheetData>
  <mergeCells count="7">
    <mergeCell ref="A1:E1"/>
    <mergeCell ref="A6:G8"/>
    <mergeCell ref="H6:N6"/>
    <mergeCell ref="H7:N7"/>
    <mergeCell ref="H8:I8"/>
    <mergeCell ref="J8:K8"/>
    <mergeCell ref="L8:M8"/>
  </mergeCells>
  <dataValidations>
    <dataValidation type="list" allowBlank="1" showErrorMessage="1" sqref="B10:B17">
      <formula1>'2NDSORTEDL'!$B$2:$B973</formula1>
    </dataValidation>
  </dataValidations>
  <hyperlinks>
    <hyperlink r:id="rId1" ref="A9"/>
  </hyperlinks>
  <printOptions horizontalCentered="1"/>
  <pageMargins bottom="0.75" footer="0.0" header="0.0" left="0.7" right="0.7" top="0.75"/>
  <pageSetup fitToHeight="0" paperSize="9" cellComments="atEnd" orientation="landscape" pageOrder="overThenDown"/>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cols>
    <col customWidth="1" min="1" max="1" width="7.25"/>
    <col customWidth="1" min="2" max="2" width="43.63"/>
    <col collapsed="1" customWidth="1" min="3" max="3" width="9.63"/>
    <col customWidth="1" hidden="1" min="4" max="4" width="9.75" outlineLevel="1"/>
    <col customWidth="1" min="5" max="5" width="4.75"/>
    <col customWidth="1" min="6" max="6" width="6.38"/>
    <col customWidth="1" min="7" max="7" width="7.38"/>
    <col collapsed="1" customWidth="1" min="8" max="8" width="10.5"/>
    <col customWidth="1" hidden="1" min="9" max="9" width="10.5" outlineLevel="1"/>
    <col customWidth="1" hidden="1" min="10" max="10" width="8.38" outlineLevel="1"/>
    <col customWidth="1" hidden="1" min="11" max="11" width="3.88" outlineLevel="1"/>
    <col hidden="1" min="12" max="12" width="12.63" outlineLevel="1"/>
    <col customWidth="1" hidden="1" min="13" max="13" width="7.38" outlineLevel="1"/>
    <col hidden="1" min="14" max="15" width="12.63" outlineLevel="1"/>
    <col customWidth="1" hidden="1" min="16" max="16" width="8.5" outlineLevel="1"/>
    <col hidden="1" min="17" max="33" width="12.63" outlineLevel="1"/>
    <col customWidth="1" min="34" max="34" width="5.13"/>
  </cols>
  <sheetData>
    <row r="1" ht="64.5" customHeight="1">
      <c r="A1" s="238"/>
      <c r="B1" s="238"/>
      <c r="C1" s="238"/>
      <c r="D1" s="238"/>
      <c r="E1" s="238"/>
      <c r="F1" s="238"/>
      <c r="G1" s="238"/>
      <c r="H1" s="238"/>
      <c r="I1" s="238"/>
      <c r="N1" s="238">
        <v>10.0</v>
      </c>
      <c r="O1" s="238"/>
      <c r="P1" s="238"/>
      <c r="Q1" s="238">
        <v>2.0</v>
      </c>
      <c r="R1" s="238"/>
      <c r="S1" s="238"/>
      <c r="T1" s="238"/>
      <c r="U1" s="238"/>
      <c r="V1" s="238"/>
      <c r="W1" s="238"/>
      <c r="X1" s="238"/>
      <c r="Y1" s="238"/>
      <c r="Z1" s="238"/>
      <c r="AA1" s="238"/>
      <c r="AB1" s="238"/>
      <c r="AC1" s="238"/>
      <c r="AD1" s="238"/>
      <c r="AE1" s="238"/>
      <c r="AF1" s="238"/>
      <c r="AG1" s="238"/>
      <c r="AH1" s="238"/>
    </row>
    <row r="2">
      <c r="A2" s="264"/>
      <c r="B2" s="251"/>
      <c r="C2" s="251"/>
      <c r="D2" s="265"/>
      <c r="E2" s="265"/>
      <c r="F2" s="265"/>
      <c r="G2" s="265"/>
      <c r="H2" s="265"/>
      <c r="I2" s="265"/>
      <c r="J2" s="251"/>
      <c r="K2" s="242"/>
      <c r="L2" s="242"/>
      <c r="M2" s="242"/>
      <c r="N2" s="250"/>
      <c r="O2" s="250"/>
      <c r="P2" s="251"/>
      <c r="Q2" s="250"/>
      <c r="R2" s="250"/>
      <c r="S2" s="250"/>
      <c r="T2" s="242"/>
      <c r="U2" s="242"/>
      <c r="V2" s="250"/>
      <c r="W2" s="251"/>
      <c r="X2" s="250"/>
      <c r="Y2" s="250"/>
      <c r="Z2" s="250"/>
      <c r="AA2" s="242"/>
      <c r="AB2" s="250"/>
      <c r="AC2" s="251"/>
      <c r="AD2" s="250"/>
      <c r="AE2" s="250"/>
      <c r="AF2" s="250"/>
      <c r="AG2" s="250"/>
      <c r="AH2" s="250"/>
    </row>
    <row r="3">
      <c r="A3" s="281" t="s">
        <v>7417</v>
      </c>
      <c r="I3" s="265"/>
      <c r="J3" s="251"/>
      <c r="K3" s="242"/>
      <c r="L3" s="242"/>
      <c r="M3" s="242"/>
      <c r="N3" s="250"/>
      <c r="O3" s="250"/>
      <c r="P3" s="251"/>
      <c r="Q3" s="250"/>
      <c r="R3" s="250"/>
      <c r="S3" s="250"/>
      <c r="T3" s="242"/>
      <c r="U3" s="242"/>
      <c r="V3" s="250"/>
      <c r="W3" s="251"/>
      <c r="X3" s="250"/>
      <c r="Y3" s="250"/>
      <c r="Z3" s="250"/>
      <c r="AA3" s="242"/>
      <c r="AB3" s="250"/>
      <c r="AC3" s="251"/>
      <c r="AD3" s="250"/>
      <c r="AE3" s="250"/>
      <c r="AF3" s="250"/>
      <c r="AG3" s="250"/>
      <c r="AH3" s="250"/>
    </row>
    <row r="4" ht="5.25" customHeight="1">
      <c r="A4" s="282"/>
      <c r="B4" s="283"/>
      <c r="C4" s="283"/>
      <c r="D4" s="283"/>
      <c r="E4" s="283"/>
      <c r="F4" s="283"/>
      <c r="G4" s="283"/>
      <c r="H4" s="283"/>
      <c r="I4" s="265"/>
      <c r="J4" s="251"/>
      <c r="K4" s="242"/>
      <c r="L4" s="242"/>
      <c r="M4" s="242"/>
      <c r="N4" s="250"/>
      <c r="O4" s="250"/>
      <c r="P4" s="251"/>
      <c r="Q4" s="250"/>
      <c r="R4" s="250"/>
      <c r="S4" s="250"/>
      <c r="T4" s="242"/>
      <c r="U4" s="242"/>
      <c r="V4" s="250"/>
      <c r="W4" s="251"/>
      <c r="X4" s="250"/>
      <c r="Y4" s="250"/>
      <c r="Z4" s="250"/>
      <c r="AA4" s="242"/>
      <c r="AB4" s="250"/>
      <c r="AC4" s="251"/>
      <c r="AD4" s="250"/>
      <c r="AE4" s="250"/>
      <c r="AF4" s="250"/>
      <c r="AG4" s="250"/>
      <c r="AH4" s="284"/>
    </row>
    <row r="5">
      <c r="A5" s="285" t="s">
        <v>7418</v>
      </c>
      <c r="I5" s="265"/>
      <c r="J5" s="251"/>
      <c r="K5" s="242"/>
      <c r="L5" s="242"/>
      <c r="M5" s="242"/>
      <c r="N5" s="250"/>
      <c r="O5" s="250"/>
      <c r="P5" s="251"/>
      <c r="Q5" s="250"/>
      <c r="R5" s="250"/>
      <c r="S5" s="250"/>
      <c r="T5" s="242"/>
      <c r="U5" s="242"/>
      <c r="V5" s="250"/>
      <c r="W5" s="251"/>
      <c r="X5" s="250"/>
      <c r="Y5" s="250"/>
      <c r="Z5" s="250"/>
      <c r="AA5" s="242"/>
      <c r="AB5" s="250"/>
      <c r="AC5" s="251"/>
      <c r="AD5" s="250"/>
      <c r="AE5" s="250"/>
      <c r="AF5" s="250"/>
      <c r="AG5" s="250"/>
      <c r="AH5" s="250"/>
    </row>
    <row r="6" ht="6.0" customHeight="1">
      <c r="A6" s="286"/>
      <c r="B6" s="287"/>
      <c r="C6" s="287"/>
      <c r="D6" s="288"/>
      <c r="E6" s="288"/>
      <c r="F6" s="288"/>
      <c r="G6" s="288"/>
      <c r="H6" s="288"/>
      <c r="I6" s="265"/>
      <c r="J6" s="251"/>
      <c r="K6" s="242"/>
      <c r="L6" s="242"/>
      <c r="M6" s="242"/>
      <c r="N6" s="250"/>
      <c r="O6" s="250"/>
      <c r="P6" s="251"/>
      <c r="Q6" s="250"/>
      <c r="R6" s="250"/>
      <c r="S6" s="250"/>
      <c r="T6" s="242"/>
      <c r="U6" s="242"/>
      <c r="V6" s="250"/>
      <c r="W6" s="251"/>
      <c r="X6" s="250"/>
      <c r="Y6" s="250"/>
      <c r="Z6" s="250"/>
      <c r="AA6" s="242"/>
      <c r="AB6" s="250"/>
      <c r="AC6" s="251"/>
      <c r="AD6" s="250"/>
      <c r="AE6" s="250"/>
      <c r="AF6" s="250"/>
      <c r="AG6" s="250"/>
      <c r="AH6" s="250"/>
    </row>
    <row r="7">
      <c r="A7" s="289" t="s">
        <v>7419</v>
      </c>
      <c r="I7" s="265"/>
      <c r="J7" s="251"/>
      <c r="K7" s="242"/>
      <c r="L7" s="242"/>
      <c r="M7" s="242"/>
      <c r="N7" s="250"/>
      <c r="O7" s="250"/>
      <c r="P7" s="251"/>
      <c r="Q7" s="250"/>
      <c r="R7" s="250"/>
      <c r="S7" s="250"/>
      <c r="T7" s="242"/>
      <c r="U7" s="242"/>
      <c r="V7" s="250"/>
      <c r="W7" s="251"/>
      <c r="X7" s="250"/>
      <c r="Y7" s="250"/>
      <c r="Z7" s="250"/>
      <c r="AA7" s="242"/>
      <c r="AB7" s="250"/>
      <c r="AC7" s="251"/>
      <c r="AD7" s="250"/>
      <c r="AE7" s="250"/>
      <c r="AF7" s="250"/>
      <c r="AG7" s="250"/>
      <c r="AH7" s="250"/>
    </row>
    <row r="8" ht="6.0" customHeight="1">
      <c r="A8" s="290"/>
      <c r="B8" s="290"/>
      <c r="C8" s="290"/>
      <c r="D8" s="290"/>
      <c r="E8" s="290"/>
      <c r="F8" s="290"/>
      <c r="G8" s="290"/>
      <c r="H8" s="290"/>
      <c r="I8" s="265"/>
      <c r="J8" s="251"/>
      <c r="K8" s="242"/>
      <c r="L8" s="242"/>
      <c r="M8" s="242"/>
      <c r="N8" s="250"/>
      <c r="O8" s="250"/>
      <c r="P8" s="251"/>
      <c r="Q8" s="250"/>
      <c r="R8" s="250"/>
      <c r="S8" s="250"/>
      <c r="T8" s="242"/>
      <c r="U8" s="242"/>
      <c r="V8" s="250"/>
      <c r="W8" s="251"/>
      <c r="X8" s="250"/>
      <c r="Y8" s="250"/>
      <c r="Z8" s="250"/>
      <c r="AA8" s="242"/>
      <c r="AB8" s="250"/>
      <c r="AC8" s="251"/>
      <c r="AD8" s="250"/>
      <c r="AE8" s="250"/>
      <c r="AF8" s="250"/>
      <c r="AG8" s="250"/>
      <c r="AH8" s="291"/>
    </row>
    <row r="9">
      <c r="A9" s="292" t="s">
        <v>7420</v>
      </c>
      <c r="B9" s="283"/>
      <c r="C9" s="283"/>
      <c r="D9" s="283"/>
      <c r="E9" s="283"/>
      <c r="F9" s="283"/>
      <c r="G9" s="283"/>
      <c r="H9" s="283"/>
      <c r="I9" s="265"/>
      <c r="J9" s="251"/>
      <c r="K9" s="242"/>
      <c r="L9" s="242"/>
      <c r="M9" s="242"/>
      <c r="N9" s="250"/>
      <c r="O9" s="250"/>
      <c r="P9" s="251"/>
      <c r="Q9" s="250"/>
      <c r="R9" s="250"/>
      <c r="S9" s="250"/>
      <c r="T9" s="242"/>
      <c r="U9" s="242"/>
      <c r="V9" s="250"/>
      <c r="W9" s="251"/>
      <c r="X9" s="250"/>
      <c r="Y9" s="250"/>
      <c r="Z9" s="250"/>
      <c r="AA9" s="242"/>
      <c r="AB9" s="250"/>
      <c r="AC9" s="251"/>
      <c r="AD9" s="250"/>
      <c r="AE9" s="250"/>
      <c r="AF9" s="250"/>
      <c r="AG9" s="250"/>
      <c r="AH9" s="284"/>
    </row>
    <row r="10">
      <c r="A10" s="264"/>
      <c r="B10" s="251"/>
      <c r="C10" s="251"/>
      <c r="D10" s="265"/>
      <c r="E10" s="265"/>
      <c r="F10" s="265"/>
      <c r="G10" s="265"/>
      <c r="H10" s="265"/>
      <c r="I10" s="265"/>
      <c r="J10" s="251"/>
      <c r="K10" s="242"/>
      <c r="L10" s="242"/>
      <c r="M10" s="242"/>
      <c r="N10" s="250"/>
      <c r="O10" s="250"/>
      <c r="P10" s="251"/>
      <c r="Q10" s="250"/>
      <c r="R10" s="250"/>
      <c r="S10" s="250"/>
      <c r="T10" s="242"/>
      <c r="U10" s="242"/>
      <c r="V10" s="250"/>
      <c r="W10" s="251"/>
      <c r="X10" s="250"/>
      <c r="Y10" s="250"/>
      <c r="Z10" s="250"/>
      <c r="AA10" s="242"/>
      <c r="AB10" s="250"/>
      <c r="AC10" s="251"/>
      <c r="AD10" s="250"/>
      <c r="AE10" s="250"/>
      <c r="AF10" s="250"/>
      <c r="AG10" s="250"/>
      <c r="AH10" s="250"/>
    </row>
    <row r="11">
      <c r="A11" s="264"/>
      <c r="B11" s="251"/>
      <c r="C11" s="251"/>
      <c r="D11" s="265"/>
      <c r="E11" s="265"/>
      <c r="F11" s="293" t="s">
        <v>7421</v>
      </c>
      <c r="I11" s="265"/>
      <c r="J11" s="251"/>
      <c r="K11" s="242"/>
      <c r="L11" s="242"/>
      <c r="M11" s="242"/>
      <c r="N11" s="250"/>
      <c r="O11" s="250"/>
      <c r="P11" s="251"/>
      <c r="Q11" s="250"/>
      <c r="R11" s="250"/>
      <c r="S11" s="250"/>
      <c r="T11" s="242"/>
      <c r="U11" s="242"/>
      <c r="V11" s="250"/>
      <c r="W11" s="251"/>
      <c r="X11" s="250"/>
      <c r="Y11" s="250"/>
      <c r="Z11" s="250"/>
      <c r="AA11" s="242"/>
      <c r="AB11" s="250"/>
      <c r="AC11" s="251"/>
      <c r="AD11" s="250"/>
      <c r="AE11" s="250"/>
      <c r="AF11" s="250"/>
      <c r="AG11" s="250"/>
      <c r="AH11" s="250"/>
    </row>
    <row r="12">
      <c r="A12" s="294" t="s">
        <v>7422</v>
      </c>
      <c r="C12" s="251"/>
      <c r="D12" s="265"/>
      <c r="E12" s="265"/>
      <c r="F12" s="265"/>
      <c r="G12" s="265"/>
      <c r="H12" s="265"/>
      <c r="I12" s="265"/>
      <c r="J12" s="251"/>
      <c r="K12" s="242"/>
      <c r="L12" s="242"/>
      <c r="M12" s="242"/>
      <c r="N12" s="250"/>
      <c r="O12" s="250"/>
      <c r="P12" s="251"/>
      <c r="Q12" s="250"/>
      <c r="R12" s="250"/>
      <c r="S12" s="250"/>
      <c r="T12" s="242"/>
      <c r="U12" s="242"/>
      <c r="V12" s="250"/>
      <c r="W12" s="251"/>
      <c r="X12" s="250"/>
      <c r="Y12" s="250"/>
      <c r="Z12" s="250"/>
      <c r="AA12" s="242"/>
      <c r="AB12" s="250"/>
      <c r="AC12" s="251"/>
      <c r="AD12" s="250"/>
      <c r="AE12" s="250"/>
      <c r="AF12" s="250"/>
      <c r="AG12" s="250"/>
      <c r="AH12" s="250"/>
    </row>
    <row r="13">
      <c r="A13" s="294" t="s">
        <v>7423</v>
      </c>
      <c r="B13" s="251"/>
      <c r="C13" s="251"/>
      <c r="D13" s="265"/>
      <c r="E13" s="265"/>
      <c r="F13" s="265"/>
      <c r="G13" s="265"/>
      <c r="H13" s="265"/>
      <c r="I13" s="265"/>
      <c r="J13" s="251"/>
      <c r="K13" s="242"/>
      <c r="L13" s="242"/>
      <c r="M13" s="242"/>
      <c r="N13" s="250"/>
      <c r="O13" s="250"/>
      <c r="P13" s="251"/>
      <c r="Q13" s="250"/>
      <c r="R13" s="250"/>
      <c r="S13" s="250"/>
      <c r="T13" s="242"/>
      <c r="U13" s="242"/>
      <c r="V13" s="250"/>
      <c r="W13" s="251"/>
      <c r="X13" s="250"/>
      <c r="Y13" s="250"/>
      <c r="Z13" s="250"/>
      <c r="AA13" s="242"/>
      <c r="AB13" s="250"/>
      <c r="AC13" s="251"/>
      <c r="AD13" s="250"/>
      <c r="AE13" s="250"/>
      <c r="AF13" s="250"/>
      <c r="AG13" s="250"/>
      <c r="AH13" s="250"/>
    </row>
    <row r="14">
      <c r="A14" s="294" t="s">
        <v>7424</v>
      </c>
      <c r="B14" s="251"/>
      <c r="C14" s="251"/>
      <c r="D14" s="265"/>
      <c r="E14" s="265"/>
      <c r="F14" s="265"/>
      <c r="G14" s="265"/>
      <c r="H14" s="265"/>
      <c r="I14" s="265"/>
      <c r="J14" s="251"/>
      <c r="K14" s="242"/>
      <c r="L14" s="242"/>
      <c r="M14" s="242"/>
      <c r="N14" s="250"/>
      <c r="O14" s="250"/>
      <c r="P14" s="251"/>
      <c r="Q14" s="250"/>
      <c r="R14" s="250"/>
      <c r="S14" s="250"/>
      <c r="T14" s="242"/>
      <c r="U14" s="242"/>
      <c r="V14" s="250"/>
      <c r="W14" s="251"/>
      <c r="X14" s="250"/>
      <c r="Y14" s="250"/>
      <c r="Z14" s="250"/>
      <c r="AA14" s="242"/>
      <c r="AB14" s="250"/>
      <c r="AC14" s="251"/>
      <c r="AD14" s="250"/>
      <c r="AE14" s="250"/>
      <c r="AF14" s="250"/>
      <c r="AG14" s="250"/>
      <c r="AH14" s="250"/>
    </row>
    <row r="15">
      <c r="A15" s="294"/>
      <c r="B15" s="251"/>
      <c r="C15" s="251"/>
      <c r="D15" s="265"/>
      <c r="E15" s="265"/>
      <c r="F15" s="265"/>
      <c r="G15" s="265"/>
      <c r="H15" s="265"/>
      <c r="I15" s="265"/>
      <c r="J15" s="251"/>
      <c r="K15" s="242"/>
      <c r="L15" s="242"/>
      <c r="M15" s="242"/>
      <c r="N15" s="250"/>
      <c r="O15" s="250"/>
      <c r="P15" s="251"/>
      <c r="Q15" s="250"/>
      <c r="R15" s="250"/>
      <c r="S15" s="250"/>
      <c r="T15" s="242"/>
      <c r="U15" s="242"/>
      <c r="V15" s="250"/>
      <c r="W15" s="251"/>
      <c r="X15" s="250"/>
      <c r="Y15" s="250"/>
      <c r="Z15" s="250"/>
      <c r="AA15" s="242"/>
      <c r="AB15" s="250"/>
      <c r="AC15" s="251"/>
      <c r="AD15" s="250"/>
      <c r="AE15" s="250"/>
      <c r="AF15" s="250"/>
      <c r="AG15" s="250"/>
      <c r="AH15" s="250"/>
    </row>
    <row r="16">
      <c r="A16" s="294" t="s">
        <v>7425</v>
      </c>
      <c r="B16" s="251"/>
      <c r="C16" s="251"/>
      <c r="D16" s="265"/>
      <c r="E16" s="265"/>
      <c r="F16" s="265"/>
      <c r="G16" s="265"/>
      <c r="H16" s="265"/>
      <c r="I16" s="265"/>
      <c r="J16" s="251"/>
      <c r="K16" s="242"/>
      <c r="L16" s="242"/>
      <c r="M16" s="242"/>
      <c r="N16" s="250"/>
      <c r="O16" s="250"/>
      <c r="P16" s="251"/>
      <c r="Q16" s="250"/>
      <c r="R16" s="250"/>
      <c r="S16" s="250"/>
      <c r="T16" s="242"/>
      <c r="U16" s="242"/>
      <c r="V16" s="250"/>
      <c r="W16" s="251"/>
      <c r="X16" s="250"/>
      <c r="Y16" s="250"/>
      <c r="Z16" s="250"/>
      <c r="AA16" s="242"/>
      <c r="AB16" s="250"/>
      <c r="AC16" s="251"/>
      <c r="AD16" s="250"/>
      <c r="AE16" s="250"/>
      <c r="AF16" s="250"/>
      <c r="AG16" s="250"/>
      <c r="AH16" s="250"/>
    </row>
    <row r="17">
      <c r="A17" s="294" t="s">
        <v>7426</v>
      </c>
      <c r="B17" s="251"/>
      <c r="C17" s="251"/>
      <c r="D17" s="265"/>
      <c r="E17" s="265"/>
      <c r="F17" s="265"/>
      <c r="G17" s="265"/>
      <c r="H17" s="265"/>
      <c r="I17" s="265"/>
      <c r="J17" s="251"/>
      <c r="K17" s="242"/>
      <c r="L17" s="242"/>
      <c r="M17" s="242"/>
      <c r="N17" s="250"/>
      <c r="O17" s="250"/>
      <c r="P17" s="251"/>
      <c r="Q17" s="250"/>
      <c r="R17" s="250"/>
      <c r="S17" s="250"/>
      <c r="T17" s="242"/>
      <c r="U17" s="242"/>
      <c r="V17" s="250"/>
      <c r="W17" s="251"/>
      <c r="X17" s="250"/>
      <c r="Y17" s="250"/>
      <c r="Z17" s="250"/>
      <c r="AA17" s="242"/>
      <c r="AB17" s="250"/>
      <c r="AC17" s="251"/>
      <c r="AD17" s="250"/>
      <c r="AE17" s="250"/>
      <c r="AF17" s="250"/>
      <c r="AG17" s="250"/>
      <c r="AH17" s="250"/>
    </row>
    <row r="18">
      <c r="A18" s="295" t="s">
        <v>7428</v>
      </c>
      <c r="B18" s="240" t="s">
        <v>7358</v>
      </c>
      <c r="C18" s="240" t="s">
        <v>7359</v>
      </c>
      <c r="D18" s="241" t="s">
        <v>7360</v>
      </c>
      <c r="E18" s="241" t="s">
        <v>7342</v>
      </c>
      <c r="F18" s="241" t="s">
        <v>7371</v>
      </c>
      <c r="G18" s="241" t="s">
        <v>7430</v>
      </c>
      <c r="H18" s="241" t="s">
        <v>7400</v>
      </c>
      <c r="I18" s="241" t="s">
        <v>7361</v>
      </c>
      <c r="J18" s="240" t="s">
        <v>7362</v>
      </c>
      <c r="K18" s="242"/>
      <c r="L18" s="242"/>
      <c r="M18" s="242"/>
      <c r="N18" s="250" t="s">
        <v>7371</v>
      </c>
      <c r="O18" s="250" t="s">
        <v>7372</v>
      </c>
      <c r="P18" s="251" t="s">
        <v>7373</v>
      </c>
      <c r="Q18" s="250" t="s">
        <v>7374</v>
      </c>
      <c r="R18" s="250" t="s">
        <v>7375</v>
      </c>
      <c r="S18" s="250" t="s">
        <v>7376</v>
      </c>
      <c r="T18" s="242"/>
      <c r="U18" s="242"/>
      <c r="V18" s="250" t="s">
        <v>7372</v>
      </c>
      <c r="W18" s="251" t="s">
        <v>7373</v>
      </c>
      <c r="X18" s="250" t="s">
        <v>7374</v>
      </c>
      <c r="Y18" s="250" t="s">
        <v>7375</v>
      </c>
      <c r="Z18" s="250" t="s">
        <v>7376</v>
      </c>
      <c r="AA18" s="242"/>
      <c r="AB18" s="250" t="s">
        <v>7372</v>
      </c>
      <c r="AC18" s="251" t="s">
        <v>7373</v>
      </c>
      <c r="AD18" s="250" t="s">
        <v>7374</v>
      </c>
      <c r="AE18" s="250" t="s">
        <v>7375</v>
      </c>
      <c r="AF18" s="250" t="s">
        <v>7376</v>
      </c>
      <c r="AG18" s="250"/>
      <c r="AH18" s="250"/>
    </row>
    <row r="19">
      <c r="A19" s="230">
        <f t="shared" ref="A19:A26" si="1">ROW()-row(A$18)</f>
        <v>1</v>
      </c>
      <c r="B19" s="243" t="s">
        <v>4747</v>
      </c>
      <c r="C19" s="244" t="s">
        <v>7389</v>
      </c>
      <c r="D19" s="208">
        <v>30.0</v>
      </c>
      <c r="E19" s="208">
        <v>250.0</v>
      </c>
      <c r="F19" s="245">
        <f t="shared" ref="F19:F26" si="2">N19</f>
        <v>30</v>
      </c>
      <c r="G19" s="245">
        <f t="shared" ref="G19:G26" si="3">I19</f>
        <v>10.8</v>
      </c>
      <c r="H19" s="245">
        <f t="shared" ref="H19:H26" si="4">round(E19*G19,2)</f>
        <v>2700</v>
      </c>
      <c r="I19" s="245">
        <v>10.8</v>
      </c>
      <c r="J19" s="246">
        <f t="shared" ref="J19:J26" si="5">E19*I19</f>
        <v>2700</v>
      </c>
      <c r="N19" s="296">
        <f>'Copy of comparative statement'!F10</f>
        <v>30</v>
      </c>
      <c r="O19" s="252">
        <f t="shared" ref="O19:O26" si="6">(N19-I19)/N19</f>
        <v>0.64</v>
      </c>
      <c r="P19" s="9">
        <v>5.0</v>
      </c>
      <c r="Q19" s="22">
        <f t="shared" ref="Q19:Q26" si="7">ROUND(I19*(100/105),2)</f>
        <v>10.29</v>
      </c>
      <c r="R19" s="22">
        <f t="shared" ref="R19:R23" si="8">ROUND(Q19*P19%,2)</f>
        <v>0.51</v>
      </c>
      <c r="S19" s="7">
        <v>10.8</v>
      </c>
      <c r="T19" s="248">
        <f t="shared" ref="T19:T26" si="9">I19-S19</f>
        <v>0</v>
      </c>
      <c r="V19" s="252">
        <f t="shared" ref="V19:V26" si="10">IF(O19=0,0,O19-V$1%*O19)</f>
        <v>0.64</v>
      </c>
      <c r="W19" s="1">
        <f t="shared" ref="W19:W26" si="11">P19</f>
        <v>5</v>
      </c>
      <c r="X19" s="248">
        <f t="shared" ref="X19:X26" si="12">IF(O19&gt;0, ROUND(N19-V19*N19,2),ROUND(N19*(100/(100+W19)),2))</f>
        <v>10.8</v>
      </c>
      <c r="Y19" s="22">
        <f t="shared" ref="Y19:Y26" si="13">ROUND(X19*W19%,2)</f>
        <v>0.54</v>
      </c>
      <c r="Z19" s="248">
        <f t="shared" ref="Z19:Z26" si="14">X19+Y19</f>
        <v>11.34</v>
      </c>
      <c r="AA19" s="248">
        <f t="shared" ref="AA19:AA26" si="15">N19-Z19</f>
        <v>18.66</v>
      </c>
      <c r="AB19" s="252">
        <f t="shared" ref="AB19:AB26" si="16">IF(O19=0,0,O19-AB$1%*O19)</f>
        <v>0.64</v>
      </c>
      <c r="AC19" s="1">
        <f t="shared" ref="AC19:AC26" si="17">W19</f>
        <v>5</v>
      </c>
      <c r="AD19" s="248">
        <f t="shared" ref="AD19:AD26" si="18">IF(O19&gt;0, ROUND(N19-AB19*N19,2),ROUND(N19*(100/(100+AC19)),2))</f>
        <v>10.8</v>
      </c>
      <c r="AE19" s="22">
        <f t="shared" ref="AE19:AE26" si="19">ROUND(AD19*AC19%,2)</f>
        <v>0.54</v>
      </c>
      <c r="AF19" s="248">
        <f t="shared" ref="AF19:AF26" si="20">AD19+AE19</f>
        <v>11.34</v>
      </c>
      <c r="AG19" s="248">
        <f t="shared" ref="AG19:AG26" si="21">N19-AF19</f>
        <v>18.66</v>
      </c>
    </row>
    <row r="20">
      <c r="A20" s="230">
        <f t="shared" si="1"/>
        <v>2</v>
      </c>
      <c r="B20" s="243" t="s">
        <v>3005</v>
      </c>
      <c r="C20" s="244" t="s">
        <v>7365</v>
      </c>
      <c r="D20" s="208">
        <v>2.0</v>
      </c>
      <c r="E20" s="208">
        <v>250.0</v>
      </c>
      <c r="F20" s="245">
        <f t="shared" si="2"/>
        <v>14</v>
      </c>
      <c r="G20" s="245">
        <f t="shared" si="3"/>
        <v>5.38</v>
      </c>
      <c r="H20" s="245">
        <f t="shared" si="4"/>
        <v>1345</v>
      </c>
      <c r="I20" s="245">
        <v>5.38</v>
      </c>
      <c r="J20" s="246">
        <f t="shared" si="5"/>
        <v>1345</v>
      </c>
      <c r="N20" s="296">
        <f>'Copy of comparative statement'!F11</f>
        <v>14</v>
      </c>
      <c r="O20" s="252">
        <f t="shared" si="6"/>
        <v>0.6157142857</v>
      </c>
      <c r="P20" s="9">
        <v>5.0</v>
      </c>
      <c r="Q20" s="22">
        <f t="shared" si="7"/>
        <v>5.12</v>
      </c>
      <c r="R20" s="22">
        <f t="shared" si="8"/>
        <v>0.26</v>
      </c>
      <c r="S20" s="22">
        <f t="shared" ref="S20:S26" si="22">Q20+R20</f>
        <v>5.38</v>
      </c>
      <c r="T20" s="248">
        <f t="shared" si="9"/>
        <v>0</v>
      </c>
      <c r="V20" s="252">
        <f t="shared" si="10"/>
        <v>0.6157142857</v>
      </c>
      <c r="W20" s="1">
        <f t="shared" si="11"/>
        <v>5</v>
      </c>
      <c r="X20" s="248">
        <f t="shared" si="12"/>
        <v>5.38</v>
      </c>
      <c r="Y20" s="22">
        <f t="shared" si="13"/>
        <v>0.27</v>
      </c>
      <c r="Z20" s="248">
        <f t="shared" si="14"/>
        <v>5.65</v>
      </c>
      <c r="AA20" s="248">
        <f t="shared" si="15"/>
        <v>8.35</v>
      </c>
      <c r="AB20" s="252">
        <f t="shared" si="16"/>
        <v>0.6157142857</v>
      </c>
      <c r="AC20" s="1">
        <f t="shared" si="17"/>
        <v>5</v>
      </c>
      <c r="AD20" s="248">
        <f t="shared" si="18"/>
        <v>5.38</v>
      </c>
      <c r="AE20" s="22">
        <f t="shared" si="19"/>
        <v>0.27</v>
      </c>
      <c r="AF20" s="248">
        <f t="shared" si="20"/>
        <v>5.65</v>
      </c>
      <c r="AG20" s="248">
        <f t="shared" si="21"/>
        <v>8.35</v>
      </c>
    </row>
    <row r="21">
      <c r="A21" s="230">
        <f t="shared" si="1"/>
        <v>3</v>
      </c>
      <c r="B21" s="243" t="s">
        <v>4695</v>
      </c>
      <c r="C21" s="244" t="s">
        <v>7365</v>
      </c>
      <c r="D21" s="208">
        <v>1.0</v>
      </c>
      <c r="E21" s="208">
        <v>250.0</v>
      </c>
      <c r="F21" s="245">
        <f t="shared" si="2"/>
        <v>25.2</v>
      </c>
      <c r="G21" s="245">
        <f t="shared" si="3"/>
        <v>7.38</v>
      </c>
      <c r="H21" s="245">
        <f t="shared" si="4"/>
        <v>1845</v>
      </c>
      <c r="I21" s="245">
        <v>7.38</v>
      </c>
      <c r="J21" s="246">
        <f t="shared" si="5"/>
        <v>1845</v>
      </c>
      <c r="N21" s="296">
        <f>'Copy of comparative statement'!F12</f>
        <v>25.2</v>
      </c>
      <c r="O21" s="252">
        <f t="shared" si="6"/>
        <v>0.7071428571</v>
      </c>
      <c r="P21" s="9">
        <v>5.0</v>
      </c>
      <c r="Q21" s="22">
        <f t="shared" si="7"/>
        <v>7.03</v>
      </c>
      <c r="R21" s="22">
        <f t="shared" si="8"/>
        <v>0.35</v>
      </c>
      <c r="S21" s="22">
        <f t="shared" si="22"/>
        <v>7.38</v>
      </c>
      <c r="T21" s="248">
        <f t="shared" si="9"/>
        <v>0</v>
      </c>
      <c r="V21" s="252">
        <f t="shared" si="10"/>
        <v>0.7071428571</v>
      </c>
      <c r="W21" s="1">
        <f t="shared" si="11"/>
        <v>5</v>
      </c>
      <c r="X21" s="248">
        <f t="shared" si="12"/>
        <v>7.38</v>
      </c>
      <c r="Y21" s="22">
        <f t="shared" si="13"/>
        <v>0.37</v>
      </c>
      <c r="Z21" s="248">
        <f t="shared" si="14"/>
        <v>7.75</v>
      </c>
      <c r="AA21" s="248">
        <f t="shared" si="15"/>
        <v>17.45</v>
      </c>
      <c r="AB21" s="252">
        <f t="shared" si="16"/>
        <v>0.7071428571</v>
      </c>
      <c r="AC21" s="1">
        <f t="shared" si="17"/>
        <v>5</v>
      </c>
      <c r="AD21" s="248">
        <f t="shared" si="18"/>
        <v>7.38</v>
      </c>
      <c r="AE21" s="22">
        <f t="shared" si="19"/>
        <v>0.37</v>
      </c>
      <c r="AF21" s="248">
        <f t="shared" si="20"/>
        <v>7.75</v>
      </c>
      <c r="AG21" s="248">
        <f t="shared" si="21"/>
        <v>17.45</v>
      </c>
    </row>
    <row r="22">
      <c r="A22" s="230">
        <f t="shared" si="1"/>
        <v>4</v>
      </c>
      <c r="B22" s="243" t="s">
        <v>3322</v>
      </c>
      <c r="C22" s="244" t="s">
        <v>7365</v>
      </c>
      <c r="D22" s="208">
        <v>1.0</v>
      </c>
      <c r="E22" s="208">
        <v>1000.0</v>
      </c>
      <c r="F22" s="245">
        <f t="shared" si="2"/>
        <v>2.75</v>
      </c>
      <c r="G22" s="245">
        <f t="shared" si="3"/>
        <v>2.75</v>
      </c>
      <c r="H22" s="245">
        <f t="shared" si="4"/>
        <v>2750</v>
      </c>
      <c r="I22" s="245">
        <v>2.75</v>
      </c>
      <c r="J22" s="246">
        <f t="shared" si="5"/>
        <v>2750</v>
      </c>
      <c r="N22" s="296">
        <f>'Copy of comparative statement'!F13</f>
        <v>2.75</v>
      </c>
      <c r="O22" s="252">
        <f t="shared" si="6"/>
        <v>0</v>
      </c>
      <c r="P22" s="9">
        <v>5.0</v>
      </c>
      <c r="Q22" s="22">
        <f t="shared" si="7"/>
        <v>2.62</v>
      </c>
      <c r="R22" s="22">
        <f t="shared" si="8"/>
        <v>0.13</v>
      </c>
      <c r="S22" s="22">
        <f t="shared" si="22"/>
        <v>2.75</v>
      </c>
      <c r="T22" s="248">
        <f t="shared" si="9"/>
        <v>0</v>
      </c>
      <c r="V22" s="22">
        <f t="shared" si="10"/>
        <v>0</v>
      </c>
      <c r="W22" s="1">
        <f t="shared" si="11"/>
        <v>5</v>
      </c>
      <c r="X22" s="22">
        <f t="shared" si="12"/>
        <v>2.62</v>
      </c>
      <c r="Y22" s="22">
        <f t="shared" si="13"/>
        <v>0.13</v>
      </c>
      <c r="Z22" s="22">
        <f t="shared" si="14"/>
        <v>2.75</v>
      </c>
      <c r="AA22" s="248">
        <f t="shared" si="15"/>
        <v>0</v>
      </c>
      <c r="AB22" s="22">
        <f t="shared" si="16"/>
        <v>0</v>
      </c>
      <c r="AC22" s="1">
        <f t="shared" si="17"/>
        <v>5</v>
      </c>
      <c r="AD22" s="22">
        <f t="shared" si="18"/>
        <v>2.62</v>
      </c>
      <c r="AE22" s="22">
        <f t="shared" si="19"/>
        <v>0.13</v>
      </c>
      <c r="AF22" s="22">
        <f t="shared" si="20"/>
        <v>2.75</v>
      </c>
      <c r="AG22" s="248">
        <f t="shared" si="21"/>
        <v>0</v>
      </c>
    </row>
    <row r="23">
      <c r="A23" s="230">
        <f t="shared" si="1"/>
        <v>5</v>
      </c>
      <c r="B23" s="243" t="s">
        <v>4708</v>
      </c>
      <c r="C23" s="244" t="s">
        <v>7365</v>
      </c>
      <c r="D23" s="208">
        <v>1.0</v>
      </c>
      <c r="E23" s="208">
        <v>250.0</v>
      </c>
      <c r="F23" s="245">
        <f t="shared" si="2"/>
        <v>54.5</v>
      </c>
      <c r="G23" s="245">
        <f t="shared" si="3"/>
        <v>35</v>
      </c>
      <c r="H23" s="245">
        <f t="shared" si="4"/>
        <v>8750</v>
      </c>
      <c r="I23" s="245">
        <v>35.0</v>
      </c>
      <c r="J23" s="246">
        <f t="shared" si="5"/>
        <v>8750</v>
      </c>
      <c r="N23" s="296">
        <f>'Copy of comparative statement'!F14</f>
        <v>54.5</v>
      </c>
      <c r="O23" s="252">
        <f t="shared" si="6"/>
        <v>0.3577981651</v>
      </c>
      <c r="P23" s="9">
        <v>5.0</v>
      </c>
      <c r="Q23" s="22">
        <f t="shared" si="7"/>
        <v>33.33</v>
      </c>
      <c r="R23" s="22">
        <f t="shared" si="8"/>
        <v>1.67</v>
      </c>
      <c r="S23" s="22">
        <f t="shared" si="22"/>
        <v>35</v>
      </c>
      <c r="T23" s="248">
        <f t="shared" si="9"/>
        <v>0</v>
      </c>
      <c r="V23" s="252">
        <f t="shared" si="10"/>
        <v>0.3577981651</v>
      </c>
      <c r="W23" s="1">
        <f t="shared" si="11"/>
        <v>5</v>
      </c>
      <c r="X23" s="248">
        <f t="shared" si="12"/>
        <v>35</v>
      </c>
      <c r="Y23" s="22">
        <f t="shared" si="13"/>
        <v>1.75</v>
      </c>
      <c r="Z23" s="248">
        <f t="shared" si="14"/>
        <v>36.75</v>
      </c>
      <c r="AA23" s="248">
        <f t="shared" si="15"/>
        <v>17.75</v>
      </c>
      <c r="AB23" s="252">
        <f t="shared" si="16"/>
        <v>0.3577981651</v>
      </c>
      <c r="AC23" s="1">
        <f t="shared" si="17"/>
        <v>5</v>
      </c>
      <c r="AD23" s="248">
        <f t="shared" si="18"/>
        <v>35</v>
      </c>
      <c r="AE23" s="22">
        <f t="shared" si="19"/>
        <v>1.75</v>
      </c>
      <c r="AF23" s="248">
        <f t="shared" si="20"/>
        <v>36.75</v>
      </c>
      <c r="AG23" s="248">
        <f t="shared" si="21"/>
        <v>17.75</v>
      </c>
    </row>
    <row r="24">
      <c r="A24" s="230">
        <f t="shared" si="1"/>
        <v>6</v>
      </c>
      <c r="B24" s="243" t="s">
        <v>1398</v>
      </c>
      <c r="C24" s="244" t="s">
        <v>7365</v>
      </c>
      <c r="D24" s="208">
        <v>1.0</v>
      </c>
      <c r="E24" s="208">
        <v>250.0</v>
      </c>
      <c r="F24" s="245">
        <f t="shared" si="2"/>
        <v>36.22</v>
      </c>
      <c r="G24" s="245">
        <f t="shared" si="3"/>
        <v>32</v>
      </c>
      <c r="H24" s="245">
        <f t="shared" si="4"/>
        <v>8000</v>
      </c>
      <c r="I24" s="245">
        <v>32.0</v>
      </c>
      <c r="J24" s="246">
        <f t="shared" si="5"/>
        <v>8000</v>
      </c>
      <c r="N24" s="296">
        <f>'Copy of comparative statement'!F15</f>
        <v>36.22</v>
      </c>
      <c r="O24" s="252">
        <f t="shared" si="6"/>
        <v>0.1165102154</v>
      </c>
      <c r="P24" s="9">
        <v>5.0</v>
      </c>
      <c r="Q24" s="22">
        <f t="shared" si="7"/>
        <v>30.48</v>
      </c>
      <c r="R24" s="22">
        <f>ROUND(Q24*P24%,1)</f>
        <v>1.5</v>
      </c>
      <c r="S24" s="22">
        <f t="shared" si="22"/>
        <v>31.98</v>
      </c>
      <c r="T24" s="248">
        <f t="shared" si="9"/>
        <v>0.02</v>
      </c>
      <c r="V24" s="252">
        <f t="shared" si="10"/>
        <v>0.1165102154</v>
      </c>
      <c r="W24" s="1">
        <f t="shared" si="11"/>
        <v>5</v>
      </c>
      <c r="X24" s="248">
        <f t="shared" si="12"/>
        <v>32</v>
      </c>
      <c r="Y24" s="22">
        <f t="shared" si="13"/>
        <v>1.6</v>
      </c>
      <c r="Z24" s="248">
        <f t="shared" si="14"/>
        <v>33.6</v>
      </c>
      <c r="AA24" s="248">
        <f t="shared" si="15"/>
        <v>2.62</v>
      </c>
      <c r="AB24" s="252">
        <f t="shared" si="16"/>
        <v>0.1165102154</v>
      </c>
      <c r="AC24" s="1">
        <f t="shared" si="17"/>
        <v>5</v>
      </c>
      <c r="AD24" s="248">
        <f t="shared" si="18"/>
        <v>32</v>
      </c>
      <c r="AE24" s="22">
        <f t="shared" si="19"/>
        <v>1.6</v>
      </c>
      <c r="AF24" s="248">
        <f t="shared" si="20"/>
        <v>33.6</v>
      </c>
      <c r="AG24" s="248">
        <f t="shared" si="21"/>
        <v>2.62</v>
      </c>
    </row>
    <row r="25">
      <c r="A25" s="230">
        <f t="shared" si="1"/>
        <v>7</v>
      </c>
      <c r="B25" s="243" t="s">
        <v>4719</v>
      </c>
      <c r="C25" s="244" t="s">
        <v>7365</v>
      </c>
      <c r="D25" s="208">
        <v>1.0</v>
      </c>
      <c r="E25" s="208">
        <v>250.0</v>
      </c>
      <c r="F25" s="245">
        <f t="shared" si="2"/>
        <v>10</v>
      </c>
      <c r="G25" s="245">
        <f t="shared" si="3"/>
        <v>8</v>
      </c>
      <c r="H25" s="245">
        <f t="shared" si="4"/>
        <v>2000</v>
      </c>
      <c r="I25" s="245">
        <v>8.0</v>
      </c>
      <c r="J25" s="246">
        <f t="shared" si="5"/>
        <v>2000</v>
      </c>
      <c r="N25" s="296">
        <f>'Copy of comparative statement'!F16</f>
        <v>10</v>
      </c>
      <c r="O25" s="252">
        <f t="shared" si="6"/>
        <v>0.2</v>
      </c>
      <c r="P25" s="9">
        <v>5.0</v>
      </c>
      <c r="Q25" s="22">
        <f t="shared" si="7"/>
        <v>7.62</v>
      </c>
      <c r="R25" s="22">
        <f t="shared" ref="R25:R26" si="23">ROUND(Q25*P25%,2)</f>
        <v>0.38</v>
      </c>
      <c r="S25" s="22">
        <f t="shared" si="22"/>
        <v>8</v>
      </c>
      <c r="T25" s="248">
        <f t="shared" si="9"/>
        <v>0</v>
      </c>
      <c r="V25" s="252">
        <f t="shared" si="10"/>
        <v>0.2</v>
      </c>
      <c r="W25" s="1">
        <f t="shared" si="11"/>
        <v>5</v>
      </c>
      <c r="X25" s="248">
        <f t="shared" si="12"/>
        <v>8</v>
      </c>
      <c r="Y25" s="22">
        <f t="shared" si="13"/>
        <v>0.4</v>
      </c>
      <c r="Z25" s="248">
        <f t="shared" si="14"/>
        <v>8.4</v>
      </c>
      <c r="AA25" s="248">
        <f t="shared" si="15"/>
        <v>1.6</v>
      </c>
      <c r="AB25" s="252">
        <f t="shared" si="16"/>
        <v>0.2</v>
      </c>
      <c r="AC25" s="1">
        <f t="shared" si="17"/>
        <v>5</v>
      </c>
      <c r="AD25" s="248">
        <f t="shared" si="18"/>
        <v>8</v>
      </c>
      <c r="AE25" s="22">
        <f t="shared" si="19"/>
        <v>0.4</v>
      </c>
      <c r="AF25" s="248">
        <f t="shared" si="20"/>
        <v>8.4</v>
      </c>
      <c r="AG25" s="248">
        <f t="shared" si="21"/>
        <v>1.6</v>
      </c>
    </row>
    <row r="26">
      <c r="A26" s="230">
        <f t="shared" si="1"/>
        <v>8</v>
      </c>
      <c r="B26" s="243" t="s">
        <v>4733</v>
      </c>
      <c r="C26" s="244" t="s">
        <v>7365</v>
      </c>
      <c r="D26" s="208">
        <v>1.0</v>
      </c>
      <c r="E26" s="208">
        <v>250.0</v>
      </c>
      <c r="F26" s="245">
        <f t="shared" si="2"/>
        <v>60</v>
      </c>
      <c r="G26" s="245">
        <f t="shared" si="3"/>
        <v>40</v>
      </c>
      <c r="H26" s="245">
        <f t="shared" si="4"/>
        <v>10000</v>
      </c>
      <c r="I26" s="245">
        <v>40.0</v>
      </c>
      <c r="J26" s="246">
        <f t="shared" si="5"/>
        <v>10000</v>
      </c>
      <c r="N26" s="296">
        <f>'Copy of comparative statement'!F17</f>
        <v>60</v>
      </c>
      <c r="O26" s="252">
        <f t="shared" si="6"/>
        <v>0.3333333333</v>
      </c>
      <c r="P26" s="9">
        <v>5.0</v>
      </c>
      <c r="Q26" s="22">
        <f t="shared" si="7"/>
        <v>38.1</v>
      </c>
      <c r="R26" s="22">
        <f t="shared" si="23"/>
        <v>1.91</v>
      </c>
      <c r="S26" s="22">
        <f t="shared" si="22"/>
        <v>40.01</v>
      </c>
      <c r="T26" s="248">
        <f t="shared" si="9"/>
        <v>-0.01</v>
      </c>
      <c r="V26" s="252">
        <f t="shared" si="10"/>
        <v>0.3333333333</v>
      </c>
      <c r="W26" s="1">
        <f t="shared" si="11"/>
        <v>5</v>
      </c>
      <c r="X26" s="248">
        <f t="shared" si="12"/>
        <v>40</v>
      </c>
      <c r="Y26" s="22">
        <f t="shared" si="13"/>
        <v>2</v>
      </c>
      <c r="Z26" s="248">
        <f t="shared" si="14"/>
        <v>42</v>
      </c>
      <c r="AA26" s="248">
        <f t="shared" si="15"/>
        <v>18</v>
      </c>
      <c r="AB26" s="252">
        <f t="shared" si="16"/>
        <v>0.3333333333</v>
      </c>
      <c r="AC26" s="1">
        <f t="shared" si="17"/>
        <v>5</v>
      </c>
      <c r="AD26" s="248">
        <f t="shared" si="18"/>
        <v>40</v>
      </c>
      <c r="AE26" s="22">
        <f t="shared" si="19"/>
        <v>2</v>
      </c>
      <c r="AF26" s="248">
        <f t="shared" si="20"/>
        <v>42</v>
      </c>
      <c r="AG26" s="248">
        <f t="shared" si="21"/>
        <v>18</v>
      </c>
    </row>
    <row r="27">
      <c r="A27" s="1"/>
      <c r="C27" s="1"/>
      <c r="D27" s="1"/>
      <c r="E27" s="1"/>
      <c r="F27" s="248"/>
      <c r="G27" s="248"/>
      <c r="H27" s="249">
        <f>SUM(H19:H26)</f>
        <v>37390</v>
      </c>
      <c r="I27" s="248"/>
      <c r="J27" s="249">
        <f>SUM(J19:J26)</f>
        <v>37390</v>
      </c>
      <c r="P27" s="1"/>
    </row>
    <row r="28">
      <c r="A28" s="1"/>
      <c r="C28" s="1"/>
      <c r="D28" s="1"/>
      <c r="E28" s="1"/>
      <c r="P28" s="1"/>
    </row>
    <row r="29">
      <c r="A29" s="1"/>
      <c r="C29" s="1"/>
      <c r="D29" s="1"/>
      <c r="E29" s="1"/>
      <c r="P29" s="1"/>
    </row>
    <row r="30">
      <c r="A30" s="1"/>
      <c r="C30" s="1"/>
      <c r="D30" s="1"/>
      <c r="E30" s="1"/>
      <c r="P30" s="1"/>
    </row>
    <row r="31">
      <c r="A31" s="1"/>
      <c r="C31" s="1"/>
      <c r="D31" s="1"/>
      <c r="E31" s="1"/>
      <c r="P31" s="1"/>
    </row>
    <row r="32">
      <c r="A32" s="1"/>
      <c r="C32" s="1"/>
      <c r="D32" s="1"/>
      <c r="E32" s="1"/>
      <c r="P32" s="1"/>
    </row>
    <row r="33">
      <c r="A33" s="1"/>
      <c r="C33" s="1"/>
      <c r="D33" s="1"/>
      <c r="E33" s="1"/>
      <c r="P33" s="1"/>
    </row>
    <row r="34">
      <c r="A34" s="1"/>
      <c r="C34" s="1"/>
      <c r="D34" s="1"/>
      <c r="E34" s="1"/>
      <c r="P34" s="1"/>
    </row>
    <row r="35">
      <c r="A35" s="1"/>
      <c r="C35" s="1"/>
      <c r="D35" s="1"/>
      <c r="E35" s="1"/>
      <c r="P35" s="1"/>
    </row>
    <row r="36">
      <c r="A36" s="1"/>
      <c r="C36" s="1"/>
      <c r="D36" s="1"/>
      <c r="E36" s="1"/>
      <c r="P36" s="1"/>
    </row>
    <row r="37">
      <c r="A37" s="1"/>
      <c r="C37" s="1"/>
      <c r="D37" s="1"/>
      <c r="E37" s="1"/>
      <c r="P37" s="1"/>
    </row>
    <row r="38">
      <c r="A38" s="1"/>
      <c r="C38" s="1"/>
      <c r="D38" s="1"/>
      <c r="E38" s="1"/>
      <c r="P38" s="1"/>
    </row>
    <row r="39">
      <c r="A39" s="1"/>
      <c r="C39" s="1"/>
      <c r="D39" s="1"/>
      <c r="E39" s="1"/>
      <c r="P39" s="1"/>
    </row>
    <row r="40">
      <c r="A40" s="1"/>
      <c r="C40" s="1"/>
      <c r="D40" s="1"/>
      <c r="E40" s="1"/>
      <c r="P40" s="1"/>
    </row>
    <row r="41">
      <c r="A41" s="1"/>
      <c r="C41" s="1"/>
      <c r="D41" s="1"/>
      <c r="E41" s="1"/>
      <c r="P41" s="1"/>
    </row>
    <row r="42">
      <c r="A42" s="1"/>
      <c r="C42" s="1"/>
      <c r="D42" s="1"/>
      <c r="E42" s="1"/>
      <c r="P42" s="1"/>
    </row>
    <row r="43">
      <c r="A43" s="1"/>
      <c r="C43" s="1"/>
      <c r="D43" s="1"/>
      <c r="E43" s="1"/>
      <c r="P43" s="1"/>
    </row>
    <row r="44">
      <c r="A44" s="1"/>
      <c r="C44" s="1"/>
      <c r="D44" s="1"/>
      <c r="E44" s="1"/>
      <c r="P44" s="1"/>
    </row>
    <row r="45">
      <c r="A45" s="1"/>
      <c r="C45" s="1"/>
      <c r="D45" s="1"/>
      <c r="E45" s="1"/>
      <c r="P45" s="1"/>
    </row>
    <row r="46">
      <c r="A46" s="1"/>
      <c r="C46" s="1"/>
      <c r="D46" s="1"/>
      <c r="E46" s="1"/>
      <c r="P46" s="1"/>
    </row>
    <row r="47">
      <c r="A47" s="1"/>
      <c r="C47" s="1"/>
      <c r="D47" s="1"/>
      <c r="E47" s="1"/>
      <c r="P47" s="1"/>
    </row>
    <row r="48">
      <c r="A48" s="1"/>
      <c r="C48" s="1"/>
      <c r="D48" s="1"/>
      <c r="E48" s="1"/>
      <c r="P48" s="1"/>
    </row>
    <row r="49">
      <c r="A49" s="1"/>
      <c r="C49" s="1"/>
      <c r="D49" s="1"/>
      <c r="E49" s="1"/>
      <c r="P49" s="1"/>
    </row>
    <row r="50">
      <c r="A50" s="1"/>
      <c r="C50" s="1"/>
      <c r="D50" s="1"/>
      <c r="E50" s="1"/>
      <c r="P50" s="1"/>
    </row>
    <row r="51">
      <c r="A51" s="1"/>
      <c r="C51" s="1"/>
      <c r="D51" s="1"/>
      <c r="E51" s="1"/>
      <c r="P51" s="1"/>
    </row>
    <row r="52">
      <c r="A52" s="1"/>
      <c r="C52" s="1"/>
      <c r="D52" s="1"/>
      <c r="E52" s="1"/>
      <c r="P52" s="1"/>
    </row>
    <row r="53">
      <c r="A53" s="1"/>
      <c r="C53" s="1"/>
      <c r="D53" s="1"/>
      <c r="E53" s="1"/>
      <c r="P53" s="1"/>
    </row>
    <row r="54">
      <c r="A54" s="1"/>
      <c r="C54" s="1"/>
      <c r="D54" s="1"/>
      <c r="E54" s="1"/>
      <c r="P54" s="1"/>
    </row>
    <row r="55">
      <c r="A55" s="1"/>
      <c r="C55" s="1"/>
      <c r="D55" s="1"/>
      <c r="E55" s="1"/>
      <c r="P55" s="1"/>
    </row>
    <row r="56">
      <c r="A56" s="1"/>
      <c r="C56" s="1"/>
      <c r="D56" s="1"/>
      <c r="E56" s="1"/>
      <c r="P56" s="1"/>
    </row>
    <row r="57">
      <c r="A57" s="1"/>
      <c r="C57" s="1"/>
      <c r="D57" s="1"/>
      <c r="E57" s="1"/>
      <c r="P57" s="1"/>
    </row>
    <row r="58">
      <c r="A58" s="1"/>
      <c r="C58" s="1"/>
      <c r="D58" s="1"/>
      <c r="E58" s="1"/>
      <c r="P58" s="1"/>
    </row>
    <row r="59">
      <c r="A59" s="1"/>
      <c r="C59" s="1"/>
      <c r="D59" s="1"/>
      <c r="E59" s="1"/>
      <c r="P59" s="1"/>
    </row>
    <row r="60">
      <c r="A60" s="1"/>
      <c r="C60" s="1"/>
      <c r="D60" s="1"/>
      <c r="E60" s="1"/>
      <c r="P60" s="1"/>
    </row>
    <row r="61">
      <c r="A61" s="1"/>
      <c r="C61" s="1"/>
      <c r="D61" s="1"/>
      <c r="E61" s="1"/>
      <c r="P61" s="1"/>
    </row>
    <row r="62">
      <c r="A62" s="1"/>
      <c r="C62" s="1"/>
      <c r="D62" s="1"/>
      <c r="E62" s="1"/>
      <c r="P62" s="1"/>
    </row>
    <row r="63">
      <c r="A63" s="1"/>
      <c r="C63" s="1"/>
      <c r="D63" s="1"/>
      <c r="E63" s="1"/>
      <c r="P63" s="1"/>
    </row>
    <row r="64">
      <c r="A64" s="1"/>
      <c r="C64" s="1"/>
      <c r="D64" s="1"/>
      <c r="E64" s="1"/>
      <c r="P64" s="1"/>
    </row>
    <row r="65">
      <c r="A65" s="1"/>
      <c r="C65" s="1"/>
      <c r="D65" s="1"/>
      <c r="E65" s="1"/>
      <c r="P65" s="1"/>
    </row>
    <row r="66">
      <c r="A66" s="1"/>
      <c r="C66" s="1"/>
      <c r="D66" s="1"/>
      <c r="E66" s="1"/>
      <c r="P66" s="1"/>
    </row>
    <row r="67">
      <c r="A67" s="1"/>
      <c r="C67" s="1"/>
      <c r="D67" s="1"/>
      <c r="E67" s="1"/>
      <c r="P67" s="1"/>
    </row>
    <row r="68">
      <c r="A68" s="1"/>
      <c r="C68" s="1"/>
      <c r="D68" s="1"/>
      <c r="E68" s="1"/>
      <c r="P68" s="1"/>
    </row>
    <row r="69">
      <c r="A69" s="1"/>
      <c r="C69" s="1"/>
      <c r="D69" s="1"/>
      <c r="E69" s="1"/>
      <c r="P69" s="1"/>
    </row>
    <row r="70">
      <c r="A70" s="1"/>
      <c r="C70" s="1"/>
      <c r="D70" s="1"/>
      <c r="E70" s="1"/>
      <c r="P70" s="1"/>
    </row>
    <row r="71">
      <c r="A71" s="1"/>
      <c r="C71" s="1"/>
      <c r="D71" s="1"/>
      <c r="E71" s="1"/>
      <c r="P71" s="1"/>
    </row>
    <row r="72">
      <c r="A72" s="1"/>
      <c r="C72" s="1"/>
      <c r="D72" s="1"/>
      <c r="E72" s="1"/>
      <c r="P72" s="1"/>
    </row>
    <row r="73">
      <c r="A73" s="1"/>
      <c r="C73" s="1"/>
      <c r="D73" s="1"/>
      <c r="E73" s="1"/>
      <c r="P73" s="1"/>
    </row>
    <row r="74">
      <c r="A74" s="1"/>
      <c r="C74" s="1"/>
      <c r="D74" s="1"/>
      <c r="E74" s="1"/>
      <c r="P74" s="1"/>
    </row>
    <row r="75">
      <c r="A75" s="1"/>
      <c r="C75" s="1"/>
      <c r="D75" s="1"/>
      <c r="E75" s="1"/>
      <c r="P75" s="1"/>
    </row>
    <row r="76">
      <c r="A76" s="1"/>
      <c r="C76" s="1"/>
      <c r="D76" s="1"/>
      <c r="E76" s="1"/>
      <c r="P76" s="1"/>
    </row>
    <row r="77">
      <c r="A77" s="1"/>
      <c r="C77" s="1"/>
      <c r="D77" s="1"/>
      <c r="E77" s="1"/>
      <c r="P77" s="1"/>
    </row>
    <row r="78">
      <c r="A78" s="1"/>
      <c r="C78" s="1"/>
      <c r="D78" s="1"/>
      <c r="E78" s="1"/>
      <c r="P78" s="1"/>
    </row>
    <row r="79">
      <c r="A79" s="1"/>
      <c r="C79" s="1"/>
      <c r="D79" s="1"/>
      <c r="E79" s="1"/>
      <c r="P79" s="1"/>
    </row>
    <row r="80">
      <c r="A80" s="1"/>
      <c r="C80" s="1"/>
      <c r="D80" s="1"/>
      <c r="E80" s="1"/>
      <c r="P80" s="1"/>
    </row>
    <row r="81">
      <c r="A81" s="1"/>
      <c r="C81" s="1"/>
      <c r="D81" s="1"/>
      <c r="E81" s="1"/>
      <c r="P81" s="1"/>
    </row>
    <row r="82">
      <c r="A82" s="1"/>
      <c r="C82" s="1"/>
      <c r="D82" s="1"/>
      <c r="E82" s="1"/>
      <c r="P82" s="1"/>
    </row>
    <row r="83">
      <c r="A83" s="1"/>
      <c r="C83" s="1"/>
      <c r="D83" s="1"/>
      <c r="E83" s="1"/>
      <c r="P83" s="1"/>
    </row>
    <row r="84">
      <c r="A84" s="1"/>
      <c r="C84" s="1"/>
      <c r="D84" s="1"/>
      <c r="E84" s="1"/>
      <c r="P84" s="1"/>
    </row>
    <row r="85">
      <c r="A85" s="1"/>
      <c r="C85" s="1"/>
      <c r="D85" s="1"/>
      <c r="E85" s="1"/>
      <c r="P85" s="1"/>
    </row>
    <row r="86">
      <c r="A86" s="1"/>
      <c r="C86" s="1"/>
      <c r="D86" s="1"/>
      <c r="E86" s="1"/>
      <c r="P86" s="1"/>
    </row>
    <row r="87">
      <c r="A87" s="1"/>
      <c r="C87" s="1"/>
      <c r="D87" s="1"/>
      <c r="E87" s="1"/>
      <c r="P87" s="1"/>
    </row>
    <row r="88">
      <c r="A88" s="1"/>
      <c r="C88" s="1"/>
      <c r="D88" s="1"/>
      <c r="E88" s="1"/>
      <c r="P88" s="1"/>
    </row>
    <row r="89">
      <c r="A89" s="1"/>
      <c r="C89" s="1"/>
      <c r="D89" s="1"/>
      <c r="E89" s="1"/>
      <c r="P89" s="1"/>
    </row>
    <row r="90">
      <c r="A90" s="1"/>
      <c r="C90" s="1"/>
      <c r="D90" s="1"/>
      <c r="E90" s="1"/>
      <c r="P90" s="1"/>
    </row>
    <row r="91">
      <c r="A91" s="1"/>
      <c r="C91" s="1"/>
      <c r="D91" s="1"/>
      <c r="E91" s="1"/>
      <c r="P91" s="1"/>
    </row>
    <row r="92">
      <c r="A92" s="1"/>
      <c r="C92" s="1"/>
      <c r="D92" s="1"/>
      <c r="E92" s="1"/>
      <c r="P92" s="1"/>
    </row>
    <row r="93">
      <c r="A93" s="1"/>
      <c r="C93" s="1"/>
      <c r="D93" s="1"/>
      <c r="E93" s="1"/>
      <c r="P93" s="1"/>
    </row>
    <row r="94">
      <c r="A94" s="1"/>
      <c r="C94" s="1"/>
      <c r="D94" s="1"/>
      <c r="E94" s="1"/>
      <c r="P94" s="1"/>
    </row>
    <row r="95">
      <c r="A95" s="1"/>
      <c r="C95" s="1"/>
      <c r="D95" s="1"/>
      <c r="E95" s="1"/>
      <c r="P95" s="1"/>
    </row>
    <row r="96">
      <c r="A96" s="1"/>
      <c r="C96" s="1"/>
      <c r="D96" s="1"/>
      <c r="E96" s="1"/>
      <c r="P96" s="1"/>
    </row>
    <row r="97">
      <c r="A97" s="1"/>
      <c r="C97" s="1"/>
      <c r="D97" s="1"/>
      <c r="E97" s="1"/>
      <c r="P97" s="1"/>
    </row>
    <row r="98">
      <c r="A98" s="1"/>
      <c r="C98" s="1"/>
      <c r="D98" s="1"/>
      <c r="E98" s="1"/>
      <c r="P98" s="1"/>
    </row>
    <row r="99">
      <c r="A99" s="1"/>
      <c r="C99" s="1"/>
      <c r="D99" s="1"/>
      <c r="E99" s="1"/>
      <c r="P99" s="1"/>
    </row>
    <row r="100">
      <c r="A100" s="1"/>
      <c r="C100" s="1"/>
      <c r="D100" s="1"/>
      <c r="E100" s="1"/>
      <c r="P100" s="1"/>
    </row>
    <row r="101">
      <c r="A101" s="1"/>
      <c r="C101" s="1"/>
      <c r="D101" s="1"/>
      <c r="E101" s="1"/>
      <c r="P101" s="1"/>
    </row>
    <row r="102">
      <c r="A102" s="1"/>
      <c r="C102" s="1"/>
      <c r="D102" s="1"/>
      <c r="E102" s="1"/>
      <c r="P102" s="1"/>
    </row>
    <row r="103">
      <c r="A103" s="1"/>
      <c r="C103" s="1"/>
      <c r="D103" s="1"/>
      <c r="E103" s="1"/>
      <c r="P103" s="1"/>
    </row>
    <row r="104">
      <c r="A104" s="1"/>
      <c r="C104" s="1"/>
      <c r="D104" s="1"/>
      <c r="E104" s="1"/>
      <c r="P104" s="1"/>
    </row>
    <row r="105">
      <c r="A105" s="1"/>
      <c r="C105" s="1"/>
      <c r="D105" s="1"/>
      <c r="E105" s="1"/>
      <c r="P105" s="1"/>
    </row>
    <row r="106">
      <c r="A106" s="1"/>
      <c r="C106" s="1"/>
      <c r="D106" s="1"/>
      <c r="E106" s="1"/>
      <c r="P106" s="1"/>
    </row>
    <row r="107">
      <c r="A107" s="1"/>
      <c r="C107" s="1"/>
      <c r="D107" s="1"/>
      <c r="E107" s="1"/>
      <c r="P107" s="1"/>
    </row>
    <row r="108">
      <c r="A108" s="1"/>
      <c r="C108" s="1"/>
      <c r="D108" s="1"/>
      <c r="E108" s="1"/>
      <c r="P108" s="1"/>
    </row>
    <row r="109">
      <c r="A109" s="1"/>
      <c r="C109" s="1"/>
      <c r="D109" s="1"/>
      <c r="E109" s="1"/>
      <c r="P109" s="1"/>
    </row>
    <row r="110">
      <c r="A110" s="1"/>
      <c r="C110" s="1"/>
      <c r="D110" s="1"/>
      <c r="E110" s="1"/>
      <c r="P110" s="1"/>
    </row>
    <row r="111">
      <c r="A111" s="1"/>
      <c r="C111" s="1"/>
      <c r="D111" s="1"/>
      <c r="E111" s="1"/>
      <c r="P111" s="1"/>
    </row>
    <row r="112">
      <c r="A112" s="1"/>
      <c r="C112" s="1"/>
      <c r="D112" s="1"/>
      <c r="E112" s="1"/>
      <c r="P112" s="1"/>
    </row>
    <row r="113">
      <c r="A113" s="1"/>
      <c r="C113" s="1"/>
      <c r="D113" s="1"/>
      <c r="E113" s="1"/>
      <c r="P113" s="1"/>
    </row>
    <row r="114">
      <c r="A114" s="1"/>
      <c r="C114" s="1"/>
      <c r="D114" s="1"/>
      <c r="E114" s="1"/>
      <c r="P114" s="1"/>
    </row>
    <row r="115">
      <c r="A115" s="1"/>
      <c r="C115" s="1"/>
      <c r="D115" s="1"/>
      <c r="E115" s="1"/>
      <c r="P115" s="1"/>
    </row>
    <row r="116">
      <c r="A116" s="1"/>
      <c r="C116" s="1"/>
      <c r="D116" s="1"/>
      <c r="E116" s="1"/>
      <c r="P116" s="1"/>
    </row>
    <row r="117">
      <c r="A117" s="1"/>
      <c r="C117" s="1"/>
      <c r="D117" s="1"/>
      <c r="E117" s="1"/>
      <c r="P117" s="1"/>
    </row>
    <row r="118">
      <c r="A118" s="1"/>
      <c r="C118" s="1"/>
      <c r="D118" s="1"/>
      <c r="E118" s="1"/>
      <c r="P118" s="1"/>
    </row>
    <row r="119">
      <c r="A119" s="1"/>
      <c r="C119" s="1"/>
      <c r="D119" s="1"/>
      <c r="E119" s="1"/>
      <c r="P119" s="1"/>
    </row>
    <row r="120">
      <c r="A120" s="1"/>
      <c r="C120" s="1"/>
      <c r="D120" s="1"/>
      <c r="E120" s="1"/>
      <c r="P120" s="1"/>
    </row>
    <row r="121">
      <c r="A121" s="1"/>
      <c r="C121" s="1"/>
      <c r="D121" s="1"/>
      <c r="E121" s="1"/>
      <c r="P121" s="1"/>
    </row>
    <row r="122">
      <c r="A122" s="1"/>
      <c r="C122" s="1"/>
      <c r="D122" s="1"/>
      <c r="E122" s="1"/>
      <c r="P122" s="1"/>
    </row>
    <row r="123">
      <c r="A123" s="1"/>
      <c r="C123" s="1"/>
      <c r="D123" s="1"/>
      <c r="E123" s="1"/>
      <c r="P123" s="1"/>
    </row>
    <row r="124">
      <c r="A124" s="1"/>
      <c r="C124" s="1"/>
      <c r="D124" s="1"/>
      <c r="E124" s="1"/>
      <c r="P124" s="1"/>
    </row>
    <row r="125">
      <c r="A125" s="1"/>
      <c r="C125" s="1"/>
      <c r="D125" s="1"/>
      <c r="E125" s="1"/>
      <c r="P125" s="1"/>
    </row>
    <row r="126">
      <c r="A126" s="1"/>
      <c r="C126" s="1"/>
      <c r="D126" s="1"/>
      <c r="E126" s="1"/>
      <c r="P126" s="1"/>
    </row>
    <row r="127">
      <c r="A127" s="1"/>
      <c r="C127" s="1"/>
      <c r="D127" s="1"/>
      <c r="E127" s="1"/>
      <c r="P127" s="1"/>
    </row>
    <row r="128">
      <c r="A128" s="1"/>
      <c r="C128" s="1"/>
      <c r="D128" s="1"/>
      <c r="E128" s="1"/>
      <c r="P128" s="1"/>
    </row>
    <row r="129">
      <c r="A129" s="1"/>
      <c r="C129" s="1"/>
      <c r="D129" s="1"/>
      <c r="E129" s="1"/>
      <c r="P129" s="1"/>
    </row>
    <row r="130">
      <c r="A130" s="1"/>
      <c r="C130" s="1"/>
      <c r="D130" s="1"/>
      <c r="E130" s="1"/>
      <c r="P130" s="1"/>
    </row>
    <row r="131">
      <c r="A131" s="1"/>
      <c r="C131" s="1"/>
      <c r="D131" s="1"/>
      <c r="E131" s="1"/>
      <c r="P131" s="1"/>
    </row>
    <row r="132">
      <c r="A132" s="1"/>
      <c r="C132" s="1"/>
      <c r="D132" s="1"/>
      <c r="E132" s="1"/>
      <c r="P132" s="1"/>
    </row>
    <row r="133">
      <c r="A133" s="1"/>
      <c r="C133" s="1"/>
      <c r="D133" s="1"/>
      <c r="E133" s="1"/>
      <c r="P133" s="1"/>
    </row>
    <row r="134">
      <c r="A134" s="1"/>
      <c r="C134" s="1"/>
      <c r="D134" s="1"/>
      <c r="E134" s="1"/>
      <c r="P134" s="1"/>
    </row>
    <row r="135">
      <c r="A135" s="1"/>
      <c r="C135" s="1"/>
      <c r="D135" s="1"/>
      <c r="E135" s="1"/>
      <c r="P135" s="1"/>
    </row>
    <row r="136">
      <c r="A136" s="1"/>
      <c r="C136" s="1"/>
      <c r="D136" s="1"/>
      <c r="E136" s="1"/>
      <c r="P136" s="1"/>
    </row>
    <row r="137">
      <c r="A137" s="1"/>
      <c r="C137" s="1"/>
      <c r="D137" s="1"/>
      <c r="E137" s="1"/>
      <c r="P137" s="1"/>
    </row>
    <row r="138">
      <c r="A138" s="1"/>
      <c r="C138" s="1"/>
      <c r="D138" s="1"/>
      <c r="E138" s="1"/>
      <c r="P138" s="1"/>
    </row>
    <row r="139">
      <c r="A139" s="1"/>
      <c r="C139" s="1"/>
      <c r="D139" s="1"/>
      <c r="E139" s="1"/>
      <c r="P139" s="1"/>
    </row>
    <row r="140">
      <c r="A140" s="1"/>
      <c r="C140" s="1"/>
      <c r="D140" s="1"/>
      <c r="E140" s="1"/>
      <c r="P140" s="1"/>
    </row>
    <row r="141">
      <c r="A141" s="1"/>
      <c r="C141" s="1"/>
      <c r="D141" s="1"/>
      <c r="E141" s="1"/>
      <c r="P141" s="1"/>
    </row>
    <row r="142">
      <c r="A142" s="1"/>
      <c r="C142" s="1"/>
      <c r="D142" s="1"/>
      <c r="E142" s="1"/>
      <c r="P142" s="1"/>
    </row>
    <row r="143">
      <c r="A143" s="1"/>
      <c r="C143" s="1"/>
      <c r="D143" s="1"/>
      <c r="E143" s="1"/>
      <c r="P143" s="1"/>
    </row>
    <row r="144">
      <c r="A144" s="1"/>
      <c r="C144" s="1"/>
      <c r="D144" s="1"/>
      <c r="E144" s="1"/>
      <c r="P144" s="1"/>
    </row>
    <row r="145">
      <c r="A145" s="1"/>
      <c r="C145" s="1"/>
      <c r="D145" s="1"/>
      <c r="E145" s="1"/>
      <c r="P145" s="1"/>
    </row>
    <row r="146">
      <c r="A146" s="1"/>
      <c r="C146" s="1"/>
      <c r="D146" s="1"/>
      <c r="E146" s="1"/>
      <c r="P146" s="1"/>
    </row>
    <row r="147">
      <c r="A147" s="1"/>
      <c r="C147" s="1"/>
      <c r="D147" s="1"/>
      <c r="E147" s="1"/>
      <c r="P147" s="1"/>
    </row>
    <row r="148">
      <c r="A148" s="1"/>
      <c r="C148" s="1"/>
      <c r="D148" s="1"/>
      <c r="E148" s="1"/>
      <c r="P148" s="1"/>
    </row>
    <row r="149">
      <c r="A149" s="1"/>
      <c r="C149" s="1"/>
      <c r="D149" s="1"/>
      <c r="E149" s="1"/>
      <c r="P149" s="1"/>
    </row>
    <row r="150">
      <c r="A150" s="1"/>
      <c r="C150" s="1"/>
      <c r="D150" s="1"/>
      <c r="E150" s="1"/>
      <c r="P150" s="1"/>
    </row>
    <row r="151">
      <c r="A151" s="1"/>
      <c r="C151" s="1"/>
      <c r="D151" s="1"/>
      <c r="E151" s="1"/>
      <c r="P151" s="1"/>
    </row>
    <row r="152">
      <c r="A152" s="1"/>
      <c r="C152" s="1"/>
      <c r="D152" s="1"/>
      <c r="E152" s="1"/>
      <c r="P152" s="1"/>
    </row>
    <row r="153">
      <c r="A153" s="1"/>
      <c r="C153" s="1"/>
      <c r="D153" s="1"/>
      <c r="E153" s="1"/>
      <c r="P153" s="1"/>
    </row>
    <row r="154">
      <c r="A154" s="1"/>
      <c r="C154" s="1"/>
      <c r="D154" s="1"/>
      <c r="E154" s="1"/>
      <c r="P154" s="1"/>
    </row>
    <row r="155">
      <c r="A155" s="1"/>
      <c r="C155" s="1"/>
      <c r="D155" s="1"/>
      <c r="E155" s="1"/>
      <c r="P155" s="1"/>
    </row>
    <row r="156">
      <c r="A156" s="1"/>
      <c r="C156" s="1"/>
      <c r="D156" s="1"/>
      <c r="E156" s="1"/>
      <c r="P156" s="1"/>
    </row>
    <row r="157">
      <c r="A157" s="1"/>
      <c r="C157" s="1"/>
      <c r="D157" s="1"/>
      <c r="E157" s="1"/>
      <c r="P157" s="1"/>
    </row>
    <row r="158">
      <c r="A158" s="1"/>
      <c r="C158" s="1"/>
      <c r="D158" s="1"/>
      <c r="E158" s="1"/>
      <c r="P158" s="1"/>
    </row>
    <row r="159">
      <c r="A159" s="1"/>
      <c r="C159" s="1"/>
      <c r="D159" s="1"/>
      <c r="E159" s="1"/>
      <c r="P159" s="1"/>
    </row>
    <row r="160">
      <c r="A160" s="1"/>
      <c r="C160" s="1"/>
      <c r="D160" s="1"/>
      <c r="E160" s="1"/>
      <c r="P160" s="1"/>
    </row>
    <row r="161">
      <c r="A161" s="1"/>
      <c r="C161" s="1"/>
      <c r="D161" s="1"/>
      <c r="E161" s="1"/>
      <c r="P161" s="1"/>
    </row>
    <row r="162">
      <c r="A162" s="1"/>
      <c r="C162" s="1"/>
      <c r="D162" s="1"/>
      <c r="E162" s="1"/>
      <c r="P162" s="1"/>
    </row>
    <row r="163">
      <c r="A163" s="1"/>
      <c r="C163" s="1"/>
      <c r="D163" s="1"/>
      <c r="E163" s="1"/>
      <c r="P163" s="1"/>
    </row>
    <row r="164">
      <c r="A164" s="1"/>
      <c r="C164" s="1"/>
      <c r="D164" s="1"/>
      <c r="E164" s="1"/>
      <c r="P164" s="1"/>
    </row>
    <row r="165">
      <c r="A165" s="1"/>
      <c r="C165" s="1"/>
      <c r="D165" s="1"/>
      <c r="E165" s="1"/>
      <c r="P165" s="1"/>
    </row>
    <row r="166">
      <c r="A166" s="1"/>
      <c r="C166" s="1"/>
      <c r="D166" s="1"/>
      <c r="E166" s="1"/>
      <c r="P166" s="1"/>
    </row>
    <row r="167">
      <c r="A167" s="1"/>
      <c r="C167" s="1"/>
      <c r="D167" s="1"/>
      <c r="E167" s="1"/>
      <c r="P167" s="1"/>
    </row>
    <row r="168">
      <c r="A168" s="1"/>
      <c r="C168" s="1"/>
      <c r="D168" s="1"/>
      <c r="E168" s="1"/>
      <c r="P168" s="1"/>
    </row>
    <row r="169">
      <c r="A169" s="1"/>
      <c r="C169" s="1"/>
      <c r="D169" s="1"/>
      <c r="E169" s="1"/>
      <c r="P169" s="1"/>
    </row>
    <row r="170">
      <c r="A170" s="1"/>
      <c r="C170" s="1"/>
      <c r="D170" s="1"/>
      <c r="E170" s="1"/>
      <c r="P170" s="1"/>
    </row>
    <row r="171">
      <c r="A171" s="1"/>
      <c r="C171" s="1"/>
      <c r="D171" s="1"/>
      <c r="E171" s="1"/>
      <c r="P171" s="1"/>
    </row>
    <row r="172">
      <c r="A172" s="1"/>
      <c r="C172" s="1"/>
      <c r="D172" s="1"/>
      <c r="E172" s="1"/>
      <c r="P172" s="1"/>
    </row>
    <row r="173">
      <c r="A173" s="1"/>
      <c r="C173" s="1"/>
      <c r="D173" s="1"/>
      <c r="E173" s="1"/>
      <c r="P173" s="1"/>
    </row>
    <row r="174">
      <c r="A174" s="1"/>
      <c r="C174" s="1"/>
      <c r="D174" s="1"/>
      <c r="E174" s="1"/>
      <c r="P174" s="1"/>
    </row>
    <row r="175">
      <c r="A175" s="1"/>
      <c r="C175" s="1"/>
      <c r="D175" s="1"/>
      <c r="E175" s="1"/>
      <c r="P175" s="1"/>
    </row>
    <row r="176">
      <c r="A176" s="1"/>
      <c r="C176" s="1"/>
      <c r="D176" s="1"/>
      <c r="E176" s="1"/>
      <c r="P176" s="1"/>
    </row>
    <row r="177">
      <c r="A177" s="1"/>
      <c r="C177" s="1"/>
      <c r="D177" s="1"/>
      <c r="E177" s="1"/>
      <c r="P177" s="1"/>
    </row>
    <row r="178">
      <c r="A178" s="1"/>
      <c r="C178" s="1"/>
      <c r="D178" s="1"/>
      <c r="E178" s="1"/>
      <c r="P178" s="1"/>
    </row>
    <row r="179">
      <c r="A179" s="1"/>
      <c r="C179" s="1"/>
      <c r="D179" s="1"/>
      <c r="E179" s="1"/>
      <c r="P179" s="1"/>
    </row>
    <row r="180">
      <c r="A180" s="1"/>
      <c r="C180" s="1"/>
      <c r="D180" s="1"/>
      <c r="E180" s="1"/>
      <c r="P180" s="1"/>
    </row>
    <row r="181">
      <c r="A181" s="1"/>
      <c r="C181" s="1"/>
      <c r="D181" s="1"/>
      <c r="E181" s="1"/>
      <c r="P181" s="1"/>
    </row>
    <row r="182">
      <c r="A182" s="1"/>
      <c r="C182" s="1"/>
      <c r="D182" s="1"/>
      <c r="E182" s="1"/>
      <c r="P182" s="1"/>
    </row>
    <row r="183">
      <c r="A183" s="1"/>
      <c r="C183" s="1"/>
      <c r="D183" s="1"/>
      <c r="E183" s="1"/>
      <c r="P183" s="1"/>
    </row>
    <row r="184">
      <c r="A184" s="1"/>
      <c r="C184" s="1"/>
      <c r="D184" s="1"/>
      <c r="E184" s="1"/>
      <c r="P184" s="1"/>
    </row>
    <row r="185">
      <c r="A185" s="1"/>
      <c r="C185" s="1"/>
      <c r="D185" s="1"/>
      <c r="E185" s="1"/>
      <c r="P185" s="1"/>
    </row>
    <row r="186">
      <c r="A186" s="1"/>
      <c r="C186" s="1"/>
      <c r="D186" s="1"/>
      <c r="E186" s="1"/>
      <c r="P186" s="1"/>
    </row>
    <row r="187">
      <c r="A187" s="1"/>
      <c r="C187" s="1"/>
      <c r="D187" s="1"/>
      <c r="E187" s="1"/>
      <c r="P187" s="1"/>
    </row>
    <row r="188">
      <c r="A188" s="1"/>
      <c r="C188" s="1"/>
      <c r="D188" s="1"/>
      <c r="E188" s="1"/>
      <c r="P188" s="1"/>
    </row>
    <row r="189">
      <c r="A189" s="1"/>
      <c r="C189" s="1"/>
      <c r="D189" s="1"/>
      <c r="E189" s="1"/>
      <c r="P189" s="1"/>
    </row>
    <row r="190">
      <c r="A190" s="1"/>
      <c r="C190" s="1"/>
      <c r="D190" s="1"/>
      <c r="E190" s="1"/>
      <c r="P190" s="1"/>
    </row>
    <row r="191">
      <c r="A191" s="1"/>
      <c r="C191" s="1"/>
      <c r="D191" s="1"/>
      <c r="E191" s="1"/>
      <c r="P191" s="1"/>
    </row>
    <row r="192">
      <c r="A192" s="1"/>
      <c r="C192" s="1"/>
      <c r="D192" s="1"/>
      <c r="E192" s="1"/>
      <c r="P192" s="1"/>
    </row>
    <row r="193">
      <c r="A193" s="1"/>
      <c r="C193" s="1"/>
      <c r="D193" s="1"/>
      <c r="E193" s="1"/>
      <c r="P193" s="1"/>
    </row>
    <row r="194">
      <c r="A194" s="1"/>
      <c r="C194" s="1"/>
      <c r="D194" s="1"/>
      <c r="E194" s="1"/>
      <c r="P194" s="1"/>
    </row>
    <row r="195">
      <c r="A195" s="1"/>
      <c r="C195" s="1"/>
      <c r="D195" s="1"/>
      <c r="E195" s="1"/>
      <c r="P195" s="1"/>
    </row>
    <row r="196">
      <c r="A196" s="1"/>
      <c r="C196" s="1"/>
      <c r="D196" s="1"/>
      <c r="E196" s="1"/>
      <c r="P196" s="1"/>
    </row>
    <row r="197">
      <c r="A197" s="1"/>
      <c r="C197" s="1"/>
      <c r="D197" s="1"/>
      <c r="E197" s="1"/>
      <c r="P197" s="1"/>
    </row>
    <row r="198">
      <c r="A198" s="1"/>
      <c r="C198" s="1"/>
      <c r="D198" s="1"/>
      <c r="E198" s="1"/>
      <c r="P198" s="1"/>
    </row>
    <row r="199">
      <c r="A199" s="1"/>
      <c r="C199" s="1"/>
      <c r="D199" s="1"/>
      <c r="E199" s="1"/>
      <c r="P199" s="1"/>
    </row>
    <row r="200">
      <c r="A200" s="1"/>
      <c r="C200" s="1"/>
      <c r="D200" s="1"/>
      <c r="E200" s="1"/>
      <c r="P200" s="1"/>
    </row>
    <row r="201">
      <c r="A201" s="1"/>
      <c r="C201" s="1"/>
      <c r="D201" s="1"/>
      <c r="E201" s="1"/>
      <c r="P201" s="1"/>
    </row>
    <row r="202">
      <c r="A202" s="1"/>
      <c r="C202" s="1"/>
      <c r="D202" s="1"/>
      <c r="E202" s="1"/>
      <c r="P202" s="1"/>
    </row>
    <row r="203">
      <c r="A203" s="1"/>
      <c r="C203" s="1"/>
      <c r="D203" s="1"/>
      <c r="E203" s="1"/>
      <c r="P203" s="1"/>
    </row>
    <row r="204">
      <c r="A204" s="1"/>
      <c r="C204" s="1"/>
      <c r="D204" s="1"/>
      <c r="E204" s="1"/>
      <c r="P204" s="1"/>
    </row>
    <row r="205">
      <c r="A205" s="1"/>
      <c r="C205" s="1"/>
      <c r="D205" s="1"/>
      <c r="E205" s="1"/>
      <c r="P205" s="1"/>
    </row>
    <row r="206">
      <c r="A206" s="1"/>
      <c r="C206" s="1"/>
      <c r="D206" s="1"/>
      <c r="E206" s="1"/>
      <c r="P206" s="1"/>
    </row>
    <row r="207">
      <c r="A207" s="1"/>
      <c r="C207" s="1"/>
      <c r="D207" s="1"/>
      <c r="E207" s="1"/>
      <c r="P207" s="1"/>
    </row>
    <row r="208">
      <c r="A208" s="1"/>
      <c r="C208" s="1"/>
      <c r="D208" s="1"/>
      <c r="E208" s="1"/>
      <c r="P208" s="1"/>
    </row>
    <row r="209">
      <c r="A209" s="1"/>
      <c r="C209" s="1"/>
      <c r="D209" s="1"/>
      <c r="E209" s="1"/>
      <c r="P209" s="1"/>
    </row>
    <row r="210">
      <c r="A210" s="1"/>
      <c r="C210" s="1"/>
      <c r="D210" s="1"/>
      <c r="E210" s="1"/>
      <c r="P210" s="1"/>
    </row>
    <row r="211">
      <c r="A211" s="1"/>
      <c r="C211" s="1"/>
      <c r="D211" s="1"/>
      <c r="E211" s="1"/>
      <c r="P211" s="1"/>
    </row>
    <row r="212">
      <c r="A212" s="1"/>
      <c r="C212" s="1"/>
      <c r="D212" s="1"/>
      <c r="E212" s="1"/>
      <c r="P212" s="1"/>
    </row>
    <row r="213">
      <c r="A213" s="1"/>
      <c r="C213" s="1"/>
      <c r="D213" s="1"/>
      <c r="E213" s="1"/>
      <c r="P213" s="1"/>
    </row>
    <row r="214">
      <c r="A214" s="1"/>
      <c r="C214" s="1"/>
      <c r="D214" s="1"/>
      <c r="E214" s="1"/>
      <c r="P214" s="1"/>
    </row>
    <row r="215">
      <c r="A215" s="1"/>
      <c r="C215" s="1"/>
      <c r="D215" s="1"/>
      <c r="E215" s="1"/>
      <c r="P215" s="1"/>
    </row>
    <row r="216">
      <c r="A216" s="1"/>
      <c r="C216" s="1"/>
      <c r="D216" s="1"/>
      <c r="E216" s="1"/>
      <c r="P216" s="1"/>
    </row>
    <row r="217">
      <c r="A217" s="1"/>
      <c r="C217" s="1"/>
      <c r="D217" s="1"/>
      <c r="E217" s="1"/>
      <c r="P217" s="1"/>
    </row>
    <row r="218">
      <c r="A218" s="1"/>
      <c r="C218" s="1"/>
      <c r="D218" s="1"/>
      <c r="E218" s="1"/>
      <c r="P218" s="1"/>
    </row>
    <row r="219">
      <c r="A219" s="1"/>
      <c r="C219" s="1"/>
      <c r="D219" s="1"/>
      <c r="E219" s="1"/>
      <c r="P219" s="1"/>
    </row>
    <row r="220">
      <c r="A220" s="1"/>
      <c r="C220" s="1"/>
      <c r="D220" s="1"/>
      <c r="E220" s="1"/>
      <c r="P220" s="1"/>
    </row>
    <row r="221">
      <c r="A221" s="1"/>
      <c r="C221" s="1"/>
      <c r="D221" s="1"/>
      <c r="E221" s="1"/>
      <c r="P221" s="1"/>
    </row>
    <row r="222">
      <c r="A222" s="1"/>
      <c r="C222" s="1"/>
      <c r="D222" s="1"/>
      <c r="E222" s="1"/>
      <c r="P222" s="1"/>
    </row>
    <row r="223">
      <c r="A223" s="1"/>
      <c r="C223" s="1"/>
      <c r="D223" s="1"/>
      <c r="E223" s="1"/>
      <c r="P223" s="1"/>
    </row>
    <row r="224">
      <c r="A224" s="1"/>
      <c r="C224" s="1"/>
      <c r="D224" s="1"/>
      <c r="E224" s="1"/>
      <c r="P224" s="1"/>
    </row>
    <row r="225">
      <c r="A225" s="1"/>
      <c r="C225" s="1"/>
      <c r="D225" s="1"/>
      <c r="E225" s="1"/>
      <c r="P225" s="1"/>
    </row>
    <row r="226">
      <c r="A226" s="1"/>
      <c r="C226" s="1"/>
      <c r="D226" s="1"/>
      <c r="E226" s="1"/>
      <c r="P226" s="1"/>
    </row>
    <row r="227">
      <c r="A227" s="1"/>
      <c r="C227" s="1"/>
      <c r="D227" s="1"/>
      <c r="E227" s="1"/>
      <c r="P227" s="1"/>
    </row>
    <row r="228">
      <c r="A228" s="1"/>
      <c r="C228" s="1"/>
      <c r="D228" s="1"/>
      <c r="E228" s="1"/>
      <c r="P228" s="1"/>
    </row>
    <row r="229">
      <c r="A229" s="1"/>
      <c r="C229" s="1"/>
      <c r="D229" s="1"/>
      <c r="E229" s="1"/>
      <c r="P229" s="1"/>
    </row>
    <row r="230">
      <c r="A230" s="1"/>
      <c r="C230" s="1"/>
      <c r="D230" s="1"/>
      <c r="E230" s="1"/>
      <c r="P230" s="1"/>
    </row>
    <row r="231">
      <c r="A231" s="1"/>
      <c r="C231" s="1"/>
      <c r="D231" s="1"/>
      <c r="E231" s="1"/>
      <c r="P231" s="1"/>
    </row>
    <row r="232">
      <c r="A232" s="1"/>
      <c r="C232" s="1"/>
      <c r="D232" s="1"/>
      <c r="E232" s="1"/>
      <c r="P232" s="1"/>
    </row>
    <row r="233">
      <c r="A233" s="1"/>
      <c r="C233" s="1"/>
      <c r="D233" s="1"/>
      <c r="E233" s="1"/>
      <c r="P233" s="1"/>
    </row>
    <row r="234">
      <c r="A234" s="1"/>
      <c r="C234" s="1"/>
      <c r="D234" s="1"/>
      <c r="E234" s="1"/>
      <c r="P234" s="1"/>
    </row>
    <row r="235">
      <c r="A235" s="1"/>
      <c r="C235" s="1"/>
      <c r="D235" s="1"/>
      <c r="E235" s="1"/>
      <c r="P235" s="1"/>
    </row>
    <row r="236">
      <c r="A236" s="1"/>
      <c r="C236" s="1"/>
      <c r="D236" s="1"/>
      <c r="E236" s="1"/>
      <c r="P236" s="1"/>
    </row>
    <row r="237">
      <c r="A237" s="1"/>
      <c r="C237" s="1"/>
      <c r="D237" s="1"/>
      <c r="E237" s="1"/>
      <c r="P237" s="1"/>
    </row>
    <row r="238">
      <c r="A238" s="1"/>
      <c r="C238" s="1"/>
      <c r="D238" s="1"/>
      <c r="E238" s="1"/>
      <c r="P238" s="1"/>
    </row>
    <row r="239">
      <c r="A239" s="1"/>
      <c r="C239" s="1"/>
      <c r="D239" s="1"/>
      <c r="E239" s="1"/>
      <c r="P239" s="1"/>
    </row>
    <row r="240">
      <c r="A240" s="1"/>
      <c r="C240" s="1"/>
      <c r="D240" s="1"/>
      <c r="E240" s="1"/>
      <c r="P240" s="1"/>
    </row>
    <row r="241">
      <c r="A241" s="1"/>
      <c r="C241" s="1"/>
      <c r="D241" s="1"/>
      <c r="E241" s="1"/>
      <c r="P241" s="1"/>
    </row>
    <row r="242">
      <c r="A242" s="1"/>
      <c r="C242" s="1"/>
      <c r="D242" s="1"/>
      <c r="E242" s="1"/>
      <c r="P242" s="1"/>
    </row>
    <row r="243">
      <c r="A243" s="1"/>
      <c r="C243" s="1"/>
      <c r="D243" s="1"/>
      <c r="E243" s="1"/>
      <c r="P243" s="1"/>
    </row>
    <row r="244">
      <c r="A244" s="1"/>
      <c r="C244" s="1"/>
      <c r="D244" s="1"/>
      <c r="E244" s="1"/>
      <c r="P244" s="1"/>
    </row>
    <row r="245">
      <c r="A245" s="1"/>
      <c r="C245" s="1"/>
      <c r="D245" s="1"/>
      <c r="E245" s="1"/>
      <c r="P245" s="1"/>
    </row>
    <row r="246">
      <c r="A246" s="1"/>
      <c r="C246" s="1"/>
      <c r="D246" s="1"/>
      <c r="E246" s="1"/>
      <c r="P246" s="1"/>
    </row>
    <row r="247">
      <c r="A247" s="1"/>
      <c r="C247" s="1"/>
      <c r="D247" s="1"/>
      <c r="E247" s="1"/>
      <c r="P247" s="1"/>
    </row>
    <row r="248">
      <c r="A248" s="1"/>
      <c r="C248" s="1"/>
      <c r="D248" s="1"/>
      <c r="E248" s="1"/>
      <c r="P248" s="1"/>
    </row>
    <row r="249">
      <c r="A249" s="1"/>
      <c r="C249" s="1"/>
      <c r="D249" s="1"/>
      <c r="E249" s="1"/>
      <c r="P249" s="1"/>
    </row>
    <row r="250">
      <c r="A250" s="1"/>
      <c r="C250" s="1"/>
      <c r="D250" s="1"/>
      <c r="E250" s="1"/>
      <c r="P250" s="1"/>
    </row>
    <row r="251">
      <c r="A251" s="1"/>
      <c r="C251" s="1"/>
      <c r="D251" s="1"/>
      <c r="E251" s="1"/>
      <c r="P251" s="1"/>
    </row>
    <row r="252">
      <c r="A252" s="1"/>
      <c r="C252" s="1"/>
      <c r="D252" s="1"/>
      <c r="E252" s="1"/>
      <c r="P252" s="1"/>
    </row>
    <row r="253">
      <c r="A253" s="1"/>
      <c r="C253" s="1"/>
      <c r="D253" s="1"/>
      <c r="E253" s="1"/>
      <c r="P253" s="1"/>
    </row>
    <row r="254">
      <c r="A254" s="1"/>
      <c r="C254" s="1"/>
      <c r="D254" s="1"/>
      <c r="E254" s="1"/>
      <c r="P254" s="1"/>
    </row>
    <row r="255">
      <c r="A255" s="1"/>
      <c r="C255" s="1"/>
      <c r="D255" s="1"/>
      <c r="E255" s="1"/>
      <c r="P255" s="1"/>
    </row>
    <row r="256">
      <c r="A256" s="1"/>
      <c r="C256" s="1"/>
      <c r="D256" s="1"/>
      <c r="E256" s="1"/>
      <c r="P256" s="1"/>
    </row>
    <row r="257">
      <c r="A257" s="1"/>
      <c r="C257" s="1"/>
      <c r="D257" s="1"/>
      <c r="E257" s="1"/>
      <c r="P257" s="1"/>
    </row>
    <row r="258">
      <c r="A258" s="1"/>
      <c r="C258" s="1"/>
      <c r="D258" s="1"/>
      <c r="E258" s="1"/>
      <c r="P258" s="1"/>
    </row>
    <row r="259">
      <c r="A259" s="1"/>
      <c r="C259" s="1"/>
      <c r="D259" s="1"/>
      <c r="E259" s="1"/>
      <c r="P259" s="1"/>
    </row>
    <row r="260">
      <c r="A260" s="1"/>
      <c r="C260" s="1"/>
      <c r="D260" s="1"/>
      <c r="E260" s="1"/>
      <c r="P260" s="1"/>
    </row>
    <row r="261">
      <c r="A261" s="1"/>
      <c r="C261" s="1"/>
      <c r="D261" s="1"/>
      <c r="E261" s="1"/>
      <c r="P261" s="1"/>
    </row>
    <row r="262">
      <c r="A262" s="1"/>
      <c r="C262" s="1"/>
      <c r="D262" s="1"/>
      <c r="E262" s="1"/>
      <c r="P262" s="1"/>
    </row>
    <row r="263">
      <c r="A263" s="1"/>
      <c r="C263" s="1"/>
      <c r="D263" s="1"/>
      <c r="E263" s="1"/>
      <c r="P263" s="1"/>
    </row>
    <row r="264">
      <c r="A264" s="1"/>
      <c r="C264" s="1"/>
      <c r="D264" s="1"/>
      <c r="E264" s="1"/>
      <c r="P264" s="1"/>
    </row>
    <row r="265">
      <c r="A265" s="1"/>
      <c r="C265" s="1"/>
      <c r="D265" s="1"/>
      <c r="E265" s="1"/>
      <c r="P265" s="1"/>
    </row>
    <row r="266">
      <c r="A266" s="1"/>
      <c r="C266" s="1"/>
      <c r="D266" s="1"/>
      <c r="E266" s="1"/>
      <c r="P266" s="1"/>
    </row>
    <row r="267">
      <c r="A267" s="1"/>
      <c r="C267" s="1"/>
      <c r="D267" s="1"/>
      <c r="E267" s="1"/>
      <c r="P267" s="1"/>
    </row>
    <row r="268">
      <c r="A268" s="1"/>
      <c r="C268" s="1"/>
      <c r="D268" s="1"/>
      <c r="E268" s="1"/>
      <c r="P268" s="1"/>
    </row>
    <row r="269">
      <c r="A269" s="1"/>
      <c r="C269" s="1"/>
      <c r="D269" s="1"/>
      <c r="E269" s="1"/>
      <c r="P269" s="1"/>
    </row>
    <row r="270">
      <c r="A270" s="1"/>
      <c r="C270" s="1"/>
      <c r="D270" s="1"/>
      <c r="E270" s="1"/>
      <c r="P270" s="1"/>
    </row>
    <row r="271">
      <c r="A271" s="1"/>
      <c r="C271" s="1"/>
      <c r="D271" s="1"/>
      <c r="E271" s="1"/>
      <c r="P271" s="1"/>
    </row>
    <row r="272">
      <c r="A272" s="1"/>
      <c r="C272" s="1"/>
      <c r="D272" s="1"/>
      <c r="E272" s="1"/>
      <c r="P272" s="1"/>
    </row>
    <row r="273">
      <c r="A273" s="1"/>
      <c r="C273" s="1"/>
      <c r="D273" s="1"/>
      <c r="E273" s="1"/>
      <c r="P273" s="1"/>
    </row>
    <row r="274">
      <c r="A274" s="1"/>
      <c r="C274" s="1"/>
      <c r="D274" s="1"/>
      <c r="E274" s="1"/>
      <c r="P274" s="1"/>
    </row>
    <row r="275">
      <c r="A275" s="1"/>
      <c r="C275" s="1"/>
      <c r="D275" s="1"/>
      <c r="E275" s="1"/>
      <c r="P275" s="1"/>
    </row>
    <row r="276">
      <c r="A276" s="1"/>
      <c r="C276" s="1"/>
      <c r="D276" s="1"/>
      <c r="E276" s="1"/>
      <c r="P276" s="1"/>
    </row>
    <row r="277">
      <c r="A277" s="1"/>
      <c r="C277" s="1"/>
      <c r="D277" s="1"/>
      <c r="E277" s="1"/>
      <c r="P277" s="1"/>
    </row>
    <row r="278">
      <c r="A278" s="1"/>
      <c r="C278" s="1"/>
      <c r="D278" s="1"/>
      <c r="E278" s="1"/>
      <c r="P278" s="1"/>
    </row>
    <row r="279">
      <c r="A279" s="1"/>
      <c r="C279" s="1"/>
      <c r="D279" s="1"/>
      <c r="E279" s="1"/>
      <c r="P279" s="1"/>
    </row>
    <row r="280">
      <c r="A280" s="1"/>
      <c r="C280" s="1"/>
      <c r="D280" s="1"/>
      <c r="E280" s="1"/>
      <c r="P280" s="1"/>
    </row>
    <row r="281">
      <c r="A281" s="1"/>
      <c r="C281" s="1"/>
      <c r="D281" s="1"/>
      <c r="E281" s="1"/>
      <c r="P281" s="1"/>
    </row>
    <row r="282">
      <c r="A282" s="1"/>
      <c r="C282" s="1"/>
      <c r="D282" s="1"/>
      <c r="E282" s="1"/>
      <c r="P282" s="1"/>
    </row>
    <row r="283">
      <c r="A283" s="1"/>
      <c r="C283" s="1"/>
      <c r="D283" s="1"/>
      <c r="E283" s="1"/>
      <c r="P283" s="1"/>
    </row>
    <row r="284">
      <c r="A284" s="1"/>
      <c r="C284" s="1"/>
      <c r="D284" s="1"/>
      <c r="E284" s="1"/>
      <c r="P284" s="1"/>
    </row>
    <row r="285">
      <c r="A285" s="1"/>
      <c r="C285" s="1"/>
      <c r="D285" s="1"/>
      <c r="E285" s="1"/>
      <c r="P285" s="1"/>
    </row>
    <row r="286">
      <c r="A286" s="1"/>
      <c r="C286" s="1"/>
      <c r="D286" s="1"/>
      <c r="E286" s="1"/>
      <c r="P286" s="1"/>
    </row>
    <row r="287">
      <c r="A287" s="1"/>
      <c r="C287" s="1"/>
      <c r="D287" s="1"/>
      <c r="E287" s="1"/>
      <c r="P287" s="1"/>
    </row>
    <row r="288">
      <c r="A288" s="1"/>
      <c r="C288" s="1"/>
      <c r="D288" s="1"/>
      <c r="E288" s="1"/>
      <c r="P288" s="1"/>
    </row>
    <row r="289">
      <c r="A289" s="1"/>
      <c r="C289" s="1"/>
      <c r="D289" s="1"/>
      <c r="E289" s="1"/>
      <c r="P289" s="1"/>
    </row>
    <row r="290">
      <c r="A290" s="1"/>
      <c r="C290" s="1"/>
      <c r="D290" s="1"/>
      <c r="E290" s="1"/>
      <c r="P290" s="1"/>
    </row>
    <row r="291">
      <c r="A291" s="1"/>
      <c r="C291" s="1"/>
      <c r="D291" s="1"/>
      <c r="E291" s="1"/>
      <c r="P291" s="1"/>
    </row>
    <row r="292">
      <c r="A292" s="1"/>
      <c r="C292" s="1"/>
      <c r="D292" s="1"/>
      <c r="E292" s="1"/>
      <c r="P292" s="1"/>
    </row>
    <row r="293">
      <c r="A293" s="1"/>
      <c r="C293" s="1"/>
      <c r="D293" s="1"/>
      <c r="E293" s="1"/>
      <c r="P293" s="1"/>
    </row>
    <row r="294">
      <c r="A294" s="1"/>
      <c r="C294" s="1"/>
      <c r="D294" s="1"/>
      <c r="E294" s="1"/>
      <c r="P294" s="1"/>
    </row>
    <row r="295">
      <c r="A295" s="1"/>
      <c r="C295" s="1"/>
      <c r="D295" s="1"/>
      <c r="E295" s="1"/>
      <c r="P295" s="1"/>
    </row>
    <row r="296">
      <c r="A296" s="1"/>
      <c r="C296" s="1"/>
      <c r="D296" s="1"/>
      <c r="E296" s="1"/>
      <c r="P296" s="1"/>
    </row>
    <row r="297">
      <c r="A297" s="1"/>
      <c r="C297" s="1"/>
      <c r="D297" s="1"/>
      <c r="E297" s="1"/>
      <c r="P297" s="1"/>
    </row>
    <row r="298">
      <c r="A298" s="1"/>
      <c r="C298" s="1"/>
      <c r="D298" s="1"/>
      <c r="E298" s="1"/>
      <c r="P298" s="1"/>
    </row>
    <row r="299">
      <c r="A299" s="1"/>
      <c r="C299" s="1"/>
      <c r="D299" s="1"/>
      <c r="E299" s="1"/>
      <c r="P299" s="1"/>
    </row>
    <row r="300">
      <c r="A300" s="1"/>
      <c r="C300" s="1"/>
      <c r="D300" s="1"/>
      <c r="E300" s="1"/>
      <c r="P300" s="1"/>
    </row>
    <row r="301">
      <c r="A301" s="1"/>
      <c r="C301" s="1"/>
      <c r="D301" s="1"/>
      <c r="E301" s="1"/>
      <c r="P301" s="1"/>
    </row>
    <row r="302">
      <c r="A302" s="1"/>
      <c r="C302" s="1"/>
      <c r="D302" s="1"/>
      <c r="E302" s="1"/>
      <c r="P302" s="1"/>
    </row>
    <row r="303">
      <c r="A303" s="1"/>
      <c r="C303" s="1"/>
      <c r="D303" s="1"/>
      <c r="E303" s="1"/>
      <c r="P303" s="1"/>
    </row>
    <row r="304">
      <c r="A304" s="1"/>
      <c r="C304" s="1"/>
      <c r="D304" s="1"/>
      <c r="E304" s="1"/>
      <c r="P304" s="1"/>
    </row>
    <row r="305">
      <c r="A305" s="1"/>
      <c r="C305" s="1"/>
      <c r="D305" s="1"/>
      <c r="E305" s="1"/>
      <c r="P305" s="1"/>
    </row>
    <row r="306">
      <c r="A306" s="1"/>
      <c r="C306" s="1"/>
      <c r="D306" s="1"/>
      <c r="E306" s="1"/>
      <c r="P306" s="1"/>
    </row>
    <row r="307">
      <c r="A307" s="1"/>
      <c r="C307" s="1"/>
      <c r="D307" s="1"/>
      <c r="E307" s="1"/>
      <c r="P307" s="1"/>
    </row>
    <row r="308">
      <c r="A308" s="1"/>
      <c r="C308" s="1"/>
      <c r="D308" s="1"/>
      <c r="E308" s="1"/>
      <c r="P308" s="1"/>
    </row>
    <row r="309">
      <c r="A309" s="1"/>
      <c r="C309" s="1"/>
      <c r="D309" s="1"/>
      <c r="E309" s="1"/>
      <c r="P309" s="1"/>
    </row>
    <row r="310">
      <c r="A310" s="1"/>
      <c r="C310" s="1"/>
      <c r="D310" s="1"/>
      <c r="E310" s="1"/>
      <c r="P310" s="1"/>
    </row>
    <row r="311">
      <c r="A311" s="1"/>
      <c r="C311" s="1"/>
      <c r="D311" s="1"/>
      <c r="E311" s="1"/>
      <c r="P311" s="1"/>
    </row>
    <row r="312">
      <c r="A312" s="1"/>
      <c r="C312" s="1"/>
      <c r="D312" s="1"/>
      <c r="E312" s="1"/>
      <c r="P312" s="1"/>
    </row>
    <row r="313">
      <c r="A313" s="1"/>
      <c r="C313" s="1"/>
      <c r="D313" s="1"/>
      <c r="E313" s="1"/>
      <c r="P313" s="1"/>
    </row>
    <row r="314">
      <c r="A314" s="1"/>
      <c r="C314" s="1"/>
      <c r="D314" s="1"/>
      <c r="E314" s="1"/>
      <c r="P314" s="1"/>
    </row>
    <row r="315">
      <c r="A315" s="1"/>
      <c r="C315" s="1"/>
      <c r="D315" s="1"/>
      <c r="E315" s="1"/>
      <c r="P315" s="1"/>
    </row>
    <row r="316">
      <c r="A316" s="1"/>
      <c r="C316" s="1"/>
      <c r="D316" s="1"/>
      <c r="E316" s="1"/>
      <c r="P316" s="1"/>
    </row>
    <row r="317">
      <c r="A317" s="1"/>
      <c r="C317" s="1"/>
      <c r="D317" s="1"/>
      <c r="E317" s="1"/>
      <c r="P317" s="1"/>
    </row>
    <row r="318">
      <c r="A318" s="1"/>
      <c r="C318" s="1"/>
      <c r="D318" s="1"/>
      <c r="E318" s="1"/>
      <c r="P318" s="1"/>
    </row>
    <row r="319">
      <c r="A319" s="1"/>
      <c r="C319" s="1"/>
      <c r="D319" s="1"/>
      <c r="E319" s="1"/>
      <c r="P319" s="1"/>
    </row>
    <row r="320">
      <c r="A320" s="1"/>
      <c r="C320" s="1"/>
      <c r="D320" s="1"/>
      <c r="E320" s="1"/>
      <c r="P320" s="1"/>
    </row>
    <row r="321">
      <c r="A321" s="1"/>
      <c r="C321" s="1"/>
      <c r="D321" s="1"/>
      <c r="E321" s="1"/>
      <c r="P321" s="1"/>
    </row>
    <row r="322">
      <c r="A322" s="1"/>
      <c r="C322" s="1"/>
      <c r="D322" s="1"/>
      <c r="E322" s="1"/>
      <c r="P322" s="1"/>
    </row>
    <row r="323">
      <c r="A323" s="1"/>
      <c r="C323" s="1"/>
      <c r="D323" s="1"/>
      <c r="E323" s="1"/>
      <c r="P323" s="1"/>
    </row>
    <row r="324">
      <c r="A324" s="1"/>
      <c r="C324" s="1"/>
      <c r="D324" s="1"/>
      <c r="E324" s="1"/>
      <c r="P324" s="1"/>
    </row>
    <row r="325">
      <c r="A325" s="1"/>
      <c r="C325" s="1"/>
      <c r="D325" s="1"/>
      <c r="E325" s="1"/>
      <c r="P325" s="1"/>
    </row>
    <row r="326">
      <c r="A326" s="1"/>
      <c r="C326" s="1"/>
      <c r="D326" s="1"/>
      <c r="E326" s="1"/>
      <c r="P326" s="1"/>
    </row>
    <row r="327">
      <c r="A327" s="1"/>
      <c r="C327" s="1"/>
      <c r="D327" s="1"/>
      <c r="E327" s="1"/>
      <c r="P327" s="1"/>
    </row>
    <row r="328">
      <c r="A328" s="1"/>
      <c r="C328" s="1"/>
      <c r="D328" s="1"/>
      <c r="E328" s="1"/>
      <c r="P328" s="1"/>
    </row>
    <row r="329">
      <c r="A329" s="1"/>
      <c r="C329" s="1"/>
      <c r="D329" s="1"/>
      <c r="E329" s="1"/>
      <c r="P329" s="1"/>
    </row>
    <row r="330">
      <c r="A330" s="1"/>
      <c r="C330" s="1"/>
      <c r="D330" s="1"/>
      <c r="E330" s="1"/>
      <c r="P330" s="1"/>
    </row>
    <row r="331">
      <c r="A331" s="1"/>
      <c r="C331" s="1"/>
      <c r="D331" s="1"/>
      <c r="E331" s="1"/>
      <c r="P331" s="1"/>
    </row>
    <row r="332">
      <c r="A332" s="1"/>
      <c r="C332" s="1"/>
      <c r="D332" s="1"/>
      <c r="E332" s="1"/>
      <c r="P332" s="1"/>
    </row>
    <row r="333">
      <c r="A333" s="1"/>
      <c r="C333" s="1"/>
      <c r="D333" s="1"/>
      <c r="E333" s="1"/>
      <c r="P333" s="1"/>
    </row>
    <row r="334">
      <c r="A334" s="1"/>
      <c r="C334" s="1"/>
      <c r="D334" s="1"/>
      <c r="E334" s="1"/>
      <c r="P334" s="1"/>
    </row>
    <row r="335">
      <c r="A335" s="1"/>
      <c r="C335" s="1"/>
      <c r="D335" s="1"/>
      <c r="E335" s="1"/>
      <c r="P335" s="1"/>
    </row>
    <row r="336">
      <c r="A336" s="1"/>
      <c r="C336" s="1"/>
      <c r="D336" s="1"/>
      <c r="E336" s="1"/>
      <c r="P336" s="1"/>
    </row>
    <row r="337">
      <c r="A337" s="1"/>
      <c r="C337" s="1"/>
      <c r="D337" s="1"/>
      <c r="E337" s="1"/>
      <c r="P337" s="1"/>
    </row>
    <row r="338">
      <c r="A338" s="1"/>
      <c r="C338" s="1"/>
      <c r="D338" s="1"/>
      <c r="E338" s="1"/>
      <c r="P338" s="1"/>
    </row>
    <row r="339">
      <c r="A339" s="1"/>
      <c r="C339" s="1"/>
      <c r="D339" s="1"/>
      <c r="E339" s="1"/>
      <c r="P339" s="1"/>
    </row>
    <row r="340">
      <c r="A340" s="1"/>
      <c r="C340" s="1"/>
      <c r="D340" s="1"/>
      <c r="E340" s="1"/>
      <c r="P340" s="1"/>
    </row>
    <row r="341">
      <c r="A341" s="1"/>
      <c r="C341" s="1"/>
      <c r="D341" s="1"/>
      <c r="E341" s="1"/>
      <c r="P341" s="1"/>
    </row>
    <row r="342">
      <c r="A342" s="1"/>
      <c r="C342" s="1"/>
      <c r="D342" s="1"/>
      <c r="E342" s="1"/>
      <c r="P342" s="1"/>
    </row>
    <row r="343">
      <c r="A343" s="1"/>
      <c r="C343" s="1"/>
      <c r="D343" s="1"/>
      <c r="E343" s="1"/>
      <c r="P343" s="1"/>
    </row>
    <row r="344">
      <c r="A344" s="1"/>
      <c r="C344" s="1"/>
      <c r="D344" s="1"/>
      <c r="E344" s="1"/>
      <c r="P344" s="1"/>
    </row>
    <row r="345">
      <c r="A345" s="1"/>
      <c r="C345" s="1"/>
      <c r="D345" s="1"/>
      <c r="E345" s="1"/>
      <c r="P345" s="1"/>
    </row>
    <row r="346">
      <c r="A346" s="1"/>
      <c r="C346" s="1"/>
      <c r="D346" s="1"/>
      <c r="E346" s="1"/>
      <c r="P346" s="1"/>
    </row>
    <row r="347">
      <c r="A347" s="1"/>
      <c r="C347" s="1"/>
      <c r="D347" s="1"/>
      <c r="E347" s="1"/>
      <c r="P347" s="1"/>
    </row>
    <row r="348">
      <c r="A348" s="1"/>
      <c r="C348" s="1"/>
      <c r="D348" s="1"/>
      <c r="E348" s="1"/>
      <c r="P348" s="1"/>
    </row>
    <row r="349">
      <c r="A349" s="1"/>
      <c r="C349" s="1"/>
      <c r="D349" s="1"/>
      <c r="E349" s="1"/>
      <c r="P349" s="1"/>
    </row>
    <row r="350">
      <c r="A350" s="1"/>
      <c r="C350" s="1"/>
      <c r="D350" s="1"/>
      <c r="E350" s="1"/>
      <c r="P350" s="1"/>
    </row>
    <row r="351">
      <c r="A351" s="1"/>
      <c r="C351" s="1"/>
      <c r="D351" s="1"/>
      <c r="E351" s="1"/>
      <c r="P351" s="1"/>
    </row>
    <row r="352">
      <c r="A352" s="1"/>
      <c r="C352" s="1"/>
      <c r="D352" s="1"/>
      <c r="E352" s="1"/>
      <c r="P352" s="1"/>
    </row>
    <row r="353">
      <c r="A353" s="1"/>
      <c r="C353" s="1"/>
      <c r="D353" s="1"/>
      <c r="E353" s="1"/>
      <c r="P353" s="1"/>
    </row>
    <row r="354">
      <c r="A354" s="1"/>
      <c r="C354" s="1"/>
      <c r="D354" s="1"/>
      <c r="E354" s="1"/>
      <c r="P354" s="1"/>
    </row>
    <row r="355">
      <c r="A355" s="1"/>
      <c r="C355" s="1"/>
      <c r="D355" s="1"/>
      <c r="E355" s="1"/>
      <c r="P355" s="1"/>
    </row>
    <row r="356">
      <c r="A356" s="1"/>
      <c r="C356" s="1"/>
      <c r="D356" s="1"/>
      <c r="E356" s="1"/>
      <c r="P356" s="1"/>
    </row>
    <row r="357">
      <c r="A357" s="1"/>
      <c r="C357" s="1"/>
      <c r="D357" s="1"/>
      <c r="E357" s="1"/>
      <c r="P357" s="1"/>
    </row>
    <row r="358">
      <c r="A358" s="1"/>
      <c r="C358" s="1"/>
      <c r="D358" s="1"/>
      <c r="E358" s="1"/>
      <c r="P358" s="1"/>
    </row>
    <row r="359">
      <c r="A359" s="1"/>
      <c r="C359" s="1"/>
      <c r="D359" s="1"/>
      <c r="E359" s="1"/>
      <c r="P359" s="1"/>
    </row>
    <row r="360">
      <c r="A360" s="1"/>
      <c r="C360" s="1"/>
      <c r="D360" s="1"/>
      <c r="E360" s="1"/>
      <c r="P360" s="1"/>
    </row>
    <row r="361">
      <c r="A361" s="1"/>
      <c r="C361" s="1"/>
      <c r="D361" s="1"/>
      <c r="E361" s="1"/>
      <c r="P361" s="1"/>
    </row>
    <row r="362">
      <c r="A362" s="1"/>
      <c r="C362" s="1"/>
      <c r="D362" s="1"/>
      <c r="E362" s="1"/>
      <c r="P362" s="1"/>
    </row>
    <row r="363">
      <c r="A363" s="1"/>
      <c r="C363" s="1"/>
      <c r="D363" s="1"/>
      <c r="E363" s="1"/>
      <c r="P363" s="1"/>
    </row>
    <row r="364">
      <c r="A364" s="1"/>
      <c r="C364" s="1"/>
      <c r="D364" s="1"/>
      <c r="E364" s="1"/>
      <c r="P364" s="1"/>
    </row>
    <row r="365">
      <c r="A365" s="1"/>
      <c r="C365" s="1"/>
      <c r="D365" s="1"/>
      <c r="E365" s="1"/>
      <c r="P365" s="1"/>
    </row>
    <row r="366">
      <c r="A366" s="1"/>
      <c r="C366" s="1"/>
      <c r="D366" s="1"/>
      <c r="E366" s="1"/>
      <c r="P366" s="1"/>
    </row>
    <row r="367">
      <c r="A367" s="1"/>
      <c r="C367" s="1"/>
      <c r="D367" s="1"/>
      <c r="E367" s="1"/>
      <c r="P367" s="1"/>
    </row>
    <row r="368">
      <c r="A368" s="1"/>
      <c r="C368" s="1"/>
      <c r="D368" s="1"/>
      <c r="E368" s="1"/>
      <c r="P368" s="1"/>
    </row>
    <row r="369">
      <c r="A369" s="1"/>
      <c r="C369" s="1"/>
      <c r="D369" s="1"/>
      <c r="E369" s="1"/>
      <c r="P369" s="1"/>
    </row>
    <row r="370">
      <c r="A370" s="1"/>
      <c r="C370" s="1"/>
      <c r="D370" s="1"/>
      <c r="E370" s="1"/>
      <c r="P370" s="1"/>
    </row>
    <row r="371">
      <c r="A371" s="1"/>
      <c r="C371" s="1"/>
      <c r="D371" s="1"/>
      <c r="E371" s="1"/>
      <c r="P371" s="1"/>
    </row>
    <row r="372">
      <c r="A372" s="1"/>
      <c r="C372" s="1"/>
      <c r="D372" s="1"/>
      <c r="E372" s="1"/>
      <c r="P372" s="1"/>
    </row>
    <row r="373">
      <c r="A373" s="1"/>
      <c r="C373" s="1"/>
      <c r="D373" s="1"/>
      <c r="E373" s="1"/>
      <c r="P373" s="1"/>
    </row>
    <row r="374">
      <c r="A374" s="1"/>
      <c r="C374" s="1"/>
      <c r="D374" s="1"/>
      <c r="E374" s="1"/>
      <c r="P374" s="1"/>
    </row>
    <row r="375">
      <c r="A375" s="1"/>
      <c r="C375" s="1"/>
      <c r="D375" s="1"/>
      <c r="E375" s="1"/>
      <c r="P375" s="1"/>
    </row>
    <row r="376">
      <c r="A376" s="1"/>
      <c r="C376" s="1"/>
      <c r="D376" s="1"/>
      <c r="E376" s="1"/>
      <c r="P376" s="1"/>
    </row>
    <row r="377">
      <c r="A377" s="1"/>
      <c r="C377" s="1"/>
      <c r="D377" s="1"/>
      <c r="E377" s="1"/>
      <c r="P377" s="1"/>
    </row>
    <row r="378">
      <c r="A378" s="1"/>
      <c r="C378" s="1"/>
      <c r="D378" s="1"/>
      <c r="E378" s="1"/>
      <c r="P378" s="1"/>
    </row>
    <row r="379">
      <c r="A379" s="1"/>
      <c r="C379" s="1"/>
      <c r="D379" s="1"/>
      <c r="E379" s="1"/>
      <c r="P379" s="1"/>
    </row>
    <row r="380">
      <c r="A380" s="1"/>
      <c r="C380" s="1"/>
      <c r="D380" s="1"/>
      <c r="E380" s="1"/>
      <c r="P380" s="1"/>
    </row>
    <row r="381">
      <c r="A381" s="1"/>
      <c r="C381" s="1"/>
      <c r="D381" s="1"/>
      <c r="E381" s="1"/>
      <c r="P381" s="1"/>
    </row>
    <row r="382">
      <c r="A382" s="1"/>
      <c r="C382" s="1"/>
      <c r="D382" s="1"/>
      <c r="E382" s="1"/>
      <c r="P382" s="1"/>
    </row>
    <row r="383">
      <c r="A383" s="1"/>
      <c r="C383" s="1"/>
      <c r="D383" s="1"/>
      <c r="E383" s="1"/>
      <c r="P383" s="1"/>
    </row>
    <row r="384">
      <c r="A384" s="1"/>
      <c r="C384" s="1"/>
      <c r="D384" s="1"/>
      <c r="E384" s="1"/>
      <c r="P384" s="1"/>
    </row>
    <row r="385">
      <c r="A385" s="1"/>
      <c r="C385" s="1"/>
      <c r="D385" s="1"/>
      <c r="E385" s="1"/>
      <c r="P385" s="1"/>
    </row>
    <row r="386">
      <c r="A386" s="1"/>
      <c r="C386" s="1"/>
      <c r="D386" s="1"/>
      <c r="E386" s="1"/>
      <c r="P386" s="1"/>
    </row>
    <row r="387">
      <c r="A387" s="1"/>
      <c r="C387" s="1"/>
      <c r="D387" s="1"/>
      <c r="E387" s="1"/>
      <c r="P387" s="1"/>
    </row>
    <row r="388">
      <c r="A388" s="1"/>
      <c r="C388" s="1"/>
      <c r="D388" s="1"/>
      <c r="E388" s="1"/>
      <c r="P388" s="1"/>
    </row>
    <row r="389">
      <c r="A389" s="1"/>
      <c r="C389" s="1"/>
      <c r="D389" s="1"/>
      <c r="E389" s="1"/>
      <c r="P389" s="1"/>
    </row>
    <row r="390">
      <c r="A390" s="1"/>
      <c r="C390" s="1"/>
      <c r="D390" s="1"/>
      <c r="E390" s="1"/>
      <c r="P390" s="1"/>
    </row>
    <row r="391">
      <c r="A391" s="1"/>
      <c r="C391" s="1"/>
      <c r="D391" s="1"/>
      <c r="E391" s="1"/>
      <c r="P391" s="1"/>
    </row>
    <row r="392">
      <c r="A392" s="1"/>
      <c r="C392" s="1"/>
      <c r="D392" s="1"/>
      <c r="E392" s="1"/>
      <c r="P392" s="1"/>
    </row>
    <row r="393">
      <c r="A393" s="1"/>
      <c r="C393" s="1"/>
      <c r="D393" s="1"/>
      <c r="E393" s="1"/>
      <c r="P393" s="1"/>
    </row>
    <row r="394">
      <c r="A394" s="1"/>
      <c r="C394" s="1"/>
      <c r="D394" s="1"/>
      <c r="E394" s="1"/>
      <c r="P394" s="1"/>
    </row>
    <row r="395">
      <c r="A395" s="1"/>
      <c r="C395" s="1"/>
      <c r="D395" s="1"/>
      <c r="E395" s="1"/>
      <c r="P395" s="1"/>
    </row>
    <row r="396">
      <c r="A396" s="1"/>
      <c r="C396" s="1"/>
      <c r="D396" s="1"/>
      <c r="E396" s="1"/>
      <c r="P396" s="1"/>
    </row>
    <row r="397">
      <c r="A397" s="1"/>
      <c r="C397" s="1"/>
      <c r="D397" s="1"/>
      <c r="E397" s="1"/>
      <c r="P397" s="1"/>
    </row>
    <row r="398">
      <c r="A398" s="1"/>
      <c r="C398" s="1"/>
      <c r="D398" s="1"/>
      <c r="E398" s="1"/>
      <c r="P398" s="1"/>
    </row>
    <row r="399">
      <c r="A399" s="1"/>
      <c r="C399" s="1"/>
      <c r="D399" s="1"/>
      <c r="E399" s="1"/>
      <c r="P399" s="1"/>
    </row>
    <row r="400">
      <c r="A400" s="1"/>
      <c r="C400" s="1"/>
      <c r="D400" s="1"/>
      <c r="E400" s="1"/>
      <c r="P400" s="1"/>
    </row>
    <row r="401">
      <c r="A401" s="1"/>
      <c r="C401" s="1"/>
      <c r="D401" s="1"/>
      <c r="E401" s="1"/>
      <c r="P401" s="1"/>
    </row>
    <row r="402">
      <c r="A402" s="1"/>
      <c r="C402" s="1"/>
      <c r="D402" s="1"/>
      <c r="E402" s="1"/>
      <c r="P402" s="1"/>
    </row>
    <row r="403">
      <c r="A403" s="1"/>
      <c r="C403" s="1"/>
      <c r="D403" s="1"/>
      <c r="E403" s="1"/>
      <c r="P403" s="1"/>
    </row>
    <row r="404">
      <c r="A404" s="1"/>
      <c r="C404" s="1"/>
      <c r="D404" s="1"/>
      <c r="E404" s="1"/>
      <c r="P404" s="1"/>
    </row>
    <row r="405">
      <c r="A405" s="1"/>
      <c r="C405" s="1"/>
      <c r="D405" s="1"/>
      <c r="E405" s="1"/>
      <c r="P405" s="1"/>
    </row>
    <row r="406">
      <c r="A406" s="1"/>
      <c r="C406" s="1"/>
      <c r="D406" s="1"/>
      <c r="E406" s="1"/>
      <c r="P406" s="1"/>
    </row>
    <row r="407">
      <c r="A407" s="1"/>
      <c r="C407" s="1"/>
      <c r="D407" s="1"/>
      <c r="E407" s="1"/>
      <c r="P407" s="1"/>
    </row>
    <row r="408">
      <c r="A408" s="1"/>
      <c r="C408" s="1"/>
      <c r="D408" s="1"/>
      <c r="E408" s="1"/>
      <c r="P408" s="1"/>
    </row>
    <row r="409">
      <c r="A409" s="1"/>
      <c r="C409" s="1"/>
      <c r="D409" s="1"/>
      <c r="E409" s="1"/>
      <c r="P409" s="1"/>
    </row>
    <row r="410">
      <c r="A410" s="1"/>
      <c r="C410" s="1"/>
      <c r="D410" s="1"/>
      <c r="E410" s="1"/>
      <c r="P410" s="1"/>
    </row>
    <row r="411">
      <c r="A411" s="1"/>
      <c r="C411" s="1"/>
      <c r="D411" s="1"/>
      <c r="E411" s="1"/>
      <c r="P411" s="1"/>
    </row>
    <row r="412">
      <c r="A412" s="1"/>
      <c r="C412" s="1"/>
      <c r="D412" s="1"/>
      <c r="E412" s="1"/>
      <c r="P412" s="1"/>
    </row>
    <row r="413">
      <c r="A413" s="1"/>
      <c r="C413" s="1"/>
      <c r="D413" s="1"/>
      <c r="E413" s="1"/>
      <c r="P413" s="1"/>
    </row>
    <row r="414">
      <c r="A414" s="1"/>
      <c r="C414" s="1"/>
      <c r="D414" s="1"/>
      <c r="E414" s="1"/>
      <c r="P414" s="1"/>
    </row>
    <row r="415">
      <c r="A415" s="1"/>
      <c r="C415" s="1"/>
      <c r="D415" s="1"/>
      <c r="E415" s="1"/>
      <c r="P415" s="1"/>
    </row>
    <row r="416">
      <c r="A416" s="1"/>
      <c r="C416" s="1"/>
      <c r="D416" s="1"/>
      <c r="E416" s="1"/>
      <c r="P416" s="1"/>
    </row>
    <row r="417">
      <c r="A417" s="1"/>
      <c r="C417" s="1"/>
      <c r="D417" s="1"/>
      <c r="E417" s="1"/>
      <c r="P417" s="1"/>
    </row>
    <row r="418">
      <c r="A418" s="1"/>
      <c r="C418" s="1"/>
      <c r="D418" s="1"/>
      <c r="E418" s="1"/>
      <c r="P418" s="1"/>
    </row>
    <row r="419">
      <c r="A419" s="1"/>
      <c r="C419" s="1"/>
      <c r="D419" s="1"/>
      <c r="E419" s="1"/>
      <c r="P419" s="1"/>
    </row>
    <row r="420">
      <c r="A420" s="1"/>
      <c r="C420" s="1"/>
      <c r="D420" s="1"/>
      <c r="E420" s="1"/>
      <c r="P420" s="1"/>
    </row>
    <row r="421">
      <c r="A421" s="1"/>
      <c r="C421" s="1"/>
      <c r="D421" s="1"/>
      <c r="E421" s="1"/>
      <c r="P421" s="1"/>
    </row>
    <row r="422">
      <c r="A422" s="1"/>
      <c r="C422" s="1"/>
      <c r="D422" s="1"/>
      <c r="E422" s="1"/>
      <c r="P422" s="1"/>
    </row>
    <row r="423">
      <c r="A423" s="1"/>
      <c r="C423" s="1"/>
      <c r="D423" s="1"/>
      <c r="E423" s="1"/>
      <c r="P423" s="1"/>
    </row>
    <row r="424">
      <c r="A424" s="1"/>
      <c r="C424" s="1"/>
      <c r="D424" s="1"/>
      <c r="E424" s="1"/>
      <c r="P424" s="1"/>
    </row>
    <row r="425">
      <c r="A425" s="1"/>
      <c r="C425" s="1"/>
      <c r="D425" s="1"/>
      <c r="E425" s="1"/>
      <c r="P425" s="1"/>
    </row>
    <row r="426">
      <c r="A426" s="1"/>
      <c r="C426" s="1"/>
      <c r="D426" s="1"/>
      <c r="E426" s="1"/>
      <c r="P426" s="1"/>
    </row>
    <row r="427">
      <c r="A427" s="1"/>
      <c r="C427" s="1"/>
      <c r="D427" s="1"/>
      <c r="E427" s="1"/>
      <c r="P427" s="1"/>
    </row>
    <row r="428">
      <c r="A428" s="1"/>
      <c r="C428" s="1"/>
      <c r="D428" s="1"/>
      <c r="E428" s="1"/>
      <c r="P428" s="1"/>
    </row>
    <row r="429">
      <c r="A429" s="1"/>
      <c r="C429" s="1"/>
      <c r="D429" s="1"/>
      <c r="E429" s="1"/>
      <c r="P429" s="1"/>
    </row>
    <row r="430">
      <c r="A430" s="1"/>
      <c r="C430" s="1"/>
      <c r="D430" s="1"/>
      <c r="E430" s="1"/>
      <c r="P430" s="1"/>
    </row>
    <row r="431">
      <c r="A431" s="1"/>
      <c r="C431" s="1"/>
      <c r="D431" s="1"/>
      <c r="E431" s="1"/>
      <c r="P431" s="1"/>
    </row>
    <row r="432">
      <c r="A432" s="1"/>
      <c r="C432" s="1"/>
      <c r="D432" s="1"/>
      <c r="E432" s="1"/>
      <c r="P432" s="1"/>
    </row>
    <row r="433">
      <c r="A433" s="1"/>
      <c r="C433" s="1"/>
      <c r="D433" s="1"/>
      <c r="E433" s="1"/>
      <c r="P433" s="1"/>
    </row>
    <row r="434">
      <c r="A434" s="1"/>
      <c r="C434" s="1"/>
      <c r="D434" s="1"/>
      <c r="E434" s="1"/>
      <c r="P434" s="1"/>
    </row>
    <row r="435">
      <c r="A435" s="1"/>
      <c r="C435" s="1"/>
      <c r="D435" s="1"/>
      <c r="E435" s="1"/>
      <c r="P435" s="1"/>
    </row>
    <row r="436">
      <c r="A436" s="1"/>
      <c r="C436" s="1"/>
      <c r="D436" s="1"/>
      <c r="E436" s="1"/>
      <c r="P436" s="1"/>
    </row>
    <row r="437">
      <c r="A437" s="1"/>
      <c r="C437" s="1"/>
      <c r="D437" s="1"/>
      <c r="E437" s="1"/>
      <c r="P437" s="1"/>
    </row>
    <row r="438">
      <c r="A438" s="1"/>
      <c r="C438" s="1"/>
      <c r="D438" s="1"/>
      <c r="E438" s="1"/>
      <c r="P438" s="1"/>
    </row>
    <row r="439">
      <c r="A439" s="1"/>
      <c r="C439" s="1"/>
      <c r="D439" s="1"/>
      <c r="E439" s="1"/>
      <c r="P439" s="1"/>
    </row>
    <row r="440">
      <c r="A440" s="1"/>
      <c r="C440" s="1"/>
      <c r="D440" s="1"/>
      <c r="E440" s="1"/>
      <c r="P440" s="1"/>
    </row>
    <row r="441">
      <c r="A441" s="1"/>
      <c r="C441" s="1"/>
      <c r="D441" s="1"/>
      <c r="E441" s="1"/>
      <c r="P441" s="1"/>
    </row>
    <row r="442">
      <c r="A442" s="1"/>
      <c r="C442" s="1"/>
      <c r="D442" s="1"/>
      <c r="E442" s="1"/>
      <c r="P442" s="1"/>
    </row>
    <row r="443">
      <c r="A443" s="1"/>
      <c r="C443" s="1"/>
      <c r="D443" s="1"/>
      <c r="E443" s="1"/>
      <c r="P443" s="1"/>
    </row>
    <row r="444">
      <c r="A444" s="1"/>
      <c r="C444" s="1"/>
      <c r="D444" s="1"/>
      <c r="E444" s="1"/>
      <c r="P444" s="1"/>
    </row>
    <row r="445">
      <c r="A445" s="1"/>
      <c r="C445" s="1"/>
      <c r="D445" s="1"/>
      <c r="E445" s="1"/>
      <c r="P445" s="1"/>
    </row>
    <row r="446">
      <c r="A446" s="1"/>
      <c r="C446" s="1"/>
      <c r="D446" s="1"/>
      <c r="E446" s="1"/>
      <c r="P446" s="1"/>
    </row>
    <row r="447">
      <c r="A447" s="1"/>
      <c r="C447" s="1"/>
      <c r="D447" s="1"/>
      <c r="E447" s="1"/>
      <c r="P447" s="1"/>
    </row>
    <row r="448">
      <c r="A448" s="1"/>
      <c r="C448" s="1"/>
      <c r="D448" s="1"/>
      <c r="E448" s="1"/>
      <c r="P448" s="1"/>
    </row>
    <row r="449">
      <c r="A449" s="1"/>
      <c r="C449" s="1"/>
      <c r="D449" s="1"/>
      <c r="E449" s="1"/>
      <c r="P449" s="1"/>
    </row>
    <row r="450">
      <c r="A450" s="1"/>
      <c r="C450" s="1"/>
      <c r="D450" s="1"/>
      <c r="E450" s="1"/>
      <c r="P450" s="1"/>
    </row>
    <row r="451">
      <c r="A451" s="1"/>
      <c r="C451" s="1"/>
      <c r="D451" s="1"/>
      <c r="E451" s="1"/>
      <c r="P451" s="1"/>
    </row>
    <row r="452">
      <c r="A452" s="1"/>
      <c r="C452" s="1"/>
      <c r="D452" s="1"/>
      <c r="E452" s="1"/>
      <c r="P452" s="1"/>
    </row>
    <row r="453">
      <c r="A453" s="1"/>
      <c r="C453" s="1"/>
      <c r="D453" s="1"/>
      <c r="E453" s="1"/>
      <c r="P453" s="1"/>
    </row>
    <row r="454">
      <c r="A454" s="1"/>
      <c r="C454" s="1"/>
      <c r="D454" s="1"/>
      <c r="E454" s="1"/>
      <c r="P454" s="1"/>
    </row>
    <row r="455">
      <c r="A455" s="1"/>
      <c r="C455" s="1"/>
      <c r="D455" s="1"/>
      <c r="E455" s="1"/>
      <c r="P455" s="1"/>
    </row>
    <row r="456">
      <c r="A456" s="1"/>
      <c r="C456" s="1"/>
      <c r="D456" s="1"/>
      <c r="E456" s="1"/>
      <c r="P456" s="1"/>
    </row>
    <row r="457">
      <c r="A457" s="1"/>
      <c r="C457" s="1"/>
      <c r="D457" s="1"/>
      <c r="E457" s="1"/>
      <c r="P457" s="1"/>
    </row>
    <row r="458">
      <c r="A458" s="1"/>
      <c r="C458" s="1"/>
      <c r="D458" s="1"/>
      <c r="E458" s="1"/>
      <c r="P458" s="1"/>
    </row>
    <row r="459">
      <c r="A459" s="1"/>
      <c r="C459" s="1"/>
      <c r="D459" s="1"/>
      <c r="E459" s="1"/>
      <c r="P459" s="1"/>
    </row>
    <row r="460">
      <c r="A460" s="1"/>
      <c r="C460" s="1"/>
      <c r="D460" s="1"/>
      <c r="E460" s="1"/>
      <c r="P460" s="1"/>
    </row>
    <row r="461">
      <c r="A461" s="1"/>
      <c r="C461" s="1"/>
      <c r="D461" s="1"/>
      <c r="E461" s="1"/>
      <c r="P461" s="1"/>
    </row>
    <row r="462">
      <c r="A462" s="1"/>
      <c r="C462" s="1"/>
      <c r="D462" s="1"/>
      <c r="E462" s="1"/>
      <c r="P462" s="1"/>
    </row>
    <row r="463">
      <c r="A463" s="1"/>
      <c r="C463" s="1"/>
      <c r="D463" s="1"/>
      <c r="E463" s="1"/>
      <c r="P463" s="1"/>
    </row>
    <row r="464">
      <c r="A464" s="1"/>
      <c r="C464" s="1"/>
      <c r="D464" s="1"/>
      <c r="E464" s="1"/>
      <c r="P464" s="1"/>
    </row>
    <row r="465">
      <c r="A465" s="1"/>
      <c r="C465" s="1"/>
      <c r="D465" s="1"/>
      <c r="E465" s="1"/>
      <c r="P465" s="1"/>
    </row>
    <row r="466">
      <c r="A466" s="1"/>
      <c r="C466" s="1"/>
      <c r="D466" s="1"/>
      <c r="E466" s="1"/>
      <c r="P466" s="1"/>
    </row>
    <row r="467">
      <c r="A467" s="1"/>
      <c r="C467" s="1"/>
      <c r="D467" s="1"/>
      <c r="E467" s="1"/>
      <c r="P467" s="1"/>
    </row>
    <row r="468">
      <c r="A468" s="1"/>
      <c r="C468" s="1"/>
      <c r="D468" s="1"/>
      <c r="E468" s="1"/>
      <c r="P468" s="1"/>
    </row>
    <row r="469">
      <c r="A469" s="1"/>
      <c r="C469" s="1"/>
      <c r="D469" s="1"/>
      <c r="E469" s="1"/>
      <c r="P469" s="1"/>
    </row>
    <row r="470">
      <c r="A470" s="1"/>
      <c r="C470" s="1"/>
      <c r="D470" s="1"/>
      <c r="E470" s="1"/>
      <c r="P470" s="1"/>
    </row>
    <row r="471">
      <c r="A471" s="1"/>
      <c r="C471" s="1"/>
      <c r="D471" s="1"/>
      <c r="E471" s="1"/>
      <c r="P471" s="1"/>
    </row>
    <row r="472">
      <c r="A472" s="1"/>
      <c r="C472" s="1"/>
      <c r="D472" s="1"/>
      <c r="E472" s="1"/>
      <c r="P472" s="1"/>
    </row>
    <row r="473">
      <c r="A473" s="1"/>
      <c r="C473" s="1"/>
      <c r="D473" s="1"/>
      <c r="E473" s="1"/>
      <c r="P473" s="1"/>
    </row>
    <row r="474">
      <c r="A474" s="1"/>
      <c r="C474" s="1"/>
      <c r="D474" s="1"/>
      <c r="E474" s="1"/>
      <c r="P474" s="1"/>
    </row>
    <row r="475">
      <c r="A475" s="1"/>
      <c r="C475" s="1"/>
      <c r="D475" s="1"/>
      <c r="E475" s="1"/>
      <c r="P475" s="1"/>
    </row>
    <row r="476">
      <c r="A476" s="1"/>
      <c r="C476" s="1"/>
      <c r="D476" s="1"/>
      <c r="E476" s="1"/>
      <c r="P476" s="1"/>
    </row>
    <row r="477">
      <c r="A477" s="1"/>
      <c r="C477" s="1"/>
      <c r="D477" s="1"/>
      <c r="E477" s="1"/>
      <c r="P477" s="1"/>
    </row>
    <row r="478">
      <c r="A478" s="1"/>
      <c r="C478" s="1"/>
      <c r="D478" s="1"/>
      <c r="E478" s="1"/>
      <c r="P478" s="1"/>
    </row>
    <row r="479">
      <c r="A479" s="1"/>
      <c r="C479" s="1"/>
      <c r="D479" s="1"/>
      <c r="E479" s="1"/>
      <c r="P479" s="1"/>
    </row>
    <row r="480">
      <c r="A480" s="1"/>
      <c r="C480" s="1"/>
      <c r="D480" s="1"/>
      <c r="E480" s="1"/>
      <c r="P480" s="1"/>
    </row>
    <row r="481">
      <c r="A481" s="1"/>
      <c r="C481" s="1"/>
      <c r="D481" s="1"/>
      <c r="E481" s="1"/>
      <c r="P481" s="1"/>
    </row>
    <row r="482">
      <c r="A482" s="1"/>
      <c r="C482" s="1"/>
      <c r="D482" s="1"/>
      <c r="E482" s="1"/>
      <c r="P482" s="1"/>
    </row>
    <row r="483">
      <c r="A483" s="1"/>
      <c r="C483" s="1"/>
      <c r="D483" s="1"/>
      <c r="E483" s="1"/>
      <c r="P483" s="1"/>
    </row>
    <row r="484">
      <c r="A484" s="1"/>
      <c r="C484" s="1"/>
      <c r="D484" s="1"/>
      <c r="E484" s="1"/>
      <c r="P484" s="1"/>
    </row>
    <row r="485">
      <c r="A485" s="1"/>
      <c r="C485" s="1"/>
      <c r="D485" s="1"/>
      <c r="E485" s="1"/>
      <c r="P485" s="1"/>
    </row>
    <row r="486">
      <c r="A486" s="1"/>
      <c r="C486" s="1"/>
      <c r="D486" s="1"/>
      <c r="E486" s="1"/>
      <c r="P486" s="1"/>
    </row>
    <row r="487">
      <c r="A487" s="1"/>
      <c r="C487" s="1"/>
      <c r="D487" s="1"/>
      <c r="E487" s="1"/>
      <c r="P487" s="1"/>
    </row>
    <row r="488">
      <c r="A488" s="1"/>
      <c r="C488" s="1"/>
      <c r="D488" s="1"/>
      <c r="E488" s="1"/>
      <c r="P488" s="1"/>
    </row>
    <row r="489">
      <c r="A489" s="1"/>
      <c r="C489" s="1"/>
      <c r="D489" s="1"/>
      <c r="E489" s="1"/>
      <c r="P489" s="1"/>
    </row>
    <row r="490">
      <c r="A490" s="1"/>
      <c r="C490" s="1"/>
      <c r="D490" s="1"/>
      <c r="E490" s="1"/>
      <c r="P490" s="1"/>
    </row>
    <row r="491">
      <c r="A491" s="1"/>
      <c r="C491" s="1"/>
      <c r="D491" s="1"/>
      <c r="E491" s="1"/>
      <c r="P491" s="1"/>
    </row>
    <row r="492">
      <c r="A492" s="1"/>
      <c r="C492" s="1"/>
      <c r="D492" s="1"/>
      <c r="E492" s="1"/>
      <c r="P492" s="1"/>
    </row>
    <row r="493">
      <c r="A493" s="1"/>
      <c r="C493" s="1"/>
      <c r="D493" s="1"/>
      <c r="E493" s="1"/>
      <c r="P493" s="1"/>
    </row>
    <row r="494">
      <c r="A494" s="1"/>
      <c r="C494" s="1"/>
      <c r="D494" s="1"/>
      <c r="E494" s="1"/>
      <c r="P494" s="1"/>
    </row>
    <row r="495">
      <c r="A495" s="1"/>
      <c r="C495" s="1"/>
      <c r="D495" s="1"/>
      <c r="E495" s="1"/>
      <c r="P495" s="1"/>
    </row>
    <row r="496">
      <c r="A496" s="1"/>
      <c r="C496" s="1"/>
      <c r="D496" s="1"/>
      <c r="E496" s="1"/>
      <c r="P496" s="1"/>
    </row>
    <row r="497">
      <c r="A497" s="1"/>
      <c r="C497" s="1"/>
      <c r="D497" s="1"/>
      <c r="E497" s="1"/>
      <c r="P497" s="1"/>
    </row>
    <row r="498">
      <c r="A498" s="1"/>
      <c r="C498" s="1"/>
      <c r="D498" s="1"/>
      <c r="E498" s="1"/>
      <c r="P498" s="1"/>
    </row>
    <row r="499">
      <c r="A499" s="1"/>
      <c r="C499" s="1"/>
      <c r="D499" s="1"/>
      <c r="E499" s="1"/>
      <c r="P499" s="1"/>
    </row>
    <row r="500">
      <c r="A500" s="1"/>
      <c r="C500" s="1"/>
      <c r="D500" s="1"/>
      <c r="E500" s="1"/>
      <c r="P500" s="1"/>
    </row>
    <row r="501">
      <c r="A501" s="1"/>
      <c r="C501" s="1"/>
      <c r="D501" s="1"/>
      <c r="E501" s="1"/>
      <c r="P501" s="1"/>
    </row>
    <row r="502">
      <c r="A502" s="1"/>
      <c r="C502" s="1"/>
      <c r="D502" s="1"/>
      <c r="E502" s="1"/>
      <c r="P502" s="1"/>
    </row>
    <row r="503">
      <c r="A503" s="1"/>
      <c r="C503" s="1"/>
      <c r="D503" s="1"/>
      <c r="E503" s="1"/>
      <c r="P503" s="1"/>
    </row>
    <row r="504">
      <c r="A504" s="1"/>
      <c r="C504" s="1"/>
      <c r="D504" s="1"/>
      <c r="E504" s="1"/>
      <c r="P504" s="1"/>
    </row>
    <row r="505">
      <c r="A505" s="1"/>
      <c r="C505" s="1"/>
      <c r="D505" s="1"/>
      <c r="E505" s="1"/>
      <c r="P505" s="1"/>
    </row>
    <row r="506">
      <c r="A506" s="1"/>
      <c r="C506" s="1"/>
      <c r="D506" s="1"/>
      <c r="E506" s="1"/>
      <c r="P506" s="1"/>
    </row>
    <row r="507">
      <c r="A507" s="1"/>
      <c r="C507" s="1"/>
      <c r="D507" s="1"/>
      <c r="E507" s="1"/>
      <c r="P507" s="1"/>
    </row>
    <row r="508">
      <c r="A508" s="1"/>
      <c r="C508" s="1"/>
      <c r="D508" s="1"/>
      <c r="E508" s="1"/>
      <c r="P508" s="1"/>
    </row>
    <row r="509">
      <c r="A509" s="1"/>
      <c r="C509" s="1"/>
      <c r="D509" s="1"/>
      <c r="E509" s="1"/>
      <c r="P509" s="1"/>
    </row>
    <row r="510">
      <c r="A510" s="1"/>
      <c r="C510" s="1"/>
      <c r="D510" s="1"/>
      <c r="E510" s="1"/>
      <c r="P510" s="1"/>
    </row>
    <row r="511">
      <c r="A511" s="1"/>
      <c r="C511" s="1"/>
      <c r="D511" s="1"/>
      <c r="E511" s="1"/>
      <c r="P511" s="1"/>
    </row>
    <row r="512">
      <c r="A512" s="1"/>
      <c r="C512" s="1"/>
      <c r="D512" s="1"/>
      <c r="E512" s="1"/>
      <c r="P512" s="1"/>
    </row>
    <row r="513">
      <c r="A513" s="1"/>
      <c r="C513" s="1"/>
      <c r="D513" s="1"/>
      <c r="E513" s="1"/>
      <c r="P513" s="1"/>
    </row>
    <row r="514">
      <c r="A514" s="1"/>
      <c r="C514" s="1"/>
      <c r="D514" s="1"/>
      <c r="E514" s="1"/>
      <c r="P514" s="1"/>
    </row>
    <row r="515">
      <c r="A515" s="1"/>
      <c r="C515" s="1"/>
      <c r="D515" s="1"/>
      <c r="E515" s="1"/>
      <c r="P515" s="1"/>
    </row>
    <row r="516">
      <c r="A516" s="1"/>
      <c r="C516" s="1"/>
      <c r="D516" s="1"/>
      <c r="E516" s="1"/>
      <c r="P516" s="1"/>
    </row>
    <row r="517">
      <c r="A517" s="1"/>
      <c r="C517" s="1"/>
      <c r="D517" s="1"/>
      <c r="E517" s="1"/>
      <c r="P517" s="1"/>
    </row>
    <row r="518">
      <c r="A518" s="1"/>
      <c r="C518" s="1"/>
      <c r="D518" s="1"/>
      <c r="E518" s="1"/>
      <c r="P518" s="1"/>
    </row>
    <row r="519">
      <c r="A519" s="1"/>
      <c r="C519" s="1"/>
      <c r="D519" s="1"/>
      <c r="E519" s="1"/>
      <c r="P519" s="1"/>
    </row>
    <row r="520">
      <c r="A520" s="1"/>
      <c r="C520" s="1"/>
      <c r="D520" s="1"/>
      <c r="E520" s="1"/>
      <c r="P520" s="1"/>
    </row>
    <row r="521">
      <c r="A521" s="1"/>
      <c r="C521" s="1"/>
      <c r="D521" s="1"/>
      <c r="E521" s="1"/>
      <c r="P521" s="1"/>
    </row>
    <row r="522">
      <c r="A522" s="1"/>
      <c r="C522" s="1"/>
      <c r="D522" s="1"/>
      <c r="E522" s="1"/>
      <c r="P522" s="1"/>
    </row>
    <row r="523">
      <c r="A523" s="1"/>
      <c r="C523" s="1"/>
      <c r="D523" s="1"/>
      <c r="E523" s="1"/>
      <c r="P523" s="1"/>
    </row>
    <row r="524">
      <c r="A524" s="1"/>
      <c r="C524" s="1"/>
      <c r="D524" s="1"/>
      <c r="E524" s="1"/>
      <c r="P524" s="1"/>
    </row>
    <row r="525">
      <c r="A525" s="1"/>
      <c r="C525" s="1"/>
      <c r="D525" s="1"/>
      <c r="E525" s="1"/>
      <c r="P525" s="1"/>
    </row>
    <row r="526">
      <c r="A526" s="1"/>
      <c r="C526" s="1"/>
      <c r="D526" s="1"/>
      <c r="E526" s="1"/>
      <c r="P526" s="1"/>
    </row>
    <row r="527">
      <c r="A527" s="1"/>
      <c r="C527" s="1"/>
      <c r="D527" s="1"/>
      <c r="E527" s="1"/>
      <c r="P527" s="1"/>
    </row>
    <row r="528">
      <c r="A528" s="1"/>
      <c r="C528" s="1"/>
      <c r="D528" s="1"/>
      <c r="E528" s="1"/>
      <c r="P528" s="1"/>
    </row>
    <row r="529">
      <c r="A529" s="1"/>
      <c r="C529" s="1"/>
      <c r="D529" s="1"/>
      <c r="E529" s="1"/>
      <c r="P529" s="1"/>
    </row>
    <row r="530">
      <c r="A530" s="1"/>
      <c r="C530" s="1"/>
      <c r="D530" s="1"/>
      <c r="E530" s="1"/>
      <c r="P530" s="1"/>
    </row>
    <row r="531">
      <c r="A531" s="1"/>
      <c r="C531" s="1"/>
      <c r="D531" s="1"/>
      <c r="E531" s="1"/>
      <c r="P531" s="1"/>
    </row>
    <row r="532">
      <c r="A532" s="1"/>
      <c r="C532" s="1"/>
      <c r="D532" s="1"/>
      <c r="E532" s="1"/>
      <c r="P532" s="1"/>
    </row>
    <row r="533">
      <c r="A533" s="1"/>
      <c r="C533" s="1"/>
      <c r="D533" s="1"/>
      <c r="E533" s="1"/>
      <c r="P533" s="1"/>
    </row>
    <row r="534">
      <c r="A534" s="1"/>
      <c r="C534" s="1"/>
      <c r="D534" s="1"/>
      <c r="E534" s="1"/>
      <c r="P534" s="1"/>
    </row>
    <row r="535">
      <c r="A535" s="1"/>
      <c r="C535" s="1"/>
      <c r="D535" s="1"/>
      <c r="E535" s="1"/>
      <c r="P535" s="1"/>
    </row>
    <row r="536">
      <c r="A536" s="1"/>
      <c r="C536" s="1"/>
      <c r="D536" s="1"/>
      <c r="E536" s="1"/>
      <c r="P536" s="1"/>
    </row>
    <row r="537">
      <c r="A537" s="1"/>
      <c r="C537" s="1"/>
      <c r="D537" s="1"/>
      <c r="E537" s="1"/>
      <c r="P537" s="1"/>
    </row>
    <row r="538">
      <c r="A538" s="1"/>
      <c r="C538" s="1"/>
      <c r="D538" s="1"/>
      <c r="E538" s="1"/>
      <c r="P538" s="1"/>
    </row>
    <row r="539">
      <c r="A539" s="1"/>
      <c r="C539" s="1"/>
      <c r="D539" s="1"/>
      <c r="E539" s="1"/>
      <c r="P539" s="1"/>
    </row>
    <row r="540">
      <c r="A540" s="1"/>
      <c r="C540" s="1"/>
      <c r="D540" s="1"/>
      <c r="E540" s="1"/>
      <c r="P540" s="1"/>
    </row>
    <row r="541">
      <c r="A541" s="1"/>
      <c r="C541" s="1"/>
      <c r="D541" s="1"/>
      <c r="E541" s="1"/>
      <c r="P541" s="1"/>
    </row>
    <row r="542">
      <c r="A542" s="1"/>
      <c r="C542" s="1"/>
      <c r="D542" s="1"/>
      <c r="E542" s="1"/>
      <c r="P542" s="1"/>
    </row>
    <row r="543">
      <c r="A543" s="1"/>
      <c r="C543" s="1"/>
      <c r="D543" s="1"/>
      <c r="E543" s="1"/>
      <c r="P543" s="1"/>
    </row>
    <row r="544">
      <c r="A544" s="1"/>
      <c r="C544" s="1"/>
      <c r="D544" s="1"/>
      <c r="E544" s="1"/>
      <c r="P544" s="1"/>
    </row>
    <row r="545">
      <c r="A545" s="1"/>
      <c r="C545" s="1"/>
      <c r="D545" s="1"/>
      <c r="E545" s="1"/>
      <c r="P545" s="1"/>
    </row>
    <row r="546">
      <c r="A546" s="1"/>
      <c r="C546" s="1"/>
      <c r="D546" s="1"/>
      <c r="E546" s="1"/>
      <c r="P546" s="1"/>
    </row>
    <row r="547">
      <c r="A547" s="1"/>
      <c r="C547" s="1"/>
      <c r="D547" s="1"/>
      <c r="E547" s="1"/>
      <c r="P547" s="1"/>
    </row>
    <row r="548">
      <c r="A548" s="1"/>
      <c r="C548" s="1"/>
      <c r="D548" s="1"/>
      <c r="E548" s="1"/>
      <c r="P548" s="1"/>
    </row>
    <row r="549">
      <c r="A549" s="1"/>
      <c r="C549" s="1"/>
      <c r="D549" s="1"/>
      <c r="E549" s="1"/>
      <c r="P549" s="1"/>
    </row>
    <row r="550">
      <c r="A550" s="1"/>
      <c r="C550" s="1"/>
      <c r="D550" s="1"/>
      <c r="E550" s="1"/>
      <c r="P550" s="1"/>
    </row>
    <row r="551">
      <c r="A551" s="1"/>
      <c r="C551" s="1"/>
      <c r="D551" s="1"/>
      <c r="E551" s="1"/>
      <c r="P551" s="1"/>
    </row>
    <row r="552">
      <c r="A552" s="1"/>
      <c r="C552" s="1"/>
      <c r="D552" s="1"/>
      <c r="E552" s="1"/>
      <c r="P552" s="1"/>
    </row>
    <row r="553">
      <c r="A553" s="1"/>
      <c r="C553" s="1"/>
      <c r="D553" s="1"/>
      <c r="E553" s="1"/>
      <c r="P553" s="1"/>
    </row>
    <row r="554">
      <c r="A554" s="1"/>
      <c r="C554" s="1"/>
      <c r="D554" s="1"/>
      <c r="E554" s="1"/>
      <c r="P554" s="1"/>
    </row>
    <row r="555">
      <c r="A555" s="1"/>
      <c r="C555" s="1"/>
      <c r="D555" s="1"/>
      <c r="E555" s="1"/>
      <c r="P555" s="1"/>
    </row>
    <row r="556">
      <c r="A556" s="1"/>
      <c r="C556" s="1"/>
      <c r="D556" s="1"/>
      <c r="E556" s="1"/>
      <c r="P556" s="1"/>
    </row>
    <row r="557">
      <c r="A557" s="1"/>
      <c r="C557" s="1"/>
      <c r="D557" s="1"/>
      <c r="E557" s="1"/>
      <c r="P557" s="1"/>
    </row>
    <row r="558">
      <c r="A558" s="1"/>
      <c r="C558" s="1"/>
      <c r="D558" s="1"/>
      <c r="E558" s="1"/>
      <c r="P558" s="1"/>
    </row>
    <row r="559">
      <c r="A559" s="1"/>
      <c r="C559" s="1"/>
      <c r="D559" s="1"/>
      <c r="E559" s="1"/>
      <c r="P559" s="1"/>
    </row>
    <row r="560">
      <c r="A560" s="1"/>
      <c r="C560" s="1"/>
      <c r="D560" s="1"/>
      <c r="E560" s="1"/>
      <c r="P560" s="1"/>
    </row>
    <row r="561">
      <c r="A561" s="1"/>
      <c r="C561" s="1"/>
      <c r="D561" s="1"/>
      <c r="E561" s="1"/>
      <c r="P561" s="1"/>
    </row>
    <row r="562">
      <c r="A562" s="1"/>
      <c r="C562" s="1"/>
      <c r="D562" s="1"/>
      <c r="E562" s="1"/>
      <c r="P562" s="1"/>
    </row>
    <row r="563">
      <c r="A563" s="1"/>
      <c r="C563" s="1"/>
      <c r="D563" s="1"/>
      <c r="E563" s="1"/>
      <c r="P563" s="1"/>
    </row>
    <row r="564">
      <c r="A564" s="1"/>
      <c r="C564" s="1"/>
      <c r="D564" s="1"/>
      <c r="E564" s="1"/>
      <c r="P564" s="1"/>
    </row>
    <row r="565">
      <c r="A565" s="1"/>
      <c r="C565" s="1"/>
      <c r="D565" s="1"/>
      <c r="E565" s="1"/>
      <c r="P565" s="1"/>
    </row>
    <row r="566">
      <c r="A566" s="1"/>
      <c r="C566" s="1"/>
      <c r="D566" s="1"/>
      <c r="E566" s="1"/>
      <c r="P566" s="1"/>
    </row>
    <row r="567">
      <c r="A567" s="1"/>
      <c r="C567" s="1"/>
      <c r="D567" s="1"/>
      <c r="E567" s="1"/>
      <c r="P567" s="1"/>
    </row>
    <row r="568">
      <c r="A568" s="1"/>
      <c r="C568" s="1"/>
      <c r="D568" s="1"/>
      <c r="E568" s="1"/>
      <c r="P568" s="1"/>
    </row>
    <row r="569">
      <c r="A569" s="1"/>
      <c r="C569" s="1"/>
      <c r="D569" s="1"/>
      <c r="E569" s="1"/>
      <c r="P569" s="1"/>
    </row>
    <row r="570">
      <c r="A570" s="1"/>
      <c r="C570" s="1"/>
      <c r="D570" s="1"/>
      <c r="E570" s="1"/>
      <c r="P570" s="1"/>
    </row>
    <row r="571">
      <c r="A571" s="1"/>
      <c r="C571" s="1"/>
      <c r="D571" s="1"/>
      <c r="E571" s="1"/>
      <c r="P571" s="1"/>
    </row>
    <row r="572">
      <c r="A572" s="1"/>
      <c r="C572" s="1"/>
      <c r="D572" s="1"/>
      <c r="E572" s="1"/>
      <c r="P572" s="1"/>
    </row>
    <row r="573">
      <c r="A573" s="1"/>
      <c r="C573" s="1"/>
      <c r="D573" s="1"/>
      <c r="E573" s="1"/>
      <c r="P573" s="1"/>
    </row>
    <row r="574">
      <c r="A574" s="1"/>
      <c r="C574" s="1"/>
      <c r="D574" s="1"/>
      <c r="E574" s="1"/>
      <c r="P574" s="1"/>
    </row>
    <row r="575">
      <c r="A575" s="1"/>
      <c r="C575" s="1"/>
      <c r="D575" s="1"/>
      <c r="E575" s="1"/>
      <c r="P575" s="1"/>
    </row>
    <row r="576">
      <c r="A576" s="1"/>
      <c r="C576" s="1"/>
      <c r="D576" s="1"/>
      <c r="E576" s="1"/>
      <c r="P576" s="1"/>
    </row>
    <row r="577">
      <c r="A577" s="1"/>
      <c r="C577" s="1"/>
      <c r="D577" s="1"/>
      <c r="E577" s="1"/>
      <c r="P577" s="1"/>
    </row>
    <row r="578">
      <c r="A578" s="1"/>
      <c r="C578" s="1"/>
      <c r="D578" s="1"/>
      <c r="E578" s="1"/>
      <c r="P578" s="1"/>
    </row>
    <row r="579">
      <c r="A579" s="1"/>
      <c r="C579" s="1"/>
      <c r="D579" s="1"/>
      <c r="E579" s="1"/>
      <c r="P579" s="1"/>
    </row>
    <row r="580">
      <c r="A580" s="1"/>
      <c r="C580" s="1"/>
      <c r="D580" s="1"/>
      <c r="E580" s="1"/>
      <c r="P580" s="1"/>
    </row>
    <row r="581">
      <c r="A581" s="1"/>
      <c r="C581" s="1"/>
      <c r="D581" s="1"/>
      <c r="E581" s="1"/>
      <c r="P581" s="1"/>
    </row>
    <row r="582">
      <c r="A582" s="1"/>
      <c r="C582" s="1"/>
      <c r="D582" s="1"/>
      <c r="E582" s="1"/>
      <c r="P582" s="1"/>
    </row>
    <row r="583">
      <c r="A583" s="1"/>
      <c r="C583" s="1"/>
      <c r="D583" s="1"/>
      <c r="E583" s="1"/>
      <c r="P583" s="1"/>
    </row>
    <row r="584">
      <c r="A584" s="1"/>
      <c r="C584" s="1"/>
      <c r="D584" s="1"/>
      <c r="E584" s="1"/>
      <c r="P584" s="1"/>
    </row>
    <row r="585">
      <c r="A585" s="1"/>
      <c r="C585" s="1"/>
      <c r="D585" s="1"/>
      <c r="E585" s="1"/>
      <c r="P585" s="1"/>
    </row>
    <row r="586">
      <c r="A586" s="1"/>
      <c r="C586" s="1"/>
      <c r="D586" s="1"/>
      <c r="E586" s="1"/>
      <c r="P586" s="1"/>
    </row>
    <row r="587">
      <c r="A587" s="1"/>
      <c r="C587" s="1"/>
      <c r="D587" s="1"/>
      <c r="E587" s="1"/>
      <c r="P587" s="1"/>
    </row>
    <row r="588">
      <c r="A588" s="1"/>
      <c r="C588" s="1"/>
      <c r="D588" s="1"/>
      <c r="E588" s="1"/>
      <c r="P588" s="1"/>
    </row>
    <row r="589">
      <c r="A589" s="1"/>
      <c r="C589" s="1"/>
      <c r="D589" s="1"/>
      <c r="E589" s="1"/>
      <c r="P589" s="1"/>
    </row>
    <row r="590">
      <c r="A590" s="1"/>
      <c r="C590" s="1"/>
      <c r="D590" s="1"/>
      <c r="E590" s="1"/>
      <c r="P590" s="1"/>
    </row>
    <row r="591">
      <c r="A591" s="1"/>
      <c r="C591" s="1"/>
      <c r="D591" s="1"/>
      <c r="E591" s="1"/>
      <c r="P591" s="1"/>
    </row>
    <row r="592">
      <c r="A592" s="1"/>
      <c r="C592" s="1"/>
      <c r="D592" s="1"/>
      <c r="E592" s="1"/>
      <c r="P592" s="1"/>
    </row>
    <row r="593">
      <c r="A593" s="1"/>
      <c r="C593" s="1"/>
      <c r="D593" s="1"/>
      <c r="E593" s="1"/>
      <c r="P593" s="1"/>
    </row>
    <row r="594">
      <c r="A594" s="1"/>
      <c r="C594" s="1"/>
      <c r="D594" s="1"/>
      <c r="E594" s="1"/>
      <c r="P594" s="1"/>
    </row>
    <row r="595">
      <c r="A595" s="1"/>
      <c r="C595" s="1"/>
      <c r="D595" s="1"/>
      <c r="E595" s="1"/>
      <c r="P595" s="1"/>
    </row>
    <row r="596">
      <c r="A596" s="1"/>
      <c r="C596" s="1"/>
      <c r="D596" s="1"/>
      <c r="E596" s="1"/>
      <c r="P596" s="1"/>
    </row>
    <row r="597">
      <c r="A597" s="1"/>
      <c r="C597" s="1"/>
      <c r="D597" s="1"/>
      <c r="E597" s="1"/>
      <c r="P597" s="1"/>
    </row>
    <row r="598">
      <c r="A598" s="1"/>
      <c r="C598" s="1"/>
      <c r="D598" s="1"/>
      <c r="E598" s="1"/>
      <c r="P598" s="1"/>
    </row>
    <row r="599">
      <c r="A599" s="1"/>
      <c r="C599" s="1"/>
      <c r="D599" s="1"/>
      <c r="E599" s="1"/>
      <c r="P599" s="1"/>
    </row>
    <row r="600">
      <c r="A600" s="1"/>
      <c r="C600" s="1"/>
      <c r="D600" s="1"/>
      <c r="E600" s="1"/>
      <c r="P600" s="1"/>
    </row>
    <row r="601">
      <c r="A601" s="1"/>
      <c r="C601" s="1"/>
      <c r="D601" s="1"/>
      <c r="E601" s="1"/>
      <c r="P601" s="1"/>
    </row>
    <row r="602">
      <c r="A602" s="1"/>
      <c r="C602" s="1"/>
      <c r="D602" s="1"/>
      <c r="E602" s="1"/>
      <c r="P602" s="1"/>
    </row>
    <row r="603">
      <c r="A603" s="1"/>
      <c r="C603" s="1"/>
      <c r="D603" s="1"/>
      <c r="E603" s="1"/>
      <c r="P603" s="1"/>
    </row>
    <row r="604">
      <c r="A604" s="1"/>
      <c r="C604" s="1"/>
      <c r="D604" s="1"/>
      <c r="E604" s="1"/>
      <c r="P604" s="1"/>
    </row>
    <row r="605">
      <c r="A605" s="1"/>
      <c r="C605" s="1"/>
      <c r="D605" s="1"/>
      <c r="E605" s="1"/>
      <c r="P605" s="1"/>
    </row>
    <row r="606">
      <c r="A606" s="1"/>
      <c r="C606" s="1"/>
      <c r="D606" s="1"/>
      <c r="E606" s="1"/>
      <c r="P606" s="1"/>
    </row>
    <row r="607">
      <c r="A607" s="1"/>
      <c r="C607" s="1"/>
      <c r="D607" s="1"/>
      <c r="E607" s="1"/>
      <c r="P607" s="1"/>
    </row>
    <row r="608">
      <c r="A608" s="1"/>
      <c r="C608" s="1"/>
      <c r="D608" s="1"/>
      <c r="E608" s="1"/>
      <c r="P608" s="1"/>
    </row>
    <row r="609">
      <c r="A609" s="1"/>
      <c r="C609" s="1"/>
      <c r="D609" s="1"/>
      <c r="E609" s="1"/>
      <c r="P609" s="1"/>
    </row>
    <row r="610">
      <c r="A610" s="1"/>
      <c r="C610" s="1"/>
      <c r="D610" s="1"/>
      <c r="E610" s="1"/>
      <c r="P610" s="1"/>
    </row>
    <row r="611">
      <c r="A611" s="1"/>
      <c r="C611" s="1"/>
      <c r="D611" s="1"/>
      <c r="E611" s="1"/>
      <c r="P611" s="1"/>
    </row>
    <row r="612">
      <c r="A612" s="1"/>
      <c r="C612" s="1"/>
      <c r="D612" s="1"/>
      <c r="E612" s="1"/>
      <c r="P612" s="1"/>
    </row>
    <row r="613">
      <c r="A613" s="1"/>
      <c r="C613" s="1"/>
      <c r="D613" s="1"/>
      <c r="E613" s="1"/>
      <c r="P613" s="1"/>
    </row>
    <row r="614">
      <c r="A614" s="1"/>
      <c r="C614" s="1"/>
      <c r="D614" s="1"/>
      <c r="E614" s="1"/>
      <c r="P614" s="1"/>
    </row>
    <row r="615">
      <c r="A615" s="1"/>
      <c r="C615" s="1"/>
      <c r="D615" s="1"/>
      <c r="E615" s="1"/>
      <c r="P615" s="1"/>
    </row>
    <row r="616">
      <c r="A616" s="1"/>
      <c r="C616" s="1"/>
      <c r="D616" s="1"/>
      <c r="E616" s="1"/>
      <c r="P616" s="1"/>
    </row>
    <row r="617">
      <c r="A617" s="1"/>
      <c r="C617" s="1"/>
      <c r="D617" s="1"/>
      <c r="E617" s="1"/>
      <c r="P617" s="1"/>
    </row>
    <row r="618">
      <c r="A618" s="1"/>
      <c r="C618" s="1"/>
      <c r="D618" s="1"/>
      <c r="E618" s="1"/>
      <c r="P618" s="1"/>
    </row>
    <row r="619">
      <c r="A619" s="1"/>
      <c r="C619" s="1"/>
      <c r="D619" s="1"/>
      <c r="E619" s="1"/>
      <c r="P619" s="1"/>
    </row>
    <row r="620">
      <c r="A620" s="1"/>
      <c r="C620" s="1"/>
      <c r="D620" s="1"/>
      <c r="E620" s="1"/>
      <c r="P620" s="1"/>
    </row>
    <row r="621">
      <c r="A621" s="1"/>
      <c r="C621" s="1"/>
      <c r="D621" s="1"/>
      <c r="E621" s="1"/>
      <c r="P621" s="1"/>
    </row>
    <row r="622">
      <c r="A622" s="1"/>
      <c r="C622" s="1"/>
      <c r="D622" s="1"/>
      <c r="E622" s="1"/>
      <c r="P622" s="1"/>
    </row>
    <row r="623">
      <c r="A623" s="1"/>
      <c r="C623" s="1"/>
      <c r="D623" s="1"/>
      <c r="E623" s="1"/>
      <c r="P623" s="1"/>
    </row>
    <row r="624">
      <c r="A624" s="1"/>
      <c r="C624" s="1"/>
      <c r="D624" s="1"/>
      <c r="E624" s="1"/>
      <c r="P624" s="1"/>
    </row>
    <row r="625">
      <c r="A625" s="1"/>
      <c r="C625" s="1"/>
      <c r="D625" s="1"/>
      <c r="E625" s="1"/>
      <c r="P625" s="1"/>
    </row>
    <row r="626">
      <c r="A626" s="1"/>
      <c r="C626" s="1"/>
      <c r="D626" s="1"/>
      <c r="E626" s="1"/>
      <c r="P626" s="1"/>
    </row>
    <row r="627">
      <c r="A627" s="1"/>
      <c r="C627" s="1"/>
      <c r="D627" s="1"/>
      <c r="E627" s="1"/>
      <c r="P627" s="1"/>
    </row>
    <row r="628">
      <c r="A628" s="1"/>
      <c r="C628" s="1"/>
      <c r="D628" s="1"/>
      <c r="E628" s="1"/>
      <c r="P628" s="1"/>
    </row>
    <row r="629">
      <c r="A629" s="1"/>
      <c r="C629" s="1"/>
      <c r="D629" s="1"/>
      <c r="E629" s="1"/>
      <c r="P629" s="1"/>
    </row>
    <row r="630">
      <c r="A630" s="1"/>
      <c r="C630" s="1"/>
      <c r="D630" s="1"/>
      <c r="E630" s="1"/>
      <c r="P630" s="1"/>
    </row>
    <row r="631">
      <c r="A631" s="1"/>
      <c r="C631" s="1"/>
      <c r="D631" s="1"/>
      <c r="E631" s="1"/>
      <c r="P631" s="1"/>
    </row>
    <row r="632">
      <c r="A632" s="1"/>
      <c r="C632" s="1"/>
      <c r="D632" s="1"/>
      <c r="E632" s="1"/>
      <c r="P632" s="1"/>
    </row>
    <row r="633">
      <c r="A633" s="1"/>
      <c r="C633" s="1"/>
      <c r="D633" s="1"/>
      <c r="E633" s="1"/>
      <c r="P633" s="1"/>
    </row>
    <row r="634">
      <c r="A634" s="1"/>
      <c r="C634" s="1"/>
      <c r="D634" s="1"/>
      <c r="E634" s="1"/>
      <c r="P634" s="1"/>
    </row>
    <row r="635">
      <c r="A635" s="1"/>
      <c r="C635" s="1"/>
      <c r="D635" s="1"/>
      <c r="E635" s="1"/>
      <c r="P635" s="1"/>
    </row>
    <row r="636">
      <c r="A636" s="1"/>
      <c r="C636" s="1"/>
      <c r="D636" s="1"/>
      <c r="E636" s="1"/>
      <c r="P636" s="1"/>
    </row>
    <row r="637">
      <c r="A637" s="1"/>
      <c r="C637" s="1"/>
      <c r="D637" s="1"/>
      <c r="E637" s="1"/>
      <c r="P637" s="1"/>
    </row>
    <row r="638">
      <c r="A638" s="1"/>
      <c r="C638" s="1"/>
      <c r="D638" s="1"/>
      <c r="E638" s="1"/>
      <c r="P638" s="1"/>
    </row>
    <row r="639">
      <c r="A639" s="1"/>
      <c r="C639" s="1"/>
      <c r="D639" s="1"/>
      <c r="E639" s="1"/>
      <c r="P639" s="1"/>
    </row>
    <row r="640">
      <c r="A640" s="1"/>
      <c r="C640" s="1"/>
      <c r="D640" s="1"/>
      <c r="E640" s="1"/>
      <c r="P640" s="1"/>
    </row>
    <row r="641">
      <c r="A641" s="1"/>
      <c r="C641" s="1"/>
      <c r="D641" s="1"/>
      <c r="E641" s="1"/>
      <c r="P641" s="1"/>
    </row>
    <row r="642">
      <c r="A642" s="1"/>
      <c r="C642" s="1"/>
      <c r="D642" s="1"/>
      <c r="E642" s="1"/>
      <c r="P642" s="1"/>
    </row>
    <row r="643">
      <c r="A643" s="1"/>
      <c r="C643" s="1"/>
      <c r="D643" s="1"/>
      <c r="E643" s="1"/>
      <c r="P643" s="1"/>
    </row>
    <row r="644">
      <c r="A644" s="1"/>
      <c r="C644" s="1"/>
      <c r="D644" s="1"/>
      <c r="E644" s="1"/>
      <c r="P644" s="1"/>
    </row>
    <row r="645">
      <c r="A645" s="1"/>
      <c r="C645" s="1"/>
      <c r="D645" s="1"/>
      <c r="E645" s="1"/>
      <c r="P645" s="1"/>
    </row>
    <row r="646">
      <c r="A646" s="1"/>
      <c r="C646" s="1"/>
      <c r="D646" s="1"/>
      <c r="E646" s="1"/>
      <c r="P646" s="1"/>
    </row>
    <row r="647">
      <c r="A647" s="1"/>
      <c r="C647" s="1"/>
      <c r="D647" s="1"/>
      <c r="E647" s="1"/>
      <c r="P647" s="1"/>
    </row>
    <row r="648">
      <c r="A648" s="1"/>
      <c r="C648" s="1"/>
      <c r="D648" s="1"/>
      <c r="E648" s="1"/>
      <c r="P648" s="1"/>
    </row>
    <row r="649">
      <c r="A649" s="1"/>
      <c r="C649" s="1"/>
      <c r="D649" s="1"/>
      <c r="E649" s="1"/>
      <c r="P649" s="1"/>
    </row>
    <row r="650">
      <c r="A650" s="1"/>
      <c r="C650" s="1"/>
      <c r="D650" s="1"/>
      <c r="E650" s="1"/>
      <c r="P650" s="1"/>
    </row>
    <row r="651">
      <c r="A651" s="1"/>
      <c r="C651" s="1"/>
      <c r="D651" s="1"/>
      <c r="E651" s="1"/>
      <c r="P651" s="1"/>
    </row>
    <row r="652">
      <c r="A652" s="1"/>
      <c r="C652" s="1"/>
      <c r="D652" s="1"/>
      <c r="E652" s="1"/>
      <c r="P652" s="1"/>
    </row>
    <row r="653">
      <c r="A653" s="1"/>
      <c r="C653" s="1"/>
      <c r="D653" s="1"/>
      <c r="E653" s="1"/>
      <c r="P653" s="1"/>
    </row>
    <row r="654">
      <c r="A654" s="1"/>
      <c r="C654" s="1"/>
      <c r="D654" s="1"/>
      <c r="E654" s="1"/>
      <c r="P654" s="1"/>
    </row>
    <row r="655">
      <c r="A655" s="1"/>
      <c r="C655" s="1"/>
      <c r="D655" s="1"/>
      <c r="E655" s="1"/>
      <c r="P655" s="1"/>
    </row>
    <row r="656">
      <c r="A656" s="1"/>
      <c r="C656" s="1"/>
      <c r="D656" s="1"/>
      <c r="E656" s="1"/>
      <c r="P656" s="1"/>
    </row>
    <row r="657">
      <c r="A657" s="1"/>
      <c r="C657" s="1"/>
      <c r="D657" s="1"/>
      <c r="E657" s="1"/>
      <c r="P657" s="1"/>
    </row>
    <row r="658">
      <c r="A658" s="1"/>
      <c r="C658" s="1"/>
      <c r="D658" s="1"/>
      <c r="E658" s="1"/>
      <c r="P658" s="1"/>
    </row>
    <row r="659">
      <c r="A659" s="1"/>
      <c r="C659" s="1"/>
      <c r="D659" s="1"/>
      <c r="E659" s="1"/>
      <c r="P659" s="1"/>
    </row>
    <row r="660">
      <c r="A660" s="1"/>
      <c r="C660" s="1"/>
      <c r="D660" s="1"/>
      <c r="E660" s="1"/>
      <c r="P660" s="1"/>
    </row>
    <row r="661">
      <c r="A661" s="1"/>
      <c r="C661" s="1"/>
      <c r="D661" s="1"/>
      <c r="E661" s="1"/>
      <c r="P661" s="1"/>
    </row>
    <row r="662">
      <c r="A662" s="1"/>
      <c r="C662" s="1"/>
      <c r="D662" s="1"/>
      <c r="E662" s="1"/>
      <c r="P662" s="1"/>
    </row>
    <row r="663">
      <c r="A663" s="1"/>
      <c r="C663" s="1"/>
      <c r="D663" s="1"/>
      <c r="E663" s="1"/>
      <c r="P663" s="1"/>
    </row>
    <row r="664">
      <c r="A664" s="1"/>
      <c r="C664" s="1"/>
      <c r="D664" s="1"/>
      <c r="E664" s="1"/>
      <c r="P664" s="1"/>
    </row>
    <row r="665">
      <c r="A665" s="1"/>
      <c r="C665" s="1"/>
      <c r="D665" s="1"/>
      <c r="E665" s="1"/>
      <c r="P665" s="1"/>
    </row>
    <row r="666">
      <c r="A666" s="1"/>
      <c r="C666" s="1"/>
      <c r="D666" s="1"/>
      <c r="E666" s="1"/>
      <c r="P666" s="1"/>
    </row>
    <row r="667">
      <c r="A667" s="1"/>
      <c r="C667" s="1"/>
      <c r="D667" s="1"/>
      <c r="E667" s="1"/>
      <c r="P667" s="1"/>
    </row>
    <row r="668">
      <c r="A668" s="1"/>
      <c r="C668" s="1"/>
      <c r="D668" s="1"/>
      <c r="E668" s="1"/>
      <c r="P668" s="1"/>
    </row>
    <row r="669">
      <c r="A669" s="1"/>
      <c r="C669" s="1"/>
      <c r="D669" s="1"/>
      <c r="E669" s="1"/>
      <c r="P669" s="1"/>
    </row>
    <row r="670">
      <c r="A670" s="1"/>
      <c r="C670" s="1"/>
      <c r="D670" s="1"/>
      <c r="E670" s="1"/>
      <c r="P670" s="1"/>
    </row>
    <row r="671">
      <c r="A671" s="1"/>
      <c r="C671" s="1"/>
      <c r="D671" s="1"/>
      <c r="E671" s="1"/>
      <c r="P671" s="1"/>
    </row>
    <row r="672">
      <c r="A672" s="1"/>
      <c r="C672" s="1"/>
      <c r="D672" s="1"/>
      <c r="E672" s="1"/>
      <c r="P672" s="1"/>
    </row>
    <row r="673">
      <c r="A673" s="1"/>
      <c r="C673" s="1"/>
      <c r="D673" s="1"/>
      <c r="E673" s="1"/>
      <c r="P673" s="1"/>
    </row>
    <row r="674">
      <c r="A674" s="1"/>
      <c r="C674" s="1"/>
      <c r="D674" s="1"/>
      <c r="E674" s="1"/>
      <c r="P674" s="1"/>
    </row>
    <row r="675">
      <c r="A675" s="1"/>
      <c r="C675" s="1"/>
      <c r="D675" s="1"/>
      <c r="E675" s="1"/>
      <c r="P675" s="1"/>
    </row>
    <row r="676">
      <c r="A676" s="1"/>
      <c r="C676" s="1"/>
      <c r="D676" s="1"/>
      <c r="E676" s="1"/>
      <c r="P676" s="1"/>
    </row>
    <row r="677">
      <c r="A677" s="1"/>
      <c r="C677" s="1"/>
      <c r="D677" s="1"/>
      <c r="E677" s="1"/>
      <c r="P677" s="1"/>
    </row>
    <row r="678">
      <c r="A678" s="1"/>
      <c r="C678" s="1"/>
      <c r="D678" s="1"/>
      <c r="E678" s="1"/>
      <c r="P678" s="1"/>
    </row>
    <row r="679">
      <c r="A679" s="1"/>
      <c r="C679" s="1"/>
      <c r="D679" s="1"/>
      <c r="E679" s="1"/>
      <c r="P679" s="1"/>
    </row>
    <row r="680">
      <c r="A680" s="1"/>
      <c r="C680" s="1"/>
      <c r="D680" s="1"/>
      <c r="E680" s="1"/>
      <c r="P680" s="1"/>
    </row>
    <row r="681">
      <c r="A681" s="1"/>
      <c r="C681" s="1"/>
      <c r="D681" s="1"/>
      <c r="E681" s="1"/>
      <c r="P681" s="1"/>
    </row>
    <row r="682">
      <c r="A682" s="1"/>
      <c r="C682" s="1"/>
      <c r="D682" s="1"/>
      <c r="E682" s="1"/>
      <c r="P682" s="1"/>
    </row>
    <row r="683">
      <c r="A683" s="1"/>
      <c r="C683" s="1"/>
      <c r="D683" s="1"/>
      <c r="E683" s="1"/>
      <c r="P683" s="1"/>
    </row>
    <row r="684">
      <c r="A684" s="1"/>
      <c r="C684" s="1"/>
      <c r="D684" s="1"/>
      <c r="E684" s="1"/>
      <c r="P684" s="1"/>
    </row>
    <row r="685">
      <c r="A685" s="1"/>
      <c r="C685" s="1"/>
      <c r="D685" s="1"/>
      <c r="E685" s="1"/>
      <c r="P685" s="1"/>
    </row>
    <row r="686">
      <c r="A686" s="1"/>
      <c r="C686" s="1"/>
      <c r="D686" s="1"/>
      <c r="E686" s="1"/>
      <c r="P686" s="1"/>
    </row>
    <row r="687">
      <c r="A687" s="1"/>
      <c r="C687" s="1"/>
      <c r="D687" s="1"/>
      <c r="E687" s="1"/>
      <c r="P687" s="1"/>
    </row>
    <row r="688">
      <c r="A688" s="1"/>
      <c r="C688" s="1"/>
      <c r="D688" s="1"/>
      <c r="E688" s="1"/>
      <c r="P688" s="1"/>
    </row>
    <row r="689">
      <c r="A689" s="1"/>
      <c r="C689" s="1"/>
      <c r="D689" s="1"/>
      <c r="E689" s="1"/>
      <c r="P689" s="1"/>
    </row>
    <row r="690">
      <c r="A690" s="1"/>
      <c r="C690" s="1"/>
      <c r="D690" s="1"/>
      <c r="E690" s="1"/>
      <c r="P690" s="1"/>
    </row>
    <row r="691">
      <c r="A691" s="1"/>
      <c r="C691" s="1"/>
      <c r="D691" s="1"/>
      <c r="E691" s="1"/>
      <c r="P691" s="1"/>
    </row>
    <row r="692">
      <c r="A692" s="1"/>
      <c r="C692" s="1"/>
      <c r="D692" s="1"/>
      <c r="E692" s="1"/>
      <c r="P692" s="1"/>
    </row>
    <row r="693">
      <c r="A693" s="1"/>
      <c r="C693" s="1"/>
      <c r="D693" s="1"/>
      <c r="E693" s="1"/>
      <c r="P693" s="1"/>
    </row>
    <row r="694">
      <c r="A694" s="1"/>
      <c r="C694" s="1"/>
      <c r="D694" s="1"/>
      <c r="E694" s="1"/>
      <c r="P694" s="1"/>
    </row>
    <row r="695">
      <c r="A695" s="1"/>
      <c r="C695" s="1"/>
      <c r="D695" s="1"/>
      <c r="E695" s="1"/>
      <c r="P695" s="1"/>
    </row>
    <row r="696">
      <c r="A696" s="1"/>
      <c r="C696" s="1"/>
      <c r="D696" s="1"/>
      <c r="E696" s="1"/>
      <c r="P696" s="1"/>
    </row>
    <row r="697">
      <c r="A697" s="1"/>
      <c r="C697" s="1"/>
      <c r="D697" s="1"/>
      <c r="E697" s="1"/>
      <c r="P697" s="1"/>
    </row>
    <row r="698">
      <c r="A698" s="1"/>
      <c r="C698" s="1"/>
      <c r="D698" s="1"/>
      <c r="E698" s="1"/>
      <c r="P698" s="1"/>
    </row>
    <row r="699">
      <c r="A699" s="1"/>
      <c r="C699" s="1"/>
      <c r="D699" s="1"/>
      <c r="E699" s="1"/>
      <c r="P699" s="1"/>
    </row>
    <row r="700">
      <c r="A700" s="1"/>
      <c r="C700" s="1"/>
      <c r="D700" s="1"/>
      <c r="E700" s="1"/>
      <c r="P700" s="1"/>
    </row>
    <row r="701">
      <c r="A701" s="1"/>
      <c r="C701" s="1"/>
      <c r="D701" s="1"/>
      <c r="E701" s="1"/>
      <c r="P701" s="1"/>
    </row>
    <row r="702">
      <c r="A702" s="1"/>
      <c r="C702" s="1"/>
      <c r="D702" s="1"/>
      <c r="E702" s="1"/>
      <c r="P702" s="1"/>
    </row>
    <row r="703">
      <c r="A703" s="1"/>
      <c r="C703" s="1"/>
      <c r="D703" s="1"/>
      <c r="E703" s="1"/>
      <c r="P703" s="1"/>
    </row>
    <row r="704">
      <c r="A704" s="1"/>
      <c r="C704" s="1"/>
      <c r="D704" s="1"/>
      <c r="E704" s="1"/>
      <c r="P704" s="1"/>
    </row>
    <row r="705">
      <c r="A705" s="1"/>
      <c r="C705" s="1"/>
      <c r="D705" s="1"/>
      <c r="E705" s="1"/>
      <c r="P705" s="1"/>
    </row>
    <row r="706">
      <c r="A706" s="1"/>
      <c r="C706" s="1"/>
      <c r="D706" s="1"/>
      <c r="E706" s="1"/>
      <c r="P706" s="1"/>
    </row>
    <row r="707">
      <c r="A707" s="1"/>
      <c r="C707" s="1"/>
      <c r="D707" s="1"/>
      <c r="E707" s="1"/>
      <c r="P707" s="1"/>
    </row>
    <row r="708">
      <c r="A708" s="1"/>
      <c r="C708" s="1"/>
      <c r="D708" s="1"/>
      <c r="E708" s="1"/>
      <c r="P708" s="1"/>
    </row>
    <row r="709">
      <c r="A709" s="1"/>
      <c r="C709" s="1"/>
      <c r="D709" s="1"/>
      <c r="E709" s="1"/>
      <c r="P709" s="1"/>
    </row>
    <row r="710">
      <c r="A710" s="1"/>
      <c r="C710" s="1"/>
      <c r="D710" s="1"/>
      <c r="E710" s="1"/>
      <c r="P710" s="1"/>
    </row>
    <row r="711">
      <c r="A711" s="1"/>
      <c r="C711" s="1"/>
      <c r="D711" s="1"/>
      <c r="E711" s="1"/>
      <c r="P711" s="1"/>
    </row>
    <row r="712">
      <c r="A712" s="1"/>
      <c r="C712" s="1"/>
      <c r="D712" s="1"/>
      <c r="E712" s="1"/>
      <c r="P712" s="1"/>
    </row>
    <row r="713">
      <c r="A713" s="1"/>
      <c r="C713" s="1"/>
      <c r="D713" s="1"/>
      <c r="E713" s="1"/>
      <c r="P713" s="1"/>
    </row>
    <row r="714">
      <c r="A714" s="1"/>
      <c r="C714" s="1"/>
      <c r="D714" s="1"/>
      <c r="E714" s="1"/>
      <c r="P714" s="1"/>
    </row>
    <row r="715">
      <c r="A715" s="1"/>
      <c r="C715" s="1"/>
      <c r="D715" s="1"/>
      <c r="E715" s="1"/>
      <c r="P715" s="1"/>
    </row>
    <row r="716">
      <c r="A716" s="1"/>
      <c r="C716" s="1"/>
      <c r="D716" s="1"/>
      <c r="E716" s="1"/>
      <c r="P716" s="1"/>
    </row>
    <row r="717">
      <c r="A717" s="1"/>
      <c r="C717" s="1"/>
      <c r="D717" s="1"/>
      <c r="E717" s="1"/>
      <c r="P717" s="1"/>
    </row>
    <row r="718">
      <c r="A718" s="1"/>
      <c r="C718" s="1"/>
      <c r="D718" s="1"/>
      <c r="E718" s="1"/>
      <c r="P718" s="1"/>
    </row>
    <row r="719">
      <c r="A719" s="1"/>
      <c r="C719" s="1"/>
      <c r="D719" s="1"/>
      <c r="E719" s="1"/>
      <c r="P719" s="1"/>
    </row>
    <row r="720">
      <c r="A720" s="1"/>
      <c r="C720" s="1"/>
      <c r="D720" s="1"/>
      <c r="E720" s="1"/>
      <c r="P720" s="1"/>
    </row>
    <row r="721">
      <c r="A721" s="1"/>
      <c r="C721" s="1"/>
      <c r="D721" s="1"/>
      <c r="E721" s="1"/>
      <c r="P721" s="1"/>
    </row>
    <row r="722">
      <c r="A722" s="1"/>
      <c r="C722" s="1"/>
      <c r="D722" s="1"/>
      <c r="E722" s="1"/>
      <c r="P722" s="1"/>
    </row>
    <row r="723">
      <c r="A723" s="1"/>
      <c r="C723" s="1"/>
      <c r="D723" s="1"/>
      <c r="E723" s="1"/>
      <c r="P723" s="1"/>
    </row>
    <row r="724">
      <c r="A724" s="1"/>
      <c r="C724" s="1"/>
      <c r="D724" s="1"/>
      <c r="E724" s="1"/>
      <c r="P724" s="1"/>
    </row>
    <row r="725">
      <c r="A725" s="1"/>
      <c r="C725" s="1"/>
      <c r="D725" s="1"/>
      <c r="E725" s="1"/>
      <c r="P725" s="1"/>
    </row>
    <row r="726">
      <c r="A726" s="1"/>
      <c r="C726" s="1"/>
      <c r="D726" s="1"/>
      <c r="E726" s="1"/>
      <c r="P726" s="1"/>
    </row>
    <row r="727">
      <c r="A727" s="1"/>
      <c r="C727" s="1"/>
      <c r="D727" s="1"/>
      <c r="E727" s="1"/>
      <c r="P727" s="1"/>
    </row>
    <row r="728">
      <c r="A728" s="1"/>
      <c r="C728" s="1"/>
      <c r="D728" s="1"/>
      <c r="E728" s="1"/>
      <c r="P728" s="1"/>
    </row>
    <row r="729">
      <c r="A729" s="1"/>
      <c r="C729" s="1"/>
      <c r="D729" s="1"/>
      <c r="E729" s="1"/>
      <c r="P729" s="1"/>
    </row>
    <row r="730">
      <c r="A730" s="1"/>
      <c r="C730" s="1"/>
      <c r="D730" s="1"/>
      <c r="E730" s="1"/>
      <c r="P730" s="1"/>
    </row>
    <row r="731">
      <c r="A731" s="1"/>
      <c r="C731" s="1"/>
      <c r="D731" s="1"/>
      <c r="E731" s="1"/>
      <c r="P731" s="1"/>
    </row>
    <row r="732">
      <c r="A732" s="1"/>
      <c r="C732" s="1"/>
      <c r="D732" s="1"/>
      <c r="E732" s="1"/>
      <c r="P732" s="1"/>
    </row>
    <row r="733">
      <c r="A733" s="1"/>
      <c r="C733" s="1"/>
      <c r="D733" s="1"/>
      <c r="E733" s="1"/>
      <c r="P733" s="1"/>
    </row>
    <row r="734">
      <c r="A734" s="1"/>
      <c r="C734" s="1"/>
      <c r="D734" s="1"/>
      <c r="E734" s="1"/>
      <c r="P734" s="1"/>
    </row>
    <row r="735">
      <c r="A735" s="1"/>
      <c r="C735" s="1"/>
      <c r="D735" s="1"/>
      <c r="E735" s="1"/>
      <c r="P735" s="1"/>
    </row>
    <row r="736">
      <c r="A736" s="1"/>
      <c r="C736" s="1"/>
      <c r="D736" s="1"/>
      <c r="E736" s="1"/>
      <c r="P736" s="1"/>
    </row>
    <row r="737">
      <c r="A737" s="1"/>
      <c r="C737" s="1"/>
      <c r="D737" s="1"/>
      <c r="E737" s="1"/>
      <c r="P737" s="1"/>
    </row>
    <row r="738">
      <c r="A738" s="1"/>
      <c r="C738" s="1"/>
      <c r="D738" s="1"/>
      <c r="E738" s="1"/>
      <c r="P738" s="1"/>
    </row>
    <row r="739">
      <c r="A739" s="1"/>
      <c r="C739" s="1"/>
      <c r="D739" s="1"/>
      <c r="E739" s="1"/>
      <c r="P739" s="1"/>
    </row>
    <row r="740">
      <c r="A740" s="1"/>
      <c r="C740" s="1"/>
      <c r="D740" s="1"/>
      <c r="E740" s="1"/>
      <c r="P740" s="1"/>
    </row>
    <row r="741">
      <c r="A741" s="1"/>
      <c r="C741" s="1"/>
      <c r="D741" s="1"/>
      <c r="E741" s="1"/>
      <c r="P741" s="1"/>
    </row>
    <row r="742">
      <c r="A742" s="1"/>
      <c r="C742" s="1"/>
      <c r="D742" s="1"/>
      <c r="E742" s="1"/>
      <c r="P742" s="1"/>
    </row>
    <row r="743">
      <c r="A743" s="1"/>
      <c r="C743" s="1"/>
      <c r="D743" s="1"/>
      <c r="E743" s="1"/>
      <c r="P743" s="1"/>
    </row>
    <row r="744">
      <c r="A744" s="1"/>
      <c r="C744" s="1"/>
      <c r="D744" s="1"/>
      <c r="E744" s="1"/>
      <c r="P744" s="1"/>
    </row>
    <row r="745">
      <c r="A745" s="1"/>
      <c r="C745" s="1"/>
      <c r="D745" s="1"/>
      <c r="E745" s="1"/>
      <c r="P745" s="1"/>
    </row>
    <row r="746">
      <c r="A746" s="1"/>
      <c r="C746" s="1"/>
      <c r="D746" s="1"/>
      <c r="E746" s="1"/>
      <c r="P746" s="1"/>
    </row>
    <row r="747">
      <c r="A747" s="1"/>
      <c r="C747" s="1"/>
      <c r="D747" s="1"/>
      <c r="E747" s="1"/>
      <c r="P747" s="1"/>
    </row>
    <row r="748">
      <c r="A748" s="1"/>
      <c r="C748" s="1"/>
      <c r="D748" s="1"/>
      <c r="E748" s="1"/>
      <c r="P748" s="1"/>
    </row>
    <row r="749">
      <c r="A749" s="1"/>
      <c r="C749" s="1"/>
      <c r="D749" s="1"/>
      <c r="E749" s="1"/>
      <c r="P749" s="1"/>
    </row>
    <row r="750">
      <c r="A750" s="1"/>
      <c r="C750" s="1"/>
      <c r="D750" s="1"/>
      <c r="E750" s="1"/>
      <c r="P750" s="1"/>
    </row>
    <row r="751">
      <c r="A751" s="1"/>
      <c r="C751" s="1"/>
      <c r="D751" s="1"/>
      <c r="E751" s="1"/>
      <c r="P751" s="1"/>
    </row>
    <row r="752">
      <c r="A752" s="1"/>
      <c r="C752" s="1"/>
      <c r="D752" s="1"/>
      <c r="E752" s="1"/>
      <c r="P752" s="1"/>
    </row>
    <row r="753">
      <c r="A753" s="1"/>
      <c r="C753" s="1"/>
      <c r="D753" s="1"/>
      <c r="E753" s="1"/>
      <c r="P753" s="1"/>
    </row>
    <row r="754">
      <c r="A754" s="1"/>
      <c r="C754" s="1"/>
      <c r="D754" s="1"/>
      <c r="E754" s="1"/>
      <c r="P754" s="1"/>
    </row>
    <row r="755">
      <c r="A755" s="1"/>
      <c r="C755" s="1"/>
      <c r="D755" s="1"/>
      <c r="E755" s="1"/>
      <c r="P755" s="1"/>
    </row>
    <row r="756">
      <c r="A756" s="1"/>
      <c r="C756" s="1"/>
      <c r="D756" s="1"/>
      <c r="E756" s="1"/>
      <c r="P756" s="1"/>
    </row>
    <row r="757">
      <c r="A757" s="1"/>
      <c r="C757" s="1"/>
      <c r="D757" s="1"/>
      <c r="E757" s="1"/>
      <c r="P757" s="1"/>
    </row>
    <row r="758">
      <c r="A758" s="1"/>
      <c r="C758" s="1"/>
      <c r="D758" s="1"/>
      <c r="E758" s="1"/>
      <c r="P758" s="1"/>
    </row>
    <row r="759">
      <c r="A759" s="1"/>
      <c r="C759" s="1"/>
      <c r="D759" s="1"/>
      <c r="E759" s="1"/>
      <c r="P759" s="1"/>
    </row>
    <row r="760">
      <c r="A760" s="1"/>
      <c r="C760" s="1"/>
      <c r="D760" s="1"/>
      <c r="E760" s="1"/>
      <c r="P760" s="1"/>
    </row>
    <row r="761">
      <c r="A761" s="1"/>
      <c r="C761" s="1"/>
      <c r="D761" s="1"/>
      <c r="E761" s="1"/>
      <c r="P761" s="1"/>
    </row>
    <row r="762">
      <c r="A762" s="1"/>
      <c r="C762" s="1"/>
      <c r="D762" s="1"/>
      <c r="E762" s="1"/>
      <c r="P762" s="1"/>
    </row>
    <row r="763">
      <c r="A763" s="1"/>
      <c r="C763" s="1"/>
      <c r="D763" s="1"/>
      <c r="E763" s="1"/>
      <c r="P763" s="1"/>
    </row>
    <row r="764">
      <c r="A764" s="1"/>
      <c r="C764" s="1"/>
      <c r="D764" s="1"/>
      <c r="E764" s="1"/>
      <c r="P764" s="1"/>
    </row>
    <row r="765">
      <c r="A765" s="1"/>
      <c r="C765" s="1"/>
      <c r="D765" s="1"/>
      <c r="E765" s="1"/>
      <c r="P765" s="1"/>
    </row>
    <row r="766">
      <c r="A766" s="1"/>
      <c r="C766" s="1"/>
      <c r="D766" s="1"/>
      <c r="E766" s="1"/>
      <c r="P766" s="1"/>
    </row>
    <row r="767">
      <c r="A767" s="1"/>
      <c r="C767" s="1"/>
      <c r="D767" s="1"/>
      <c r="E767" s="1"/>
      <c r="P767" s="1"/>
    </row>
    <row r="768">
      <c r="A768" s="1"/>
      <c r="C768" s="1"/>
      <c r="D768" s="1"/>
      <c r="E768" s="1"/>
      <c r="P768" s="1"/>
    </row>
    <row r="769">
      <c r="A769" s="1"/>
      <c r="C769" s="1"/>
      <c r="D769" s="1"/>
      <c r="E769" s="1"/>
      <c r="P769" s="1"/>
    </row>
    <row r="770">
      <c r="A770" s="1"/>
      <c r="C770" s="1"/>
      <c r="D770" s="1"/>
      <c r="E770" s="1"/>
      <c r="P770" s="1"/>
    </row>
    <row r="771">
      <c r="A771" s="1"/>
      <c r="C771" s="1"/>
      <c r="D771" s="1"/>
      <c r="E771" s="1"/>
      <c r="P771" s="1"/>
    </row>
    <row r="772">
      <c r="A772" s="1"/>
      <c r="C772" s="1"/>
      <c r="D772" s="1"/>
      <c r="E772" s="1"/>
      <c r="P772" s="1"/>
    </row>
    <row r="773">
      <c r="A773" s="1"/>
      <c r="C773" s="1"/>
      <c r="D773" s="1"/>
      <c r="E773" s="1"/>
      <c r="P773" s="1"/>
    </row>
    <row r="774">
      <c r="A774" s="1"/>
      <c r="C774" s="1"/>
      <c r="D774" s="1"/>
      <c r="E774" s="1"/>
      <c r="P774" s="1"/>
    </row>
    <row r="775">
      <c r="A775" s="1"/>
      <c r="C775" s="1"/>
      <c r="D775" s="1"/>
      <c r="E775" s="1"/>
      <c r="P775" s="1"/>
    </row>
    <row r="776">
      <c r="A776" s="1"/>
      <c r="C776" s="1"/>
      <c r="D776" s="1"/>
      <c r="E776" s="1"/>
      <c r="P776" s="1"/>
    </row>
    <row r="777">
      <c r="A777" s="1"/>
      <c r="C777" s="1"/>
      <c r="D777" s="1"/>
      <c r="E777" s="1"/>
      <c r="P777" s="1"/>
    </row>
    <row r="778">
      <c r="A778" s="1"/>
      <c r="C778" s="1"/>
      <c r="D778" s="1"/>
      <c r="E778" s="1"/>
      <c r="P778" s="1"/>
    </row>
    <row r="779">
      <c r="A779" s="1"/>
      <c r="C779" s="1"/>
      <c r="D779" s="1"/>
      <c r="E779" s="1"/>
      <c r="P779" s="1"/>
    </row>
    <row r="780">
      <c r="A780" s="1"/>
      <c r="C780" s="1"/>
      <c r="D780" s="1"/>
      <c r="E780" s="1"/>
      <c r="P780" s="1"/>
    </row>
    <row r="781">
      <c r="A781" s="1"/>
      <c r="C781" s="1"/>
      <c r="D781" s="1"/>
      <c r="E781" s="1"/>
      <c r="P781" s="1"/>
    </row>
    <row r="782">
      <c r="A782" s="1"/>
      <c r="C782" s="1"/>
      <c r="D782" s="1"/>
      <c r="E782" s="1"/>
      <c r="P782" s="1"/>
    </row>
    <row r="783">
      <c r="A783" s="1"/>
      <c r="C783" s="1"/>
      <c r="D783" s="1"/>
      <c r="E783" s="1"/>
      <c r="P783" s="1"/>
    </row>
    <row r="784">
      <c r="A784" s="1"/>
      <c r="C784" s="1"/>
      <c r="D784" s="1"/>
      <c r="E784" s="1"/>
      <c r="P784" s="1"/>
    </row>
    <row r="785">
      <c r="A785" s="1"/>
      <c r="C785" s="1"/>
      <c r="D785" s="1"/>
      <c r="E785" s="1"/>
      <c r="P785" s="1"/>
    </row>
    <row r="786">
      <c r="A786" s="1"/>
      <c r="C786" s="1"/>
      <c r="D786" s="1"/>
      <c r="E786" s="1"/>
      <c r="P786" s="1"/>
    </row>
    <row r="787">
      <c r="A787" s="1"/>
      <c r="C787" s="1"/>
      <c r="D787" s="1"/>
      <c r="E787" s="1"/>
      <c r="P787" s="1"/>
    </row>
    <row r="788">
      <c r="A788" s="1"/>
      <c r="C788" s="1"/>
      <c r="D788" s="1"/>
      <c r="E788" s="1"/>
      <c r="P788" s="1"/>
    </row>
    <row r="789">
      <c r="A789" s="1"/>
      <c r="C789" s="1"/>
      <c r="D789" s="1"/>
      <c r="E789" s="1"/>
      <c r="P789" s="1"/>
    </row>
    <row r="790">
      <c r="A790" s="1"/>
      <c r="C790" s="1"/>
      <c r="D790" s="1"/>
      <c r="E790" s="1"/>
      <c r="P790" s="1"/>
    </row>
    <row r="791">
      <c r="A791" s="1"/>
      <c r="C791" s="1"/>
      <c r="D791" s="1"/>
      <c r="E791" s="1"/>
      <c r="P791" s="1"/>
    </row>
    <row r="792">
      <c r="A792" s="1"/>
      <c r="C792" s="1"/>
      <c r="D792" s="1"/>
      <c r="E792" s="1"/>
      <c r="P792" s="1"/>
    </row>
    <row r="793">
      <c r="A793" s="1"/>
      <c r="C793" s="1"/>
      <c r="D793" s="1"/>
      <c r="E793" s="1"/>
      <c r="P793" s="1"/>
    </row>
    <row r="794">
      <c r="A794" s="1"/>
      <c r="C794" s="1"/>
      <c r="D794" s="1"/>
      <c r="E794" s="1"/>
      <c r="P794" s="1"/>
    </row>
    <row r="795">
      <c r="A795" s="1"/>
      <c r="C795" s="1"/>
      <c r="D795" s="1"/>
      <c r="E795" s="1"/>
      <c r="P795" s="1"/>
    </row>
    <row r="796">
      <c r="A796" s="1"/>
      <c r="C796" s="1"/>
      <c r="D796" s="1"/>
      <c r="E796" s="1"/>
      <c r="P796" s="1"/>
    </row>
    <row r="797">
      <c r="A797" s="1"/>
      <c r="C797" s="1"/>
      <c r="D797" s="1"/>
      <c r="E797" s="1"/>
      <c r="P797" s="1"/>
    </row>
    <row r="798">
      <c r="A798" s="1"/>
      <c r="C798" s="1"/>
      <c r="D798" s="1"/>
      <c r="E798" s="1"/>
      <c r="P798" s="1"/>
    </row>
    <row r="799">
      <c r="A799" s="1"/>
      <c r="C799" s="1"/>
      <c r="D799" s="1"/>
      <c r="E799" s="1"/>
      <c r="P799" s="1"/>
    </row>
    <row r="800">
      <c r="A800" s="1"/>
      <c r="C800" s="1"/>
      <c r="D800" s="1"/>
      <c r="E800" s="1"/>
      <c r="P800" s="1"/>
    </row>
    <row r="801">
      <c r="A801" s="1"/>
      <c r="C801" s="1"/>
      <c r="D801" s="1"/>
      <c r="E801" s="1"/>
      <c r="P801" s="1"/>
    </row>
    <row r="802">
      <c r="A802" s="1"/>
      <c r="C802" s="1"/>
      <c r="D802" s="1"/>
      <c r="E802" s="1"/>
      <c r="P802" s="1"/>
    </row>
    <row r="803">
      <c r="A803" s="1"/>
      <c r="C803" s="1"/>
      <c r="D803" s="1"/>
      <c r="E803" s="1"/>
      <c r="P803" s="1"/>
    </row>
    <row r="804">
      <c r="A804" s="1"/>
      <c r="C804" s="1"/>
      <c r="D804" s="1"/>
      <c r="E804" s="1"/>
      <c r="P804" s="1"/>
    </row>
    <row r="805">
      <c r="A805" s="1"/>
      <c r="C805" s="1"/>
      <c r="D805" s="1"/>
      <c r="E805" s="1"/>
      <c r="P805" s="1"/>
    </row>
    <row r="806">
      <c r="A806" s="1"/>
      <c r="C806" s="1"/>
      <c r="D806" s="1"/>
      <c r="E806" s="1"/>
      <c r="P806" s="1"/>
    </row>
    <row r="807">
      <c r="A807" s="1"/>
      <c r="C807" s="1"/>
      <c r="D807" s="1"/>
      <c r="E807" s="1"/>
      <c r="P807" s="1"/>
    </row>
    <row r="808">
      <c r="A808" s="1"/>
      <c r="C808" s="1"/>
      <c r="D808" s="1"/>
      <c r="E808" s="1"/>
      <c r="P808" s="1"/>
    </row>
    <row r="809">
      <c r="A809" s="1"/>
      <c r="C809" s="1"/>
      <c r="D809" s="1"/>
      <c r="E809" s="1"/>
      <c r="P809" s="1"/>
    </row>
    <row r="810">
      <c r="A810" s="1"/>
      <c r="C810" s="1"/>
      <c r="D810" s="1"/>
      <c r="E810" s="1"/>
      <c r="P810" s="1"/>
    </row>
    <row r="811">
      <c r="A811" s="1"/>
      <c r="C811" s="1"/>
      <c r="D811" s="1"/>
      <c r="E811" s="1"/>
      <c r="P811" s="1"/>
    </row>
    <row r="812">
      <c r="A812" s="1"/>
      <c r="C812" s="1"/>
      <c r="D812" s="1"/>
      <c r="E812" s="1"/>
      <c r="P812" s="1"/>
    </row>
    <row r="813">
      <c r="A813" s="1"/>
      <c r="C813" s="1"/>
      <c r="D813" s="1"/>
      <c r="E813" s="1"/>
      <c r="P813" s="1"/>
    </row>
    <row r="814">
      <c r="A814" s="1"/>
      <c r="C814" s="1"/>
      <c r="D814" s="1"/>
      <c r="E814" s="1"/>
      <c r="P814" s="1"/>
    </row>
    <row r="815">
      <c r="A815" s="1"/>
      <c r="C815" s="1"/>
      <c r="D815" s="1"/>
      <c r="E815" s="1"/>
      <c r="P815" s="1"/>
    </row>
    <row r="816">
      <c r="A816" s="1"/>
      <c r="C816" s="1"/>
      <c r="D816" s="1"/>
      <c r="E816" s="1"/>
      <c r="P816" s="1"/>
    </row>
    <row r="817">
      <c r="A817" s="1"/>
      <c r="C817" s="1"/>
      <c r="D817" s="1"/>
      <c r="E817" s="1"/>
      <c r="P817" s="1"/>
    </row>
    <row r="818">
      <c r="A818" s="1"/>
      <c r="C818" s="1"/>
      <c r="D818" s="1"/>
      <c r="E818" s="1"/>
      <c r="P818" s="1"/>
    </row>
    <row r="819">
      <c r="A819" s="1"/>
      <c r="C819" s="1"/>
      <c r="D819" s="1"/>
      <c r="E819" s="1"/>
      <c r="P819" s="1"/>
    </row>
    <row r="820">
      <c r="A820" s="1"/>
      <c r="C820" s="1"/>
      <c r="D820" s="1"/>
      <c r="E820" s="1"/>
      <c r="P820" s="1"/>
    </row>
    <row r="821">
      <c r="A821" s="1"/>
      <c r="C821" s="1"/>
      <c r="D821" s="1"/>
      <c r="E821" s="1"/>
      <c r="P821" s="1"/>
    </row>
    <row r="822">
      <c r="A822" s="1"/>
      <c r="C822" s="1"/>
      <c r="D822" s="1"/>
      <c r="E822" s="1"/>
      <c r="P822" s="1"/>
    </row>
    <row r="823">
      <c r="A823" s="1"/>
      <c r="C823" s="1"/>
      <c r="D823" s="1"/>
      <c r="E823" s="1"/>
      <c r="P823" s="1"/>
    </row>
    <row r="824">
      <c r="A824" s="1"/>
      <c r="C824" s="1"/>
      <c r="D824" s="1"/>
      <c r="E824" s="1"/>
      <c r="P824" s="1"/>
    </row>
    <row r="825">
      <c r="A825" s="1"/>
      <c r="C825" s="1"/>
      <c r="D825" s="1"/>
      <c r="E825" s="1"/>
      <c r="P825" s="1"/>
    </row>
    <row r="826">
      <c r="A826" s="1"/>
      <c r="C826" s="1"/>
      <c r="D826" s="1"/>
      <c r="E826" s="1"/>
      <c r="P826" s="1"/>
    </row>
    <row r="827">
      <c r="A827" s="1"/>
      <c r="C827" s="1"/>
      <c r="D827" s="1"/>
      <c r="E827" s="1"/>
      <c r="P827" s="1"/>
    </row>
    <row r="828">
      <c r="A828" s="1"/>
      <c r="C828" s="1"/>
      <c r="D828" s="1"/>
      <c r="E828" s="1"/>
      <c r="P828" s="1"/>
    </row>
    <row r="829">
      <c r="A829" s="1"/>
      <c r="C829" s="1"/>
      <c r="D829" s="1"/>
      <c r="E829" s="1"/>
      <c r="P829" s="1"/>
    </row>
    <row r="830">
      <c r="A830" s="1"/>
      <c r="C830" s="1"/>
      <c r="D830" s="1"/>
      <c r="E830" s="1"/>
      <c r="P830" s="1"/>
    </row>
    <row r="831">
      <c r="A831" s="1"/>
      <c r="C831" s="1"/>
      <c r="D831" s="1"/>
      <c r="E831" s="1"/>
      <c r="P831" s="1"/>
    </row>
    <row r="832">
      <c r="A832" s="1"/>
      <c r="C832" s="1"/>
      <c r="D832" s="1"/>
      <c r="E832" s="1"/>
      <c r="P832" s="1"/>
    </row>
    <row r="833">
      <c r="A833" s="1"/>
      <c r="C833" s="1"/>
      <c r="D833" s="1"/>
      <c r="E833" s="1"/>
      <c r="P833" s="1"/>
    </row>
    <row r="834">
      <c r="A834" s="1"/>
      <c r="C834" s="1"/>
      <c r="D834" s="1"/>
      <c r="E834" s="1"/>
      <c r="P834" s="1"/>
    </row>
    <row r="835">
      <c r="A835" s="1"/>
      <c r="C835" s="1"/>
      <c r="D835" s="1"/>
      <c r="E835" s="1"/>
      <c r="P835" s="1"/>
    </row>
    <row r="836">
      <c r="A836" s="1"/>
      <c r="C836" s="1"/>
      <c r="D836" s="1"/>
      <c r="E836" s="1"/>
      <c r="P836" s="1"/>
    </row>
    <row r="837">
      <c r="A837" s="1"/>
      <c r="C837" s="1"/>
      <c r="D837" s="1"/>
      <c r="E837" s="1"/>
      <c r="P837" s="1"/>
    </row>
    <row r="838">
      <c r="A838" s="1"/>
      <c r="C838" s="1"/>
      <c r="D838" s="1"/>
      <c r="E838" s="1"/>
      <c r="P838" s="1"/>
    </row>
    <row r="839">
      <c r="A839" s="1"/>
      <c r="C839" s="1"/>
      <c r="D839" s="1"/>
      <c r="E839" s="1"/>
      <c r="P839" s="1"/>
    </row>
    <row r="840">
      <c r="A840" s="1"/>
      <c r="C840" s="1"/>
      <c r="D840" s="1"/>
      <c r="E840" s="1"/>
      <c r="P840" s="1"/>
    </row>
    <row r="841">
      <c r="A841" s="1"/>
      <c r="C841" s="1"/>
      <c r="D841" s="1"/>
      <c r="E841" s="1"/>
      <c r="P841" s="1"/>
    </row>
    <row r="842">
      <c r="A842" s="1"/>
      <c r="C842" s="1"/>
      <c r="D842" s="1"/>
      <c r="E842" s="1"/>
      <c r="P842" s="1"/>
    </row>
    <row r="843">
      <c r="A843" s="1"/>
      <c r="C843" s="1"/>
      <c r="D843" s="1"/>
      <c r="E843" s="1"/>
      <c r="P843" s="1"/>
    </row>
    <row r="844">
      <c r="A844" s="1"/>
      <c r="C844" s="1"/>
      <c r="D844" s="1"/>
      <c r="E844" s="1"/>
      <c r="P844" s="1"/>
    </row>
    <row r="845">
      <c r="A845" s="1"/>
      <c r="C845" s="1"/>
      <c r="D845" s="1"/>
      <c r="E845" s="1"/>
      <c r="P845" s="1"/>
    </row>
    <row r="846">
      <c r="A846" s="1"/>
      <c r="C846" s="1"/>
      <c r="D846" s="1"/>
      <c r="E846" s="1"/>
      <c r="P846" s="1"/>
    </row>
    <row r="847">
      <c r="A847" s="1"/>
      <c r="C847" s="1"/>
      <c r="D847" s="1"/>
      <c r="E847" s="1"/>
      <c r="P847" s="1"/>
    </row>
    <row r="848">
      <c r="A848" s="1"/>
      <c r="C848" s="1"/>
      <c r="D848" s="1"/>
      <c r="E848" s="1"/>
      <c r="P848" s="1"/>
    </row>
    <row r="849">
      <c r="A849" s="1"/>
      <c r="C849" s="1"/>
      <c r="D849" s="1"/>
      <c r="E849" s="1"/>
      <c r="P849" s="1"/>
    </row>
    <row r="850">
      <c r="A850" s="1"/>
      <c r="C850" s="1"/>
      <c r="D850" s="1"/>
      <c r="E850" s="1"/>
      <c r="P850" s="1"/>
    </row>
    <row r="851">
      <c r="A851" s="1"/>
      <c r="C851" s="1"/>
      <c r="D851" s="1"/>
      <c r="E851" s="1"/>
      <c r="P851" s="1"/>
    </row>
    <row r="852">
      <c r="A852" s="1"/>
      <c r="C852" s="1"/>
      <c r="D852" s="1"/>
      <c r="E852" s="1"/>
      <c r="P852" s="1"/>
    </row>
    <row r="853">
      <c r="A853" s="1"/>
      <c r="C853" s="1"/>
      <c r="D853" s="1"/>
      <c r="E853" s="1"/>
      <c r="P853" s="1"/>
    </row>
    <row r="854">
      <c r="A854" s="1"/>
      <c r="C854" s="1"/>
      <c r="D854" s="1"/>
      <c r="E854" s="1"/>
      <c r="P854" s="1"/>
    </row>
    <row r="855">
      <c r="A855" s="1"/>
      <c r="C855" s="1"/>
      <c r="D855" s="1"/>
      <c r="E855" s="1"/>
      <c r="P855" s="1"/>
    </row>
    <row r="856">
      <c r="A856" s="1"/>
      <c r="C856" s="1"/>
      <c r="D856" s="1"/>
      <c r="E856" s="1"/>
      <c r="P856" s="1"/>
    </row>
    <row r="857">
      <c r="A857" s="1"/>
      <c r="C857" s="1"/>
      <c r="D857" s="1"/>
      <c r="E857" s="1"/>
      <c r="P857" s="1"/>
    </row>
    <row r="858">
      <c r="A858" s="1"/>
      <c r="C858" s="1"/>
      <c r="D858" s="1"/>
      <c r="E858" s="1"/>
      <c r="P858" s="1"/>
    </row>
    <row r="859">
      <c r="A859" s="1"/>
      <c r="C859" s="1"/>
      <c r="D859" s="1"/>
      <c r="E859" s="1"/>
      <c r="P859" s="1"/>
    </row>
    <row r="860">
      <c r="A860" s="1"/>
      <c r="C860" s="1"/>
      <c r="D860" s="1"/>
      <c r="E860" s="1"/>
      <c r="P860" s="1"/>
    </row>
    <row r="861">
      <c r="A861" s="1"/>
      <c r="C861" s="1"/>
      <c r="D861" s="1"/>
      <c r="E861" s="1"/>
      <c r="P861" s="1"/>
    </row>
    <row r="862">
      <c r="A862" s="1"/>
      <c r="C862" s="1"/>
      <c r="D862" s="1"/>
      <c r="E862" s="1"/>
      <c r="P862" s="1"/>
    </row>
    <row r="863">
      <c r="A863" s="1"/>
      <c r="C863" s="1"/>
      <c r="D863" s="1"/>
      <c r="E863" s="1"/>
      <c r="P863" s="1"/>
    </row>
    <row r="864">
      <c r="A864" s="1"/>
      <c r="C864" s="1"/>
      <c r="D864" s="1"/>
      <c r="E864" s="1"/>
      <c r="P864" s="1"/>
    </row>
    <row r="865">
      <c r="A865" s="1"/>
      <c r="C865" s="1"/>
      <c r="D865" s="1"/>
      <c r="E865" s="1"/>
      <c r="P865" s="1"/>
    </row>
    <row r="866">
      <c r="A866" s="1"/>
      <c r="C866" s="1"/>
      <c r="D866" s="1"/>
      <c r="E866" s="1"/>
      <c r="P866" s="1"/>
    </row>
    <row r="867">
      <c r="A867" s="1"/>
      <c r="C867" s="1"/>
      <c r="D867" s="1"/>
      <c r="E867" s="1"/>
      <c r="P867" s="1"/>
    </row>
    <row r="868">
      <c r="A868" s="1"/>
      <c r="C868" s="1"/>
      <c r="D868" s="1"/>
      <c r="E868" s="1"/>
      <c r="P868" s="1"/>
    </row>
    <row r="869">
      <c r="A869" s="1"/>
      <c r="C869" s="1"/>
      <c r="D869" s="1"/>
      <c r="E869" s="1"/>
      <c r="P869" s="1"/>
    </row>
    <row r="870">
      <c r="A870" s="1"/>
      <c r="C870" s="1"/>
      <c r="D870" s="1"/>
      <c r="E870" s="1"/>
      <c r="P870" s="1"/>
    </row>
    <row r="871">
      <c r="A871" s="1"/>
      <c r="C871" s="1"/>
      <c r="D871" s="1"/>
      <c r="E871" s="1"/>
      <c r="P871" s="1"/>
    </row>
    <row r="872">
      <c r="A872" s="1"/>
      <c r="C872" s="1"/>
      <c r="D872" s="1"/>
      <c r="E872" s="1"/>
      <c r="P872" s="1"/>
    </row>
    <row r="873">
      <c r="A873" s="1"/>
      <c r="C873" s="1"/>
      <c r="D873" s="1"/>
      <c r="E873" s="1"/>
      <c r="P873" s="1"/>
    </row>
    <row r="874">
      <c r="A874" s="1"/>
      <c r="C874" s="1"/>
      <c r="D874" s="1"/>
      <c r="E874" s="1"/>
      <c r="P874" s="1"/>
    </row>
    <row r="875">
      <c r="A875" s="1"/>
      <c r="C875" s="1"/>
      <c r="D875" s="1"/>
      <c r="E875" s="1"/>
      <c r="P875" s="1"/>
    </row>
    <row r="876">
      <c r="A876" s="1"/>
      <c r="C876" s="1"/>
      <c r="D876" s="1"/>
      <c r="E876" s="1"/>
      <c r="P876" s="1"/>
    </row>
    <row r="877">
      <c r="A877" s="1"/>
      <c r="C877" s="1"/>
      <c r="D877" s="1"/>
      <c r="E877" s="1"/>
      <c r="P877" s="1"/>
    </row>
    <row r="878">
      <c r="A878" s="1"/>
      <c r="C878" s="1"/>
      <c r="D878" s="1"/>
      <c r="E878" s="1"/>
      <c r="P878" s="1"/>
    </row>
    <row r="879">
      <c r="A879" s="1"/>
      <c r="C879" s="1"/>
      <c r="D879" s="1"/>
      <c r="E879" s="1"/>
      <c r="P879" s="1"/>
    </row>
    <row r="880">
      <c r="A880" s="1"/>
      <c r="C880" s="1"/>
      <c r="D880" s="1"/>
      <c r="E880" s="1"/>
      <c r="P880" s="1"/>
    </row>
    <row r="881">
      <c r="A881" s="1"/>
      <c r="C881" s="1"/>
      <c r="D881" s="1"/>
      <c r="E881" s="1"/>
      <c r="P881" s="1"/>
    </row>
    <row r="882">
      <c r="A882" s="1"/>
      <c r="C882" s="1"/>
      <c r="D882" s="1"/>
      <c r="E882" s="1"/>
      <c r="P882" s="1"/>
    </row>
    <row r="883">
      <c r="A883" s="1"/>
      <c r="C883" s="1"/>
      <c r="D883" s="1"/>
      <c r="E883" s="1"/>
      <c r="P883" s="1"/>
    </row>
    <row r="884">
      <c r="A884" s="1"/>
      <c r="C884" s="1"/>
      <c r="D884" s="1"/>
      <c r="E884" s="1"/>
      <c r="P884" s="1"/>
    </row>
    <row r="885">
      <c r="A885" s="1"/>
      <c r="C885" s="1"/>
      <c r="D885" s="1"/>
      <c r="E885" s="1"/>
      <c r="P885" s="1"/>
    </row>
    <row r="886">
      <c r="A886" s="1"/>
      <c r="C886" s="1"/>
      <c r="D886" s="1"/>
      <c r="E886" s="1"/>
      <c r="P886" s="1"/>
    </row>
    <row r="887">
      <c r="A887" s="1"/>
      <c r="C887" s="1"/>
      <c r="D887" s="1"/>
      <c r="E887" s="1"/>
      <c r="P887" s="1"/>
    </row>
    <row r="888">
      <c r="A888" s="1"/>
      <c r="C888" s="1"/>
      <c r="D888" s="1"/>
      <c r="E888" s="1"/>
      <c r="P888" s="1"/>
    </row>
    <row r="889">
      <c r="A889" s="1"/>
      <c r="C889" s="1"/>
      <c r="D889" s="1"/>
      <c r="E889" s="1"/>
      <c r="P889" s="1"/>
    </row>
    <row r="890">
      <c r="A890" s="1"/>
      <c r="C890" s="1"/>
      <c r="D890" s="1"/>
      <c r="E890" s="1"/>
      <c r="P890" s="1"/>
    </row>
    <row r="891">
      <c r="A891" s="1"/>
      <c r="C891" s="1"/>
      <c r="D891" s="1"/>
      <c r="E891" s="1"/>
      <c r="P891" s="1"/>
    </row>
    <row r="892">
      <c r="A892" s="1"/>
      <c r="C892" s="1"/>
      <c r="D892" s="1"/>
      <c r="E892" s="1"/>
      <c r="P892" s="1"/>
    </row>
    <row r="893">
      <c r="A893" s="1"/>
      <c r="C893" s="1"/>
      <c r="D893" s="1"/>
      <c r="E893" s="1"/>
      <c r="P893" s="1"/>
    </row>
    <row r="894">
      <c r="A894" s="1"/>
      <c r="C894" s="1"/>
      <c r="D894" s="1"/>
      <c r="E894" s="1"/>
      <c r="P894" s="1"/>
    </row>
    <row r="895">
      <c r="A895" s="1"/>
      <c r="C895" s="1"/>
      <c r="D895" s="1"/>
      <c r="E895" s="1"/>
      <c r="P895" s="1"/>
    </row>
    <row r="896">
      <c r="A896" s="1"/>
      <c r="C896" s="1"/>
      <c r="D896" s="1"/>
      <c r="E896" s="1"/>
      <c r="P896" s="1"/>
    </row>
    <row r="897">
      <c r="A897" s="1"/>
      <c r="C897" s="1"/>
      <c r="D897" s="1"/>
      <c r="E897" s="1"/>
      <c r="P897" s="1"/>
    </row>
    <row r="898">
      <c r="A898" s="1"/>
      <c r="C898" s="1"/>
      <c r="D898" s="1"/>
      <c r="E898" s="1"/>
      <c r="P898" s="1"/>
    </row>
    <row r="899">
      <c r="A899" s="1"/>
      <c r="C899" s="1"/>
      <c r="D899" s="1"/>
      <c r="E899" s="1"/>
      <c r="P899" s="1"/>
    </row>
    <row r="900">
      <c r="A900" s="1"/>
      <c r="C900" s="1"/>
      <c r="D900" s="1"/>
      <c r="E900" s="1"/>
      <c r="P900" s="1"/>
    </row>
    <row r="901">
      <c r="A901" s="1"/>
      <c r="C901" s="1"/>
      <c r="D901" s="1"/>
      <c r="E901" s="1"/>
      <c r="P901" s="1"/>
    </row>
    <row r="902">
      <c r="A902" s="1"/>
      <c r="C902" s="1"/>
      <c r="D902" s="1"/>
      <c r="E902" s="1"/>
      <c r="P902" s="1"/>
    </row>
    <row r="903">
      <c r="A903" s="1"/>
      <c r="C903" s="1"/>
      <c r="D903" s="1"/>
      <c r="E903" s="1"/>
      <c r="P903" s="1"/>
    </row>
    <row r="904">
      <c r="A904" s="1"/>
      <c r="C904" s="1"/>
      <c r="D904" s="1"/>
      <c r="E904" s="1"/>
      <c r="P904" s="1"/>
    </row>
    <row r="905">
      <c r="A905" s="1"/>
      <c r="C905" s="1"/>
      <c r="D905" s="1"/>
      <c r="E905" s="1"/>
      <c r="P905" s="1"/>
    </row>
    <row r="906">
      <c r="A906" s="1"/>
      <c r="C906" s="1"/>
      <c r="D906" s="1"/>
      <c r="E906" s="1"/>
      <c r="P906" s="1"/>
    </row>
    <row r="907">
      <c r="A907" s="1"/>
      <c r="C907" s="1"/>
      <c r="D907" s="1"/>
      <c r="E907" s="1"/>
      <c r="P907" s="1"/>
    </row>
    <row r="908">
      <c r="A908" s="1"/>
      <c r="C908" s="1"/>
      <c r="D908" s="1"/>
      <c r="E908" s="1"/>
      <c r="P908" s="1"/>
    </row>
    <row r="909">
      <c r="A909" s="1"/>
      <c r="C909" s="1"/>
      <c r="D909" s="1"/>
      <c r="E909" s="1"/>
      <c r="P909" s="1"/>
    </row>
    <row r="910">
      <c r="A910" s="1"/>
      <c r="C910" s="1"/>
      <c r="D910" s="1"/>
      <c r="E910" s="1"/>
      <c r="P910" s="1"/>
    </row>
    <row r="911">
      <c r="A911" s="1"/>
      <c r="C911" s="1"/>
      <c r="D911" s="1"/>
      <c r="E911" s="1"/>
      <c r="P911" s="1"/>
    </row>
    <row r="912">
      <c r="A912" s="1"/>
      <c r="C912" s="1"/>
      <c r="D912" s="1"/>
      <c r="E912" s="1"/>
      <c r="P912" s="1"/>
    </row>
    <row r="913">
      <c r="A913" s="1"/>
      <c r="C913" s="1"/>
      <c r="D913" s="1"/>
      <c r="E913" s="1"/>
      <c r="P913" s="1"/>
    </row>
    <row r="914">
      <c r="A914" s="1"/>
      <c r="C914" s="1"/>
      <c r="D914" s="1"/>
      <c r="E914" s="1"/>
      <c r="P914" s="1"/>
    </row>
    <row r="915">
      <c r="A915" s="1"/>
      <c r="C915" s="1"/>
      <c r="D915" s="1"/>
      <c r="E915" s="1"/>
      <c r="P915" s="1"/>
    </row>
    <row r="916">
      <c r="A916" s="1"/>
      <c r="C916" s="1"/>
      <c r="D916" s="1"/>
      <c r="E916" s="1"/>
      <c r="P916" s="1"/>
    </row>
    <row r="917">
      <c r="A917" s="1"/>
      <c r="C917" s="1"/>
      <c r="D917" s="1"/>
      <c r="E917" s="1"/>
      <c r="P917" s="1"/>
    </row>
    <row r="918">
      <c r="A918" s="1"/>
      <c r="C918" s="1"/>
      <c r="D918" s="1"/>
      <c r="E918" s="1"/>
      <c r="P918" s="1"/>
    </row>
    <row r="919">
      <c r="A919" s="1"/>
      <c r="C919" s="1"/>
      <c r="D919" s="1"/>
      <c r="E919" s="1"/>
      <c r="P919" s="1"/>
    </row>
    <row r="920">
      <c r="A920" s="1"/>
      <c r="C920" s="1"/>
      <c r="D920" s="1"/>
      <c r="E920" s="1"/>
      <c r="P920" s="1"/>
    </row>
    <row r="921">
      <c r="A921" s="1"/>
      <c r="C921" s="1"/>
      <c r="D921" s="1"/>
      <c r="E921" s="1"/>
      <c r="P921" s="1"/>
    </row>
    <row r="922">
      <c r="A922" s="1"/>
      <c r="C922" s="1"/>
      <c r="D922" s="1"/>
      <c r="E922" s="1"/>
      <c r="P922" s="1"/>
    </row>
    <row r="923">
      <c r="A923" s="1"/>
      <c r="C923" s="1"/>
      <c r="D923" s="1"/>
      <c r="E923" s="1"/>
      <c r="P923" s="1"/>
    </row>
    <row r="924">
      <c r="A924" s="1"/>
      <c r="C924" s="1"/>
      <c r="D924" s="1"/>
      <c r="E924" s="1"/>
      <c r="P924" s="1"/>
    </row>
    <row r="925">
      <c r="A925" s="1"/>
      <c r="C925" s="1"/>
      <c r="D925" s="1"/>
      <c r="E925" s="1"/>
      <c r="P925" s="1"/>
    </row>
    <row r="926">
      <c r="A926" s="1"/>
      <c r="C926" s="1"/>
      <c r="D926" s="1"/>
      <c r="E926" s="1"/>
      <c r="P926" s="1"/>
    </row>
    <row r="927">
      <c r="A927" s="1"/>
      <c r="C927" s="1"/>
      <c r="D927" s="1"/>
      <c r="E927" s="1"/>
      <c r="P927" s="1"/>
    </row>
    <row r="928">
      <c r="A928" s="1"/>
      <c r="C928" s="1"/>
      <c r="D928" s="1"/>
      <c r="E928" s="1"/>
      <c r="P928" s="1"/>
    </row>
    <row r="929">
      <c r="A929" s="1"/>
      <c r="C929" s="1"/>
      <c r="D929" s="1"/>
      <c r="E929" s="1"/>
      <c r="P929" s="1"/>
    </row>
    <row r="930">
      <c r="A930" s="1"/>
      <c r="C930" s="1"/>
      <c r="D930" s="1"/>
      <c r="E930" s="1"/>
      <c r="P930" s="1"/>
    </row>
    <row r="931">
      <c r="A931" s="1"/>
      <c r="C931" s="1"/>
      <c r="D931" s="1"/>
      <c r="E931" s="1"/>
      <c r="P931" s="1"/>
    </row>
    <row r="932">
      <c r="A932" s="1"/>
      <c r="C932" s="1"/>
      <c r="D932" s="1"/>
      <c r="E932" s="1"/>
      <c r="P932" s="1"/>
    </row>
    <row r="933">
      <c r="A933" s="1"/>
      <c r="C933" s="1"/>
      <c r="D933" s="1"/>
      <c r="E933" s="1"/>
      <c r="P933" s="1"/>
    </row>
    <row r="934">
      <c r="A934" s="1"/>
      <c r="C934" s="1"/>
      <c r="D934" s="1"/>
      <c r="E934" s="1"/>
      <c r="P934" s="1"/>
    </row>
    <row r="935">
      <c r="A935" s="1"/>
      <c r="C935" s="1"/>
      <c r="D935" s="1"/>
      <c r="E935" s="1"/>
      <c r="P935" s="1"/>
    </row>
    <row r="936">
      <c r="A936" s="1"/>
      <c r="C936" s="1"/>
      <c r="D936" s="1"/>
      <c r="E936" s="1"/>
      <c r="P936" s="1"/>
    </row>
    <row r="937">
      <c r="A937" s="1"/>
      <c r="C937" s="1"/>
      <c r="D937" s="1"/>
      <c r="E937" s="1"/>
      <c r="P937" s="1"/>
    </row>
    <row r="938">
      <c r="A938" s="1"/>
      <c r="C938" s="1"/>
      <c r="D938" s="1"/>
      <c r="E938" s="1"/>
      <c r="P938" s="1"/>
    </row>
    <row r="939">
      <c r="A939" s="1"/>
      <c r="C939" s="1"/>
      <c r="D939" s="1"/>
      <c r="E939" s="1"/>
      <c r="P939" s="1"/>
    </row>
    <row r="940">
      <c r="A940" s="1"/>
      <c r="C940" s="1"/>
      <c r="D940" s="1"/>
      <c r="E940" s="1"/>
      <c r="P940" s="1"/>
    </row>
    <row r="941">
      <c r="A941" s="1"/>
      <c r="C941" s="1"/>
      <c r="D941" s="1"/>
      <c r="E941" s="1"/>
      <c r="P941" s="1"/>
    </row>
    <row r="942">
      <c r="A942" s="1"/>
      <c r="C942" s="1"/>
      <c r="D942" s="1"/>
      <c r="E942" s="1"/>
      <c r="P942" s="1"/>
    </row>
    <row r="943">
      <c r="A943" s="1"/>
      <c r="C943" s="1"/>
      <c r="D943" s="1"/>
      <c r="E943" s="1"/>
      <c r="P943" s="1"/>
    </row>
    <row r="944">
      <c r="A944" s="1"/>
      <c r="C944" s="1"/>
      <c r="D944" s="1"/>
      <c r="E944" s="1"/>
      <c r="P944" s="1"/>
    </row>
    <row r="945">
      <c r="A945" s="1"/>
      <c r="C945" s="1"/>
      <c r="D945" s="1"/>
      <c r="E945" s="1"/>
      <c r="P945" s="1"/>
    </row>
    <row r="946">
      <c r="A946" s="1"/>
      <c r="C946" s="1"/>
      <c r="D946" s="1"/>
      <c r="E946" s="1"/>
      <c r="P946" s="1"/>
    </row>
    <row r="947">
      <c r="A947" s="1"/>
      <c r="C947" s="1"/>
      <c r="D947" s="1"/>
      <c r="E947" s="1"/>
      <c r="P947" s="1"/>
    </row>
    <row r="948">
      <c r="A948" s="1"/>
      <c r="C948" s="1"/>
      <c r="D948" s="1"/>
      <c r="E948" s="1"/>
      <c r="P948" s="1"/>
    </row>
    <row r="949">
      <c r="A949" s="1"/>
      <c r="C949" s="1"/>
      <c r="D949" s="1"/>
      <c r="E949" s="1"/>
      <c r="P949" s="1"/>
    </row>
    <row r="950">
      <c r="A950" s="1"/>
      <c r="C950" s="1"/>
      <c r="D950" s="1"/>
      <c r="E950" s="1"/>
      <c r="P950" s="1"/>
    </row>
    <row r="951">
      <c r="A951" s="1"/>
      <c r="C951" s="1"/>
      <c r="D951" s="1"/>
      <c r="E951" s="1"/>
      <c r="P951" s="1"/>
    </row>
    <row r="952">
      <c r="A952" s="1"/>
      <c r="C952" s="1"/>
      <c r="D952" s="1"/>
      <c r="E952" s="1"/>
      <c r="P952" s="1"/>
    </row>
    <row r="953">
      <c r="A953" s="1"/>
      <c r="C953" s="1"/>
      <c r="D953" s="1"/>
      <c r="E953" s="1"/>
      <c r="P953" s="1"/>
    </row>
    <row r="954">
      <c r="A954" s="1"/>
      <c r="C954" s="1"/>
      <c r="D954" s="1"/>
      <c r="E954" s="1"/>
      <c r="P954" s="1"/>
    </row>
    <row r="955">
      <c r="A955" s="1"/>
      <c r="C955" s="1"/>
      <c r="D955" s="1"/>
      <c r="E955" s="1"/>
      <c r="P955" s="1"/>
    </row>
    <row r="956">
      <c r="A956" s="1"/>
      <c r="C956" s="1"/>
      <c r="D956" s="1"/>
      <c r="E956" s="1"/>
      <c r="P956" s="1"/>
    </row>
    <row r="957">
      <c r="A957" s="1"/>
      <c r="C957" s="1"/>
      <c r="D957" s="1"/>
      <c r="E957" s="1"/>
      <c r="P957" s="1"/>
    </row>
    <row r="958">
      <c r="A958" s="1"/>
      <c r="C958" s="1"/>
      <c r="D958" s="1"/>
      <c r="E958" s="1"/>
      <c r="P958" s="1"/>
    </row>
    <row r="959">
      <c r="A959" s="1"/>
      <c r="C959" s="1"/>
      <c r="D959" s="1"/>
      <c r="E959" s="1"/>
      <c r="P959" s="1"/>
    </row>
    <row r="960">
      <c r="A960" s="1"/>
      <c r="C960" s="1"/>
      <c r="D960" s="1"/>
      <c r="E960" s="1"/>
      <c r="P960" s="1"/>
    </row>
    <row r="961">
      <c r="A961" s="1"/>
      <c r="C961" s="1"/>
      <c r="D961" s="1"/>
      <c r="E961" s="1"/>
      <c r="P961" s="1"/>
    </row>
    <row r="962">
      <c r="A962" s="1"/>
      <c r="C962" s="1"/>
      <c r="D962" s="1"/>
      <c r="E962" s="1"/>
      <c r="P962" s="1"/>
    </row>
    <row r="963">
      <c r="A963" s="1"/>
      <c r="C963" s="1"/>
      <c r="D963" s="1"/>
      <c r="E963" s="1"/>
      <c r="P963" s="1"/>
    </row>
    <row r="964">
      <c r="A964" s="1"/>
      <c r="C964" s="1"/>
      <c r="D964" s="1"/>
      <c r="E964" s="1"/>
      <c r="P964" s="1"/>
    </row>
    <row r="965">
      <c r="A965" s="1"/>
      <c r="C965" s="1"/>
      <c r="D965" s="1"/>
      <c r="E965" s="1"/>
      <c r="P965" s="1"/>
    </row>
    <row r="966">
      <c r="A966" s="1"/>
      <c r="C966" s="1"/>
      <c r="D966" s="1"/>
      <c r="E966" s="1"/>
      <c r="P966" s="1"/>
    </row>
    <row r="967">
      <c r="A967" s="1"/>
      <c r="C967" s="1"/>
      <c r="D967" s="1"/>
      <c r="E967" s="1"/>
      <c r="P967" s="1"/>
    </row>
    <row r="968">
      <c r="A968" s="1"/>
      <c r="C968" s="1"/>
      <c r="D968" s="1"/>
      <c r="E968" s="1"/>
      <c r="P968" s="1"/>
    </row>
    <row r="969">
      <c r="A969" s="1"/>
      <c r="C969" s="1"/>
      <c r="D969" s="1"/>
      <c r="E969" s="1"/>
      <c r="P969" s="1"/>
    </row>
    <row r="970">
      <c r="A970" s="1"/>
      <c r="C970" s="1"/>
      <c r="D970" s="1"/>
      <c r="E970" s="1"/>
      <c r="P970" s="1"/>
    </row>
    <row r="971">
      <c r="A971" s="1"/>
      <c r="C971" s="1"/>
      <c r="D971" s="1"/>
      <c r="E971" s="1"/>
      <c r="P971" s="1"/>
    </row>
    <row r="972">
      <c r="A972" s="1"/>
      <c r="C972" s="1"/>
      <c r="D972" s="1"/>
      <c r="E972" s="1"/>
      <c r="P972" s="1"/>
    </row>
    <row r="973">
      <c r="A973" s="1"/>
      <c r="C973" s="1"/>
      <c r="D973" s="1"/>
      <c r="E973" s="1"/>
      <c r="P973" s="1"/>
    </row>
    <row r="974">
      <c r="A974" s="1"/>
      <c r="C974" s="1"/>
      <c r="D974" s="1"/>
      <c r="E974" s="1"/>
      <c r="P974" s="1"/>
    </row>
    <row r="975">
      <c r="A975" s="1"/>
      <c r="C975" s="1"/>
      <c r="D975" s="1"/>
      <c r="E975" s="1"/>
      <c r="P975" s="1"/>
    </row>
    <row r="976">
      <c r="A976" s="1"/>
      <c r="C976" s="1"/>
      <c r="D976" s="1"/>
      <c r="E976" s="1"/>
      <c r="P976" s="1"/>
    </row>
    <row r="977">
      <c r="A977" s="1"/>
      <c r="C977" s="1"/>
      <c r="D977" s="1"/>
      <c r="E977" s="1"/>
      <c r="P977" s="1"/>
    </row>
    <row r="978">
      <c r="A978" s="1"/>
      <c r="C978" s="1"/>
      <c r="D978" s="1"/>
      <c r="E978" s="1"/>
      <c r="P978" s="1"/>
    </row>
    <row r="979">
      <c r="A979" s="1"/>
      <c r="C979" s="1"/>
      <c r="D979" s="1"/>
      <c r="E979" s="1"/>
      <c r="P979" s="1"/>
    </row>
    <row r="980">
      <c r="A980" s="1"/>
      <c r="C980" s="1"/>
      <c r="D980" s="1"/>
      <c r="E980" s="1"/>
      <c r="P980" s="1"/>
    </row>
    <row r="981">
      <c r="A981" s="1"/>
      <c r="C981" s="1"/>
      <c r="D981" s="1"/>
      <c r="E981" s="1"/>
      <c r="P981" s="1"/>
    </row>
  </sheetData>
  <mergeCells count="7">
    <mergeCell ref="A3:H3"/>
    <mergeCell ref="A4:H4"/>
    <mergeCell ref="A5:H5"/>
    <mergeCell ref="A7:H8"/>
    <mergeCell ref="A9:H9"/>
    <mergeCell ref="F11:H11"/>
    <mergeCell ref="A12:B12"/>
  </mergeCells>
  <dataValidations>
    <dataValidation type="list" allowBlank="1" showErrorMessage="1" sqref="B19:B26">
      <formula1>'2NDSORTEDL'!$B$2:$B981</formula1>
    </dataValidation>
  </dataValidations>
  <hyperlinks>
    <hyperlink r:id="rId1" ref="A9"/>
    <hyperlink r:id="rId2" ref="A18"/>
  </hyperlinks>
  <printOptions horizontalCentered="1"/>
  <pageMargins bottom="1.0481710484766378" footer="0.0" header="0.0" left="0.25" right="0.25" top="0.0"/>
  <pageSetup paperSize="9" cellComments="atEnd" orientation="portrait" pageOrder="overThenDown"/>
  <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cols>
    <col customWidth="1" min="1" max="1" width="7.25"/>
    <col customWidth="1" min="2" max="2" width="48.13"/>
    <col collapsed="1" customWidth="1" min="3" max="3" width="12.63"/>
    <col customWidth="1" hidden="1" min="4" max="4" width="9.75" outlineLevel="1"/>
    <col customWidth="1" min="5" max="5" width="10.88"/>
    <col customWidth="1" min="6" max="7" width="10.5"/>
    <col collapsed="1" customWidth="1" min="8" max="8" width="10.5"/>
    <col customWidth="1" hidden="1" min="9" max="9" width="10.5" outlineLevel="1"/>
    <col customWidth="1" hidden="1" min="10" max="10" width="8.38" outlineLevel="1"/>
    <col customWidth="1" hidden="1" min="11" max="11" width="3.88" outlineLevel="1"/>
    <col hidden="1" min="12" max="12" width="12.63" outlineLevel="1"/>
    <col customWidth="1" hidden="1" min="13" max="13" width="7.38" outlineLevel="1"/>
    <col hidden="1" min="14" max="15" width="12.63" outlineLevel="1"/>
    <col customWidth="1" hidden="1" min="16" max="16" width="8.5" outlineLevel="1"/>
    <col hidden="1" min="17" max="33" width="12.63" outlineLevel="1"/>
    <col customWidth="1" min="34" max="34" width="5.13"/>
  </cols>
  <sheetData>
    <row r="1" ht="64.5" customHeight="1">
      <c r="A1" s="238"/>
      <c r="N1" s="238">
        <v>10.0</v>
      </c>
      <c r="O1" s="238"/>
      <c r="P1" s="238"/>
      <c r="Q1" s="238">
        <v>2.0</v>
      </c>
      <c r="R1" s="238"/>
      <c r="S1" s="238"/>
      <c r="T1" s="238"/>
      <c r="U1" s="238"/>
      <c r="V1" s="238">
        <v>10.0</v>
      </c>
      <c r="W1" s="238"/>
      <c r="X1" s="238"/>
      <c r="Y1" s="238"/>
      <c r="Z1" s="238"/>
      <c r="AA1" s="238"/>
      <c r="AB1" s="238">
        <v>15.0</v>
      </c>
      <c r="AC1" s="238"/>
      <c r="AD1" s="238"/>
      <c r="AE1" s="238"/>
      <c r="AF1" s="238"/>
      <c r="AG1" s="238"/>
      <c r="AH1" s="238"/>
    </row>
    <row r="2">
      <c r="A2" s="264"/>
      <c r="B2" s="251"/>
      <c r="C2" s="251"/>
      <c r="D2" s="265"/>
      <c r="E2" s="265"/>
      <c r="F2" s="265"/>
      <c r="G2" s="265"/>
      <c r="H2" s="265"/>
      <c r="I2" s="265"/>
      <c r="J2" s="251"/>
      <c r="K2" s="242"/>
      <c r="L2" s="242"/>
      <c r="M2" s="242"/>
      <c r="N2" s="250"/>
      <c r="O2" s="250"/>
      <c r="P2" s="251"/>
      <c r="Q2" s="250"/>
      <c r="R2" s="250"/>
      <c r="S2" s="250"/>
      <c r="T2" s="242"/>
      <c r="U2" s="242"/>
      <c r="V2" s="250"/>
      <c r="W2" s="251"/>
      <c r="X2" s="250"/>
      <c r="Y2" s="250"/>
      <c r="Z2" s="250"/>
      <c r="AA2" s="242"/>
      <c r="AB2" s="250"/>
      <c r="AC2" s="251"/>
      <c r="AD2" s="250"/>
      <c r="AE2" s="250"/>
      <c r="AF2" s="250"/>
      <c r="AG2" s="250"/>
      <c r="AH2" s="250"/>
    </row>
    <row r="3">
      <c r="A3" s="297" t="s">
        <v>7431</v>
      </c>
      <c r="I3" s="265"/>
      <c r="J3" s="251"/>
      <c r="K3" s="242"/>
      <c r="L3" s="242"/>
      <c r="M3" s="242"/>
      <c r="N3" s="250"/>
      <c r="O3" s="250"/>
      <c r="P3" s="251"/>
      <c r="Q3" s="250"/>
      <c r="R3" s="250"/>
      <c r="S3" s="250"/>
      <c r="T3" s="242"/>
      <c r="U3" s="242"/>
      <c r="V3" s="250"/>
      <c r="W3" s="251"/>
      <c r="X3" s="250"/>
      <c r="Y3" s="250"/>
      <c r="Z3" s="250"/>
      <c r="AA3" s="242"/>
      <c r="AB3" s="250"/>
      <c r="AC3" s="251"/>
      <c r="AD3" s="250"/>
      <c r="AE3" s="250"/>
      <c r="AF3" s="250"/>
      <c r="AG3" s="250"/>
      <c r="AH3" s="250"/>
    </row>
    <row r="4" ht="21.75" customHeight="1">
      <c r="A4" s="298" t="s">
        <v>7432</v>
      </c>
      <c r="B4" s="283"/>
      <c r="C4" s="283"/>
      <c r="D4" s="283"/>
      <c r="E4" s="283"/>
      <c r="F4" s="283"/>
      <c r="G4" s="283"/>
      <c r="H4" s="283"/>
      <c r="I4" s="265"/>
      <c r="J4" s="251"/>
      <c r="K4" s="242"/>
      <c r="L4" s="242"/>
      <c r="M4" s="242"/>
      <c r="N4" s="250"/>
      <c r="O4" s="250"/>
      <c r="P4" s="251"/>
      <c r="Q4" s="250"/>
      <c r="R4" s="250"/>
      <c r="S4" s="250"/>
      <c r="T4" s="242"/>
      <c r="U4" s="242"/>
      <c r="V4" s="250"/>
      <c r="W4" s="251"/>
      <c r="X4" s="250"/>
      <c r="Y4" s="250"/>
      <c r="Z4" s="250"/>
      <c r="AA4" s="242"/>
      <c r="AB4" s="250"/>
      <c r="AC4" s="251"/>
      <c r="AD4" s="250"/>
      <c r="AE4" s="250"/>
      <c r="AF4" s="250"/>
      <c r="AG4" s="250"/>
      <c r="AH4" s="250"/>
    </row>
    <row r="5">
      <c r="A5" s="285" t="s">
        <v>7433</v>
      </c>
      <c r="I5" s="265"/>
      <c r="J5" s="251"/>
      <c r="K5" s="242"/>
      <c r="L5" s="242"/>
      <c r="M5" s="242"/>
      <c r="N5" s="250"/>
      <c r="O5" s="250"/>
      <c r="P5" s="251"/>
      <c r="Q5" s="250"/>
      <c r="R5" s="250"/>
      <c r="S5" s="250"/>
      <c r="T5" s="242"/>
      <c r="U5" s="242"/>
      <c r="V5" s="250"/>
      <c r="W5" s="251"/>
      <c r="X5" s="250"/>
      <c r="Y5" s="250"/>
      <c r="Z5" s="250"/>
      <c r="AA5" s="242"/>
      <c r="AB5" s="250"/>
      <c r="AC5" s="251"/>
      <c r="AD5" s="250"/>
      <c r="AE5" s="250"/>
      <c r="AF5" s="250"/>
      <c r="AG5" s="250"/>
      <c r="AH5" s="250"/>
    </row>
    <row r="6" ht="6.0" customHeight="1">
      <c r="A6" s="264"/>
      <c r="B6" s="251"/>
      <c r="C6" s="251"/>
      <c r="D6" s="265"/>
      <c r="E6" s="265"/>
      <c r="F6" s="265"/>
      <c r="G6" s="265"/>
      <c r="H6" s="265"/>
      <c r="I6" s="265"/>
      <c r="J6" s="251"/>
      <c r="K6" s="242"/>
      <c r="L6" s="242"/>
      <c r="M6" s="242"/>
      <c r="N6" s="250"/>
      <c r="O6" s="250"/>
      <c r="P6" s="251"/>
      <c r="Q6" s="250"/>
      <c r="R6" s="250"/>
      <c r="S6" s="250"/>
      <c r="T6" s="242"/>
      <c r="U6" s="242"/>
      <c r="V6" s="250"/>
      <c r="W6" s="251"/>
      <c r="X6" s="250"/>
      <c r="Y6" s="250"/>
      <c r="Z6" s="250"/>
      <c r="AA6" s="242"/>
      <c r="AB6" s="250"/>
      <c r="AC6" s="251"/>
      <c r="AD6" s="250"/>
      <c r="AE6" s="250"/>
      <c r="AF6" s="250"/>
      <c r="AG6" s="250"/>
      <c r="AH6" s="250"/>
    </row>
    <row r="7">
      <c r="A7" s="299" t="s">
        <v>7434</v>
      </c>
      <c r="I7" s="265"/>
      <c r="J7" s="251"/>
      <c r="K7" s="242"/>
      <c r="L7" s="242"/>
      <c r="M7" s="242"/>
      <c r="N7" s="250"/>
      <c r="O7" s="250"/>
      <c r="P7" s="251"/>
      <c r="Q7" s="250"/>
      <c r="R7" s="250"/>
      <c r="S7" s="250"/>
      <c r="T7" s="242"/>
      <c r="U7" s="242"/>
      <c r="V7" s="250"/>
      <c r="W7" s="251"/>
      <c r="X7" s="250"/>
      <c r="Y7" s="250"/>
      <c r="Z7" s="250"/>
      <c r="AA7" s="242"/>
      <c r="AB7" s="250"/>
      <c r="AC7" s="251"/>
      <c r="AD7" s="250"/>
      <c r="AE7" s="250"/>
      <c r="AF7" s="250"/>
      <c r="AG7" s="250"/>
      <c r="AH7" s="250"/>
    </row>
    <row r="8" ht="6.0" customHeight="1">
      <c r="A8" s="290"/>
      <c r="B8" s="290"/>
      <c r="C8" s="290"/>
      <c r="D8" s="290"/>
      <c r="E8" s="290"/>
      <c r="F8" s="290"/>
      <c r="G8" s="290"/>
      <c r="H8" s="290"/>
      <c r="I8" s="265"/>
      <c r="J8" s="251"/>
      <c r="K8" s="242"/>
      <c r="L8" s="242"/>
      <c r="M8" s="242"/>
      <c r="N8" s="250"/>
      <c r="O8" s="250"/>
      <c r="P8" s="251"/>
      <c r="Q8" s="250"/>
      <c r="R8" s="250"/>
      <c r="S8" s="250"/>
      <c r="T8" s="242"/>
      <c r="U8" s="242"/>
      <c r="V8" s="250"/>
      <c r="W8" s="251"/>
      <c r="X8" s="250"/>
      <c r="Y8" s="250"/>
      <c r="Z8" s="250"/>
      <c r="AA8" s="242"/>
      <c r="AB8" s="250"/>
      <c r="AC8" s="251"/>
      <c r="AD8" s="250"/>
      <c r="AE8" s="250"/>
      <c r="AF8" s="250"/>
      <c r="AG8" s="250"/>
      <c r="AH8" s="250"/>
    </row>
    <row r="9">
      <c r="A9" s="300" t="s">
        <v>7435</v>
      </c>
      <c r="B9" s="97"/>
      <c r="C9" s="97"/>
      <c r="D9" s="97"/>
      <c r="E9" s="97"/>
      <c r="F9" s="97"/>
      <c r="G9" s="97"/>
      <c r="H9" s="97"/>
      <c r="I9" s="265"/>
      <c r="J9" s="251"/>
      <c r="K9" s="242"/>
      <c r="L9" s="242"/>
      <c r="M9" s="242"/>
      <c r="N9" s="250"/>
      <c r="O9" s="250"/>
      <c r="P9" s="251"/>
      <c r="Q9" s="250"/>
      <c r="R9" s="250"/>
      <c r="S9" s="250"/>
      <c r="T9" s="242"/>
      <c r="U9" s="242"/>
      <c r="V9" s="250"/>
      <c r="W9" s="251"/>
      <c r="X9" s="250"/>
      <c r="Y9" s="250"/>
      <c r="Z9" s="250"/>
      <c r="AA9" s="242"/>
      <c r="AB9" s="250"/>
      <c r="AC9" s="251"/>
      <c r="AD9" s="250"/>
      <c r="AE9" s="250"/>
      <c r="AF9" s="250"/>
      <c r="AG9" s="250"/>
      <c r="AH9" s="250"/>
    </row>
    <row r="10">
      <c r="A10" s="264"/>
      <c r="B10" s="251"/>
      <c r="C10" s="251"/>
      <c r="D10" s="265"/>
      <c r="E10" s="265"/>
      <c r="F10" s="265"/>
      <c r="G10" s="265"/>
      <c r="H10" s="265"/>
      <c r="I10" s="265"/>
      <c r="J10" s="251"/>
      <c r="K10" s="242"/>
      <c r="L10" s="242"/>
      <c r="M10" s="242"/>
      <c r="N10" s="250"/>
      <c r="O10" s="250"/>
      <c r="P10" s="251"/>
      <c r="Q10" s="250"/>
      <c r="R10" s="250"/>
      <c r="S10" s="250"/>
      <c r="T10" s="242"/>
      <c r="U10" s="242"/>
      <c r="V10" s="250"/>
      <c r="W10" s="251"/>
      <c r="X10" s="250"/>
      <c r="Y10" s="250"/>
      <c r="Z10" s="250"/>
      <c r="AA10" s="242"/>
      <c r="AB10" s="250"/>
      <c r="AC10" s="251"/>
      <c r="AD10" s="250"/>
      <c r="AE10" s="250"/>
      <c r="AF10" s="250"/>
      <c r="AG10" s="250"/>
      <c r="AH10" s="250"/>
    </row>
    <row r="11">
      <c r="A11" s="264"/>
      <c r="B11" s="251"/>
      <c r="C11" s="251"/>
      <c r="D11" s="265"/>
      <c r="E11" s="265"/>
      <c r="F11" s="301" t="s">
        <v>7436</v>
      </c>
      <c r="I11" s="265"/>
      <c r="J11" s="251"/>
      <c r="K11" s="242"/>
      <c r="L11" s="242"/>
      <c r="M11" s="242"/>
      <c r="N11" s="250"/>
      <c r="O11" s="250"/>
      <c r="P11" s="251"/>
      <c r="Q11" s="250"/>
      <c r="R11" s="250"/>
      <c r="S11" s="250"/>
      <c r="T11" s="242"/>
      <c r="U11" s="242"/>
      <c r="V11" s="250"/>
      <c r="W11" s="251"/>
      <c r="X11" s="250"/>
      <c r="Y11" s="250"/>
      <c r="Z11" s="250"/>
      <c r="AA11" s="242"/>
      <c r="AB11" s="250"/>
      <c r="AC11" s="251"/>
      <c r="AD11" s="250"/>
      <c r="AE11" s="250"/>
      <c r="AF11" s="250"/>
      <c r="AG11" s="250"/>
      <c r="AH11" s="250"/>
    </row>
    <row r="12">
      <c r="A12" s="302" t="s">
        <v>7422</v>
      </c>
      <c r="C12" s="303"/>
      <c r="D12" s="304"/>
      <c r="E12" s="304"/>
      <c r="F12" s="304"/>
      <c r="G12" s="304"/>
      <c r="H12" s="304"/>
      <c r="I12" s="265"/>
      <c r="J12" s="251"/>
      <c r="K12" s="242"/>
      <c r="L12" s="242"/>
      <c r="M12" s="242"/>
      <c r="N12" s="250"/>
      <c r="O12" s="250"/>
      <c r="P12" s="251"/>
      <c r="Q12" s="250"/>
      <c r="R12" s="250"/>
      <c r="S12" s="250"/>
      <c r="T12" s="242"/>
      <c r="U12" s="242"/>
      <c r="V12" s="250"/>
      <c r="W12" s="251"/>
      <c r="X12" s="250"/>
      <c r="Y12" s="250"/>
      <c r="Z12" s="250"/>
      <c r="AA12" s="242"/>
      <c r="AB12" s="250"/>
      <c r="AC12" s="251"/>
      <c r="AD12" s="250"/>
      <c r="AE12" s="250"/>
      <c r="AF12" s="250"/>
      <c r="AG12" s="250"/>
      <c r="AH12" s="250"/>
    </row>
    <row r="13">
      <c r="A13" s="302" t="s">
        <v>7423</v>
      </c>
      <c r="B13" s="303"/>
      <c r="C13" s="303"/>
      <c r="D13" s="304"/>
      <c r="E13" s="304"/>
      <c r="F13" s="304"/>
      <c r="G13" s="304"/>
      <c r="H13" s="304"/>
      <c r="I13" s="265"/>
      <c r="J13" s="251"/>
      <c r="K13" s="242"/>
      <c r="L13" s="242"/>
      <c r="M13" s="242"/>
      <c r="N13" s="250"/>
      <c r="O13" s="250"/>
      <c r="P13" s="251"/>
      <c r="Q13" s="250"/>
      <c r="R13" s="250"/>
      <c r="S13" s="250"/>
      <c r="T13" s="242"/>
      <c r="U13" s="242"/>
      <c r="V13" s="250"/>
      <c r="W13" s="251"/>
      <c r="X13" s="250"/>
      <c r="Y13" s="250"/>
      <c r="Z13" s="250"/>
      <c r="AA13" s="242"/>
      <c r="AB13" s="250"/>
      <c r="AC13" s="251"/>
      <c r="AD13" s="250"/>
      <c r="AE13" s="250"/>
      <c r="AF13" s="250"/>
      <c r="AG13" s="250"/>
      <c r="AH13" s="250"/>
    </row>
    <row r="14">
      <c r="A14" s="302" t="s">
        <v>7424</v>
      </c>
      <c r="B14" s="303"/>
      <c r="C14" s="303"/>
      <c r="D14" s="304"/>
      <c r="E14" s="304"/>
      <c r="F14" s="304"/>
      <c r="G14" s="304"/>
      <c r="H14" s="304"/>
      <c r="I14" s="265"/>
      <c r="J14" s="251"/>
      <c r="K14" s="242"/>
      <c r="L14" s="242"/>
      <c r="M14" s="242"/>
      <c r="N14" s="250"/>
      <c r="O14" s="250"/>
      <c r="P14" s="251"/>
      <c r="Q14" s="250"/>
      <c r="R14" s="250"/>
      <c r="S14" s="250"/>
      <c r="T14" s="242"/>
      <c r="U14" s="242"/>
      <c r="V14" s="250"/>
      <c r="W14" s="251"/>
      <c r="X14" s="250"/>
      <c r="Y14" s="250"/>
      <c r="Z14" s="250"/>
      <c r="AA14" s="242"/>
      <c r="AB14" s="250"/>
      <c r="AC14" s="251"/>
      <c r="AD14" s="250"/>
      <c r="AE14" s="250"/>
      <c r="AF14" s="250"/>
      <c r="AG14" s="250"/>
      <c r="AH14" s="250"/>
    </row>
    <row r="15">
      <c r="A15" s="302" t="s">
        <v>7425</v>
      </c>
      <c r="B15" s="303"/>
      <c r="C15" s="303"/>
      <c r="D15" s="304"/>
      <c r="E15" s="304"/>
      <c r="F15" s="304"/>
      <c r="G15" s="304"/>
      <c r="H15" s="304"/>
      <c r="I15" s="265"/>
      <c r="J15" s="251"/>
      <c r="K15" s="242"/>
      <c r="L15" s="242"/>
      <c r="M15" s="242"/>
      <c r="N15" s="250"/>
      <c r="O15" s="250"/>
      <c r="P15" s="251"/>
      <c r="Q15" s="250"/>
      <c r="R15" s="250"/>
      <c r="S15" s="250"/>
      <c r="T15" s="242"/>
      <c r="U15" s="242"/>
      <c r="V15" s="250"/>
      <c r="W15" s="251"/>
      <c r="X15" s="250"/>
      <c r="Y15" s="250"/>
      <c r="Z15" s="250"/>
      <c r="AA15" s="242"/>
      <c r="AB15" s="250"/>
      <c r="AC15" s="251"/>
      <c r="AD15" s="250"/>
      <c r="AE15" s="250"/>
      <c r="AF15" s="250"/>
      <c r="AG15" s="250"/>
      <c r="AH15" s="250"/>
    </row>
    <row r="16">
      <c r="A16" s="302" t="s">
        <v>7437</v>
      </c>
      <c r="B16" s="303"/>
      <c r="C16" s="303"/>
      <c r="D16" s="304"/>
      <c r="E16" s="304"/>
      <c r="F16" s="304"/>
      <c r="G16" s="304"/>
      <c r="H16" s="304"/>
      <c r="I16" s="265"/>
      <c r="J16" s="251"/>
      <c r="K16" s="242"/>
      <c r="L16" s="242"/>
      <c r="M16" s="242"/>
      <c r="N16" s="250"/>
      <c r="O16" s="250"/>
      <c r="P16" s="251"/>
      <c r="Q16" s="250"/>
      <c r="R16" s="250"/>
      <c r="S16" s="250"/>
      <c r="T16" s="242"/>
      <c r="U16" s="242"/>
      <c r="V16" s="250"/>
      <c r="W16" s="251"/>
      <c r="X16" s="250"/>
      <c r="Y16" s="250"/>
      <c r="Z16" s="250"/>
      <c r="AA16" s="242"/>
      <c r="AB16" s="250"/>
      <c r="AC16" s="251"/>
      <c r="AD16" s="250"/>
      <c r="AE16" s="250"/>
      <c r="AF16" s="250"/>
      <c r="AG16" s="250"/>
      <c r="AH16" s="250"/>
    </row>
    <row r="17">
      <c r="A17" s="305" t="s">
        <v>7438</v>
      </c>
      <c r="B17" s="306" t="s">
        <v>7358</v>
      </c>
      <c r="C17" s="306" t="s">
        <v>7359</v>
      </c>
      <c r="D17" s="307" t="s">
        <v>7360</v>
      </c>
      <c r="E17" s="307" t="s">
        <v>7342</v>
      </c>
      <c r="F17" s="307" t="s">
        <v>7371</v>
      </c>
      <c r="G17" s="307" t="s">
        <v>7430</v>
      </c>
      <c r="H17" s="307" t="s">
        <v>7400</v>
      </c>
      <c r="I17" s="241" t="s">
        <v>7361</v>
      </c>
      <c r="J17" s="240" t="s">
        <v>7362</v>
      </c>
      <c r="K17" s="242"/>
      <c r="L17" s="242"/>
      <c r="M17" s="242"/>
      <c r="N17" s="250" t="s">
        <v>7371</v>
      </c>
      <c r="O17" s="250" t="s">
        <v>7372</v>
      </c>
      <c r="P17" s="251" t="s">
        <v>7373</v>
      </c>
      <c r="Q17" s="250" t="s">
        <v>7374</v>
      </c>
      <c r="R17" s="250" t="s">
        <v>7375</v>
      </c>
      <c r="S17" s="250" t="s">
        <v>7376</v>
      </c>
      <c r="T17" s="242"/>
      <c r="U17" s="242"/>
      <c r="V17" s="250" t="s">
        <v>7372</v>
      </c>
      <c r="W17" s="251" t="s">
        <v>7373</v>
      </c>
      <c r="X17" s="250" t="s">
        <v>7374</v>
      </c>
      <c r="Y17" s="250" t="s">
        <v>7375</v>
      </c>
      <c r="Z17" s="250" t="s">
        <v>7376</v>
      </c>
      <c r="AA17" s="242"/>
      <c r="AB17" s="250" t="s">
        <v>7372</v>
      </c>
      <c r="AC17" s="251" t="s">
        <v>7373</v>
      </c>
      <c r="AD17" s="250" t="s">
        <v>7374</v>
      </c>
      <c r="AE17" s="250" t="s">
        <v>7375</v>
      </c>
      <c r="AF17" s="250" t="s">
        <v>7376</v>
      </c>
      <c r="AG17" s="250"/>
      <c r="AH17" s="250"/>
    </row>
    <row r="18">
      <c r="A18" s="308">
        <f t="shared" ref="A18:A61" si="1">ROW()-row(A$17)</f>
        <v>1</v>
      </c>
      <c r="B18" s="309" t="s">
        <v>1006</v>
      </c>
      <c r="C18" s="310" t="s">
        <v>7363</v>
      </c>
      <c r="D18" s="310">
        <v>30.0</v>
      </c>
      <c r="E18" s="308">
        <f>D18*N$1*Q$1</f>
        <v>600</v>
      </c>
      <c r="F18" s="311">
        <f t="shared" ref="F18:F61" si="2">N18</f>
        <v>2.15</v>
      </c>
      <c r="G18" s="311">
        <f t="shared" ref="G18:G61" si="3">Z18</f>
        <v>1.65</v>
      </c>
      <c r="H18" s="311">
        <f t="shared" ref="H18:H61" si="4">round(E18*G18,2)</f>
        <v>990</v>
      </c>
      <c r="I18" s="245">
        <v>1.51</v>
      </c>
      <c r="J18" s="246">
        <f t="shared" ref="J18:J61" si="5">E18*I18</f>
        <v>906</v>
      </c>
      <c r="N18" s="7">
        <v>2.15</v>
      </c>
      <c r="O18" s="252">
        <f t="shared" ref="O18:O61" si="6">(N18-I18)/N18</f>
        <v>0.2976744186</v>
      </c>
      <c r="P18" s="9">
        <v>5.0</v>
      </c>
      <c r="Q18" s="22">
        <f t="shared" ref="Q18:Q57" si="7">ROUND(I18*(100/105),2)</f>
        <v>1.44</v>
      </c>
      <c r="R18" s="22">
        <f t="shared" ref="R18:R22" si="8">ROUND(Q18*P18%,2)</f>
        <v>0.07</v>
      </c>
      <c r="S18" s="22">
        <f t="shared" ref="S18:S61" si="9">Q18+R18</f>
        <v>1.51</v>
      </c>
      <c r="T18" s="248">
        <f t="shared" ref="T18:T61" si="10">I18-S18</f>
        <v>0</v>
      </c>
      <c r="V18" s="252">
        <f t="shared" ref="V18:V61" si="11">IF(O18=0,0,O18-V$1%*O18)</f>
        <v>0.2679069767</v>
      </c>
      <c r="W18" s="1">
        <f t="shared" ref="W18:W61" si="12">P18</f>
        <v>5</v>
      </c>
      <c r="X18" s="22">
        <f t="shared" ref="X18:X61" si="13">IF(O18&gt;0, ROUND(N18-V18*N18,2),ROUND(N18*(100/(100+W18)),2))</f>
        <v>1.57</v>
      </c>
      <c r="Y18" s="22">
        <f t="shared" ref="Y18:Y61" si="14">ROUND(X18*W18%,2)</f>
        <v>0.08</v>
      </c>
      <c r="Z18" s="22">
        <f t="shared" ref="Z18:Z61" si="15">X18+Y18</f>
        <v>1.65</v>
      </c>
      <c r="AA18" s="22">
        <f t="shared" ref="AA18:AA61" si="16">N18-Z18</f>
        <v>0.5</v>
      </c>
      <c r="AB18" s="252">
        <f t="shared" ref="AB18:AB61" si="17">IF(O18=0,0,O18-AB$1%*O18)</f>
        <v>0.2530232558</v>
      </c>
      <c r="AC18" s="1">
        <f t="shared" ref="AC18:AC61" si="18">W18</f>
        <v>5</v>
      </c>
      <c r="AD18" s="22">
        <f t="shared" ref="AD18:AD61" si="19">IF(O18&gt;0, ROUND(N18-AB18*N18,2),ROUND(N18*(100/(100+AC18)),2))</f>
        <v>1.61</v>
      </c>
      <c r="AE18" s="22">
        <f t="shared" ref="AE18:AE61" si="20">ROUND(AD18*AC18%,2)</f>
        <v>0.08</v>
      </c>
      <c r="AF18" s="22">
        <f t="shared" ref="AF18:AF61" si="21">AD18+AE18</f>
        <v>1.69</v>
      </c>
      <c r="AG18" s="22">
        <f t="shared" ref="AG18:AG61" si="22">N18-AF18</f>
        <v>0.46</v>
      </c>
    </row>
    <row r="19">
      <c r="A19" s="308">
        <f t="shared" si="1"/>
        <v>2</v>
      </c>
      <c r="B19" s="309" t="s">
        <v>4485</v>
      </c>
      <c r="C19" s="310" t="s">
        <v>7364</v>
      </c>
      <c r="D19" s="310">
        <v>2.0</v>
      </c>
      <c r="E19" s="308">
        <f t="shared" ref="E19:E20" si="23">D19*N$1</f>
        <v>20</v>
      </c>
      <c r="F19" s="311">
        <f t="shared" si="2"/>
        <v>21.15</v>
      </c>
      <c r="G19" s="311">
        <f t="shared" si="3"/>
        <v>19.81</v>
      </c>
      <c r="H19" s="311">
        <f t="shared" si="4"/>
        <v>396.2</v>
      </c>
      <c r="I19" s="245">
        <v>18.62</v>
      </c>
      <c r="J19" s="246">
        <f t="shared" si="5"/>
        <v>372.4</v>
      </c>
      <c r="N19" s="7">
        <v>21.15</v>
      </c>
      <c r="O19" s="252">
        <f t="shared" si="6"/>
        <v>0.1196217494</v>
      </c>
      <c r="P19" s="9">
        <v>5.0</v>
      </c>
      <c r="Q19" s="22">
        <f t="shared" si="7"/>
        <v>17.73</v>
      </c>
      <c r="R19" s="22">
        <f t="shared" si="8"/>
        <v>0.89</v>
      </c>
      <c r="S19" s="22">
        <f t="shared" si="9"/>
        <v>18.62</v>
      </c>
      <c r="T19" s="248">
        <f t="shared" si="10"/>
        <v>0</v>
      </c>
      <c r="V19" s="252">
        <f t="shared" si="11"/>
        <v>0.1076595745</v>
      </c>
      <c r="W19" s="1">
        <f t="shared" si="12"/>
        <v>5</v>
      </c>
      <c r="X19" s="22">
        <f t="shared" si="13"/>
        <v>18.87</v>
      </c>
      <c r="Y19" s="22">
        <f t="shared" si="14"/>
        <v>0.94</v>
      </c>
      <c r="Z19" s="22">
        <f t="shared" si="15"/>
        <v>19.81</v>
      </c>
      <c r="AA19" s="22">
        <f t="shared" si="16"/>
        <v>1.34</v>
      </c>
      <c r="AB19" s="252">
        <f t="shared" si="17"/>
        <v>0.101678487</v>
      </c>
      <c r="AC19" s="1">
        <f t="shared" si="18"/>
        <v>5</v>
      </c>
      <c r="AD19" s="22">
        <f t="shared" si="19"/>
        <v>19</v>
      </c>
      <c r="AE19" s="22">
        <f t="shared" si="20"/>
        <v>0.95</v>
      </c>
      <c r="AF19" s="22">
        <f t="shared" si="21"/>
        <v>19.95</v>
      </c>
      <c r="AG19" s="22">
        <f t="shared" si="22"/>
        <v>1.2</v>
      </c>
    </row>
    <row r="20">
      <c r="A20" s="308">
        <f t="shared" si="1"/>
        <v>3</v>
      </c>
      <c r="B20" s="309" t="s">
        <v>2125</v>
      </c>
      <c r="C20" s="310" t="s">
        <v>7365</v>
      </c>
      <c r="D20" s="310">
        <v>1.0</v>
      </c>
      <c r="E20" s="308">
        <f t="shared" si="23"/>
        <v>10</v>
      </c>
      <c r="F20" s="311">
        <f t="shared" si="2"/>
        <v>37.5</v>
      </c>
      <c r="G20" s="311">
        <f t="shared" si="3"/>
        <v>37.5</v>
      </c>
      <c r="H20" s="311">
        <f t="shared" si="4"/>
        <v>375</v>
      </c>
      <c r="I20" s="245">
        <v>37.5</v>
      </c>
      <c r="J20" s="246">
        <f t="shared" si="5"/>
        <v>375</v>
      </c>
      <c r="N20" s="7">
        <v>37.5</v>
      </c>
      <c r="O20" s="252">
        <f t="shared" si="6"/>
        <v>0</v>
      </c>
      <c r="P20" s="9">
        <v>5.0</v>
      </c>
      <c r="Q20" s="22">
        <f t="shared" si="7"/>
        <v>35.71</v>
      </c>
      <c r="R20" s="22">
        <f t="shared" si="8"/>
        <v>1.79</v>
      </c>
      <c r="S20" s="22">
        <f t="shared" si="9"/>
        <v>37.5</v>
      </c>
      <c r="T20" s="248">
        <f t="shared" si="10"/>
        <v>0</v>
      </c>
      <c r="V20" s="22">
        <f t="shared" si="11"/>
        <v>0</v>
      </c>
      <c r="W20" s="1">
        <f t="shared" si="12"/>
        <v>5</v>
      </c>
      <c r="X20" s="22">
        <f t="shared" si="13"/>
        <v>35.71</v>
      </c>
      <c r="Y20" s="22">
        <f t="shared" si="14"/>
        <v>1.79</v>
      </c>
      <c r="Z20" s="22">
        <f t="shared" si="15"/>
        <v>37.5</v>
      </c>
      <c r="AA20" s="22">
        <f t="shared" si="16"/>
        <v>0</v>
      </c>
      <c r="AB20" s="22">
        <f t="shared" si="17"/>
        <v>0</v>
      </c>
      <c r="AC20" s="1">
        <f t="shared" si="18"/>
        <v>5</v>
      </c>
      <c r="AD20" s="22">
        <f t="shared" si="19"/>
        <v>35.71</v>
      </c>
      <c r="AE20" s="22">
        <f t="shared" si="20"/>
        <v>1.79</v>
      </c>
      <c r="AF20" s="22">
        <f t="shared" si="21"/>
        <v>37.5</v>
      </c>
      <c r="AG20" s="22">
        <f t="shared" si="22"/>
        <v>0</v>
      </c>
    </row>
    <row r="21">
      <c r="A21" s="308">
        <f t="shared" si="1"/>
        <v>4</v>
      </c>
      <c r="B21" s="309" t="s">
        <v>1861</v>
      </c>
      <c r="C21" s="310" t="s">
        <v>7364</v>
      </c>
      <c r="D21" s="310">
        <v>1.0</v>
      </c>
      <c r="E21" s="308">
        <f t="shared" ref="E21:E25" si="24">D21*N$1*Q$1</f>
        <v>20</v>
      </c>
      <c r="F21" s="311">
        <f t="shared" si="2"/>
        <v>132.12</v>
      </c>
      <c r="G21" s="311">
        <f t="shared" si="3"/>
        <v>60.57</v>
      </c>
      <c r="H21" s="311">
        <f t="shared" si="4"/>
        <v>1211.4</v>
      </c>
      <c r="I21" s="245">
        <v>49.42</v>
      </c>
      <c r="J21" s="246">
        <f t="shared" si="5"/>
        <v>988.4</v>
      </c>
      <c r="N21" s="7">
        <v>132.12</v>
      </c>
      <c r="O21" s="252">
        <f t="shared" si="6"/>
        <v>0.6259461096</v>
      </c>
      <c r="P21" s="9">
        <v>5.0</v>
      </c>
      <c r="Q21" s="22">
        <f t="shared" si="7"/>
        <v>47.07</v>
      </c>
      <c r="R21" s="22">
        <f t="shared" si="8"/>
        <v>2.35</v>
      </c>
      <c r="S21" s="22">
        <f t="shared" si="9"/>
        <v>49.42</v>
      </c>
      <c r="T21" s="248">
        <f t="shared" si="10"/>
        <v>0</v>
      </c>
      <c r="V21" s="252">
        <f t="shared" si="11"/>
        <v>0.5633514986</v>
      </c>
      <c r="W21" s="1">
        <f t="shared" si="12"/>
        <v>5</v>
      </c>
      <c r="X21" s="22">
        <f t="shared" si="13"/>
        <v>57.69</v>
      </c>
      <c r="Y21" s="22">
        <f t="shared" si="14"/>
        <v>2.88</v>
      </c>
      <c r="Z21" s="22">
        <f t="shared" si="15"/>
        <v>60.57</v>
      </c>
      <c r="AA21" s="22">
        <f t="shared" si="16"/>
        <v>71.55</v>
      </c>
      <c r="AB21" s="252">
        <f t="shared" si="17"/>
        <v>0.5320541932</v>
      </c>
      <c r="AC21" s="1">
        <f t="shared" si="18"/>
        <v>5</v>
      </c>
      <c r="AD21" s="22">
        <f t="shared" si="19"/>
        <v>61.83</v>
      </c>
      <c r="AE21" s="22">
        <f t="shared" si="20"/>
        <v>3.09</v>
      </c>
      <c r="AF21" s="22">
        <f t="shared" si="21"/>
        <v>64.92</v>
      </c>
      <c r="AG21" s="22">
        <f t="shared" si="22"/>
        <v>67.2</v>
      </c>
    </row>
    <row r="22">
      <c r="A22" s="308">
        <f t="shared" si="1"/>
        <v>5</v>
      </c>
      <c r="B22" s="309" t="s">
        <v>1772</v>
      </c>
      <c r="C22" s="310" t="s">
        <v>7364</v>
      </c>
      <c r="D22" s="310">
        <v>1.0</v>
      </c>
      <c r="E22" s="308">
        <f t="shared" si="24"/>
        <v>20</v>
      </c>
      <c r="F22" s="311">
        <f t="shared" si="2"/>
        <v>53</v>
      </c>
      <c r="G22" s="311">
        <f t="shared" si="3"/>
        <v>40.62</v>
      </c>
      <c r="H22" s="311">
        <f t="shared" si="4"/>
        <v>812.4</v>
      </c>
      <c r="I22" s="245">
        <v>37.1</v>
      </c>
      <c r="J22" s="246">
        <f t="shared" si="5"/>
        <v>742</v>
      </c>
      <c r="N22" s="7">
        <v>53.0</v>
      </c>
      <c r="O22" s="252">
        <f t="shared" si="6"/>
        <v>0.3</v>
      </c>
      <c r="P22" s="9">
        <v>5.0</v>
      </c>
      <c r="Q22" s="22">
        <f t="shared" si="7"/>
        <v>35.33</v>
      </c>
      <c r="R22" s="22">
        <f t="shared" si="8"/>
        <v>1.77</v>
      </c>
      <c r="S22" s="22">
        <f t="shared" si="9"/>
        <v>37.1</v>
      </c>
      <c r="T22" s="248">
        <f t="shared" si="10"/>
        <v>0</v>
      </c>
      <c r="V22" s="252">
        <f t="shared" si="11"/>
        <v>0.27</v>
      </c>
      <c r="W22" s="1">
        <f t="shared" si="12"/>
        <v>5</v>
      </c>
      <c r="X22" s="22">
        <f t="shared" si="13"/>
        <v>38.69</v>
      </c>
      <c r="Y22" s="22">
        <f t="shared" si="14"/>
        <v>1.93</v>
      </c>
      <c r="Z22" s="22">
        <f t="shared" si="15"/>
        <v>40.62</v>
      </c>
      <c r="AA22" s="22">
        <f t="shared" si="16"/>
        <v>12.38</v>
      </c>
      <c r="AB22" s="252">
        <f t="shared" si="17"/>
        <v>0.255</v>
      </c>
      <c r="AC22" s="1">
        <f t="shared" si="18"/>
        <v>5</v>
      </c>
      <c r="AD22" s="22">
        <f t="shared" si="19"/>
        <v>39.49</v>
      </c>
      <c r="AE22" s="22">
        <f t="shared" si="20"/>
        <v>1.97</v>
      </c>
      <c r="AF22" s="22">
        <f t="shared" si="21"/>
        <v>41.46</v>
      </c>
      <c r="AG22" s="22">
        <f t="shared" si="22"/>
        <v>11.54</v>
      </c>
    </row>
    <row r="23">
      <c r="A23" s="308">
        <f t="shared" si="1"/>
        <v>6</v>
      </c>
      <c r="B23" s="309" t="s">
        <v>5452</v>
      </c>
      <c r="C23" s="310" t="s">
        <v>7365</v>
      </c>
      <c r="D23" s="310">
        <v>1.0</v>
      </c>
      <c r="E23" s="308">
        <f t="shared" si="24"/>
        <v>20</v>
      </c>
      <c r="F23" s="311">
        <f t="shared" si="2"/>
        <v>48</v>
      </c>
      <c r="G23" s="311">
        <f t="shared" si="3"/>
        <v>42.84</v>
      </c>
      <c r="H23" s="311">
        <f t="shared" si="4"/>
        <v>856.8</v>
      </c>
      <c r="I23" s="245">
        <v>40.0</v>
      </c>
      <c r="J23" s="246">
        <f t="shared" si="5"/>
        <v>800</v>
      </c>
      <c r="N23" s="7">
        <v>48.0</v>
      </c>
      <c r="O23" s="252">
        <f t="shared" si="6"/>
        <v>0.1666666667</v>
      </c>
      <c r="P23" s="9">
        <v>5.0</v>
      </c>
      <c r="Q23" s="22">
        <f t="shared" si="7"/>
        <v>38.1</v>
      </c>
      <c r="R23" s="22">
        <f>ROUND(Q23*P23%,1)</f>
        <v>1.9</v>
      </c>
      <c r="S23" s="22">
        <f t="shared" si="9"/>
        <v>40</v>
      </c>
      <c r="T23" s="248">
        <f t="shared" si="10"/>
        <v>0</v>
      </c>
      <c r="V23" s="252">
        <f t="shared" si="11"/>
        <v>0.15</v>
      </c>
      <c r="W23" s="1">
        <f t="shared" si="12"/>
        <v>5</v>
      </c>
      <c r="X23" s="22">
        <f t="shared" si="13"/>
        <v>40.8</v>
      </c>
      <c r="Y23" s="22">
        <f t="shared" si="14"/>
        <v>2.04</v>
      </c>
      <c r="Z23" s="22">
        <f t="shared" si="15"/>
        <v>42.84</v>
      </c>
      <c r="AA23" s="22">
        <f t="shared" si="16"/>
        <v>5.16</v>
      </c>
      <c r="AB23" s="252">
        <f t="shared" si="17"/>
        <v>0.1416666667</v>
      </c>
      <c r="AC23" s="1">
        <f t="shared" si="18"/>
        <v>5</v>
      </c>
      <c r="AD23" s="22">
        <f t="shared" si="19"/>
        <v>41.2</v>
      </c>
      <c r="AE23" s="22">
        <f t="shared" si="20"/>
        <v>2.06</v>
      </c>
      <c r="AF23" s="22">
        <f t="shared" si="21"/>
        <v>43.26</v>
      </c>
      <c r="AG23" s="22">
        <f t="shared" si="22"/>
        <v>4.74</v>
      </c>
    </row>
    <row r="24">
      <c r="A24" s="308">
        <f t="shared" si="1"/>
        <v>7</v>
      </c>
      <c r="B24" s="309" t="s">
        <v>1398</v>
      </c>
      <c r="C24" s="310" t="s">
        <v>7365</v>
      </c>
      <c r="D24" s="310">
        <v>1.0</v>
      </c>
      <c r="E24" s="308">
        <f t="shared" si="24"/>
        <v>20</v>
      </c>
      <c r="F24" s="311">
        <f t="shared" si="2"/>
        <v>36</v>
      </c>
      <c r="G24" s="311">
        <f t="shared" si="3"/>
        <v>34.02</v>
      </c>
      <c r="H24" s="311">
        <f t="shared" si="4"/>
        <v>680.4</v>
      </c>
      <c r="I24" s="245">
        <v>32.0</v>
      </c>
      <c r="J24" s="246">
        <f t="shared" si="5"/>
        <v>640</v>
      </c>
      <c r="N24" s="7">
        <v>36.0</v>
      </c>
      <c r="O24" s="252">
        <f t="shared" si="6"/>
        <v>0.1111111111</v>
      </c>
      <c r="P24" s="9">
        <v>5.0</v>
      </c>
      <c r="Q24" s="22">
        <f t="shared" si="7"/>
        <v>30.48</v>
      </c>
      <c r="R24" s="22">
        <f t="shared" ref="R24:R61" si="25">ROUND(Q24*P24%,2)</f>
        <v>1.52</v>
      </c>
      <c r="S24" s="22">
        <f t="shared" si="9"/>
        <v>32</v>
      </c>
      <c r="T24" s="248">
        <f t="shared" si="10"/>
        <v>0</v>
      </c>
      <c r="V24" s="252">
        <f t="shared" si="11"/>
        <v>0.1</v>
      </c>
      <c r="W24" s="1">
        <f t="shared" si="12"/>
        <v>5</v>
      </c>
      <c r="X24" s="22">
        <f t="shared" si="13"/>
        <v>32.4</v>
      </c>
      <c r="Y24" s="22">
        <f t="shared" si="14"/>
        <v>1.62</v>
      </c>
      <c r="Z24" s="22">
        <f t="shared" si="15"/>
        <v>34.02</v>
      </c>
      <c r="AA24" s="22">
        <f t="shared" si="16"/>
        <v>1.98</v>
      </c>
      <c r="AB24" s="252">
        <f t="shared" si="17"/>
        <v>0.09444444444</v>
      </c>
      <c r="AC24" s="1">
        <f t="shared" si="18"/>
        <v>5</v>
      </c>
      <c r="AD24" s="22">
        <f t="shared" si="19"/>
        <v>32.6</v>
      </c>
      <c r="AE24" s="22">
        <f t="shared" si="20"/>
        <v>1.63</v>
      </c>
      <c r="AF24" s="22">
        <f t="shared" si="21"/>
        <v>34.23</v>
      </c>
      <c r="AG24" s="22">
        <f t="shared" si="22"/>
        <v>1.77</v>
      </c>
    </row>
    <row r="25">
      <c r="A25" s="308">
        <f t="shared" si="1"/>
        <v>8</v>
      </c>
      <c r="B25" s="309" t="s">
        <v>1470</v>
      </c>
      <c r="C25" s="310" t="s">
        <v>7365</v>
      </c>
      <c r="D25" s="310">
        <v>1.0</v>
      </c>
      <c r="E25" s="308">
        <f t="shared" si="24"/>
        <v>20</v>
      </c>
      <c r="F25" s="311">
        <f t="shared" si="2"/>
        <v>92.84</v>
      </c>
      <c r="G25" s="311">
        <f t="shared" si="3"/>
        <v>42.29</v>
      </c>
      <c r="H25" s="311">
        <f t="shared" si="4"/>
        <v>845.8</v>
      </c>
      <c r="I25" s="245">
        <v>34.44</v>
      </c>
      <c r="J25" s="246">
        <f t="shared" si="5"/>
        <v>688.8</v>
      </c>
      <c r="N25" s="7">
        <v>92.84</v>
      </c>
      <c r="O25" s="252">
        <f t="shared" si="6"/>
        <v>0.6290392072</v>
      </c>
      <c r="P25" s="9">
        <v>5.0</v>
      </c>
      <c r="Q25" s="22">
        <f t="shared" si="7"/>
        <v>32.8</v>
      </c>
      <c r="R25" s="22">
        <f t="shared" si="25"/>
        <v>1.64</v>
      </c>
      <c r="S25" s="22">
        <f t="shared" si="9"/>
        <v>34.44</v>
      </c>
      <c r="T25" s="248">
        <f t="shared" si="10"/>
        <v>0</v>
      </c>
      <c r="V25" s="252">
        <f t="shared" si="11"/>
        <v>0.5661352865</v>
      </c>
      <c r="W25" s="1">
        <f t="shared" si="12"/>
        <v>5</v>
      </c>
      <c r="X25" s="22">
        <f t="shared" si="13"/>
        <v>40.28</v>
      </c>
      <c r="Y25" s="22">
        <f t="shared" si="14"/>
        <v>2.01</v>
      </c>
      <c r="Z25" s="22">
        <f t="shared" si="15"/>
        <v>42.29</v>
      </c>
      <c r="AA25" s="22">
        <f t="shared" si="16"/>
        <v>50.55</v>
      </c>
      <c r="AB25" s="252">
        <f t="shared" si="17"/>
        <v>0.5346833262</v>
      </c>
      <c r="AC25" s="1">
        <f t="shared" si="18"/>
        <v>5</v>
      </c>
      <c r="AD25" s="22">
        <f t="shared" si="19"/>
        <v>43.2</v>
      </c>
      <c r="AE25" s="22">
        <f t="shared" si="20"/>
        <v>2.16</v>
      </c>
      <c r="AF25" s="22">
        <f t="shared" si="21"/>
        <v>45.36</v>
      </c>
      <c r="AG25" s="22">
        <f t="shared" si="22"/>
        <v>47.48</v>
      </c>
    </row>
    <row r="26">
      <c r="A26" s="308">
        <f t="shared" si="1"/>
        <v>9</v>
      </c>
      <c r="B26" s="309" t="s">
        <v>4125</v>
      </c>
      <c r="C26" s="310" t="s">
        <v>7366</v>
      </c>
      <c r="D26" s="310">
        <v>1.0</v>
      </c>
      <c r="E26" s="310">
        <v>6.0</v>
      </c>
      <c r="F26" s="311">
        <f t="shared" si="2"/>
        <v>36.76</v>
      </c>
      <c r="G26" s="311">
        <f t="shared" si="3"/>
        <v>35.05</v>
      </c>
      <c r="H26" s="311">
        <f t="shared" si="4"/>
        <v>210.3</v>
      </c>
      <c r="I26" s="245">
        <v>33.0</v>
      </c>
      <c r="J26" s="246">
        <f t="shared" si="5"/>
        <v>198</v>
      </c>
      <c r="L26" s="247"/>
      <c r="N26" s="7">
        <v>36.76</v>
      </c>
      <c r="O26" s="252">
        <f t="shared" si="6"/>
        <v>0.1022850925</v>
      </c>
      <c r="P26" s="9">
        <v>5.0</v>
      </c>
      <c r="Q26" s="22">
        <f t="shared" si="7"/>
        <v>31.43</v>
      </c>
      <c r="R26" s="22">
        <f t="shared" si="25"/>
        <v>1.57</v>
      </c>
      <c r="S26" s="22">
        <f t="shared" si="9"/>
        <v>33</v>
      </c>
      <c r="T26" s="248">
        <f t="shared" si="10"/>
        <v>0</v>
      </c>
      <c r="V26" s="252">
        <f t="shared" si="11"/>
        <v>0.09205658324</v>
      </c>
      <c r="W26" s="1">
        <f t="shared" si="12"/>
        <v>5</v>
      </c>
      <c r="X26" s="22">
        <f t="shared" si="13"/>
        <v>33.38</v>
      </c>
      <c r="Y26" s="22">
        <f t="shared" si="14"/>
        <v>1.67</v>
      </c>
      <c r="Z26" s="22">
        <f t="shared" si="15"/>
        <v>35.05</v>
      </c>
      <c r="AA26" s="22">
        <f t="shared" si="16"/>
        <v>1.71</v>
      </c>
      <c r="AB26" s="252">
        <f t="shared" si="17"/>
        <v>0.08694232862</v>
      </c>
      <c r="AC26" s="1">
        <f t="shared" si="18"/>
        <v>5</v>
      </c>
      <c r="AD26" s="22">
        <f t="shared" si="19"/>
        <v>33.56</v>
      </c>
      <c r="AE26" s="22">
        <f t="shared" si="20"/>
        <v>1.68</v>
      </c>
      <c r="AF26" s="22">
        <f t="shared" si="21"/>
        <v>35.24</v>
      </c>
      <c r="AG26" s="22">
        <f t="shared" si="22"/>
        <v>1.52</v>
      </c>
    </row>
    <row r="27">
      <c r="A27" s="308">
        <f t="shared" si="1"/>
        <v>10</v>
      </c>
      <c r="B27" s="309" t="s">
        <v>2711</v>
      </c>
      <c r="C27" s="310" t="s">
        <v>7365</v>
      </c>
      <c r="D27" s="310">
        <v>1.0</v>
      </c>
      <c r="E27" s="308">
        <f>D27*N$1*Q$1</f>
        <v>20</v>
      </c>
      <c r="F27" s="311">
        <f t="shared" si="2"/>
        <v>16.5</v>
      </c>
      <c r="G27" s="311">
        <f t="shared" si="3"/>
        <v>7.69</v>
      </c>
      <c r="H27" s="311">
        <f t="shared" si="4"/>
        <v>153.8</v>
      </c>
      <c r="I27" s="245">
        <v>6.3</v>
      </c>
      <c r="J27" s="246">
        <f t="shared" si="5"/>
        <v>126</v>
      </c>
      <c r="N27" s="7">
        <v>16.5</v>
      </c>
      <c r="O27" s="252">
        <f t="shared" si="6"/>
        <v>0.6181818182</v>
      </c>
      <c r="P27" s="9">
        <v>5.0</v>
      </c>
      <c r="Q27" s="22">
        <f t="shared" si="7"/>
        <v>6</v>
      </c>
      <c r="R27" s="22">
        <f t="shared" si="25"/>
        <v>0.3</v>
      </c>
      <c r="S27" s="22">
        <f t="shared" si="9"/>
        <v>6.3</v>
      </c>
      <c r="T27" s="248">
        <f t="shared" si="10"/>
        <v>0</v>
      </c>
      <c r="V27" s="252">
        <f t="shared" si="11"/>
        <v>0.5563636364</v>
      </c>
      <c r="W27" s="1">
        <f t="shared" si="12"/>
        <v>5</v>
      </c>
      <c r="X27" s="22">
        <f t="shared" si="13"/>
        <v>7.32</v>
      </c>
      <c r="Y27" s="22">
        <f t="shared" si="14"/>
        <v>0.37</v>
      </c>
      <c r="Z27" s="22">
        <f t="shared" si="15"/>
        <v>7.69</v>
      </c>
      <c r="AA27" s="22">
        <f t="shared" si="16"/>
        <v>8.81</v>
      </c>
      <c r="AB27" s="252">
        <f t="shared" si="17"/>
        <v>0.5254545455</v>
      </c>
      <c r="AC27" s="1">
        <f t="shared" si="18"/>
        <v>5</v>
      </c>
      <c r="AD27" s="22">
        <f t="shared" si="19"/>
        <v>7.83</v>
      </c>
      <c r="AE27" s="22">
        <f t="shared" si="20"/>
        <v>0.39</v>
      </c>
      <c r="AF27" s="22">
        <f t="shared" si="21"/>
        <v>8.22</v>
      </c>
      <c r="AG27" s="22">
        <f t="shared" si="22"/>
        <v>8.28</v>
      </c>
    </row>
    <row r="28">
      <c r="A28" s="308">
        <f t="shared" si="1"/>
        <v>11</v>
      </c>
      <c r="B28" s="309" t="s">
        <v>2845</v>
      </c>
      <c r="C28" s="310" t="s">
        <v>7367</v>
      </c>
      <c r="D28" s="310">
        <v>12.0</v>
      </c>
      <c r="E28" s="308">
        <f t="shared" ref="E28:E30" si="26">D28*N$1*Q$1/5</f>
        <v>48</v>
      </c>
      <c r="F28" s="311">
        <f t="shared" si="2"/>
        <v>46</v>
      </c>
      <c r="G28" s="311">
        <f t="shared" si="3"/>
        <v>42.59</v>
      </c>
      <c r="H28" s="311">
        <f t="shared" si="4"/>
        <v>2044.32</v>
      </c>
      <c r="I28" s="245">
        <v>39.95</v>
      </c>
      <c r="J28" s="246">
        <f t="shared" si="5"/>
        <v>1917.6</v>
      </c>
      <c r="N28" s="7">
        <v>46.0</v>
      </c>
      <c r="O28" s="252">
        <f t="shared" si="6"/>
        <v>0.1315217391</v>
      </c>
      <c r="P28" s="9">
        <v>5.0</v>
      </c>
      <c r="Q28" s="22">
        <f t="shared" si="7"/>
        <v>38.05</v>
      </c>
      <c r="R28" s="22">
        <f t="shared" si="25"/>
        <v>1.9</v>
      </c>
      <c r="S28" s="22">
        <f t="shared" si="9"/>
        <v>39.95</v>
      </c>
      <c r="T28" s="248">
        <f t="shared" si="10"/>
        <v>0</v>
      </c>
      <c r="V28" s="252">
        <f t="shared" si="11"/>
        <v>0.1183695652</v>
      </c>
      <c r="W28" s="1">
        <f t="shared" si="12"/>
        <v>5</v>
      </c>
      <c r="X28" s="22">
        <f t="shared" si="13"/>
        <v>40.56</v>
      </c>
      <c r="Y28" s="22">
        <f t="shared" si="14"/>
        <v>2.03</v>
      </c>
      <c r="Z28" s="22">
        <f t="shared" si="15"/>
        <v>42.59</v>
      </c>
      <c r="AA28" s="22">
        <f t="shared" si="16"/>
        <v>3.41</v>
      </c>
      <c r="AB28" s="252">
        <f t="shared" si="17"/>
        <v>0.1117934783</v>
      </c>
      <c r="AC28" s="1">
        <f t="shared" si="18"/>
        <v>5</v>
      </c>
      <c r="AD28" s="22">
        <f t="shared" si="19"/>
        <v>40.86</v>
      </c>
      <c r="AE28" s="22">
        <f t="shared" si="20"/>
        <v>2.04</v>
      </c>
      <c r="AF28" s="22">
        <f t="shared" si="21"/>
        <v>42.9</v>
      </c>
      <c r="AG28" s="22">
        <f t="shared" si="22"/>
        <v>3.1</v>
      </c>
    </row>
    <row r="29">
      <c r="A29" s="308">
        <f t="shared" si="1"/>
        <v>12</v>
      </c>
      <c r="B29" s="309" t="s">
        <v>7347</v>
      </c>
      <c r="C29" s="310" t="s">
        <v>7367</v>
      </c>
      <c r="D29" s="310">
        <v>12.0</v>
      </c>
      <c r="E29" s="308">
        <f t="shared" si="26"/>
        <v>48</v>
      </c>
      <c r="F29" s="311">
        <f t="shared" si="2"/>
        <v>65</v>
      </c>
      <c r="G29" s="311">
        <f t="shared" si="3"/>
        <v>52.19</v>
      </c>
      <c r="H29" s="311">
        <f t="shared" si="4"/>
        <v>2505.12</v>
      </c>
      <c r="I29" s="245">
        <v>48.0</v>
      </c>
      <c r="J29" s="246">
        <f t="shared" si="5"/>
        <v>2304</v>
      </c>
      <c r="N29" s="7">
        <v>65.0</v>
      </c>
      <c r="O29" s="252">
        <f t="shared" si="6"/>
        <v>0.2615384615</v>
      </c>
      <c r="P29" s="9">
        <v>5.0</v>
      </c>
      <c r="Q29" s="22">
        <f t="shared" si="7"/>
        <v>45.71</v>
      </c>
      <c r="R29" s="22">
        <f t="shared" si="25"/>
        <v>2.29</v>
      </c>
      <c r="S29" s="22">
        <f t="shared" si="9"/>
        <v>48</v>
      </c>
      <c r="T29" s="248">
        <f t="shared" si="10"/>
        <v>0</v>
      </c>
      <c r="V29" s="252">
        <f t="shared" si="11"/>
        <v>0.2353846154</v>
      </c>
      <c r="W29" s="1">
        <f t="shared" si="12"/>
        <v>5</v>
      </c>
      <c r="X29" s="22">
        <f t="shared" si="13"/>
        <v>49.7</v>
      </c>
      <c r="Y29" s="22">
        <f t="shared" si="14"/>
        <v>2.49</v>
      </c>
      <c r="Z29" s="22">
        <f t="shared" si="15"/>
        <v>52.19</v>
      </c>
      <c r="AA29" s="22">
        <f t="shared" si="16"/>
        <v>12.81</v>
      </c>
      <c r="AB29" s="252">
        <f t="shared" si="17"/>
        <v>0.2223076923</v>
      </c>
      <c r="AC29" s="1">
        <f t="shared" si="18"/>
        <v>5</v>
      </c>
      <c r="AD29" s="22">
        <f t="shared" si="19"/>
        <v>50.55</v>
      </c>
      <c r="AE29" s="22">
        <f t="shared" si="20"/>
        <v>2.53</v>
      </c>
      <c r="AF29" s="22">
        <f t="shared" si="21"/>
        <v>53.08</v>
      </c>
      <c r="AG29" s="22">
        <f t="shared" si="22"/>
        <v>11.92</v>
      </c>
    </row>
    <row r="30">
      <c r="A30" s="308">
        <f t="shared" si="1"/>
        <v>13</v>
      </c>
      <c r="B30" s="309" t="s">
        <v>2898</v>
      </c>
      <c r="C30" s="310" t="s">
        <v>7367</v>
      </c>
      <c r="D30" s="310">
        <v>12.0</v>
      </c>
      <c r="E30" s="308">
        <f t="shared" si="26"/>
        <v>48</v>
      </c>
      <c r="F30" s="311">
        <f t="shared" si="2"/>
        <v>86</v>
      </c>
      <c r="G30" s="311">
        <f t="shared" si="3"/>
        <v>65.73</v>
      </c>
      <c r="H30" s="311">
        <f t="shared" si="4"/>
        <v>3155.04</v>
      </c>
      <c r="I30" s="245">
        <v>60.0</v>
      </c>
      <c r="J30" s="246">
        <f t="shared" si="5"/>
        <v>2880</v>
      </c>
      <c r="N30" s="7">
        <v>86.0</v>
      </c>
      <c r="O30" s="252">
        <f t="shared" si="6"/>
        <v>0.3023255814</v>
      </c>
      <c r="P30" s="9">
        <v>5.0</v>
      </c>
      <c r="Q30" s="22">
        <f t="shared" si="7"/>
        <v>57.14</v>
      </c>
      <c r="R30" s="22">
        <f t="shared" si="25"/>
        <v>2.86</v>
      </c>
      <c r="S30" s="22">
        <f t="shared" si="9"/>
        <v>60</v>
      </c>
      <c r="T30" s="248">
        <f t="shared" si="10"/>
        <v>0</v>
      </c>
      <c r="V30" s="252">
        <f t="shared" si="11"/>
        <v>0.2720930233</v>
      </c>
      <c r="W30" s="1">
        <f t="shared" si="12"/>
        <v>5</v>
      </c>
      <c r="X30" s="22">
        <f t="shared" si="13"/>
        <v>62.6</v>
      </c>
      <c r="Y30" s="22">
        <f t="shared" si="14"/>
        <v>3.13</v>
      </c>
      <c r="Z30" s="22">
        <f t="shared" si="15"/>
        <v>65.73</v>
      </c>
      <c r="AA30" s="22">
        <f t="shared" si="16"/>
        <v>20.27</v>
      </c>
      <c r="AB30" s="252">
        <f t="shared" si="17"/>
        <v>0.2569767442</v>
      </c>
      <c r="AC30" s="1">
        <f t="shared" si="18"/>
        <v>5</v>
      </c>
      <c r="AD30" s="22">
        <f t="shared" si="19"/>
        <v>63.9</v>
      </c>
      <c r="AE30" s="22">
        <f t="shared" si="20"/>
        <v>3.2</v>
      </c>
      <c r="AF30" s="22">
        <f t="shared" si="21"/>
        <v>67.1</v>
      </c>
      <c r="AG30" s="22">
        <f t="shared" si="22"/>
        <v>18.9</v>
      </c>
    </row>
    <row r="31">
      <c r="A31" s="308">
        <f t="shared" si="1"/>
        <v>14</v>
      </c>
      <c r="B31" s="309" t="s">
        <v>3374</v>
      </c>
      <c r="C31" s="310" t="s">
        <v>7368</v>
      </c>
      <c r="D31" s="310">
        <v>10.0</v>
      </c>
      <c r="E31" s="308">
        <f>D31*N$1/10</f>
        <v>10</v>
      </c>
      <c r="F31" s="311">
        <f t="shared" si="2"/>
        <v>350</v>
      </c>
      <c r="G31" s="311">
        <f t="shared" si="3"/>
        <v>350</v>
      </c>
      <c r="H31" s="311">
        <f t="shared" si="4"/>
        <v>3500</v>
      </c>
      <c r="I31" s="245">
        <v>350.0</v>
      </c>
      <c r="J31" s="246">
        <f t="shared" si="5"/>
        <v>3500</v>
      </c>
      <c r="N31" s="7">
        <v>350.0</v>
      </c>
      <c r="O31" s="252">
        <f t="shared" si="6"/>
        <v>0</v>
      </c>
      <c r="P31" s="9">
        <v>5.0</v>
      </c>
      <c r="Q31" s="22">
        <f t="shared" si="7"/>
        <v>333.33</v>
      </c>
      <c r="R31" s="22">
        <f t="shared" si="25"/>
        <v>16.67</v>
      </c>
      <c r="S31" s="22">
        <f t="shared" si="9"/>
        <v>350</v>
      </c>
      <c r="T31" s="248">
        <f t="shared" si="10"/>
        <v>0</v>
      </c>
      <c r="V31" s="22">
        <f t="shared" si="11"/>
        <v>0</v>
      </c>
      <c r="W31" s="1">
        <f t="shared" si="12"/>
        <v>5</v>
      </c>
      <c r="X31" s="22">
        <f t="shared" si="13"/>
        <v>333.33</v>
      </c>
      <c r="Y31" s="22">
        <f t="shared" si="14"/>
        <v>16.67</v>
      </c>
      <c r="Z31" s="22">
        <f t="shared" si="15"/>
        <v>350</v>
      </c>
      <c r="AA31" s="22">
        <f t="shared" si="16"/>
        <v>0</v>
      </c>
      <c r="AB31" s="22">
        <f t="shared" si="17"/>
        <v>0</v>
      </c>
      <c r="AC31" s="1">
        <f t="shared" si="18"/>
        <v>5</v>
      </c>
      <c r="AD31" s="22">
        <f t="shared" si="19"/>
        <v>333.33</v>
      </c>
      <c r="AE31" s="22">
        <f t="shared" si="20"/>
        <v>16.67</v>
      </c>
      <c r="AF31" s="22">
        <f t="shared" si="21"/>
        <v>350</v>
      </c>
      <c r="AG31" s="22">
        <f t="shared" si="22"/>
        <v>0</v>
      </c>
    </row>
    <row r="32">
      <c r="A32" s="308">
        <f t="shared" si="1"/>
        <v>15</v>
      </c>
      <c r="B32" s="309" t="s">
        <v>2621</v>
      </c>
      <c r="C32" s="310" t="s">
        <v>7365</v>
      </c>
      <c r="D32" s="310">
        <v>2.0</v>
      </c>
      <c r="E32" s="310">
        <v>36.0</v>
      </c>
      <c r="F32" s="311">
        <f t="shared" si="2"/>
        <v>33</v>
      </c>
      <c r="G32" s="311">
        <f t="shared" si="3"/>
        <v>31.82</v>
      </c>
      <c r="H32" s="311">
        <f t="shared" si="4"/>
        <v>1145.52</v>
      </c>
      <c r="I32" s="245">
        <v>30.0</v>
      </c>
      <c r="J32" s="246">
        <f t="shared" si="5"/>
        <v>1080</v>
      </c>
      <c r="N32" s="7">
        <v>33.0</v>
      </c>
      <c r="O32" s="252">
        <f t="shared" si="6"/>
        <v>0.09090909091</v>
      </c>
      <c r="P32" s="9">
        <v>5.0</v>
      </c>
      <c r="Q32" s="22">
        <f t="shared" si="7"/>
        <v>28.57</v>
      </c>
      <c r="R32" s="22">
        <f t="shared" si="25"/>
        <v>1.43</v>
      </c>
      <c r="S32" s="22">
        <f t="shared" si="9"/>
        <v>30</v>
      </c>
      <c r="T32" s="248">
        <f t="shared" si="10"/>
        <v>0</v>
      </c>
      <c r="V32" s="252">
        <f t="shared" si="11"/>
        <v>0.08181818182</v>
      </c>
      <c r="W32" s="1">
        <f t="shared" si="12"/>
        <v>5</v>
      </c>
      <c r="X32" s="22">
        <f t="shared" si="13"/>
        <v>30.3</v>
      </c>
      <c r="Y32" s="22">
        <f t="shared" si="14"/>
        <v>1.52</v>
      </c>
      <c r="Z32" s="22">
        <f t="shared" si="15"/>
        <v>31.82</v>
      </c>
      <c r="AA32" s="22">
        <f t="shared" si="16"/>
        <v>1.18</v>
      </c>
      <c r="AB32" s="252">
        <f t="shared" si="17"/>
        <v>0.07727272727</v>
      </c>
      <c r="AC32" s="1">
        <f t="shared" si="18"/>
        <v>5</v>
      </c>
      <c r="AD32" s="22">
        <f t="shared" si="19"/>
        <v>30.45</v>
      </c>
      <c r="AE32" s="22">
        <f t="shared" si="20"/>
        <v>1.52</v>
      </c>
      <c r="AF32" s="22">
        <f t="shared" si="21"/>
        <v>31.97</v>
      </c>
      <c r="AG32" s="22">
        <f t="shared" si="22"/>
        <v>1.03</v>
      </c>
    </row>
    <row r="33">
      <c r="A33" s="308">
        <f t="shared" si="1"/>
        <v>16</v>
      </c>
      <c r="B33" s="309" t="s">
        <v>1501</v>
      </c>
      <c r="C33" s="310" t="s">
        <v>7365</v>
      </c>
      <c r="D33" s="310">
        <v>1.0</v>
      </c>
      <c r="E33" s="308">
        <f t="shared" ref="E33:E35" si="27">D33*N$1*Q$1</f>
        <v>20</v>
      </c>
      <c r="F33" s="311">
        <f t="shared" si="2"/>
        <v>70.31</v>
      </c>
      <c r="G33" s="311">
        <f t="shared" si="3"/>
        <v>67.18</v>
      </c>
      <c r="H33" s="311">
        <f t="shared" si="4"/>
        <v>1343.6</v>
      </c>
      <c r="I33" s="245">
        <v>63.28</v>
      </c>
      <c r="J33" s="246">
        <f t="shared" si="5"/>
        <v>1265.6</v>
      </c>
      <c r="N33" s="7">
        <v>70.31</v>
      </c>
      <c r="O33" s="252">
        <f t="shared" si="6"/>
        <v>0.09998577727</v>
      </c>
      <c r="P33" s="9">
        <v>5.0</v>
      </c>
      <c r="Q33" s="22">
        <f t="shared" si="7"/>
        <v>60.27</v>
      </c>
      <c r="R33" s="22">
        <f t="shared" si="25"/>
        <v>3.01</v>
      </c>
      <c r="S33" s="22">
        <f t="shared" si="9"/>
        <v>63.28</v>
      </c>
      <c r="T33" s="248">
        <f t="shared" si="10"/>
        <v>0</v>
      </c>
      <c r="V33" s="252">
        <f t="shared" si="11"/>
        <v>0.08998719954</v>
      </c>
      <c r="W33" s="1">
        <f t="shared" si="12"/>
        <v>5</v>
      </c>
      <c r="X33" s="22">
        <f t="shared" si="13"/>
        <v>63.98</v>
      </c>
      <c r="Y33" s="22">
        <f t="shared" si="14"/>
        <v>3.2</v>
      </c>
      <c r="Z33" s="22">
        <f t="shared" si="15"/>
        <v>67.18</v>
      </c>
      <c r="AA33" s="22">
        <f t="shared" si="16"/>
        <v>3.13</v>
      </c>
      <c r="AB33" s="252">
        <f t="shared" si="17"/>
        <v>0.08498791068</v>
      </c>
      <c r="AC33" s="1">
        <f t="shared" si="18"/>
        <v>5</v>
      </c>
      <c r="AD33" s="22">
        <f t="shared" si="19"/>
        <v>64.33</v>
      </c>
      <c r="AE33" s="22">
        <f t="shared" si="20"/>
        <v>3.22</v>
      </c>
      <c r="AF33" s="22">
        <f t="shared" si="21"/>
        <v>67.55</v>
      </c>
      <c r="AG33" s="22">
        <f t="shared" si="22"/>
        <v>2.76</v>
      </c>
    </row>
    <row r="34">
      <c r="A34" s="308">
        <f t="shared" si="1"/>
        <v>17</v>
      </c>
      <c r="B34" s="309" t="s">
        <v>3094</v>
      </c>
      <c r="C34" s="310" t="s">
        <v>7365</v>
      </c>
      <c r="D34" s="310">
        <v>1.0</v>
      </c>
      <c r="E34" s="308">
        <f t="shared" si="27"/>
        <v>20</v>
      </c>
      <c r="F34" s="311">
        <f t="shared" si="2"/>
        <v>106</v>
      </c>
      <c r="G34" s="311">
        <f t="shared" si="3"/>
        <v>74.24</v>
      </c>
      <c r="H34" s="311">
        <f t="shared" si="4"/>
        <v>1484.8</v>
      </c>
      <c r="I34" s="245">
        <v>66.78</v>
      </c>
      <c r="J34" s="246">
        <f t="shared" si="5"/>
        <v>1335.6</v>
      </c>
      <c r="N34" s="7">
        <v>106.0</v>
      </c>
      <c r="O34" s="252">
        <f t="shared" si="6"/>
        <v>0.37</v>
      </c>
      <c r="P34" s="9">
        <v>5.0</v>
      </c>
      <c r="Q34" s="22">
        <f t="shared" si="7"/>
        <v>63.6</v>
      </c>
      <c r="R34" s="22">
        <f t="shared" si="25"/>
        <v>3.18</v>
      </c>
      <c r="S34" s="22">
        <f t="shared" si="9"/>
        <v>66.78</v>
      </c>
      <c r="T34" s="248">
        <f t="shared" si="10"/>
        <v>0</v>
      </c>
      <c r="V34" s="252">
        <f t="shared" si="11"/>
        <v>0.333</v>
      </c>
      <c r="W34" s="1">
        <f t="shared" si="12"/>
        <v>5</v>
      </c>
      <c r="X34" s="22">
        <f t="shared" si="13"/>
        <v>70.7</v>
      </c>
      <c r="Y34" s="22">
        <f t="shared" si="14"/>
        <v>3.54</v>
      </c>
      <c r="Z34" s="22">
        <f t="shared" si="15"/>
        <v>74.24</v>
      </c>
      <c r="AA34" s="22">
        <f t="shared" si="16"/>
        <v>31.76</v>
      </c>
      <c r="AB34" s="252">
        <f t="shared" si="17"/>
        <v>0.3145</v>
      </c>
      <c r="AC34" s="1">
        <f t="shared" si="18"/>
        <v>5</v>
      </c>
      <c r="AD34" s="22">
        <f t="shared" si="19"/>
        <v>72.66</v>
      </c>
      <c r="AE34" s="22">
        <f t="shared" si="20"/>
        <v>3.63</v>
      </c>
      <c r="AF34" s="22">
        <f t="shared" si="21"/>
        <v>76.29</v>
      </c>
      <c r="AG34" s="22">
        <f t="shared" si="22"/>
        <v>29.71</v>
      </c>
    </row>
    <row r="35">
      <c r="A35" s="308">
        <f t="shared" si="1"/>
        <v>18</v>
      </c>
      <c r="B35" s="309" t="s">
        <v>3322</v>
      </c>
      <c r="C35" s="310" t="s">
        <v>7365</v>
      </c>
      <c r="D35" s="310">
        <v>10.0</v>
      </c>
      <c r="E35" s="308">
        <f t="shared" si="27"/>
        <v>200</v>
      </c>
      <c r="F35" s="311">
        <f t="shared" si="2"/>
        <v>3</v>
      </c>
      <c r="G35" s="311">
        <f t="shared" si="3"/>
        <v>2.92</v>
      </c>
      <c r="H35" s="311">
        <f t="shared" si="4"/>
        <v>584</v>
      </c>
      <c r="I35" s="245">
        <v>2.75</v>
      </c>
      <c r="J35" s="246">
        <f t="shared" si="5"/>
        <v>550</v>
      </c>
      <c r="N35" s="7">
        <v>3.0</v>
      </c>
      <c r="O35" s="252">
        <f t="shared" si="6"/>
        <v>0.08333333333</v>
      </c>
      <c r="P35" s="9">
        <v>5.0</v>
      </c>
      <c r="Q35" s="22">
        <f t="shared" si="7"/>
        <v>2.62</v>
      </c>
      <c r="R35" s="22">
        <f t="shared" si="25"/>
        <v>0.13</v>
      </c>
      <c r="S35" s="22">
        <f t="shared" si="9"/>
        <v>2.75</v>
      </c>
      <c r="T35" s="248">
        <f t="shared" si="10"/>
        <v>0</v>
      </c>
      <c r="V35" s="252">
        <f t="shared" si="11"/>
        <v>0.075</v>
      </c>
      <c r="W35" s="1">
        <f t="shared" si="12"/>
        <v>5</v>
      </c>
      <c r="X35" s="22">
        <f t="shared" si="13"/>
        <v>2.78</v>
      </c>
      <c r="Y35" s="22">
        <f t="shared" si="14"/>
        <v>0.14</v>
      </c>
      <c r="Z35" s="22">
        <f t="shared" si="15"/>
        <v>2.92</v>
      </c>
      <c r="AA35" s="22">
        <f t="shared" si="16"/>
        <v>0.08</v>
      </c>
      <c r="AB35" s="252">
        <f t="shared" si="17"/>
        <v>0.07083333333</v>
      </c>
      <c r="AC35" s="1">
        <f t="shared" si="18"/>
        <v>5</v>
      </c>
      <c r="AD35" s="22">
        <f t="shared" si="19"/>
        <v>2.79</v>
      </c>
      <c r="AE35" s="22">
        <f t="shared" si="20"/>
        <v>0.14</v>
      </c>
      <c r="AF35" s="22">
        <f t="shared" si="21"/>
        <v>2.93</v>
      </c>
      <c r="AG35" s="22">
        <f t="shared" si="22"/>
        <v>0.07</v>
      </c>
    </row>
    <row r="36">
      <c r="A36" s="308">
        <f t="shared" si="1"/>
        <v>19</v>
      </c>
      <c r="B36" s="309" t="s">
        <v>3748</v>
      </c>
      <c r="C36" s="310" t="s">
        <v>7365</v>
      </c>
      <c r="D36" s="310">
        <v>10.0</v>
      </c>
      <c r="E36" s="308">
        <f>D36*N$1</f>
        <v>100</v>
      </c>
      <c r="F36" s="311">
        <f t="shared" si="2"/>
        <v>34</v>
      </c>
      <c r="G36" s="311">
        <f t="shared" si="3"/>
        <v>31.92</v>
      </c>
      <c r="H36" s="311">
        <f t="shared" si="4"/>
        <v>3192</v>
      </c>
      <c r="I36" s="245">
        <v>30.0</v>
      </c>
      <c r="J36" s="246">
        <f t="shared" si="5"/>
        <v>3000</v>
      </c>
      <c r="N36" s="7">
        <v>34.0</v>
      </c>
      <c r="O36" s="252">
        <f t="shared" si="6"/>
        <v>0.1176470588</v>
      </c>
      <c r="P36" s="9">
        <v>5.0</v>
      </c>
      <c r="Q36" s="22">
        <f t="shared" si="7"/>
        <v>28.57</v>
      </c>
      <c r="R36" s="22">
        <f t="shared" si="25"/>
        <v>1.43</v>
      </c>
      <c r="S36" s="22">
        <f t="shared" si="9"/>
        <v>30</v>
      </c>
      <c r="T36" s="248">
        <f t="shared" si="10"/>
        <v>0</v>
      </c>
      <c r="V36" s="252">
        <f t="shared" si="11"/>
        <v>0.1058823529</v>
      </c>
      <c r="W36" s="1">
        <f t="shared" si="12"/>
        <v>5</v>
      </c>
      <c r="X36" s="22">
        <f t="shared" si="13"/>
        <v>30.4</v>
      </c>
      <c r="Y36" s="22">
        <f t="shared" si="14"/>
        <v>1.52</v>
      </c>
      <c r="Z36" s="22">
        <f t="shared" si="15"/>
        <v>31.92</v>
      </c>
      <c r="AA36" s="22">
        <f t="shared" si="16"/>
        <v>2.08</v>
      </c>
      <c r="AB36" s="252">
        <f t="shared" si="17"/>
        <v>0.1</v>
      </c>
      <c r="AC36" s="1">
        <f t="shared" si="18"/>
        <v>5</v>
      </c>
      <c r="AD36" s="22">
        <f t="shared" si="19"/>
        <v>30.6</v>
      </c>
      <c r="AE36" s="22">
        <f t="shared" si="20"/>
        <v>1.53</v>
      </c>
      <c r="AF36" s="22">
        <f t="shared" si="21"/>
        <v>32.13</v>
      </c>
      <c r="AG36" s="22">
        <f t="shared" si="22"/>
        <v>1.87</v>
      </c>
    </row>
    <row r="37">
      <c r="A37" s="308">
        <f t="shared" si="1"/>
        <v>20</v>
      </c>
      <c r="B37" s="309" t="s">
        <v>3005</v>
      </c>
      <c r="C37" s="310" t="s">
        <v>7365</v>
      </c>
      <c r="D37" s="310">
        <v>10.0</v>
      </c>
      <c r="E37" s="308">
        <f t="shared" ref="E37:E38" si="28">D37*N$1*Q$1</f>
        <v>200</v>
      </c>
      <c r="F37" s="311">
        <f t="shared" si="2"/>
        <v>14</v>
      </c>
      <c r="G37" s="311">
        <f t="shared" si="3"/>
        <v>6.55</v>
      </c>
      <c r="H37" s="311">
        <f t="shared" si="4"/>
        <v>1310</v>
      </c>
      <c r="I37" s="245">
        <v>5.38</v>
      </c>
      <c r="J37" s="246">
        <f t="shared" si="5"/>
        <v>1076</v>
      </c>
      <c r="N37" s="7">
        <v>14.0</v>
      </c>
      <c r="O37" s="252">
        <f t="shared" si="6"/>
        <v>0.6157142857</v>
      </c>
      <c r="P37" s="9">
        <v>5.0</v>
      </c>
      <c r="Q37" s="22">
        <f t="shared" si="7"/>
        <v>5.12</v>
      </c>
      <c r="R37" s="22">
        <f t="shared" si="25"/>
        <v>0.26</v>
      </c>
      <c r="S37" s="22">
        <f t="shared" si="9"/>
        <v>5.38</v>
      </c>
      <c r="T37" s="248">
        <f t="shared" si="10"/>
        <v>0</v>
      </c>
      <c r="V37" s="252">
        <f t="shared" si="11"/>
        <v>0.5541428571</v>
      </c>
      <c r="W37" s="1">
        <f t="shared" si="12"/>
        <v>5</v>
      </c>
      <c r="X37" s="22">
        <f t="shared" si="13"/>
        <v>6.24</v>
      </c>
      <c r="Y37" s="22">
        <f t="shared" si="14"/>
        <v>0.31</v>
      </c>
      <c r="Z37" s="22">
        <f t="shared" si="15"/>
        <v>6.55</v>
      </c>
      <c r="AA37" s="22">
        <f t="shared" si="16"/>
        <v>7.45</v>
      </c>
      <c r="AB37" s="252">
        <f t="shared" si="17"/>
        <v>0.5233571429</v>
      </c>
      <c r="AC37" s="1">
        <f t="shared" si="18"/>
        <v>5</v>
      </c>
      <c r="AD37" s="22">
        <f t="shared" si="19"/>
        <v>6.67</v>
      </c>
      <c r="AE37" s="22">
        <f t="shared" si="20"/>
        <v>0.33</v>
      </c>
      <c r="AF37" s="22">
        <f t="shared" si="21"/>
        <v>7</v>
      </c>
      <c r="AG37" s="22">
        <f t="shared" si="22"/>
        <v>7</v>
      </c>
    </row>
    <row r="38">
      <c r="A38" s="308">
        <f t="shared" si="1"/>
        <v>21</v>
      </c>
      <c r="B38" s="309" t="s">
        <v>3056</v>
      </c>
      <c r="C38" s="310" t="s">
        <v>7365</v>
      </c>
      <c r="D38" s="310">
        <v>10.0</v>
      </c>
      <c r="E38" s="308">
        <f t="shared" si="28"/>
        <v>200</v>
      </c>
      <c r="F38" s="311">
        <f t="shared" si="2"/>
        <v>28</v>
      </c>
      <c r="G38" s="311">
        <f t="shared" si="3"/>
        <v>17.59</v>
      </c>
      <c r="H38" s="311">
        <f t="shared" si="4"/>
        <v>3518</v>
      </c>
      <c r="I38" s="245">
        <v>15.5</v>
      </c>
      <c r="J38" s="246">
        <f t="shared" si="5"/>
        <v>3100</v>
      </c>
      <c r="N38" s="7">
        <v>28.0</v>
      </c>
      <c r="O38" s="252">
        <f t="shared" si="6"/>
        <v>0.4464285714</v>
      </c>
      <c r="P38" s="9">
        <v>5.0</v>
      </c>
      <c r="Q38" s="22">
        <f t="shared" si="7"/>
        <v>14.76</v>
      </c>
      <c r="R38" s="22">
        <f t="shared" si="25"/>
        <v>0.74</v>
      </c>
      <c r="S38" s="22">
        <f t="shared" si="9"/>
        <v>15.5</v>
      </c>
      <c r="T38" s="248">
        <f t="shared" si="10"/>
        <v>0</v>
      </c>
      <c r="V38" s="252">
        <f t="shared" si="11"/>
        <v>0.4017857143</v>
      </c>
      <c r="W38" s="1">
        <f t="shared" si="12"/>
        <v>5</v>
      </c>
      <c r="X38" s="22">
        <f t="shared" si="13"/>
        <v>16.75</v>
      </c>
      <c r="Y38" s="22">
        <f t="shared" si="14"/>
        <v>0.84</v>
      </c>
      <c r="Z38" s="22">
        <f t="shared" si="15"/>
        <v>17.59</v>
      </c>
      <c r="AA38" s="22">
        <f t="shared" si="16"/>
        <v>10.41</v>
      </c>
      <c r="AB38" s="252">
        <f t="shared" si="17"/>
        <v>0.3794642857</v>
      </c>
      <c r="AC38" s="1">
        <f t="shared" si="18"/>
        <v>5</v>
      </c>
      <c r="AD38" s="22">
        <f t="shared" si="19"/>
        <v>17.38</v>
      </c>
      <c r="AE38" s="22">
        <f t="shared" si="20"/>
        <v>0.87</v>
      </c>
      <c r="AF38" s="22">
        <f t="shared" si="21"/>
        <v>18.25</v>
      </c>
      <c r="AG38" s="22">
        <f t="shared" si="22"/>
        <v>9.75</v>
      </c>
    </row>
    <row r="39">
      <c r="A39" s="308">
        <f t="shared" si="1"/>
        <v>22</v>
      </c>
      <c r="B39" s="309" t="s">
        <v>2039</v>
      </c>
      <c r="C39" s="310" t="s">
        <v>7365</v>
      </c>
      <c r="D39" s="310">
        <v>1.0</v>
      </c>
      <c r="E39" s="308">
        <f t="shared" ref="E39:E40" si="29">D39*N$1</f>
        <v>10</v>
      </c>
      <c r="F39" s="311">
        <f t="shared" si="2"/>
        <v>75</v>
      </c>
      <c r="G39" s="311">
        <f t="shared" si="3"/>
        <v>64.1</v>
      </c>
      <c r="H39" s="311">
        <f t="shared" si="4"/>
        <v>641</v>
      </c>
      <c r="I39" s="245">
        <v>59.5</v>
      </c>
      <c r="J39" s="246">
        <f t="shared" si="5"/>
        <v>595</v>
      </c>
      <c r="N39" s="7">
        <v>75.0</v>
      </c>
      <c r="O39" s="252">
        <f t="shared" si="6"/>
        <v>0.2066666667</v>
      </c>
      <c r="P39" s="9">
        <v>5.0</v>
      </c>
      <c r="Q39" s="22">
        <f t="shared" si="7"/>
        <v>56.67</v>
      </c>
      <c r="R39" s="22">
        <f t="shared" si="25"/>
        <v>2.83</v>
      </c>
      <c r="S39" s="22">
        <f t="shared" si="9"/>
        <v>59.5</v>
      </c>
      <c r="T39" s="248">
        <f t="shared" si="10"/>
        <v>0</v>
      </c>
      <c r="V39" s="252">
        <f t="shared" si="11"/>
        <v>0.186</v>
      </c>
      <c r="W39" s="1">
        <f t="shared" si="12"/>
        <v>5</v>
      </c>
      <c r="X39" s="22">
        <f t="shared" si="13"/>
        <v>61.05</v>
      </c>
      <c r="Y39" s="22">
        <f t="shared" si="14"/>
        <v>3.05</v>
      </c>
      <c r="Z39" s="22">
        <f t="shared" si="15"/>
        <v>64.1</v>
      </c>
      <c r="AA39" s="22">
        <f t="shared" si="16"/>
        <v>10.9</v>
      </c>
      <c r="AB39" s="252">
        <f t="shared" si="17"/>
        <v>0.1756666667</v>
      </c>
      <c r="AC39" s="1">
        <f t="shared" si="18"/>
        <v>5</v>
      </c>
      <c r="AD39" s="22">
        <f t="shared" si="19"/>
        <v>61.83</v>
      </c>
      <c r="AE39" s="22">
        <f t="shared" si="20"/>
        <v>3.09</v>
      </c>
      <c r="AF39" s="22">
        <f t="shared" si="21"/>
        <v>64.92</v>
      </c>
      <c r="AG39" s="22">
        <f t="shared" si="22"/>
        <v>10.08</v>
      </c>
    </row>
    <row r="40">
      <c r="A40" s="308">
        <f t="shared" si="1"/>
        <v>23</v>
      </c>
      <c r="B40" s="309" t="s">
        <v>4586</v>
      </c>
      <c r="C40" s="310" t="s">
        <v>7365</v>
      </c>
      <c r="D40" s="310">
        <v>1.0</v>
      </c>
      <c r="E40" s="308">
        <f t="shared" si="29"/>
        <v>10</v>
      </c>
      <c r="F40" s="311">
        <f t="shared" si="2"/>
        <v>240</v>
      </c>
      <c r="G40" s="311">
        <f t="shared" si="3"/>
        <v>166.95</v>
      </c>
      <c r="H40" s="311">
        <f t="shared" si="4"/>
        <v>1669.5</v>
      </c>
      <c r="I40" s="245">
        <v>150.0</v>
      </c>
      <c r="J40" s="246">
        <f t="shared" si="5"/>
        <v>1500</v>
      </c>
      <c r="N40" s="7">
        <v>240.0</v>
      </c>
      <c r="O40" s="252">
        <f t="shared" si="6"/>
        <v>0.375</v>
      </c>
      <c r="P40" s="9">
        <v>5.0</v>
      </c>
      <c r="Q40" s="22">
        <f t="shared" si="7"/>
        <v>142.86</v>
      </c>
      <c r="R40" s="22">
        <f t="shared" si="25"/>
        <v>7.14</v>
      </c>
      <c r="S40" s="22">
        <f t="shared" si="9"/>
        <v>150</v>
      </c>
      <c r="T40" s="248">
        <f t="shared" si="10"/>
        <v>0</v>
      </c>
      <c r="V40" s="252">
        <f t="shared" si="11"/>
        <v>0.3375</v>
      </c>
      <c r="W40" s="1">
        <f t="shared" si="12"/>
        <v>5</v>
      </c>
      <c r="X40" s="22">
        <f t="shared" si="13"/>
        <v>159</v>
      </c>
      <c r="Y40" s="22">
        <f t="shared" si="14"/>
        <v>7.95</v>
      </c>
      <c r="Z40" s="22">
        <f t="shared" si="15"/>
        <v>166.95</v>
      </c>
      <c r="AA40" s="22">
        <f t="shared" si="16"/>
        <v>73.05</v>
      </c>
      <c r="AB40" s="252">
        <f t="shared" si="17"/>
        <v>0.31875</v>
      </c>
      <c r="AC40" s="1">
        <f t="shared" si="18"/>
        <v>5</v>
      </c>
      <c r="AD40" s="22">
        <f t="shared" si="19"/>
        <v>163.5</v>
      </c>
      <c r="AE40" s="22">
        <f t="shared" si="20"/>
        <v>8.18</v>
      </c>
      <c r="AF40" s="22">
        <f t="shared" si="21"/>
        <v>171.68</v>
      </c>
      <c r="AG40" s="22">
        <f t="shared" si="22"/>
        <v>68.32</v>
      </c>
    </row>
    <row r="41">
      <c r="A41" s="308">
        <f t="shared" si="1"/>
        <v>24</v>
      </c>
      <c r="B41" s="309" t="s">
        <v>4597</v>
      </c>
      <c r="C41" s="310" t="s">
        <v>7365</v>
      </c>
      <c r="D41" s="310">
        <v>2.0</v>
      </c>
      <c r="E41" s="310">
        <v>100.0</v>
      </c>
      <c r="F41" s="311">
        <f t="shared" si="2"/>
        <v>3.99</v>
      </c>
      <c r="G41" s="311">
        <f t="shared" si="3"/>
        <v>3.99</v>
      </c>
      <c r="H41" s="311">
        <f t="shared" si="4"/>
        <v>399</v>
      </c>
      <c r="I41" s="245">
        <v>3.99</v>
      </c>
      <c r="J41" s="246">
        <f t="shared" si="5"/>
        <v>399</v>
      </c>
      <c r="N41" s="7">
        <v>3.99</v>
      </c>
      <c r="O41" s="252">
        <f t="shared" si="6"/>
        <v>0</v>
      </c>
      <c r="P41" s="9">
        <v>5.0</v>
      </c>
      <c r="Q41" s="22">
        <f t="shared" si="7"/>
        <v>3.8</v>
      </c>
      <c r="R41" s="22">
        <f t="shared" si="25"/>
        <v>0.19</v>
      </c>
      <c r="S41" s="22">
        <f t="shared" si="9"/>
        <v>3.99</v>
      </c>
      <c r="T41" s="248">
        <f t="shared" si="10"/>
        <v>0</v>
      </c>
      <c r="V41" s="22">
        <f t="shared" si="11"/>
        <v>0</v>
      </c>
      <c r="W41" s="1">
        <f t="shared" si="12"/>
        <v>5</v>
      </c>
      <c r="X41" s="22">
        <f t="shared" si="13"/>
        <v>3.8</v>
      </c>
      <c r="Y41" s="22">
        <f t="shared" si="14"/>
        <v>0.19</v>
      </c>
      <c r="Z41" s="22">
        <f t="shared" si="15"/>
        <v>3.99</v>
      </c>
      <c r="AA41" s="22">
        <f t="shared" si="16"/>
        <v>0</v>
      </c>
      <c r="AB41" s="22">
        <f t="shared" si="17"/>
        <v>0</v>
      </c>
      <c r="AC41" s="1">
        <f t="shared" si="18"/>
        <v>5</v>
      </c>
      <c r="AD41" s="22">
        <f t="shared" si="19"/>
        <v>3.8</v>
      </c>
      <c r="AE41" s="22">
        <f t="shared" si="20"/>
        <v>0.19</v>
      </c>
      <c r="AF41" s="22">
        <f t="shared" si="21"/>
        <v>3.99</v>
      </c>
      <c r="AG41" s="22">
        <f t="shared" si="22"/>
        <v>0</v>
      </c>
    </row>
    <row r="42">
      <c r="A42" s="308">
        <f t="shared" si="1"/>
        <v>25</v>
      </c>
      <c r="B42" s="309" t="s">
        <v>2794</v>
      </c>
      <c r="C42" s="310" t="s">
        <v>7365</v>
      </c>
      <c r="D42" s="310">
        <v>1.0</v>
      </c>
      <c r="E42" s="308">
        <f t="shared" ref="E42:E43" si="30">D42*N$1</f>
        <v>10</v>
      </c>
      <c r="F42" s="311">
        <f t="shared" si="2"/>
        <v>70</v>
      </c>
      <c r="G42" s="311">
        <f t="shared" si="3"/>
        <v>50.82</v>
      </c>
      <c r="H42" s="311">
        <f t="shared" si="4"/>
        <v>508.2</v>
      </c>
      <c r="I42" s="245">
        <v>46.0</v>
      </c>
      <c r="J42" s="246">
        <f t="shared" si="5"/>
        <v>460</v>
      </c>
      <c r="N42" s="7">
        <v>70.0</v>
      </c>
      <c r="O42" s="252">
        <f t="shared" si="6"/>
        <v>0.3428571429</v>
      </c>
      <c r="P42" s="9">
        <v>5.0</v>
      </c>
      <c r="Q42" s="22">
        <f t="shared" si="7"/>
        <v>43.81</v>
      </c>
      <c r="R42" s="22">
        <f t="shared" si="25"/>
        <v>2.19</v>
      </c>
      <c r="S42" s="22">
        <f t="shared" si="9"/>
        <v>46</v>
      </c>
      <c r="T42" s="248">
        <f t="shared" si="10"/>
        <v>0</v>
      </c>
      <c r="V42" s="252">
        <f t="shared" si="11"/>
        <v>0.3085714286</v>
      </c>
      <c r="W42" s="1">
        <f t="shared" si="12"/>
        <v>5</v>
      </c>
      <c r="X42" s="22">
        <f t="shared" si="13"/>
        <v>48.4</v>
      </c>
      <c r="Y42" s="22">
        <f t="shared" si="14"/>
        <v>2.42</v>
      </c>
      <c r="Z42" s="22">
        <f t="shared" si="15"/>
        <v>50.82</v>
      </c>
      <c r="AA42" s="22">
        <f t="shared" si="16"/>
        <v>19.18</v>
      </c>
      <c r="AB42" s="252">
        <f t="shared" si="17"/>
        <v>0.2914285714</v>
      </c>
      <c r="AC42" s="1">
        <f t="shared" si="18"/>
        <v>5</v>
      </c>
      <c r="AD42" s="22">
        <f t="shared" si="19"/>
        <v>49.6</v>
      </c>
      <c r="AE42" s="22">
        <f t="shared" si="20"/>
        <v>2.48</v>
      </c>
      <c r="AF42" s="22">
        <f t="shared" si="21"/>
        <v>52.08</v>
      </c>
      <c r="AG42" s="22">
        <f t="shared" si="22"/>
        <v>17.92</v>
      </c>
    </row>
    <row r="43">
      <c r="A43" s="308">
        <f t="shared" si="1"/>
        <v>26</v>
      </c>
      <c r="B43" s="309" t="s">
        <v>3865</v>
      </c>
      <c r="C43" s="310" t="s">
        <v>7365</v>
      </c>
      <c r="D43" s="310">
        <v>2.0</v>
      </c>
      <c r="E43" s="308">
        <f t="shared" si="30"/>
        <v>20</v>
      </c>
      <c r="F43" s="311">
        <f t="shared" si="2"/>
        <v>82</v>
      </c>
      <c r="G43" s="311">
        <f t="shared" si="3"/>
        <v>33.18</v>
      </c>
      <c r="H43" s="311">
        <f t="shared" si="4"/>
        <v>663.6</v>
      </c>
      <c r="I43" s="245">
        <v>26.0</v>
      </c>
      <c r="J43" s="246">
        <f t="shared" si="5"/>
        <v>520</v>
      </c>
      <c r="N43" s="7">
        <v>82.0</v>
      </c>
      <c r="O43" s="252">
        <f t="shared" si="6"/>
        <v>0.6829268293</v>
      </c>
      <c r="P43" s="9">
        <v>5.0</v>
      </c>
      <c r="Q43" s="22">
        <f t="shared" si="7"/>
        <v>24.76</v>
      </c>
      <c r="R43" s="22">
        <f t="shared" si="25"/>
        <v>1.24</v>
      </c>
      <c r="S43" s="22">
        <f t="shared" si="9"/>
        <v>26</v>
      </c>
      <c r="T43" s="248">
        <f t="shared" si="10"/>
        <v>0</v>
      </c>
      <c r="V43" s="252">
        <f t="shared" si="11"/>
        <v>0.6146341463</v>
      </c>
      <c r="W43" s="1">
        <f t="shared" si="12"/>
        <v>5</v>
      </c>
      <c r="X43" s="22">
        <f t="shared" si="13"/>
        <v>31.6</v>
      </c>
      <c r="Y43" s="22">
        <f t="shared" si="14"/>
        <v>1.58</v>
      </c>
      <c r="Z43" s="22">
        <f t="shared" si="15"/>
        <v>33.18</v>
      </c>
      <c r="AA43" s="22">
        <f t="shared" si="16"/>
        <v>48.82</v>
      </c>
      <c r="AB43" s="252">
        <f t="shared" si="17"/>
        <v>0.5804878049</v>
      </c>
      <c r="AC43" s="1">
        <f t="shared" si="18"/>
        <v>5</v>
      </c>
      <c r="AD43" s="22">
        <f t="shared" si="19"/>
        <v>34.4</v>
      </c>
      <c r="AE43" s="22">
        <f t="shared" si="20"/>
        <v>1.72</v>
      </c>
      <c r="AF43" s="22">
        <f t="shared" si="21"/>
        <v>36.12</v>
      </c>
      <c r="AG43" s="22">
        <f t="shared" si="22"/>
        <v>45.88</v>
      </c>
    </row>
    <row r="44">
      <c r="A44" s="308">
        <f t="shared" si="1"/>
        <v>27</v>
      </c>
      <c r="B44" s="309" t="s">
        <v>3786</v>
      </c>
      <c r="C44" s="310" t="s">
        <v>7365</v>
      </c>
      <c r="D44" s="310">
        <v>4.0</v>
      </c>
      <c r="E44" s="310">
        <v>100.0</v>
      </c>
      <c r="F44" s="311">
        <f t="shared" si="2"/>
        <v>2.5</v>
      </c>
      <c r="G44" s="311">
        <f t="shared" si="3"/>
        <v>2.44</v>
      </c>
      <c r="H44" s="311">
        <f t="shared" si="4"/>
        <v>244</v>
      </c>
      <c r="I44" s="245">
        <v>2.3</v>
      </c>
      <c r="J44" s="246">
        <f t="shared" si="5"/>
        <v>230</v>
      </c>
      <c r="N44" s="7">
        <v>2.5</v>
      </c>
      <c r="O44" s="252">
        <f t="shared" si="6"/>
        <v>0.08</v>
      </c>
      <c r="P44" s="9">
        <v>5.0</v>
      </c>
      <c r="Q44" s="22">
        <f t="shared" si="7"/>
        <v>2.19</v>
      </c>
      <c r="R44" s="22">
        <f t="shared" si="25"/>
        <v>0.11</v>
      </c>
      <c r="S44" s="22">
        <f t="shared" si="9"/>
        <v>2.3</v>
      </c>
      <c r="T44" s="248">
        <f t="shared" si="10"/>
        <v>0</v>
      </c>
      <c r="V44" s="252">
        <f t="shared" si="11"/>
        <v>0.072</v>
      </c>
      <c r="W44" s="1">
        <f t="shared" si="12"/>
        <v>5</v>
      </c>
      <c r="X44" s="22">
        <f t="shared" si="13"/>
        <v>2.32</v>
      </c>
      <c r="Y44" s="22">
        <f t="shared" si="14"/>
        <v>0.12</v>
      </c>
      <c r="Z44" s="22">
        <f t="shared" si="15"/>
        <v>2.44</v>
      </c>
      <c r="AA44" s="22">
        <f t="shared" si="16"/>
        <v>0.06</v>
      </c>
      <c r="AB44" s="252">
        <f t="shared" si="17"/>
        <v>0.068</v>
      </c>
      <c r="AC44" s="1">
        <f t="shared" si="18"/>
        <v>5</v>
      </c>
      <c r="AD44" s="22">
        <f t="shared" si="19"/>
        <v>2.33</v>
      </c>
      <c r="AE44" s="22">
        <f t="shared" si="20"/>
        <v>0.12</v>
      </c>
      <c r="AF44" s="22">
        <f t="shared" si="21"/>
        <v>2.45</v>
      </c>
      <c r="AG44" s="22">
        <f t="shared" si="22"/>
        <v>0.05</v>
      </c>
    </row>
    <row r="45">
      <c r="A45" s="308">
        <f t="shared" si="1"/>
        <v>28</v>
      </c>
      <c r="B45" s="309" t="s">
        <v>4602</v>
      </c>
      <c r="C45" s="310" t="s">
        <v>7365</v>
      </c>
      <c r="D45" s="310">
        <v>1.0</v>
      </c>
      <c r="E45" s="310">
        <v>2.0</v>
      </c>
      <c r="F45" s="311">
        <f t="shared" si="2"/>
        <v>198</v>
      </c>
      <c r="G45" s="311">
        <f t="shared" si="3"/>
        <v>190.89</v>
      </c>
      <c r="H45" s="311">
        <f t="shared" si="4"/>
        <v>381.78</v>
      </c>
      <c r="I45" s="245">
        <v>180.0</v>
      </c>
      <c r="J45" s="246">
        <f t="shared" si="5"/>
        <v>360</v>
      </c>
      <c r="N45" s="7">
        <v>198.0</v>
      </c>
      <c r="O45" s="252">
        <f t="shared" si="6"/>
        <v>0.09090909091</v>
      </c>
      <c r="P45" s="9">
        <v>5.0</v>
      </c>
      <c r="Q45" s="22">
        <f t="shared" si="7"/>
        <v>171.43</v>
      </c>
      <c r="R45" s="22">
        <f t="shared" si="25"/>
        <v>8.57</v>
      </c>
      <c r="S45" s="22">
        <f t="shared" si="9"/>
        <v>180</v>
      </c>
      <c r="T45" s="248">
        <f t="shared" si="10"/>
        <v>0</v>
      </c>
      <c r="V45" s="252">
        <f t="shared" si="11"/>
        <v>0.08181818182</v>
      </c>
      <c r="W45" s="1">
        <f t="shared" si="12"/>
        <v>5</v>
      </c>
      <c r="X45" s="22">
        <f t="shared" si="13"/>
        <v>181.8</v>
      </c>
      <c r="Y45" s="22">
        <f t="shared" si="14"/>
        <v>9.09</v>
      </c>
      <c r="Z45" s="22">
        <f t="shared" si="15"/>
        <v>190.89</v>
      </c>
      <c r="AA45" s="22">
        <f t="shared" si="16"/>
        <v>7.11</v>
      </c>
      <c r="AB45" s="252">
        <f t="shared" si="17"/>
        <v>0.07727272727</v>
      </c>
      <c r="AC45" s="1">
        <f t="shared" si="18"/>
        <v>5</v>
      </c>
      <c r="AD45" s="22">
        <f t="shared" si="19"/>
        <v>182.7</v>
      </c>
      <c r="AE45" s="22">
        <f t="shared" si="20"/>
        <v>9.14</v>
      </c>
      <c r="AF45" s="22">
        <f t="shared" si="21"/>
        <v>191.84</v>
      </c>
      <c r="AG45" s="22">
        <f t="shared" si="22"/>
        <v>6.16</v>
      </c>
    </row>
    <row r="46">
      <c r="A46" s="308">
        <f t="shared" si="1"/>
        <v>29</v>
      </c>
      <c r="B46" s="309" t="s">
        <v>4617</v>
      </c>
      <c r="C46" s="310" t="s">
        <v>7365</v>
      </c>
      <c r="D46" s="310">
        <v>1.0</v>
      </c>
      <c r="E46" s="310">
        <v>2.0</v>
      </c>
      <c r="F46" s="311">
        <f t="shared" si="2"/>
        <v>199</v>
      </c>
      <c r="G46" s="311">
        <f t="shared" si="3"/>
        <v>191</v>
      </c>
      <c r="H46" s="311">
        <f t="shared" si="4"/>
        <v>382</v>
      </c>
      <c r="I46" s="245">
        <v>180.0</v>
      </c>
      <c r="J46" s="246">
        <f t="shared" si="5"/>
        <v>360</v>
      </c>
      <c r="N46" s="7">
        <v>199.0</v>
      </c>
      <c r="O46" s="252">
        <f t="shared" si="6"/>
        <v>0.09547738693</v>
      </c>
      <c r="P46" s="9">
        <v>5.0</v>
      </c>
      <c r="Q46" s="22">
        <f t="shared" si="7"/>
        <v>171.43</v>
      </c>
      <c r="R46" s="22">
        <f t="shared" si="25"/>
        <v>8.57</v>
      </c>
      <c r="S46" s="22">
        <f t="shared" si="9"/>
        <v>180</v>
      </c>
      <c r="T46" s="248">
        <f t="shared" si="10"/>
        <v>0</v>
      </c>
      <c r="V46" s="252">
        <f t="shared" si="11"/>
        <v>0.08592964824</v>
      </c>
      <c r="W46" s="1">
        <f t="shared" si="12"/>
        <v>5</v>
      </c>
      <c r="X46" s="22">
        <f t="shared" si="13"/>
        <v>181.9</v>
      </c>
      <c r="Y46" s="22">
        <f t="shared" si="14"/>
        <v>9.1</v>
      </c>
      <c r="Z46" s="22">
        <f t="shared" si="15"/>
        <v>191</v>
      </c>
      <c r="AA46" s="22">
        <f t="shared" si="16"/>
        <v>8</v>
      </c>
      <c r="AB46" s="252">
        <f t="shared" si="17"/>
        <v>0.08115577889</v>
      </c>
      <c r="AC46" s="1">
        <f t="shared" si="18"/>
        <v>5</v>
      </c>
      <c r="AD46" s="22">
        <f t="shared" si="19"/>
        <v>182.85</v>
      </c>
      <c r="AE46" s="22">
        <f t="shared" si="20"/>
        <v>9.14</v>
      </c>
      <c r="AF46" s="22">
        <f t="shared" si="21"/>
        <v>191.99</v>
      </c>
      <c r="AG46" s="22">
        <f t="shared" si="22"/>
        <v>7.01</v>
      </c>
    </row>
    <row r="47">
      <c r="A47" s="308">
        <f t="shared" si="1"/>
        <v>30</v>
      </c>
      <c r="B47" s="309" t="s">
        <v>4629</v>
      </c>
      <c r="C47" s="310" t="s">
        <v>7365</v>
      </c>
      <c r="D47" s="310">
        <v>1.0</v>
      </c>
      <c r="E47" s="310">
        <v>20.0</v>
      </c>
      <c r="F47" s="311">
        <f t="shared" si="2"/>
        <v>375</v>
      </c>
      <c r="G47" s="311">
        <f t="shared" si="3"/>
        <v>326.42</v>
      </c>
      <c r="H47" s="311">
        <f t="shared" si="4"/>
        <v>6528.4</v>
      </c>
      <c r="I47" s="245">
        <v>303.75</v>
      </c>
      <c r="J47" s="246">
        <f t="shared" si="5"/>
        <v>6075</v>
      </c>
      <c r="N47" s="7">
        <v>375.0</v>
      </c>
      <c r="O47" s="252">
        <f t="shared" si="6"/>
        <v>0.19</v>
      </c>
      <c r="P47" s="9">
        <v>5.0</v>
      </c>
      <c r="Q47" s="22">
        <f t="shared" si="7"/>
        <v>289.29</v>
      </c>
      <c r="R47" s="22">
        <f t="shared" si="25"/>
        <v>14.46</v>
      </c>
      <c r="S47" s="22">
        <f t="shared" si="9"/>
        <v>303.75</v>
      </c>
      <c r="T47" s="248">
        <f t="shared" si="10"/>
        <v>0</v>
      </c>
      <c r="V47" s="252">
        <f t="shared" si="11"/>
        <v>0.171</v>
      </c>
      <c r="W47" s="1">
        <f t="shared" si="12"/>
        <v>5</v>
      </c>
      <c r="X47" s="22">
        <f t="shared" si="13"/>
        <v>310.88</v>
      </c>
      <c r="Y47" s="22">
        <f t="shared" si="14"/>
        <v>15.54</v>
      </c>
      <c r="Z47" s="22">
        <f t="shared" si="15"/>
        <v>326.42</v>
      </c>
      <c r="AA47" s="22">
        <f t="shared" si="16"/>
        <v>48.58</v>
      </c>
      <c r="AB47" s="252">
        <f t="shared" si="17"/>
        <v>0.1615</v>
      </c>
      <c r="AC47" s="1">
        <f t="shared" si="18"/>
        <v>5</v>
      </c>
      <c r="AD47" s="22">
        <f t="shared" si="19"/>
        <v>314.44</v>
      </c>
      <c r="AE47" s="22">
        <f t="shared" si="20"/>
        <v>15.72</v>
      </c>
      <c r="AF47" s="22">
        <f t="shared" si="21"/>
        <v>330.16</v>
      </c>
      <c r="AG47" s="22">
        <f t="shared" si="22"/>
        <v>44.84</v>
      </c>
    </row>
    <row r="48">
      <c r="A48" s="308">
        <f t="shared" si="1"/>
        <v>31</v>
      </c>
      <c r="B48" s="309" t="s">
        <v>3150</v>
      </c>
      <c r="C48" s="310" t="s">
        <v>7365</v>
      </c>
      <c r="D48" s="310">
        <v>1.0</v>
      </c>
      <c r="E48" s="308">
        <f t="shared" ref="E48:E50" si="31">D48*N$1*Q$1</f>
        <v>20</v>
      </c>
      <c r="F48" s="311">
        <f t="shared" si="2"/>
        <v>269</v>
      </c>
      <c r="G48" s="311">
        <f t="shared" si="3"/>
        <v>231.42</v>
      </c>
      <c r="H48" s="311">
        <f t="shared" si="4"/>
        <v>4628.4</v>
      </c>
      <c r="I48" s="245">
        <v>215.0</v>
      </c>
      <c r="J48" s="246">
        <f t="shared" si="5"/>
        <v>4300</v>
      </c>
      <c r="N48" s="7">
        <v>269.0</v>
      </c>
      <c r="O48" s="252">
        <f t="shared" si="6"/>
        <v>0.2007434944</v>
      </c>
      <c r="P48" s="9">
        <v>5.0</v>
      </c>
      <c r="Q48" s="22">
        <f t="shared" si="7"/>
        <v>204.76</v>
      </c>
      <c r="R48" s="22">
        <f t="shared" si="25"/>
        <v>10.24</v>
      </c>
      <c r="S48" s="22">
        <f t="shared" si="9"/>
        <v>215</v>
      </c>
      <c r="T48" s="248">
        <f t="shared" si="10"/>
        <v>0</v>
      </c>
      <c r="V48" s="252">
        <f t="shared" si="11"/>
        <v>0.180669145</v>
      </c>
      <c r="W48" s="1">
        <f t="shared" si="12"/>
        <v>5</v>
      </c>
      <c r="X48" s="22">
        <f t="shared" si="13"/>
        <v>220.4</v>
      </c>
      <c r="Y48" s="22">
        <f t="shared" si="14"/>
        <v>11.02</v>
      </c>
      <c r="Z48" s="22">
        <f t="shared" si="15"/>
        <v>231.42</v>
      </c>
      <c r="AA48" s="22">
        <f t="shared" si="16"/>
        <v>37.58</v>
      </c>
      <c r="AB48" s="252">
        <f t="shared" si="17"/>
        <v>0.1706319703</v>
      </c>
      <c r="AC48" s="1">
        <f t="shared" si="18"/>
        <v>5</v>
      </c>
      <c r="AD48" s="22">
        <f t="shared" si="19"/>
        <v>223.1</v>
      </c>
      <c r="AE48" s="22">
        <f t="shared" si="20"/>
        <v>11.16</v>
      </c>
      <c r="AF48" s="22">
        <f t="shared" si="21"/>
        <v>234.26</v>
      </c>
      <c r="AG48" s="22">
        <f t="shared" si="22"/>
        <v>34.74</v>
      </c>
    </row>
    <row r="49">
      <c r="A49" s="308">
        <f t="shared" si="1"/>
        <v>32</v>
      </c>
      <c r="B49" s="309" t="s">
        <v>418</v>
      </c>
      <c r="C49" s="310" t="s">
        <v>7365</v>
      </c>
      <c r="D49" s="310">
        <v>1.0</v>
      </c>
      <c r="E49" s="308">
        <f t="shared" si="31"/>
        <v>20</v>
      </c>
      <c r="F49" s="311">
        <f t="shared" si="2"/>
        <v>164</v>
      </c>
      <c r="G49" s="311">
        <f t="shared" si="3"/>
        <v>113.19</v>
      </c>
      <c r="H49" s="311">
        <f t="shared" si="4"/>
        <v>2263.8</v>
      </c>
      <c r="I49" s="245">
        <v>101.56</v>
      </c>
      <c r="J49" s="246">
        <f t="shared" si="5"/>
        <v>2031.2</v>
      </c>
      <c r="N49" s="7">
        <v>164.0</v>
      </c>
      <c r="O49" s="252">
        <f t="shared" si="6"/>
        <v>0.3807317073</v>
      </c>
      <c r="P49" s="9">
        <v>5.0</v>
      </c>
      <c r="Q49" s="22">
        <f t="shared" si="7"/>
        <v>96.72</v>
      </c>
      <c r="R49" s="22">
        <f t="shared" si="25"/>
        <v>4.84</v>
      </c>
      <c r="S49" s="22">
        <f t="shared" si="9"/>
        <v>101.56</v>
      </c>
      <c r="T49" s="248">
        <f t="shared" si="10"/>
        <v>0</v>
      </c>
      <c r="V49" s="252">
        <f t="shared" si="11"/>
        <v>0.3426585366</v>
      </c>
      <c r="W49" s="1">
        <f t="shared" si="12"/>
        <v>5</v>
      </c>
      <c r="X49" s="22">
        <f t="shared" si="13"/>
        <v>107.8</v>
      </c>
      <c r="Y49" s="22">
        <f t="shared" si="14"/>
        <v>5.39</v>
      </c>
      <c r="Z49" s="22">
        <f t="shared" si="15"/>
        <v>113.19</v>
      </c>
      <c r="AA49" s="22">
        <f t="shared" si="16"/>
        <v>50.81</v>
      </c>
      <c r="AB49" s="252">
        <f t="shared" si="17"/>
        <v>0.3236219512</v>
      </c>
      <c r="AC49" s="1">
        <f t="shared" si="18"/>
        <v>5</v>
      </c>
      <c r="AD49" s="22">
        <f t="shared" si="19"/>
        <v>110.93</v>
      </c>
      <c r="AE49" s="22">
        <f t="shared" si="20"/>
        <v>5.55</v>
      </c>
      <c r="AF49" s="22">
        <f t="shared" si="21"/>
        <v>116.48</v>
      </c>
      <c r="AG49" s="22">
        <f t="shared" si="22"/>
        <v>47.52</v>
      </c>
    </row>
    <row r="50">
      <c r="A50" s="308">
        <f t="shared" si="1"/>
        <v>33</v>
      </c>
      <c r="B50" s="309" t="s">
        <v>112</v>
      </c>
      <c r="C50" s="310" t="s">
        <v>7365</v>
      </c>
      <c r="D50" s="310">
        <v>1.0</v>
      </c>
      <c r="E50" s="308">
        <f t="shared" si="31"/>
        <v>20</v>
      </c>
      <c r="F50" s="311">
        <f t="shared" si="2"/>
        <v>193.59</v>
      </c>
      <c r="G50" s="311">
        <f t="shared" si="3"/>
        <v>131.92</v>
      </c>
      <c r="H50" s="311">
        <f t="shared" si="4"/>
        <v>2638.4</v>
      </c>
      <c r="I50" s="245">
        <v>118.09</v>
      </c>
      <c r="J50" s="246">
        <f t="shared" si="5"/>
        <v>2361.8</v>
      </c>
      <c r="N50" s="7">
        <v>193.59</v>
      </c>
      <c r="O50" s="252">
        <f t="shared" si="6"/>
        <v>0.3899994834</v>
      </c>
      <c r="P50" s="9">
        <v>5.0</v>
      </c>
      <c r="Q50" s="22">
        <f t="shared" si="7"/>
        <v>112.47</v>
      </c>
      <c r="R50" s="22">
        <f t="shared" si="25"/>
        <v>5.62</v>
      </c>
      <c r="S50" s="22">
        <f t="shared" si="9"/>
        <v>118.09</v>
      </c>
      <c r="T50" s="248">
        <f t="shared" si="10"/>
        <v>0</v>
      </c>
      <c r="V50" s="252">
        <f t="shared" si="11"/>
        <v>0.3509995351</v>
      </c>
      <c r="W50" s="1">
        <f t="shared" si="12"/>
        <v>5</v>
      </c>
      <c r="X50" s="22">
        <f t="shared" si="13"/>
        <v>125.64</v>
      </c>
      <c r="Y50" s="22">
        <f t="shared" si="14"/>
        <v>6.28</v>
      </c>
      <c r="Z50" s="22">
        <f t="shared" si="15"/>
        <v>131.92</v>
      </c>
      <c r="AA50" s="22">
        <f t="shared" si="16"/>
        <v>61.67</v>
      </c>
      <c r="AB50" s="252">
        <f t="shared" si="17"/>
        <v>0.3314995609</v>
      </c>
      <c r="AC50" s="1">
        <f t="shared" si="18"/>
        <v>5</v>
      </c>
      <c r="AD50" s="22">
        <f t="shared" si="19"/>
        <v>129.42</v>
      </c>
      <c r="AE50" s="22">
        <f t="shared" si="20"/>
        <v>6.47</v>
      </c>
      <c r="AF50" s="22">
        <f t="shared" si="21"/>
        <v>135.89</v>
      </c>
      <c r="AG50" s="22">
        <f t="shared" si="22"/>
        <v>57.7</v>
      </c>
    </row>
    <row r="51">
      <c r="A51" s="308">
        <f t="shared" si="1"/>
        <v>34</v>
      </c>
      <c r="B51" s="309" t="s">
        <v>4520</v>
      </c>
      <c r="C51" s="310" t="s">
        <v>7365</v>
      </c>
      <c r="D51" s="310">
        <v>1.0</v>
      </c>
      <c r="E51" s="308">
        <f>D51*N$1*Q$1+20</f>
        <v>40</v>
      </c>
      <c r="F51" s="311">
        <f t="shared" si="2"/>
        <v>321</v>
      </c>
      <c r="G51" s="311">
        <f t="shared" si="3"/>
        <v>100.44</v>
      </c>
      <c r="H51" s="311">
        <f t="shared" si="4"/>
        <v>4017.6</v>
      </c>
      <c r="I51" s="245">
        <v>70.62</v>
      </c>
      <c r="J51" s="246">
        <f t="shared" si="5"/>
        <v>2824.8</v>
      </c>
      <c r="N51" s="7">
        <v>321.0</v>
      </c>
      <c r="O51" s="252">
        <f t="shared" si="6"/>
        <v>0.78</v>
      </c>
      <c r="P51" s="9">
        <v>5.0</v>
      </c>
      <c r="Q51" s="22">
        <f t="shared" si="7"/>
        <v>67.26</v>
      </c>
      <c r="R51" s="22">
        <f t="shared" si="25"/>
        <v>3.36</v>
      </c>
      <c r="S51" s="22">
        <f t="shared" si="9"/>
        <v>70.62</v>
      </c>
      <c r="T51" s="248">
        <f t="shared" si="10"/>
        <v>0</v>
      </c>
      <c r="V51" s="252">
        <f t="shared" si="11"/>
        <v>0.702</v>
      </c>
      <c r="W51" s="1">
        <f t="shared" si="12"/>
        <v>5</v>
      </c>
      <c r="X51" s="22">
        <f t="shared" si="13"/>
        <v>95.66</v>
      </c>
      <c r="Y51" s="22">
        <f t="shared" si="14"/>
        <v>4.78</v>
      </c>
      <c r="Z51" s="22">
        <f t="shared" si="15"/>
        <v>100.44</v>
      </c>
      <c r="AA51" s="22">
        <f t="shared" si="16"/>
        <v>220.56</v>
      </c>
      <c r="AB51" s="252">
        <f t="shared" si="17"/>
        <v>0.663</v>
      </c>
      <c r="AC51" s="1">
        <f t="shared" si="18"/>
        <v>5</v>
      </c>
      <c r="AD51" s="22">
        <f t="shared" si="19"/>
        <v>108.18</v>
      </c>
      <c r="AE51" s="22">
        <f t="shared" si="20"/>
        <v>5.41</v>
      </c>
      <c r="AF51" s="22">
        <f t="shared" si="21"/>
        <v>113.59</v>
      </c>
      <c r="AG51" s="22">
        <f t="shared" si="22"/>
        <v>207.41</v>
      </c>
    </row>
    <row r="52">
      <c r="A52" s="308">
        <f t="shared" si="1"/>
        <v>35</v>
      </c>
      <c r="B52" s="309" t="s">
        <v>4632</v>
      </c>
      <c r="C52" s="310" t="s">
        <v>7365</v>
      </c>
      <c r="D52" s="310">
        <v>1.0</v>
      </c>
      <c r="E52" s="310">
        <v>50.0</v>
      </c>
      <c r="F52" s="311">
        <f t="shared" si="2"/>
        <v>96</v>
      </c>
      <c r="G52" s="311">
        <f t="shared" si="3"/>
        <v>50</v>
      </c>
      <c r="H52" s="311">
        <f t="shared" si="4"/>
        <v>2500</v>
      </c>
      <c r="I52" s="245">
        <v>42.24</v>
      </c>
      <c r="J52" s="246">
        <f t="shared" si="5"/>
        <v>2112</v>
      </c>
      <c r="N52" s="7">
        <v>96.0</v>
      </c>
      <c r="O52" s="252">
        <f t="shared" si="6"/>
        <v>0.56</v>
      </c>
      <c r="P52" s="9">
        <v>5.0</v>
      </c>
      <c r="Q52" s="22">
        <f t="shared" si="7"/>
        <v>40.23</v>
      </c>
      <c r="R52" s="22">
        <f t="shared" si="25"/>
        <v>2.01</v>
      </c>
      <c r="S52" s="22">
        <f t="shared" si="9"/>
        <v>42.24</v>
      </c>
      <c r="T52" s="248">
        <f t="shared" si="10"/>
        <v>0</v>
      </c>
      <c r="V52" s="252">
        <f t="shared" si="11"/>
        <v>0.504</v>
      </c>
      <c r="W52" s="1">
        <f t="shared" si="12"/>
        <v>5</v>
      </c>
      <c r="X52" s="22">
        <f t="shared" si="13"/>
        <v>47.62</v>
      </c>
      <c r="Y52" s="22">
        <f t="shared" si="14"/>
        <v>2.38</v>
      </c>
      <c r="Z52" s="22">
        <f t="shared" si="15"/>
        <v>50</v>
      </c>
      <c r="AA52" s="22">
        <f t="shared" si="16"/>
        <v>46</v>
      </c>
      <c r="AB52" s="252">
        <f t="shared" si="17"/>
        <v>0.476</v>
      </c>
      <c r="AC52" s="1">
        <f t="shared" si="18"/>
        <v>5</v>
      </c>
      <c r="AD52" s="22">
        <f t="shared" si="19"/>
        <v>50.3</v>
      </c>
      <c r="AE52" s="22">
        <f t="shared" si="20"/>
        <v>2.52</v>
      </c>
      <c r="AF52" s="22">
        <f t="shared" si="21"/>
        <v>52.82</v>
      </c>
      <c r="AG52" s="22">
        <f t="shared" si="22"/>
        <v>43.18</v>
      </c>
    </row>
    <row r="53">
      <c r="A53" s="308">
        <f t="shared" si="1"/>
        <v>36</v>
      </c>
      <c r="B53" s="309" t="s">
        <v>3897</v>
      </c>
      <c r="C53" s="310" t="s">
        <v>7365</v>
      </c>
      <c r="D53" s="310">
        <v>1.0</v>
      </c>
      <c r="E53" s="310">
        <v>300.0</v>
      </c>
      <c r="F53" s="311">
        <f t="shared" si="2"/>
        <v>15</v>
      </c>
      <c r="G53" s="311">
        <f t="shared" si="3"/>
        <v>6.68</v>
      </c>
      <c r="H53" s="311">
        <f t="shared" si="4"/>
        <v>2004</v>
      </c>
      <c r="I53" s="245">
        <v>5.4</v>
      </c>
      <c r="J53" s="246">
        <f t="shared" si="5"/>
        <v>1620</v>
      </c>
      <c r="N53" s="7">
        <v>15.0</v>
      </c>
      <c r="O53" s="252">
        <f t="shared" si="6"/>
        <v>0.64</v>
      </c>
      <c r="P53" s="9">
        <v>5.0</v>
      </c>
      <c r="Q53" s="22">
        <f t="shared" si="7"/>
        <v>5.14</v>
      </c>
      <c r="R53" s="22">
        <f t="shared" si="25"/>
        <v>0.26</v>
      </c>
      <c r="S53" s="22">
        <f t="shared" si="9"/>
        <v>5.4</v>
      </c>
      <c r="T53" s="248">
        <f t="shared" si="10"/>
        <v>0</v>
      </c>
      <c r="V53" s="252">
        <f t="shared" si="11"/>
        <v>0.576</v>
      </c>
      <c r="W53" s="1">
        <f t="shared" si="12"/>
        <v>5</v>
      </c>
      <c r="X53" s="22">
        <f t="shared" si="13"/>
        <v>6.36</v>
      </c>
      <c r="Y53" s="22">
        <f t="shared" si="14"/>
        <v>0.32</v>
      </c>
      <c r="Z53" s="22">
        <f t="shared" si="15"/>
        <v>6.68</v>
      </c>
      <c r="AA53" s="22">
        <f t="shared" si="16"/>
        <v>8.32</v>
      </c>
      <c r="AB53" s="252">
        <f t="shared" si="17"/>
        <v>0.544</v>
      </c>
      <c r="AC53" s="1">
        <f t="shared" si="18"/>
        <v>5</v>
      </c>
      <c r="AD53" s="22">
        <f t="shared" si="19"/>
        <v>6.84</v>
      </c>
      <c r="AE53" s="22">
        <f t="shared" si="20"/>
        <v>0.34</v>
      </c>
      <c r="AF53" s="22">
        <f t="shared" si="21"/>
        <v>7.18</v>
      </c>
      <c r="AG53" s="22">
        <f t="shared" si="22"/>
        <v>7.82</v>
      </c>
    </row>
    <row r="54">
      <c r="A54" s="308">
        <f t="shared" si="1"/>
        <v>37</v>
      </c>
      <c r="B54" s="309" t="s">
        <v>4688</v>
      </c>
      <c r="C54" s="310" t="s">
        <v>7365</v>
      </c>
      <c r="D54" s="310"/>
      <c r="E54" s="310">
        <v>10.0</v>
      </c>
      <c r="F54" s="311">
        <f t="shared" si="2"/>
        <v>416.5</v>
      </c>
      <c r="G54" s="311">
        <f t="shared" si="3"/>
        <v>137.45</v>
      </c>
      <c r="H54" s="311">
        <f t="shared" si="4"/>
        <v>1374.5</v>
      </c>
      <c r="I54" s="245">
        <v>99.17</v>
      </c>
      <c r="J54" s="246">
        <f t="shared" si="5"/>
        <v>991.7</v>
      </c>
      <c r="N54" s="7">
        <v>416.5</v>
      </c>
      <c r="O54" s="252">
        <f t="shared" si="6"/>
        <v>0.7618967587</v>
      </c>
      <c r="P54" s="9">
        <v>5.0</v>
      </c>
      <c r="Q54" s="22">
        <f t="shared" si="7"/>
        <v>94.45</v>
      </c>
      <c r="R54" s="22">
        <f t="shared" si="25"/>
        <v>4.72</v>
      </c>
      <c r="S54" s="22">
        <f t="shared" si="9"/>
        <v>99.17</v>
      </c>
      <c r="T54" s="248">
        <f t="shared" si="10"/>
        <v>0</v>
      </c>
      <c r="V54" s="252">
        <f t="shared" si="11"/>
        <v>0.6857070828</v>
      </c>
      <c r="W54" s="1">
        <f t="shared" si="12"/>
        <v>5</v>
      </c>
      <c r="X54" s="22">
        <f t="shared" si="13"/>
        <v>130.9</v>
      </c>
      <c r="Y54" s="22">
        <f t="shared" si="14"/>
        <v>6.55</v>
      </c>
      <c r="Z54" s="22">
        <f t="shared" si="15"/>
        <v>137.45</v>
      </c>
      <c r="AA54" s="22">
        <f t="shared" si="16"/>
        <v>279.05</v>
      </c>
      <c r="AB54" s="252">
        <f t="shared" si="17"/>
        <v>0.6476122449</v>
      </c>
      <c r="AC54" s="1">
        <f t="shared" si="18"/>
        <v>5</v>
      </c>
      <c r="AD54" s="22">
        <f t="shared" si="19"/>
        <v>146.77</v>
      </c>
      <c r="AE54" s="22">
        <f t="shared" si="20"/>
        <v>7.34</v>
      </c>
      <c r="AF54" s="22">
        <f t="shared" si="21"/>
        <v>154.11</v>
      </c>
      <c r="AG54" s="22">
        <f t="shared" si="22"/>
        <v>262.39</v>
      </c>
    </row>
    <row r="55">
      <c r="A55" s="308">
        <f t="shared" si="1"/>
        <v>38</v>
      </c>
      <c r="B55" s="309" t="s">
        <v>1947</v>
      </c>
      <c r="C55" s="310" t="s">
        <v>7365</v>
      </c>
      <c r="D55" s="310"/>
      <c r="E55" s="310">
        <v>300.0</v>
      </c>
      <c r="F55" s="311">
        <f t="shared" si="2"/>
        <v>22.5</v>
      </c>
      <c r="G55" s="311">
        <f t="shared" si="3"/>
        <v>22.5</v>
      </c>
      <c r="H55" s="311">
        <f t="shared" si="4"/>
        <v>6750</v>
      </c>
      <c r="I55" s="245">
        <v>22.5</v>
      </c>
      <c r="J55" s="246">
        <f t="shared" si="5"/>
        <v>6750</v>
      </c>
      <c r="N55" s="7">
        <v>22.5</v>
      </c>
      <c r="O55" s="252">
        <f t="shared" si="6"/>
        <v>0</v>
      </c>
      <c r="P55" s="9">
        <v>5.0</v>
      </c>
      <c r="Q55" s="22">
        <f t="shared" si="7"/>
        <v>21.43</v>
      </c>
      <c r="R55" s="22">
        <f t="shared" si="25"/>
        <v>1.07</v>
      </c>
      <c r="S55" s="22">
        <f t="shared" si="9"/>
        <v>22.5</v>
      </c>
      <c r="T55" s="248">
        <f t="shared" si="10"/>
        <v>0</v>
      </c>
      <c r="V55" s="22">
        <f t="shared" si="11"/>
        <v>0</v>
      </c>
      <c r="W55" s="1">
        <f t="shared" si="12"/>
        <v>5</v>
      </c>
      <c r="X55" s="22">
        <f t="shared" si="13"/>
        <v>21.43</v>
      </c>
      <c r="Y55" s="22">
        <f t="shared" si="14"/>
        <v>1.07</v>
      </c>
      <c r="Z55" s="22">
        <f t="shared" si="15"/>
        <v>22.5</v>
      </c>
      <c r="AA55" s="22">
        <f t="shared" si="16"/>
        <v>0</v>
      </c>
      <c r="AB55" s="22">
        <f t="shared" si="17"/>
        <v>0</v>
      </c>
      <c r="AC55" s="1">
        <f t="shared" si="18"/>
        <v>5</v>
      </c>
      <c r="AD55" s="22">
        <f t="shared" si="19"/>
        <v>21.43</v>
      </c>
      <c r="AE55" s="22">
        <f t="shared" si="20"/>
        <v>1.07</v>
      </c>
      <c r="AF55" s="22">
        <f t="shared" si="21"/>
        <v>22.5</v>
      </c>
      <c r="AG55" s="22">
        <f t="shared" si="22"/>
        <v>0</v>
      </c>
    </row>
    <row r="56">
      <c r="A56" s="308">
        <f t="shared" si="1"/>
        <v>39</v>
      </c>
      <c r="B56" s="309" t="s">
        <v>4636</v>
      </c>
      <c r="C56" s="310" t="s">
        <v>7365</v>
      </c>
      <c r="D56" s="310">
        <v>1.0</v>
      </c>
      <c r="E56" s="310">
        <v>6.0</v>
      </c>
      <c r="F56" s="311">
        <f t="shared" si="2"/>
        <v>715</v>
      </c>
      <c r="G56" s="311">
        <f t="shared" si="3"/>
        <v>715</v>
      </c>
      <c r="H56" s="311">
        <f t="shared" si="4"/>
        <v>4290</v>
      </c>
      <c r="I56" s="245">
        <v>715.0</v>
      </c>
      <c r="J56" s="246">
        <f t="shared" si="5"/>
        <v>4290</v>
      </c>
      <c r="N56" s="7">
        <v>715.0</v>
      </c>
      <c r="O56" s="252">
        <f t="shared" si="6"/>
        <v>0</v>
      </c>
      <c r="P56" s="9">
        <v>5.0</v>
      </c>
      <c r="Q56" s="22">
        <f t="shared" si="7"/>
        <v>680.95</v>
      </c>
      <c r="R56" s="22">
        <f t="shared" si="25"/>
        <v>34.05</v>
      </c>
      <c r="S56" s="22">
        <f t="shared" si="9"/>
        <v>715</v>
      </c>
      <c r="T56" s="248">
        <f t="shared" si="10"/>
        <v>0</v>
      </c>
      <c r="V56" s="22">
        <f t="shared" si="11"/>
        <v>0</v>
      </c>
      <c r="W56" s="1">
        <f t="shared" si="12"/>
        <v>5</v>
      </c>
      <c r="X56" s="22">
        <f t="shared" si="13"/>
        <v>680.95</v>
      </c>
      <c r="Y56" s="22">
        <f t="shared" si="14"/>
        <v>34.05</v>
      </c>
      <c r="Z56" s="22">
        <f t="shared" si="15"/>
        <v>715</v>
      </c>
      <c r="AA56" s="22">
        <f t="shared" si="16"/>
        <v>0</v>
      </c>
      <c r="AB56" s="22">
        <f t="shared" si="17"/>
        <v>0</v>
      </c>
      <c r="AC56" s="1">
        <f t="shared" si="18"/>
        <v>5</v>
      </c>
      <c r="AD56" s="22">
        <f t="shared" si="19"/>
        <v>680.95</v>
      </c>
      <c r="AE56" s="22">
        <f t="shared" si="20"/>
        <v>34.05</v>
      </c>
      <c r="AF56" s="22">
        <f t="shared" si="21"/>
        <v>715</v>
      </c>
      <c r="AG56" s="22">
        <f t="shared" si="22"/>
        <v>0</v>
      </c>
    </row>
    <row r="57">
      <c r="A57" s="308">
        <f t="shared" si="1"/>
        <v>40</v>
      </c>
      <c r="B57" s="309" t="s">
        <v>4671</v>
      </c>
      <c r="C57" s="310" t="s">
        <v>7365</v>
      </c>
      <c r="D57" s="310">
        <v>1.0</v>
      </c>
      <c r="E57" s="310">
        <v>20.0</v>
      </c>
      <c r="F57" s="311">
        <f t="shared" si="2"/>
        <v>37.5</v>
      </c>
      <c r="G57" s="311">
        <f t="shared" si="3"/>
        <v>32.29</v>
      </c>
      <c r="H57" s="311">
        <f t="shared" si="4"/>
        <v>645.8</v>
      </c>
      <c r="I57" s="245">
        <v>30.0</v>
      </c>
      <c r="J57" s="246">
        <f t="shared" si="5"/>
        <v>600</v>
      </c>
      <c r="N57" s="7">
        <v>37.5</v>
      </c>
      <c r="O57" s="252">
        <f t="shared" si="6"/>
        <v>0.2</v>
      </c>
      <c r="P57" s="9">
        <v>5.0</v>
      </c>
      <c r="Q57" s="22">
        <f t="shared" si="7"/>
        <v>28.57</v>
      </c>
      <c r="R57" s="22">
        <f t="shared" si="25"/>
        <v>1.43</v>
      </c>
      <c r="S57" s="22">
        <f t="shared" si="9"/>
        <v>30</v>
      </c>
      <c r="T57" s="248">
        <f t="shared" si="10"/>
        <v>0</v>
      </c>
      <c r="V57" s="252">
        <f t="shared" si="11"/>
        <v>0.18</v>
      </c>
      <c r="W57" s="1">
        <f t="shared" si="12"/>
        <v>5</v>
      </c>
      <c r="X57" s="22">
        <f t="shared" si="13"/>
        <v>30.75</v>
      </c>
      <c r="Y57" s="22">
        <f t="shared" si="14"/>
        <v>1.54</v>
      </c>
      <c r="Z57" s="22">
        <f t="shared" si="15"/>
        <v>32.29</v>
      </c>
      <c r="AA57" s="22">
        <f t="shared" si="16"/>
        <v>5.21</v>
      </c>
      <c r="AB57" s="252">
        <f t="shared" si="17"/>
        <v>0.17</v>
      </c>
      <c r="AC57" s="1">
        <f t="shared" si="18"/>
        <v>5</v>
      </c>
      <c r="AD57" s="22">
        <f t="shared" si="19"/>
        <v>31.13</v>
      </c>
      <c r="AE57" s="22">
        <f t="shared" si="20"/>
        <v>1.56</v>
      </c>
      <c r="AF57" s="22">
        <f t="shared" si="21"/>
        <v>32.69</v>
      </c>
      <c r="AG57" s="22">
        <f t="shared" si="22"/>
        <v>4.81</v>
      </c>
    </row>
    <row r="58">
      <c r="A58" s="308">
        <f t="shared" si="1"/>
        <v>41</v>
      </c>
      <c r="B58" s="309" t="s">
        <v>1211</v>
      </c>
      <c r="C58" s="310" t="s">
        <v>7365</v>
      </c>
      <c r="D58" s="312"/>
      <c r="E58" s="310">
        <v>20.0</v>
      </c>
      <c r="F58" s="311">
        <f t="shared" si="2"/>
        <v>20</v>
      </c>
      <c r="G58" s="311">
        <f t="shared" si="3"/>
        <v>20</v>
      </c>
      <c r="H58" s="311">
        <f t="shared" si="4"/>
        <v>400</v>
      </c>
      <c r="I58" s="245">
        <v>20.0</v>
      </c>
      <c r="J58" s="246">
        <f t="shared" si="5"/>
        <v>400</v>
      </c>
      <c r="N58" s="7">
        <v>20.0</v>
      </c>
      <c r="O58" s="252">
        <f t="shared" si="6"/>
        <v>0</v>
      </c>
      <c r="P58" s="9">
        <v>18.0</v>
      </c>
      <c r="Q58" s="22">
        <f t="shared" ref="Q58:Q61" si="32">ROUND(I58*(100/118),2)</f>
        <v>16.95</v>
      </c>
      <c r="R58" s="22">
        <f t="shared" si="25"/>
        <v>3.05</v>
      </c>
      <c r="S58" s="22">
        <f t="shared" si="9"/>
        <v>20</v>
      </c>
      <c r="T58" s="248">
        <f t="shared" si="10"/>
        <v>0</v>
      </c>
      <c r="V58" s="22">
        <f t="shared" si="11"/>
        <v>0</v>
      </c>
      <c r="W58" s="1">
        <f t="shared" si="12"/>
        <v>18</v>
      </c>
      <c r="X58" s="22">
        <f t="shared" si="13"/>
        <v>16.95</v>
      </c>
      <c r="Y58" s="22">
        <f t="shared" si="14"/>
        <v>3.05</v>
      </c>
      <c r="Z58" s="22">
        <f t="shared" si="15"/>
        <v>20</v>
      </c>
      <c r="AA58" s="22">
        <f t="shared" si="16"/>
        <v>0</v>
      </c>
      <c r="AB58" s="22">
        <f t="shared" si="17"/>
        <v>0</v>
      </c>
      <c r="AC58" s="1">
        <f t="shared" si="18"/>
        <v>18</v>
      </c>
      <c r="AD58" s="22">
        <f t="shared" si="19"/>
        <v>16.95</v>
      </c>
      <c r="AE58" s="22">
        <f t="shared" si="20"/>
        <v>3.05</v>
      </c>
      <c r="AF58" s="22">
        <f t="shared" si="21"/>
        <v>20</v>
      </c>
      <c r="AG58" s="22">
        <f t="shared" si="22"/>
        <v>0</v>
      </c>
    </row>
    <row r="59">
      <c r="A59" s="308">
        <f t="shared" si="1"/>
        <v>42</v>
      </c>
      <c r="B59" s="309" t="s">
        <v>1669</v>
      </c>
      <c r="C59" s="310" t="s">
        <v>7365</v>
      </c>
      <c r="D59" s="312"/>
      <c r="E59" s="310">
        <v>12.0</v>
      </c>
      <c r="F59" s="311">
        <f t="shared" si="2"/>
        <v>50</v>
      </c>
      <c r="G59" s="311">
        <f t="shared" si="3"/>
        <v>50</v>
      </c>
      <c r="H59" s="311">
        <f t="shared" si="4"/>
        <v>600</v>
      </c>
      <c r="I59" s="245">
        <v>50.0</v>
      </c>
      <c r="J59" s="246">
        <f t="shared" si="5"/>
        <v>600</v>
      </c>
      <c r="N59" s="7">
        <v>50.0</v>
      </c>
      <c r="O59" s="252">
        <f t="shared" si="6"/>
        <v>0</v>
      </c>
      <c r="P59" s="9">
        <v>18.0</v>
      </c>
      <c r="Q59" s="22">
        <f t="shared" si="32"/>
        <v>42.37</v>
      </c>
      <c r="R59" s="22">
        <f t="shared" si="25"/>
        <v>7.63</v>
      </c>
      <c r="S59" s="22">
        <f t="shared" si="9"/>
        <v>50</v>
      </c>
      <c r="T59" s="248">
        <f t="shared" si="10"/>
        <v>0</v>
      </c>
      <c r="V59" s="22">
        <f t="shared" si="11"/>
        <v>0</v>
      </c>
      <c r="W59" s="1">
        <f t="shared" si="12"/>
        <v>18</v>
      </c>
      <c r="X59" s="22">
        <f t="shared" si="13"/>
        <v>42.37</v>
      </c>
      <c r="Y59" s="22">
        <f t="shared" si="14"/>
        <v>7.63</v>
      </c>
      <c r="Z59" s="22">
        <f t="shared" si="15"/>
        <v>50</v>
      </c>
      <c r="AA59" s="22">
        <f t="shared" si="16"/>
        <v>0</v>
      </c>
      <c r="AB59" s="22">
        <f t="shared" si="17"/>
        <v>0</v>
      </c>
      <c r="AC59" s="1">
        <f t="shared" si="18"/>
        <v>18</v>
      </c>
      <c r="AD59" s="22">
        <f t="shared" si="19"/>
        <v>42.37</v>
      </c>
      <c r="AE59" s="22">
        <f t="shared" si="20"/>
        <v>7.63</v>
      </c>
      <c r="AF59" s="22">
        <f t="shared" si="21"/>
        <v>50</v>
      </c>
      <c r="AG59" s="22">
        <f t="shared" si="22"/>
        <v>0</v>
      </c>
    </row>
    <row r="60">
      <c r="A60" s="308">
        <f t="shared" si="1"/>
        <v>43</v>
      </c>
      <c r="B60" s="309" t="s">
        <v>2381</v>
      </c>
      <c r="C60" s="310" t="s">
        <v>7365</v>
      </c>
      <c r="D60" s="312"/>
      <c r="E60" s="310">
        <v>6.0</v>
      </c>
      <c r="F60" s="311">
        <f t="shared" si="2"/>
        <v>60</v>
      </c>
      <c r="G60" s="311">
        <f t="shared" si="3"/>
        <v>60</v>
      </c>
      <c r="H60" s="311">
        <f t="shared" si="4"/>
        <v>360</v>
      </c>
      <c r="I60" s="245">
        <v>60.0</v>
      </c>
      <c r="J60" s="246">
        <f t="shared" si="5"/>
        <v>360</v>
      </c>
      <c r="N60" s="7">
        <v>60.0</v>
      </c>
      <c r="O60" s="252">
        <f t="shared" si="6"/>
        <v>0</v>
      </c>
      <c r="P60" s="9">
        <v>18.0</v>
      </c>
      <c r="Q60" s="22">
        <f t="shared" si="32"/>
        <v>50.85</v>
      </c>
      <c r="R60" s="22">
        <f t="shared" si="25"/>
        <v>9.15</v>
      </c>
      <c r="S60" s="22">
        <f t="shared" si="9"/>
        <v>60</v>
      </c>
      <c r="T60" s="248">
        <f t="shared" si="10"/>
        <v>0</v>
      </c>
      <c r="V60" s="22">
        <f t="shared" si="11"/>
        <v>0</v>
      </c>
      <c r="W60" s="1">
        <f t="shared" si="12"/>
        <v>18</v>
      </c>
      <c r="X60" s="22">
        <f t="shared" si="13"/>
        <v>50.85</v>
      </c>
      <c r="Y60" s="22">
        <f t="shared" si="14"/>
        <v>9.15</v>
      </c>
      <c r="Z60" s="22">
        <f t="shared" si="15"/>
        <v>60</v>
      </c>
      <c r="AA60" s="22">
        <f t="shared" si="16"/>
        <v>0</v>
      </c>
      <c r="AB60" s="22">
        <f t="shared" si="17"/>
        <v>0</v>
      </c>
      <c r="AC60" s="1">
        <f t="shared" si="18"/>
        <v>18</v>
      </c>
      <c r="AD60" s="22">
        <f t="shared" si="19"/>
        <v>50.85</v>
      </c>
      <c r="AE60" s="22">
        <f t="shared" si="20"/>
        <v>9.15</v>
      </c>
      <c r="AF60" s="22">
        <f t="shared" si="21"/>
        <v>60</v>
      </c>
      <c r="AG60" s="22">
        <f t="shared" si="22"/>
        <v>0</v>
      </c>
    </row>
    <row r="61">
      <c r="A61" s="308">
        <f t="shared" si="1"/>
        <v>44</v>
      </c>
      <c r="B61" s="309" t="s">
        <v>4680</v>
      </c>
      <c r="C61" s="310" t="s">
        <v>7365</v>
      </c>
      <c r="D61" s="312"/>
      <c r="E61" s="310">
        <v>1.0</v>
      </c>
      <c r="F61" s="311">
        <f t="shared" si="2"/>
        <v>900</v>
      </c>
      <c r="G61" s="311">
        <f t="shared" si="3"/>
        <v>900</v>
      </c>
      <c r="H61" s="311">
        <f t="shared" si="4"/>
        <v>900</v>
      </c>
      <c r="I61" s="245">
        <v>900.0</v>
      </c>
      <c r="J61" s="246">
        <f t="shared" si="5"/>
        <v>900</v>
      </c>
      <c r="N61" s="7">
        <v>900.0</v>
      </c>
      <c r="O61" s="252">
        <f t="shared" si="6"/>
        <v>0</v>
      </c>
      <c r="P61" s="9">
        <v>18.0</v>
      </c>
      <c r="Q61" s="22">
        <f t="shared" si="32"/>
        <v>762.71</v>
      </c>
      <c r="R61" s="22">
        <f t="shared" si="25"/>
        <v>137.29</v>
      </c>
      <c r="S61" s="22">
        <f t="shared" si="9"/>
        <v>900</v>
      </c>
      <c r="T61" s="248">
        <f t="shared" si="10"/>
        <v>0</v>
      </c>
      <c r="V61" s="22">
        <f t="shared" si="11"/>
        <v>0</v>
      </c>
      <c r="W61" s="1">
        <f t="shared" si="12"/>
        <v>18</v>
      </c>
      <c r="X61" s="22">
        <f t="shared" si="13"/>
        <v>762.71</v>
      </c>
      <c r="Y61" s="22">
        <f t="shared" si="14"/>
        <v>137.29</v>
      </c>
      <c r="Z61" s="22">
        <f t="shared" si="15"/>
        <v>900</v>
      </c>
      <c r="AA61" s="22">
        <f t="shared" si="16"/>
        <v>0</v>
      </c>
      <c r="AB61" s="22">
        <f t="shared" si="17"/>
        <v>0</v>
      </c>
      <c r="AC61" s="1">
        <f t="shared" si="18"/>
        <v>18</v>
      </c>
      <c r="AD61" s="22">
        <f t="shared" si="19"/>
        <v>762.71</v>
      </c>
      <c r="AE61" s="22">
        <f t="shared" si="20"/>
        <v>137.29</v>
      </c>
      <c r="AF61" s="22">
        <f t="shared" si="21"/>
        <v>900</v>
      </c>
      <c r="AG61" s="22">
        <f t="shared" si="22"/>
        <v>0</v>
      </c>
    </row>
    <row r="62">
      <c r="A62" s="312"/>
      <c r="B62" s="313"/>
      <c r="C62" s="312"/>
      <c r="D62" s="312"/>
      <c r="E62" s="312"/>
      <c r="F62" s="314"/>
      <c r="G62" s="314"/>
      <c r="H62" s="315">
        <f>SUM(H18:H61)</f>
        <v>75104.48</v>
      </c>
      <c r="I62" s="248"/>
      <c r="J62" s="249">
        <f>SUM(J18:J61)</f>
        <v>68485.9</v>
      </c>
      <c r="P62" s="1"/>
    </row>
    <row r="63">
      <c r="A63" s="1"/>
      <c r="C63" s="1"/>
      <c r="D63" s="1"/>
      <c r="E63" s="1"/>
      <c r="P63" s="1"/>
    </row>
    <row r="64">
      <c r="A64" s="1"/>
      <c r="C64" s="1"/>
      <c r="D64" s="1"/>
      <c r="E64" s="1"/>
      <c r="P64" s="1"/>
    </row>
    <row r="65">
      <c r="A65" s="1"/>
      <c r="C65" s="1"/>
      <c r="D65" s="1"/>
      <c r="E65" s="1"/>
      <c r="P65" s="1"/>
    </row>
    <row r="66">
      <c r="A66" s="1"/>
      <c r="C66" s="1"/>
      <c r="D66" s="1"/>
      <c r="E66" s="1"/>
      <c r="P66" s="1"/>
    </row>
    <row r="67">
      <c r="A67" s="1"/>
      <c r="C67" s="1"/>
      <c r="D67" s="1"/>
      <c r="E67" s="1"/>
      <c r="P67" s="1"/>
    </row>
    <row r="68">
      <c r="A68" s="1"/>
      <c r="C68" s="1"/>
      <c r="D68" s="1"/>
      <c r="E68" s="1"/>
      <c r="P68" s="1"/>
    </row>
    <row r="69">
      <c r="A69" s="1"/>
      <c r="C69" s="1"/>
      <c r="D69" s="1"/>
      <c r="E69" s="1"/>
      <c r="P69" s="1"/>
    </row>
    <row r="70">
      <c r="A70" s="1"/>
      <c r="C70" s="1"/>
      <c r="D70" s="1"/>
      <c r="E70" s="1"/>
      <c r="P70" s="1"/>
    </row>
    <row r="71">
      <c r="A71" s="1"/>
      <c r="C71" s="1"/>
      <c r="D71" s="1"/>
      <c r="E71" s="1"/>
      <c r="P71" s="1"/>
    </row>
    <row r="72">
      <c r="A72" s="1"/>
      <c r="C72" s="1"/>
      <c r="D72" s="1"/>
      <c r="E72" s="1"/>
      <c r="P72" s="1"/>
    </row>
    <row r="73">
      <c r="A73" s="1"/>
      <c r="C73" s="1"/>
      <c r="D73" s="1"/>
      <c r="E73" s="1"/>
      <c r="P73" s="1"/>
    </row>
    <row r="74">
      <c r="A74" s="1"/>
      <c r="C74" s="1"/>
      <c r="D74" s="1"/>
      <c r="E74" s="1"/>
      <c r="P74" s="1"/>
    </row>
    <row r="75">
      <c r="A75" s="1"/>
      <c r="C75" s="1"/>
      <c r="D75" s="1"/>
      <c r="E75" s="1"/>
      <c r="P75" s="1"/>
    </row>
    <row r="76">
      <c r="A76" s="1"/>
      <c r="C76" s="1"/>
      <c r="D76" s="1"/>
      <c r="E76" s="1"/>
      <c r="P76" s="1"/>
    </row>
    <row r="77">
      <c r="A77" s="1"/>
      <c r="C77" s="1"/>
      <c r="D77" s="1"/>
      <c r="E77" s="1"/>
      <c r="P77" s="1"/>
    </row>
    <row r="78">
      <c r="A78" s="1"/>
      <c r="C78" s="1"/>
      <c r="D78" s="1"/>
      <c r="E78" s="1"/>
      <c r="P78" s="1"/>
    </row>
    <row r="79">
      <c r="A79" s="1"/>
      <c r="C79" s="1"/>
      <c r="D79" s="1"/>
      <c r="E79" s="1"/>
      <c r="P79" s="1"/>
    </row>
    <row r="80">
      <c r="A80" s="1"/>
      <c r="C80" s="1"/>
      <c r="D80" s="1"/>
      <c r="E80" s="1"/>
      <c r="P80" s="1"/>
    </row>
    <row r="81">
      <c r="A81" s="1"/>
      <c r="C81" s="1"/>
      <c r="D81" s="1"/>
      <c r="E81" s="1"/>
      <c r="P81" s="1"/>
    </row>
    <row r="82">
      <c r="A82" s="1"/>
      <c r="C82" s="1"/>
      <c r="D82" s="1"/>
      <c r="E82" s="1"/>
      <c r="P82" s="1"/>
    </row>
    <row r="83">
      <c r="A83" s="1"/>
      <c r="C83" s="1"/>
      <c r="D83" s="1"/>
      <c r="E83" s="1"/>
      <c r="P83" s="1"/>
    </row>
    <row r="84">
      <c r="A84" s="1"/>
      <c r="C84" s="1"/>
      <c r="D84" s="1"/>
      <c r="E84" s="1"/>
      <c r="P84" s="1"/>
    </row>
    <row r="85">
      <c r="A85" s="1"/>
      <c r="C85" s="1"/>
      <c r="D85" s="1"/>
      <c r="E85" s="1"/>
      <c r="P85" s="1"/>
    </row>
    <row r="86">
      <c r="A86" s="1"/>
      <c r="C86" s="1"/>
      <c r="D86" s="1"/>
      <c r="E86" s="1"/>
      <c r="P86" s="1"/>
    </row>
    <row r="87">
      <c r="A87" s="1"/>
      <c r="C87" s="1"/>
      <c r="D87" s="1"/>
      <c r="E87" s="1"/>
      <c r="P87" s="1"/>
    </row>
    <row r="88">
      <c r="A88" s="1"/>
      <c r="C88" s="1"/>
      <c r="D88" s="1"/>
      <c r="E88" s="1"/>
      <c r="P88" s="1"/>
    </row>
    <row r="89">
      <c r="A89" s="1"/>
      <c r="C89" s="1"/>
      <c r="D89" s="1"/>
      <c r="E89" s="1"/>
      <c r="P89" s="1"/>
    </row>
    <row r="90">
      <c r="A90" s="1"/>
      <c r="C90" s="1"/>
      <c r="D90" s="1"/>
      <c r="E90" s="1"/>
      <c r="P90" s="1"/>
    </row>
    <row r="91">
      <c r="A91" s="1"/>
      <c r="C91" s="1"/>
      <c r="D91" s="1"/>
      <c r="E91" s="1"/>
      <c r="P91" s="1"/>
    </row>
    <row r="92">
      <c r="A92" s="1"/>
      <c r="C92" s="1"/>
      <c r="D92" s="1"/>
      <c r="E92" s="1"/>
      <c r="P92" s="1"/>
    </row>
    <row r="93">
      <c r="A93" s="1"/>
      <c r="C93" s="1"/>
      <c r="D93" s="1"/>
      <c r="E93" s="1"/>
      <c r="P93" s="1"/>
    </row>
    <row r="94">
      <c r="A94" s="1"/>
      <c r="C94" s="1"/>
      <c r="D94" s="1"/>
      <c r="E94" s="1"/>
      <c r="P94" s="1"/>
    </row>
    <row r="95">
      <c r="A95" s="1"/>
      <c r="C95" s="1"/>
      <c r="D95" s="1"/>
      <c r="E95" s="1"/>
      <c r="P95" s="1"/>
    </row>
    <row r="96">
      <c r="A96" s="1"/>
      <c r="C96" s="1"/>
      <c r="D96" s="1"/>
      <c r="E96" s="1"/>
      <c r="P96" s="1"/>
    </row>
    <row r="97">
      <c r="A97" s="1"/>
      <c r="C97" s="1"/>
      <c r="D97" s="1"/>
      <c r="E97" s="1"/>
      <c r="P97" s="1"/>
    </row>
    <row r="98">
      <c r="A98" s="1"/>
      <c r="C98" s="1"/>
      <c r="D98" s="1"/>
      <c r="E98" s="1"/>
      <c r="P98" s="1"/>
    </row>
    <row r="99">
      <c r="A99" s="1"/>
      <c r="C99" s="1"/>
      <c r="D99" s="1"/>
      <c r="E99" s="1"/>
      <c r="P99" s="1"/>
    </row>
    <row r="100">
      <c r="A100" s="1"/>
      <c r="C100" s="1"/>
      <c r="D100" s="1"/>
      <c r="E100" s="1"/>
      <c r="P100" s="1"/>
    </row>
    <row r="101">
      <c r="A101" s="1"/>
      <c r="C101" s="1"/>
      <c r="D101" s="1"/>
      <c r="E101" s="1"/>
      <c r="P101" s="1"/>
    </row>
    <row r="102">
      <c r="A102" s="1"/>
      <c r="C102" s="1"/>
      <c r="D102" s="1"/>
      <c r="E102" s="1"/>
      <c r="P102" s="1"/>
    </row>
    <row r="103">
      <c r="A103" s="1"/>
      <c r="C103" s="1"/>
      <c r="D103" s="1"/>
      <c r="E103" s="1"/>
      <c r="P103" s="1"/>
    </row>
    <row r="104">
      <c r="A104" s="1"/>
      <c r="C104" s="1"/>
      <c r="D104" s="1"/>
      <c r="E104" s="1"/>
      <c r="P104" s="1"/>
    </row>
    <row r="105">
      <c r="A105" s="1"/>
      <c r="C105" s="1"/>
      <c r="D105" s="1"/>
      <c r="E105" s="1"/>
      <c r="P105" s="1"/>
    </row>
    <row r="106">
      <c r="A106" s="1"/>
      <c r="C106" s="1"/>
      <c r="D106" s="1"/>
      <c r="E106" s="1"/>
      <c r="P106" s="1"/>
    </row>
    <row r="107">
      <c r="A107" s="1"/>
      <c r="C107" s="1"/>
      <c r="D107" s="1"/>
      <c r="E107" s="1"/>
      <c r="P107" s="1"/>
    </row>
    <row r="108">
      <c r="A108" s="1"/>
      <c r="C108" s="1"/>
      <c r="D108" s="1"/>
      <c r="E108" s="1"/>
      <c r="P108" s="1"/>
    </row>
    <row r="109">
      <c r="A109" s="1"/>
      <c r="C109" s="1"/>
      <c r="D109" s="1"/>
      <c r="E109" s="1"/>
      <c r="P109" s="1"/>
    </row>
    <row r="110">
      <c r="A110" s="1"/>
      <c r="C110" s="1"/>
      <c r="D110" s="1"/>
      <c r="E110" s="1"/>
      <c r="P110" s="1"/>
    </row>
    <row r="111">
      <c r="A111" s="1"/>
      <c r="C111" s="1"/>
      <c r="D111" s="1"/>
      <c r="E111" s="1"/>
      <c r="P111" s="1"/>
    </row>
    <row r="112">
      <c r="A112" s="1"/>
      <c r="C112" s="1"/>
      <c r="D112" s="1"/>
      <c r="E112" s="1"/>
      <c r="P112" s="1"/>
    </row>
    <row r="113">
      <c r="A113" s="1"/>
      <c r="C113" s="1"/>
      <c r="D113" s="1"/>
      <c r="E113" s="1"/>
      <c r="P113" s="1"/>
    </row>
    <row r="114">
      <c r="A114" s="1"/>
      <c r="C114" s="1"/>
      <c r="D114" s="1"/>
      <c r="E114" s="1"/>
      <c r="P114" s="1"/>
    </row>
    <row r="115">
      <c r="A115" s="1"/>
      <c r="C115" s="1"/>
      <c r="D115" s="1"/>
      <c r="E115" s="1"/>
      <c r="P115" s="1"/>
    </row>
    <row r="116">
      <c r="A116" s="1"/>
      <c r="C116" s="1"/>
      <c r="D116" s="1"/>
      <c r="E116" s="1"/>
      <c r="P116" s="1"/>
    </row>
    <row r="117">
      <c r="A117" s="1"/>
      <c r="C117" s="1"/>
      <c r="D117" s="1"/>
      <c r="E117" s="1"/>
      <c r="P117" s="1"/>
    </row>
    <row r="118">
      <c r="A118" s="1"/>
      <c r="C118" s="1"/>
      <c r="D118" s="1"/>
      <c r="E118" s="1"/>
      <c r="P118" s="1"/>
    </row>
    <row r="119">
      <c r="A119" s="1"/>
      <c r="C119" s="1"/>
      <c r="D119" s="1"/>
      <c r="E119" s="1"/>
      <c r="P119" s="1"/>
    </row>
    <row r="120">
      <c r="A120" s="1"/>
      <c r="C120" s="1"/>
      <c r="D120" s="1"/>
      <c r="E120" s="1"/>
      <c r="P120" s="1"/>
    </row>
    <row r="121">
      <c r="A121" s="1"/>
      <c r="C121" s="1"/>
      <c r="D121" s="1"/>
      <c r="E121" s="1"/>
      <c r="P121" s="1"/>
    </row>
    <row r="122">
      <c r="A122" s="1"/>
      <c r="C122" s="1"/>
      <c r="D122" s="1"/>
      <c r="E122" s="1"/>
      <c r="P122" s="1"/>
    </row>
    <row r="123">
      <c r="A123" s="1"/>
      <c r="C123" s="1"/>
      <c r="D123" s="1"/>
      <c r="E123" s="1"/>
      <c r="P123" s="1"/>
    </row>
    <row r="124">
      <c r="A124" s="1"/>
      <c r="C124" s="1"/>
      <c r="D124" s="1"/>
      <c r="E124" s="1"/>
      <c r="P124" s="1"/>
    </row>
    <row r="125">
      <c r="A125" s="1"/>
      <c r="C125" s="1"/>
      <c r="D125" s="1"/>
      <c r="E125" s="1"/>
      <c r="P125" s="1"/>
    </row>
    <row r="126">
      <c r="A126" s="1"/>
      <c r="C126" s="1"/>
      <c r="D126" s="1"/>
      <c r="E126" s="1"/>
      <c r="P126" s="1"/>
    </row>
    <row r="127">
      <c r="A127" s="1"/>
      <c r="C127" s="1"/>
      <c r="D127" s="1"/>
      <c r="E127" s="1"/>
      <c r="P127" s="1"/>
    </row>
    <row r="128">
      <c r="A128" s="1"/>
      <c r="C128" s="1"/>
      <c r="D128" s="1"/>
      <c r="E128" s="1"/>
      <c r="P128" s="1"/>
    </row>
    <row r="129">
      <c r="A129" s="1"/>
      <c r="C129" s="1"/>
      <c r="D129" s="1"/>
      <c r="E129" s="1"/>
      <c r="P129" s="1"/>
    </row>
    <row r="130">
      <c r="A130" s="1"/>
      <c r="C130" s="1"/>
      <c r="D130" s="1"/>
      <c r="E130" s="1"/>
      <c r="P130" s="1"/>
    </row>
    <row r="131">
      <c r="A131" s="1"/>
      <c r="C131" s="1"/>
      <c r="D131" s="1"/>
      <c r="E131" s="1"/>
      <c r="P131" s="1"/>
    </row>
    <row r="132">
      <c r="A132" s="1"/>
      <c r="C132" s="1"/>
      <c r="D132" s="1"/>
      <c r="E132" s="1"/>
      <c r="P132" s="1"/>
    </row>
    <row r="133">
      <c r="A133" s="1"/>
      <c r="C133" s="1"/>
      <c r="D133" s="1"/>
      <c r="E133" s="1"/>
      <c r="P133" s="1"/>
    </row>
    <row r="134">
      <c r="A134" s="1"/>
      <c r="C134" s="1"/>
      <c r="D134" s="1"/>
      <c r="E134" s="1"/>
      <c r="P134" s="1"/>
    </row>
    <row r="135">
      <c r="A135" s="1"/>
      <c r="C135" s="1"/>
      <c r="D135" s="1"/>
      <c r="E135" s="1"/>
      <c r="P135" s="1"/>
    </row>
    <row r="136">
      <c r="A136" s="1"/>
      <c r="C136" s="1"/>
      <c r="D136" s="1"/>
      <c r="E136" s="1"/>
      <c r="P136" s="1"/>
    </row>
    <row r="137">
      <c r="A137" s="1"/>
      <c r="C137" s="1"/>
      <c r="D137" s="1"/>
      <c r="E137" s="1"/>
      <c r="P137" s="1"/>
    </row>
    <row r="138">
      <c r="A138" s="1"/>
      <c r="C138" s="1"/>
      <c r="D138" s="1"/>
      <c r="E138" s="1"/>
      <c r="P138" s="1"/>
    </row>
    <row r="139">
      <c r="A139" s="1"/>
      <c r="C139" s="1"/>
      <c r="D139" s="1"/>
      <c r="E139" s="1"/>
      <c r="P139" s="1"/>
    </row>
    <row r="140">
      <c r="A140" s="1"/>
      <c r="C140" s="1"/>
      <c r="D140" s="1"/>
      <c r="E140" s="1"/>
      <c r="P140" s="1"/>
    </row>
    <row r="141">
      <c r="A141" s="1"/>
      <c r="C141" s="1"/>
      <c r="D141" s="1"/>
      <c r="E141" s="1"/>
      <c r="P141" s="1"/>
    </row>
    <row r="142">
      <c r="A142" s="1"/>
      <c r="C142" s="1"/>
      <c r="D142" s="1"/>
      <c r="E142" s="1"/>
      <c r="P142" s="1"/>
    </row>
    <row r="143">
      <c r="A143" s="1"/>
      <c r="C143" s="1"/>
      <c r="D143" s="1"/>
      <c r="E143" s="1"/>
      <c r="P143" s="1"/>
    </row>
    <row r="144">
      <c r="A144" s="1"/>
      <c r="C144" s="1"/>
      <c r="D144" s="1"/>
      <c r="E144" s="1"/>
      <c r="P144" s="1"/>
    </row>
    <row r="145">
      <c r="A145" s="1"/>
      <c r="C145" s="1"/>
      <c r="D145" s="1"/>
      <c r="E145" s="1"/>
      <c r="P145" s="1"/>
    </row>
    <row r="146">
      <c r="A146" s="1"/>
      <c r="C146" s="1"/>
      <c r="D146" s="1"/>
      <c r="E146" s="1"/>
      <c r="P146" s="1"/>
    </row>
    <row r="147">
      <c r="A147" s="1"/>
      <c r="C147" s="1"/>
      <c r="D147" s="1"/>
      <c r="E147" s="1"/>
      <c r="P147" s="1"/>
    </row>
    <row r="148">
      <c r="A148" s="1"/>
      <c r="C148" s="1"/>
      <c r="D148" s="1"/>
      <c r="E148" s="1"/>
      <c r="P148" s="1"/>
    </row>
    <row r="149">
      <c r="A149" s="1"/>
      <c r="C149" s="1"/>
      <c r="D149" s="1"/>
      <c r="E149" s="1"/>
      <c r="P149" s="1"/>
    </row>
    <row r="150">
      <c r="A150" s="1"/>
      <c r="C150" s="1"/>
      <c r="D150" s="1"/>
      <c r="E150" s="1"/>
      <c r="P150" s="1"/>
    </row>
    <row r="151">
      <c r="A151" s="1"/>
      <c r="C151" s="1"/>
      <c r="D151" s="1"/>
      <c r="E151" s="1"/>
      <c r="P151" s="1"/>
    </row>
    <row r="152">
      <c r="A152" s="1"/>
      <c r="C152" s="1"/>
      <c r="D152" s="1"/>
      <c r="E152" s="1"/>
      <c r="P152" s="1"/>
    </row>
    <row r="153">
      <c r="A153" s="1"/>
      <c r="C153" s="1"/>
      <c r="D153" s="1"/>
      <c r="E153" s="1"/>
      <c r="P153" s="1"/>
    </row>
    <row r="154">
      <c r="A154" s="1"/>
      <c r="C154" s="1"/>
      <c r="D154" s="1"/>
      <c r="E154" s="1"/>
      <c r="P154" s="1"/>
    </row>
    <row r="155">
      <c r="A155" s="1"/>
      <c r="C155" s="1"/>
      <c r="D155" s="1"/>
      <c r="E155" s="1"/>
      <c r="P155" s="1"/>
    </row>
    <row r="156">
      <c r="A156" s="1"/>
      <c r="C156" s="1"/>
      <c r="D156" s="1"/>
      <c r="E156" s="1"/>
      <c r="P156" s="1"/>
    </row>
    <row r="157">
      <c r="A157" s="1"/>
      <c r="C157" s="1"/>
      <c r="D157" s="1"/>
      <c r="E157" s="1"/>
      <c r="P157" s="1"/>
    </row>
    <row r="158">
      <c r="A158" s="1"/>
      <c r="C158" s="1"/>
      <c r="D158" s="1"/>
      <c r="E158" s="1"/>
      <c r="P158" s="1"/>
    </row>
    <row r="159">
      <c r="A159" s="1"/>
      <c r="C159" s="1"/>
      <c r="D159" s="1"/>
      <c r="E159" s="1"/>
      <c r="P159" s="1"/>
    </row>
    <row r="160">
      <c r="A160" s="1"/>
      <c r="C160" s="1"/>
      <c r="D160" s="1"/>
      <c r="E160" s="1"/>
      <c r="P160" s="1"/>
    </row>
    <row r="161">
      <c r="A161" s="1"/>
      <c r="C161" s="1"/>
      <c r="D161" s="1"/>
      <c r="E161" s="1"/>
      <c r="P161" s="1"/>
    </row>
    <row r="162">
      <c r="A162" s="1"/>
      <c r="C162" s="1"/>
      <c r="D162" s="1"/>
      <c r="E162" s="1"/>
      <c r="P162" s="1"/>
    </row>
    <row r="163">
      <c r="A163" s="1"/>
      <c r="C163" s="1"/>
      <c r="D163" s="1"/>
      <c r="E163" s="1"/>
      <c r="P163" s="1"/>
    </row>
    <row r="164">
      <c r="A164" s="1"/>
      <c r="C164" s="1"/>
      <c r="D164" s="1"/>
      <c r="E164" s="1"/>
      <c r="P164" s="1"/>
    </row>
    <row r="165">
      <c r="A165" s="1"/>
      <c r="C165" s="1"/>
      <c r="D165" s="1"/>
      <c r="E165" s="1"/>
      <c r="P165" s="1"/>
    </row>
    <row r="166">
      <c r="A166" s="1"/>
      <c r="C166" s="1"/>
      <c r="D166" s="1"/>
      <c r="E166" s="1"/>
      <c r="P166" s="1"/>
    </row>
    <row r="167">
      <c r="A167" s="1"/>
      <c r="C167" s="1"/>
      <c r="D167" s="1"/>
      <c r="E167" s="1"/>
      <c r="P167" s="1"/>
    </row>
    <row r="168">
      <c r="A168" s="1"/>
      <c r="C168" s="1"/>
      <c r="D168" s="1"/>
      <c r="E168" s="1"/>
      <c r="P168" s="1"/>
    </row>
    <row r="169">
      <c r="A169" s="1"/>
      <c r="C169" s="1"/>
      <c r="D169" s="1"/>
      <c r="E169" s="1"/>
      <c r="P169" s="1"/>
    </row>
    <row r="170">
      <c r="A170" s="1"/>
      <c r="C170" s="1"/>
      <c r="D170" s="1"/>
      <c r="E170" s="1"/>
      <c r="P170" s="1"/>
    </row>
    <row r="171">
      <c r="A171" s="1"/>
      <c r="C171" s="1"/>
      <c r="D171" s="1"/>
      <c r="E171" s="1"/>
      <c r="P171" s="1"/>
    </row>
    <row r="172">
      <c r="A172" s="1"/>
      <c r="C172" s="1"/>
      <c r="D172" s="1"/>
      <c r="E172" s="1"/>
      <c r="P172" s="1"/>
    </row>
    <row r="173">
      <c r="A173" s="1"/>
      <c r="C173" s="1"/>
      <c r="D173" s="1"/>
      <c r="E173" s="1"/>
      <c r="P173" s="1"/>
    </row>
    <row r="174">
      <c r="A174" s="1"/>
      <c r="C174" s="1"/>
      <c r="D174" s="1"/>
      <c r="E174" s="1"/>
      <c r="P174" s="1"/>
    </row>
    <row r="175">
      <c r="A175" s="1"/>
      <c r="C175" s="1"/>
      <c r="D175" s="1"/>
      <c r="E175" s="1"/>
      <c r="P175" s="1"/>
    </row>
    <row r="176">
      <c r="A176" s="1"/>
      <c r="C176" s="1"/>
      <c r="D176" s="1"/>
      <c r="E176" s="1"/>
      <c r="P176" s="1"/>
    </row>
    <row r="177">
      <c r="A177" s="1"/>
      <c r="C177" s="1"/>
      <c r="D177" s="1"/>
      <c r="E177" s="1"/>
      <c r="P177" s="1"/>
    </row>
    <row r="178">
      <c r="A178" s="1"/>
      <c r="C178" s="1"/>
      <c r="D178" s="1"/>
      <c r="E178" s="1"/>
      <c r="P178" s="1"/>
    </row>
    <row r="179">
      <c r="A179" s="1"/>
      <c r="C179" s="1"/>
      <c r="D179" s="1"/>
      <c r="E179" s="1"/>
      <c r="P179" s="1"/>
    </row>
    <row r="180">
      <c r="A180" s="1"/>
      <c r="C180" s="1"/>
      <c r="D180" s="1"/>
      <c r="E180" s="1"/>
      <c r="P180" s="1"/>
    </row>
    <row r="181">
      <c r="A181" s="1"/>
      <c r="C181" s="1"/>
      <c r="D181" s="1"/>
      <c r="E181" s="1"/>
      <c r="P181" s="1"/>
    </row>
    <row r="182">
      <c r="A182" s="1"/>
      <c r="C182" s="1"/>
      <c r="D182" s="1"/>
      <c r="E182" s="1"/>
      <c r="P182" s="1"/>
    </row>
    <row r="183">
      <c r="A183" s="1"/>
      <c r="C183" s="1"/>
      <c r="D183" s="1"/>
      <c r="E183" s="1"/>
      <c r="P183" s="1"/>
    </row>
    <row r="184">
      <c r="A184" s="1"/>
      <c r="C184" s="1"/>
      <c r="D184" s="1"/>
      <c r="E184" s="1"/>
      <c r="P184" s="1"/>
    </row>
    <row r="185">
      <c r="A185" s="1"/>
      <c r="C185" s="1"/>
      <c r="D185" s="1"/>
      <c r="E185" s="1"/>
      <c r="P185" s="1"/>
    </row>
    <row r="186">
      <c r="A186" s="1"/>
      <c r="C186" s="1"/>
      <c r="D186" s="1"/>
      <c r="E186" s="1"/>
      <c r="P186" s="1"/>
    </row>
    <row r="187">
      <c r="A187" s="1"/>
      <c r="C187" s="1"/>
      <c r="D187" s="1"/>
      <c r="E187" s="1"/>
      <c r="P187" s="1"/>
    </row>
    <row r="188">
      <c r="A188" s="1"/>
      <c r="C188" s="1"/>
      <c r="D188" s="1"/>
      <c r="E188" s="1"/>
      <c r="P188" s="1"/>
    </row>
    <row r="189">
      <c r="A189" s="1"/>
      <c r="C189" s="1"/>
      <c r="D189" s="1"/>
      <c r="E189" s="1"/>
      <c r="P189" s="1"/>
    </row>
    <row r="190">
      <c r="A190" s="1"/>
      <c r="C190" s="1"/>
      <c r="D190" s="1"/>
      <c r="E190" s="1"/>
      <c r="P190" s="1"/>
    </row>
    <row r="191">
      <c r="A191" s="1"/>
      <c r="C191" s="1"/>
      <c r="D191" s="1"/>
      <c r="E191" s="1"/>
      <c r="P191" s="1"/>
    </row>
    <row r="192">
      <c r="A192" s="1"/>
      <c r="C192" s="1"/>
      <c r="D192" s="1"/>
      <c r="E192" s="1"/>
      <c r="P192" s="1"/>
    </row>
    <row r="193">
      <c r="A193" s="1"/>
      <c r="C193" s="1"/>
      <c r="D193" s="1"/>
      <c r="E193" s="1"/>
      <c r="P193" s="1"/>
    </row>
    <row r="194">
      <c r="A194" s="1"/>
      <c r="C194" s="1"/>
      <c r="D194" s="1"/>
      <c r="E194" s="1"/>
      <c r="P194" s="1"/>
    </row>
    <row r="195">
      <c r="A195" s="1"/>
      <c r="C195" s="1"/>
      <c r="D195" s="1"/>
      <c r="E195" s="1"/>
      <c r="P195" s="1"/>
    </row>
    <row r="196">
      <c r="A196" s="1"/>
      <c r="C196" s="1"/>
      <c r="D196" s="1"/>
      <c r="E196" s="1"/>
      <c r="P196" s="1"/>
    </row>
    <row r="197">
      <c r="A197" s="1"/>
      <c r="C197" s="1"/>
      <c r="D197" s="1"/>
      <c r="E197" s="1"/>
      <c r="P197" s="1"/>
    </row>
    <row r="198">
      <c r="A198" s="1"/>
      <c r="C198" s="1"/>
      <c r="D198" s="1"/>
      <c r="E198" s="1"/>
      <c r="P198" s="1"/>
    </row>
    <row r="199">
      <c r="A199" s="1"/>
      <c r="C199" s="1"/>
      <c r="D199" s="1"/>
      <c r="E199" s="1"/>
      <c r="P199" s="1"/>
    </row>
    <row r="200">
      <c r="A200" s="1"/>
      <c r="C200" s="1"/>
      <c r="D200" s="1"/>
      <c r="E200" s="1"/>
      <c r="P200" s="1"/>
    </row>
    <row r="201">
      <c r="A201" s="1"/>
      <c r="C201" s="1"/>
      <c r="D201" s="1"/>
      <c r="E201" s="1"/>
      <c r="P201" s="1"/>
    </row>
    <row r="202">
      <c r="A202" s="1"/>
      <c r="C202" s="1"/>
      <c r="D202" s="1"/>
      <c r="E202" s="1"/>
      <c r="P202" s="1"/>
    </row>
    <row r="203">
      <c r="A203" s="1"/>
      <c r="C203" s="1"/>
      <c r="D203" s="1"/>
      <c r="E203" s="1"/>
      <c r="P203" s="1"/>
    </row>
    <row r="204">
      <c r="A204" s="1"/>
      <c r="C204" s="1"/>
      <c r="D204" s="1"/>
      <c r="E204" s="1"/>
      <c r="P204" s="1"/>
    </row>
    <row r="205">
      <c r="A205" s="1"/>
      <c r="C205" s="1"/>
      <c r="D205" s="1"/>
      <c r="E205" s="1"/>
      <c r="P205" s="1"/>
    </row>
    <row r="206">
      <c r="A206" s="1"/>
      <c r="C206" s="1"/>
      <c r="D206" s="1"/>
      <c r="E206" s="1"/>
      <c r="P206" s="1"/>
    </row>
    <row r="207">
      <c r="A207" s="1"/>
      <c r="C207" s="1"/>
      <c r="D207" s="1"/>
      <c r="E207" s="1"/>
      <c r="P207" s="1"/>
    </row>
    <row r="208">
      <c r="A208" s="1"/>
      <c r="C208" s="1"/>
      <c r="D208" s="1"/>
      <c r="E208" s="1"/>
      <c r="P208" s="1"/>
    </row>
    <row r="209">
      <c r="A209" s="1"/>
      <c r="C209" s="1"/>
      <c r="D209" s="1"/>
      <c r="E209" s="1"/>
      <c r="P209" s="1"/>
    </row>
    <row r="210">
      <c r="A210" s="1"/>
      <c r="C210" s="1"/>
      <c r="D210" s="1"/>
      <c r="E210" s="1"/>
      <c r="P210" s="1"/>
    </row>
    <row r="211">
      <c r="A211" s="1"/>
      <c r="C211" s="1"/>
      <c r="D211" s="1"/>
      <c r="E211" s="1"/>
      <c r="P211" s="1"/>
    </row>
    <row r="212">
      <c r="A212" s="1"/>
      <c r="C212" s="1"/>
      <c r="D212" s="1"/>
      <c r="E212" s="1"/>
      <c r="P212" s="1"/>
    </row>
    <row r="213">
      <c r="A213" s="1"/>
      <c r="C213" s="1"/>
      <c r="D213" s="1"/>
      <c r="E213" s="1"/>
      <c r="P213" s="1"/>
    </row>
    <row r="214">
      <c r="A214" s="1"/>
      <c r="C214" s="1"/>
      <c r="D214" s="1"/>
      <c r="E214" s="1"/>
      <c r="P214" s="1"/>
    </row>
    <row r="215">
      <c r="A215" s="1"/>
      <c r="C215" s="1"/>
      <c r="D215" s="1"/>
      <c r="E215" s="1"/>
      <c r="P215" s="1"/>
    </row>
    <row r="216">
      <c r="A216" s="1"/>
      <c r="C216" s="1"/>
      <c r="D216" s="1"/>
      <c r="E216" s="1"/>
      <c r="P216" s="1"/>
    </row>
    <row r="217">
      <c r="A217" s="1"/>
      <c r="C217" s="1"/>
      <c r="D217" s="1"/>
      <c r="E217" s="1"/>
      <c r="P217" s="1"/>
    </row>
    <row r="218">
      <c r="A218" s="1"/>
      <c r="C218" s="1"/>
      <c r="D218" s="1"/>
      <c r="E218" s="1"/>
      <c r="P218" s="1"/>
    </row>
    <row r="219">
      <c r="A219" s="1"/>
      <c r="C219" s="1"/>
      <c r="D219" s="1"/>
      <c r="E219" s="1"/>
      <c r="P219" s="1"/>
    </row>
    <row r="220">
      <c r="A220" s="1"/>
      <c r="C220" s="1"/>
      <c r="D220" s="1"/>
      <c r="E220" s="1"/>
      <c r="P220" s="1"/>
    </row>
    <row r="221">
      <c r="A221" s="1"/>
      <c r="C221" s="1"/>
      <c r="D221" s="1"/>
      <c r="E221" s="1"/>
      <c r="P221" s="1"/>
    </row>
    <row r="222">
      <c r="A222" s="1"/>
      <c r="C222" s="1"/>
      <c r="D222" s="1"/>
      <c r="E222" s="1"/>
      <c r="P222" s="1"/>
    </row>
    <row r="223">
      <c r="A223" s="1"/>
      <c r="C223" s="1"/>
      <c r="D223" s="1"/>
      <c r="E223" s="1"/>
      <c r="P223" s="1"/>
    </row>
    <row r="224">
      <c r="A224" s="1"/>
      <c r="C224" s="1"/>
      <c r="D224" s="1"/>
      <c r="E224" s="1"/>
      <c r="P224" s="1"/>
    </row>
    <row r="225">
      <c r="A225" s="1"/>
      <c r="C225" s="1"/>
      <c r="D225" s="1"/>
      <c r="E225" s="1"/>
      <c r="P225" s="1"/>
    </row>
    <row r="226">
      <c r="A226" s="1"/>
      <c r="C226" s="1"/>
      <c r="D226" s="1"/>
      <c r="E226" s="1"/>
      <c r="P226" s="1"/>
    </row>
    <row r="227">
      <c r="A227" s="1"/>
      <c r="C227" s="1"/>
      <c r="D227" s="1"/>
      <c r="E227" s="1"/>
      <c r="P227" s="1"/>
    </row>
    <row r="228">
      <c r="A228" s="1"/>
      <c r="C228" s="1"/>
      <c r="D228" s="1"/>
      <c r="E228" s="1"/>
      <c r="P228" s="1"/>
    </row>
    <row r="229">
      <c r="A229" s="1"/>
      <c r="C229" s="1"/>
      <c r="D229" s="1"/>
      <c r="E229" s="1"/>
      <c r="P229" s="1"/>
    </row>
    <row r="230">
      <c r="A230" s="1"/>
      <c r="C230" s="1"/>
      <c r="D230" s="1"/>
      <c r="E230" s="1"/>
      <c r="P230" s="1"/>
    </row>
    <row r="231">
      <c r="A231" s="1"/>
      <c r="C231" s="1"/>
      <c r="D231" s="1"/>
      <c r="E231" s="1"/>
      <c r="P231" s="1"/>
    </row>
    <row r="232">
      <c r="A232" s="1"/>
      <c r="C232" s="1"/>
      <c r="D232" s="1"/>
      <c r="E232" s="1"/>
      <c r="P232" s="1"/>
    </row>
    <row r="233">
      <c r="A233" s="1"/>
      <c r="C233" s="1"/>
      <c r="D233" s="1"/>
      <c r="E233" s="1"/>
      <c r="P233" s="1"/>
    </row>
    <row r="234">
      <c r="A234" s="1"/>
      <c r="C234" s="1"/>
      <c r="D234" s="1"/>
      <c r="E234" s="1"/>
      <c r="P234" s="1"/>
    </row>
    <row r="235">
      <c r="A235" s="1"/>
      <c r="C235" s="1"/>
      <c r="D235" s="1"/>
      <c r="E235" s="1"/>
      <c r="P235" s="1"/>
    </row>
    <row r="236">
      <c r="A236" s="1"/>
      <c r="C236" s="1"/>
      <c r="D236" s="1"/>
      <c r="E236" s="1"/>
      <c r="P236" s="1"/>
    </row>
    <row r="237">
      <c r="A237" s="1"/>
      <c r="C237" s="1"/>
      <c r="D237" s="1"/>
      <c r="E237" s="1"/>
      <c r="P237" s="1"/>
    </row>
    <row r="238">
      <c r="A238" s="1"/>
      <c r="C238" s="1"/>
      <c r="D238" s="1"/>
      <c r="E238" s="1"/>
      <c r="P238" s="1"/>
    </row>
    <row r="239">
      <c r="A239" s="1"/>
      <c r="C239" s="1"/>
      <c r="D239" s="1"/>
      <c r="E239" s="1"/>
      <c r="P239" s="1"/>
    </row>
    <row r="240">
      <c r="A240" s="1"/>
      <c r="C240" s="1"/>
      <c r="D240" s="1"/>
      <c r="E240" s="1"/>
      <c r="P240" s="1"/>
    </row>
    <row r="241">
      <c r="A241" s="1"/>
      <c r="C241" s="1"/>
      <c r="D241" s="1"/>
      <c r="E241" s="1"/>
      <c r="P241" s="1"/>
    </row>
    <row r="242">
      <c r="A242" s="1"/>
      <c r="C242" s="1"/>
      <c r="D242" s="1"/>
      <c r="E242" s="1"/>
      <c r="P242" s="1"/>
    </row>
    <row r="243">
      <c r="A243" s="1"/>
      <c r="C243" s="1"/>
      <c r="D243" s="1"/>
      <c r="E243" s="1"/>
      <c r="P243" s="1"/>
    </row>
    <row r="244">
      <c r="A244" s="1"/>
      <c r="C244" s="1"/>
      <c r="D244" s="1"/>
      <c r="E244" s="1"/>
      <c r="P244" s="1"/>
    </row>
    <row r="245">
      <c r="A245" s="1"/>
      <c r="C245" s="1"/>
      <c r="D245" s="1"/>
      <c r="E245" s="1"/>
      <c r="P245" s="1"/>
    </row>
    <row r="246">
      <c r="A246" s="1"/>
      <c r="C246" s="1"/>
      <c r="D246" s="1"/>
      <c r="E246" s="1"/>
      <c r="P246" s="1"/>
    </row>
    <row r="247">
      <c r="A247" s="1"/>
      <c r="C247" s="1"/>
      <c r="D247" s="1"/>
      <c r="E247" s="1"/>
      <c r="P247" s="1"/>
    </row>
    <row r="248">
      <c r="A248" s="1"/>
      <c r="C248" s="1"/>
      <c r="D248" s="1"/>
      <c r="E248" s="1"/>
      <c r="P248" s="1"/>
    </row>
    <row r="249">
      <c r="A249" s="1"/>
      <c r="C249" s="1"/>
      <c r="D249" s="1"/>
      <c r="E249" s="1"/>
      <c r="P249" s="1"/>
    </row>
    <row r="250">
      <c r="A250" s="1"/>
      <c r="C250" s="1"/>
      <c r="D250" s="1"/>
      <c r="E250" s="1"/>
      <c r="P250" s="1"/>
    </row>
    <row r="251">
      <c r="A251" s="1"/>
      <c r="C251" s="1"/>
      <c r="D251" s="1"/>
      <c r="E251" s="1"/>
      <c r="P251" s="1"/>
    </row>
    <row r="252">
      <c r="A252" s="1"/>
      <c r="C252" s="1"/>
      <c r="D252" s="1"/>
      <c r="E252" s="1"/>
      <c r="P252" s="1"/>
    </row>
    <row r="253">
      <c r="A253" s="1"/>
      <c r="C253" s="1"/>
      <c r="D253" s="1"/>
      <c r="E253" s="1"/>
      <c r="P253" s="1"/>
    </row>
    <row r="254">
      <c r="A254" s="1"/>
      <c r="C254" s="1"/>
      <c r="D254" s="1"/>
      <c r="E254" s="1"/>
      <c r="P254" s="1"/>
    </row>
    <row r="255">
      <c r="A255" s="1"/>
      <c r="C255" s="1"/>
      <c r="D255" s="1"/>
      <c r="E255" s="1"/>
      <c r="P255" s="1"/>
    </row>
    <row r="256">
      <c r="A256" s="1"/>
      <c r="C256" s="1"/>
      <c r="D256" s="1"/>
      <c r="E256" s="1"/>
      <c r="P256" s="1"/>
    </row>
    <row r="257">
      <c r="A257" s="1"/>
      <c r="C257" s="1"/>
      <c r="D257" s="1"/>
      <c r="E257" s="1"/>
      <c r="P257" s="1"/>
    </row>
    <row r="258">
      <c r="A258" s="1"/>
      <c r="C258" s="1"/>
      <c r="D258" s="1"/>
      <c r="E258" s="1"/>
      <c r="P258" s="1"/>
    </row>
    <row r="259">
      <c r="A259" s="1"/>
      <c r="C259" s="1"/>
      <c r="D259" s="1"/>
      <c r="E259" s="1"/>
      <c r="P259" s="1"/>
    </row>
    <row r="260">
      <c r="A260" s="1"/>
      <c r="C260" s="1"/>
      <c r="D260" s="1"/>
      <c r="E260" s="1"/>
      <c r="P260" s="1"/>
    </row>
    <row r="261">
      <c r="A261" s="1"/>
      <c r="C261" s="1"/>
      <c r="D261" s="1"/>
      <c r="E261" s="1"/>
      <c r="P261" s="1"/>
    </row>
    <row r="262">
      <c r="A262" s="1"/>
      <c r="C262" s="1"/>
      <c r="D262" s="1"/>
      <c r="E262" s="1"/>
      <c r="P262" s="1"/>
    </row>
    <row r="263">
      <c r="A263" s="1"/>
      <c r="C263" s="1"/>
      <c r="D263" s="1"/>
      <c r="E263" s="1"/>
      <c r="P263" s="1"/>
    </row>
    <row r="264">
      <c r="A264" s="1"/>
      <c r="C264" s="1"/>
      <c r="D264" s="1"/>
      <c r="E264" s="1"/>
      <c r="P264" s="1"/>
    </row>
    <row r="265">
      <c r="A265" s="1"/>
      <c r="C265" s="1"/>
      <c r="D265" s="1"/>
      <c r="E265" s="1"/>
      <c r="P265" s="1"/>
    </row>
    <row r="266">
      <c r="A266" s="1"/>
      <c r="C266" s="1"/>
      <c r="D266" s="1"/>
      <c r="E266" s="1"/>
      <c r="P266" s="1"/>
    </row>
    <row r="267">
      <c r="A267" s="1"/>
      <c r="C267" s="1"/>
      <c r="D267" s="1"/>
      <c r="E267" s="1"/>
      <c r="P267" s="1"/>
    </row>
    <row r="268">
      <c r="A268" s="1"/>
      <c r="C268" s="1"/>
      <c r="D268" s="1"/>
      <c r="E268" s="1"/>
      <c r="P268" s="1"/>
    </row>
    <row r="269">
      <c r="A269" s="1"/>
      <c r="C269" s="1"/>
      <c r="D269" s="1"/>
      <c r="E269" s="1"/>
      <c r="P269" s="1"/>
    </row>
    <row r="270">
      <c r="A270" s="1"/>
      <c r="C270" s="1"/>
      <c r="D270" s="1"/>
      <c r="E270" s="1"/>
      <c r="P270" s="1"/>
    </row>
    <row r="271">
      <c r="A271" s="1"/>
      <c r="C271" s="1"/>
      <c r="D271" s="1"/>
      <c r="E271" s="1"/>
      <c r="P271" s="1"/>
    </row>
    <row r="272">
      <c r="A272" s="1"/>
      <c r="C272" s="1"/>
      <c r="D272" s="1"/>
      <c r="E272" s="1"/>
      <c r="P272" s="1"/>
    </row>
    <row r="273">
      <c r="A273" s="1"/>
      <c r="C273" s="1"/>
      <c r="D273" s="1"/>
      <c r="E273" s="1"/>
      <c r="P273" s="1"/>
    </row>
    <row r="274">
      <c r="A274" s="1"/>
      <c r="C274" s="1"/>
      <c r="D274" s="1"/>
      <c r="E274" s="1"/>
      <c r="P274" s="1"/>
    </row>
    <row r="275">
      <c r="A275" s="1"/>
      <c r="C275" s="1"/>
      <c r="D275" s="1"/>
      <c r="E275" s="1"/>
      <c r="P275" s="1"/>
    </row>
    <row r="276">
      <c r="A276" s="1"/>
      <c r="C276" s="1"/>
      <c r="D276" s="1"/>
      <c r="E276" s="1"/>
      <c r="P276" s="1"/>
    </row>
    <row r="277">
      <c r="A277" s="1"/>
      <c r="C277" s="1"/>
      <c r="D277" s="1"/>
      <c r="E277" s="1"/>
      <c r="P277" s="1"/>
    </row>
    <row r="278">
      <c r="A278" s="1"/>
      <c r="C278" s="1"/>
      <c r="D278" s="1"/>
      <c r="E278" s="1"/>
      <c r="P278" s="1"/>
    </row>
    <row r="279">
      <c r="A279" s="1"/>
      <c r="C279" s="1"/>
      <c r="D279" s="1"/>
      <c r="E279" s="1"/>
      <c r="P279" s="1"/>
    </row>
    <row r="280">
      <c r="A280" s="1"/>
      <c r="C280" s="1"/>
      <c r="D280" s="1"/>
      <c r="E280" s="1"/>
      <c r="P280" s="1"/>
    </row>
    <row r="281">
      <c r="A281" s="1"/>
      <c r="C281" s="1"/>
      <c r="D281" s="1"/>
      <c r="E281" s="1"/>
      <c r="P281" s="1"/>
    </row>
    <row r="282">
      <c r="A282" s="1"/>
      <c r="C282" s="1"/>
      <c r="D282" s="1"/>
      <c r="E282" s="1"/>
      <c r="P282" s="1"/>
    </row>
    <row r="283">
      <c r="A283" s="1"/>
      <c r="C283" s="1"/>
      <c r="D283" s="1"/>
      <c r="E283" s="1"/>
      <c r="P283" s="1"/>
    </row>
    <row r="284">
      <c r="A284" s="1"/>
      <c r="C284" s="1"/>
      <c r="D284" s="1"/>
      <c r="E284" s="1"/>
      <c r="P284" s="1"/>
    </row>
    <row r="285">
      <c r="A285" s="1"/>
      <c r="C285" s="1"/>
      <c r="D285" s="1"/>
      <c r="E285" s="1"/>
      <c r="P285" s="1"/>
    </row>
    <row r="286">
      <c r="A286" s="1"/>
      <c r="C286" s="1"/>
      <c r="D286" s="1"/>
      <c r="E286" s="1"/>
      <c r="P286" s="1"/>
    </row>
    <row r="287">
      <c r="A287" s="1"/>
      <c r="C287" s="1"/>
      <c r="D287" s="1"/>
      <c r="E287" s="1"/>
      <c r="P287" s="1"/>
    </row>
    <row r="288">
      <c r="A288" s="1"/>
      <c r="C288" s="1"/>
      <c r="D288" s="1"/>
      <c r="E288" s="1"/>
      <c r="P288" s="1"/>
    </row>
    <row r="289">
      <c r="A289" s="1"/>
      <c r="C289" s="1"/>
      <c r="D289" s="1"/>
      <c r="E289" s="1"/>
      <c r="P289" s="1"/>
    </row>
    <row r="290">
      <c r="A290" s="1"/>
      <c r="C290" s="1"/>
      <c r="D290" s="1"/>
      <c r="E290" s="1"/>
      <c r="P290" s="1"/>
    </row>
    <row r="291">
      <c r="A291" s="1"/>
      <c r="C291" s="1"/>
      <c r="D291" s="1"/>
      <c r="E291" s="1"/>
      <c r="P291" s="1"/>
    </row>
    <row r="292">
      <c r="A292" s="1"/>
      <c r="C292" s="1"/>
      <c r="D292" s="1"/>
      <c r="E292" s="1"/>
      <c r="P292" s="1"/>
    </row>
    <row r="293">
      <c r="A293" s="1"/>
      <c r="C293" s="1"/>
      <c r="D293" s="1"/>
      <c r="E293" s="1"/>
      <c r="P293" s="1"/>
    </row>
    <row r="294">
      <c r="A294" s="1"/>
      <c r="C294" s="1"/>
      <c r="D294" s="1"/>
      <c r="E294" s="1"/>
      <c r="P294" s="1"/>
    </row>
    <row r="295">
      <c r="A295" s="1"/>
      <c r="C295" s="1"/>
      <c r="D295" s="1"/>
      <c r="E295" s="1"/>
      <c r="P295" s="1"/>
    </row>
    <row r="296">
      <c r="A296" s="1"/>
      <c r="C296" s="1"/>
      <c r="D296" s="1"/>
      <c r="E296" s="1"/>
      <c r="P296" s="1"/>
    </row>
    <row r="297">
      <c r="A297" s="1"/>
      <c r="C297" s="1"/>
      <c r="D297" s="1"/>
      <c r="E297" s="1"/>
      <c r="P297" s="1"/>
    </row>
    <row r="298">
      <c r="A298" s="1"/>
      <c r="C298" s="1"/>
      <c r="D298" s="1"/>
      <c r="E298" s="1"/>
      <c r="P298" s="1"/>
    </row>
    <row r="299">
      <c r="A299" s="1"/>
      <c r="C299" s="1"/>
      <c r="D299" s="1"/>
      <c r="E299" s="1"/>
      <c r="P299" s="1"/>
    </row>
    <row r="300">
      <c r="A300" s="1"/>
      <c r="C300" s="1"/>
      <c r="D300" s="1"/>
      <c r="E300" s="1"/>
      <c r="P300" s="1"/>
    </row>
    <row r="301">
      <c r="A301" s="1"/>
      <c r="C301" s="1"/>
      <c r="D301" s="1"/>
      <c r="E301" s="1"/>
      <c r="P301" s="1"/>
    </row>
    <row r="302">
      <c r="A302" s="1"/>
      <c r="C302" s="1"/>
      <c r="D302" s="1"/>
      <c r="E302" s="1"/>
      <c r="P302" s="1"/>
    </row>
    <row r="303">
      <c r="A303" s="1"/>
      <c r="C303" s="1"/>
      <c r="D303" s="1"/>
      <c r="E303" s="1"/>
      <c r="P303" s="1"/>
    </row>
    <row r="304">
      <c r="A304" s="1"/>
      <c r="C304" s="1"/>
      <c r="D304" s="1"/>
      <c r="E304" s="1"/>
      <c r="P304" s="1"/>
    </row>
    <row r="305">
      <c r="A305" s="1"/>
      <c r="C305" s="1"/>
      <c r="D305" s="1"/>
      <c r="E305" s="1"/>
      <c r="P305" s="1"/>
    </row>
    <row r="306">
      <c r="A306" s="1"/>
      <c r="C306" s="1"/>
      <c r="D306" s="1"/>
      <c r="E306" s="1"/>
      <c r="P306" s="1"/>
    </row>
    <row r="307">
      <c r="A307" s="1"/>
      <c r="C307" s="1"/>
      <c r="D307" s="1"/>
      <c r="E307" s="1"/>
      <c r="P307" s="1"/>
    </row>
    <row r="308">
      <c r="A308" s="1"/>
      <c r="C308" s="1"/>
      <c r="D308" s="1"/>
      <c r="E308" s="1"/>
      <c r="P308" s="1"/>
    </row>
    <row r="309">
      <c r="A309" s="1"/>
      <c r="C309" s="1"/>
      <c r="D309" s="1"/>
      <c r="E309" s="1"/>
      <c r="P309" s="1"/>
    </row>
    <row r="310">
      <c r="A310" s="1"/>
      <c r="C310" s="1"/>
      <c r="D310" s="1"/>
      <c r="E310" s="1"/>
      <c r="P310" s="1"/>
    </row>
    <row r="311">
      <c r="A311" s="1"/>
      <c r="C311" s="1"/>
      <c r="D311" s="1"/>
      <c r="E311" s="1"/>
      <c r="P311" s="1"/>
    </row>
    <row r="312">
      <c r="A312" s="1"/>
      <c r="C312" s="1"/>
      <c r="D312" s="1"/>
      <c r="E312" s="1"/>
      <c r="P312" s="1"/>
    </row>
    <row r="313">
      <c r="A313" s="1"/>
      <c r="C313" s="1"/>
      <c r="D313" s="1"/>
      <c r="E313" s="1"/>
      <c r="P313" s="1"/>
    </row>
    <row r="314">
      <c r="A314" s="1"/>
      <c r="C314" s="1"/>
      <c r="D314" s="1"/>
      <c r="E314" s="1"/>
      <c r="P314" s="1"/>
    </row>
    <row r="315">
      <c r="A315" s="1"/>
      <c r="C315" s="1"/>
      <c r="D315" s="1"/>
      <c r="E315" s="1"/>
      <c r="P315" s="1"/>
    </row>
    <row r="316">
      <c r="A316" s="1"/>
      <c r="C316" s="1"/>
      <c r="D316" s="1"/>
      <c r="E316" s="1"/>
      <c r="P316" s="1"/>
    </row>
    <row r="317">
      <c r="A317" s="1"/>
      <c r="C317" s="1"/>
      <c r="D317" s="1"/>
      <c r="E317" s="1"/>
      <c r="P317" s="1"/>
    </row>
    <row r="318">
      <c r="A318" s="1"/>
      <c r="C318" s="1"/>
      <c r="D318" s="1"/>
      <c r="E318" s="1"/>
      <c r="P318" s="1"/>
    </row>
    <row r="319">
      <c r="A319" s="1"/>
      <c r="C319" s="1"/>
      <c r="D319" s="1"/>
      <c r="E319" s="1"/>
      <c r="P319" s="1"/>
    </row>
    <row r="320">
      <c r="A320" s="1"/>
      <c r="C320" s="1"/>
      <c r="D320" s="1"/>
      <c r="E320" s="1"/>
      <c r="P320" s="1"/>
    </row>
    <row r="321">
      <c r="A321" s="1"/>
      <c r="C321" s="1"/>
      <c r="D321" s="1"/>
      <c r="E321" s="1"/>
      <c r="P321" s="1"/>
    </row>
    <row r="322">
      <c r="A322" s="1"/>
      <c r="C322" s="1"/>
      <c r="D322" s="1"/>
      <c r="E322" s="1"/>
      <c r="P322" s="1"/>
    </row>
    <row r="323">
      <c r="A323" s="1"/>
      <c r="C323" s="1"/>
      <c r="D323" s="1"/>
      <c r="E323" s="1"/>
      <c r="P323" s="1"/>
    </row>
    <row r="324">
      <c r="A324" s="1"/>
      <c r="C324" s="1"/>
      <c r="D324" s="1"/>
      <c r="E324" s="1"/>
      <c r="P324" s="1"/>
    </row>
    <row r="325">
      <c r="A325" s="1"/>
      <c r="C325" s="1"/>
      <c r="D325" s="1"/>
      <c r="E325" s="1"/>
      <c r="P325" s="1"/>
    </row>
    <row r="326">
      <c r="A326" s="1"/>
      <c r="C326" s="1"/>
      <c r="D326" s="1"/>
      <c r="E326" s="1"/>
      <c r="P326" s="1"/>
    </row>
    <row r="327">
      <c r="A327" s="1"/>
      <c r="C327" s="1"/>
      <c r="D327" s="1"/>
      <c r="E327" s="1"/>
      <c r="P327" s="1"/>
    </row>
    <row r="328">
      <c r="A328" s="1"/>
      <c r="C328" s="1"/>
      <c r="D328" s="1"/>
      <c r="E328" s="1"/>
      <c r="P328" s="1"/>
    </row>
    <row r="329">
      <c r="A329" s="1"/>
      <c r="C329" s="1"/>
      <c r="D329" s="1"/>
      <c r="E329" s="1"/>
      <c r="P329" s="1"/>
    </row>
    <row r="330">
      <c r="A330" s="1"/>
      <c r="C330" s="1"/>
      <c r="D330" s="1"/>
      <c r="E330" s="1"/>
      <c r="P330" s="1"/>
    </row>
    <row r="331">
      <c r="A331" s="1"/>
      <c r="C331" s="1"/>
      <c r="D331" s="1"/>
      <c r="E331" s="1"/>
      <c r="P331" s="1"/>
    </row>
    <row r="332">
      <c r="A332" s="1"/>
      <c r="C332" s="1"/>
      <c r="D332" s="1"/>
      <c r="E332" s="1"/>
      <c r="P332" s="1"/>
    </row>
    <row r="333">
      <c r="A333" s="1"/>
      <c r="C333" s="1"/>
      <c r="D333" s="1"/>
      <c r="E333" s="1"/>
      <c r="P333" s="1"/>
    </row>
    <row r="334">
      <c r="A334" s="1"/>
      <c r="C334" s="1"/>
      <c r="D334" s="1"/>
      <c r="E334" s="1"/>
      <c r="P334" s="1"/>
    </row>
    <row r="335">
      <c r="A335" s="1"/>
      <c r="C335" s="1"/>
      <c r="D335" s="1"/>
      <c r="E335" s="1"/>
      <c r="P335" s="1"/>
    </row>
    <row r="336">
      <c r="A336" s="1"/>
      <c r="C336" s="1"/>
      <c r="D336" s="1"/>
      <c r="E336" s="1"/>
      <c r="P336" s="1"/>
    </row>
    <row r="337">
      <c r="A337" s="1"/>
      <c r="C337" s="1"/>
      <c r="D337" s="1"/>
      <c r="E337" s="1"/>
      <c r="P337" s="1"/>
    </row>
    <row r="338">
      <c r="A338" s="1"/>
      <c r="C338" s="1"/>
      <c r="D338" s="1"/>
      <c r="E338" s="1"/>
      <c r="P338" s="1"/>
    </row>
    <row r="339">
      <c r="A339" s="1"/>
      <c r="C339" s="1"/>
      <c r="D339" s="1"/>
      <c r="E339" s="1"/>
      <c r="P339" s="1"/>
    </row>
    <row r="340">
      <c r="A340" s="1"/>
      <c r="C340" s="1"/>
      <c r="D340" s="1"/>
      <c r="E340" s="1"/>
      <c r="P340" s="1"/>
    </row>
    <row r="341">
      <c r="A341" s="1"/>
      <c r="C341" s="1"/>
      <c r="D341" s="1"/>
      <c r="E341" s="1"/>
      <c r="P341" s="1"/>
    </row>
    <row r="342">
      <c r="A342" s="1"/>
      <c r="C342" s="1"/>
      <c r="D342" s="1"/>
      <c r="E342" s="1"/>
      <c r="P342" s="1"/>
    </row>
    <row r="343">
      <c r="A343" s="1"/>
      <c r="C343" s="1"/>
      <c r="D343" s="1"/>
      <c r="E343" s="1"/>
      <c r="P343" s="1"/>
    </row>
    <row r="344">
      <c r="A344" s="1"/>
      <c r="C344" s="1"/>
      <c r="D344" s="1"/>
      <c r="E344" s="1"/>
      <c r="P344" s="1"/>
    </row>
    <row r="345">
      <c r="A345" s="1"/>
      <c r="C345" s="1"/>
      <c r="D345" s="1"/>
      <c r="E345" s="1"/>
      <c r="P345" s="1"/>
    </row>
    <row r="346">
      <c r="A346" s="1"/>
      <c r="C346" s="1"/>
      <c r="D346" s="1"/>
      <c r="E346" s="1"/>
      <c r="P346" s="1"/>
    </row>
    <row r="347">
      <c r="A347" s="1"/>
      <c r="C347" s="1"/>
      <c r="D347" s="1"/>
      <c r="E347" s="1"/>
      <c r="P347" s="1"/>
    </row>
    <row r="348">
      <c r="A348" s="1"/>
      <c r="C348" s="1"/>
      <c r="D348" s="1"/>
      <c r="E348" s="1"/>
      <c r="P348" s="1"/>
    </row>
    <row r="349">
      <c r="A349" s="1"/>
      <c r="C349" s="1"/>
      <c r="D349" s="1"/>
      <c r="E349" s="1"/>
      <c r="P349" s="1"/>
    </row>
    <row r="350">
      <c r="A350" s="1"/>
      <c r="C350" s="1"/>
      <c r="D350" s="1"/>
      <c r="E350" s="1"/>
      <c r="P350" s="1"/>
    </row>
    <row r="351">
      <c r="A351" s="1"/>
      <c r="C351" s="1"/>
      <c r="D351" s="1"/>
      <c r="E351" s="1"/>
      <c r="P351" s="1"/>
    </row>
    <row r="352">
      <c r="A352" s="1"/>
      <c r="C352" s="1"/>
      <c r="D352" s="1"/>
      <c r="E352" s="1"/>
      <c r="P352" s="1"/>
    </row>
    <row r="353">
      <c r="A353" s="1"/>
      <c r="C353" s="1"/>
      <c r="D353" s="1"/>
      <c r="E353" s="1"/>
      <c r="P353" s="1"/>
    </row>
    <row r="354">
      <c r="A354" s="1"/>
      <c r="C354" s="1"/>
      <c r="D354" s="1"/>
      <c r="E354" s="1"/>
      <c r="P354" s="1"/>
    </row>
    <row r="355">
      <c r="A355" s="1"/>
      <c r="C355" s="1"/>
      <c r="D355" s="1"/>
      <c r="E355" s="1"/>
      <c r="P355" s="1"/>
    </row>
    <row r="356">
      <c r="A356" s="1"/>
      <c r="C356" s="1"/>
      <c r="D356" s="1"/>
      <c r="E356" s="1"/>
      <c r="P356" s="1"/>
    </row>
    <row r="357">
      <c r="A357" s="1"/>
      <c r="C357" s="1"/>
      <c r="D357" s="1"/>
      <c r="E357" s="1"/>
      <c r="P357" s="1"/>
    </row>
    <row r="358">
      <c r="A358" s="1"/>
      <c r="C358" s="1"/>
      <c r="D358" s="1"/>
      <c r="E358" s="1"/>
      <c r="P358" s="1"/>
    </row>
    <row r="359">
      <c r="A359" s="1"/>
      <c r="C359" s="1"/>
      <c r="D359" s="1"/>
      <c r="E359" s="1"/>
      <c r="P359" s="1"/>
    </row>
    <row r="360">
      <c r="A360" s="1"/>
      <c r="C360" s="1"/>
      <c r="D360" s="1"/>
      <c r="E360" s="1"/>
      <c r="P360" s="1"/>
    </row>
    <row r="361">
      <c r="A361" s="1"/>
      <c r="C361" s="1"/>
      <c r="D361" s="1"/>
      <c r="E361" s="1"/>
      <c r="P361" s="1"/>
    </row>
    <row r="362">
      <c r="A362" s="1"/>
      <c r="C362" s="1"/>
      <c r="D362" s="1"/>
      <c r="E362" s="1"/>
      <c r="P362" s="1"/>
    </row>
    <row r="363">
      <c r="A363" s="1"/>
      <c r="C363" s="1"/>
      <c r="D363" s="1"/>
      <c r="E363" s="1"/>
      <c r="P363" s="1"/>
    </row>
    <row r="364">
      <c r="A364" s="1"/>
      <c r="C364" s="1"/>
      <c r="D364" s="1"/>
      <c r="E364" s="1"/>
      <c r="P364" s="1"/>
    </row>
    <row r="365">
      <c r="A365" s="1"/>
      <c r="C365" s="1"/>
      <c r="D365" s="1"/>
      <c r="E365" s="1"/>
      <c r="P365" s="1"/>
    </row>
    <row r="366">
      <c r="A366" s="1"/>
      <c r="C366" s="1"/>
      <c r="D366" s="1"/>
      <c r="E366" s="1"/>
      <c r="P366" s="1"/>
    </row>
    <row r="367">
      <c r="A367" s="1"/>
      <c r="C367" s="1"/>
      <c r="D367" s="1"/>
      <c r="E367" s="1"/>
      <c r="P367" s="1"/>
    </row>
    <row r="368">
      <c r="A368" s="1"/>
      <c r="C368" s="1"/>
      <c r="D368" s="1"/>
      <c r="E368" s="1"/>
      <c r="P368" s="1"/>
    </row>
    <row r="369">
      <c r="A369" s="1"/>
      <c r="C369" s="1"/>
      <c r="D369" s="1"/>
      <c r="E369" s="1"/>
      <c r="P369" s="1"/>
    </row>
    <row r="370">
      <c r="A370" s="1"/>
      <c r="C370" s="1"/>
      <c r="D370" s="1"/>
      <c r="E370" s="1"/>
      <c r="P370" s="1"/>
    </row>
    <row r="371">
      <c r="A371" s="1"/>
      <c r="C371" s="1"/>
      <c r="D371" s="1"/>
      <c r="E371" s="1"/>
      <c r="P371" s="1"/>
    </row>
    <row r="372">
      <c r="A372" s="1"/>
      <c r="C372" s="1"/>
      <c r="D372" s="1"/>
      <c r="E372" s="1"/>
      <c r="P372" s="1"/>
    </row>
    <row r="373">
      <c r="A373" s="1"/>
      <c r="C373" s="1"/>
      <c r="D373" s="1"/>
      <c r="E373" s="1"/>
      <c r="P373" s="1"/>
    </row>
    <row r="374">
      <c r="A374" s="1"/>
      <c r="C374" s="1"/>
      <c r="D374" s="1"/>
      <c r="E374" s="1"/>
      <c r="P374" s="1"/>
    </row>
    <row r="375">
      <c r="A375" s="1"/>
      <c r="C375" s="1"/>
      <c r="D375" s="1"/>
      <c r="E375" s="1"/>
      <c r="P375" s="1"/>
    </row>
    <row r="376">
      <c r="A376" s="1"/>
      <c r="C376" s="1"/>
      <c r="D376" s="1"/>
      <c r="E376" s="1"/>
      <c r="P376" s="1"/>
    </row>
    <row r="377">
      <c r="A377" s="1"/>
      <c r="C377" s="1"/>
      <c r="D377" s="1"/>
      <c r="E377" s="1"/>
      <c r="P377" s="1"/>
    </row>
    <row r="378">
      <c r="A378" s="1"/>
      <c r="C378" s="1"/>
      <c r="D378" s="1"/>
      <c r="E378" s="1"/>
      <c r="P378" s="1"/>
    </row>
    <row r="379">
      <c r="A379" s="1"/>
      <c r="C379" s="1"/>
      <c r="D379" s="1"/>
      <c r="E379" s="1"/>
      <c r="P379" s="1"/>
    </row>
    <row r="380">
      <c r="A380" s="1"/>
      <c r="C380" s="1"/>
      <c r="D380" s="1"/>
      <c r="E380" s="1"/>
      <c r="P380" s="1"/>
    </row>
    <row r="381">
      <c r="A381" s="1"/>
      <c r="C381" s="1"/>
      <c r="D381" s="1"/>
      <c r="E381" s="1"/>
      <c r="P381" s="1"/>
    </row>
    <row r="382">
      <c r="A382" s="1"/>
      <c r="C382" s="1"/>
      <c r="D382" s="1"/>
      <c r="E382" s="1"/>
      <c r="P382" s="1"/>
    </row>
    <row r="383">
      <c r="A383" s="1"/>
      <c r="C383" s="1"/>
      <c r="D383" s="1"/>
      <c r="E383" s="1"/>
      <c r="P383" s="1"/>
    </row>
    <row r="384">
      <c r="A384" s="1"/>
      <c r="C384" s="1"/>
      <c r="D384" s="1"/>
      <c r="E384" s="1"/>
      <c r="P384" s="1"/>
    </row>
    <row r="385">
      <c r="A385" s="1"/>
      <c r="C385" s="1"/>
      <c r="D385" s="1"/>
      <c r="E385" s="1"/>
      <c r="P385" s="1"/>
    </row>
    <row r="386">
      <c r="A386" s="1"/>
      <c r="C386" s="1"/>
      <c r="D386" s="1"/>
      <c r="E386" s="1"/>
      <c r="P386" s="1"/>
    </row>
    <row r="387">
      <c r="A387" s="1"/>
      <c r="C387" s="1"/>
      <c r="D387" s="1"/>
      <c r="E387" s="1"/>
      <c r="P387" s="1"/>
    </row>
    <row r="388">
      <c r="A388" s="1"/>
      <c r="C388" s="1"/>
      <c r="D388" s="1"/>
      <c r="E388" s="1"/>
      <c r="P388" s="1"/>
    </row>
    <row r="389">
      <c r="A389" s="1"/>
      <c r="C389" s="1"/>
      <c r="D389" s="1"/>
      <c r="E389" s="1"/>
      <c r="P389" s="1"/>
    </row>
    <row r="390">
      <c r="A390" s="1"/>
      <c r="C390" s="1"/>
      <c r="D390" s="1"/>
      <c r="E390" s="1"/>
      <c r="P390" s="1"/>
    </row>
    <row r="391">
      <c r="A391" s="1"/>
      <c r="C391" s="1"/>
      <c r="D391" s="1"/>
      <c r="E391" s="1"/>
      <c r="P391" s="1"/>
    </row>
    <row r="392">
      <c r="A392" s="1"/>
      <c r="C392" s="1"/>
      <c r="D392" s="1"/>
      <c r="E392" s="1"/>
      <c r="P392" s="1"/>
    </row>
    <row r="393">
      <c r="A393" s="1"/>
      <c r="C393" s="1"/>
      <c r="D393" s="1"/>
      <c r="E393" s="1"/>
      <c r="P393" s="1"/>
    </row>
    <row r="394">
      <c r="A394" s="1"/>
      <c r="C394" s="1"/>
      <c r="D394" s="1"/>
      <c r="E394" s="1"/>
      <c r="P394" s="1"/>
    </row>
    <row r="395">
      <c r="A395" s="1"/>
      <c r="C395" s="1"/>
      <c r="D395" s="1"/>
      <c r="E395" s="1"/>
      <c r="P395" s="1"/>
    </row>
    <row r="396">
      <c r="A396" s="1"/>
      <c r="C396" s="1"/>
      <c r="D396" s="1"/>
      <c r="E396" s="1"/>
      <c r="P396" s="1"/>
    </row>
    <row r="397">
      <c r="A397" s="1"/>
      <c r="C397" s="1"/>
      <c r="D397" s="1"/>
      <c r="E397" s="1"/>
      <c r="P397" s="1"/>
    </row>
    <row r="398">
      <c r="A398" s="1"/>
      <c r="C398" s="1"/>
      <c r="D398" s="1"/>
      <c r="E398" s="1"/>
      <c r="P398" s="1"/>
    </row>
    <row r="399">
      <c r="A399" s="1"/>
      <c r="C399" s="1"/>
      <c r="D399" s="1"/>
      <c r="E399" s="1"/>
      <c r="P399" s="1"/>
    </row>
    <row r="400">
      <c r="A400" s="1"/>
      <c r="C400" s="1"/>
      <c r="D400" s="1"/>
      <c r="E400" s="1"/>
      <c r="P400" s="1"/>
    </row>
    <row r="401">
      <c r="A401" s="1"/>
      <c r="C401" s="1"/>
      <c r="D401" s="1"/>
      <c r="E401" s="1"/>
      <c r="P401" s="1"/>
    </row>
    <row r="402">
      <c r="A402" s="1"/>
      <c r="C402" s="1"/>
      <c r="D402" s="1"/>
      <c r="E402" s="1"/>
      <c r="P402" s="1"/>
    </row>
    <row r="403">
      <c r="A403" s="1"/>
      <c r="C403" s="1"/>
      <c r="D403" s="1"/>
      <c r="E403" s="1"/>
      <c r="P403" s="1"/>
    </row>
    <row r="404">
      <c r="A404" s="1"/>
      <c r="C404" s="1"/>
      <c r="D404" s="1"/>
      <c r="E404" s="1"/>
      <c r="P404" s="1"/>
    </row>
    <row r="405">
      <c r="A405" s="1"/>
      <c r="C405" s="1"/>
      <c r="D405" s="1"/>
      <c r="E405" s="1"/>
      <c r="P405" s="1"/>
    </row>
    <row r="406">
      <c r="A406" s="1"/>
      <c r="C406" s="1"/>
      <c r="D406" s="1"/>
      <c r="E406" s="1"/>
      <c r="P406" s="1"/>
    </row>
    <row r="407">
      <c r="A407" s="1"/>
      <c r="C407" s="1"/>
      <c r="D407" s="1"/>
      <c r="E407" s="1"/>
      <c r="P407" s="1"/>
    </row>
    <row r="408">
      <c r="A408" s="1"/>
      <c r="C408" s="1"/>
      <c r="D408" s="1"/>
      <c r="E408" s="1"/>
      <c r="P408" s="1"/>
    </row>
    <row r="409">
      <c r="A409" s="1"/>
      <c r="C409" s="1"/>
      <c r="D409" s="1"/>
      <c r="E409" s="1"/>
      <c r="P409" s="1"/>
    </row>
    <row r="410">
      <c r="A410" s="1"/>
      <c r="C410" s="1"/>
      <c r="D410" s="1"/>
      <c r="E410" s="1"/>
      <c r="P410" s="1"/>
    </row>
    <row r="411">
      <c r="A411" s="1"/>
      <c r="C411" s="1"/>
      <c r="D411" s="1"/>
      <c r="E411" s="1"/>
      <c r="P411" s="1"/>
    </row>
    <row r="412">
      <c r="A412" s="1"/>
      <c r="C412" s="1"/>
      <c r="D412" s="1"/>
      <c r="E412" s="1"/>
      <c r="P412" s="1"/>
    </row>
    <row r="413">
      <c r="A413" s="1"/>
      <c r="C413" s="1"/>
      <c r="D413" s="1"/>
      <c r="E413" s="1"/>
      <c r="P413" s="1"/>
    </row>
    <row r="414">
      <c r="A414" s="1"/>
      <c r="C414" s="1"/>
      <c r="D414" s="1"/>
      <c r="E414" s="1"/>
      <c r="P414" s="1"/>
    </row>
    <row r="415">
      <c r="A415" s="1"/>
      <c r="C415" s="1"/>
      <c r="D415" s="1"/>
      <c r="E415" s="1"/>
      <c r="P415" s="1"/>
    </row>
    <row r="416">
      <c r="A416" s="1"/>
      <c r="C416" s="1"/>
      <c r="D416" s="1"/>
      <c r="E416" s="1"/>
      <c r="P416" s="1"/>
    </row>
    <row r="417">
      <c r="A417" s="1"/>
      <c r="C417" s="1"/>
      <c r="D417" s="1"/>
      <c r="E417" s="1"/>
      <c r="P417" s="1"/>
    </row>
    <row r="418">
      <c r="A418" s="1"/>
      <c r="C418" s="1"/>
      <c r="D418" s="1"/>
      <c r="E418" s="1"/>
      <c r="P418" s="1"/>
    </row>
    <row r="419">
      <c r="A419" s="1"/>
      <c r="C419" s="1"/>
      <c r="D419" s="1"/>
      <c r="E419" s="1"/>
      <c r="P419" s="1"/>
    </row>
    <row r="420">
      <c r="A420" s="1"/>
      <c r="C420" s="1"/>
      <c r="D420" s="1"/>
      <c r="E420" s="1"/>
      <c r="P420" s="1"/>
    </row>
    <row r="421">
      <c r="A421" s="1"/>
      <c r="C421" s="1"/>
      <c r="D421" s="1"/>
      <c r="E421" s="1"/>
      <c r="P421" s="1"/>
    </row>
    <row r="422">
      <c r="A422" s="1"/>
      <c r="C422" s="1"/>
      <c r="D422" s="1"/>
      <c r="E422" s="1"/>
      <c r="P422" s="1"/>
    </row>
    <row r="423">
      <c r="A423" s="1"/>
      <c r="C423" s="1"/>
      <c r="D423" s="1"/>
      <c r="E423" s="1"/>
      <c r="P423" s="1"/>
    </row>
    <row r="424">
      <c r="A424" s="1"/>
      <c r="C424" s="1"/>
      <c r="D424" s="1"/>
      <c r="E424" s="1"/>
      <c r="P424" s="1"/>
    </row>
    <row r="425">
      <c r="A425" s="1"/>
      <c r="C425" s="1"/>
      <c r="D425" s="1"/>
      <c r="E425" s="1"/>
      <c r="P425" s="1"/>
    </row>
    <row r="426">
      <c r="A426" s="1"/>
      <c r="C426" s="1"/>
      <c r="D426" s="1"/>
      <c r="E426" s="1"/>
      <c r="P426" s="1"/>
    </row>
    <row r="427">
      <c r="A427" s="1"/>
      <c r="C427" s="1"/>
      <c r="D427" s="1"/>
      <c r="E427" s="1"/>
      <c r="P427" s="1"/>
    </row>
    <row r="428">
      <c r="A428" s="1"/>
      <c r="C428" s="1"/>
      <c r="D428" s="1"/>
      <c r="E428" s="1"/>
      <c r="P428" s="1"/>
    </row>
    <row r="429">
      <c r="A429" s="1"/>
      <c r="C429" s="1"/>
      <c r="D429" s="1"/>
      <c r="E429" s="1"/>
      <c r="P429" s="1"/>
    </row>
    <row r="430">
      <c r="A430" s="1"/>
      <c r="C430" s="1"/>
      <c r="D430" s="1"/>
      <c r="E430" s="1"/>
      <c r="P430" s="1"/>
    </row>
    <row r="431">
      <c r="A431" s="1"/>
      <c r="C431" s="1"/>
      <c r="D431" s="1"/>
      <c r="E431" s="1"/>
      <c r="P431" s="1"/>
    </row>
    <row r="432">
      <c r="A432" s="1"/>
      <c r="C432" s="1"/>
      <c r="D432" s="1"/>
      <c r="E432" s="1"/>
      <c r="P432" s="1"/>
    </row>
    <row r="433">
      <c r="A433" s="1"/>
      <c r="C433" s="1"/>
      <c r="D433" s="1"/>
      <c r="E433" s="1"/>
      <c r="P433" s="1"/>
    </row>
    <row r="434">
      <c r="A434" s="1"/>
      <c r="C434" s="1"/>
      <c r="D434" s="1"/>
      <c r="E434" s="1"/>
      <c r="P434" s="1"/>
    </row>
    <row r="435">
      <c r="A435" s="1"/>
      <c r="C435" s="1"/>
      <c r="D435" s="1"/>
      <c r="E435" s="1"/>
      <c r="P435" s="1"/>
    </row>
    <row r="436">
      <c r="A436" s="1"/>
      <c r="C436" s="1"/>
      <c r="D436" s="1"/>
      <c r="E436" s="1"/>
      <c r="P436" s="1"/>
    </row>
    <row r="437">
      <c r="A437" s="1"/>
      <c r="C437" s="1"/>
      <c r="D437" s="1"/>
      <c r="E437" s="1"/>
      <c r="P437" s="1"/>
    </row>
    <row r="438">
      <c r="A438" s="1"/>
      <c r="C438" s="1"/>
      <c r="D438" s="1"/>
      <c r="E438" s="1"/>
      <c r="P438" s="1"/>
    </row>
    <row r="439">
      <c r="A439" s="1"/>
      <c r="C439" s="1"/>
      <c r="D439" s="1"/>
      <c r="E439" s="1"/>
      <c r="P439" s="1"/>
    </row>
    <row r="440">
      <c r="A440" s="1"/>
      <c r="C440" s="1"/>
      <c r="D440" s="1"/>
      <c r="E440" s="1"/>
      <c r="P440" s="1"/>
    </row>
    <row r="441">
      <c r="A441" s="1"/>
      <c r="C441" s="1"/>
      <c r="D441" s="1"/>
      <c r="E441" s="1"/>
      <c r="P441" s="1"/>
    </row>
    <row r="442">
      <c r="A442" s="1"/>
      <c r="C442" s="1"/>
      <c r="D442" s="1"/>
      <c r="E442" s="1"/>
      <c r="P442" s="1"/>
    </row>
    <row r="443">
      <c r="A443" s="1"/>
      <c r="C443" s="1"/>
      <c r="D443" s="1"/>
      <c r="E443" s="1"/>
      <c r="P443" s="1"/>
    </row>
    <row r="444">
      <c r="A444" s="1"/>
      <c r="C444" s="1"/>
      <c r="D444" s="1"/>
      <c r="E444" s="1"/>
      <c r="P444" s="1"/>
    </row>
    <row r="445">
      <c r="A445" s="1"/>
      <c r="C445" s="1"/>
      <c r="D445" s="1"/>
      <c r="E445" s="1"/>
      <c r="P445" s="1"/>
    </row>
    <row r="446">
      <c r="A446" s="1"/>
      <c r="C446" s="1"/>
      <c r="D446" s="1"/>
      <c r="E446" s="1"/>
      <c r="P446" s="1"/>
    </row>
    <row r="447">
      <c r="A447" s="1"/>
      <c r="C447" s="1"/>
      <c r="D447" s="1"/>
      <c r="E447" s="1"/>
      <c r="P447" s="1"/>
    </row>
    <row r="448">
      <c r="A448" s="1"/>
      <c r="C448" s="1"/>
      <c r="D448" s="1"/>
      <c r="E448" s="1"/>
      <c r="P448" s="1"/>
    </row>
    <row r="449">
      <c r="A449" s="1"/>
      <c r="C449" s="1"/>
      <c r="D449" s="1"/>
      <c r="E449" s="1"/>
      <c r="P449" s="1"/>
    </row>
    <row r="450">
      <c r="A450" s="1"/>
      <c r="C450" s="1"/>
      <c r="D450" s="1"/>
      <c r="E450" s="1"/>
      <c r="P450" s="1"/>
    </row>
    <row r="451">
      <c r="A451" s="1"/>
      <c r="C451" s="1"/>
      <c r="D451" s="1"/>
      <c r="E451" s="1"/>
      <c r="P451" s="1"/>
    </row>
    <row r="452">
      <c r="A452" s="1"/>
      <c r="C452" s="1"/>
      <c r="D452" s="1"/>
      <c r="E452" s="1"/>
      <c r="P452" s="1"/>
    </row>
    <row r="453">
      <c r="A453" s="1"/>
      <c r="C453" s="1"/>
      <c r="D453" s="1"/>
      <c r="E453" s="1"/>
      <c r="P453" s="1"/>
    </row>
    <row r="454">
      <c r="A454" s="1"/>
      <c r="C454" s="1"/>
      <c r="D454" s="1"/>
      <c r="E454" s="1"/>
      <c r="P454" s="1"/>
    </row>
    <row r="455">
      <c r="A455" s="1"/>
      <c r="C455" s="1"/>
      <c r="D455" s="1"/>
      <c r="E455" s="1"/>
      <c r="P455" s="1"/>
    </row>
    <row r="456">
      <c r="A456" s="1"/>
      <c r="C456" s="1"/>
      <c r="D456" s="1"/>
      <c r="E456" s="1"/>
      <c r="P456" s="1"/>
    </row>
    <row r="457">
      <c r="A457" s="1"/>
      <c r="C457" s="1"/>
      <c r="D457" s="1"/>
      <c r="E457" s="1"/>
      <c r="P457" s="1"/>
    </row>
    <row r="458">
      <c r="A458" s="1"/>
      <c r="C458" s="1"/>
      <c r="D458" s="1"/>
      <c r="E458" s="1"/>
      <c r="P458" s="1"/>
    </row>
    <row r="459">
      <c r="A459" s="1"/>
      <c r="C459" s="1"/>
      <c r="D459" s="1"/>
      <c r="E459" s="1"/>
      <c r="P459" s="1"/>
    </row>
    <row r="460">
      <c r="A460" s="1"/>
      <c r="C460" s="1"/>
      <c r="D460" s="1"/>
      <c r="E460" s="1"/>
      <c r="P460" s="1"/>
    </row>
    <row r="461">
      <c r="A461" s="1"/>
      <c r="C461" s="1"/>
      <c r="D461" s="1"/>
      <c r="E461" s="1"/>
      <c r="P461" s="1"/>
    </row>
    <row r="462">
      <c r="A462" s="1"/>
      <c r="C462" s="1"/>
      <c r="D462" s="1"/>
      <c r="E462" s="1"/>
      <c r="P462" s="1"/>
    </row>
    <row r="463">
      <c r="A463" s="1"/>
      <c r="C463" s="1"/>
      <c r="D463" s="1"/>
      <c r="E463" s="1"/>
      <c r="P463" s="1"/>
    </row>
    <row r="464">
      <c r="A464" s="1"/>
      <c r="C464" s="1"/>
      <c r="D464" s="1"/>
      <c r="E464" s="1"/>
      <c r="P464" s="1"/>
    </row>
    <row r="465">
      <c r="A465" s="1"/>
      <c r="C465" s="1"/>
      <c r="D465" s="1"/>
      <c r="E465" s="1"/>
      <c r="P465" s="1"/>
    </row>
    <row r="466">
      <c r="A466" s="1"/>
      <c r="C466" s="1"/>
      <c r="D466" s="1"/>
      <c r="E466" s="1"/>
      <c r="P466" s="1"/>
    </row>
    <row r="467">
      <c r="A467" s="1"/>
      <c r="C467" s="1"/>
      <c r="D467" s="1"/>
      <c r="E467" s="1"/>
      <c r="P467" s="1"/>
    </row>
    <row r="468">
      <c r="A468" s="1"/>
      <c r="C468" s="1"/>
      <c r="D468" s="1"/>
      <c r="E468" s="1"/>
      <c r="P468" s="1"/>
    </row>
    <row r="469">
      <c r="A469" s="1"/>
      <c r="C469" s="1"/>
      <c r="D469" s="1"/>
      <c r="E469" s="1"/>
      <c r="P469" s="1"/>
    </row>
    <row r="470">
      <c r="A470" s="1"/>
      <c r="C470" s="1"/>
      <c r="D470" s="1"/>
      <c r="E470" s="1"/>
      <c r="P470" s="1"/>
    </row>
    <row r="471">
      <c r="A471" s="1"/>
      <c r="C471" s="1"/>
      <c r="D471" s="1"/>
      <c r="E471" s="1"/>
      <c r="P471" s="1"/>
    </row>
    <row r="472">
      <c r="A472" s="1"/>
      <c r="C472" s="1"/>
      <c r="D472" s="1"/>
      <c r="E472" s="1"/>
      <c r="P472" s="1"/>
    </row>
    <row r="473">
      <c r="A473" s="1"/>
      <c r="C473" s="1"/>
      <c r="D473" s="1"/>
      <c r="E473" s="1"/>
      <c r="P473" s="1"/>
    </row>
    <row r="474">
      <c r="A474" s="1"/>
      <c r="C474" s="1"/>
      <c r="D474" s="1"/>
      <c r="E474" s="1"/>
      <c r="P474" s="1"/>
    </row>
    <row r="475">
      <c r="A475" s="1"/>
      <c r="C475" s="1"/>
      <c r="D475" s="1"/>
      <c r="E475" s="1"/>
      <c r="P475" s="1"/>
    </row>
    <row r="476">
      <c r="A476" s="1"/>
      <c r="C476" s="1"/>
      <c r="D476" s="1"/>
      <c r="E476" s="1"/>
      <c r="P476" s="1"/>
    </row>
    <row r="477">
      <c r="A477" s="1"/>
      <c r="C477" s="1"/>
      <c r="D477" s="1"/>
      <c r="E477" s="1"/>
      <c r="P477" s="1"/>
    </row>
    <row r="478">
      <c r="A478" s="1"/>
      <c r="C478" s="1"/>
      <c r="D478" s="1"/>
      <c r="E478" s="1"/>
      <c r="P478" s="1"/>
    </row>
    <row r="479">
      <c r="A479" s="1"/>
      <c r="C479" s="1"/>
      <c r="D479" s="1"/>
      <c r="E479" s="1"/>
      <c r="P479" s="1"/>
    </row>
    <row r="480">
      <c r="A480" s="1"/>
      <c r="C480" s="1"/>
      <c r="D480" s="1"/>
      <c r="E480" s="1"/>
      <c r="P480" s="1"/>
    </row>
    <row r="481">
      <c r="A481" s="1"/>
      <c r="C481" s="1"/>
      <c r="D481" s="1"/>
      <c r="E481" s="1"/>
      <c r="P481" s="1"/>
    </row>
    <row r="482">
      <c r="A482" s="1"/>
      <c r="C482" s="1"/>
      <c r="D482" s="1"/>
      <c r="E482" s="1"/>
      <c r="P482" s="1"/>
    </row>
    <row r="483">
      <c r="A483" s="1"/>
      <c r="C483" s="1"/>
      <c r="D483" s="1"/>
      <c r="E483" s="1"/>
      <c r="P483" s="1"/>
    </row>
    <row r="484">
      <c r="A484" s="1"/>
      <c r="C484" s="1"/>
      <c r="D484" s="1"/>
      <c r="E484" s="1"/>
      <c r="P484" s="1"/>
    </row>
    <row r="485">
      <c r="A485" s="1"/>
      <c r="C485" s="1"/>
      <c r="D485" s="1"/>
      <c r="E485" s="1"/>
      <c r="P485" s="1"/>
    </row>
    <row r="486">
      <c r="A486" s="1"/>
      <c r="C486" s="1"/>
      <c r="D486" s="1"/>
      <c r="E486" s="1"/>
      <c r="P486" s="1"/>
    </row>
    <row r="487">
      <c r="A487" s="1"/>
      <c r="C487" s="1"/>
      <c r="D487" s="1"/>
      <c r="E487" s="1"/>
      <c r="P487" s="1"/>
    </row>
    <row r="488">
      <c r="A488" s="1"/>
      <c r="C488" s="1"/>
      <c r="D488" s="1"/>
      <c r="E488" s="1"/>
      <c r="P488" s="1"/>
    </row>
    <row r="489">
      <c r="A489" s="1"/>
      <c r="C489" s="1"/>
      <c r="D489" s="1"/>
      <c r="E489" s="1"/>
      <c r="P489" s="1"/>
    </row>
    <row r="490">
      <c r="A490" s="1"/>
      <c r="C490" s="1"/>
      <c r="D490" s="1"/>
      <c r="E490" s="1"/>
      <c r="P490" s="1"/>
    </row>
    <row r="491">
      <c r="A491" s="1"/>
      <c r="C491" s="1"/>
      <c r="D491" s="1"/>
      <c r="E491" s="1"/>
      <c r="P491" s="1"/>
    </row>
    <row r="492">
      <c r="A492" s="1"/>
      <c r="C492" s="1"/>
      <c r="D492" s="1"/>
      <c r="E492" s="1"/>
      <c r="P492" s="1"/>
    </row>
    <row r="493">
      <c r="A493" s="1"/>
      <c r="C493" s="1"/>
      <c r="D493" s="1"/>
      <c r="E493" s="1"/>
      <c r="P493" s="1"/>
    </row>
    <row r="494">
      <c r="A494" s="1"/>
      <c r="C494" s="1"/>
      <c r="D494" s="1"/>
      <c r="E494" s="1"/>
      <c r="P494" s="1"/>
    </row>
    <row r="495">
      <c r="A495" s="1"/>
      <c r="C495" s="1"/>
      <c r="D495" s="1"/>
      <c r="E495" s="1"/>
      <c r="P495" s="1"/>
    </row>
    <row r="496">
      <c r="A496" s="1"/>
      <c r="C496" s="1"/>
      <c r="D496" s="1"/>
      <c r="E496" s="1"/>
      <c r="P496" s="1"/>
    </row>
    <row r="497">
      <c r="A497" s="1"/>
      <c r="C497" s="1"/>
      <c r="D497" s="1"/>
      <c r="E497" s="1"/>
      <c r="P497" s="1"/>
    </row>
    <row r="498">
      <c r="A498" s="1"/>
      <c r="C498" s="1"/>
      <c r="D498" s="1"/>
      <c r="E498" s="1"/>
      <c r="P498" s="1"/>
    </row>
    <row r="499">
      <c r="A499" s="1"/>
      <c r="C499" s="1"/>
      <c r="D499" s="1"/>
      <c r="E499" s="1"/>
      <c r="P499" s="1"/>
    </row>
    <row r="500">
      <c r="A500" s="1"/>
      <c r="C500" s="1"/>
      <c r="D500" s="1"/>
      <c r="E500" s="1"/>
      <c r="P500" s="1"/>
    </row>
    <row r="501">
      <c r="A501" s="1"/>
      <c r="C501" s="1"/>
      <c r="D501" s="1"/>
      <c r="E501" s="1"/>
      <c r="P501" s="1"/>
    </row>
    <row r="502">
      <c r="A502" s="1"/>
      <c r="C502" s="1"/>
      <c r="D502" s="1"/>
      <c r="E502" s="1"/>
      <c r="P502" s="1"/>
    </row>
    <row r="503">
      <c r="A503" s="1"/>
      <c r="C503" s="1"/>
      <c r="D503" s="1"/>
      <c r="E503" s="1"/>
      <c r="P503" s="1"/>
    </row>
    <row r="504">
      <c r="A504" s="1"/>
      <c r="C504" s="1"/>
      <c r="D504" s="1"/>
      <c r="E504" s="1"/>
      <c r="P504" s="1"/>
    </row>
    <row r="505">
      <c r="A505" s="1"/>
      <c r="C505" s="1"/>
      <c r="D505" s="1"/>
      <c r="E505" s="1"/>
      <c r="P505" s="1"/>
    </row>
    <row r="506">
      <c r="A506" s="1"/>
      <c r="C506" s="1"/>
      <c r="D506" s="1"/>
      <c r="E506" s="1"/>
      <c r="P506" s="1"/>
    </row>
    <row r="507">
      <c r="A507" s="1"/>
      <c r="C507" s="1"/>
      <c r="D507" s="1"/>
      <c r="E507" s="1"/>
      <c r="P507" s="1"/>
    </row>
    <row r="508">
      <c r="A508" s="1"/>
      <c r="C508" s="1"/>
      <c r="D508" s="1"/>
      <c r="E508" s="1"/>
      <c r="P508" s="1"/>
    </row>
    <row r="509">
      <c r="A509" s="1"/>
      <c r="C509" s="1"/>
      <c r="D509" s="1"/>
      <c r="E509" s="1"/>
      <c r="P509" s="1"/>
    </row>
    <row r="510">
      <c r="A510" s="1"/>
      <c r="C510" s="1"/>
      <c r="D510" s="1"/>
      <c r="E510" s="1"/>
      <c r="P510" s="1"/>
    </row>
    <row r="511">
      <c r="A511" s="1"/>
      <c r="C511" s="1"/>
      <c r="D511" s="1"/>
      <c r="E511" s="1"/>
      <c r="P511" s="1"/>
    </row>
    <row r="512">
      <c r="A512" s="1"/>
      <c r="C512" s="1"/>
      <c r="D512" s="1"/>
      <c r="E512" s="1"/>
      <c r="P512" s="1"/>
    </row>
    <row r="513">
      <c r="A513" s="1"/>
      <c r="C513" s="1"/>
      <c r="D513" s="1"/>
      <c r="E513" s="1"/>
      <c r="P513" s="1"/>
    </row>
    <row r="514">
      <c r="A514" s="1"/>
      <c r="C514" s="1"/>
      <c r="D514" s="1"/>
      <c r="E514" s="1"/>
      <c r="P514" s="1"/>
    </row>
    <row r="515">
      <c r="A515" s="1"/>
      <c r="C515" s="1"/>
      <c r="D515" s="1"/>
      <c r="E515" s="1"/>
      <c r="P515" s="1"/>
    </row>
    <row r="516">
      <c r="A516" s="1"/>
      <c r="C516" s="1"/>
      <c r="D516" s="1"/>
      <c r="E516" s="1"/>
      <c r="P516" s="1"/>
    </row>
    <row r="517">
      <c r="A517" s="1"/>
      <c r="C517" s="1"/>
      <c r="D517" s="1"/>
      <c r="E517" s="1"/>
      <c r="P517" s="1"/>
    </row>
    <row r="518">
      <c r="A518" s="1"/>
      <c r="C518" s="1"/>
      <c r="D518" s="1"/>
      <c r="E518" s="1"/>
      <c r="P518" s="1"/>
    </row>
    <row r="519">
      <c r="A519" s="1"/>
      <c r="C519" s="1"/>
      <c r="D519" s="1"/>
      <c r="E519" s="1"/>
      <c r="P519" s="1"/>
    </row>
    <row r="520">
      <c r="A520" s="1"/>
      <c r="C520" s="1"/>
      <c r="D520" s="1"/>
      <c r="E520" s="1"/>
      <c r="P520" s="1"/>
    </row>
    <row r="521">
      <c r="A521" s="1"/>
      <c r="C521" s="1"/>
      <c r="D521" s="1"/>
      <c r="E521" s="1"/>
      <c r="P521" s="1"/>
    </row>
    <row r="522">
      <c r="A522" s="1"/>
      <c r="C522" s="1"/>
      <c r="D522" s="1"/>
      <c r="E522" s="1"/>
      <c r="P522" s="1"/>
    </row>
    <row r="523">
      <c r="A523" s="1"/>
      <c r="C523" s="1"/>
      <c r="D523" s="1"/>
      <c r="E523" s="1"/>
      <c r="P523" s="1"/>
    </row>
    <row r="524">
      <c r="A524" s="1"/>
      <c r="C524" s="1"/>
      <c r="D524" s="1"/>
      <c r="E524" s="1"/>
      <c r="P524" s="1"/>
    </row>
    <row r="525">
      <c r="A525" s="1"/>
      <c r="C525" s="1"/>
      <c r="D525" s="1"/>
      <c r="E525" s="1"/>
      <c r="P525" s="1"/>
    </row>
    <row r="526">
      <c r="A526" s="1"/>
      <c r="C526" s="1"/>
      <c r="D526" s="1"/>
      <c r="E526" s="1"/>
      <c r="P526" s="1"/>
    </row>
    <row r="527">
      <c r="A527" s="1"/>
      <c r="C527" s="1"/>
      <c r="D527" s="1"/>
      <c r="E527" s="1"/>
      <c r="P527" s="1"/>
    </row>
    <row r="528">
      <c r="A528" s="1"/>
      <c r="C528" s="1"/>
      <c r="D528" s="1"/>
      <c r="E528" s="1"/>
      <c r="P528" s="1"/>
    </row>
    <row r="529">
      <c r="A529" s="1"/>
      <c r="C529" s="1"/>
      <c r="D529" s="1"/>
      <c r="E529" s="1"/>
      <c r="P529" s="1"/>
    </row>
    <row r="530">
      <c r="A530" s="1"/>
      <c r="C530" s="1"/>
      <c r="D530" s="1"/>
      <c r="E530" s="1"/>
      <c r="P530" s="1"/>
    </row>
    <row r="531">
      <c r="A531" s="1"/>
      <c r="C531" s="1"/>
      <c r="D531" s="1"/>
      <c r="E531" s="1"/>
      <c r="P531" s="1"/>
    </row>
    <row r="532">
      <c r="A532" s="1"/>
      <c r="C532" s="1"/>
      <c r="D532" s="1"/>
      <c r="E532" s="1"/>
      <c r="P532" s="1"/>
    </row>
    <row r="533">
      <c r="A533" s="1"/>
      <c r="C533" s="1"/>
      <c r="D533" s="1"/>
      <c r="E533" s="1"/>
      <c r="P533" s="1"/>
    </row>
    <row r="534">
      <c r="A534" s="1"/>
      <c r="C534" s="1"/>
      <c r="D534" s="1"/>
      <c r="E534" s="1"/>
      <c r="P534" s="1"/>
    </row>
    <row r="535">
      <c r="A535" s="1"/>
      <c r="C535" s="1"/>
      <c r="D535" s="1"/>
      <c r="E535" s="1"/>
      <c r="P535" s="1"/>
    </row>
    <row r="536">
      <c r="A536" s="1"/>
      <c r="C536" s="1"/>
      <c r="D536" s="1"/>
      <c r="E536" s="1"/>
      <c r="P536" s="1"/>
    </row>
    <row r="537">
      <c r="A537" s="1"/>
      <c r="C537" s="1"/>
      <c r="D537" s="1"/>
      <c r="E537" s="1"/>
      <c r="P537" s="1"/>
    </row>
    <row r="538">
      <c r="A538" s="1"/>
      <c r="C538" s="1"/>
      <c r="D538" s="1"/>
      <c r="E538" s="1"/>
      <c r="P538" s="1"/>
    </row>
    <row r="539">
      <c r="A539" s="1"/>
      <c r="C539" s="1"/>
      <c r="D539" s="1"/>
      <c r="E539" s="1"/>
      <c r="P539" s="1"/>
    </row>
    <row r="540">
      <c r="A540" s="1"/>
      <c r="C540" s="1"/>
      <c r="D540" s="1"/>
      <c r="E540" s="1"/>
      <c r="P540" s="1"/>
    </row>
    <row r="541">
      <c r="A541" s="1"/>
      <c r="C541" s="1"/>
      <c r="D541" s="1"/>
      <c r="E541" s="1"/>
      <c r="P541" s="1"/>
    </row>
    <row r="542">
      <c r="A542" s="1"/>
      <c r="C542" s="1"/>
      <c r="D542" s="1"/>
      <c r="E542" s="1"/>
      <c r="P542" s="1"/>
    </row>
    <row r="543">
      <c r="A543" s="1"/>
      <c r="C543" s="1"/>
      <c r="D543" s="1"/>
      <c r="E543" s="1"/>
      <c r="P543" s="1"/>
    </row>
    <row r="544">
      <c r="A544" s="1"/>
      <c r="C544" s="1"/>
      <c r="D544" s="1"/>
      <c r="E544" s="1"/>
      <c r="P544" s="1"/>
    </row>
    <row r="545">
      <c r="A545" s="1"/>
      <c r="C545" s="1"/>
      <c r="D545" s="1"/>
      <c r="E545" s="1"/>
      <c r="P545" s="1"/>
    </row>
    <row r="546">
      <c r="A546" s="1"/>
      <c r="C546" s="1"/>
      <c r="D546" s="1"/>
      <c r="E546" s="1"/>
      <c r="P546" s="1"/>
    </row>
    <row r="547">
      <c r="A547" s="1"/>
      <c r="C547" s="1"/>
      <c r="D547" s="1"/>
      <c r="E547" s="1"/>
      <c r="P547" s="1"/>
    </row>
    <row r="548">
      <c r="A548" s="1"/>
      <c r="C548" s="1"/>
      <c r="D548" s="1"/>
      <c r="E548" s="1"/>
      <c r="P548" s="1"/>
    </row>
    <row r="549">
      <c r="A549" s="1"/>
      <c r="C549" s="1"/>
      <c r="D549" s="1"/>
      <c r="E549" s="1"/>
      <c r="P549" s="1"/>
    </row>
    <row r="550">
      <c r="A550" s="1"/>
      <c r="C550" s="1"/>
      <c r="D550" s="1"/>
      <c r="E550" s="1"/>
      <c r="P550" s="1"/>
    </row>
    <row r="551">
      <c r="A551" s="1"/>
      <c r="C551" s="1"/>
      <c r="D551" s="1"/>
      <c r="E551" s="1"/>
      <c r="P551" s="1"/>
    </row>
    <row r="552">
      <c r="A552" s="1"/>
      <c r="C552" s="1"/>
      <c r="D552" s="1"/>
      <c r="E552" s="1"/>
      <c r="P552" s="1"/>
    </row>
    <row r="553">
      <c r="A553" s="1"/>
      <c r="C553" s="1"/>
      <c r="D553" s="1"/>
      <c r="E553" s="1"/>
      <c r="P553" s="1"/>
    </row>
    <row r="554">
      <c r="A554" s="1"/>
      <c r="C554" s="1"/>
      <c r="D554" s="1"/>
      <c r="E554" s="1"/>
      <c r="P554" s="1"/>
    </row>
    <row r="555">
      <c r="A555" s="1"/>
      <c r="C555" s="1"/>
      <c r="D555" s="1"/>
      <c r="E555" s="1"/>
      <c r="P555" s="1"/>
    </row>
    <row r="556">
      <c r="A556" s="1"/>
      <c r="C556" s="1"/>
      <c r="D556" s="1"/>
      <c r="E556" s="1"/>
      <c r="P556" s="1"/>
    </row>
    <row r="557">
      <c r="A557" s="1"/>
      <c r="C557" s="1"/>
      <c r="D557" s="1"/>
      <c r="E557" s="1"/>
      <c r="P557" s="1"/>
    </row>
    <row r="558">
      <c r="A558" s="1"/>
      <c r="C558" s="1"/>
      <c r="D558" s="1"/>
      <c r="E558" s="1"/>
      <c r="P558" s="1"/>
    </row>
    <row r="559">
      <c r="A559" s="1"/>
      <c r="C559" s="1"/>
      <c r="D559" s="1"/>
      <c r="E559" s="1"/>
      <c r="P559" s="1"/>
    </row>
    <row r="560">
      <c r="A560" s="1"/>
      <c r="C560" s="1"/>
      <c r="D560" s="1"/>
      <c r="E560" s="1"/>
      <c r="P560" s="1"/>
    </row>
    <row r="561">
      <c r="A561" s="1"/>
      <c r="C561" s="1"/>
      <c r="D561" s="1"/>
      <c r="E561" s="1"/>
      <c r="P561" s="1"/>
    </row>
    <row r="562">
      <c r="A562" s="1"/>
      <c r="C562" s="1"/>
      <c r="D562" s="1"/>
      <c r="E562" s="1"/>
      <c r="P562" s="1"/>
    </row>
    <row r="563">
      <c r="A563" s="1"/>
      <c r="C563" s="1"/>
      <c r="D563" s="1"/>
      <c r="E563" s="1"/>
      <c r="P563" s="1"/>
    </row>
    <row r="564">
      <c r="A564" s="1"/>
      <c r="C564" s="1"/>
      <c r="D564" s="1"/>
      <c r="E564" s="1"/>
      <c r="P564" s="1"/>
    </row>
    <row r="565">
      <c r="A565" s="1"/>
      <c r="C565" s="1"/>
      <c r="D565" s="1"/>
      <c r="E565" s="1"/>
      <c r="P565" s="1"/>
    </row>
    <row r="566">
      <c r="A566" s="1"/>
      <c r="C566" s="1"/>
      <c r="D566" s="1"/>
      <c r="E566" s="1"/>
      <c r="P566" s="1"/>
    </row>
    <row r="567">
      <c r="A567" s="1"/>
      <c r="C567" s="1"/>
      <c r="D567" s="1"/>
      <c r="E567" s="1"/>
      <c r="P567" s="1"/>
    </row>
    <row r="568">
      <c r="A568" s="1"/>
      <c r="C568" s="1"/>
      <c r="D568" s="1"/>
      <c r="E568" s="1"/>
      <c r="P568" s="1"/>
    </row>
    <row r="569">
      <c r="A569" s="1"/>
      <c r="C569" s="1"/>
      <c r="D569" s="1"/>
      <c r="E569" s="1"/>
      <c r="P569" s="1"/>
    </row>
    <row r="570">
      <c r="A570" s="1"/>
      <c r="C570" s="1"/>
      <c r="D570" s="1"/>
      <c r="E570" s="1"/>
      <c r="P570" s="1"/>
    </row>
    <row r="571">
      <c r="A571" s="1"/>
      <c r="C571" s="1"/>
      <c r="D571" s="1"/>
      <c r="E571" s="1"/>
      <c r="P571" s="1"/>
    </row>
    <row r="572">
      <c r="A572" s="1"/>
      <c r="C572" s="1"/>
      <c r="D572" s="1"/>
      <c r="E572" s="1"/>
      <c r="P572" s="1"/>
    </row>
    <row r="573">
      <c r="A573" s="1"/>
      <c r="C573" s="1"/>
      <c r="D573" s="1"/>
      <c r="E573" s="1"/>
      <c r="P573" s="1"/>
    </row>
    <row r="574">
      <c r="A574" s="1"/>
      <c r="C574" s="1"/>
      <c r="D574" s="1"/>
      <c r="E574" s="1"/>
      <c r="P574" s="1"/>
    </row>
    <row r="575">
      <c r="A575" s="1"/>
      <c r="C575" s="1"/>
      <c r="D575" s="1"/>
      <c r="E575" s="1"/>
      <c r="P575" s="1"/>
    </row>
    <row r="576">
      <c r="A576" s="1"/>
      <c r="C576" s="1"/>
      <c r="D576" s="1"/>
      <c r="E576" s="1"/>
      <c r="P576" s="1"/>
    </row>
    <row r="577">
      <c r="A577" s="1"/>
      <c r="C577" s="1"/>
      <c r="D577" s="1"/>
      <c r="E577" s="1"/>
      <c r="P577" s="1"/>
    </row>
    <row r="578">
      <c r="A578" s="1"/>
      <c r="C578" s="1"/>
      <c r="D578" s="1"/>
      <c r="E578" s="1"/>
      <c r="P578" s="1"/>
    </row>
    <row r="579">
      <c r="A579" s="1"/>
      <c r="C579" s="1"/>
      <c r="D579" s="1"/>
      <c r="E579" s="1"/>
      <c r="P579" s="1"/>
    </row>
    <row r="580">
      <c r="A580" s="1"/>
      <c r="C580" s="1"/>
      <c r="D580" s="1"/>
      <c r="E580" s="1"/>
      <c r="P580" s="1"/>
    </row>
    <row r="581">
      <c r="A581" s="1"/>
      <c r="C581" s="1"/>
      <c r="D581" s="1"/>
      <c r="E581" s="1"/>
      <c r="P581" s="1"/>
    </row>
    <row r="582">
      <c r="A582" s="1"/>
      <c r="C582" s="1"/>
      <c r="D582" s="1"/>
      <c r="E582" s="1"/>
      <c r="P582" s="1"/>
    </row>
    <row r="583">
      <c r="A583" s="1"/>
      <c r="C583" s="1"/>
      <c r="D583" s="1"/>
      <c r="E583" s="1"/>
      <c r="P583" s="1"/>
    </row>
    <row r="584">
      <c r="A584" s="1"/>
      <c r="C584" s="1"/>
      <c r="D584" s="1"/>
      <c r="E584" s="1"/>
      <c r="P584" s="1"/>
    </row>
    <row r="585">
      <c r="A585" s="1"/>
      <c r="C585" s="1"/>
      <c r="D585" s="1"/>
      <c r="E585" s="1"/>
      <c r="P585" s="1"/>
    </row>
    <row r="586">
      <c r="A586" s="1"/>
      <c r="C586" s="1"/>
      <c r="D586" s="1"/>
      <c r="E586" s="1"/>
      <c r="P586" s="1"/>
    </row>
    <row r="587">
      <c r="A587" s="1"/>
      <c r="C587" s="1"/>
      <c r="D587" s="1"/>
      <c r="E587" s="1"/>
      <c r="P587" s="1"/>
    </row>
    <row r="588">
      <c r="A588" s="1"/>
      <c r="C588" s="1"/>
      <c r="D588" s="1"/>
      <c r="E588" s="1"/>
      <c r="P588" s="1"/>
    </row>
    <row r="589">
      <c r="A589" s="1"/>
      <c r="C589" s="1"/>
      <c r="D589" s="1"/>
      <c r="E589" s="1"/>
      <c r="P589" s="1"/>
    </row>
    <row r="590">
      <c r="A590" s="1"/>
      <c r="C590" s="1"/>
      <c r="D590" s="1"/>
      <c r="E590" s="1"/>
      <c r="P590" s="1"/>
    </row>
    <row r="591">
      <c r="A591" s="1"/>
      <c r="C591" s="1"/>
      <c r="D591" s="1"/>
      <c r="E591" s="1"/>
      <c r="P591" s="1"/>
    </row>
    <row r="592">
      <c r="A592" s="1"/>
      <c r="C592" s="1"/>
      <c r="D592" s="1"/>
      <c r="E592" s="1"/>
      <c r="P592" s="1"/>
    </row>
    <row r="593">
      <c r="A593" s="1"/>
      <c r="C593" s="1"/>
      <c r="D593" s="1"/>
      <c r="E593" s="1"/>
      <c r="P593" s="1"/>
    </row>
    <row r="594">
      <c r="A594" s="1"/>
      <c r="C594" s="1"/>
      <c r="D594" s="1"/>
      <c r="E594" s="1"/>
      <c r="P594" s="1"/>
    </row>
    <row r="595">
      <c r="A595" s="1"/>
      <c r="C595" s="1"/>
      <c r="D595" s="1"/>
      <c r="E595" s="1"/>
      <c r="P595" s="1"/>
    </row>
    <row r="596">
      <c r="A596" s="1"/>
      <c r="C596" s="1"/>
      <c r="D596" s="1"/>
      <c r="E596" s="1"/>
      <c r="P596" s="1"/>
    </row>
    <row r="597">
      <c r="A597" s="1"/>
      <c r="C597" s="1"/>
      <c r="D597" s="1"/>
      <c r="E597" s="1"/>
      <c r="P597" s="1"/>
    </row>
    <row r="598">
      <c r="A598" s="1"/>
      <c r="C598" s="1"/>
      <c r="D598" s="1"/>
      <c r="E598" s="1"/>
      <c r="P598" s="1"/>
    </row>
    <row r="599">
      <c r="A599" s="1"/>
      <c r="C599" s="1"/>
      <c r="D599" s="1"/>
      <c r="E599" s="1"/>
      <c r="P599" s="1"/>
    </row>
    <row r="600">
      <c r="A600" s="1"/>
      <c r="C600" s="1"/>
      <c r="D600" s="1"/>
      <c r="E600" s="1"/>
      <c r="P600" s="1"/>
    </row>
    <row r="601">
      <c r="A601" s="1"/>
      <c r="C601" s="1"/>
      <c r="D601" s="1"/>
      <c r="E601" s="1"/>
      <c r="P601" s="1"/>
    </row>
    <row r="602">
      <c r="A602" s="1"/>
      <c r="C602" s="1"/>
      <c r="D602" s="1"/>
      <c r="E602" s="1"/>
      <c r="P602" s="1"/>
    </row>
    <row r="603">
      <c r="A603" s="1"/>
      <c r="C603" s="1"/>
      <c r="D603" s="1"/>
      <c r="E603" s="1"/>
      <c r="P603" s="1"/>
    </row>
    <row r="604">
      <c r="A604" s="1"/>
      <c r="C604" s="1"/>
      <c r="D604" s="1"/>
      <c r="E604" s="1"/>
      <c r="P604" s="1"/>
    </row>
    <row r="605">
      <c r="A605" s="1"/>
      <c r="C605" s="1"/>
      <c r="D605" s="1"/>
      <c r="E605" s="1"/>
      <c r="P605" s="1"/>
    </row>
    <row r="606">
      <c r="A606" s="1"/>
      <c r="C606" s="1"/>
      <c r="D606" s="1"/>
      <c r="E606" s="1"/>
      <c r="P606" s="1"/>
    </row>
    <row r="607">
      <c r="A607" s="1"/>
      <c r="C607" s="1"/>
      <c r="D607" s="1"/>
      <c r="E607" s="1"/>
      <c r="P607" s="1"/>
    </row>
    <row r="608">
      <c r="A608" s="1"/>
      <c r="C608" s="1"/>
      <c r="D608" s="1"/>
      <c r="E608" s="1"/>
      <c r="P608" s="1"/>
    </row>
    <row r="609">
      <c r="A609" s="1"/>
      <c r="C609" s="1"/>
      <c r="D609" s="1"/>
      <c r="E609" s="1"/>
      <c r="P609" s="1"/>
    </row>
    <row r="610">
      <c r="A610" s="1"/>
      <c r="C610" s="1"/>
      <c r="D610" s="1"/>
      <c r="E610" s="1"/>
      <c r="P610" s="1"/>
    </row>
    <row r="611">
      <c r="A611" s="1"/>
      <c r="C611" s="1"/>
      <c r="D611" s="1"/>
      <c r="E611" s="1"/>
      <c r="P611" s="1"/>
    </row>
    <row r="612">
      <c r="A612" s="1"/>
      <c r="C612" s="1"/>
      <c r="D612" s="1"/>
      <c r="E612" s="1"/>
      <c r="P612" s="1"/>
    </row>
    <row r="613">
      <c r="A613" s="1"/>
      <c r="C613" s="1"/>
      <c r="D613" s="1"/>
      <c r="E613" s="1"/>
      <c r="P613" s="1"/>
    </row>
    <row r="614">
      <c r="A614" s="1"/>
      <c r="C614" s="1"/>
      <c r="D614" s="1"/>
      <c r="E614" s="1"/>
      <c r="P614" s="1"/>
    </row>
    <row r="615">
      <c r="A615" s="1"/>
      <c r="C615" s="1"/>
      <c r="D615" s="1"/>
      <c r="E615" s="1"/>
      <c r="P615" s="1"/>
    </row>
    <row r="616">
      <c r="A616" s="1"/>
      <c r="C616" s="1"/>
      <c r="D616" s="1"/>
      <c r="E616" s="1"/>
      <c r="P616" s="1"/>
    </row>
    <row r="617">
      <c r="A617" s="1"/>
      <c r="C617" s="1"/>
      <c r="D617" s="1"/>
      <c r="E617" s="1"/>
      <c r="P617" s="1"/>
    </row>
    <row r="618">
      <c r="A618" s="1"/>
      <c r="C618" s="1"/>
      <c r="D618" s="1"/>
      <c r="E618" s="1"/>
      <c r="P618" s="1"/>
    </row>
    <row r="619">
      <c r="A619" s="1"/>
      <c r="C619" s="1"/>
      <c r="D619" s="1"/>
      <c r="E619" s="1"/>
      <c r="P619" s="1"/>
    </row>
    <row r="620">
      <c r="A620" s="1"/>
      <c r="C620" s="1"/>
      <c r="D620" s="1"/>
      <c r="E620" s="1"/>
      <c r="P620" s="1"/>
    </row>
    <row r="621">
      <c r="A621" s="1"/>
      <c r="C621" s="1"/>
      <c r="D621" s="1"/>
      <c r="E621" s="1"/>
      <c r="P621" s="1"/>
    </row>
    <row r="622">
      <c r="A622" s="1"/>
      <c r="C622" s="1"/>
      <c r="D622" s="1"/>
      <c r="E622" s="1"/>
      <c r="P622" s="1"/>
    </row>
    <row r="623">
      <c r="A623" s="1"/>
      <c r="C623" s="1"/>
      <c r="D623" s="1"/>
      <c r="E623" s="1"/>
      <c r="P623" s="1"/>
    </row>
    <row r="624">
      <c r="A624" s="1"/>
      <c r="C624" s="1"/>
      <c r="D624" s="1"/>
      <c r="E624" s="1"/>
      <c r="P624" s="1"/>
    </row>
    <row r="625">
      <c r="A625" s="1"/>
      <c r="C625" s="1"/>
      <c r="D625" s="1"/>
      <c r="E625" s="1"/>
      <c r="P625" s="1"/>
    </row>
    <row r="626">
      <c r="A626" s="1"/>
      <c r="C626" s="1"/>
      <c r="D626" s="1"/>
      <c r="E626" s="1"/>
      <c r="P626" s="1"/>
    </row>
    <row r="627">
      <c r="A627" s="1"/>
      <c r="C627" s="1"/>
      <c r="D627" s="1"/>
      <c r="E627" s="1"/>
      <c r="P627" s="1"/>
    </row>
    <row r="628">
      <c r="A628" s="1"/>
      <c r="C628" s="1"/>
      <c r="D628" s="1"/>
      <c r="E628" s="1"/>
      <c r="P628" s="1"/>
    </row>
    <row r="629">
      <c r="A629" s="1"/>
      <c r="C629" s="1"/>
      <c r="D629" s="1"/>
      <c r="E629" s="1"/>
      <c r="P629" s="1"/>
    </row>
    <row r="630">
      <c r="A630" s="1"/>
      <c r="C630" s="1"/>
      <c r="D630" s="1"/>
      <c r="E630" s="1"/>
      <c r="P630" s="1"/>
    </row>
    <row r="631">
      <c r="A631" s="1"/>
      <c r="C631" s="1"/>
      <c r="D631" s="1"/>
      <c r="E631" s="1"/>
      <c r="P631" s="1"/>
    </row>
    <row r="632">
      <c r="A632" s="1"/>
      <c r="C632" s="1"/>
      <c r="D632" s="1"/>
      <c r="E632" s="1"/>
      <c r="P632" s="1"/>
    </row>
    <row r="633">
      <c r="A633" s="1"/>
      <c r="C633" s="1"/>
      <c r="D633" s="1"/>
      <c r="E633" s="1"/>
      <c r="P633" s="1"/>
    </row>
    <row r="634">
      <c r="A634" s="1"/>
      <c r="C634" s="1"/>
      <c r="D634" s="1"/>
      <c r="E634" s="1"/>
      <c r="P634" s="1"/>
    </row>
    <row r="635">
      <c r="A635" s="1"/>
      <c r="C635" s="1"/>
      <c r="D635" s="1"/>
      <c r="E635" s="1"/>
      <c r="P635" s="1"/>
    </row>
    <row r="636">
      <c r="A636" s="1"/>
      <c r="C636" s="1"/>
      <c r="D636" s="1"/>
      <c r="E636" s="1"/>
      <c r="P636" s="1"/>
    </row>
    <row r="637">
      <c r="A637" s="1"/>
      <c r="C637" s="1"/>
      <c r="D637" s="1"/>
      <c r="E637" s="1"/>
      <c r="P637" s="1"/>
    </row>
    <row r="638">
      <c r="A638" s="1"/>
      <c r="C638" s="1"/>
      <c r="D638" s="1"/>
      <c r="E638" s="1"/>
      <c r="P638" s="1"/>
    </row>
    <row r="639">
      <c r="A639" s="1"/>
      <c r="C639" s="1"/>
      <c r="D639" s="1"/>
      <c r="E639" s="1"/>
      <c r="P639" s="1"/>
    </row>
    <row r="640">
      <c r="A640" s="1"/>
      <c r="C640" s="1"/>
      <c r="D640" s="1"/>
      <c r="E640" s="1"/>
      <c r="P640" s="1"/>
    </row>
    <row r="641">
      <c r="A641" s="1"/>
      <c r="C641" s="1"/>
      <c r="D641" s="1"/>
      <c r="E641" s="1"/>
      <c r="P641" s="1"/>
    </row>
    <row r="642">
      <c r="A642" s="1"/>
      <c r="C642" s="1"/>
      <c r="D642" s="1"/>
      <c r="E642" s="1"/>
      <c r="P642" s="1"/>
    </row>
    <row r="643">
      <c r="A643" s="1"/>
      <c r="C643" s="1"/>
      <c r="D643" s="1"/>
      <c r="E643" s="1"/>
      <c r="P643" s="1"/>
    </row>
    <row r="644">
      <c r="A644" s="1"/>
      <c r="C644" s="1"/>
      <c r="D644" s="1"/>
      <c r="E644" s="1"/>
      <c r="P644" s="1"/>
    </row>
    <row r="645">
      <c r="A645" s="1"/>
      <c r="C645" s="1"/>
      <c r="D645" s="1"/>
      <c r="E645" s="1"/>
      <c r="P645" s="1"/>
    </row>
    <row r="646">
      <c r="A646" s="1"/>
      <c r="C646" s="1"/>
      <c r="D646" s="1"/>
      <c r="E646" s="1"/>
      <c r="P646" s="1"/>
    </row>
    <row r="647">
      <c r="A647" s="1"/>
      <c r="C647" s="1"/>
      <c r="D647" s="1"/>
      <c r="E647" s="1"/>
      <c r="P647" s="1"/>
    </row>
    <row r="648">
      <c r="A648" s="1"/>
      <c r="C648" s="1"/>
      <c r="D648" s="1"/>
      <c r="E648" s="1"/>
      <c r="P648" s="1"/>
    </row>
    <row r="649">
      <c r="A649" s="1"/>
      <c r="C649" s="1"/>
      <c r="D649" s="1"/>
      <c r="E649" s="1"/>
      <c r="P649" s="1"/>
    </row>
    <row r="650">
      <c r="A650" s="1"/>
      <c r="C650" s="1"/>
      <c r="D650" s="1"/>
      <c r="E650" s="1"/>
      <c r="P650" s="1"/>
    </row>
    <row r="651">
      <c r="A651" s="1"/>
      <c r="C651" s="1"/>
      <c r="D651" s="1"/>
      <c r="E651" s="1"/>
      <c r="P651" s="1"/>
    </row>
    <row r="652">
      <c r="A652" s="1"/>
      <c r="C652" s="1"/>
      <c r="D652" s="1"/>
      <c r="E652" s="1"/>
      <c r="P652" s="1"/>
    </row>
    <row r="653">
      <c r="A653" s="1"/>
      <c r="C653" s="1"/>
      <c r="D653" s="1"/>
      <c r="E653" s="1"/>
      <c r="P653" s="1"/>
    </row>
    <row r="654">
      <c r="A654" s="1"/>
      <c r="C654" s="1"/>
      <c r="D654" s="1"/>
      <c r="E654" s="1"/>
      <c r="P654" s="1"/>
    </row>
    <row r="655">
      <c r="A655" s="1"/>
      <c r="C655" s="1"/>
      <c r="D655" s="1"/>
      <c r="E655" s="1"/>
      <c r="P655" s="1"/>
    </row>
    <row r="656">
      <c r="A656" s="1"/>
      <c r="C656" s="1"/>
      <c r="D656" s="1"/>
      <c r="E656" s="1"/>
      <c r="P656" s="1"/>
    </row>
    <row r="657">
      <c r="A657" s="1"/>
      <c r="C657" s="1"/>
      <c r="D657" s="1"/>
      <c r="E657" s="1"/>
      <c r="P657" s="1"/>
    </row>
    <row r="658">
      <c r="A658" s="1"/>
      <c r="C658" s="1"/>
      <c r="D658" s="1"/>
      <c r="E658" s="1"/>
      <c r="P658" s="1"/>
    </row>
    <row r="659">
      <c r="A659" s="1"/>
      <c r="C659" s="1"/>
      <c r="D659" s="1"/>
      <c r="E659" s="1"/>
      <c r="P659" s="1"/>
    </row>
    <row r="660">
      <c r="A660" s="1"/>
      <c r="C660" s="1"/>
      <c r="D660" s="1"/>
      <c r="E660" s="1"/>
      <c r="P660" s="1"/>
    </row>
    <row r="661">
      <c r="A661" s="1"/>
      <c r="C661" s="1"/>
      <c r="D661" s="1"/>
      <c r="E661" s="1"/>
      <c r="P661" s="1"/>
    </row>
    <row r="662">
      <c r="A662" s="1"/>
      <c r="C662" s="1"/>
      <c r="D662" s="1"/>
      <c r="E662" s="1"/>
      <c r="P662" s="1"/>
    </row>
    <row r="663">
      <c r="A663" s="1"/>
      <c r="C663" s="1"/>
      <c r="D663" s="1"/>
      <c r="E663" s="1"/>
      <c r="P663" s="1"/>
    </row>
    <row r="664">
      <c r="A664" s="1"/>
      <c r="C664" s="1"/>
      <c r="D664" s="1"/>
      <c r="E664" s="1"/>
      <c r="P664" s="1"/>
    </row>
    <row r="665">
      <c r="A665" s="1"/>
      <c r="C665" s="1"/>
      <c r="D665" s="1"/>
      <c r="E665" s="1"/>
      <c r="P665" s="1"/>
    </row>
    <row r="666">
      <c r="A666" s="1"/>
      <c r="C666" s="1"/>
      <c r="D666" s="1"/>
      <c r="E666" s="1"/>
      <c r="P666" s="1"/>
    </row>
    <row r="667">
      <c r="A667" s="1"/>
      <c r="C667" s="1"/>
      <c r="D667" s="1"/>
      <c r="E667" s="1"/>
      <c r="P667" s="1"/>
    </row>
    <row r="668">
      <c r="A668" s="1"/>
      <c r="C668" s="1"/>
      <c r="D668" s="1"/>
      <c r="E668" s="1"/>
      <c r="P668" s="1"/>
    </row>
    <row r="669">
      <c r="A669" s="1"/>
      <c r="C669" s="1"/>
      <c r="D669" s="1"/>
      <c r="E669" s="1"/>
      <c r="P669" s="1"/>
    </row>
    <row r="670">
      <c r="A670" s="1"/>
      <c r="C670" s="1"/>
      <c r="D670" s="1"/>
      <c r="E670" s="1"/>
      <c r="P670" s="1"/>
    </row>
    <row r="671">
      <c r="A671" s="1"/>
      <c r="C671" s="1"/>
      <c r="D671" s="1"/>
      <c r="E671" s="1"/>
      <c r="P671" s="1"/>
    </row>
    <row r="672">
      <c r="A672" s="1"/>
      <c r="C672" s="1"/>
      <c r="D672" s="1"/>
      <c r="E672" s="1"/>
      <c r="P672" s="1"/>
    </row>
    <row r="673">
      <c r="A673" s="1"/>
      <c r="C673" s="1"/>
      <c r="D673" s="1"/>
      <c r="E673" s="1"/>
      <c r="P673" s="1"/>
    </row>
    <row r="674">
      <c r="A674" s="1"/>
      <c r="C674" s="1"/>
      <c r="D674" s="1"/>
      <c r="E674" s="1"/>
      <c r="P674" s="1"/>
    </row>
    <row r="675">
      <c r="A675" s="1"/>
      <c r="C675" s="1"/>
      <c r="D675" s="1"/>
      <c r="E675" s="1"/>
      <c r="P675" s="1"/>
    </row>
    <row r="676">
      <c r="A676" s="1"/>
      <c r="C676" s="1"/>
      <c r="D676" s="1"/>
      <c r="E676" s="1"/>
      <c r="P676" s="1"/>
    </row>
    <row r="677">
      <c r="A677" s="1"/>
      <c r="C677" s="1"/>
      <c r="D677" s="1"/>
      <c r="E677" s="1"/>
      <c r="P677" s="1"/>
    </row>
    <row r="678">
      <c r="A678" s="1"/>
      <c r="C678" s="1"/>
      <c r="D678" s="1"/>
      <c r="E678" s="1"/>
      <c r="P678" s="1"/>
    </row>
    <row r="679">
      <c r="A679" s="1"/>
      <c r="C679" s="1"/>
      <c r="D679" s="1"/>
      <c r="E679" s="1"/>
      <c r="P679" s="1"/>
    </row>
    <row r="680">
      <c r="A680" s="1"/>
      <c r="C680" s="1"/>
      <c r="D680" s="1"/>
      <c r="E680" s="1"/>
      <c r="P680" s="1"/>
    </row>
    <row r="681">
      <c r="A681" s="1"/>
      <c r="C681" s="1"/>
      <c r="D681" s="1"/>
      <c r="E681" s="1"/>
      <c r="P681" s="1"/>
    </row>
    <row r="682">
      <c r="A682" s="1"/>
      <c r="C682" s="1"/>
      <c r="D682" s="1"/>
      <c r="E682" s="1"/>
      <c r="P682" s="1"/>
    </row>
    <row r="683">
      <c r="A683" s="1"/>
      <c r="C683" s="1"/>
      <c r="D683" s="1"/>
      <c r="E683" s="1"/>
      <c r="P683" s="1"/>
    </row>
    <row r="684">
      <c r="A684" s="1"/>
      <c r="C684" s="1"/>
      <c r="D684" s="1"/>
      <c r="E684" s="1"/>
      <c r="P684" s="1"/>
    </row>
    <row r="685">
      <c r="A685" s="1"/>
      <c r="C685" s="1"/>
      <c r="D685" s="1"/>
      <c r="E685" s="1"/>
      <c r="P685" s="1"/>
    </row>
    <row r="686">
      <c r="A686" s="1"/>
      <c r="C686" s="1"/>
      <c r="D686" s="1"/>
      <c r="E686" s="1"/>
      <c r="P686" s="1"/>
    </row>
    <row r="687">
      <c r="A687" s="1"/>
      <c r="C687" s="1"/>
      <c r="D687" s="1"/>
      <c r="E687" s="1"/>
      <c r="P687" s="1"/>
    </row>
    <row r="688">
      <c r="A688" s="1"/>
      <c r="C688" s="1"/>
      <c r="D688" s="1"/>
      <c r="E688" s="1"/>
      <c r="P688" s="1"/>
    </row>
    <row r="689">
      <c r="A689" s="1"/>
      <c r="C689" s="1"/>
      <c r="D689" s="1"/>
      <c r="E689" s="1"/>
      <c r="P689" s="1"/>
    </row>
    <row r="690">
      <c r="A690" s="1"/>
      <c r="C690" s="1"/>
      <c r="D690" s="1"/>
      <c r="E690" s="1"/>
      <c r="P690" s="1"/>
    </row>
    <row r="691">
      <c r="A691" s="1"/>
      <c r="C691" s="1"/>
      <c r="D691" s="1"/>
      <c r="E691" s="1"/>
      <c r="P691" s="1"/>
    </row>
    <row r="692">
      <c r="A692" s="1"/>
      <c r="C692" s="1"/>
      <c r="D692" s="1"/>
      <c r="E692" s="1"/>
      <c r="P692" s="1"/>
    </row>
    <row r="693">
      <c r="A693" s="1"/>
      <c r="C693" s="1"/>
      <c r="D693" s="1"/>
      <c r="E693" s="1"/>
      <c r="P693" s="1"/>
    </row>
    <row r="694">
      <c r="A694" s="1"/>
      <c r="C694" s="1"/>
      <c r="D694" s="1"/>
      <c r="E694" s="1"/>
      <c r="P694" s="1"/>
    </row>
    <row r="695">
      <c r="A695" s="1"/>
      <c r="C695" s="1"/>
      <c r="D695" s="1"/>
      <c r="E695" s="1"/>
      <c r="P695" s="1"/>
    </row>
    <row r="696">
      <c r="A696" s="1"/>
      <c r="C696" s="1"/>
      <c r="D696" s="1"/>
      <c r="E696" s="1"/>
      <c r="P696" s="1"/>
    </row>
    <row r="697">
      <c r="A697" s="1"/>
      <c r="C697" s="1"/>
      <c r="D697" s="1"/>
      <c r="E697" s="1"/>
      <c r="P697" s="1"/>
    </row>
    <row r="698">
      <c r="A698" s="1"/>
      <c r="C698" s="1"/>
      <c r="D698" s="1"/>
      <c r="E698" s="1"/>
      <c r="P698" s="1"/>
    </row>
    <row r="699">
      <c r="A699" s="1"/>
      <c r="C699" s="1"/>
      <c r="D699" s="1"/>
      <c r="E699" s="1"/>
      <c r="P699" s="1"/>
    </row>
    <row r="700">
      <c r="A700" s="1"/>
      <c r="C700" s="1"/>
      <c r="D700" s="1"/>
      <c r="E700" s="1"/>
      <c r="P700" s="1"/>
    </row>
    <row r="701">
      <c r="A701" s="1"/>
      <c r="C701" s="1"/>
      <c r="D701" s="1"/>
      <c r="E701" s="1"/>
      <c r="P701" s="1"/>
    </row>
    <row r="702">
      <c r="A702" s="1"/>
      <c r="C702" s="1"/>
      <c r="D702" s="1"/>
      <c r="E702" s="1"/>
      <c r="P702" s="1"/>
    </row>
    <row r="703">
      <c r="A703" s="1"/>
      <c r="C703" s="1"/>
      <c r="D703" s="1"/>
      <c r="E703" s="1"/>
      <c r="P703" s="1"/>
    </row>
    <row r="704">
      <c r="A704" s="1"/>
      <c r="C704" s="1"/>
      <c r="D704" s="1"/>
      <c r="E704" s="1"/>
      <c r="P704" s="1"/>
    </row>
    <row r="705">
      <c r="A705" s="1"/>
      <c r="C705" s="1"/>
      <c r="D705" s="1"/>
      <c r="E705" s="1"/>
      <c r="P705" s="1"/>
    </row>
    <row r="706">
      <c r="A706" s="1"/>
      <c r="C706" s="1"/>
      <c r="D706" s="1"/>
      <c r="E706" s="1"/>
      <c r="P706" s="1"/>
    </row>
    <row r="707">
      <c r="A707" s="1"/>
      <c r="C707" s="1"/>
      <c r="D707" s="1"/>
      <c r="E707" s="1"/>
      <c r="P707" s="1"/>
    </row>
    <row r="708">
      <c r="A708" s="1"/>
      <c r="C708" s="1"/>
      <c r="D708" s="1"/>
      <c r="E708" s="1"/>
      <c r="P708" s="1"/>
    </row>
    <row r="709">
      <c r="A709" s="1"/>
      <c r="C709" s="1"/>
      <c r="D709" s="1"/>
      <c r="E709" s="1"/>
      <c r="P709" s="1"/>
    </row>
    <row r="710">
      <c r="A710" s="1"/>
      <c r="C710" s="1"/>
      <c r="D710" s="1"/>
      <c r="E710" s="1"/>
      <c r="P710" s="1"/>
    </row>
    <row r="711">
      <c r="A711" s="1"/>
      <c r="C711" s="1"/>
      <c r="D711" s="1"/>
      <c r="E711" s="1"/>
      <c r="P711" s="1"/>
    </row>
    <row r="712">
      <c r="A712" s="1"/>
      <c r="C712" s="1"/>
      <c r="D712" s="1"/>
      <c r="E712" s="1"/>
      <c r="P712" s="1"/>
    </row>
    <row r="713">
      <c r="A713" s="1"/>
      <c r="C713" s="1"/>
      <c r="D713" s="1"/>
      <c r="E713" s="1"/>
      <c r="P713" s="1"/>
    </row>
    <row r="714">
      <c r="A714" s="1"/>
      <c r="C714" s="1"/>
      <c r="D714" s="1"/>
      <c r="E714" s="1"/>
      <c r="P714" s="1"/>
    </row>
    <row r="715">
      <c r="A715" s="1"/>
      <c r="C715" s="1"/>
      <c r="D715" s="1"/>
      <c r="E715" s="1"/>
      <c r="P715" s="1"/>
    </row>
    <row r="716">
      <c r="A716" s="1"/>
      <c r="C716" s="1"/>
      <c r="D716" s="1"/>
      <c r="E716" s="1"/>
      <c r="P716" s="1"/>
    </row>
    <row r="717">
      <c r="A717" s="1"/>
      <c r="C717" s="1"/>
      <c r="D717" s="1"/>
      <c r="E717" s="1"/>
      <c r="P717" s="1"/>
    </row>
    <row r="718">
      <c r="A718" s="1"/>
      <c r="C718" s="1"/>
      <c r="D718" s="1"/>
      <c r="E718" s="1"/>
      <c r="P718" s="1"/>
    </row>
    <row r="719">
      <c r="A719" s="1"/>
      <c r="C719" s="1"/>
      <c r="D719" s="1"/>
      <c r="E719" s="1"/>
      <c r="P719" s="1"/>
    </row>
    <row r="720">
      <c r="A720" s="1"/>
      <c r="C720" s="1"/>
      <c r="D720" s="1"/>
      <c r="E720" s="1"/>
      <c r="P720" s="1"/>
    </row>
    <row r="721">
      <c r="A721" s="1"/>
      <c r="C721" s="1"/>
      <c r="D721" s="1"/>
      <c r="E721" s="1"/>
      <c r="P721" s="1"/>
    </row>
    <row r="722">
      <c r="A722" s="1"/>
      <c r="C722" s="1"/>
      <c r="D722" s="1"/>
      <c r="E722" s="1"/>
      <c r="P722" s="1"/>
    </row>
    <row r="723">
      <c r="A723" s="1"/>
      <c r="C723" s="1"/>
      <c r="D723" s="1"/>
      <c r="E723" s="1"/>
      <c r="P723" s="1"/>
    </row>
    <row r="724">
      <c r="A724" s="1"/>
      <c r="C724" s="1"/>
      <c r="D724" s="1"/>
      <c r="E724" s="1"/>
      <c r="P724" s="1"/>
    </row>
    <row r="725">
      <c r="A725" s="1"/>
      <c r="C725" s="1"/>
      <c r="D725" s="1"/>
      <c r="E725" s="1"/>
      <c r="P725" s="1"/>
    </row>
    <row r="726">
      <c r="A726" s="1"/>
      <c r="C726" s="1"/>
      <c r="D726" s="1"/>
      <c r="E726" s="1"/>
      <c r="P726" s="1"/>
    </row>
    <row r="727">
      <c r="A727" s="1"/>
      <c r="C727" s="1"/>
      <c r="D727" s="1"/>
      <c r="E727" s="1"/>
      <c r="P727" s="1"/>
    </row>
    <row r="728">
      <c r="A728" s="1"/>
      <c r="C728" s="1"/>
      <c r="D728" s="1"/>
      <c r="E728" s="1"/>
      <c r="P728" s="1"/>
    </row>
    <row r="729">
      <c r="A729" s="1"/>
      <c r="C729" s="1"/>
      <c r="D729" s="1"/>
      <c r="E729" s="1"/>
      <c r="P729" s="1"/>
    </row>
    <row r="730">
      <c r="A730" s="1"/>
      <c r="C730" s="1"/>
      <c r="D730" s="1"/>
      <c r="E730" s="1"/>
      <c r="P730" s="1"/>
    </row>
    <row r="731">
      <c r="A731" s="1"/>
      <c r="C731" s="1"/>
      <c r="D731" s="1"/>
      <c r="E731" s="1"/>
      <c r="P731" s="1"/>
    </row>
    <row r="732">
      <c r="A732" s="1"/>
      <c r="C732" s="1"/>
      <c r="D732" s="1"/>
      <c r="E732" s="1"/>
      <c r="P732" s="1"/>
    </row>
    <row r="733">
      <c r="A733" s="1"/>
      <c r="C733" s="1"/>
      <c r="D733" s="1"/>
      <c r="E733" s="1"/>
      <c r="P733" s="1"/>
    </row>
    <row r="734">
      <c r="A734" s="1"/>
      <c r="C734" s="1"/>
      <c r="D734" s="1"/>
      <c r="E734" s="1"/>
      <c r="P734" s="1"/>
    </row>
    <row r="735">
      <c r="A735" s="1"/>
      <c r="C735" s="1"/>
      <c r="D735" s="1"/>
      <c r="E735" s="1"/>
      <c r="P735" s="1"/>
    </row>
    <row r="736">
      <c r="A736" s="1"/>
      <c r="C736" s="1"/>
      <c r="D736" s="1"/>
      <c r="E736" s="1"/>
      <c r="P736" s="1"/>
    </row>
    <row r="737">
      <c r="A737" s="1"/>
      <c r="C737" s="1"/>
      <c r="D737" s="1"/>
      <c r="E737" s="1"/>
      <c r="P737" s="1"/>
    </row>
    <row r="738">
      <c r="A738" s="1"/>
      <c r="C738" s="1"/>
      <c r="D738" s="1"/>
      <c r="E738" s="1"/>
      <c r="P738" s="1"/>
    </row>
    <row r="739">
      <c r="A739" s="1"/>
      <c r="C739" s="1"/>
      <c r="D739" s="1"/>
      <c r="E739" s="1"/>
      <c r="P739" s="1"/>
    </row>
    <row r="740">
      <c r="A740" s="1"/>
      <c r="C740" s="1"/>
      <c r="D740" s="1"/>
      <c r="E740" s="1"/>
      <c r="P740" s="1"/>
    </row>
    <row r="741">
      <c r="A741" s="1"/>
      <c r="C741" s="1"/>
      <c r="D741" s="1"/>
      <c r="E741" s="1"/>
      <c r="P741" s="1"/>
    </row>
    <row r="742">
      <c r="A742" s="1"/>
      <c r="C742" s="1"/>
      <c r="D742" s="1"/>
      <c r="E742" s="1"/>
      <c r="P742" s="1"/>
    </row>
    <row r="743">
      <c r="A743" s="1"/>
      <c r="C743" s="1"/>
      <c r="D743" s="1"/>
      <c r="E743" s="1"/>
      <c r="P743" s="1"/>
    </row>
    <row r="744">
      <c r="A744" s="1"/>
      <c r="C744" s="1"/>
      <c r="D744" s="1"/>
      <c r="E744" s="1"/>
      <c r="P744" s="1"/>
    </row>
    <row r="745">
      <c r="A745" s="1"/>
      <c r="C745" s="1"/>
      <c r="D745" s="1"/>
      <c r="E745" s="1"/>
      <c r="P745" s="1"/>
    </row>
    <row r="746">
      <c r="A746" s="1"/>
      <c r="C746" s="1"/>
      <c r="D746" s="1"/>
      <c r="E746" s="1"/>
      <c r="P746" s="1"/>
    </row>
    <row r="747">
      <c r="A747" s="1"/>
      <c r="C747" s="1"/>
      <c r="D747" s="1"/>
      <c r="E747" s="1"/>
      <c r="P747" s="1"/>
    </row>
    <row r="748">
      <c r="A748" s="1"/>
      <c r="C748" s="1"/>
      <c r="D748" s="1"/>
      <c r="E748" s="1"/>
      <c r="P748" s="1"/>
    </row>
    <row r="749">
      <c r="A749" s="1"/>
      <c r="C749" s="1"/>
      <c r="D749" s="1"/>
      <c r="E749" s="1"/>
      <c r="P749" s="1"/>
    </row>
    <row r="750">
      <c r="A750" s="1"/>
      <c r="C750" s="1"/>
      <c r="D750" s="1"/>
      <c r="E750" s="1"/>
      <c r="P750" s="1"/>
    </row>
    <row r="751">
      <c r="A751" s="1"/>
      <c r="C751" s="1"/>
      <c r="D751" s="1"/>
      <c r="E751" s="1"/>
      <c r="P751" s="1"/>
    </row>
    <row r="752">
      <c r="A752" s="1"/>
      <c r="C752" s="1"/>
      <c r="D752" s="1"/>
      <c r="E752" s="1"/>
      <c r="P752" s="1"/>
    </row>
    <row r="753">
      <c r="A753" s="1"/>
      <c r="C753" s="1"/>
      <c r="D753" s="1"/>
      <c r="E753" s="1"/>
      <c r="P753" s="1"/>
    </row>
    <row r="754">
      <c r="A754" s="1"/>
      <c r="C754" s="1"/>
      <c r="D754" s="1"/>
      <c r="E754" s="1"/>
      <c r="P754" s="1"/>
    </row>
    <row r="755">
      <c r="A755" s="1"/>
      <c r="C755" s="1"/>
      <c r="D755" s="1"/>
      <c r="E755" s="1"/>
      <c r="P755" s="1"/>
    </row>
    <row r="756">
      <c r="A756" s="1"/>
      <c r="C756" s="1"/>
      <c r="D756" s="1"/>
      <c r="E756" s="1"/>
      <c r="P756" s="1"/>
    </row>
    <row r="757">
      <c r="A757" s="1"/>
      <c r="C757" s="1"/>
      <c r="D757" s="1"/>
      <c r="E757" s="1"/>
      <c r="P757" s="1"/>
    </row>
    <row r="758">
      <c r="A758" s="1"/>
      <c r="C758" s="1"/>
      <c r="D758" s="1"/>
      <c r="E758" s="1"/>
      <c r="P758" s="1"/>
    </row>
    <row r="759">
      <c r="A759" s="1"/>
      <c r="C759" s="1"/>
      <c r="D759" s="1"/>
      <c r="E759" s="1"/>
      <c r="P759" s="1"/>
    </row>
    <row r="760">
      <c r="A760" s="1"/>
      <c r="C760" s="1"/>
      <c r="D760" s="1"/>
      <c r="E760" s="1"/>
      <c r="P760" s="1"/>
    </row>
    <row r="761">
      <c r="A761" s="1"/>
      <c r="C761" s="1"/>
      <c r="D761" s="1"/>
      <c r="E761" s="1"/>
      <c r="P761" s="1"/>
    </row>
    <row r="762">
      <c r="A762" s="1"/>
      <c r="C762" s="1"/>
      <c r="D762" s="1"/>
      <c r="E762" s="1"/>
      <c r="P762" s="1"/>
    </row>
    <row r="763">
      <c r="A763" s="1"/>
      <c r="C763" s="1"/>
      <c r="D763" s="1"/>
      <c r="E763" s="1"/>
      <c r="P763" s="1"/>
    </row>
    <row r="764">
      <c r="A764" s="1"/>
      <c r="C764" s="1"/>
      <c r="D764" s="1"/>
      <c r="E764" s="1"/>
      <c r="P764" s="1"/>
    </row>
    <row r="765">
      <c r="A765" s="1"/>
      <c r="C765" s="1"/>
      <c r="D765" s="1"/>
      <c r="E765" s="1"/>
      <c r="P765" s="1"/>
    </row>
    <row r="766">
      <c r="A766" s="1"/>
      <c r="C766" s="1"/>
      <c r="D766" s="1"/>
      <c r="E766" s="1"/>
      <c r="P766" s="1"/>
    </row>
    <row r="767">
      <c r="A767" s="1"/>
      <c r="C767" s="1"/>
      <c r="D767" s="1"/>
      <c r="E767" s="1"/>
      <c r="P767" s="1"/>
    </row>
    <row r="768">
      <c r="A768" s="1"/>
      <c r="C768" s="1"/>
      <c r="D768" s="1"/>
      <c r="E768" s="1"/>
      <c r="P768" s="1"/>
    </row>
    <row r="769">
      <c r="A769" s="1"/>
      <c r="C769" s="1"/>
      <c r="D769" s="1"/>
      <c r="E769" s="1"/>
      <c r="P769" s="1"/>
    </row>
    <row r="770">
      <c r="A770" s="1"/>
      <c r="C770" s="1"/>
      <c r="D770" s="1"/>
      <c r="E770" s="1"/>
      <c r="P770" s="1"/>
    </row>
    <row r="771">
      <c r="A771" s="1"/>
      <c r="C771" s="1"/>
      <c r="D771" s="1"/>
      <c r="E771" s="1"/>
      <c r="P771" s="1"/>
    </row>
    <row r="772">
      <c r="A772" s="1"/>
      <c r="C772" s="1"/>
      <c r="D772" s="1"/>
      <c r="E772" s="1"/>
      <c r="P772" s="1"/>
    </row>
    <row r="773">
      <c r="A773" s="1"/>
      <c r="C773" s="1"/>
      <c r="D773" s="1"/>
      <c r="E773" s="1"/>
      <c r="P773" s="1"/>
    </row>
    <row r="774">
      <c r="A774" s="1"/>
      <c r="C774" s="1"/>
      <c r="D774" s="1"/>
      <c r="E774" s="1"/>
      <c r="P774" s="1"/>
    </row>
    <row r="775">
      <c r="A775" s="1"/>
      <c r="C775" s="1"/>
      <c r="D775" s="1"/>
      <c r="E775" s="1"/>
      <c r="P775" s="1"/>
    </row>
    <row r="776">
      <c r="A776" s="1"/>
      <c r="C776" s="1"/>
      <c r="D776" s="1"/>
      <c r="E776" s="1"/>
      <c r="P776" s="1"/>
    </row>
    <row r="777">
      <c r="A777" s="1"/>
      <c r="C777" s="1"/>
      <c r="D777" s="1"/>
      <c r="E777" s="1"/>
      <c r="P777" s="1"/>
    </row>
    <row r="778">
      <c r="A778" s="1"/>
      <c r="C778" s="1"/>
      <c r="D778" s="1"/>
      <c r="E778" s="1"/>
      <c r="P778" s="1"/>
    </row>
    <row r="779">
      <c r="A779" s="1"/>
      <c r="C779" s="1"/>
      <c r="D779" s="1"/>
      <c r="E779" s="1"/>
      <c r="P779" s="1"/>
    </row>
    <row r="780">
      <c r="A780" s="1"/>
      <c r="C780" s="1"/>
      <c r="D780" s="1"/>
      <c r="E780" s="1"/>
      <c r="P780" s="1"/>
    </row>
    <row r="781">
      <c r="A781" s="1"/>
      <c r="C781" s="1"/>
      <c r="D781" s="1"/>
      <c r="E781" s="1"/>
      <c r="P781" s="1"/>
    </row>
    <row r="782">
      <c r="A782" s="1"/>
      <c r="C782" s="1"/>
      <c r="D782" s="1"/>
      <c r="E782" s="1"/>
      <c r="P782" s="1"/>
    </row>
    <row r="783">
      <c r="A783" s="1"/>
      <c r="C783" s="1"/>
      <c r="D783" s="1"/>
      <c r="E783" s="1"/>
      <c r="P783" s="1"/>
    </row>
    <row r="784">
      <c r="A784" s="1"/>
      <c r="C784" s="1"/>
      <c r="D784" s="1"/>
      <c r="E784" s="1"/>
      <c r="P784" s="1"/>
    </row>
    <row r="785">
      <c r="A785" s="1"/>
      <c r="C785" s="1"/>
      <c r="D785" s="1"/>
      <c r="E785" s="1"/>
      <c r="P785" s="1"/>
    </row>
    <row r="786">
      <c r="A786" s="1"/>
      <c r="C786" s="1"/>
      <c r="D786" s="1"/>
      <c r="E786" s="1"/>
      <c r="P786" s="1"/>
    </row>
    <row r="787">
      <c r="A787" s="1"/>
      <c r="C787" s="1"/>
      <c r="D787" s="1"/>
      <c r="E787" s="1"/>
      <c r="P787" s="1"/>
    </row>
    <row r="788">
      <c r="A788" s="1"/>
      <c r="C788" s="1"/>
      <c r="D788" s="1"/>
      <c r="E788" s="1"/>
      <c r="P788" s="1"/>
    </row>
    <row r="789">
      <c r="A789" s="1"/>
      <c r="C789" s="1"/>
      <c r="D789" s="1"/>
      <c r="E789" s="1"/>
      <c r="P789" s="1"/>
    </row>
    <row r="790">
      <c r="A790" s="1"/>
      <c r="C790" s="1"/>
      <c r="D790" s="1"/>
      <c r="E790" s="1"/>
      <c r="P790" s="1"/>
    </row>
    <row r="791">
      <c r="A791" s="1"/>
      <c r="C791" s="1"/>
      <c r="D791" s="1"/>
      <c r="E791" s="1"/>
      <c r="P791" s="1"/>
    </row>
    <row r="792">
      <c r="A792" s="1"/>
      <c r="C792" s="1"/>
      <c r="D792" s="1"/>
      <c r="E792" s="1"/>
      <c r="P792" s="1"/>
    </row>
    <row r="793">
      <c r="A793" s="1"/>
      <c r="C793" s="1"/>
      <c r="D793" s="1"/>
      <c r="E793" s="1"/>
      <c r="P793" s="1"/>
    </row>
    <row r="794">
      <c r="A794" s="1"/>
      <c r="C794" s="1"/>
      <c r="D794" s="1"/>
      <c r="E794" s="1"/>
      <c r="P794" s="1"/>
    </row>
    <row r="795">
      <c r="A795" s="1"/>
      <c r="C795" s="1"/>
      <c r="D795" s="1"/>
      <c r="E795" s="1"/>
      <c r="P795" s="1"/>
    </row>
    <row r="796">
      <c r="A796" s="1"/>
      <c r="C796" s="1"/>
      <c r="D796" s="1"/>
      <c r="E796" s="1"/>
      <c r="P796" s="1"/>
    </row>
    <row r="797">
      <c r="A797" s="1"/>
      <c r="C797" s="1"/>
      <c r="D797" s="1"/>
      <c r="E797" s="1"/>
      <c r="P797" s="1"/>
    </row>
    <row r="798">
      <c r="A798" s="1"/>
      <c r="C798" s="1"/>
      <c r="D798" s="1"/>
      <c r="E798" s="1"/>
      <c r="P798" s="1"/>
    </row>
    <row r="799">
      <c r="A799" s="1"/>
      <c r="C799" s="1"/>
      <c r="D799" s="1"/>
      <c r="E799" s="1"/>
      <c r="P799" s="1"/>
    </row>
    <row r="800">
      <c r="A800" s="1"/>
      <c r="C800" s="1"/>
      <c r="D800" s="1"/>
      <c r="E800" s="1"/>
      <c r="P800" s="1"/>
    </row>
    <row r="801">
      <c r="A801" s="1"/>
      <c r="C801" s="1"/>
      <c r="D801" s="1"/>
      <c r="E801" s="1"/>
      <c r="P801" s="1"/>
    </row>
    <row r="802">
      <c r="A802" s="1"/>
      <c r="C802" s="1"/>
      <c r="D802" s="1"/>
      <c r="E802" s="1"/>
      <c r="P802" s="1"/>
    </row>
    <row r="803">
      <c r="A803" s="1"/>
      <c r="C803" s="1"/>
      <c r="D803" s="1"/>
      <c r="E803" s="1"/>
      <c r="P803" s="1"/>
    </row>
    <row r="804">
      <c r="A804" s="1"/>
      <c r="C804" s="1"/>
      <c r="D804" s="1"/>
      <c r="E804" s="1"/>
      <c r="P804" s="1"/>
    </row>
    <row r="805">
      <c r="A805" s="1"/>
      <c r="C805" s="1"/>
      <c r="D805" s="1"/>
      <c r="E805" s="1"/>
      <c r="P805" s="1"/>
    </row>
    <row r="806">
      <c r="A806" s="1"/>
      <c r="C806" s="1"/>
      <c r="D806" s="1"/>
      <c r="E806" s="1"/>
      <c r="P806" s="1"/>
    </row>
    <row r="807">
      <c r="A807" s="1"/>
      <c r="C807" s="1"/>
      <c r="D807" s="1"/>
      <c r="E807" s="1"/>
      <c r="P807" s="1"/>
    </row>
    <row r="808">
      <c r="A808" s="1"/>
      <c r="C808" s="1"/>
      <c r="D808" s="1"/>
      <c r="E808" s="1"/>
      <c r="P808" s="1"/>
    </row>
    <row r="809">
      <c r="A809" s="1"/>
      <c r="C809" s="1"/>
      <c r="D809" s="1"/>
      <c r="E809" s="1"/>
      <c r="P809" s="1"/>
    </row>
    <row r="810">
      <c r="A810" s="1"/>
      <c r="C810" s="1"/>
      <c r="D810" s="1"/>
      <c r="E810" s="1"/>
      <c r="P810" s="1"/>
    </row>
    <row r="811">
      <c r="A811" s="1"/>
      <c r="C811" s="1"/>
      <c r="D811" s="1"/>
      <c r="E811" s="1"/>
      <c r="P811" s="1"/>
    </row>
    <row r="812">
      <c r="A812" s="1"/>
      <c r="C812" s="1"/>
      <c r="D812" s="1"/>
      <c r="E812" s="1"/>
      <c r="P812" s="1"/>
    </row>
    <row r="813">
      <c r="A813" s="1"/>
      <c r="C813" s="1"/>
      <c r="D813" s="1"/>
      <c r="E813" s="1"/>
      <c r="P813" s="1"/>
    </row>
    <row r="814">
      <c r="A814" s="1"/>
      <c r="C814" s="1"/>
      <c r="D814" s="1"/>
      <c r="E814" s="1"/>
      <c r="P814" s="1"/>
    </row>
    <row r="815">
      <c r="A815" s="1"/>
      <c r="C815" s="1"/>
      <c r="D815" s="1"/>
      <c r="E815" s="1"/>
      <c r="P815" s="1"/>
    </row>
    <row r="816">
      <c r="A816" s="1"/>
      <c r="C816" s="1"/>
      <c r="D816" s="1"/>
      <c r="E816" s="1"/>
      <c r="P816" s="1"/>
    </row>
    <row r="817">
      <c r="A817" s="1"/>
      <c r="C817" s="1"/>
      <c r="D817" s="1"/>
      <c r="E817" s="1"/>
      <c r="P817" s="1"/>
    </row>
    <row r="818">
      <c r="A818" s="1"/>
      <c r="C818" s="1"/>
      <c r="D818" s="1"/>
      <c r="E818" s="1"/>
      <c r="P818" s="1"/>
    </row>
    <row r="819">
      <c r="A819" s="1"/>
      <c r="C819" s="1"/>
      <c r="D819" s="1"/>
      <c r="E819" s="1"/>
      <c r="P819" s="1"/>
    </row>
    <row r="820">
      <c r="A820" s="1"/>
      <c r="C820" s="1"/>
      <c r="D820" s="1"/>
      <c r="E820" s="1"/>
      <c r="P820" s="1"/>
    </row>
    <row r="821">
      <c r="A821" s="1"/>
      <c r="C821" s="1"/>
      <c r="D821" s="1"/>
      <c r="E821" s="1"/>
      <c r="P821" s="1"/>
    </row>
    <row r="822">
      <c r="A822" s="1"/>
      <c r="C822" s="1"/>
      <c r="D822" s="1"/>
      <c r="E822" s="1"/>
      <c r="P822" s="1"/>
    </row>
    <row r="823">
      <c r="A823" s="1"/>
      <c r="C823" s="1"/>
      <c r="D823" s="1"/>
      <c r="E823" s="1"/>
      <c r="P823" s="1"/>
    </row>
    <row r="824">
      <c r="A824" s="1"/>
      <c r="C824" s="1"/>
      <c r="D824" s="1"/>
      <c r="E824" s="1"/>
      <c r="P824" s="1"/>
    </row>
    <row r="825">
      <c r="A825" s="1"/>
      <c r="C825" s="1"/>
      <c r="D825" s="1"/>
      <c r="E825" s="1"/>
      <c r="P825" s="1"/>
    </row>
    <row r="826">
      <c r="A826" s="1"/>
      <c r="C826" s="1"/>
      <c r="D826" s="1"/>
      <c r="E826" s="1"/>
      <c r="P826" s="1"/>
    </row>
    <row r="827">
      <c r="A827" s="1"/>
      <c r="C827" s="1"/>
      <c r="D827" s="1"/>
      <c r="E827" s="1"/>
      <c r="P827" s="1"/>
    </row>
    <row r="828">
      <c r="A828" s="1"/>
      <c r="C828" s="1"/>
      <c r="D828" s="1"/>
      <c r="E828" s="1"/>
      <c r="P828" s="1"/>
    </row>
    <row r="829">
      <c r="A829" s="1"/>
      <c r="C829" s="1"/>
      <c r="D829" s="1"/>
      <c r="E829" s="1"/>
      <c r="P829" s="1"/>
    </row>
    <row r="830">
      <c r="A830" s="1"/>
      <c r="C830" s="1"/>
      <c r="D830" s="1"/>
      <c r="E830" s="1"/>
      <c r="P830" s="1"/>
    </row>
    <row r="831">
      <c r="A831" s="1"/>
      <c r="C831" s="1"/>
      <c r="D831" s="1"/>
      <c r="E831" s="1"/>
      <c r="P831" s="1"/>
    </row>
    <row r="832">
      <c r="A832" s="1"/>
      <c r="C832" s="1"/>
      <c r="D832" s="1"/>
      <c r="E832" s="1"/>
      <c r="P832" s="1"/>
    </row>
    <row r="833">
      <c r="A833" s="1"/>
      <c r="C833" s="1"/>
      <c r="D833" s="1"/>
      <c r="E833" s="1"/>
      <c r="P833" s="1"/>
    </row>
    <row r="834">
      <c r="A834" s="1"/>
      <c r="C834" s="1"/>
      <c r="D834" s="1"/>
      <c r="E834" s="1"/>
      <c r="P834" s="1"/>
    </row>
    <row r="835">
      <c r="A835" s="1"/>
      <c r="C835" s="1"/>
      <c r="D835" s="1"/>
      <c r="E835" s="1"/>
      <c r="P835" s="1"/>
    </row>
    <row r="836">
      <c r="A836" s="1"/>
      <c r="C836" s="1"/>
      <c r="D836" s="1"/>
      <c r="E836" s="1"/>
      <c r="P836" s="1"/>
    </row>
    <row r="837">
      <c r="A837" s="1"/>
      <c r="C837" s="1"/>
      <c r="D837" s="1"/>
      <c r="E837" s="1"/>
      <c r="P837" s="1"/>
    </row>
    <row r="838">
      <c r="A838" s="1"/>
      <c r="C838" s="1"/>
      <c r="D838" s="1"/>
      <c r="E838" s="1"/>
      <c r="P838" s="1"/>
    </row>
    <row r="839">
      <c r="A839" s="1"/>
      <c r="C839" s="1"/>
      <c r="D839" s="1"/>
      <c r="E839" s="1"/>
      <c r="P839" s="1"/>
    </row>
    <row r="840">
      <c r="A840" s="1"/>
      <c r="C840" s="1"/>
      <c r="D840" s="1"/>
      <c r="E840" s="1"/>
      <c r="P840" s="1"/>
    </row>
    <row r="841">
      <c r="A841" s="1"/>
      <c r="C841" s="1"/>
      <c r="D841" s="1"/>
      <c r="E841" s="1"/>
      <c r="P841" s="1"/>
    </row>
    <row r="842">
      <c r="A842" s="1"/>
      <c r="C842" s="1"/>
      <c r="D842" s="1"/>
      <c r="E842" s="1"/>
      <c r="P842" s="1"/>
    </row>
    <row r="843">
      <c r="A843" s="1"/>
      <c r="C843" s="1"/>
      <c r="D843" s="1"/>
      <c r="E843" s="1"/>
      <c r="P843" s="1"/>
    </row>
    <row r="844">
      <c r="A844" s="1"/>
      <c r="C844" s="1"/>
      <c r="D844" s="1"/>
      <c r="E844" s="1"/>
      <c r="P844" s="1"/>
    </row>
    <row r="845">
      <c r="A845" s="1"/>
      <c r="C845" s="1"/>
      <c r="D845" s="1"/>
      <c r="E845" s="1"/>
      <c r="P845" s="1"/>
    </row>
    <row r="846">
      <c r="A846" s="1"/>
      <c r="C846" s="1"/>
      <c r="D846" s="1"/>
      <c r="E846" s="1"/>
      <c r="P846" s="1"/>
    </row>
    <row r="847">
      <c r="A847" s="1"/>
      <c r="C847" s="1"/>
      <c r="D847" s="1"/>
      <c r="E847" s="1"/>
      <c r="P847" s="1"/>
    </row>
    <row r="848">
      <c r="A848" s="1"/>
      <c r="C848" s="1"/>
      <c r="D848" s="1"/>
      <c r="E848" s="1"/>
      <c r="P848" s="1"/>
    </row>
    <row r="849">
      <c r="A849" s="1"/>
      <c r="C849" s="1"/>
      <c r="D849" s="1"/>
      <c r="E849" s="1"/>
      <c r="P849" s="1"/>
    </row>
    <row r="850">
      <c r="A850" s="1"/>
      <c r="C850" s="1"/>
      <c r="D850" s="1"/>
      <c r="E850" s="1"/>
      <c r="P850" s="1"/>
    </row>
    <row r="851">
      <c r="A851" s="1"/>
      <c r="C851" s="1"/>
      <c r="D851" s="1"/>
      <c r="E851" s="1"/>
      <c r="P851" s="1"/>
    </row>
    <row r="852">
      <c r="A852" s="1"/>
      <c r="C852" s="1"/>
      <c r="D852" s="1"/>
      <c r="E852" s="1"/>
      <c r="P852" s="1"/>
    </row>
    <row r="853">
      <c r="A853" s="1"/>
      <c r="C853" s="1"/>
      <c r="D853" s="1"/>
      <c r="E853" s="1"/>
      <c r="P853" s="1"/>
    </row>
    <row r="854">
      <c r="A854" s="1"/>
      <c r="C854" s="1"/>
      <c r="D854" s="1"/>
      <c r="E854" s="1"/>
      <c r="P854" s="1"/>
    </row>
    <row r="855">
      <c r="A855" s="1"/>
      <c r="C855" s="1"/>
      <c r="D855" s="1"/>
      <c r="E855" s="1"/>
      <c r="P855" s="1"/>
    </row>
    <row r="856">
      <c r="A856" s="1"/>
      <c r="C856" s="1"/>
      <c r="D856" s="1"/>
      <c r="E856" s="1"/>
      <c r="P856" s="1"/>
    </row>
    <row r="857">
      <c r="A857" s="1"/>
      <c r="C857" s="1"/>
      <c r="D857" s="1"/>
      <c r="E857" s="1"/>
      <c r="P857" s="1"/>
    </row>
    <row r="858">
      <c r="A858" s="1"/>
      <c r="C858" s="1"/>
      <c r="D858" s="1"/>
      <c r="E858" s="1"/>
      <c r="P858" s="1"/>
    </row>
    <row r="859">
      <c r="A859" s="1"/>
      <c r="C859" s="1"/>
      <c r="D859" s="1"/>
      <c r="E859" s="1"/>
      <c r="P859" s="1"/>
    </row>
    <row r="860">
      <c r="A860" s="1"/>
      <c r="C860" s="1"/>
      <c r="D860" s="1"/>
      <c r="E860" s="1"/>
      <c r="P860" s="1"/>
    </row>
    <row r="861">
      <c r="A861" s="1"/>
      <c r="C861" s="1"/>
      <c r="D861" s="1"/>
      <c r="E861" s="1"/>
      <c r="P861" s="1"/>
    </row>
    <row r="862">
      <c r="A862" s="1"/>
      <c r="C862" s="1"/>
      <c r="D862" s="1"/>
      <c r="E862" s="1"/>
      <c r="P862" s="1"/>
    </row>
    <row r="863">
      <c r="A863" s="1"/>
      <c r="C863" s="1"/>
      <c r="D863" s="1"/>
      <c r="E863" s="1"/>
      <c r="P863" s="1"/>
    </row>
    <row r="864">
      <c r="A864" s="1"/>
      <c r="C864" s="1"/>
      <c r="D864" s="1"/>
      <c r="E864" s="1"/>
      <c r="P864" s="1"/>
    </row>
    <row r="865">
      <c r="A865" s="1"/>
      <c r="C865" s="1"/>
      <c r="D865" s="1"/>
      <c r="E865" s="1"/>
      <c r="P865" s="1"/>
    </row>
    <row r="866">
      <c r="A866" s="1"/>
      <c r="C866" s="1"/>
      <c r="D866" s="1"/>
      <c r="E866" s="1"/>
      <c r="P866" s="1"/>
    </row>
    <row r="867">
      <c r="A867" s="1"/>
      <c r="C867" s="1"/>
      <c r="D867" s="1"/>
      <c r="E867" s="1"/>
      <c r="P867" s="1"/>
    </row>
    <row r="868">
      <c r="A868" s="1"/>
      <c r="C868" s="1"/>
      <c r="D868" s="1"/>
      <c r="E868" s="1"/>
      <c r="P868" s="1"/>
    </row>
    <row r="869">
      <c r="A869" s="1"/>
      <c r="C869" s="1"/>
      <c r="D869" s="1"/>
      <c r="E869" s="1"/>
      <c r="P869" s="1"/>
    </row>
    <row r="870">
      <c r="A870" s="1"/>
      <c r="C870" s="1"/>
      <c r="D870" s="1"/>
      <c r="E870" s="1"/>
      <c r="P870" s="1"/>
    </row>
    <row r="871">
      <c r="A871" s="1"/>
      <c r="C871" s="1"/>
      <c r="D871" s="1"/>
      <c r="E871" s="1"/>
      <c r="P871" s="1"/>
    </row>
    <row r="872">
      <c r="A872" s="1"/>
      <c r="C872" s="1"/>
      <c r="D872" s="1"/>
      <c r="E872" s="1"/>
      <c r="P872" s="1"/>
    </row>
    <row r="873">
      <c r="A873" s="1"/>
      <c r="C873" s="1"/>
      <c r="D873" s="1"/>
      <c r="E873" s="1"/>
      <c r="P873" s="1"/>
    </row>
    <row r="874">
      <c r="A874" s="1"/>
      <c r="C874" s="1"/>
      <c r="D874" s="1"/>
      <c r="E874" s="1"/>
      <c r="P874" s="1"/>
    </row>
    <row r="875">
      <c r="A875" s="1"/>
      <c r="C875" s="1"/>
      <c r="D875" s="1"/>
      <c r="E875" s="1"/>
      <c r="P875" s="1"/>
    </row>
    <row r="876">
      <c r="A876" s="1"/>
      <c r="C876" s="1"/>
      <c r="D876" s="1"/>
      <c r="E876" s="1"/>
      <c r="P876" s="1"/>
    </row>
    <row r="877">
      <c r="A877" s="1"/>
      <c r="C877" s="1"/>
      <c r="D877" s="1"/>
      <c r="E877" s="1"/>
      <c r="P877" s="1"/>
    </row>
    <row r="878">
      <c r="A878" s="1"/>
      <c r="C878" s="1"/>
      <c r="D878" s="1"/>
      <c r="E878" s="1"/>
      <c r="P878" s="1"/>
    </row>
    <row r="879">
      <c r="A879" s="1"/>
      <c r="C879" s="1"/>
      <c r="D879" s="1"/>
      <c r="E879" s="1"/>
      <c r="P879" s="1"/>
    </row>
    <row r="880">
      <c r="A880" s="1"/>
      <c r="C880" s="1"/>
      <c r="D880" s="1"/>
      <c r="E880" s="1"/>
      <c r="P880" s="1"/>
    </row>
    <row r="881">
      <c r="A881" s="1"/>
      <c r="C881" s="1"/>
      <c r="D881" s="1"/>
      <c r="E881" s="1"/>
      <c r="P881" s="1"/>
    </row>
    <row r="882">
      <c r="A882" s="1"/>
      <c r="C882" s="1"/>
      <c r="D882" s="1"/>
      <c r="E882" s="1"/>
      <c r="P882" s="1"/>
    </row>
    <row r="883">
      <c r="A883" s="1"/>
      <c r="C883" s="1"/>
      <c r="D883" s="1"/>
      <c r="E883" s="1"/>
      <c r="P883" s="1"/>
    </row>
    <row r="884">
      <c r="A884" s="1"/>
      <c r="C884" s="1"/>
      <c r="D884" s="1"/>
      <c r="E884" s="1"/>
      <c r="P884" s="1"/>
    </row>
    <row r="885">
      <c r="A885" s="1"/>
      <c r="C885" s="1"/>
      <c r="D885" s="1"/>
      <c r="E885" s="1"/>
      <c r="P885" s="1"/>
    </row>
    <row r="886">
      <c r="A886" s="1"/>
      <c r="C886" s="1"/>
      <c r="D886" s="1"/>
      <c r="E886" s="1"/>
      <c r="P886" s="1"/>
    </row>
    <row r="887">
      <c r="A887" s="1"/>
      <c r="C887" s="1"/>
      <c r="D887" s="1"/>
      <c r="E887" s="1"/>
      <c r="P887" s="1"/>
    </row>
    <row r="888">
      <c r="A888" s="1"/>
      <c r="C888" s="1"/>
      <c r="D888" s="1"/>
      <c r="E888" s="1"/>
      <c r="P888" s="1"/>
    </row>
    <row r="889">
      <c r="A889" s="1"/>
      <c r="C889" s="1"/>
      <c r="D889" s="1"/>
      <c r="E889" s="1"/>
      <c r="P889" s="1"/>
    </row>
    <row r="890">
      <c r="A890" s="1"/>
      <c r="C890" s="1"/>
      <c r="D890" s="1"/>
      <c r="E890" s="1"/>
      <c r="P890" s="1"/>
    </row>
    <row r="891">
      <c r="A891" s="1"/>
      <c r="C891" s="1"/>
      <c r="D891" s="1"/>
      <c r="E891" s="1"/>
      <c r="P891" s="1"/>
    </row>
    <row r="892">
      <c r="A892" s="1"/>
      <c r="C892" s="1"/>
      <c r="D892" s="1"/>
      <c r="E892" s="1"/>
      <c r="P892" s="1"/>
    </row>
    <row r="893">
      <c r="A893" s="1"/>
      <c r="C893" s="1"/>
      <c r="D893" s="1"/>
      <c r="E893" s="1"/>
      <c r="P893" s="1"/>
    </row>
    <row r="894">
      <c r="A894" s="1"/>
      <c r="C894" s="1"/>
      <c r="D894" s="1"/>
      <c r="E894" s="1"/>
      <c r="P894" s="1"/>
    </row>
    <row r="895">
      <c r="A895" s="1"/>
      <c r="C895" s="1"/>
      <c r="D895" s="1"/>
      <c r="E895" s="1"/>
      <c r="P895" s="1"/>
    </row>
    <row r="896">
      <c r="A896" s="1"/>
      <c r="C896" s="1"/>
      <c r="D896" s="1"/>
      <c r="E896" s="1"/>
      <c r="P896" s="1"/>
    </row>
    <row r="897">
      <c r="A897" s="1"/>
      <c r="C897" s="1"/>
      <c r="D897" s="1"/>
      <c r="E897" s="1"/>
      <c r="P897" s="1"/>
    </row>
    <row r="898">
      <c r="A898" s="1"/>
      <c r="C898" s="1"/>
      <c r="D898" s="1"/>
      <c r="E898" s="1"/>
      <c r="P898" s="1"/>
    </row>
    <row r="899">
      <c r="A899" s="1"/>
      <c r="C899" s="1"/>
      <c r="D899" s="1"/>
      <c r="E899" s="1"/>
      <c r="P899" s="1"/>
    </row>
    <row r="900">
      <c r="A900" s="1"/>
      <c r="C900" s="1"/>
      <c r="D900" s="1"/>
      <c r="E900" s="1"/>
      <c r="P900" s="1"/>
    </row>
    <row r="901">
      <c r="A901" s="1"/>
      <c r="C901" s="1"/>
      <c r="D901" s="1"/>
      <c r="E901" s="1"/>
      <c r="P901" s="1"/>
    </row>
    <row r="902">
      <c r="A902" s="1"/>
      <c r="C902" s="1"/>
      <c r="D902" s="1"/>
      <c r="E902" s="1"/>
      <c r="P902" s="1"/>
    </row>
    <row r="903">
      <c r="A903" s="1"/>
      <c r="C903" s="1"/>
      <c r="D903" s="1"/>
      <c r="E903" s="1"/>
      <c r="P903" s="1"/>
    </row>
    <row r="904">
      <c r="A904" s="1"/>
      <c r="C904" s="1"/>
      <c r="D904" s="1"/>
      <c r="E904" s="1"/>
      <c r="P904" s="1"/>
    </row>
    <row r="905">
      <c r="A905" s="1"/>
      <c r="C905" s="1"/>
      <c r="D905" s="1"/>
      <c r="E905" s="1"/>
      <c r="P905" s="1"/>
    </row>
    <row r="906">
      <c r="A906" s="1"/>
      <c r="C906" s="1"/>
      <c r="D906" s="1"/>
      <c r="E906" s="1"/>
      <c r="P906" s="1"/>
    </row>
    <row r="907">
      <c r="A907" s="1"/>
      <c r="C907" s="1"/>
      <c r="D907" s="1"/>
      <c r="E907" s="1"/>
      <c r="P907" s="1"/>
    </row>
    <row r="908">
      <c r="A908" s="1"/>
      <c r="C908" s="1"/>
      <c r="D908" s="1"/>
      <c r="E908" s="1"/>
      <c r="P908" s="1"/>
    </row>
    <row r="909">
      <c r="A909" s="1"/>
      <c r="C909" s="1"/>
      <c r="D909" s="1"/>
      <c r="E909" s="1"/>
      <c r="P909" s="1"/>
    </row>
    <row r="910">
      <c r="A910" s="1"/>
      <c r="C910" s="1"/>
      <c r="D910" s="1"/>
      <c r="E910" s="1"/>
      <c r="P910" s="1"/>
    </row>
    <row r="911">
      <c r="A911" s="1"/>
      <c r="C911" s="1"/>
      <c r="D911" s="1"/>
      <c r="E911" s="1"/>
      <c r="P911" s="1"/>
    </row>
    <row r="912">
      <c r="A912" s="1"/>
      <c r="C912" s="1"/>
      <c r="D912" s="1"/>
      <c r="E912" s="1"/>
      <c r="P912" s="1"/>
    </row>
    <row r="913">
      <c r="A913" s="1"/>
      <c r="C913" s="1"/>
      <c r="D913" s="1"/>
      <c r="E913" s="1"/>
      <c r="P913" s="1"/>
    </row>
    <row r="914">
      <c r="A914" s="1"/>
      <c r="C914" s="1"/>
      <c r="D914" s="1"/>
      <c r="E914" s="1"/>
      <c r="P914" s="1"/>
    </row>
    <row r="915">
      <c r="A915" s="1"/>
      <c r="C915" s="1"/>
      <c r="D915" s="1"/>
      <c r="E915" s="1"/>
      <c r="P915" s="1"/>
    </row>
    <row r="916">
      <c r="A916" s="1"/>
      <c r="C916" s="1"/>
      <c r="D916" s="1"/>
      <c r="E916" s="1"/>
      <c r="P916" s="1"/>
    </row>
    <row r="917">
      <c r="A917" s="1"/>
      <c r="C917" s="1"/>
      <c r="D917" s="1"/>
      <c r="E917" s="1"/>
      <c r="P917" s="1"/>
    </row>
    <row r="918">
      <c r="A918" s="1"/>
      <c r="C918" s="1"/>
      <c r="D918" s="1"/>
      <c r="E918" s="1"/>
      <c r="P918" s="1"/>
    </row>
    <row r="919">
      <c r="A919" s="1"/>
      <c r="C919" s="1"/>
      <c r="D919" s="1"/>
      <c r="E919" s="1"/>
      <c r="P919" s="1"/>
    </row>
    <row r="920">
      <c r="A920" s="1"/>
      <c r="C920" s="1"/>
      <c r="D920" s="1"/>
      <c r="E920" s="1"/>
      <c r="P920" s="1"/>
    </row>
    <row r="921">
      <c r="A921" s="1"/>
      <c r="C921" s="1"/>
      <c r="D921" s="1"/>
      <c r="E921" s="1"/>
      <c r="P921" s="1"/>
    </row>
    <row r="922">
      <c r="A922" s="1"/>
      <c r="C922" s="1"/>
      <c r="D922" s="1"/>
      <c r="E922" s="1"/>
      <c r="P922" s="1"/>
    </row>
    <row r="923">
      <c r="A923" s="1"/>
      <c r="C923" s="1"/>
      <c r="D923" s="1"/>
      <c r="E923" s="1"/>
      <c r="P923" s="1"/>
    </row>
    <row r="924">
      <c r="A924" s="1"/>
      <c r="C924" s="1"/>
      <c r="D924" s="1"/>
      <c r="E924" s="1"/>
      <c r="P924" s="1"/>
    </row>
    <row r="925">
      <c r="A925" s="1"/>
      <c r="C925" s="1"/>
      <c r="D925" s="1"/>
      <c r="E925" s="1"/>
      <c r="P925" s="1"/>
    </row>
    <row r="926">
      <c r="A926" s="1"/>
      <c r="C926" s="1"/>
      <c r="D926" s="1"/>
      <c r="E926" s="1"/>
      <c r="P926" s="1"/>
    </row>
    <row r="927">
      <c r="A927" s="1"/>
      <c r="C927" s="1"/>
      <c r="D927" s="1"/>
      <c r="E927" s="1"/>
      <c r="P927" s="1"/>
    </row>
    <row r="928">
      <c r="A928" s="1"/>
      <c r="C928" s="1"/>
      <c r="D928" s="1"/>
      <c r="E928" s="1"/>
      <c r="P928" s="1"/>
    </row>
    <row r="929">
      <c r="A929" s="1"/>
      <c r="C929" s="1"/>
      <c r="D929" s="1"/>
      <c r="E929" s="1"/>
      <c r="P929" s="1"/>
    </row>
    <row r="930">
      <c r="A930" s="1"/>
      <c r="C930" s="1"/>
      <c r="D930" s="1"/>
      <c r="E930" s="1"/>
      <c r="P930" s="1"/>
    </row>
    <row r="931">
      <c r="A931" s="1"/>
      <c r="C931" s="1"/>
      <c r="D931" s="1"/>
      <c r="E931" s="1"/>
      <c r="P931" s="1"/>
    </row>
    <row r="932">
      <c r="A932" s="1"/>
      <c r="C932" s="1"/>
      <c r="D932" s="1"/>
      <c r="E932" s="1"/>
      <c r="P932" s="1"/>
    </row>
    <row r="933">
      <c r="A933" s="1"/>
      <c r="C933" s="1"/>
      <c r="D933" s="1"/>
      <c r="E933" s="1"/>
      <c r="P933" s="1"/>
    </row>
    <row r="934">
      <c r="A934" s="1"/>
      <c r="C934" s="1"/>
      <c r="D934" s="1"/>
      <c r="E934" s="1"/>
      <c r="P934" s="1"/>
    </row>
    <row r="935">
      <c r="A935" s="1"/>
      <c r="C935" s="1"/>
      <c r="D935" s="1"/>
      <c r="E935" s="1"/>
      <c r="P935" s="1"/>
    </row>
    <row r="936">
      <c r="A936" s="1"/>
      <c r="C936" s="1"/>
      <c r="D936" s="1"/>
      <c r="E936" s="1"/>
      <c r="P936" s="1"/>
    </row>
    <row r="937">
      <c r="A937" s="1"/>
      <c r="C937" s="1"/>
      <c r="D937" s="1"/>
      <c r="E937" s="1"/>
      <c r="P937" s="1"/>
    </row>
    <row r="938">
      <c r="A938" s="1"/>
      <c r="C938" s="1"/>
      <c r="D938" s="1"/>
      <c r="E938" s="1"/>
      <c r="P938" s="1"/>
    </row>
    <row r="939">
      <c r="A939" s="1"/>
      <c r="C939" s="1"/>
      <c r="D939" s="1"/>
      <c r="E939" s="1"/>
      <c r="P939" s="1"/>
    </row>
    <row r="940">
      <c r="A940" s="1"/>
      <c r="C940" s="1"/>
      <c r="D940" s="1"/>
      <c r="E940" s="1"/>
      <c r="P940" s="1"/>
    </row>
    <row r="941">
      <c r="A941" s="1"/>
      <c r="C941" s="1"/>
      <c r="D941" s="1"/>
      <c r="E941" s="1"/>
      <c r="P941" s="1"/>
    </row>
    <row r="942">
      <c r="A942" s="1"/>
      <c r="C942" s="1"/>
      <c r="D942" s="1"/>
      <c r="E942" s="1"/>
      <c r="P942" s="1"/>
    </row>
    <row r="943">
      <c r="A943" s="1"/>
      <c r="C943" s="1"/>
      <c r="D943" s="1"/>
      <c r="E943" s="1"/>
      <c r="P943" s="1"/>
    </row>
    <row r="944">
      <c r="A944" s="1"/>
      <c r="C944" s="1"/>
      <c r="D944" s="1"/>
      <c r="E944" s="1"/>
      <c r="P944" s="1"/>
    </row>
    <row r="945">
      <c r="A945" s="1"/>
      <c r="C945" s="1"/>
      <c r="D945" s="1"/>
      <c r="E945" s="1"/>
      <c r="P945" s="1"/>
    </row>
    <row r="946">
      <c r="A946" s="1"/>
      <c r="C946" s="1"/>
      <c r="D946" s="1"/>
      <c r="E946" s="1"/>
      <c r="P946" s="1"/>
    </row>
    <row r="947">
      <c r="A947" s="1"/>
      <c r="C947" s="1"/>
      <c r="D947" s="1"/>
      <c r="E947" s="1"/>
      <c r="P947" s="1"/>
    </row>
    <row r="948">
      <c r="A948" s="1"/>
      <c r="C948" s="1"/>
      <c r="D948" s="1"/>
      <c r="E948" s="1"/>
      <c r="P948" s="1"/>
    </row>
    <row r="949">
      <c r="A949" s="1"/>
      <c r="C949" s="1"/>
      <c r="D949" s="1"/>
      <c r="E949" s="1"/>
      <c r="P949" s="1"/>
    </row>
    <row r="950">
      <c r="A950" s="1"/>
      <c r="C950" s="1"/>
      <c r="D950" s="1"/>
      <c r="E950" s="1"/>
      <c r="P950" s="1"/>
    </row>
    <row r="951">
      <c r="A951" s="1"/>
      <c r="C951" s="1"/>
      <c r="D951" s="1"/>
      <c r="E951" s="1"/>
      <c r="P951" s="1"/>
    </row>
    <row r="952">
      <c r="A952" s="1"/>
      <c r="C952" s="1"/>
      <c r="D952" s="1"/>
      <c r="E952" s="1"/>
      <c r="P952" s="1"/>
    </row>
    <row r="953">
      <c r="A953" s="1"/>
      <c r="C953" s="1"/>
      <c r="D953" s="1"/>
      <c r="E953" s="1"/>
      <c r="P953" s="1"/>
    </row>
    <row r="954">
      <c r="A954" s="1"/>
      <c r="C954" s="1"/>
      <c r="D954" s="1"/>
      <c r="E954" s="1"/>
      <c r="P954" s="1"/>
    </row>
    <row r="955">
      <c r="A955" s="1"/>
      <c r="C955" s="1"/>
      <c r="D955" s="1"/>
      <c r="E955" s="1"/>
      <c r="P955" s="1"/>
    </row>
    <row r="956">
      <c r="A956" s="1"/>
      <c r="C956" s="1"/>
      <c r="D956" s="1"/>
      <c r="E956" s="1"/>
      <c r="P956" s="1"/>
    </row>
    <row r="957">
      <c r="A957" s="1"/>
      <c r="C957" s="1"/>
      <c r="D957" s="1"/>
      <c r="E957" s="1"/>
      <c r="P957" s="1"/>
    </row>
    <row r="958">
      <c r="A958" s="1"/>
      <c r="C958" s="1"/>
      <c r="D958" s="1"/>
      <c r="E958" s="1"/>
      <c r="P958" s="1"/>
    </row>
    <row r="959">
      <c r="A959" s="1"/>
      <c r="C959" s="1"/>
      <c r="D959" s="1"/>
      <c r="E959" s="1"/>
      <c r="P959" s="1"/>
    </row>
    <row r="960">
      <c r="A960" s="1"/>
      <c r="C960" s="1"/>
      <c r="D960" s="1"/>
      <c r="E960" s="1"/>
      <c r="P960" s="1"/>
    </row>
    <row r="961">
      <c r="A961" s="1"/>
      <c r="C961" s="1"/>
      <c r="D961" s="1"/>
      <c r="E961" s="1"/>
      <c r="P961" s="1"/>
    </row>
    <row r="962">
      <c r="A962" s="1"/>
      <c r="C962" s="1"/>
      <c r="D962" s="1"/>
      <c r="E962" s="1"/>
      <c r="P962" s="1"/>
    </row>
    <row r="963">
      <c r="A963" s="1"/>
      <c r="C963" s="1"/>
      <c r="D963" s="1"/>
      <c r="E963" s="1"/>
      <c r="P963" s="1"/>
    </row>
    <row r="964">
      <c r="A964" s="1"/>
      <c r="C964" s="1"/>
      <c r="D964" s="1"/>
      <c r="E964" s="1"/>
      <c r="P964" s="1"/>
    </row>
    <row r="965">
      <c r="A965" s="1"/>
      <c r="C965" s="1"/>
      <c r="D965" s="1"/>
      <c r="E965" s="1"/>
      <c r="P965" s="1"/>
    </row>
    <row r="966">
      <c r="A966" s="1"/>
      <c r="C966" s="1"/>
      <c r="D966" s="1"/>
      <c r="E966" s="1"/>
      <c r="P966" s="1"/>
    </row>
    <row r="967">
      <c r="A967" s="1"/>
      <c r="C967" s="1"/>
      <c r="D967" s="1"/>
      <c r="E967" s="1"/>
      <c r="P967" s="1"/>
    </row>
    <row r="968">
      <c r="A968" s="1"/>
      <c r="C968" s="1"/>
      <c r="D968" s="1"/>
      <c r="E968" s="1"/>
      <c r="P968" s="1"/>
    </row>
    <row r="969">
      <c r="A969" s="1"/>
      <c r="C969" s="1"/>
      <c r="D969" s="1"/>
      <c r="E969" s="1"/>
      <c r="P969" s="1"/>
    </row>
    <row r="970">
      <c r="A970" s="1"/>
      <c r="C970" s="1"/>
      <c r="D970" s="1"/>
      <c r="E970" s="1"/>
      <c r="P970" s="1"/>
    </row>
    <row r="971">
      <c r="A971" s="1"/>
      <c r="C971" s="1"/>
      <c r="D971" s="1"/>
      <c r="E971" s="1"/>
      <c r="P971" s="1"/>
    </row>
    <row r="972">
      <c r="A972" s="1"/>
      <c r="C972" s="1"/>
      <c r="D972" s="1"/>
      <c r="E972" s="1"/>
      <c r="P972" s="1"/>
    </row>
    <row r="973">
      <c r="A973" s="1"/>
      <c r="C973" s="1"/>
      <c r="D973" s="1"/>
      <c r="E973" s="1"/>
      <c r="P973" s="1"/>
    </row>
    <row r="974">
      <c r="A974" s="1"/>
      <c r="C974" s="1"/>
      <c r="D974" s="1"/>
      <c r="E974" s="1"/>
      <c r="P974" s="1"/>
    </row>
    <row r="975">
      <c r="A975" s="1"/>
      <c r="C975" s="1"/>
      <c r="D975" s="1"/>
      <c r="E975" s="1"/>
      <c r="P975" s="1"/>
    </row>
    <row r="976">
      <c r="A976" s="1"/>
      <c r="C976" s="1"/>
      <c r="D976" s="1"/>
      <c r="E976" s="1"/>
      <c r="P976" s="1"/>
    </row>
    <row r="977">
      <c r="A977" s="1"/>
      <c r="C977" s="1"/>
      <c r="D977" s="1"/>
      <c r="E977" s="1"/>
      <c r="P977" s="1"/>
    </row>
    <row r="978">
      <c r="A978" s="1"/>
      <c r="C978" s="1"/>
      <c r="D978" s="1"/>
      <c r="E978" s="1"/>
      <c r="P978" s="1"/>
    </row>
    <row r="979">
      <c r="A979" s="1"/>
      <c r="C979" s="1"/>
      <c r="D979" s="1"/>
      <c r="E979" s="1"/>
      <c r="P979" s="1"/>
    </row>
    <row r="980">
      <c r="A980" s="1"/>
      <c r="C980" s="1"/>
      <c r="D980" s="1"/>
      <c r="E980" s="1"/>
      <c r="P980" s="1"/>
    </row>
    <row r="981">
      <c r="A981" s="1"/>
      <c r="C981" s="1"/>
      <c r="D981" s="1"/>
      <c r="E981" s="1"/>
      <c r="P981" s="1"/>
    </row>
    <row r="982">
      <c r="A982" s="1"/>
      <c r="C982" s="1"/>
      <c r="D982" s="1"/>
      <c r="E982" s="1"/>
      <c r="P982" s="1"/>
    </row>
    <row r="983">
      <c r="A983" s="1"/>
      <c r="C983" s="1"/>
      <c r="D983" s="1"/>
      <c r="E983" s="1"/>
      <c r="P983" s="1"/>
    </row>
    <row r="984">
      <c r="A984" s="1"/>
      <c r="C984" s="1"/>
      <c r="D984" s="1"/>
      <c r="E984" s="1"/>
      <c r="P984" s="1"/>
    </row>
    <row r="985">
      <c r="A985" s="1"/>
      <c r="C985" s="1"/>
      <c r="D985" s="1"/>
      <c r="E985" s="1"/>
      <c r="P985" s="1"/>
    </row>
    <row r="986">
      <c r="A986" s="1"/>
      <c r="C986" s="1"/>
      <c r="D986" s="1"/>
      <c r="E986" s="1"/>
      <c r="P986" s="1"/>
    </row>
    <row r="987">
      <c r="A987" s="1"/>
      <c r="C987" s="1"/>
      <c r="D987" s="1"/>
      <c r="E987" s="1"/>
      <c r="P987" s="1"/>
    </row>
    <row r="988">
      <c r="A988" s="1"/>
      <c r="C988" s="1"/>
      <c r="D988" s="1"/>
      <c r="E988" s="1"/>
      <c r="P988" s="1"/>
    </row>
    <row r="989">
      <c r="A989" s="1"/>
      <c r="C989" s="1"/>
      <c r="D989" s="1"/>
      <c r="E989" s="1"/>
      <c r="P989" s="1"/>
    </row>
    <row r="990">
      <c r="A990" s="1"/>
      <c r="C990" s="1"/>
      <c r="D990" s="1"/>
      <c r="E990" s="1"/>
      <c r="P990" s="1"/>
    </row>
    <row r="991">
      <c r="A991" s="1"/>
      <c r="C991" s="1"/>
      <c r="D991" s="1"/>
      <c r="E991" s="1"/>
      <c r="P991" s="1"/>
    </row>
    <row r="992">
      <c r="A992" s="1"/>
      <c r="C992" s="1"/>
      <c r="D992" s="1"/>
      <c r="E992" s="1"/>
      <c r="P992" s="1"/>
    </row>
    <row r="993">
      <c r="A993" s="1"/>
      <c r="C993" s="1"/>
      <c r="D993" s="1"/>
      <c r="E993" s="1"/>
      <c r="P993" s="1"/>
    </row>
    <row r="994">
      <c r="A994" s="1"/>
      <c r="C994" s="1"/>
      <c r="D994" s="1"/>
      <c r="E994" s="1"/>
      <c r="P994" s="1"/>
    </row>
    <row r="995">
      <c r="A995" s="1"/>
      <c r="C995" s="1"/>
      <c r="D995" s="1"/>
      <c r="E995" s="1"/>
      <c r="P995" s="1"/>
    </row>
    <row r="996">
      <c r="A996" s="1"/>
      <c r="C996" s="1"/>
      <c r="D996" s="1"/>
      <c r="E996" s="1"/>
      <c r="P996" s="1"/>
    </row>
    <row r="997">
      <c r="A997" s="1"/>
      <c r="C997" s="1"/>
      <c r="D997" s="1"/>
      <c r="E997" s="1"/>
      <c r="P997" s="1"/>
    </row>
    <row r="998">
      <c r="A998" s="1"/>
      <c r="C998" s="1"/>
      <c r="D998" s="1"/>
      <c r="E998" s="1"/>
      <c r="P998" s="1"/>
    </row>
    <row r="999">
      <c r="A999" s="1"/>
      <c r="C999" s="1"/>
      <c r="D999" s="1"/>
      <c r="E999" s="1"/>
      <c r="P999" s="1"/>
    </row>
    <row r="1000">
      <c r="A1000" s="1"/>
      <c r="C1000" s="1"/>
      <c r="D1000" s="1"/>
      <c r="E1000" s="1"/>
      <c r="P1000" s="1"/>
    </row>
    <row r="1001">
      <c r="A1001" s="1"/>
      <c r="C1001" s="1"/>
      <c r="D1001" s="1"/>
      <c r="E1001" s="1"/>
      <c r="P1001" s="1"/>
    </row>
    <row r="1002">
      <c r="A1002" s="1"/>
      <c r="C1002" s="1"/>
      <c r="D1002" s="1"/>
      <c r="E1002" s="1"/>
      <c r="P1002" s="1"/>
    </row>
    <row r="1003">
      <c r="A1003" s="1"/>
      <c r="C1003" s="1"/>
      <c r="D1003" s="1"/>
      <c r="E1003" s="1"/>
      <c r="P1003" s="1"/>
    </row>
    <row r="1004">
      <c r="A1004" s="1"/>
      <c r="C1004" s="1"/>
      <c r="D1004" s="1"/>
      <c r="E1004" s="1"/>
      <c r="P1004" s="1"/>
    </row>
    <row r="1005">
      <c r="A1005" s="1"/>
      <c r="C1005" s="1"/>
      <c r="D1005" s="1"/>
      <c r="E1005" s="1"/>
      <c r="P1005" s="1"/>
    </row>
    <row r="1006">
      <c r="A1006" s="1"/>
      <c r="C1006" s="1"/>
      <c r="D1006" s="1"/>
      <c r="E1006" s="1"/>
      <c r="P1006" s="1"/>
    </row>
    <row r="1007">
      <c r="A1007" s="1"/>
      <c r="C1007" s="1"/>
      <c r="D1007" s="1"/>
      <c r="E1007" s="1"/>
      <c r="P1007" s="1"/>
    </row>
    <row r="1008">
      <c r="A1008" s="1"/>
      <c r="C1008" s="1"/>
      <c r="D1008" s="1"/>
      <c r="E1008" s="1"/>
      <c r="P1008" s="1"/>
    </row>
    <row r="1009">
      <c r="A1009" s="1"/>
      <c r="C1009" s="1"/>
      <c r="D1009" s="1"/>
      <c r="E1009" s="1"/>
      <c r="P1009" s="1"/>
    </row>
    <row r="1010">
      <c r="A1010" s="1"/>
      <c r="C1010" s="1"/>
      <c r="D1010" s="1"/>
      <c r="E1010" s="1"/>
      <c r="P1010" s="1"/>
    </row>
    <row r="1011">
      <c r="A1011" s="1"/>
      <c r="C1011" s="1"/>
      <c r="D1011" s="1"/>
      <c r="E1011" s="1"/>
      <c r="P1011" s="1"/>
    </row>
    <row r="1012">
      <c r="A1012" s="1"/>
      <c r="C1012" s="1"/>
      <c r="D1012" s="1"/>
      <c r="E1012" s="1"/>
      <c r="P1012" s="1"/>
    </row>
    <row r="1013">
      <c r="A1013" s="1"/>
      <c r="C1013" s="1"/>
      <c r="D1013" s="1"/>
      <c r="E1013" s="1"/>
      <c r="P1013" s="1"/>
    </row>
    <row r="1014">
      <c r="A1014" s="1"/>
      <c r="C1014" s="1"/>
      <c r="D1014" s="1"/>
      <c r="E1014" s="1"/>
      <c r="P1014" s="1"/>
    </row>
    <row r="1015">
      <c r="A1015" s="1"/>
      <c r="C1015" s="1"/>
      <c r="D1015" s="1"/>
      <c r="E1015" s="1"/>
      <c r="P1015" s="1"/>
    </row>
    <row r="1016">
      <c r="A1016" s="1"/>
      <c r="C1016" s="1"/>
      <c r="D1016" s="1"/>
      <c r="E1016" s="1"/>
      <c r="P1016" s="1"/>
    </row>
  </sheetData>
  <mergeCells count="8">
    <mergeCell ref="A1:J1"/>
    <mergeCell ref="A3:H3"/>
    <mergeCell ref="A4:H4"/>
    <mergeCell ref="A5:H5"/>
    <mergeCell ref="A7:H8"/>
    <mergeCell ref="A9:H9"/>
    <mergeCell ref="F11:H11"/>
    <mergeCell ref="A12:B12"/>
  </mergeCells>
  <dataValidations>
    <dataValidation type="list" allowBlank="1" showErrorMessage="1" sqref="B18:B61">
      <formula1>'2NDSORTEDL'!$B$2:$B1016</formula1>
    </dataValidation>
  </dataValidations>
  <hyperlinks>
    <hyperlink r:id="rId1" ref="A17"/>
  </hyperlinks>
  <printOptions horizontalCentered="1"/>
  <pageMargins bottom="0.791476097829298" footer="0.0" header="0.0" left="0.25" right="0.25" top="0.0"/>
  <pageSetup paperSize="9" cellComments="atEnd" orientation="portrait" pageOrder="overThenDown"/>
  <drawing r:id="rId2"/>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cols>
    <col customWidth="1" min="1" max="1" width="7.25"/>
    <col customWidth="1" min="2" max="2" width="48.13"/>
    <col collapsed="1" customWidth="1" min="3" max="3" width="12.63"/>
    <col customWidth="1" hidden="1" min="4" max="4" width="9.75" outlineLevel="1"/>
    <col customWidth="1" min="5" max="5" width="10.88"/>
    <col customWidth="1" min="6" max="7" width="10.5"/>
    <col collapsed="1" customWidth="1" min="8" max="8" width="10.5"/>
    <col customWidth="1" hidden="1" min="9" max="9" width="10.5" outlineLevel="1"/>
    <col customWidth="1" hidden="1" min="10" max="10" width="8.38" outlineLevel="1"/>
    <col customWidth="1" hidden="1" min="11" max="11" width="3.88" outlineLevel="1"/>
    <col hidden="1" min="12" max="12" width="12.63" outlineLevel="1"/>
    <col customWidth="1" hidden="1" min="13" max="13" width="7.38" outlineLevel="1"/>
    <col hidden="1" min="14" max="15" width="12.63" outlineLevel="1"/>
    <col customWidth="1" hidden="1" min="16" max="16" width="8.5" outlineLevel="1"/>
    <col hidden="1" min="17" max="33" width="12.63" outlineLevel="1"/>
    <col customWidth="1" min="34" max="34" width="5.13"/>
  </cols>
  <sheetData>
    <row r="1" ht="64.5" customHeight="1">
      <c r="A1" s="238"/>
      <c r="N1" s="238">
        <v>10.0</v>
      </c>
      <c r="O1" s="238"/>
      <c r="P1" s="238"/>
      <c r="Q1" s="238">
        <v>2.0</v>
      </c>
      <c r="R1" s="238"/>
      <c r="S1" s="238"/>
      <c r="T1" s="238"/>
      <c r="U1" s="238"/>
      <c r="V1" s="238">
        <v>10.0</v>
      </c>
      <c r="W1" s="238"/>
      <c r="X1" s="238"/>
      <c r="Y1" s="238"/>
      <c r="Z1" s="238"/>
      <c r="AA1" s="238"/>
      <c r="AB1" s="238">
        <v>15.0</v>
      </c>
      <c r="AC1" s="238"/>
      <c r="AD1" s="238"/>
      <c r="AE1" s="238"/>
      <c r="AF1" s="238"/>
      <c r="AG1" s="238"/>
      <c r="AH1" s="238"/>
    </row>
    <row r="2">
      <c r="A2" s="264"/>
      <c r="B2" s="251"/>
      <c r="C2" s="251"/>
      <c r="D2" s="265"/>
      <c r="E2" s="265"/>
      <c r="F2" s="265"/>
      <c r="G2" s="265"/>
      <c r="H2" s="265"/>
      <c r="I2" s="265"/>
      <c r="J2" s="251"/>
      <c r="K2" s="242"/>
      <c r="L2" s="242"/>
      <c r="M2" s="242"/>
      <c r="N2" s="250"/>
      <c r="O2" s="250"/>
      <c r="P2" s="251"/>
      <c r="Q2" s="250"/>
      <c r="R2" s="250"/>
      <c r="S2" s="250"/>
      <c r="T2" s="242"/>
      <c r="U2" s="242"/>
      <c r="V2" s="250"/>
      <c r="W2" s="251"/>
      <c r="X2" s="250"/>
      <c r="Y2" s="250"/>
      <c r="Z2" s="250"/>
      <c r="AA2" s="242"/>
      <c r="AB2" s="250"/>
      <c r="AC2" s="251"/>
      <c r="AD2" s="250"/>
      <c r="AE2" s="250"/>
      <c r="AF2" s="250"/>
      <c r="AG2" s="250"/>
      <c r="AH2" s="250"/>
    </row>
    <row r="3">
      <c r="A3" s="297" t="s">
        <v>7431</v>
      </c>
      <c r="I3" s="265"/>
      <c r="J3" s="251"/>
      <c r="K3" s="242"/>
      <c r="L3" s="242"/>
      <c r="M3" s="242"/>
      <c r="N3" s="250"/>
      <c r="O3" s="250"/>
      <c r="P3" s="251"/>
      <c r="Q3" s="250"/>
      <c r="R3" s="250"/>
      <c r="S3" s="250"/>
      <c r="T3" s="242"/>
      <c r="U3" s="242"/>
      <c r="V3" s="250"/>
      <c r="W3" s="251"/>
      <c r="X3" s="250"/>
      <c r="Y3" s="250"/>
      <c r="Z3" s="250"/>
      <c r="AA3" s="242"/>
      <c r="AB3" s="250"/>
      <c r="AC3" s="251"/>
      <c r="AD3" s="250"/>
      <c r="AE3" s="250"/>
      <c r="AF3" s="250"/>
      <c r="AG3" s="250"/>
      <c r="AH3" s="250"/>
    </row>
    <row r="4" ht="21.75" customHeight="1">
      <c r="A4" s="298" t="s">
        <v>7432</v>
      </c>
      <c r="B4" s="283"/>
      <c r="C4" s="283"/>
      <c r="D4" s="283"/>
      <c r="E4" s="283"/>
      <c r="F4" s="283"/>
      <c r="G4" s="283"/>
      <c r="H4" s="283"/>
      <c r="I4" s="265"/>
      <c r="J4" s="251"/>
      <c r="K4" s="242"/>
      <c r="L4" s="242"/>
      <c r="M4" s="242"/>
      <c r="N4" s="250"/>
      <c r="O4" s="250"/>
      <c r="P4" s="251"/>
      <c r="Q4" s="250"/>
      <c r="R4" s="250"/>
      <c r="S4" s="250"/>
      <c r="T4" s="242"/>
      <c r="U4" s="242"/>
      <c r="V4" s="250"/>
      <c r="W4" s="251"/>
      <c r="X4" s="250"/>
      <c r="Y4" s="250"/>
      <c r="Z4" s="250"/>
      <c r="AA4" s="242"/>
      <c r="AB4" s="250"/>
      <c r="AC4" s="251"/>
      <c r="AD4" s="250"/>
      <c r="AE4" s="250"/>
      <c r="AF4" s="250"/>
      <c r="AG4" s="250"/>
      <c r="AH4" s="250"/>
    </row>
    <row r="5">
      <c r="A5" s="285" t="s">
        <v>7433</v>
      </c>
      <c r="I5" s="265"/>
      <c r="J5" s="251"/>
      <c r="K5" s="242"/>
      <c r="L5" s="242"/>
      <c r="M5" s="242"/>
      <c r="N5" s="250"/>
      <c r="O5" s="250"/>
      <c r="P5" s="251"/>
      <c r="Q5" s="250"/>
      <c r="R5" s="250"/>
      <c r="S5" s="250"/>
      <c r="T5" s="242"/>
      <c r="U5" s="242"/>
      <c r="V5" s="250"/>
      <c r="W5" s="251"/>
      <c r="X5" s="250"/>
      <c r="Y5" s="250"/>
      <c r="Z5" s="250"/>
      <c r="AA5" s="242"/>
      <c r="AB5" s="250"/>
      <c r="AC5" s="251"/>
      <c r="AD5" s="250"/>
      <c r="AE5" s="250"/>
      <c r="AF5" s="250"/>
      <c r="AG5" s="250"/>
      <c r="AH5" s="250"/>
    </row>
    <row r="6" ht="6.0" customHeight="1">
      <c r="A6" s="264"/>
      <c r="B6" s="251"/>
      <c r="C6" s="251"/>
      <c r="D6" s="265"/>
      <c r="E6" s="265"/>
      <c r="F6" s="265"/>
      <c r="G6" s="265"/>
      <c r="H6" s="265"/>
      <c r="I6" s="265"/>
      <c r="J6" s="251"/>
      <c r="K6" s="242"/>
      <c r="L6" s="242"/>
      <c r="M6" s="242"/>
      <c r="N6" s="250"/>
      <c r="O6" s="250"/>
      <c r="P6" s="251"/>
      <c r="Q6" s="250"/>
      <c r="R6" s="250"/>
      <c r="S6" s="250"/>
      <c r="T6" s="242"/>
      <c r="U6" s="242"/>
      <c r="V6" s="250"/>
      <c r="W6" s="251"/>
      <c r="X6" s="250"/>
      <c r="Y6" s="250"/>
      <c r="Z6" s="250"/>
      <c r="AA6" s="242"/>
      <c r="AB6" s="250"/>
      <c r="AC6" s="251"/>
      <c r="AD6" s="250"/>
      <c r="AE6" s="250"/>
      <c r="AF6" s="250"/>
      <c r="AG6" s="250"/>
      <c r="AH6" s="250"/>
    </row>
    <row r="7">
      <c r="A7" s="299" t="s">
        <v>7434</v>
      </c>
      <c r="I7" s="265"/>
      <c r="J7" s="251"/>
      <c r="K7" s="242"/>
      <c r="L7" s="242"/>
      <c r="M7" s="242"/>
      <c r="N7" s="250"/>
      <c r="O7" s="250"/>
      <c r="P7" s="251"/>
      <c r="Q7" s="250"/>
      <c r="R7" s="250"/>
      <c r="S7" s="250"/>
      <c r="T7" s="242"/>
      <c r="U7" s="242"/>
      <c r="V7" s="250"/>
      <c r="W7" s="251"/>
      <c r="X7" s="250"/>
      <c r="Y7" s="250"/>
      <c r="Z7" s="250"/>
      <c r="AA7" s="242"/>
      <c r="AB7" s="250"/>
      <c r="AC7" s="251"/>
      <c r="AD7" s="250"/>
      <c r="AE7" s="250"/>
      <c r="AF7" s="250"/>
      <c r="AG7" s="250"/>
      <c r="AH7" s="250"/>
    </row>
    <row r="8" ht="6.0" customHeight="1">
      <c r="A8" s="290"/>
      <c r="B8" s="290"/>
      <c r="C8" s="290"/>
      <c r="D8" s="290"/>
      <c r="E8" s="290"/>
      <c r="F8" s="290"/>
      <c r="G8" s="290"/>
      <c r="H8" s="290"/>
      <c r="I8" s="265"/>
      <c r="J8" s="251"/>
      <c r="K8" s="242"/>
      <c r="L8" s="242"/>
      <c r="M8" s="242"/>
      <c r="N8" s="250"/>
      <c r="O8" s="250"/>
      <c r="P8" s="251"/>
      <c r="Q8" s="250"/>
      <c r="R8" s="250"/>
      <c r="S8" s="250"/>
      <c r="T8" s="242"/>
      <c r="U8" s="242"/>
      <c r="V8" s="250"/>
      <c r="W8" s="251"/>
      <c r="X8" s="250"/>
      <c r="Y8" s="250"/>
      <c r="Z8" s="250"/>
      <c r="AA8" s="242"/>
      <c r="AB8" s="250"/>
      <c r="AC8" s="251"/>
      <c r="AD8" s="250"/>
      <c r="AE8" s="250"/>
      <c r="AF8" s="250"/>
      <c r="AG8" s="250"/>
      <c r="AH8" s="250"/>
    </row>
    <row r="9">
      <c r="A9" s="300" t="s">
        <v>7435</v>
      </c>
      <c r="B9" s="97"/>
      <c r="C9" s="97"/>
      <c r="D9" s="97"/>
      <c r="E9" s="97"/>
      <c r="F9" s="97"/>
      <c r="G9" s="97"/>
      <c r="H9" s="97"/>
      <c r="I9" s="265"/>
      <c r="J9" s="251"/>
      <c r="K9" s="242"/>
      <c r="L9" s="242"/>
      <c r="M9" s="242"/>
      <c r="N9" s="250"/>
      <c r="O9" s="250"/>
      <c r="P9" s="251"/>
      <c r="Q9" s="250"/>
      <c r="R9" s="250"/>
      <c r="S9" s="250"/>
      <c r="T9" s="242"/>
      <c r="U9" s="242"/>
      <c r="V9" s="250"/>
      <c r="W9" s="251"/>
      <c r="X9" s="250"/>
      <c r="Y9" s="250"/>
      <c r="Z9" s="250"/>
      <c r="AA9" s="242"/>
      <c r="AB9" s="250"/>
      <c r="AC9" s="251"/>
      <c r="AD9" s="250"/>
      <c r="AE9" s="250"/>
      <c r="AF9" s="250"/>
      <c r="AG9" s="250"/>
      <c r="AH9" s="250"/>
    </row>
    <row r="10">
      <c r="A10" s="264"/>
      <c r="B10" s="251"/>
      <c r="C10" s="251"/>
      <c r="D10" s="265"/>
      <c r="E10" s="265"/>
      <c r="F10" s="265"/>
      <c r="G10" s="265"/>
      <c r="H10" s="265"/>
      <c r="I10" s="265"/>
      <c r="J10" s="251"/>
      <c r="K10" s="242"/>
      <c r="L10" s="242"/>
      <c r="M10" s="242"/>
      <c r="N10" s="250"/>
      <c r="O10" s="250"/>
      <c r="P10" s="251"/>
      <c r="Q10" s="250"/>
      <c r="R10" s="250"/>
      <c r="S10" s="250"/>
      <c r="T10" s="242"/>
      <c r="U10" s="242"/>
      <c r="V10" s="250"/>
      <c r="W10" s="251"/>
      <c r="X10" s="250"/>
      <c r="Y10" s="250"/>
      <c r="Z10" s="250"/>
      <c r="AA10" s="242"/>
      <c r="AB10" s="250"/>
      <c r="AC10" s="251"/>
      <c r="AD10" s="250"/>
      <c r="AE10" s="250"/>
      <c r="AF10" s="250"/>
      <c r="AG10" s="250"/>
      <c r="AH10" s="250"/>
    </row>
    <row r="11">
      <c r="A11" s="264"/>
      <c r="B11" s="251"/>
      <c r="C11" s="251"/>
      <c r="D11" s="265"/>
      <c r="E11" s="265"/>
      <c r="F11" s="301" t="s">
        <v>7439</v>
      </c>
      <c r="I11" s="265"/>
      <c r="J11" s="251"/>
      <c r="K11" s="242"/>
      <c r="L11" s="242"/>
      <c r="M11" s="242"/>
      <c r="N11" s="250"/>
      <c r="O11" s="250"/>
      <c r="P11" s="251"/>
      <c r="Q11" s="250"/>
      <c r="R11" s="250"/>
      <c r="S11" s="250"/>
      <c r="T11" s="242"/>
      <c r="U11" s="242"/>
      <c r="V11" s="250"/>
      <c r="W11" s="251"/>
      <c r="X11" s="250"/>
      <c r="Y11" s="250"/>
      <c r="Z11" s="250"/>
      <c r="AA11" s="242"/>
      <c r="AB11" s="250"/>
      <c r="AC11" s="251"/>
      <c r="AD11" s="250"/>
      <c r="AE11" s="250"/>
      <c r="AF11" s="250"/>
      <c r="AG11" s="250"/>
      <c r="AH11" s="250"/>
    </row>
    <row r="12">
      <c r="A12" s="302" t="s">
        <v>7422</v>
      </c>
      <c r="C12" s="303"/>
      <c r="D12" s="304"/>
      <c r="E12" s="304"/>
      <c r="F12" s="304"/>
      <c r="G12" s="304"/>
      <c r="H12" s="304"/>
      <c r="I12" s="265"/>
      <c r="J12" s="251"/>
      <c r="K12" s="242"/>
      <c r="L12" s="242"/>
      <c r="M12" s="242"/>
      <c r="N12" s="250"/>
      <c r="O12" s="250"/>
      <c r="P12" s="251"/>
      <c r="Q12" s="250"/>
      <c r="R12" s="250"/>
      <c r="S12" s="250"/>
      <c r="T12" s="242"/>
      <c r="U12" s="242"/>
      <c r="V12" s="250"/>
      <c r="W12" s="251"/>
      <c r="X12" s="250"/>
      <c r="Y12" s="250"/>
      <c r="Z12" s="250"/>
      <c r="AA12" s="242"/>
      <c r="AB12" s="250"/>
      <c r="AC12" s="251"/>
      <c r="AD12" s="250"/>
      <c r="AE12" s="250"/>
      <c r="AF12" s="250"/>
      <c r="AG12" s="250"/>
      <c r="AH12" s="250"/>
    </row>
    <row r="13">
      <c r="A13" s="302" t="s">
        <v>7423</v>
      </c>
      <c r="B13" s="303"/>
      <c r="C13" s="303"/>
      <c r="D13" s="304"/>
      <c r="E13" s="304"/>
      <c r="F13" s="304"/>
      <c r="G13" s="304"/>
      <c r="H13" s="304"/>
      <c r="I13" s="265"/>
      <c r="J13" s="251"/>
      <c r="K13" s="242"/>
      <c r="L13" s="242"/>
      <c r="M13" s="242"/>
      <c r="N13" s="250"/>
      <c r="O13" s="250"/>
      <c r="P13" s="251"/>
      <c r="Q13" s="250"/>
      <c r="R13" s="250"/>
      <c r="S13" s="250"/>
      <c r="T13" s="242"/>
      <c r="U13" s="242"/>
      <c r="V13" s="250"/>
      <c r="W13" s="251"/>
      <c r="X13" s="250"/>
      <c r="Y13" s="250"/>
      <c r="Z13" s="250"/>
      <c r="AA13" s="242"/>
      <c r="AB13" s="250"/>
      <c r="AC13" s="251"/>
      <c r="AD13" s="250"/>
      <c r="AE13" s="250"/>
      <c r="AF13" s="250"/>
      <c r="AG13" s="250"/>
      <c r="AH13" s="250"/>
    </row>
    <row r="14">
      <c r="A14" s="302" t="s">
        <v>7424</v>
      </c>
      <c r="B14" s="303"/>
      <c r="C14" s="303"/>
      <c r="D14" s="304"/>
      <c r="E14" s="304"/>
      <c r="F14" s="304"/>
      <c r="G14" s="304"/>
      <c r="H14" s="304"/>
      <c r="I14" s="265"/>
      <c r="J14" s="251"/>
      <c r="K14" s="242"/>
      <c r="L14" s="242"/>
      <c r="M14" s="242"/>
      <c r="N14" s="250"/>
      <c r="O14" s="250"/>
      <c r="P14" s="251"/>
      <c r="Q14" s="250"/>
      <c r="R14" s="250"/>
      <c r="S14" s="250"/>
      <c r="T14" s="242"/>
      <c r="U14" s="242"/>
      <c r="V14" s="250"/>
      <c r="W14" s="251"/>
      <c r="X14" s="250"/>
      <c r="Y14" s="250"/>
      <c r="Z14" s="250"/>
      <c r="AA14" s="242"/>
      <c r="AB14" s="250"/>
      <c r="AC14" s="251"/>
      <c r="AD14" s="250"/>
      <c r="AE14" s="250"/>
      <c r="AF14" s="250"/>
      <c r="AG14" s="250"/>
      <c r="AH14" s="250"/>
    </row>
    <row r="15">
      <c r="A15" s="302" t="s">
        <v>7425</v>
      </c>
      <c r="B15" s="303"/>
      <c r="C15" s="303"/>
      <c r="D15" s="304"/>
      <c r="E15" s="304"/>
      <c r="F15" s="304"/>
      <c r="G15" s="304"/>
      <c r="H15" s="304"/>
      <c r="I15" s="265"/>
      <c r="J15" s="251"/>
      <c r="K15" s="242"/>
      <c r="L15" s="242"/>
      <c r="M15" s="242"/>
      <c r="N15" s="250"/>
      <c r="O15" s="250"/>
      <c r="P15" s="251"/>
      <c r="Q15" s="250"/>
      <c r="R15" s="250"/>
      <c r="S15" s="250"/>
      <c r="T15" s="242"/>
      <c r="U15" s="242"/>
      <c r="V15" s="250"/>
      <c r="W15" s="251"/>
      <c r="X15" s="250"/>
      <c r="Y15" s="250"/>
      <c r="Z15" s="250"/>
      <c r="AA15" s="242"/>
      <c r="AB15" s="250"/>
      <c r="AC15" s="251"/>
      <c r="AD15" s="250"/>
      <c r="AE15" s="250"/>
      <c r="AF15" s="250"/>
      <c r="AG15" s="250"/>
      <c r="AH15" s="250"/>
    </row>
    <row r="16">
      <c r="A16" s="302" t="s">
        <v>7437</v>
      </c>
      <c r="B16" s="303"/>
      <c r="C16" s="303"/>
      <c r="D16" s="304"/>
      <c r="E16" s="304"/>
      <c r="F16" s="304"/>
      <c r="G16" s="304"/>
      <c r="H16" s="304"/>
      <c r="I16" s="265"/>
      <c r="J16" s="251"/>
      <c r="K16" s="242"/>
      <c r="L16" s="242"/>
      <c r="M16" s="242"/>
      <c r="N16" s="250"/>
      <c r="O16" s="250"/>
      <c r="P16" s="251"/>
      <c r="Q16" s="250"/>
      <c r="R16" s="250"/>
      <c r="S16" s="250"/>
      <c r="T16" s="242"/>
      <c r="U16" s="242"/>
      <c r="V16" s="250"/>
      <c r="W16" s="251"/>
      <c r="X16" s="250"/>
      <c r="Y16" s="250"/>
      <c r="Z16" s="250"/>
      <c r="AA16" s="242"/>
      <c r="AB16" s="250"/>
      <c r="AC16" s="251"/>
      <c r="AD16" s="250"/>
      <c r="AE16" s="250"/>
      <c r="AF16" s="250"/>
      <c r="AG16" s="250"/>
      <c r="AH16" s="250"/>
    </row>
    <row r="17">
      <c r="A17" s="305" t="s">
        <v>7440</v>
      </c>
      <c r="B17" s="306" t="s">
        <v>7358</v>
      </c>
      <c r="C17" s="306" t="s">
        <v>7359</v>
      </c>
      <c r="D17" s="307" t="s">
        <v>7360</v>
      </c>
      <c r="E17" s="307" t="s">
        <v>7342</v>
      </c>
      <c r="F17" s="307" t="s">
        <v>7371</v>
      </c>
      <c r="G17" s="307" t="s">
        <v>7430</v>
      </c>
      <c r="H17" s="307" t="s">
        <v>7400</v>
      </c>
      <c r="I17" s="241" t="s">
        <v>7361</v>
      </c>
      <c r="J17" s="240" t="s">
        <v>7362</v>
      </c>
      <c r="K17" s="242"/>
      <c r="L17" s="242"/>
      <c r="M17" s="242"/>
      <c r="N17" s="250" t="s">
        <v>7371</v>
      </c>
      <c r="O17" s="250" t="s">
        <v>7372</v>
      </c>
      <c r="P17" s="251" t="s">
        <v>7373</v>
      </c>
      <c r="Q17" s="250" t="s">
        <v>7374</v>
      </c>
      <c r="R17" s="250" t="s">
        <v>7375</v>
      </c>
      <c r="S17" s="250" t="s">
        <v>7376</v>
      </c>
      <c r="T17" s="242"/>
      <c r="U17" s="242"/>
      <c r="V17" s="250" t="s">
        <v>7372</v>
      </c>
      <c r="W17" s="251" t="s">
        <v>7373</v>
      </c>
      <c r="X17" s="250" t="s">
        <v>7374</v>
      </c>
      <c r="Y17" s="250" t="s">
        <v>7375</v>
      </c>
      <c r="Z17" s="250" t="s">
        <v>7376</v>
      </c>
      <c r="AA17" s="242"/>
      <c r="AB17" s="250" t="s">
        <v>7372</v>
      </c>
      <c r="AC17" s="251" t="s">
        <v>7373</v>
      </c>
      <c r="AD17" s="250" t="s">
        <v>7374</v>
      </c>
      <c r="AE17" s="250" t="s">
        <v>7375</v>
      </c>
      <c r="AF17" s="250" t="s">
        <v>7376</v>
      </c>
      <c r="AG17" s="250"/>
      <c r="AH17" s="250"/>
    </row>
    <row r="18">
      <c r="A18" s="308">
        <f t="shared" ref="A18:A63" si="1">ROW()-row(A$17)</f>
        <v>1</v>
      </c>
      <c r="B18" s="309" t="s">
        <v>1006</v>
      </c>
      <c r="C18" s="310" t="s">
        <v>7363</v>
      </c>
      <c r="D18" s="310">
        <v>30.0</v>
      </c>
      <c r="E18" s="308">
        <f>D18*N$1*Q$1*2-200</f>
        <v>1000</v>
      </c>
      <c r="F18" s="311">
        <f t="shared" ref="F18:F58" si="2">N18</f>
        <v>2.15</v>
      </c>
      <c r="G18" s="311">
        <f t="shared" ref="G18:G55" si="3">S18</f>
        <v>1.51</v>
      </c>
      <c r="H18" s="311">
        <f t="shared" ref="H18:H63" si="4">round(E18*G18,2)</f>
        <v>1510</v>
      </c>
      <c r="I18" s="245">
        <v>1.51</v>
      </c>
      <c r="J18" s="246">
        <f t="shared" ref="J18:J61" si="5">E18*I18</f>
        <v>1510</v>
      </c>
      <c r="N18" s="7">
        <v>2.15</v>
      </c>
      <c r="O18" s="252">
        <f t="shared" ref="O18:O61" si="6">(N18-I18)/N18</f>
        <v>0.2976744186</v>
      </c>
      <c r="P18" s="9">
        <v>5.0</v>
      </c>
      <c r="Q18" s="22">
        <f t="shared" ref="Q18:Q57" si="7">ROUND(I18*(100/105),2)</f>
        <v>1.44</v>
      </c>
      <c r="R18" s="22">
        <f t="shared" ref="R18:R22" si="8">ROUND(Q18*P18%,2)</f>
        <v>0.07</v>
      </c>
      <c r="S18" s="22">
        <f t="shared" ref="S18:S61" si="9">Q18+R18</f>
        <v>1.51</v>
      </c>
      <c r="T18" s="248">
        <f t="shared" ref="T18:T61" si="10">I18-S18</f>
        <v>0</v>
      </c>
      <c r="V18" s="252">
        <f t="shared" ref="V18:V61" si="11">IF(O18=0,0,O18-V$1%*O18)</f>
        <v>0.2679069767</v>
      </c>
      <c r="W18" s="1">
        <f t="shared" ref="W18:W61" si="12">P18</f>
        <v>5</v>
      </c>
      <c r="X18" s="22">
        <f t="shared" ref="X18:X61" si="13">IF(O18&gt;0, ROUND(N18-V18*N18,2),ROUND(N18*(100/(100+W18)),2))</f>
        <v>1.57</v>
      </c>
      <c r="Y18" s="22">
        <f t="shared" ref="Y18:Y61" si="14">ROUND(X18*W18%,2)</f>
        <v>0.08</v>
      </c>
      <c r="Z18" s="22">
        <f t="shared" ref="Z18:Z61" si="15">X18+Y18</f>
        <v>1.65</v>
      </c>
      <c r="AA18" s="22">
        <f t="shared" ref="AA18:AA61" si="16">N18-Z18</f>
        <v>0.5</v>
      </c>
      <c r="AB18" s="252">
        <f t="shared" ref="AB18:AB61" si="17">IF(O18=0,0,O18-AB$1%*O18)</f>
        <v>0.2530232558</v>
      </c>
      <c r="AC18" s="1">
        <f t="shared" ref="AC18:AC61" si="18">W18</f>
        <v>5</v>
      </c>
      <c r="AD18" s="22">
        <f t="shared" ref="AD18:AD61" si="19">IF(O18&gt;0, ROUND(N18-AB18*N18,2),ROUND(N18*(100/(100+AC18)),2))</f>
        <v>1.61</v>
      </c>
      <c r="AE18" s="22">
        <f t="shared" ref="AE18:AE61" si="20">ROUND(AD18*AC18%,2)</f>
        <v>0.08</v>
      </c>
      <c r="AF18" s="22">
        <f t="shared" ref="AF18:AF61" si="21">AD18+AE18</f>
        <v>1.69</v>
      </c>
      <c r="AG18" s="22">
        <f t="shared" ref="AG18:AG61" si="22">N18-AF18</f>
        <v>0.46</v>
      </c>
    </row>
    <row r="19">
      <c r="A19" s="308">
        <f t="shared" si="1"/>
        <v>2</v>
      </c>
      <c r="B19" s="309" t="s">
        <v>4485</v>
      </c>
      <c r="C19" s="310" t="s">
        <v>7364</v>
      </c>
      <c r="D19" s="310">
        <v>2.0</v>
      </c>
      <c r="E19" s="308">
        <f t="shared" ref="E19:E20" si="23">D19*N$1</f>
        <v>20</v>
      </c>
      <c r="F19" s="311">
        <f t="shared" si="2"/>
        <v>21.15</v>
      </c>
      <c r="G19" s="311">
        <f t="shared" si="3"/>
        <v>18.62</v>
      </c>
      <c r="H19" s="311">
        <f t="shared" si="4"/>
        <v>372.4</v>
      </c>
      <c r="I19" s="245">
        <v>18.62</v>
      </c>
      <c r="J19" s="246">
        <f t="shared" si="5"/>
        <v>372.4</v>
      </c>
      <c r="N19" s="7">
        <v>21.15</v>
      </c>
      <c r="O19" s="252">
        <f t="shared" si="6"/>
        <v>0.1196217494</v>
      </c>
      <c r="P19" s="9">
        <v>5.0</v>
      </c>
      <c r="Q19" s="22">
        <f t="shared" si="7"/>
        <v>17.73</v>
      </c>
      <c r="R19" s="22">
        <f t="shared" si="8"/>
        <v>0.89</v>
      </c>
      <c r="S19" s="22">
        <f t="shared" si="9"/>
        <v>18.62</v>
      </c>
      <c r="T19" s="248">
        <f t="shared" si="10"/>
        <v>0</v>
      </c>
      <c r="V19" s="252">
        <f t="shared" si="11"/>
        <v>0.1076595745</v>
      </c>
      <c r="W19" s="1">
        <f t="shared" si="12"/>
        <v>5</v>
      </c>
      <c r="X19" s="22">
        <f t="shared" si="13"/>
        <v>18.87</v>
      </c>
      <c r="Y19" s="22">
        <f t="shared" si="14"/>
        <v>0.94</v>
      </c>
      <c r="Z19" s="22">
        <f t="shared" si="15"/>
        <v>19.81</v>
      </c>
      <c r="AA19" s="22">
        <f t="shared" si="16"/>
        <v>1.34</v>
      </c>
      <c r="AB19" s="252">
        <f t="shared" si="17"/>
        <v>0.101678487</v>
      </c>
      <c r="AC19" s="1">
        <f t="shared" si="18"/>
        <v>5</v>
      </c>
      <c r="AD19" s="22">
        <f t="shared" si="19"/>
        <v>19</v>
      </c>
      <c r="AE19" s="22">
        <f t="shared" si="20"/>
        <v>0.95</v>
      </c>
      <c r="AF19" s="22">
        <f t="shared" si="21"/>
        <v>19.95</v>
      </c>
      <c r="AG19" s="22">
        <f t="shared" si="22"/>
        <v>1.2</v>
      </c>
    </row>
    <row r="20">
      <c r="A20" s="308">
        <f t="shared" si="1"/>
        <v>3</v>
      </c>
      <c r="B20" s="309" t="s">
        <v>2125</v>
      </c>
      <c r="C20" s="310" t="s">
        <v>7365</v>
      </c>
      <c r="D20" s="310">
        <v>1.0</v>
      </c>
      <c r="E20" s="308">
        <f t="shared" si="23"/>
        <v>10</v>
      </c>
      <c r="F20" s="311">
        <f t="shared" si="2"/>
        <v>37.5</v>
      </c>
      <c r="G20" s="311">
        <f t="shared" si="3"/>
        <v>37.5</v>
      </c>
      <c r="H20" s="311">
        <f t="shared" si="4"/>
        <v>375</v>
      </c>
      <c r="I20" s="245">
        <v>37.5</v>
      </c>
      <c r="J20" s="246">
        <f t="shared" si="5"/>
        <v>375</v>
      </c>
      <c r="N20" s="7">
        <v>37.5</v>
      </c>
      <c r="O20" s="252">
        <f t="shared" si="6"/>
        <v>0</v>
      </c>
      <c r="P20" s="9">
        <v>5.0</v>
      </c>
      <c r="Q20" s="22">
        <f t="shared" si="7"/>
        <v>35.71</v>
      </c>
      <c r="R20" s="22">
        <f t="shared" si="8"/>
        <v>1.79</v>
      </c>
      <c r="S20" s="22">
        <f t="shared" si="9"/>
        <v>37.5</v>
      </c>
      <c r="T20" s="248">
        <f t="shared" si="10"/>
        <v>0</v>
      </c>
      <c r="V20" s="22">
        <f t="shared" si="11"/>
        <v>0</v>
      </c>
      <c r="W20" s="1">
        <f t="shared" si="12"/>
        <v>5</v>
      </c>
      <c r="X20" s="22">
        <f t="shared" si="13"/>
        <v>35.71</v>
      </c>
      <c r="Y20" s="22">
        <f t="shared" si="14"/>
        <v>1.79</v>
      </c>
      <c r="Z20" s="22">
        <f t="shared" si="15"/>
        <v>37.5</v>
      </c>
      <c r="AA20" s="22">
        <f t="shared" si="16"/>
        <v>0</v>
      </c>
      <c r="AB20" s="22">
        <f t="shared" si="17"/>
        <v>0</v>
      </c>
      <c r="AC20" s="1">
        <f t="shared" si="18"/>
        <v>5</v>
      </c>
      <c r="AD20" s="22">
        <f t="shared" si="19"/>
        <v>35.71</v>
      </c>
      <c r="AE20" s="22">
        <f t="shared" si="20"/>
        <v>1.79</v>
      </c>
      <c r="AF20" s="22">
        <f t="shared" si="21"/>
        <v>37.5</v>
      </c>
      <c r="AG20" s="22">
        <f t="shared" si="22"/>
        <v>0</v>
      </c>
    </row>
    <row r="21">
      <c r="A21" s="308">
        <f t="shared" si="1"/>
        <v>4</v>
      </c>
      <c r="B21" s="309" t="s">
        <v>1861</v>
      </c>
      <c r="C21" s="310" t="s">
        <v>7364</v>
      </c>
      <c r="D21" s="310">
        <v>1.0</v>
      </c>
      <c r="E21" s="308">
        <f t="shared" ref="E21:E23" si="24">D21*N$1*Q$1</f>
        <v>20</v>
      </c>
      <c r="F21" s="311">
        <f t="shared" si="2"/>
        <v>132.12</v>
      </c>
      <c r="G21" s="311">
        <f t="shared" si="3"/>
        <v>49.42</v>
      </c>
      <c r="H21" s="311">
        <f t="shared" si="4"/>
        <v>988.4</v>
      </c>
      <c r="I21" s="245">
        <v>49.42</v>
      </c>
      <c r="J21" s="246">
        <f t="shared" si="5"/>
        <v>988.4</v>
      </c>
      <c r="N21" s="7">
        <v>132.12</v>
      </c>
      <c r="O21" s="252">
        <f t="shared" si="6"/>
        <v>0.6259461096</v>
      </c>
      <c r="P21" s="9">
        <v>5.0</v>
      </c>
      <c r="Q21" s="22">
        <f t="shared" si="7"/>
        <v>47.07</v>
      </c>
      <c r="R21" s="22">
        <f t="shared" si="8"/>
        <v>2.35</v>
      </c>
      <c r="S21" s="22">
        <f t="shared" si="9"/>
        <v>49.42</v>
      </c>
      <c r="T21" s="248">
        <f t="shared" si="10"/>
        <v>0</v>
      </c>
      <c r="V21" s="252">
        <f t="shared" si="11"/>
        <v>0.5633514986</v>
      </c>
      <c r="W21" s="1">
        <f t="shared" si="12"/>
        <v>5</v>
      </c>
      <c r="X21" s="22">
        <f t="shared" si="13"/>
        <v>57.69</v>
      </c>
      <c r="Y21" s="22">
        <f t="shared" si="14"/>
        <v>2.88</v>
      </c>
      <c r="Z21" s="22">
        <f t="shared" si="15"/>
        <v>60.57</v>
      </c>
      <c r="AA21" s="22">
        <f t="shared" si="16"/>
        <v>71.55</v>
      </c>
      <c r="AB21" s="252">
        <f t="shared" si="17"/>
        <v>0.5320541932</v>
      </c>
      <c r="AC21" s="1">
        <f t="shared" si="18"/>
        <v>5</v>
      </c>
      <c r="AD21" s="22">
        <f t="shared" si="19"/>
        <v>61.83</v>
      </c>
      <c r="AE21" s="22">
        <f t="shared" si="20"/>
        <v>3.09</v>
      </c>
      <c r="AF21" s="22">
        <f t="shared" si="21"/>
        <v>64.92</v>
      </c>
      <c r="AG21" s="22">
        <f t="shared" si="22"/>
        <v>67.2</v>
      </c>
    </row>
    <row r="22">
      <c r="A22" s="308">
        <f t="shared" si="1"/>
        <v>5</v>
      </c>
      <c r="B22" s="309" t="s">
        <v>1772</v>
      </c>
      <c r="C22" s="310" t="s">
        <v>7364</v>
      </c>
      <c r="D22" s="310">
        <v>1.0</v>
      </c>
      <c r="E22" s="308">
        <f t="shared" si="24"/>
        <v>20</v>
      </c>
      <c r="F22" s="311">
        <f t="shared" si="2"/>
        <v>53</v>
      </c>
      <c r="G22" s="311">
        <f t="shared" si="3"/>
        <v>37.1</v>
      </c>
      <c r="H22" s="311">
        <f t="shared" si="4"/>
        <v>742</v>
      </c>
      <c r="I22" s="245">
        <v>37.1</v>
      </c>
      <c r="J22" s="246">
        <f t="shared" si="5"/>
        <v>742</v>
      </c>
      <c r="N22" s="7">
        <v>53.0</v>
      </c>
      <c r="O22" s="252">
        <f t="shared" si="6"/>
        <v>0.3</v>
      </c>
      <c r="P22" s="9">
        <v>5.0</v>
      </c>
      <c r="Q22" s="22">
        <f t="shared" si="7"/>
        <v>35.33</v>
      </c>
      <c r="R22" s="22">
        <f t="shared" si="8"/>
        <v>1.77</v>
      </c>
      <c r="S22" s="22">
        <f t="shared" si="9"/>
        <v>37.1</v>
      </c>
      <c r="T22" s="248">
        <f t="shared" si="10"/>
        <v>0</v>
      </c>
      <c r="V22" s="252">
        <f t="shared" si="11"/>
        <v>0.27</v>
      </c>
      <c r="W22" s="1">
        <f t="shared" si="12"/>
        <v>5</v>
      </c>
      <c r="X22" s="22">
        <f t="shared" si="13"/>
        <v>38.69</v>
      </c>
      <c r="Y22" s="22">
        <f t="shared" si="14"/>
        <v>1.93</v>
      </c>
      <c r="Z22" s="22">
        <f t="shared" si="15"/>
        <v>40.62</v>
      </c>
      <c r="AA22" s="22">
        <f t="shared" si="16"/>
        <v>12.38</v>
      </c>
      <c r="AB22" s="252">
        <f t="shared" si="17"/>
        <v>0.255</v>
      </c>
      <c r="AC22" s="1">
        <f t="shared" si="18"/>
        <v>5</v>
      </c>
      <c r="AD22" s="22">
        <f t="shared" si="19"/>
        <v>39.49</v>
      </c>
      <c r="AE22" s="22">
        <f t="shared" si="20"/>
        <v>1.97</v>
      </c>
      <c r="AF22" s="22">
        <f t="shared" si="21"/>
        <v>41.46</v>
      </c>
      <c r="AG22" s="22">
        <f t="shared" si="22"/>
        <v>11.54</v>
      </c>
    </row>
    <row r="23">
      <c r="A23" s="308">
        <f t="shared" si="1"/>
        <v>6</v>
      </c>
      <c r="B23" s="309" t="s">
        <v>5452</v>
      </c>
      <c r="C23" s="310" t="s">
        <v>7365</v>
      </c>
      <c r="D23" s="310">
        <v>1.0</v>
      </c>
      <c r="E23" s="308">
        <f t="shared" si="24"/>
        <v>20</v>
      </c>
      <c r="F23" s="311">
        <f t="shared" si="2"/>
        <v>48</v>
      </c>
      <c r="G23" s="311">
        <f t="shared" si="3"/>
        <v>40</v>
      </c>
      <c r="H23" s="311">
        <f t="shared" si="4"/>
        <v>800</v>
      </c>
      <c r="I23" s="245">
        <v>40.0</v>
      </c>
      <c r="J23" s="246">
        <f t="shared" si="5"/>
        <v>800</v>
      </c>
      <c r="N23" s="7">
        <v>48.0</v>
      </c>
      <c r="O23" s="252">
        <f t="shared" si="6"/>
        <v>0.1666666667</v>
      </c>
      <c r="P23" s="9">
        <v>5.0</v>
      </c>
      <c r="Q23" s="22">
        <f t="shared" si="7"/>
        <v>38.1</v>
      </c>
      <c r="R23" s="22">
        <f>ROUND(Q23*P23%,1)</f>
        <v>1.9</v>
      </c>
      <c r="S23" s="22">
        <f t="shared" si="9"/>
        <v>40</v>
      </c>
      <c r="T23" s="248">
        <f t="shared" si="10"/>
        <v>0</v>
      </c>
      <c r="V23" s="252">
        <f t="shared" si="11"/>
        <v>0.15</v>
      </c>
      <c r="W23" s="1">
        <f t="shared" si="12"/>
        <v>5</v>
      </c>
      <c r="X23" s="22">
        <f t="shared" si="13"/>
        <v>40.8</v>
      </c>
      <c r="Y23" s="22">
        <f t="shared" si="14"/>
        <v>2.04</v>
      </c>
      <c r="Z23" s="22">
        <f t="shared" si="15"/>
        <v>42.84</v>
      </c>
      <c r="AA23" s="22">
        <f t="shared" si="16"/>
        <v>5.16</v>
      </c>
      <c r="AB23" s="252">
        <f t="shared" si="17"/>
        <v>0.1416666667</v>
      </c>
      <c r="AC23" s="1">
        <f t="shared" si="18"/>
        <v>5</v>
      </c>
      <c r="AD23" s="22">
        <f t="shared" si="19"/>
        <v>41.2</v>
      </c>
      <c r="AE23" s="22">
        <f t="shared" si="20"/>
        <v>2.06</v>
      </c>
      <c r="AF23" s="22">
        <f t="shared" si="21"/>
        <v>43.26</v>
      </c>
      <c r="AG23" s="22">
        <f t="shared" si="22"/>
        <v>4.74</v>
      </c>
    </row>
    <row r="24">
      <c r="A24" s="308">
        <f t="shared" si="1"/>
        <v>7</v>
      </c>
      <c r="B24" s="309" t="s">
        <v>1398</v>
      </c>
      <c r="C24" s="310" t="s">
        <v>7365</v>
      </c>
      <c r="D24" s="310">
        <v>1.0</v>
      </c>
      <c r="E24" s="310">
        <v>10.0</v>
      </c>
      <c r="F24" s="311">
        <f t="shared" si="2"/>
        <v>36</v>
      </c>
      <c r="G24" s="311">
        <f t="shared" si="3"/>
        <v>32</v>
      </c>
      <c r="H24" s="311">
        <f t="shared" si="4"/>
        <v>320</v>
      </c>
      <c r="I24" s="245">
        <v>32.0</v>
      </c>
      <c r="J24" s="246">
        <f t="shared" si="5"/>
        <v>320</v>
      </c>
      <c r="N24" s="7">
        <v>36.0</v>
      </c>
      <c r="O24" s="252">
        <f t="shared" si="6"/>
        <v>0.1111111111</v>
      </c>
      <c r="P24" s="9">
        <v>5.0</v>
      </c>
      <c r="Q24" s="22">
        <f t="shared" si="7"/>
        <v>30.48</v>
      </c>
      <c r="R24" s="22">
        <f t="shared" ref="R24:R61" si="25">ROUND(Q24*P24%,2)</f>
        <v>1.52</v>
      </c>
      <c r="S24" s="22">
        <f t="shared" si="9"/>
        <v>32</v>
      </c>
      <c r="T24" s="248">
        <f t="shared" si="10"/>
        <v>0</v>
      </c>
      <c r="V24" s="252">
        <f t="shared" si="11"/>
        <v>0.1</v>
      </c>
      <c r="W24" s="1">
        <f t="shared" si="12"/>
        <v>5</v>
      </c>
      <c r="X24" s="22">
        <f t="shared" si="13"/>
        <v>32.4</v>
      </c>
      <c r="Y24" s="22">
        <f t="shared" si="14"/>
        <v>1.62</v>
      </c>
      <c r="Z24" s="22">
        <f t="shared" si="15"/>
        <v>34.02</v>
      </c>
      <c r="AA24" s="22">
        <f t="shared" si="16"/>
        <v>1.98</v>
      </c>
      <c r="AB24" s="252">
        <f t="shared" si="17"/>
        <v>0.09444444444</v>
      </c>
      <c r="AC24" s="1">
        <f t="shared" si="18"/>
        <v>5</v>
      </c>
      <c r="AD24" s="22">
        <f t="shared" si="19"/>
        <v>32.6</v>
      </c>
      <c r="AE24" s="22">
        <f t="shared" si="20"/>
        <v>1.63</v>
      </c>
      <c r="AF24" s="22">
        <f t="shared" si="21"/>
        <v>34.23</v>
      </c>
      <c r="AG24" s="22">
        <f t="shared" si="22"/>
        <v>1.77</v>
      </c>
    </row>
    <row r="25">
      <c r="A25" s="308">
        <f t="shared" si="1"/>
        <v>8</v>
      </c>
      <c r="B25" s="309" t="s">
        <v>1470</v>
      </c>
      <c r="C25" s="310" t="s">
        <v>7365</v>
      </c>
      <c r="D25" s="310">
        <v>1.0</v>
      </c>
      <c r="E25" s="308">
        <f>D25*N$1*Q$1</f>
        <v>20</v>
      </c>
      <c r="F25" s="311">
        <f t="shared" si="2"/>
        <v>92.84</v>
      </c>
      <c r="G25" s="311">
        <f t="shared" si="3"/>
        <v>34.44</v>
      </c>
      <c r="H25" s="311">
        <f t="shared" si="4"/>
        <v>688.8</v>
      </c>
      <c r="I25" s="245">
        <v>34.44</v>
      </c>
      <c r="J25" s="246">
        <f t="shared" si="5"/>
        <v>688.8</v>
      </c>
      <c r="N25" s="7">
        <v>92.84</v>
      </c>
      <c r="O25" s="252">
        <f t="shared" si="6"/>
        <v>0.6290392072</v>
      </c>
      <c r="P25" s="9">
        <v>5.0</v>
      </c>
      <c r="Q25" s="22">
        <f t="shared" si="7"/>
        <v>32.8</v>
      </c>
      <c r="R25" s="22">
        <f t="shared" si="25"/>
        <v>1.64</v>
      </c>
      <c r="S25" s="22">
        <f t="shared" si="9"/>
        <v>34.44</v>
      </c>
      <c r="T25" s="248">
        <f t="shared" si="10"/>
        <v>0</v>
      </c>
      <c r="V25" s="252">
        <f t="shared" si="11"/>
        <v>0.5661352865</v>
      </c>
      <c r="W25" s="1">
        <f t="shared" si="12"/>
        <v>5</v>
      </c>
      <c r="X25" s="22">
        <f t="shared" si="13"/>
        <v>40.28</v>
      </c>
      <c r="Y25" s="22">
        <f t="shared" si="14"/>
        <v>2.01</v>
      </c>
      <c r="Z25" s="22">
        <f t="shared" si="15"/>
        <v>42.29</v>
      </c>
      <c r="AA25" s="22">
        <f t="shared" si="16"/>
        <v>50.55</v>
      </c>
      <c r="AB25" s="252">
        <f t="shared" si="17"/>
        <v>0.5346833262</v>
      </c>
      <c r="AC25" s="1">
        <f t="shared" si="18"/>
        <v>5</v>
      </c>
      <c r="AD25" s="22">
        <f t="shared" si="19"/>
        <v>43.2</v>
      </c>
      <c r="AE25" s="22">
        <f t="shared" si="20"/>
        <v>2.16</v>
      </c>
      <c r="AF25" s="22">
        <f t="shared" si="21"/>
        <v>45.36</v>
      </c>
      <c r="AG25" s="22">
        <f t="shared" si="22"/>
        <v>47.48</v>
      </c>
    </row>
    <row r="26">
      <c r="A26" s="308">
        <f t="shared" si="1"/>
        <v>9</v>
      </c>
      <c r="B26" s="309" t="s">
        <v>4125</v>
      </c>
      <c r="C26" s="310" t="s">
        <v>7366</v>
      </c>
      <c r="D26" s="310">
        <v>1.0</v>
      </c>
      <c r="E26" s="310">
        <v>6.0</v>
      </c>
      <c r="F26" s="311">
        <f t="shared" si="2"/>
        <v>36.76</v>
      </c>
      <c r="G26" s="311">
        <f t="shared" si="3"/>
        <v>33</v>
      </c>
      <c r="H26" s="311">
        <f t="shared" si="4"/>
        <v>198</v>
      </c>
      <c r="I26" s="245">
        <v>33.0</v>
      </c>
      <c r="J26" s="246">
        <f t="shared" si="5"/>
        <v>198</v>
      </c>
      <c r="L26" s="247"/>
      <c r="N26" s="7">
        <v>36.76</v>
      </c>
      <c r="O26" s="252">
        <f t="shared" si="6"/>
        <v>0.1022850925</v>
      </c>
      <c r="P26" s="9">
        <v>5.0</v>
      </c>
      <c r="Q26" s="22">
        <f t="shared" si="7"/>
        <v>31.43</v>
      </c>
      <c r="R26" s="22">
        <f t="shared" si="25"/>
        <v>1.57</v>
      </c>
      <c r="S26" s="22">
        <f t="shared" si="9"/>
        <v>33</v>
      </c>
      <c r="T26" s="248">
        <f t="shared" si="10"/>
        <v>0</v>
      </c>
      <c r="V26" s="252">
        <f t="shared" si="11"/>
        <v>0.09205658324</v>
      </c>
      <c r="W26" s="1">
        <f t="shared" si="12"/>
        <v>5</v>
      </c>
      <c r="X26" s="22">
        <f t="shared" si="13"/>
        <v>33.38</v>
      </c>
      <c r="Y26" s="22">
        <f t="shared" si="14"/>
        <v>1.67</v>
      </c>
      <c r="Z26" s="22">
        <f t="shared" si="15"/>
        <v>35.05</v>
      </c>
      <c r="AA26" s="22">
        <f t="shared" si="16"/>
        <v>1.71</v>
      </c>
      <c r="AB26" s="252">
        <f t="shared" si="17"/>
        <v>0.08694232862</v>
      </c>
      <c r="AC26" s="1">
        <f t="shared" si="18"/>
        <v>5</v>
      </c>
      <c r="AD26" s="22">
        <f t="shared" si="19"/>
        <v>33.56</v>
      </c>
      <c r="AE26" s="22">
        <f t="shared" si="20"/>
        <v>1.68</v>
      </c>
      <c r="AF26" s="22">
        <f t="shared" si="21"/>
        <v>35.24</v>
      </c>
      <c r="AG26" s="22">
        <f t="shared" si="22"/>
        <v>1.52</v>
      </c>
    </row>
    <row r="27">
      <c r="A27" s="308">
        <f t="shared" si="1"/>
        <v>10</v>
      </c>
      <c r="B27" s="309" t="s">
        <v>2711</v>
      </c>
      <c r="C27" s="310" t="s">
        <v>7365</v>
      </c>
      <c r="D27" s="310">
        <v>1.0</v>
      </c>
      <c r="E27" s="308">
        <f>D27*N$1*Q$1*10</f>
        <v>200</v>
      </c>
      <c r="F27" s="311">
        <f t="shared" si="2"/>
        <v>16.5</v>
      </c>
      <c r="G27" s="311">
        <f t="shared" si="3"/>
        <v>6.3</v>
      </c>
      <c r="H27" s="311">
        <f t="shared" si="4"/>
        <v>1260</v>
      </c>
      <c r="I27" s="245">
        <v>6.3</v>
      </c>
      <c r="J27" s="246">
        <f t="shared" si="5"/>
        <v>1260</v>
      </c>
      <c r="N27" s="7">
        <v>16.5</v>
      </c>
      <c r="O27" s="252">
        <f t="shared" si="6"/>
        <v>0.6181818182</v>
      </c>
      <c r="P27" s="9">
        <v>5.0</v>
      </c>
      <c r="Q27" s="22">
        <f t="shared" si="7"/>
        <v>6</v>
      </c>
      <c r="R27" s="22">
        <f t="shared" si="25"/>
        <v>0.3</v>
      </c>
      <c r="S27" s="22">
        <f t="shared" si="9"/>
        <v>6.3</v>
      </c>
      <c r="T27" s="248">
        <f t="shared" si="10"/>
        <v>0</v>
      </c>
      <c r="V27" s="252">
        <f t="shared" si="11"/>
        <v>0.5563636364</v>
      </c>
      <c r="W27" s="1">
        <f t="shared" si="12"/>
        <v>5</v>
      </c>
      <c r="X27" s="22">
        <f t="shared" si="13"/>
        <v>7.32</v>
      </c>
      <c r="Y27" s="22">
        <f t="shared" si="14"/>
        <v>0.37</v>
      </c>
      <c r="Z27" s="22">
        <f t="shared" si="15"/>
        <v>7.69</v>
      </c>
      <c r="AA27" s="22">
        <f t="shared" si="16"/>
        <v>8.81</v>
      </c>
      <c r="AB27" s="252">
        <f t="shared" si="17"/>
        <v>0.5254545455</v>
      </c>
      <c r="AC27" s="1">
        <f t="shared" si="18"/>
        <v>5</v>
      </c>
      <c r="AD27" s="22">
        <f t="shared" si="19"/>
        <v>7.83</v>
      </c>
      <c r="AE27" s="22">
        <f t="shared" si="20"/>
        <v>0.39</v>
      </c>
      <c r="AF27" s="22">
        <f t="shared" si="21"/>
        <v>8.22</v>
      </c>
      <c r="AG27" s="22">
        <f t="shared" si="22"/>
        <v>8.28</v>
      </c>
    </row>
    <row r="28">
      <c r="A28" s="308">
        <f t="shared" si="1"/>
        <v>11</v>
      </c>
      <c r="B28" s="309" t="s">
        <v>2845</v>
      </c>
      <c r="C28" s="310" t="s">
        <v>7367</v>
      </c>
      <c r="D28" s="310">
        <v>12.0</v>
      </c>
      <c r="E28" s="308">
        <f t="shared" ref="E28:E30" si="26">D28*N$1*Q$1/5</f>
        <v>48</v>
      </c>
      <c r="F28" s="311">
        <f t="shared" si="2"/>
        <v>46</v>
      </c>
      <c r="G28" s="311">
        <f t="shared" si="3"/>
        <v>39.95</v>
      </c>
      <c r="H28" s="311">
        <f t="shared" si="4"/>
        <v>1917.6</v>
      </c>
      <c r="I28" s="245">
        <v>39.95</v>
      </c>
      <c r="J28" s="246">
        <f t="shared" si="5"/>
        <v>1917.6</v>
      </c>
      <c r="N28" s="7">
        <v>46.0</v>
      </c>
      <c r="O28" s="252">
        <f t="shared" si="6"/>
        <v>0.1315217391</v>
      </c>
      <c r="P28" s="9">
        <v>5.0</v>
      </c>
      <c r="Q28" s="22">
        <f t="shared" si="7"/>
        <v>38.05</v>
      </c>
      <c r="R28" s="22">
        <f t="shared" si="25"/>
        <v>1.9</v>
      </c>
      <c r="S28" s="22">
        <f t="shared" si="9"/>
        <v>39.95</v>
      </c>
      <c r="T28" s="248">
        <f t="shared" si="10"/>
        <v>0</v>
      </c>
      <c r="V28" s="252">
        <f t="shared" si="11"/>
        <v>0.1183695652</v>
      </c>
      <c r="W28" s="1">
        <f t="shared" si="12"/>
        <v>5</v>
      </c>
      <c r="X28" s="22">
        <f t="shared" si="13"/>
        <v>40.56</v>
      </c>
      <c r="Y28" s="22">
        <f t="shared" si="14"/>
        <v>2.03</v>
      </c>
      <c r="Z28" s="22">
        <f t="shared" si="15"/>
        <v>42.59</v>
      </c>
      <c r="AA28" s="22">
        <f t="shared" si="16"/>
        <v>3.41</v>
      </c>
      <c r="AB28" s="252">
        <f t="shared" si="17"/>
        <v>0.1117934783</v>
      </c>
      <c r="AC28" s="1">
        <f t="shared" si="18"/>
        <v>5</v>
      </c>
      <c r="AD28" s="22">
        <f t="shared" si="19"/>
        <v>40.86</v>
      </c>
      <c r="AE28" s="22">
        <f t="shared" si="20"/>
        <v>2.04</v>
      </c>
      <c r="AF28" s="22">
        <f t="shared" si="21"/>
        <v>42.9</v>
      </c>
      <c r="AG28" s="22">
        <f t="shared" si="22"/>
        <v>3.1</v>
      </c>
    </row>
    <row r="29">
      <c r="A29" s="308">
        <f t="shared" si="1"/>
        <v>12</v>
      </c>
      <c r="B29" s="309" t="s">
        <v>7347</v>
      </c>
      <c r="C29" s="310" t="s">
        <v>7367</v>
      </c>
      <c r="D29" s="310">
        <v>12.0</v>
      </c>
      <c r="E29" s="308">
        <f t="shared" si="26"/>
        <v>48</v>
      </c>
      <c r="F29" s="311">
        <f t="shared" si="2"/>
        <v>65</v>
      </c>
      <c r="G29" s="311">
        <f t="shared" si="3"/>
        <v>48</v>
      </c>
      <c r="H29" s="311">
        <f t="shared" si="4"/>
        <v>2304</v>
      </c>
      <c r="I29" s="245">
        <v>48.0</v>
      </c>
      <c r="J29" s="246">
        <f t="shared" si="5"/>
        <v>2304</v>
      </c>
      <c r="N29" s="7">
        <v>65.0</v>
      </c>
      <c r="O29" s="252">
        <f t="shared" si="6"/>
        <v>0.2615384615</v>
      </c>
      <c r="P29" s="9">
        <v>5.0</v>
      </c>
      <c r="Q29" s="22">
        <f t="shared" si="7"/>
        <v>45.71</v>
      </c>
      <c r="R29" s="22">
        <f t="shared" si="25"/>
        <v>2.29</v>
      </c>
      <c r="S29" s="22">
        <f t="shared" si="9"/>
        <v>48</v>
      </c>
      <c r="T29" s="248">
        <f t="shared" si="10"/>
        <v>0</v>
      </c>
      <c r="V29" s="252">
        <f t="shared" si="11"/>
        <v>0.2353846154</v>
      </c>
      <c r="W29" s="1">
        <f t="shared" si="12"/>
        <v>5</v>
      </c>
      <c r="X29" s="22">
        <f t="shared" si="13"/>
        <v>49.7</v>
      </c>
      <c r="Y29" s="22">
        <f t="shared" si="14"/>
        <v>2.49</v>
      </c>
      <c r="Z29" s="22">
        <f t="shared" si="15"/>
        <v>52.19</v>
      </c>
      <c r="AA29" s="22">
        <f t="shared" si="16"/>
        <v>12.81</v>
      </c>
      <c r="AB29" s="252">
        <f t="shared" si="17"/>
        <v>0.2223076923</v>
      </c>
      <c r="AC29" s="1">
        <f t="shared" si="18"/>
        <v>5</v>
      </c>
      <c r="AD29" s="22">
        <f t="shared" si="19"/>
        <v>50.55</v>
      </c>
      <c r="AE29" s="22">
        <f t="shared" si="20"/>
        <v>2.53</v>
      </c>
      <c r="AF29" s="22">
        <f t="shared" si="21"/>
        <v>53.08</v>
      </c>
      <c r="AG29" s="22">
        <f t="shared" si="22"/>
        <v>11.92</v>
      </c>
    </row>
    <row r="30">
      <c r="A30" s="308">
        <f t="shared" si="1"/>
        <v>13</v>
      </c>
      <c r="B30" s="309" t="s">
        <v>2898</v>
      </c>
      <c r="C30" s="310" t="s">
        <v>7367</v>
      </c>
      <c r="D30" s="310">
        <v>12.0</v>
      </c>
      <c r="E30" s="308">
        <f t="shared" si="26"/>
        <v>48</v>
      </c>
      <c r="F30" s="311">
        <f t="shared" si="2"/>
        <v>86</v>
      </c>
      <c r="G30" s="311">
        <f t="shared" si="3"/>
        <v>60</v>
      </c>
      <c r="H30" s="311">
        <f t="shared" si="4"/>
        <v>2880</v>
      </c>
      <c r="I30" s="245">
        <v>60.0</v>
      </c>
      <c r="J30" s="246">
        <f t="shared" si="5"/>
        <v>2880</v>
      </c>
      <c r="N30" s="7">
        <v>86.0</v>
      </c>
      <c r="O30" s="252">
        <f t="shared" si="6"/>
        <v>0.3023255814</v>
      </c>
      <c r="P30" s="9">
        <v>5.0</v>
      </c>
      <c r="Q30" s="22">
        <f t="shared" si="7"/>
        <v>57.14</v>
      </c>
      <c r="R30" s="22">
        <f t="shared" si="25"/>
        <v>2.86</v>
      </c>
      <c r="S30" s="22">
        <f t="shared" si="9"/>
        <v>60</v>
      </c>
      <c r="T30" s="248">
        <f t="shared" si="10"/>
        <v>0</v>
      </c>
      <c r="V30" s="252">
        <f t="shared" si="11"/>
        <v>0.2720930233</v>
      </c>
      <c r="W30" s="1">
        <f t="shared" si="12"/>
        <v>5</v>
      </c>
      <c r="X30" s="22">
        <f t="shared" si="13"/>
        <v>62.6</v>
      </c>
      <c r="Y30" s="22">
        <f t="shared" si="14"/>
        <v>3.13</v>
      </c>
      <c r="Z30" s="22">
        <f t="shared" si="15"/>
        <v>65.73</v>
      </c>
      <c r="AA30" s="22">
        <f t="shared" si="16"/>
        <v>20.27</v>
      </c>
      <c r="AB30" s="252">
        <f t="shared" si="17"/>
        <v>0.2569767442</v>
      </c>
      <c r="AC30" s="1">
        <f t="shared" si="18"/>
        <v>5</v>
      </c>
      <c r="AD30" s="22">
        <f t="shared" si="19"/>
        <v>63.9</v>
      </c>
      <c r="AE30" s="22">
        <f t="shared" si="20"/>
        <v>3.2</v>
      </c>
      <c r="AF30" s="22">
        <f t="shared" si="21"/>
        <v>67.1</v>
      </c>
      <c r="AG30" s="22">
        <f t="shared" si="22"/>
        <v>18.9</v>
      </c>
    </row>
    <row r="31">
      <c r="A31" s="308">
        <f t="shared" si="1"/>
        <v>14</v>
      </c>
      <c r="B31" s="309" t="s">
        <v>3374</v>
      </c>
      <c r="C31" s="310" t="s">
        <v>7368</v>
      </c>
      <c r="D31" s="310">
        <v>10.0</v>
      </c>
      <c r="E31" s="308">
        <f>D31*N$1/10</f>
        <v>10</v>
      </c>
      <c r="F31" s="311">
        <f t="shared" si="2"/>
        <v>350</v>
      </c>
      <c r="G31" s="311">
        <f t="shared" si="3"/>
        <v>350</v>
      </c>
      <c r="H31" s="311">
        <f t="shared" si="4"/>
        <v>3500</v>
      </c>
      <c r="I31" s="245">
        <v>350.0</v>
      </c>
      <c r="J31" s="246">
        <f t="shared" si="5"/>
        <v>3500</v>
      </c>
      <c r="N31" s="7">
        <v>350.0</v>
      </c>
      <c r="O31" s="252">
        <f t="shared" si="6"/>
        <v>0</v>
      </c>
      <c r="P31" s="9">
        <v>5.0</v>
      </c>
      <c r="Q31" s="22">
        <f t="shared" si="7"/>
        <v>333.33</v>
      </c>
      <c r="R31" s="22">
        <f t="shared" si="25"/>
        <v>16.67</v>
      </c>
      <c r="S31" s="22">
        <f t="shared" si="9"/>
        <v>350</v>
      </c>
      <c r="T31" s="248">
        <f t="shared" si="10"/>
        <v>0</v>
      </c>
      <c r="V31" s="22">
        <f t="shared" si="11"/>
        <v>0</v>
      </c>
      <c r="W31" s="1">
        <f t="shared" si="12"/>
        <v>5</v>
      </c>
      <c r="X31" s="22">
        <f t="shared" si="13"/>
        <v>333.33</v>
      </c>
      <c r="Y31" s="22">
        <f t="shared" si="14"/>
        <v>16.67</v>
      </c>
      <c r="Z31" s="22">
        <f t="shared" si="15"/>
        <v>350</v>
      </c>
      <c r="AA31" s="22">
        <f t="shared" si="16"/>
        <v>0</v>
      </c>
      <c r="AB31" s="22">
        <f t="shared" si="17"/>
        <v>0</v>
      </c>
      <c r="AC31" s="1">
        <f t="shared" si="18"/>
        <v>5</v>
      </c>
      <c r="AD31" s="22">
        <f t="shared" si="19"/>
        <v>333.33</v>
      </c>
      <c r="AE31" s="22">
        <f t="shared" si="20"/>
        <v>16.67</v>
      </c>
      <c r="AF31" s="22">
        <f t="shared" si="21"/>
        <v>350</v>
      </c>
      <c r="AG31" s="22">
        <f t="shared" si="22"/>
        <v>0</v>
      </c>
    </row>
    <row r="32">
      <c r="A32" s="308">
        <f t="shared" si="1"/>
        <v>15</v>
      </c>
      <c r="B32" s="309" t="s">
        <v>2621</v>
      </c>
      <c r="C32" s="310" t="s">
        <v>7365</v>
      </c>
      <c r="D32" s="310">
        <v>2.0</v>
      </c>
      <c r="E32" s="310">
        <v>36.0</v>
      </c>
      <c r="F32" s="311">
        <f t="shared" si="2"/>
        <v>33</v>
      </c>
      <c r="G32" s="311">
        <f t="shared" si="3"/>
        <v>30</v>
      </c>
      <c r="H32" s="311">
        <f t="shared" si="4"/>
        <v>1080</v>
      </c>
      <c r="I32" s="245">
        <v>30.0</v>
      </c>
      <c r="J32" s="246">
        <f t="shared" si="5"/>
        <v>1080</v>
      </c>
      <c r="N32" s="7">
        <v>33.0</v>
      </c>
      <c r="O32" s="252">
        <f t="shared" si="6"/>
        <v>0.09090909091</v>
      </c>
      <c r="P32" s="9">
        <v>5.0</v>
      </c>
      <c r="Q32" s="22">
        <f t="shared" si="7"/>
        <v>28.57</v>
      </c>
      <c r="R32" s="22">
        <f t="shared" si="25"/>
        <v>1.43</v>
      </c>
      <c r="S32" s="22">
        <f t="shared" si="9"/>
        <v>30</v>
      </c>
      <c r="T32" s="248">
        <f t="shared" si="10"/>
        <v>0</v>
      </c>
      <c r="V32" s="252">
        <f t="shared" si="11"/>
        <v>0.08181818182</v>
      </c>
      <c r="W32" s="1">
        <f t="shared" si="12"/>
        <v>5</v>
      </c>
      <c r="X32" s="22">
        <f t="shared" si="13"/>
        <v>30.3</v>
      </c>
      <c r="Y32" s="22">
        <f t="shared" si="14"/>
        <v>1.52</v>
      </c>
      <c r="Z32" s="22">
        <f t="shared" si="15"/>
        <v>31.82</v>
      </c>
      <c r="AA32" s="22">
        <f t="shared" si="16"/>
        <v>1.18</v>
      </c>
      <c r="AB32" s="252">
        <f t="shared" si="17"/>
        <v>0.07727272727</v>
      </c>
      <c r="AC32" s="1">
        <f t="shared" si="18"/>
        <v>5</v>
      </c>
      <c r="AD32" s="22">
        <f t="shared" si="19"/>
        <v>30.45</v>
      </c>
      <c r="AE32" s="22">
        <f t="shared" si="20"/>
        <v>1.52</v>
      </c>
      <c r="AF32" s="22">
        <f t="shared" si="21"/>
        <v>31.97</v>
      </c>
      <c r="AG32" s="22">
        <f t="shared" si="22"/>
        <v>1.03</v>
      </c>
    </row>
    <row r="33">
      <c r="A33" s="308">
        <f t="shared" si="1"/>
        <v>16</v>
      </c>
      <c r="B33" s="309" t="s">
        <v>1501</v>
      </c>
      <c r="C33" s="310" t="s">
        <v>7365</v>
      </c>
      <c r="D33" s="310">
        <v>1.0</v>
      </c>
      <c r="E33" s="308">
        <f t="shared" ref="E33:E35" si="27">D33*N$1*Q$1</f>
        <v>20</v>
      </c>
      <c r="F33" s="311">
        <f t="shared" si="2"/>
        <v>70.31</v>
      </c>
      <c r="G33" s="311">
        <f t="shared" si="3"/>
        <v>63.28</v>
      </c>
      <c r="H33" s="311">
        <f t="shared" si="4"/>
        <v>1265.6</v>
      </c>
      <c r="I33" s="245">
        <v>63.28</v>
      </c>
      <c r="J33" s="246">
        <f t="shared" si="5"/>
        <v>1265.6</v>
      </c>
      <c r="N33" s="7">
        <v>70.31</v>
      </c>
      <c r="O33" s="252">
        <f t="shared" si="6"/>
        <v>0.09998577727</v>
      </c>
      <c r="P33" s="9">
        <v>5.0</v>
      </c>
      <c r="Q33" s="22">
        <f t="shared" si="7"/>
        <v>60.27</v>
      </c>
      <c r="R33" s="22">
        <f t="shared" si="25"/>
        <v>3.01</v>
      </c>
      <c r="S33" s="22">
        <f t="shared" si="9"/>
        <v>63.28</v>
      </c>
      <c r="T33" s="248">
        <f t="shared" si="10"/>
        <v>0</v>
      </c>
      <c r="V33" s="252">
        <f t="shared" si="11"/>
        <v>0.08998719954</v>
      </c>
      <c r="W33" s="1">
        <f t="shared" si="12"/>
        <v>5</v>
      </c>
      <c r="X33" s="22">
        <f t="shared" si="13"/>
        <v>63.98</v>
      </c>
      <c r="Y33" s="22">
        <f t="shared" si="14"/>
        <v>3.2</v>
      </c>
      <c r="Z33" s="22">
        <f t="shared" si="15"/>
        <v>67.18</v>
      </c>
      <c r="AA33" s="22">
        <f t="shared" si="16"/>
        <v>3.13</v>
      </c>
      <c r="AB33" s="252">
        <f t="shared" si="17"/>
        <v>0.08498791068</v>
      </c>
      <c r="AC33" s="1">
        <f t="shared" si="18"/>
        <v>5</v>
      </c>
      <c r="AD33" s="22">
        <f t="shared" si="19"/>
        <v>64.33</v>
      </c>
      <c r="AE33" s="22">
        <f t="shared" si="20"/>
        <v>3.22</v>
      </c>
      <c r="AF33" s="22">
        <f t="shared" si="21"/>
        <v>67.55</v>
      </c>
      <c r="AG33" s="22">
        <f t="shared" si="22"/>
        <v>2.76</v>
      </c>
    </row>
    <row r="34">
      <c r="A34" s="308">
        <f t="shared" si="1"/>
        <v>17</v>
      </c>
      <c r="B34" s="309" t="s">
        <v>3094</v>
      </c>
      <c r="C34" s="310" t="s">
        <v>7365</v>
      </c>
      <c r="D34" s="310">
        <v>1.0</v>
      </c>
      <c r="E34" s="308">
        <f t="shared" si="27"/>
        <v>20</v>
      </c>
      <c r="F34" s="311">
        <f t="shared" si="2"/>
        <v>106</v>
      </c>
      <c r="G34" s="311">
        <f t="shared" si="3"/>
        <v>66.78</v>
      </c>
      <c r="H34" s="311">
        <f t="shared" si="4"/>
        <v>1335.6</v>
      </c>
      <c r="I34" s="245">
        <v>66.78</v>
      </c>
      <c r="J34" s="246">
        <f t="shared" si="5"/>
        <v>1335.6</v>
      </c>
      <c r="N34" s="7">
        <v>106.0</v>
      </c>
      <c r="O34" s="252">
        <f t="shared" si="6"/>
        <v>0.37</v>
      </c>
      <c r="P34" s="9">
        <v>5.0</v>
      </c>
      <c r="Q34" s="22">
        <f t="shared" si="7"/>
        <v>63.6</v>
      </c>
      <c r="R34" s="22">
        <f t="shared" si="25"/>
        <v>3.18</v>
      </c>
      <c r="S34" s="22">
        <f t="shared" si="9"/>
        <v>66.78</v>
      </c>
      <c r="T34" s="248">
        <f t="shared" si="10"/>
        <v>0</v>
      </c>
      <c r="V34" s="252">
        <f t="shared" si="11"/>
        <v>0.333</v>
      </c>
      <c r="W34" s="1">
        <f t="shared" si="12"/>
        <v>5</v>
      </c>
      <c r="X34" s="22">
        <f t="shared" si="13"/>
        <v>70.7</v>
      </c>
      <c r="Y34" s="22">
        <f t="shared" si="14"/>
        <v>3.54</v>
      </c>
      <c r="Z34" s="22">
        <f t="shared" si="15"/>
        <v>74.24</v>
      </c>
      <c r="AA34" s="22">
        <f t="shared" si="16"/>
        <v>31.76</v>
      </c>
      <c r="AB34" s="252">
        <f t="shared" si="17"/>
        <v>0.3145</v>
      </c>
      <c r="AC34" s="1">
        <f t="shared" si="18"/>
        <v>5</v>
      </c>
      <c r="AD34" s="22">
        <f t="shared" si="19"/>
        <v>72.66</v>
      </c>
      <c r="AE34" s="22">
        <f t="shared" si="20"/>
        <v>3.63</v>
      </c>
      <c r="AF34" s="22">
        <f t="shared" si="21"/>
        <v>76.29</v>
      </c>
      <c r="AG34" s="22">
        <f t="shared" si="22"/>
        <v>29.71</v>
      </c>
    </row>
    <row r="35">
      <c r="A35" s="308">
        <f t="shared" si="1"/>
        <v>18</v>
      </c>
      <c r="B35" s="309" t="s">
        <v>3322</v>
      </c>
      <c r="C35" s="310" t="s">
        <v>7365</v>
      </c>
      <c r="D35" s="310">
        <v>10.0</v>
      </c>
      <c r="E35" s="308">
        <f t="shared" si="27"/>
        <v>200</v>
      </c>
      <c r="F35" s="311">
        <f t="shared" si="2"/>
        <v>3</v>
      </c>
      <c r="G35" s="311">
        <f t="shared" si="3"/>
        <v>2.75</v>
      </c>
      <c r="H35" s="311">
        <f t="shared" si="4"/>
        <v>550</v>
      </c>
      <c r="I35" s="245">
        <v>2.75</v>
      </c>
      <c r="J35" s="246">
        <f t="shared" si="5"/>
        <v>550</v>
      </c>
      <c r="N35" s="7">
        <v>3.0</v>
      </c>
      <c r="O35" s="252">
        <f t="shared" si="6"/>
        <v>0.08333333333</v>
      </c>
      <c r="P35" s="9">
        <v>5.0</v>
      </c>
      <c r="Q35" s="22">
        <f t="shared" si="7"/>
        <v>2.62</v>
      </c>
      <c r="R35" s="22">
        <f t="shared" si="25"/>
        <v>0.13</v>
      </c>
      <c r="S35" s="22">
        <f t="shared" si="9"/>
        <v>2.75</v>
      </c>
      <c r="T35" s="248">
        <f t="shared" si="10"/>
        <v>0</v>
      </c>
      <c r="V35" s="252">
        <f t="shared" si="11"/>
        <v>0.075</v>
      </c>
      <c r="W35" s="1">
        <f t="shared" si="12"/>
        <v>5</v>
      </c>
      <c r="X35" s="22">
        <f t="shared" si="13"/>
        <v>2.78</v>
      </c>
      <c r="Y35" s="22">
        <f t="shared" si="14"/>
        <v>0.14</v>
      </c>
      <c r="Z35" s="22">
        <f t="shared" si="15"/>
        <v>2.92</v>
      </c>
      <c r="AA35" s="22">
        <f t="shared" si="16"/>
        <v>0.08</v>
      </c>
      <c r="AB35" s="252">
        <f t="shared" si="17"/>
        <v>0.07083333333</v>
      </c>
      <c r="AC35" s="1">
        <f t="shared" si="18"/>
        <v>5</v>
      </c>
      <c r="AD35" s="22">
        <f t="shared" si="19"/>
        <v>2.79</v>
      </c>
      <c r="AE35" s="22">
        <f t="shared" si="20"/>
        <v>0.14</v>
      </c>
      <c r="AF35" s="22">
        <f t="shared" si="21"/>
        <v>2.93</v>
      </c>
      <c r="AG35" s="22">
        <f t="shared" si="22"/>
        <v>0.07</v>
      </c>
    </row>
    <row r="36">
      <c r="A36" s="308">
        <f t="shared" si="1"/>
        <v>19</v>
      </c>
      <c r="B36" s="309" t="s">
        <v>3748</v>
      </c>
      <c r="C36" s="310" t="s">
        <v>7365</v>
      </c>
      <c r="D36" s="310">
        <v>10.0</v>
      </c>
      <c r="E36" s="308">
        <f>D36*N$1</f>
        <v>100</v>
      </c>
      <c r="F36" s="311">
        <f t="shared" si="2"/>
        <v>34</v>
      </c>
      <c r="G36" s="311">
        <f t="shared" si="3"/>
        <v>30</v>
      </c>
      <c r="H36" s="311">
        <f t="shared" si="4"/>
        <v>3000</v>
      </c>
      <c r="I36" s="245">
        <v>30.0</v>
      </c>
      <c r="J36" s="246">
        <f t="shared" si="5"/>
        <v>3000</v>
      </c>
      <c r="N36" s="7">
        <v>34.0</v>
      </c>
      <c r="O36" s="252">
        <f t="shared" si="6"/>
        <v>0.1176470588</v>
      </c>
      <c r="P36" s="9">
        <v>5.0</v>
      </c>
      <c r="Q36" s="22">
        <f t="shared" si="7"/>
        <v>28.57</v>
      </c>
      <c r="R36" s="22">
        <f t="shared" si="25"/>
        <v>1.43</v>
      </c>
      <c r="S36" s="22">
        <f t="shared" si="9"/>
        <v>30</v>
      </c>
      <c r="T36" s="248">
        <f t="shared" si="10"/>
        <v>0</v>
      </c>
      <c r="V36" s="252">
        <f t="shared" si="11"/>
        <v>0.1058823529</v>
      </c>
      <c r="W36" s="1">
        <f t="shared" si="12"/>
        <v>5</v>
      </c>
      <c r="X36" s="22">
        <f t="shared" si="13"/>
        <v>30.4</v>
      </c>
      <c r="Y36" s="22">
        <f t="shared" si="14"/>
        <v>1.52</v>
      </c>
      <c r="Z36" s="22">
        <f t="shared" si="15"/>
        <v>31.92</v>
      </c>
      <c r="AA36" s="22">
        <f t="shared" si="16"/>
        <v>2.08</v>
      </c>
      <c r="AB36" s="252">
        <f t="shared" si="17"/>
        <v>0.1</v>
      </c>
      <c r="AC36" s="1">
        <f t="shared" si="18"/>
        <v>5</v>
      </c>
      <c r="AD36" s="22">
        <f t="shared" si="19"/>
        <v>30.6</v>
      </c>
      <c r="AE36" s="22">
        <f t="shared" si="20"/>
        <v>1.53</v>
      </c>
      <c r="AF36" s="22">
        <f t="shared" si="21"/>
        <v>32.13</v>
      </c>
      <c r="AG36" s="22">
        <f t="shared" si="22"/>
        <v>1.87</v>
      </c>
    </row>
    <row r="37">
      <c r="A37" s="308">
        <f t="shared" si="1"/>
        <v>20</v>
      </c>
      <c r="B37" s="309" t="s">
        <v>3005</v>
      </c>
      <c r="C37" s="310" t="s">
        <v>7365</v>
      </c>
      <c r="D37" s="310">
        <v>10.0</v>
      </c>
      <c r="E37" s="308">
        <f t="shared" ref="E37:E38" si="28">D37*N$1*Q$1</f>
        <v>200</v>
      </c>
      <c r="F37" s="311">
        <f t="shared" si="2"/>
        <v>14</v>
      </c>
      <c r="G37" s="311">
        <f t="shared" si="3"/>
        <v>5.38</v>
      </c>
      <c r="H37" s="311">
        <f t="shared" si="4"/>
        <v>1076</v>
      </c>
      <c r="I37" s="245">
        <v>5.38</v>
      </c>
      <c r="J37" s="246">
        <f t="shared" si="5"/>
        <v>1076</v>
      </c>
      <c r="N37" s="7">
        <v>14.0</v>
      </c>
      <c r="O37" s="252">
        <f t="shared" si="6"/>
        <v>0.6157142857</v>
      </c>
      <c r="P37" s="9">
        <v>5.0</v>
      </c>
      <c r="Q37" s="22">
        <f t="shared" si="7"/>
        <v>5.12</v>
      </c>
      <c r="R37" s="22">
        <f t="shared" si="25"/>
        <v>0.26</v>
      </c>
      <c r="S37" s="22">
        <f t="shared" si="9"/>
        <v>5.38</v>
      </c>
      <c r="T37" s="248">
        <f t="shared" si="10"/>
        <v>0</v>
      </c>
      <c r="V37" s="252">
        <f t="shared" si="11"/>
        <v>0.5541428571</v>
      </c>
      <c r="W37" s="1">
        <f t="shared" si="12"/>
        <v>5</v>
      </c>
      <c r="X37" s="22">
        <f t="shared" si="13"/>
        <v>6.24</v>
      </c>
      <c r="Y37" s="22">
        <f t="shared" si="14"/>
        <v>0.31</v>
      </c>
      <c r="Z37" s="22">
        <f t="shared" si="15"/>
        <v>6.55</v>
      </c>
      <c r="AA37" s="22">
        <f t="shared" si="16"/>
        <v>7.45</v>
      </c>
      <c r="AB37" s="252">
        <f t="shared" si="17"/>
        <v>0.5233571429</v>
      </c>
      <c r="AC37" s="1">
        <f t="shared" si="18"/>
        <v>5</v>
      </c>
      <c r="AD37" s="22">
        <f t="shared" si="19"/>
        <v>6.67</v>
      </c>
      <c r="AE37" s="22">
        <f t="shared" si="20"/>
        <v>0.33</v>
      </c>
      <c r="AF37" s="22">
        <f t="shared" si="21"/>
        <v>7</v>
      </c>
      <c r="AG37" s="22">
        <f t="shared" si="22"/>
        <v>7</v>
      </c>
    </row>
    <row r="38">
      <c r="A38" s="308">
        <f t="shared" si="1"/>
        <v>21</v>
      </c>
      <c r="B38" s="309" t="s">
        <v>3056</v>
      </c>
      <c r="C38" s="310" t="s">
        <v>7365</v>
      </c>
      <c r="D38" s="310">
        <v>10.0</v>
      </c>
      <c r="E38" s="308">
        <f t="shared" si="28"/>
        <v>200</v>
      </c>
      <c r="F38" s="311">
        <f t="shared" si="2"/>
        <v>28</v>
      </c>
      <c r="G38" s="311">
        <f t="shared" si="3"/>
        <v>15.5</v>
      </c>
      <c r="H38" s="311">
        <f t="shared" si="4"/>
        <v>3100</v>
      </c>
      <c r="I38" s="245">
        <v>15.5</v>
      </c>
      <c r="J38" s="246">
        <f t="shared" si="5"/>
        <v>3100</v>
      </c>
      <c r="N38" s="7">
        <v>28.0</v>
      </c>
      <c r="O38" s="252">
        <f t="shared" si="6"/>
        <v>0.4464285714</v>
      </c>
      <c r="P38" s="9">
        <v>5.0</v>
      </c>
      <c r="Q38" s="22">
        <f t="shared" si="7"/>
        <v>14.76</v>
      </c>
      <c r="R38" s="22">
        <f t="shared" si="25"/>
        <v>0.74</v>
      </c>
      <c r="S38" s="22">
        <f t="shared" si="9"/>
        <v>15.5</v>
      </c>
      <c r="T38" s="248">
        <f t="shared" si="10"/>
        <v>0</v>
      </c>
      <c r="V38" s="252">
        <f t="shared" si="11"/>
        <v>0.4017857143</v>
      </c>
      <c r="W38" s="1">
        <f t="shared" si="12"/>
        <v>5</v>
      </c>
      <c r="X38" s="22">
        <f t="shared" si="13"/>
        <v>16.75</v>
      </c>
      <c r="Y38" s="22">
        <f t="shared" si="14"/>
        <v>0.84</v>
      </c>
      <c r="Z38" s="22">
        <f t="shared" si="15"/>
        <v>17.59</v>
      </c>
      <c r="AA38" s="22">
        <f t="shared" si="16"/>
        <v>10.41</v>
      </c>
      <c r="AB38" s="252">
        <f t="shared" si="17"/>
        <v>0.3794642857</v>
      </c>
      <c r="AC38" s="1">
        <f t="shared" si="18"/>
        <v>5</v>
      </c>
      <c r="AD38" s="22">
        <f t="shared" si="19"/>
        <v>17.38</v>
      </c>
      <c r="AE38" s="22">
        <f t="shared" si="20"/>
        <v>0.87</v>
      </c>
      <c r="AF38" s="22">
        <f t="shared" si="21"/>
        <v>18.25</v>
      </c>
      <c r="AG38" s="22">
        <f t="shared" si="22"/>
        <v>9.75</v>
      </c>
    </row>
    <row r="39">
      <c r="A39" s="308">
        <f t="shared" si="1"/>
        <v>22</v>
      </c>
      <c r="B39" s="309" t="s">
        <v>2039</v>
      </c>
      <c r="C39" s="310" t="s">
        <v>7365</v>
      </c>
      <c r="D39" s="310">
        <v>1.0</v>
      </c>
      <c r="E39" s="308">
        <f>D39*N$1</f>
        <v>10</v>
      </c>
      <c r="F39" s="311">
        <f t="shared" si="2"/>
        <v>75</v>
      </c>
      <c r="G39" s="311">
        <f t="shared" si="3"/>
        <v>59.5</v>
      </c>
      <c r="H39" s="311">
        <f t="shared" si="4"/>
        <v>595</v>
      </c>
      <c r="I39" s="245">
        <v>59.5</v>
      </c>
      <c r="J39" s="246">
        <f t="shared" si="5"/>
        <v>595</v>
      </c>
      <c r="N39" s="7">
        <v>75.0</v>
      </c>
      <c r="O39" s="252">
        <f t="shared" si="6"/>
        <v>0.2066666667</v>
      </c>
      <c r="P39" s="9">
        <v>5.0</v>
      </c>
      <c r="Q39" s="22">
        <f t="shared" si="7"/>
        <v>56.67</v>
      </c>
      <c r="R39" s="22">
        <f t="shared" si="25"/>
        <v>2.83</v>
      </c>
      <c r="S39" s="22">
        <f t="shared" si="9"/>
        <v>59.5</v>
      </c>
      <c r="T39" s="248">
        <f t="shared" si="10"/>
        <v>0</v>
      </c>
      <c r="V39" s="252">
        <f t="shared" si="11"/>
        <v>0.186</v>
      </c>
      <c r="W39" s="1">
        <f t="shared" si="12"/>
        <v>5</v>
      </c>
      <c r="X39" s="22">
        <f t="shared" si="13"/>
        <v>61.05</v>
      </c>
      <c r="Y39" s="22">
        <f t="shared" si="14"/>
        <v>3.05</v>
      </c>
      <c r="Z39" s="22">
        <f t="shared" si="15"/>
        <v>64.1</v>
      </c>
      <c r="AA39" s="22">
        <f t="shared" si="16"/>
        <v>10.9</v>
      </c>
      <c r="AB39" s="252">
        <f t="shared" si="17"/>
        <v>0.1756666667</v>
      </c>
      <c r="AC39" s="1">
        <f t="shared" si="18"/>
        <v>5</v>
      </c>
      <c r="AD39" s="22">
        <f t="shared" si="19"/>
        <v>61.83</v>
      </c>
      <c r="AE39" s="22">
        <f t="shared" si="20"/>
        <v>3.09</v>
      </c>
      <c r="AF39" s="22">
        <f t="shared" si="21"/>
        <v>64.92</v>
      </c>
      <c r="AG39" s="22">
        <f t="shared" si="22"/>
        <v>10.08</v>
      </c>
    </row>
    <row r="40">
      <c r="A40" s="308">
        <f t="shared" si="1"/>
        <v>23</v>
      </c>
      <c r="B40" s="309" t="s">
        <v>4586</v>
      </c>
      <c r="C40" s="310" t="s">
        <v>7365</v>
      </c>
      <c r="D40" s="310">
        <v>1.0</v>
      </c>
      <c r="E40" s="308">
        <f>D40*N$1-6</f>
        <v>4</v>
      </c>
      <c r="F40" s="311">
        <f t="shared" si="2"/>
        <v>240</v>
      </c>
      <c r="G40" s="311">
        <f t="shared" si="3"/>
        <v>150</v>
      </c>
      <c r="H40" s="311">
        <f t="shared" si="4"/>
        <v>600</v>
      </c>
      <c r="I40" s="245">
        <v>150.0</v>
      </c>
      <c r="J40" s="246">
        <f t="shared" si="5"/>
        <v>600</v>
      </c>
      <c r="N40" s="7">
        <v>240.0</v>
      </c>
      <c r="O40" s="252">
        <f t="shared" si="6"/>
        <v>0.375</v>
      </c>
      <c r="P40" s="9">
        <v>5.0</v>
      </c>
      <c r="Q40" s="22">
        <f t="shared" si="7"/>
        <v>142.86</v>
      </c>
      <c r="R40" s="22">
        <f t="shared" si="25"/>
        <v>7.14</v>
      </c>
      <c r="S40" s="22">
        <f t="shared" si="9"/>
        <v>150</v>
      </c>
      <c r="T40" s="248">
        <f t="shared" si="10"/>
        <v>0</v>
      </c>
      <c r="V40" s="252">
        <f t="shared" si="11"/>
        <v>0.3375</v>
      </c>
      <c r="W40" s="1">
        <f t="shared" si="12"/>
        <v>5</v>
      </c>
      <c r="X40" s="22">
        <f t="shared" si="13"/>
        <v>159</v>
      </c>
      <c r="Y40" s="22">
        <f t="shared" si="14"/>
        <v>7.95</v>
      </c>
      <c r="Z40" s="22">
        <f t="shared" si="15"/>
        <v>166.95</v>
      </c>
      <c r="AA40" s="22">
        <f t="shared" si="16"/>
        <v>73.05</v>
      </c>
      <c r="AB40" s="252">
        <f t="shared" si="17"/>
        <v>0.31875</v>
      </c>
      <c r="AC40" s="1">
        <f t="shared" si="18"/>
        <v>5</v>
      </c>
      <c r="AD40" s="22">
        <f t="shared" si="19"/>
        <v>163.5</v>
      </c>
      <c r="AE40" s="22">
        <f t="shared" si="20"/>
        <v>8.18</v>
      </c>
      <c r="AF40" s="22">
        <f t="shared" si="21"/>
        <v>171.68</v>
      </c>
      <c r="AG40" s="22">
        <f t="shared" si="22"/>
        <v>68.32</v>
      </c>
    </row>
    <row r="41">
      <c r="A41" s="308">
        <f t="shared" si="1"/>
        <v>24</v>
      </c>
      <c r="B41" s="309" t="s">
        <v>4597</v>
      </c>
      <c r="C41" s="310" t="s">
        <v>7365</v>
      </c>
      <c r="D41" s="310">
        <v>2.0</v>
      </c>
      <c r="E41" s="310">
        <v>100.0</v>
      </c>
      <c r="F41" s="311">
        <f t="shared" si="2"/>
        <v>3.99</v>
      </c>
      <c r="G41" s="311">
        <f t="shared" si="3"/>
        <v>3.99</v>
      </c>
      <c r="H41" s="311">
        <f t="shared" si="4"/>
        <v>399</v>
      </c>
      <c r="I41" s="245">
        <v>3.99</v>
      </c>
      <c r="J41" s="246">
        <f t="shared" si="5"/>
        <v>399</v>
      </c>
      <c r="N41" s="7">
        <v>3.99</v>
      </c>
      <c r="O41" s="252">
        <f t="shared" si="6"/>
        <v>0</v>
      </c>
      <c r="P41" s="9">
        <v>5.0</v>
      </c>
      <c r="Q41" s="22">
        <f t="shared" si="7"/>
        <v>3.8</v>
      </c>
      <c r="R41" s="22">
        <f t="shared" si="25"/>
        <v>0.19</v>
      </c>
      <c r="S41" s="22">
        <f t="shared" si="9"/>
        <v>3.99</v>
      </c>
      <c r="T41" s="248">
        <f t="shared" si="10"/>
        <v>0</v>
      </c>
      <c r="V41" s="22">
        <f t="shared" si="11"/>
        <v>0</v>
      </c>
      <c r="W41" s="1">
        <f t="shared" si="12"/>
        <v>5</v>
      </c>
      <c r="X41" s="22">
        <f t="shared" si="13"/>
        <v>3.8</v>
      </c>
      <c r="Y41" s="22">
        <f t="shared" si="14"/>
        <v>0.19</v>
      </c>
      <c r="Z41" s="22">
        <f t="shared" si="15"/>
        <v>3.99</v>
      </c>
      <c r="AA41" s="22">
        <f t="shared" si="16"/>
        <v>0</v>
      </c>
      <c r="AB41" s="22">
        <f t="shared" si="17"/>
        <v>0</v>
      </c>
      <c r="AC41" s="1">
        <f t="shared" si="18"/>
        <v>5</v>
      </c>
      <c r="AD41" s="22">
        <f t="shared" si="19"/>
        <v>3.8</v>
      </c>
      <c r="AE41" s="22">
        <f t="shared" si="20"/>
        <v>0.19</v>
      </c>
      <c r="AF41" s="22">
        <f t="shared" si="21"/>
        <v>3.99</v>
      </c>
      <c r="AG41" s="22">
        <f t="shared" si="22"/>
        <v>0</v>
      </c>
    </row>
    <row r="42">
      <c r="A42" s="308">
        <f t="shared" si="1"/>
        <v>25</v>
      </c>
      <c r="B42" s="309" t="s">
        <v>2794</v>
      </c>
      <c r="C42" s="310" t="s">
        <v>7365</v>
      </c>
      <c r="D42" s="310">
        <v>1.0</v>
      </c>
      <c r="E42" s="308">
        <f>D42*N$1-6</f>
        <v>4</v>
      </c>
      <c r="F42" s="311">
        <f t="shared" si="2"/>
        <v>70</v>
      </c>
      <c r="G42" s="311">
        <f t="shared" si="3"/>
        <v>46</v>
      </c>
      <c r="H42" s="311">
        <f t="shared" si="4"/>
        <v>184</v>
      </c>
      <c r="I42" s="245">
        <v>46.0</v>
      </c>
      <c r="J42" s="246">
        <f t="shared" si="5"/>
        <v>184</v>
      </c>
      <c r="N42" s="7">
        <v>70.0</v>
      </c>
      <c r="O42" s="252">
        <f t="shared" si="6"/>
        <v>0.3428571429</v>
      </c>
      <c r="P42" s="9">
        <v>5.0</v>
      </c>
      <c r="Q42" s="22">
        <f t="shared" si="7"/>
        <v>43.81</v>
      </c>
      <c r="R42" s="22">
        <f t="shared" si="25"/>
        <v>2.19</v>
      </c>
      <c r="S42" s="22">
        <f t="shared" si="9"/>
        <v>46</v>
      </c>
      <c r="T42" s="248">
        <f t="shared" si="10"/>
        <v>0</v>
      </c>
      <c r="V42" s="252">
        <f t="shared" si="11"/>
        <v>0.3085714286</v>
      </c>
      <c r="W42" s="1">
        <f t="shared" si="12"/>
        <v>5</v>
      </c>
      <c r="X42" s="22">
        <f t="shared" si="13"/>
        <v>48.4</v>
      </c>
      <c r="Y42" s="22">
        <f t="shared" si="14"/>
        <v>2.42</v>
      </c>
      <c r="Z42" s="22">
        <f t="shared" si="15"/>
        <v>50.82</v>
      </c>
      <c r="AA42" s="22">
        <f t="shared" si="16"/>
        <v>19.18</v>
      </c>
      <c r="AB42" s="252">
        <f t="shared" si="17"/>
        <v>0.2914285714</v>
      </c>
      <c r="AC42" s="1">
        <f t="shared" si="18"/>
        <v>5</v>
      </c>
      <c r="AD42" s="22">
        <f t="shared" si="19"/>
        <v>49.6</v>
      </c>
      <c r="AE42" s="22">
        <f t="shared" si="20"/>
        <v>2.48</v>
      </c>
      <c r="AF42" s="22">
        <f t="shared" si="21"/>
        <v>52.08</v>
      </c>
      <c r="AG42" s="22">
        <f t="shared" si="22"/>
        <v>17.92</v>
      </c>
    </row>
    <row r="43">
      <c r="A43" s="308">
        <f t="shared" si="1"/>
        <v>26</v>
      </c>
      <c r="B43" s="309" t="s">
        <v>3865</v>
      </c>
      <c r="C43" s="310" t="s">
        <v>7365</v>
      </c>
      <c r="D43" s="310">
        <v>2.0</v>
      </c>
      <c r="E43" s="308">
        <f>D43*N$1</f>
        <v>20</v>
      </c>
      <c r="F43" s="311">
        <f t="shared" si="2"/>
        <v>82</v>
      </c>
      <c r="G43" s="311">
        <f t="shared" si="3"/>
        <v>26</v>
      </c>
      <c r="H43" s="311">
        <f t="shared" si="4"/>
        <v>520</v>
      </c>
      <c r="I43" s="245">
        <v>26.0</v>
      </c>
      <c r="J43" s="246">
        <f t="shared" si="5"/>
        <v>520</v>
      </c>
      <c r="N43" s="7">
        <v>82.0</v>
      </c>
      <c r="O43" s="252">
        <f t="shared" si="6"/>
        <v>0.6829268293</v>
      </c>
      <c r="P43" s="9">
        <v>5.0</v>
      </c>
      <c r="Q43" s="22">
        <f t="shared" si="7"/>
        <v>24.76</v>
      </c>
      <c r="R43" s="22">
        <f t="shared" si="25"/>
        <v>1.24</v>
      </c>
      <c r="S43" s="22">
        <f t="shared" si="9"/>
        <v>26</v>
      </c>
      <c r="T43" s="248">
        <f t="shared" si="10"/>
        <v>0</v>
      </c>
      <c r="V43" s="252">
        <f t="shared" si="11"/>
        <v>0.6146341463</v>
      </c>
      <c r="W43" s="1">
        <f t="shared" si="12"/>
        <v>5</v>
      </c>
      <c r="X43" s="22">
        <f t="shared" si="13"/>
        <v>31.6</v>
      </c>
      <c r="Y43" s="22">
        <f t="shared" si="14"/>
        <v>1.58</v>
      </c>
      <c r="Z43" s="22">
        <f t="shared" si="15"/>
        <v>33.18</v>
      </c>
      <c r="AA43" s="22">
        <f t="shared" si="16"/>
        <v>48.82</v>
      </c>
      <c r="AB43" s="252">
        <f t="shared" si="17"/>
        <v>0.5804878049</v>
      </c>
      <c r="AC43" s="1">
        <f t="shared" si="18"/>
        <v>5</v>
      </c>
      <c r="AD43" s="22">
        <f t="shared" si="19"/>
        <v>34.4</v>
      </c>
      <c r="AE43" s="22">
        <f t="shared" si="20"/>
        <v>1.72</v>
      </c>
      <c r="AF43" s="22">
        <f t="shared" si="21"/>
        <v>36.12</v>
      </c>
      <c r="AG43" s="22">
        <f t="shared" si="22"/>
        <v>45.88</v>
      </c>
    </row>
    <row r="44">
      <c r="A44" s="308">
        <f t="shared" si="1"/>
        <v>27</v>
      </c>
      <c r="B44" s="309" t="s">
        <v>3786</v>
      </c>
      <c r="C44" s="310" t="s">
        <v>7365</v>
      </c>
      <c r="D44" s="310">
        <v>4.0</v>
      </c>
      <c r="E44" s="310">
        <v>100.0</v>
      </c>
      <c r="F44" s="311">
        <f t="shared" si="2"/>
        <v>2.5</v>
      </c>
      <c r="G44" s="311">
        <f t="shared" si="3"/>
        <v>2.3</v>
      </c>
      <c r="H44" s="311">
        <f t="shared" si="4"/>
        <v>230</v>
      </c>
      <c r="I44" s="245">
        <v>2.3</v>
      </c>
      <c r="J44" s="246">
        <f t="shared" si="5"/>
        <v>230</v>
      </c>
      <c r="N44" s="7">
        <v>2.5</v>
      </c>
      <c r="O44" s="252">
        <f t="shared" si="6"/>
        <v>0.08</v>
      </c>
      <c r="P44" s="9">
        <v>5.0</v>
      </c>
      <c r="Q44" s="22">
        <f t="shared" si="7"/>
        <v>2.19</v>
      </c>
      <c r="R44" s="22">
        <f t="shared" si="25"/>
        <v>0.11</v>
      </c>
      <c r="S44" s="22">
        <f t="shared" si="9"/>
        <v>2.3</v>
      </c>
      <c r="T44" s="248">
        <f t="shared" si="10"/>
        <v>0</v>
      </c>
      <c r="V44" s="252">
        <f t="shared" si="11"/>
        <v>0.072</v>
      </c>
      <c r="W44" s="1">
        <f t="shared" si="12"/>
        <v>5</v>
      </c>
      <c r="X44" s="22">
        <f t="shared" si="13"/>
        <v>2.32</v>
      </c>
      <c r="Y44" s="22">
        <f t="shared" si="14"/>
        <v>0.12</v>
      </c>
      <c r="Z44" s="22">
        <f t="shared" si="15"/>
        <v>2.44</v>
      </c>
      <c r="AA44" s="22">
        <f t="shared" si="16"/>
        <v>0.06</v>
      </c>
      <c r="AB44" s="252">
        <f t="shared" si="17"/>
        <v>0.068</v>
      </c>
      <c r="AC44" s="1">
        <f t="shared" si="18"/>
        <v>5</v>
      </c>
      <c r="AD44" s="22">
        <f t="shared" si="19"/>
        <v>2.33</v>
      </c>
      <c r="AE44" s="22">
        <f t="shared" si="20"/>
        <v>0.12</v>
      </c>
      <c r="AF44" s="22">
        <f t="shared" si="21"/>
        <v>2.45</v>
      </c>
      <c r="AG44" s="22">
        <f t="shared" si="22"/>
        <v>0.05</v>
      </c>
    </row>
    <row r="45">
      <c r="A45" s="308">
        <f t="shared" si="1"/>
        <v>28</v>
      </c>
      <c r="B45" s="309" t="s">
        <v>4602</v>
      </c>
      <c r="C45" s="310" t="s">
        <v>7365</v>
      </c>
      <c r="D45" s="310">
        <v>1.0</v>
      </c>
      <c r="E45" s="310">
        <v>4.0</v>
      </c>
      <c r="F45" s="311">
        <f t="shared" si="2"/>
        <v>198</v>
      </c>
      <c r="G45" s="311">
        <f t="shared" si="3"/>
        <v>180</v>
      </c>
      <c r="H45" s="311">
        <f t="shared" si="4"/>
        <v>720</v>
      </c>
      <c r="I45" s="245">
        <v>180.0</v>
      </c>
      <c r="J45" s="246">
        <f t="shared" si="5"/>
        <v>720</v>
      </c>
      <c r="N45" s="7">
        <v>198.0</v>
      </c>
      <c r="O45" s="252">
        <f t="shared" si="6"/>
        <v>0.09090909091</v>
      </c>
      <c r="P45" s="9">
        <v>5.0</v>
      </c>
      <c r="Q45" s="22">
        <f t="shared" si="7"/>
        <v>171.43</v>
      </c>
      <c r="R45" s="22">
        <f t="shared" si="25"/>
        <v>8.57</v>
      </c>
      <c r="S45" s="22">
        <f t="shared" si="9"/>
        <v>180</v>
      </c>
      <c r="T45" s="248">
        <f t="shared" si="10"/>
        <v>0</v>
      </c>
      <c r="V45" s="252">
        <f t="shared" si="11"/>
        <v>0.08181818182</v>
      </c>
      <c r="W45" s="1">
        <f t="shared" si="12"/>
        <v>5</v>
      </c>
      <c r="X45" s="22">
        <f t="shared" si="13"/>
        <v>181.8</v>
      </c>
      <c r="Y45" s="22">
        <f t="shared" si="14"/>
        <v>9.09</v>
      </c>
      <c r="Z45" s="22">
        <f t="shared" si="15"/>
        <v>190.89</v>
      </c>
      <c r="AA45" s="22">
        <f t="shared" si="16"/>
        <v>7.11</v>
      </c>
      <c r="AB45" s="252">
        <f t="shared" si="17"/>
        <v>0.07727272727</v>
      </c>
      <c r="AC45" s="1">
        <f t="shared" si="18"/>
        <v>5</v>
      </c>
      <c r="AD45" s="22">
        <f t="shared" si="19"/>
        <v>182.7</v>
      </c>
      <c r="AE45" s="22">
        <f t="shared" si="20"/>
        <v>9.14</v>
      </c>
      <c r="AF45" s="22">
        <f t="shared" si="21"/>
        <v>191.84</v>
      </c>
      <c r="AG45" s="22">
        <f t="shared" si="22"/>
        <v>6.16</v>
      </c>
    </row>
    <row r="46">
      <c r="A46" s="308">
        <f t="shared" si="1"/>
        <v>29</v>
      </c>
      <c r="B46" s="309" t="s">
        <v>4617</v>
      </c>
      <c r="C46" s="310" t="s">
        <v>7365</v>
      </c>
      <c r="D46" s="310">
        <v>1.0</v>
      </c>
      <c r="E46" s="310">
        <v>4.0</v>
      </c>
      <c r="F46" s="311">
        <f t="shared" si="2"/>
        <v>199</v>
      </c>
      <c r="G46" s="311">
        <f t="shared" si="3"/>
        <v>180</v>
      </c>
      <c r="H46" s="311">
        <f t="shared" si="4"/>
        <v>720</v>
      </c>
      <c r="I46" s="245">
        <v>180.0</v>
      </c>
      <c r="J46" s="246">
        <f t="shared" si="5"/>
        <v>720</v>
      </c>
      <c r="N46" s="7">
        <v>199.0</v>
      </c>
      <c r="O46" s="252">
        <f t="shared" si="6"/>
        <v>0.09547738693</v>
      </c>
      <c r="P46" s="9">
        <v>5.0</v>
      </c>
      <c r="Q46" s="22">
        <f t="shared" si="7"/>
        <v>171.43</v>
      </c>
      <c r="R46" s="22">
        <f t="shared" si="25"/>
        <v>8.57</v>
      </c>
      <c r="S46" s="22">
        <f t="shared" si="9"/>
        <v>180</v>
      </c>
      <c r="T46" s="248">
        <f t="shared" si="10"/>
        <v>0</v>
      </c>
      <c r="V46" s="252">
        <f t="shared" si="11"/>
        <v>0.08592964824</v>
      </c>
      <c r="W46" s="1">
        <f t="shared" si="12"/>
        <v>5</v>
      </c>
      <c r="X46" s="22">
        <f t="shared" si="13"/>
        <v>181.9</v>
      </c>
      <c r="Y46" s="22">
        <f t="shared" si="14"/>
        <v>9.1</v>
      </c>
      <c r="Z46" s="22">
        <f t="shared" si="15"/>
        <v>191</v>
      </c>
      <c r="AA46" s="22">
        <f t="shared" si="16"/>
        <v>8</v>
      </c>
      <c r="AB46" s="252">
        <f t="shared" si="17"/>
        <v>0.08115577889</v>
      </c>
      <c r="AC46" s="1">
        <f t="shared" si="18"/>
        <v>5</v>
      </c>
      <c r="AD46" s="22">
        <f t="shared" si="19"/>
        <v>182.85</v>
      </c>
      <c r="AE46" s="22">
        <f t="shared" si="20"/>
        <v>9.14</v>
      </c>
      <c r="AF46" s="22">
        <f t="shared" si="21"/>
        <v>191.99</v>
      </c>
      <c r="AG46" s="22">
        <f t="shared" si="22"/>
        <v>7.01</v>
      </c>
    </row>
    <row r="47">
      <c r="A47" s="308">
        <f t="shared" si="1"/>
        <v>30</v>
      </c>
      <c r="B47" s="309" t="s">
        <v>4629</v>
      </c>
      <c r="C47" s="310" t="s">
        <v>7365</v>
      </c>
      <c r="D47" s="310">
        <v>1.0</v>
      </c>
      <c r="E47" s="310">
        <v>20.0</v>
      </c>
      <c r="F47" s="311">
        <f t="shared" si="2"/>
        <v>375</v>
      </c>
      <c r="G47" s="311">
        <f t="shared" si="3"/>
        <v>303.75</v>
      </c>
      <c r="H47" s="311">
        <f t="shared" si="4"/>
        <v>6075</v>
      </c>
      <c r="I47" s="245">
        <v>303.75</v>
      </c>
      <c r="J47" s="246">
        <f t="shared" si="5"/>
        <v>6075</v>
      </c>
      <c r="N47" s="7">
        <v>375.0</v>
      </c>
      <c r="O47" s="252">
        <f t="shared" si="6"/>
        <v>0.19</v>
      </c>
      <c r="P47" s="9">
        <v>5.0</v>
      </c>
      <c r="Q47" s="22">
        <f t="shared" si="7"/>
        <v>289.29</v>
      </c>
      <c r="R47" s="22">
        <f t="shared" si="25"/>
        <v>14.46</v>
      </c>
      <c r="S47" s="22">
        <f t="shared" si="9"/>
        <v>303.75</v>
      </c>
      <c r="T47" s="248">
        <f t="shared" si="10"/>
        <v>0</v>
      </c>
      <c r="V47" s="252">
        <f t="shared" si="11"/>
        <v>0.171</v>
      </c>
      <c r="W47" s="1">
        <f t="shared" si="12"/>
        <v>5</v>
      </c>
      <c r="X47" s="22">
        <f t="shared" si="13"/>
        <v>310.88</v>
      </c>
      <c r="Y47" s="22">
        <f t="shared" si="14"/>
        <v>15.54</v>
      </c>
      <c r="Z47" s="22">
        <f t="shared" si="15"/>
        <v>326.42</v>
      </c>
      <c r="AA47" s="22">
        <f t="shared" si="16"/>
        <v>48.58</v>
      </c>
      <c r="AB47" s="252">
        <f t="shared" si="17"/>
        <v>0.1615</v>
      </c>
      <c r="AC47" s="1">
        <f t="shared" si="18"/>
        <v>5</v>
      </c>
      <c r="AD47" s="22">
        <f t="shared" si="19"/>
        <v>314.44</v>
      </c>
      <c r="AE47" s="22">
        <f t="shared" si="20"/>
        <v>15.72</v>
      </c>
      <c r="AF47" s="22">
        <f t="shared" si="21"/>
        <v>330.16</v>
      </c>
      <c r="AG47" s="22">
        <f t="shared" si="22"/>
        <v>44.84</v>
      </c>
    </row>
    <row r="48">
      <c r="A48" s="308">
        <f t="shared" si="1"/>
        <v>31</v>
      </c>
      <c r="B48" s="309" t="s">
        <v>3150</v>
      </c>
      <c r="C48" s="310" t="s">
        <v>7365</v>
      </c>
      <c r="D48" s="310">
        <v>1.0</v>
      </c>
      <c r="E48" s="308">
        <f>D48*N$1*Q$1</f>
        <v>20</v>
      </c>
      <c r="F48" s="311">
        <f t="shared" si="2"/>
        <v>269</v>
      </c>
      <c r="G48" s="311">
        <f t="shared" si="3"/>
        <v>215</v>
      </c>
      <c r="H48" s="311">
        <f t="shared" si="4"/>
        <v>4300</v>
      </c>
      <c r="I48" s="245">
        <v>215.0</v>
      </c>
      <c r="J48" s="246">
        <f t="shared" si="5"/>
        <v>4300</v>
      </c>
      <c r="N48" s="7">
        <v>269.0</v>
      </c>
      <c r="O48" s="252">
        <f t="shared" si="6"/>
        <v>0.2007434944</v>
      </c>
      <c r="P48" s="9">
        <v>5.0</v>
      </c>
      <c r="Q48" s="22">
        <f t="shared" si="7"/>
        <v>204.76</v>
      </c>
      <c r="R48" s="22">
        <f t="shared" si="25"/>
        <v>10.24</v>
      </c>
      <c r="S48" s="22">
        <f t="shared" si="9"/>
        <v>215</v>
      </c>
      <c r="T48" s="248">
        <f t="shared" si="10"/>
        <v>0</v>
      </c>
      <c r="V48" s="252">
        <f t="shared" si="11"/>
        <v>0.180669145</v>
      </c>
      <c r="W48" s="1">
        <f t="shared" si="12"/>
        <v>5</v>
      </c>
      <c r="X48" s="22">
        <f t="shared" si="13"/>
        <v>220.4</v>
      </c>
      <c r="Y48" s="22">
        <f t="shared" si="14"/>
        <v>11.02</v>
      </c>
      <c r="Z48" s="22">
        <f t="shared" si="15"/>
        <v>231.42</v>
      </c>
      <c r="AA48" s="22">
        <f t="shared" si="16"/>
        <v>37.58</v>
      </c>
      <c r="AB48" s="252">
        <f t="shared" si="17"/>
        <v>0.1706319703</v>
      </c>
      <c r="AC48" s="1">
        <f t="shared" si="18"/>
        <v>5</v>
      </c>
      <c r="AD48" s="22">
        <f t="shared" si="19"/>
        <v>223.1</v>
      </c>
      <c r="AE48" s="22">
        <f t="shared" si="20"/>
        <v>11.16</v>
      </c>
      <c r="AF48" s="22">
        <f t="shared" si="21"/>
        <v>234.26</v>
      </c>
      <c r="AG48" s="22">
        <f t="shared" si="22"/>
        <v>34.74</v>
      </c>
    </row>
    <row r="49">
      <c r="A49" s="308">
        <f t="shared" si="1"/>
        <v>32</v>
      </c>
      <c r="B49" s="309" t="s">
        <v>418</v>
      </c>
      <c r="C49" s="310" t="s">
        <v>7365</v>
      </c>
      <c r="D49" s="310">
        <v>1.0</v>
      </c>
      <c r="E49" s="308">
        <f>D49*N$1*Q$1-14</f>
        <v>6</v>
      </c>
      <c r="F49" s="311">
        <f t="shared" si="2"/>
        <v>164</v>
      </c>
      <c r="G49" s="311">
        <f t="shared" si="3"/>
        <v>101.56</v>
      </c>
      <c r="H49" s="311">
        <f t="shared" si="4"/>
        <v>609.36</v>
      </c>
      <c r="I49" s="245">
        <v>101.56</v>
      </c>
      <c r="J49" s="246">
        <f t="shared" si="5"/>
        <v>609.36</v>
      </c>
      <c r="N49" s="7">
        <v>164.0</v>
      </c>
      <c r="O49" s="252">
        <f t="shared" si="6"/>
        <v>0.3807317073</v>
      </c>
      <c r="P49" s="9">
        <v>5.0</v>
      </c>
      <c r="Q49" s="22">
        <f t="shared" si="7"/>
        <v>96.72</v>
      </c>
      <c r="R49" s="22">
        <f t="shared" si="25"/>
        <v>4.84</v>
      </c>
      <c r="S49" s="22">
        <f t="shared" si="9"/>
        <v>101.56</v>
      </c>
      <c r="T49" s="248">
        <f t="shared" si="10"/>
        <v>0</v>
      </c>
      <c r="V49" s="252">
        <f t="shared" si="11"/>
        <v>0.3426585366</v>
      </c>
      <c r="W49" s="1">
        <f t="shared" si="12"/>
        <v>5</v>
      </c>
      <c r="X49" s="22">
        <f t="shared" si="13"/>
        <v>107.8</v>
      </c>
      <c r="Y49" s="22">
        <f t="shared" si="14"/>
        <v>5.39</v>
      </c>
      <c r="Z49" s="22">
        <f t="shared" si="15"/>
        <v>113.19</v>
      </c>
      <c r="AA49" s="22">
        <f t="shared" si="16"/>
        <v>50.81</v>
      </c>
      <c r="AB49" s="252">
        <f t="shared" si="17"/>
        <v>0.3236219512</v>
      </c>
      <c r="AC49" s="1">
        <f t="shared" si="18"/>
        <v>5</v>
      </c>
      <c r="AD49" s="22">
        <f t="shared" si="19"/>
        <v>110.93</v>
      </c>
      <c r="AE49" s="22">
        <f t="shared" si="20"/>
        <v>5.55</v>
      </c>
      <c r="AF49" s="22">
        <f t="shared" si="21"/>
        <v>116.48</v>
      </c>
      <c r="AG49" s="22">
        <f t="shared" si="22"/>
        <v>47.52</v>
      </c>
    </row>
    <row r="50">
      <c r="A50" s="308">
        <f t="shared" si="1"/>
        <v>33</v>
      </c>
      <c r="B50" s="309" t="s">
        <v>112</v>
      </c>
      <c r="C50" s="310" t="s">
        <v>7365</v>
      </c>
      <c r="D50" s="310">
        <v>1.0</v>
      </c>
      <c r="E50" s="308">
        <f>D50*N$1*Q$1</f>
        <v>20</v>
      </c>
      <c r="F50" s="311">
        <f t="shared" si="2"/>
        <v>193.59</v>
      </c>
      <c r="G50" s="311">
        <f t="shared" si="3"/>
        <v>118.09</v>
      </c>
      <c r="H50" s="311">
        <f t="shared" si="4"/>
        <v>2361.8</v>
      </c>
      <c r="I50" s="245">
        <v>118.09</v>
      </c>
      <c r="J50" s="246">
        <f t="shared" si="5"/>
        <v>2361.8</v>
      </c>
      <c r="N50" s="7">
        <v>193.59</v>
      </c>
      <c r="O50" s="252">
        <f t="shared" si="6"/>
        <v>0.3899994834</v>
      </c>
      <c r="P50" s="9">
        <v>5.0</v>
      </c>
      <c r="Q50" s="22">
        <f t="shared" si="7"/>
        <v>112.47</v>
      </c>
      <c r="R50" s="22">
        <f t="shared" si="25"/>
        <v>5.62</v>
      </c>
      <c r="S50" s="22">
        <f t="shared" si="9"/>
        <v>118.09</v>
      </c>
      <c r="T50" s="248">
        <f t="shared" si="10"/>
        <v>0</v>
      </c>
      <c r="V50" s="252">
        <f t="shared" si="11"/>
        <v>0.3509995351</v>
      </c>
      <c r="W50" s="1">
        <f t="shared" si="12"/>
        <v>5</v>
      </c>
      <c r="X50" s="22">
        <f t="shared" si="13"/>
        <v>125.64</v>
      </c>
      <c r="Y50" s="22">
        <f t="shared" si="14"/>
        <v>6.28</v>
      </c>
      <c r="Z50" s="22">
        <f t="shared" si="15"/>
        <v>131.92</v>
      </c>
      <c r="AA50" s="22">
        <f t="shared" si="16"/>
        <v>61.67</v>
      </c>
      <c r="AB50" s="252">
        <f t="shared" si="17"/>
        <v>0.3314995609</v>
      </c>
      <c r="AC50" s="1">
        <f t="shared" si="18"/>
        <v>5</v>
      </c>
      <c r="AD50" s="22">
        <f t="shared" si="19"/>
        <v>129.42</v>
      </c>
      <c r="AE50" s="22">
        <f t="shared" si="20"/>
        <v>6.47</v>
      </c>
      <c r="AF50" s="22">
        <f t="shared" si="21"/>
        <v>135.89</v>
      </c>
      <c r="AG50" s="22">
        <f t="shared" si="22"/>
        <v>57.7</v>
      </c>
    </row>
    <row r="51">
      <c r="A51" s="308">
        <f t="shared" si="1"/>
        <v>34</v>
      </c>
      <c r="B51" s="309" t="s">
        <v>4520</v>
      </c>
      <c r="C51" s="310" t="s">
        <v>7365</v>
      </c>
      <c r="D51" s="310">
        <v>1.0</v>
      </c>
      <c r="E51" s="308">
        <f>D51*N$1*Q$1+20</f>
        <v>40</v>
      </c>
      <c r="F51" s="311">
        <f t="shared" si="2"/>
        <v>321</v>
      </c>
      <c r="G51" s="311">
        <f t="shared" si="3"/>
        <v>70.62</v>
      </c>
      <c r="H51" s="311">
        <f t="shared" si="4"/>
        <v>2824.8</v>
      </c>
      <c r="I51" s="245">
        <v>70.62</v>
      </c>
      <c r="J51" s="246">
        <f t="shared" si="5"/>
        <v>2824.8</v>
      </c>
      <c r="N51" s="7">
        <v>321.0</v>
      </c>
      <c r="O51" s="252">
        <f t="shared" si="6"/>
        <v>0.78</v>
      </c>
      <c r="P51" s="9">
        <v>5.0</v>
      </c>
      <c r="Q51" s="22">
        <f t="shared" si="7"/>
        <v>67.26</v>
      </c>
      <c r="R51" s="22">
        <f t="shared" si="25"/>
        <v>3.36</v>
      </c>
      <c r="S51" s="22">
        <f t="shared" si="9"/>
        <v>70.62</v>
      </c>
      <c r="T51" s="248">
        <f t="shared" si="10"/>
        <v>0</v>
      </c>
      <c r="V51" s="252">
        <f t="shared" si="11"/>
        <v>0.702</v>
      </c>
      <c r="W51" s="1">
        <f t="shared" si="12"/>
        <v>5</v>
      </c>
      <c r="X51" s="22">
        <f t="shared" si="13"/>
        <v>95.66</v>
      </c>
      <c r="Y51" s="22">
        <f t="shared" si="14"/>
        <v>4.78</v>
      </c>
      <c r="Z51" s="22">
        <f t="shared" si="15"/>
        <v>100.44</v>
      </c>
      <c r="AA51" s="22">
        <f t="shared" si="16"/>
        <v>220.56</v>
      </c>
      <c r="AB51" s="252">
        <f t="shared" si="17"/>
        <v>0.663</v>
      </c>
      <c r="AC51" s="1">
        <f t="shared" si="18"/>
        <v>5</v>
      </c>
      <c r="AD51" s="22">
        <f t="shared" si="19"/>
        <v>108.18</v>
      </c>
      <c r="AE51" s="22">
        <f t="shared" si="20"/>
        <v>5.41</v>
      </c>
      <c r="AF51" s="22">
        <f t="shared" si="21"/>
        <v>113.59</v>
      </c>
      <c r="AG51" s="22">
        <f t="shared" si="22"/>
        <v>207.41</v>
      </c>
    </row>
    <row r="52">
      <c r="A52" s="308">
        <f t="shared" si="1"/>
        <v>35</v>
      </c>
      <c r="B52" s="309" t="s">
        <v>4632</v>
      </c>
      <c r="C52" s="310" t="s">
        <v>7365</v>
      </c>
      <c r="D52" s="310">
        <v>1.0</v>
      </c>
      <c r="E52" s="310">
        <v>50.0</v>
      </c>
      <c r="F52" s="311">
        <f t="shared" si="2"/>
        <v>96</v>
      </c>
      <c r="G52" s="311">
        <f t="shared" si="3"/>
        <v>42.24</v>
      </c>
      <c r="H52" s="311">
        <f t="shared" si="4"/>
        <v>2112</v>
      </c>
      <c r="I52" s="245">
        <v>42.24</v>
      </c>
      <c r="J52" s="246">
        <f t="shared" si="5"/>
        <v>2112</v>
      </c>
      <c r="N52" s="7">
        <v>96.0</v>
      </c>
      <c r="O52" s="252">
        <f t="shared" si="6"/>
        <v>0.56</v>
      </c>
      <c r="P52" s="9">
        <v>5.0</v>
      </c>
      <c r="Q52" s="22">
        <f t="shared" si="7"/>
        <v>40.23</v>
      </c>
      <c r="R52" s="22">
        <f t="shared" si="25"/>
        <v>2.01</v>
      </c>
      <c r="S52" s="22">
        <f t="shared" si="9"/>
        <v>42.24</v>
      </c>
      <c r="T52" s="248">
        <f t="shared" si="10"/>
        <v>0</v>
      </c>
      <c r="V52" s="252">
        <f t="shared" si="11"/>
        <v>0.504</v>
      </c>
      <c r="W52" s="1">
        <f t="shared" si="12"/>
        <v>5</v>
      </c>
      <c r="X52" s="22">
        <f t="shared" si="13"/>
        <v>47.62</v>
      </c>
      <c r="Y52" s="22">
        <f t="shared" si="14"/>
        <v>2.38</v>
      </c>
      <c r="Z52" s="22">
        <f t="shared" si="15"/>
        <v>50</v>
      </c>
      <c r="AA52" s="22">
        <f t="shared" si="16"/>
        <v>46</v>
      </c>
      <c r="AB52" s="252">
        <f t="shared" si="17"/>
        <v>0.476</v>
      </c>
      <c r="AC52" s="1">
        <f t="shared" si="18"/>
        <v>5</v>
      </c>
      <c r="AD52" s="22">
        <f t="shared" si="19"/>
        <v>50.3</v>
      </c>
      <c r="AE52" s="22">
        <f t="shared" si="20"/>
        <v>2.52</v>
      </c>
      <c r="AF52" s="22">
        <f t="shared" si="21"/>
        <v>52.82</v>
      </c>
      <c r="AG52" s="22">
        <f t="shared" si="22"/>
        <v>43.18</v>
      </c>
    </row>
    <row r="53">
      <c r="A53" s="308">
        <f t="shared" si="1"/>
        <v>36</v>
      </c>
      <c r="B53" s="309" t="s">
        <v>3897</v>
      </c>
      <c r="C53" s="310" t="s">
        <v>7365</v>
      </c>
      <c r="D53" s="310">
        <v>1.0</v>
      </c>
      <c r="E53" s="310">
        <v>300.0</v>
      </c>
      <c r="F53" s="311">
        <f t="shared" si="2"/>
        <v>15</v>
      </c>
      <c r="G53" s="311">
        <f t="shared" si="3"/>
        <v>5.4</v>
      </c>
      <c r="H53" s="311">
        <f t="shared" si="4"/>
        <v>1620</v>
      </c>
      <c r="I53" s="245">
        <v>5.4</v>
      </c>
      <c r="J53" s="246">
        <f t="shared" si="5"/>
        <v>1620</v>
      </c>
      <c r="N53" s="7">
        <v>15.0</v>
      </c>
      <c r="O53" s="252">
        <f t="shared" si="6"/>
        <v>0.64</v>
      </c>
      <c r="P53" s="9">
        <v>5.0</v>
      </c>
      <c r="Q53" s="22">
        <f t="shared" si="7"/>
        <v>5.14</v>
      </c>
      <c r="R53" s="22">
        <f t="shared" si="25"/>
        <v>0.26</v>
      </c>
      <c r="S53" s="22">
        <f t="shared" si="9"/>
        <v>5.4</v>
      </c>
      <c r="T53" s="248">
        <f t="shared" si="10"/>
        <v>0</v>
      </c>
      <c r="V53" s="252">
        <f t="shared" si="11"/>
        <v>0.576</v>
      </c>
      <c r="W53" s="1">
        <f t="shared" si="12"/>
        <v>5</v>
      </c>
      <c r="X53" s="22">
        <f t="shared" si="13"/>
        <v>6.36</v>
      </c>
      <c r="Y53" s="22">
        <f t="shared" si="14"/>
        <v>0.32</v>
      </c>
      <c r="Z53" s="22">
        <f t="shared" si="15"/>
        <v>6.68</v>
      </c>
      <c r="AA53" s="22">
        <f t="shared" si="16"/>
        <v>8.32</v>
      </c>
      <c r="AB53" s="252">
        <f t="shared" si="17"/>
        <v>0.544</v>
      </c>
      <c r="AC53" s="1">
        <f t="shared" si="18"/>
        <v>5</v>
      </c>
      <c r="AD53" s="22">
        <f t="shared" si="19"/>
        <v>6.84</v>
      </c>
      <c r="AE53" s="22">
        <f t="shared" si="20"/>
        <v>0.34</v>
      </c>
      <c r="AF53" s="22">
        <f t="shared" si="21"/>
        <v>7.18</v>
      </c>
      <c r="AG53" s="22">
        <f t="shared" si="22"/>
        <v>7.82</v>
      </c>
    </row>
    <row r="54">
      <c r="A54" s="308">
        <f t="shared" si="1"/>
        <v>37</v>
      </c>
      <c r="B54" s="309" t="s">
        <v>4688</v>
      </c>
      <c r="C54" s="310" t="s">
        <v>7365</v>
      </c>
      <c r="D54" s="310"/>
      <c r="E54" s="310">
        <v>10.0</v>
      </c>
      <c r="F54" s="311">
        <f t="shared" si="2"/>
        <v>416.5</v>
      </c>
      <c r="G54" s="311">
        <f t="shared" si="3"/>
        <v>99.17</v>
      </c>
      <c r="H54" s="311">
        <f t="shared" si="4"/>
        <v>991.7</v>
      </c>
      <c r="I54" s="245">
        <v>99.17</v>
      </c>
      <c r="J54" s="246">
        <f t="shared" si="5"/>
        <v>991.7</v>
      </c>
      <c r="N54" s="7">
        <v>416.5</v>
      </c>
      <c r="O54" s="252">
        <f t="shared" si="6"/>
        <v>0.7618967587</v>
      </c>
      <c r="P54" s="9">
        <v>5.0</v>
      </c>
      <c r="Q54" s="22">
        <f t="shared" si="7"/>
        <v>94.45</v>
      </c>
      <c r="R54" s="22">
        <f t="shared" si="25"/>
        <v>4.72</v>
      </c>
      <c r="S54" s="22">
        <f t="shared" si="9"/>
        <v>99.17</v>
      </c>
      <c r="T54" s="248">
        <f t="shared" si="10"/>
        <v>0</v>
      </c>
      <c r="V54" s="252">
        <f t="shared" si="11"/>
        <v>0.6857070828</v>
      </c>
      <c r="W54" s="1">
        <f t="shared" si="12"/>
        <v>5</v>
      </c>
      <c r="X54" s="22">
        <f t="shared" si="13"/>
        <v>130.9</v>
      </c>
      <c r="Y54" s="22">
        <f t="shared" si="14"/>
        <v>6.55</v>
      </c>
      <c r="Z54" s="22">
        <f t="shared" si="15"/>
        <v>137.45</v>
      </c>
      <c r="AA54" s="22">
        <f t="shared" si="16"/>
        <v>279.05</v>
      </c>
      <c r="AB54" s="252">
        <f t="shared" si="17"/>
        <v>0.6476122449</v>
      </c>
      <c r="AC54" s="1">
        <f t="shared" si="18"/>
        <v>5</v>
      </c>
      <c r="AD54" s="22">
        <f t="shared" si="19"/>
        <v>146.77</v>
      </c>
      <c r="AE54" s="22">
        <f t="shared" si="20"/>
        <v>7.34</v>
      </c>
      <c r="AF54" s="22">
        <f t="shared" si="21"/>
        <v>154.11</v>
      </c>
      <c r="AG54" s="22">
        <f t="shared" si="22"/>
        <v>262.39</v>
      </c>
    </row>
    <row r="55">
      <c r="A55" s="308">
        <f t="shared" si="1"/>
        <v>38</v>
      </c>
      <c r="B55" s="309" t="s">
        <v>1947</v>
      </c>
      <c r="C55" s="310" t="s">
        <v>7365</v>
      </c>
      <c r="D55" s="310"/>
      <c r="E55" s="310">
        <v>300.0</v>
      </c>
      <c r="F55" s="311">
        <f t="shared" si="2"/>
        <v>22.5</v>
      </c>
      <c r="G55" s="311">
        <f t="shared" si="3"/>
        <v>22.5</v>
      </c>
      <c r="H55" s="311">
        <f t="shared" si="4"/>
        <v>6750</v>
      </c>
      <c r="I55" s="245">
        <v>22.5</v>
      </c>
      <c r="J55" s="246">
        <f t="shared" si="5"/>
        <v>6750</v>
      </c>
      <c r="N55" s="7">
        <v>22.5</v>
      </c>
      <c r="O55" s="252">
        <f t="shared" si="6"/>
        <v>0</v>
      </c>
      <c r="P55" s="9">
        <v>5.0</v>
      </c>
      <c r="Q55" s="22">
        <f t="shared" si="7"/>
        <v>21.43</v>
      </c>
      <c r="R55" s="22">
        <f t="shared" si="25"/>
        <v>1.07</v>
      </c>
      <c r="S55" s="22">
        <f t="shared" si="9"/>
        <v>22.5</v>
      </c>
      <c r="T55" s="248">
        <f t="shared" si="10"/>
        <v>0</v>
      </c>
      <c r="V55" s="22">
        <f t="shared" si="11"/>
        <v>0</v>
      </c>
      <c r="W55" s="1">
        <f t="shared" si="12"/>
        <v>5</v>
      </c>
      <c r="X55" s="22">
        <f t="shared" si="13"/>
        <v>21.43</v>
      </c>
      <c r="Y55" s="22">
        <f t="shared" si="14"/>
        <v>1.07</v>
      </c>
      <c r="Z55" s="22">
        <f t="shared" si="15"/>
        <v>22.5</v>
      </c>
      <c r="AA55" s="22">
        <f t="shared" si="16"/>
        <v>0</v>
      </c>
      <c r="AB55" s="22">
        <f t="shared" si="17"/>
        <v>0</v>
      </c>
      <c r="AC55" s="1">
        <f t="shared" si="18"/>
        <v>5</v>
      </c>
      <c r="AD55" s="22">
        <f t="shared" si="19"/>
        <v>21.43</v>
      </c>
      <c r="AE55" s="22">
        <f t="shared" si="20"/>
        <v>1.07</v>
      </c>
      <c r="AF55" s="22">
        <f t="shared" si="21"/>
        <v>22.5</v>
      </c>
      <c r="AG55" s="22">
        <f t="shared" si="22"/>
        <v>0</v>
      </c>
    </row>
    <row r="56">
      <c r="A56" s="308">
        <f t="shared" si="1"/>
        <v>39</v>
      </c>
      <c r="B56" s="309" t="s">
        <v>4636</v>
      </c>
      <c r="C56" s="310" t="s">
        <v>7365</v>
      </c>
      <c r="D56" s="310">
        <v>1.0</v>
      </c>
      <c r="E56" s="310">
        <v>6.0</v>
      </c>
      <c r="F56" s="311">
        <f t="shared" si="2"/>
        <v>715</v>
      </c>
      <c r="G56" s="311">
        <v>710.0</v>
      </c>
      <c r="H56" s="311">
        <f t="shared" si="4"/>
        <v>4260</v>
      </c>
      <c r="I56" s="245">
        <v>715.0</v>
      </c>
      <c r="J56" s="246">
        <f t="shared" si="5"/>
        <v>4290</v>
      </c>
      <c r="N56" s="7">
        <v>715.0</v>
      </c>
      <c r="O56" s="252">
        <f t="shared" si="6"/>
        <v>0</v>
      </c>
      <c r="P56" s="9">
        <v>5.0</v>
      </c>
      <c r="Q56" s="22">
        <f t="shared" si="7"/>
        <v>680.95</v>
      </c>
      <c r="R56" s="22">
        <f t="shared" si="25"/>
        <v>34.05</v>
      </c>
      <c r="S56" s="22">
        <f t="shared" si="9"/>
        <v>715</v>
      </c>
      <c r="T56" s="248">
        <f t="shared" si="10"/>
        <v>0</v>
      </c>
      <c r="V56" s="22">
        <f t="shared" si="11"/>
        <v>0</v>
      </c>
      <c r="W56" s="1">
        <f t="shared" si="12"/>
        <v>5</v>
      </c>
      <c r="X56" s="22">
        <f t="shared" si="13"/>
        <v>680.95</v>
      </c>
      <c r="Y56" s="22">
        <f t="shared" si="14"/>
        <v>34.05</v>
      </c>
      <c r="Z56" s="22">
        <f t="shared" si="15"/>
        <v>715</v>
      </c>
      <c r="AA56" s="22">
        <f t="shared" si="16"/>
        <v>0</v>
      </c>
      <c r="AB56" s="22">
        <f t="shared" si="17"/>
        <v>0</v>
      </c>
      <c r="AC56" s="1">
        <f t="shared" si="18"/>
        <v>5</v>
      </c>
      <c r="AD56" s="22">
        <f t="shared" si="19"/>
        <v>680.95</v>
      </c>
      <c r="AE56" s="22">
        <f t="shared" si="20"/>
        <v>34.05</v>
      </c>
      <c r="AF56" s="22">
        <f t="shared" si="21"/>
        <v>715</v>
      </c>
      <c r="AG56" s="22">
        <f t="shared" si="22"/>
        <v>0</v>
      </c>
    </row>
    <row r="57">
      <c r="A57" s="308">
        <f t="shared" si="1"/>
        <v>40</v>
      </c>
      <c r="B57" s="309" t="s">
        <v>4671</v>
      </c>
      <c r="C57" s="310" t="s">
        <v>7365</v>
      </c>
      <c r="D57" s="310">
        <v>1.0</v>
      </c>
      <c r="E57" s="310">
        <v>5.0</v>
      </c>
      <c r="F57" s="311">
        <f t="shared" si="2"/>
        <v>37.5</v>
      </c>
      <c r="G57" s="311">
        <f t="shared" ref="G57:G58" si="29">S57</f>
        <v>30</v>
      </c>
      <c r="H57" s="311">
        <f t="shared" si="4"/>
        <v>150</v>
      </c>
      <c r="I57" s="245">
        <v>30.0</v>
      </c>
      <c r="J57" s="246">
        <f t="shared" si="5"/>
        <v>150</v>
      </c>
      <c r="N57" s="7">
        <v>37.5</v>
      </c>
      <c r="O57" s="252">
        <f t="shared" si="6"/>
        <v>0.2</v>
      </c>
      <c r="P57" s="9">
        <v>5.0</v>
      </c>
      <c r="Q57" s="22">
        <f t="shared" si="7"/>
        <v>28.57</v>
      </c>
      <c r="R57" s="22">
        <f t="shared" si="25"/>
        <v>1.43</v>
      </c>
      <c r="S57" s="22">
        <f t="shared" si="9"/>
        <v>30</v>
      </c>
      <c r="T57" s="248">
        <f t="shared" si="10"/>
        <v>0</v>
      </c>
      <c r="V57" s="252">
        <f t="shared" si="11"/>
        <v>0.18</v>
      </c>
      <c r="W57" s="1">
        <f t="shared" si="12"/>
        <v>5</v>
      </c>
      <c r="X57" s="22">
        <f t="shared" si="13"/>
        <v>30.75</v>
      </c>
      <c r="Y57" s="22">
        <f t="shared" si="14"/>
        <v>1.54</v>
      </c>
      <c r="Z57" s="22">
        <f t="shared" si="15"/>
        <v>32.29</v>
      </c>
      <c r="AA57" s="22">
        <f t="shared" si="16"/>
        <v>5.21</v>
      </c>
      <c r="AB57" s="252">
        <f t="shared" si="17"/>
        <v>0.17</v>
      </c>
      <c r="AC57" s="1">
        <f t="shared" si="18"/>
        <v>5</v>
      </c>
      <c r="AD57" s="22">
        <f t="shared" si="19"/>
        <v>31.13</v>
      </c>
      <c r="AE57" s="22">
        <f t="shared" si="20"/>
        <v>1.56</v>
      </c>
      <c r="AF57" s="22">
        <f t="shared" si="21"/>
        <v>32.69</v>
      </c>
      <c r="AG57" s="22">
        <f t="shared" si="22"/>
        <v>4.81</v>
      </c>
    </row>
    <row r="58">
      <c r="A58" s="308">
        <f t="shared" si="1"/>
        <v>41</v>
      </c>
      <c r="B58" s="309" t="s">
        <v>1211</v>
      </c>
      <c r="C58" s="310" t="s">
        <v>7365</v>
      </c>
      <c r="D58" s="312"/>
      <c r="E58" s="310">
        <v>6.0</v>
      </c>
      <c r="F58" s="311">
        <f t="shared" si="2"/>
        <v>20</v>
      </c>
      <c r="G58" s="311">
        <f t="shared" si="29"/>
        <v>20</v>
      </c>
      <c r="H58" s="311">
        <f t="shared" si="4"/>
        <v>120</v>
      </c>
      <c r="I58" s="245">
        <v>20.0</v>
      </c>
      <c r="J58" s="246">
        <f t="shared" si="5"/>
        <v>120</v>
      </c>
      <c r="N58" s="7">
        <v>20.0</v>
      </c>
      <c r="O58" s="252">
        <f t="shared" si="6"/>
        <v>0</v>
      </c>
      <c r="P58" s="9">
        <v>18.0</v>
      </c>
      <c r="Q58" s="22">
        <f t="shared" ref="Q58:Q61" si="30">ROUND(I58*(100/118),2)</f>
        <v>16.95</v>
      </c>
      <c r="R58" s="22">
        <f t="shared" si="25"/>
        <v>3.05</v>
      </c>
      <c r="S58" s="22">
        <f t="shared" si="9"/>
        <v>20</v>
      </c>
      <c r="T58" s="248">
        <f t="shared" si="10"/>
        <v>0</v>
      </c>
      <c r="V58" s="22">
        <f t="shared" si="11"/>
        <v>0</v>
      </c>
      <c r="W58" s="1">
        <f t="shared" si="12"/>
        <v>18</v>
      </c>
      <c r="X58" s="22">
        <f t="shared" si="13"/>
        <v>16.95</v>
      </c>
      <c r="Y58" s="22">
        <f t="shared" si="14"/>
        <v>3.05</v>
      </c>
      <c r="Z58" s="22">
        <f t="shared" si="15"/>
        <v>20</v>
      </c>
      <c r="AA58" s="22">
        <f t="shared" si="16"/>
        <v>0</v>
      </c>
      <c r="AB58" s="22">
        <f t="shared" si="17"/>
        <v>0</v>
      </c>
      <c r="AC58" s="1">
        <f t="shared" si="18"/>
        <v>18</v>
      </c>
      <c r="AD58" s="22">
        <f t="shared" si="19"/>
        <v>16.95</v>
      </c>
      <c r="AE58" s="22">
        <f t="shared" si="20"/>
        <v>3.05</v>
      </c>
      <c r="AF58" s="22">
        <f t="shared" si="21"/>
        <v>20</v>
      </c>
      <c r="AG58" s="22">
        <f t="shared" si="22"/>
        <v>0</v>
      </c>
    </row>
    <row r="59">
      <c r="A59" s="308">
        <f t="shared" si="1"/>
        <v>42</v>
      </c>
      <c r="B59" s="309" t="s">
        <v>4798</v>
      </c>
      <c r="C59" s="310" t="s">
        <v>7365</v>
      </c>
      <c r="D59" s="312"/>
      <c r="E59" s="310">
        <v>300.0</v>
      </c>
      <c r="F59" s="311">
        <v>3.0</v>
      </c>
      <c r="G59" s="311">
        <v>3.0</v>
      </c>
      <c r="H59" s="311">
        <f t="shared" si="4"/>
        <v>900</v>
      </c>
      <c r="I59" s="245">
        <v>50.0</v>
      </c>
      <c r="J59" s="246">
        <f t="shared" si="5"/>
        <v>15000</v>
      </c>
      <c r="N59" s="7">
        <v>50.0</v>
      </c>
      <c r="O59" s="252">
        <f t="shared" si="6"/>
        <v>0</v>
      </c>
      <c r="P59" s="9">
        <v>18.0</v>
      </c>
      <c r="Q59" s="22">
        <f t="shared" si="30"/>
        <v>42.37</v>
      </c>
      <c r="R59" s="22">
        <f t="shared" si="25"/>
        <v>7.63</v>
      </c>
      <c r="S59" s="22">
        <f t="shared" si="9"/>
        <v>50</v>
      </c>
      <c r="T59" s="248">
        <f t="shared" si="10"/>
        <v>0</v>
      </c>
      <c r="V59" s="22">
        <f t="shared" si="11"/>
        <v>0</v>
      </c>
      <c r="W59" s="1">
        <f t="shared" si="12"/>
        <v>18</v>
      </c>
      <c r="X59" s="22">
        <f t="shared" si="13"/>
        <v>42.37</v>
      </c>
      <c r="Y59" s="22">
        <f t="shared" si="14"/>
        <v>7.63</v>
      </c>
      <c r="Z59" s="22">
        <f t="shared" si="15"/>
        <v>50</v>
      </c>
      <c r="AA59" s="22">
        <f t="shared" si="16"/>
        <v>0</v>
      </c>
      <c r="AB59" s="22">
        <f t="shared" si="17"/>
        <v>0</v>
      </c>
      <c r="AC59" s="1">
        <f t="shared" si="18"/>
        <v>18</v>
      </c>
      <c r="AD59" s="22">
        <f t="shared" si="19"/>
        <v>42.37</v>
      </c>
      <c r="AE59" s="22">
        <f t="shared" si="20"/>
        <v>7.63</v>
      </c>
      <c r="AF59" s="22">
        <f t="shared" si="21"/>
        <v>50</v>
      </c>
      <c r="AG59" s="22">
        <f t="shared" si="22"/>
        <v>0</v>
      </c>
    </row>
    <row r="60">
      <c r="A60" s="308">
        <f t="shared" si="1"/>
        <v>43</v>
      </c>
      <c r="B60" s="309" t="s">
        <v>2381</v>
      </c>
      <c r="C60" s="310" t="s">
        <v>7365</v>
      </c>
      <c r="D60" s="312"/>
      <c r="E60" s="310">
        <v>10.0</v>
      </c>
      <c r="F60" s="311">
        <f t="shared" ref="F60:F61" si="31">N60</f>
        <v>60</v>
      </c>
      <c r="G60" s="311">
        <f>S60</f>
        <v>60</v>
      </c>
      <c r="H60" s="311">
        <f t="shared" si="4"/>
        <v>600</v>
      </c>
      <c r="I60" s="245">
        <v>60.0</v>
      </c>
      <c r="J60" s="246">
        <f t="shared" si="5"/>
        <v>600</v>
      </c>
      <c r="N60" s="7">
        <v>60.0</v>
      </c>
      <c r="O60" s="252">
        <f t="shared" si="6"/>
        <v>0</v>
      </c>
      <c r="P60" s="9">
        <v>18.0</v>
      </c>
      <c r="Q60" s="22">
        <f t="shared" si="30"/>
        <v>50.85</v>
      </c>
      <c r="R60" s="22">
        <f t="shared" si="25"/>
        <v>9.15</v>
      </c>
      <c r="S60" s="22">
        <f t="shared" si="9"/>
        <v>60</v>
      </c>
      <c r="T60" s="248">
        <f t="shared" si="10"/>
        <v>0</v>
      </c>
      <c r="V60" s="22">
        <f t="shared" si="11"/>
        <v>0</v>
      </c>
      <c r="W60" s="1">
        <f t="shared" si="12"/>
        <v>18</v>
      </c>
      <c r="X60" s="22">
        <f t="shared" si="13"/>
        <v>50.85</v>
      </c>
      <c r="Y60" s="22">
        <f t="shared" si="14"/>
        <v>9.15</v>
      </c>
      <c r="Z60" s="22">
        <f t="shared" si="15"/>
        <v>60</v>
      </c>
      <c r="AA60" s="22">
        <f t="shared" si="16"/>
        <v>0</v>
      </c>
      <c r="AB60" s="22">
        <f t="shared" si="17"/>
        <v>0</v>
      </c>
      <c r="AC60" s="1">
        <f t="shared" si="18"/>
        <v>18</v>
      </c>
      <c r="AD60" s="22">
        <f t="shared" si="19"/>
        <v>50.85</v>
      </c>
      <c r="AE60" s="22">
        <f t="shared" si="20"/>
        <v>9.15</v>
      </c>
      <c r="AF60" s="22">
        <f t="shared" si="21"/>
        <v>60</v>
      </c>
      <c r="AG60" s="22">
        <f t="shared" si="22"/>
        <v>0</v>
      </c>
    </row>
    <row r="61">
      <c r="A61" s="308">
        <f t="shared" si="1"/>
        <v>44</v>
      </c>
      <c r="B61" s="309" t="s">
        <v>4680</v>
      </c>
      <c r="C61" s="310" t="s">
        <v>7365</v>
      </c>
      <c r="D61" s="312"/>
      <c r="E61" s="310">
        <v>1.0</v>
      </c>
      <c r="F61" s="311">
        <f t="shared" si="31"/>
        <v>900</v>
      </c>
      <c r="G61" s="311">
        <v>800.0</v>
      </c>
      <c r="H61" s="311">
        <f t="shared" si="4"/>
        <v>800</v>
      </c>
      <c r="I61" s="245">
        <v>900.0</v>
      </c>
      <c r="J61" s="246">
        <f t="shared" si="5"/>
        <v>900</v>
      </c>
      <c r="N61" s="7">
        <v>900.0</v>
      </c>
      <c r="O61" s="252">
        <f t="shared" si="6"/>
        <v>0</v>
      </c>
      <c r="P61" s="9">
        <v>18.0</v>
      </c>
      <c r="Q61" s="22">
        <f t="shared" si="30"/>
        <v>762.71</v>
      </c>
      <c r="R61" s="22">
        <f t="shared" si="25"/>
        <v>137.29</v>
      </c>
      <c r="S61" s="22">
        <f t="shared" si="9"/>
        <v>900</v>
      </c>
      <c r="T61" s="248">
        <f t="shared" si="10"/>
        <v>0</v>
      </c>
      <c r="V61" s="22">
        <f t="shared" si="11"/>
        <v>0</v>
      </c>
      <c r="W61" s="1">
        <f t="shared" si="12"/>
        <v>18</v>
      </c>
      <c r="X61" s="22">
        <f t="shared" si="13"/>
        <v>762.71</v>
      </c>
      <c r="Y61" s="22">
        <f t="shared" si="14"/>
        <v>137.29</v>
      </c>
      <c r="Z61" s="22">
        <f t="shared" si="15"/>
        <v>900</v>
      </c>
      <c r="AA61" s="22">
        <f t="shared" si="16"/>
        <v>0</v>
      </c>
      <c r="AB61" s="22">
        <f t="shared" si="17"/>
        <v>0</v>
      </c>
      <c r="AC61" s="1">
        <f t="shared" si="18"/>
        <v>18</v>
      </c>
      <c r="AD61" s="22">
        <f t="shared" si="19"/>
        <v>762.71</v>
      </c>
      <c r="AE61" s="22">
        <f t="shared" si="20"/>
        <v>137.29</v>
      </c>
      <c r="AF61" s="22">
        <f t="shared" si="21"/>
        <v>900</v>
      </c>
      <c r="AG61" s="22">
        <f t="shared" si="22"/>
        <v>0</v>
      </c>
    </row>
    <row r="62">
      <c r="A62" s="308">
        <f t="shared" si="1"/>
        <v>45</v>
      </c>
      <c r="B62" s="309" t="s">
        <v>4771</v>
      </c>
      <c r="C62" s="310" t="s">
        <v>7365</v>
      </c>
      <c r="D62" s="312"/>
      <c r="E62" s="310">
        <v>4.0</v>
      </c>
      <c r="F62" s="311">
        <v>35.0</v>
      </c>
      <c r="G62" s="311">
        <v>35.0</v>
      </c>
      <c r="H62" s="311">
        <f t="shared" si="4"/>
        <v>140</v>
      </c>
      <c r="I62" s="246"/>
      <c r="J62" s="262"/>
      <c r="P62" s="1"/>
    </row>
    <row r="63">
      <c r="A63" s="308">
        <f t="shared" si="1"/>
        <v>46</v>
      </c>
      <c r="B63" s="309" t="s">
        <v>3831</v>
      </c>
      <c r="C63" s="310" t="s">
        <v>7365</v>
      </c>
      <c r="D63" s="312"/>
      <c r="E63" s="310">
        <v>150.0</v>
      </c>
      <c r="F63" s="311">
        <v>4.0</v>
      </c>
      <c r="G63" s="311">
        <v>4.0</v>
      </c>
      <c r="H63" s="311">
        <f t="shared" si="4"/>
        <v>600</v>
      </c>
      <c r="I63" s="246"/>
      <c r="J63" s="262"/>
      <c r="P63" s="1"/>
    </row>
    <row r="64">
      <c r="A64" s="312"/>
      <c r="B64" s="313"/>
      <c r="C64" s="312"/>
      <c r="D64" s="312"/>
      <c r="E64" s="312"/>
      <c r="F64" s="314"/>
      <c r="G64" s="314"/>
      <c r="H64" s="315">
        <f>SUM(H18:H63)</f>
        <v>68446.06</v>
      </c>
      <c r="I64" s="248"/>
      <c r="J64" s="249">
        <f>SUM(J18:J61)</f>
        <v>81936.06</v>
      </c>
      <c r="P64" s="1"/>
    </row>
    <row r="65">
      <c r="A65" s="1"/>
      <c r="C65" s="1"/>
      <c r="D65" s="1"/>
      <c r="E65" s="1"/>
      <c r="P65" s="1"/>
    </row>
    <row r="66">
      <c r="A66" s="1"/>
      <c r="C66" s="1"/>
      <c r="D66" s="1"/>
      <c r="E66" s="1"/>
      <c r="P66" s="1"/>
    </row>
    <row r="67">
      <c r="A67" s="1"/>
      <c r="C67" s="1"/>
      <c r="D67" s="1"/>
      <c r="E67" s="1"/>
      <c r="P67" s="1"/>
    </row>
    <row r="68">
      <c r="A68" s="1"/>
      <c r="C68" s="1"/>
      <c r="D68" s="1"/>
      <c r="E68" s="1"/>
      <c r="P68" s="1"/>
    </row>
    <row r="69">
      <c r="A69" s="1"/>
      <c r="C69" s="1"/>
      <c r="D69" s="1"/>
      <c r="E69" s="1"/>
      <c r="P69" s="1"/>
    </row>
    <row r="70">
      <c r="A70" s="1"/>
      <c r="C70" s="1"/>
      <c r="D70" s="1"/>
      <c r="E70" s="1"/>
      <c r="P70" s="1"/>
    </row>
    <row r="71">
      <c r="A71" s="1"/>
      <c r="C71" s="1"/>
      <c r="D71" s="1"/>
      <c r="E71" s="1"/>
      <c r="P71" s="1"/>
    </row>
    <row r="72">
      <c r="A72" s="1"/>
      <c r="C72" s="1"/>
      <c r="D72" s="1"/>
      <c r="E72" s="1"/>
      <c r="P72" s="1"/>
    </row>
    <row r="73">
      <c r="A73" s="1"/>
      <c r="C73" s="1"/>
      <c r="D73" s="1"/>
      <c r="E73" s="1"/>
      <c r="P73" s="1"/>
    </row>
    <row r="74">
      <c r="A74" s="1"/>
      <c r="C74" s="1"/>
      <c r="D74" s="1"/>
      <c r="E74" s="1"/>
      <c r="P74" s="1"/>
    </row>
    <row r="75">
      <c r="A75" s="1"/>
      <c r="C75" s="1"/>
      <c r="D75" s="1"/>
      <c r="E75" s="1"/>
      <c r="P75" s="1"/>
    </row>
    <row r="76">
      <c r="A76" s="1"/>
      <c r="C76" s="1"/>
      <c r="D76" s="1"/>
      <c r="E76" s="1"/>
      <c r="P76" s="1"/>
    </row>
    <row r="77">
      <c r="A77" s="1"/>
      <c r="C77" s="1"/>
      <c r="D77" s="1"/>
      <c r="E77" s="1"/>
      <c r="P77" s="1"/>
    </row>
    <row r="78">
      <c r="A78" s="1"/>
      <c r="C78" s="1"/>
      <c r="D78" s="1"/>
      <c r="E78" s="1"/>
      <c r="P78" s="1"/>
    </row>
    <row r="79">
      <c r="A79" s="1"/>
      <c r="C79" s="1"/>
      <c r="D79" s="1"/>
      <c r="E79" s="1"/>
      <c r="P79" s="1"/>
    </row>
    <row r="80">
      <c r="A80" s="1"/>
      <c r="C80" s="1"/>
      <c r="D80" s="1"/>
      <c r="E80" s="1"/>
      <c r="P80" s="1"/>
    </row>
    <row r="81">
      <c r="A81" s="1"/>
      <c r="C81" s="1"/>
      <c r="D81" s="1"/>
      <c r="E81" s="1"/>
      <c r="P81" s="1"/>
    </row>
    <row r="82">
      <c r="A82" s="1"/>
      <c r="C82" s="1"/>
      <c r="D82" s="1"/>
      <c r="E82" s="1"/>
      <c r="P82" s="1"/>
    </row>
    <row r="83">
      <c r="A83" s="1"/>
      <c r="C83" s="1"/>
      <c r="D83" s="1"/>
      <c r="E83" s="1"/>
      <c r="P83" s="1"/>
    </row>
    <row r="84">
      <c r="A84" s="1"/>
      <c r="C84" s="1"/>
      <c r="D84" s="1"/>
      <c r="E84" s="1"/>
      <c r="P84" s="1"/>
    </row>
    <row r="85">
      <c r="A85" s="1"/>
      <c r="C85" s="1"/>
      <c r="D85" s="1"/>
      <c r="E85" s="1"/>
      <c r="P85" s="1"/>
    </row>
    <row r="86">
      <c r="A86" s="1"/>
      <c r="C86" s="1"/>
      <c r="D86" s="1"/>
      <c r="E86" s="1"/>
      <c r="P86" s="1"/>
    </row>
    <row r="87">
      <c r="A87" s="1"/>
      <c r="C87" s="1"/>
      <c r="D87" s="1"/>
      <c r="E87" s="1"/>
      <c r="P87" s="1"/>
    </row>
    <row r="88">
      <c r="A88" s="1"/>
      <c r="C88" s="1"/>
      <c r="D88" s="1"/>
      <c r="E88" s="1"/>
      <c r="P88" s="1"/>
    </row>
    <row r="89">
      <c r="A89" s="1"/>
      <c r="C89" s="1"/>
      <c r="D89" s="1"/>
      <c r="E89" s="1"/>
      <c r="P89" s="1"/>
    </row>
    <row r="90">
      <c r="A90" s="1"/>
      <c r="C90" s="1"/>
      <c r="D90" s="1"/>
      <c r="E90" s="1"/>
      <c r="P90" s="1"/>
    </row>
    <row r="91">
      <c r="A91" s="1"/>
      <c r="C91" s="1"/>
      <c r="D91" s="1"/>
      <c r="E91" s="1"/>
      <c r="P91" s="1"/>
    </row>
    <row r="92">
      <c r="A92" s="1"/>
      <c r="C92" s="1"/>
      <c r="D92" s="1"/>
      <c r="E92" s="1"/>
      <c r="P92" s="1"/>
    </row>
    <row r="93">
      <c r="A93" s="1"/>
      <c r="C93" s="1"/>
      <c r="D93" s="1"/>
      <c r="E93" s="1"/>
      <c r="P93" s="1"/>
    </row>
    <row r="94">
      <c r="A94" s="1"/>
      <c r="C94" s="1"/>
      <c r="D94" s="1"/>
      <c r="E94" s="1"/>
      <c r="P94" s="1"/>
    </row>
    <row r="95">
      <c r="A95" s="1"/>
      <c r="C95" s="1"/>
      <c r="D95" s="1"/>
      <c r="E95" s="1"/>
      <c r="P95" s="1"/>
    </row>
    <row r="96">
      <c r="A96" s="1"/>
      <c r="C96" s="1"/>
      <c r="D96" s="1"/>
      <c r="E96" s="1"/>
      <c r="P96" s="1"/>
    </row>
    <row r="97">
      <c r="A97" s="1"/>
      <c r="C97" s="1"/>
      <c r="D97" s="1"/>
      <c r="E97" s="1"/>
      <c r="P97" s="1"/>
    </row>
    <row r="98">
      <c r="A98" s="1"/>
      <c r="C98" s="1"/>
      <c r="D98" s="1"/>
      <c r="E98" s="1"/>
      <c r="P98" s="1"/>
    </row>
    <row r="99">
      <c r="A99" s="1"/>
      <c r="C99" s="1"/>
      <c r="D99" s="1"/>
      <c r="E99" s="1"/>
      <c r="P99" s="1"/>
    </row>
    <row r="100">
      <c r="A100" s="1"/>
      <c r="C100" s="1"/>
      <c r="D100" s="1"/>
      <c r="E100" s="1"/>
      <c r="P100" s="1"/>
    </row>
    <row r="101">
      <c r="A101" s="1"/>
      <c r="C101" s="1"/>
      <c r="D101" s="1"/>
      <c r="E101" s="1"/>
      <c r="P101" s="1"/>
    </row>
    <row r="102">
      <c r="A102" s="1"/>
      <c r="C102" s="1"/>
      <c r="D102" s="1"/>
      <c r="E102" s="1"/>
      <c r="P102" s="1"/>
    </row>
    <row r="103">
      <c r="A103" s="1"/>
      <c r="C103" s="1"/>
      <c r="D103" s="1"/>
      <c r="E103" s="1"/>
      <c r="P103" s="1"/>
    </row>
    <row r="104">
      <c r="A104" s="1"/>
      <c r="C104" s="1"/>
      <c r="D104" s="1"/>
      <c r="E104" s="1"/>
      <c r="P104" s="1"/>
    </row>
    <row r="105">
      <c r="A105" s="1"/>
      <c r="C105" s="1"/>
      <c r="D105" s="1"/>
      <c r="E105" s="1"/>
      <c r="P105" s="1"/>
    </row>
    <row r="106">
      <c r="A106" s="1"/>
      <c r="C106" s="1"/>
      <c r="D106" s="1"/>
      <c r="E106" s="1"/>
      <c r="P106" s="1"/>
    </row>
    <row r="107">
      <c r="A107" s="1"/>
      <c r="C107" s="1"/>
      <c r="D107" s="1"/>
      <c r="E107" s="1"/>
      <c r="P107" s="1"/>
    </row>
    <row r="108">
      <c r="A108" s="1"/>
      <c r="C108" s="1"/>
      <c r="D108" s="1"/>
      <c r="E108" s="1"/>
      <c r="P108" s="1"/>
    </row>
    <row r="109">
      <c r="A109" s="1"/>
      <c r="C109" s="1"/>
      <c r="D109" s="1"/>
      <c r="E109" s="1"/>
      <c r="P109" s="1"/>
    </row>
    <row r="110">
      <c r="A110" s="1"/>
      <c r="C110" s="1"/>
      <c r="D110" s="1"/>
      <c r="E110" s="1"/>
      <c r="P110" s="1"/>
    </row>
    <row r="111">
      <c r="A111" s="1"/>
      <c r="C111" s="1"/>
      <c r="D111" s="1"/>
      <c r="E111" s="1"/>
      <c r="P111" s="1"/>
    </row>
    <row r="112">
      <c r="A112" s="1"/>
      <c r="C112" s="1"/>
      <c r="D112" s="1"/>
      <c r="E112" s="1"/>
      <c r="P112" s="1"/>
    </row>
    <row r="113">
      <c r="A113" s="1"/>
      <c r="C113" s="1"/>
      <c r="D113" s="1"/>
      <c r="E113" s="1"/>
      <c r="P113" s="1"/>
    </row>
    <row r="114">
      <c r="A114" s="1"/>
      <c r="C114" s="1"/>
      <c r="D114" s="1"/>
      <c r="E114" s="1"/>
      <c r="P114" s="1"/>
    </row>
    <row r="115">
      <c r="A115" s="1"/>
      <c r="C115" s="1"/>
      <c r="D115" s="1"/>
      <c r="E115" s="1"/>
      <c r="P115" s="1"/>
    </row>
    <row r="116">
      <c r="A116" s="1"/>
      <c r="C116" s="1"/>
      <c r="D116" s="1"/>
      <c r="E116" s="1"/>
      <c r="P116" s="1"/>
    </row>
    <row r="117">
      <c r="A117" s="1"/>
      <c r="C117" s="1"/>
      <c r="D117" s="1"/>
      <c r="E117" s="1"/>
      <c r="P117" s="1"/>
    </row>
    <row r="118">
      <c r="A118" s="1"/>
      <c r="C118" s="1"/>
      <c r="D118" s="1"/>
      <c r="E118" s="1"/>
      <c r="P118" s="1"/>
    </row>
    <row r="119">
      <c r="A119" s="1"/>
      <c r="C119" s="1"/>
      <c r="D119" s="1"/>
      <c r="E119" s="1"/>
      <c r="P119" s="1"/>
    </row>
    <row r="120">
      <c r="A120" s="1"/>
      <c r="C120" s="1"/>
      <c r="D120" s="1"/>
      <c r="E120" s="1"/>
      <c r="P120" s="1"/>
    </row>
    <row r="121">
      <c r="A121" s="1"/>
      <c r="C121" s="1"/>
      <c r="D121" s="1"/>
      <c r="E121" s="1"/>
      <c r="P121" s="1"/>
    </row>
    <row r="122">
      <c r="A122" s="1"/>
      <c r="C122" s="1"/>
      <c r="D122" s="1"/>
      <c r="E122" s="1"/>
      <c r="P122" s="1"/>
    </row>
    <row r="123">
      <c r="A123" s="1"/>
      <c r="C123" s="1"/>
      <c r="D123" s="1"/>
      <c r="E123" s="1"/>
      <c r="P123" s="1"/>
    </row>
    <row r="124">
      <c r="A124" s="1"/>
      <c r="C124" s="1"/>
      <c r="D124" s="1"/>
      <c r="E124" s="1"/>
      <c r="P124" s="1"/>
    </row>
    <row r="125">
      <c r="A125" s="1"/>
      <c r="C125" s="1"/>
      <c r="D125" s="1"/>
      <c r="E125" s="1"/>
      <c r="P125" s="1"/>
    </row>
    <row r="126">
      <c r="A126" s="1"/>
      <c r="C126" s="1"/>
      <c r="D126" s="1"/>
      <c r="E126" s="1"/>
      <c r="P126" s="1"/>
    </row>
    <row r="127">
      <c r="A127" s="1"/>
      <c r="C127" s="1"/>
      <c r="D127" s="1"/>
      <c r="E127" s="1"/>
      <c r="P127" s="1"/>
    </row>
    <row r="128">
      <c r="A128" s="1"/>
      <c r="C128" s="1"/>
      <c r="D128" s="1"/>
      <c r="E128" s="1"/>
      <c r="P128" s="1"/>
    </row>
    <row r="129">
      <c r="A129" s="1"/>
      <c r="C129" s="1"/>
      <c r="D129" s="1"/>
      <c r="E129" s="1"/>
      <c r="P129" s="1"/>
    </row>
    <row r="130">
      <c r="A130" s="1"/>
      <c r="C130" s="1"/>
      <c r="D130" s="1"/>
      <c r="E130" s="1"/>
      <c r="P130" s="1"/>
    </row>
    <row r="131">
      <c r="A131" s="1"/>
      <c r="C131" s="1"/>
      <c r="D131" s="1"/>
      <c r="E131" s="1"/>
      <c r="P131" s="1"/>
    </row>
    <row r="132">
      <c r="A132" s="1"/>
      <c r="C132" s="1"/>
      <c r="D132" s="1"/>
      <c r="E132" s="1"/>
      <c r="P132" s="1"/>
    </row>
    <row r="133">
      <c r="A133" s="1"/>
      <c r="C133" s="1"/>
      <c r="D133" s="1"/>
      <c r="E133" s="1"/>
      <c r="P133" s="1"/>
    </row>
    <row r="134">
      <c r="A134" s="1"/>
      <c r="C134" s="1"/>
      <c r="D134" s="1"/>
      <c r="E134" s="1"/>
      <c r="P134" s="1"/>
    </row>
    <row r="135">
      <c r="A135" s="1"/>
      <c r="C135" s="1"/>
      <c r="D135" s="1"/>
      <c r="E135" s="1"/>
      <c r="P135" s="1"/>
    </row>
    <row r="136">
      <c r="A136" s="1"/>
      <c r="C136" s="1"/>
      <c r="D136" s="1"/>
      <c r="E136" s="1"/>
      <c r="P136" s="1"/>
    </row>
    <row r="137">
      <c r="A137" s="1"/>
      <c r="C137" s="1"/>
      <c r="D137" s="1"/>
      <c r="E137" s="1"/>
      <c r="P137" s="1"/>
    </row>
    <row r="138">
      <c r="A138" s="1"/>
      <c r="C138" s="1"/>
      <c r="D138" s="1"/>
      <c r="E138" s="1"/>
      <c r="P138" s="1"/>
    </row>
    <row r="139">
      <c r="A139" s="1"/>
      <c r="C139" s="1"/>
      <c r="D139" s="1"/>
      <c r="E139" s="1"/>
      <c r="P139" s="1"/>
    </row>
    <row r="140">
      <c r="A140" s="1"/>
      <c r="C140" s="1"/>
      <c r="D140" s="1"/>
      <c r="E140" s="1"/>
      <c r="P140" s="1"/>
    </row>
    <row r="141">
      <c r="A141" s="1"/>
      <c r="C141" s="1"/>
      <c r="D141" s="1"/>
      <c r="E141" s="1"/>
      <c r="P141" s="1"/>
    </row>
    <row r="142">
      <c r="A142" s="1"/>
      <c r="C142" s="1"/>
      <c r="D142" s="1"/>
      <c r="E142" s="1"/>
      <c r="P142" s="1"/>
    </row>
    <row r="143">
      <c r="A143" s="1"/>
      <c r="C143" s="1"/>
      <c r="D143" s="1"/>
      <c r="E143" s="1"/>
      <c r="P143" s="1"/>
    </row>
    <row r="144">
      <c r="A144" s="1"/>
      <c r="C144" s="1"/>
      <c r="D144" s="1"/>
      <c r="E144" s="1"/>
      <c r="P144" s="1"/>
    </row>
    <row r="145">
      <c r="A145" s="1"/>
      <c r="C145" s="1"/>
      <c r="D145" s="1"/>
      <c r="E145" s="1"/>
      <c r="P145" s="1"/>
    </row>
    <row r="146">
      <c r="A146" s="1"/>
      <c r="C146" s="1"/>
      <c r="D146" s="1"/>
      <c r="E146" s="1"/>
      <c r="P146" s="1"/>
    </row>
    <row r="147">
      <c r="A147" s="1"/>
      <c r="C147" s="1"/>
      <c r="D147" s="1"/>
      <c r="E147" s="1"/>
      <c r="P147" s="1"/>
    </row>
    <row r="148">
      <c r="A148" s="1"/>
      <c r="C148" s="1"/>
      <c r="D148" s="1"/>
      <c r="E148" s="1"/>
      <c r="P148" s="1"/>
    </row>
    <row r="149">
      <c r="A149" s="1"/>
      <c r="C149" s="1"/>
      <c r="D149" s="1"/>
      <c r="E149" s="1"/>
      <c r="P149" s="1"/>
    </row>
    <row r="150">
      <c r="A150" s="1"/>
      <c r="C150" s="1"/>
      <c r="D150" s="1"/>
      <c r="E150" s="1"/>
      <c r="P150" s="1"/>
    </row>
    <row r="151">
      <c r="A151" s="1"/>
      <c r="C151" s="1"/>
      <c r="D151" s="1"/>
      <c r="E151" s="1"/>
      <c r="P151" s="1"/>
    </row>
    <row r="152">
      <c r="A152" s="1"/>
      <c r="C152" s="1"/>
      <c r="D152" s="1"/>
      <c r="E152" s="1"/>
      <c r="P152" s="1"/>
    </row>
    <row r="153">
      <c r="A153" s="1"/>
      <c r="C153" s="1"/>
      <c r="D153" s="1"/>
      <c r="E153" s="1"/>
      <c r="P153" s="1"/>
    </row>
    <row r="154">
      <c r="A154" s="1"/>
      <c r="C154" s="1"/>
      <c r="D154" s="1"/>
      <c r="E154" s="1"/>
      <c r="P154" s="1"/>
    </row>
    <row r="155">
      <c r="A155" s="1"/>
      <c r="C155" s="1"/>
      <c r="D155" s="1"/>
      <c r="E155" s="1"/>
      <c r="P155" s="1"/>
    </row>
    <row r="156">
      <c r="A156" s="1"/>
      <c r="C156" s="1"/>
      <c r="D156" s="1"/>
      <c r="E156" s="1"/>
      <c r="P156" s="1"/>
    </row>
    <row r="157">
      <c r="A157" s="1"/>
      <c r="C157" s="1"/>
      <c r="D157" s="1"/>
      <c r="E157" s="1"/>
      <c r="P157" s="1"/>
    </row>
    <row r="158">
      <c r="A158" s="1"/>
      <c r="C158" s="1"/>
      <c r="D158" s="1"/>
      <c r="E158" s="1"/>
      <c r="P158" s="1"/>
    </row>
    <row r="159">
      <c r="A159" s="1"/>
      <c r="C159" s="1"/>
      <c r="D159" s="1"/>
      <c r="E159" s="1"/>
      <c r="P159" s="1"/>
    </row>
    <row r="160">
      <c r="A160" s="1"/>
      <c r="C160" s="1"/>
      <c r="D160" s="1"/>
      <c r="E160" s="1"/>
      <c r="P160" s="1"/>
    </row>
    <row r="161">
      <c r="A161" s="1"/>
      <c r="C161" s="1"/>
      <c r="D161" s="1"/>
      <c r="E161" s="1"/>
      <c r="P161" s="1"/>
    </row>
    <row r="162">
      <c r="A162" s="1"/>
      <c r="C162" s="1"/>
      <c r="D162" s="1"/>
      <c r="E162" s="1"/>
      <c r="P162" s="1"/>
    </row>
    <row r="163">
      <c r="A163" s="1"/>
      <c r="C163" s="1"/>
      <c r="D163" s="1"/>
      <c r="E163" s="1"/>
      <c r="P163" s="1"/>
    </row>
    <row r="164">
      <c r="A164" s="1"/>
      <c r="C164" s="1"/>
      <c r="D164" s="1"/>
      <c r="E164" s="1"/>
      <c r="P164" s="1"/>
    </row>
    <row r="165">
      <c r="A165" s="1"/>
      <c r="C165" s="1"/>
      <c r="D165" s="1"/>
      <c r="E165" s="1"/>
      <c r="P165" s="1"/>
    </row>
    <row r="166">
      <c r="A166" s="1"/>
      <c r="C166" s="1"/>
      <c r="D166" s="1"/>
      <c r="E166" s="1"/>
      <c r="P166" s="1"/>
    </row>
    <row r="167">
      <c r="A167" s="1"/>
      <c r="C167" s="1"/>
      <c r="D167" s="1"/>
      <c r="E167" s="1"/>
      <c r="P167" s="1"/>
    </row>
    <row r="168">
      <c r="A168" s="1"/>
      <c r="C168" s="1"/>
      <c r="D168" s="1"/>
      <c r="E168" s="1"/>
      <c r="P168" s="1"/>
    </row>
    <row r="169">
      <c r="A169" s="1"/>
      <c r="C169" s="1"/>
      <c r="D169" s="1"/>
      <c r="E169" s="1"/>
      <c r="P169" s="1"/>
    </row>
    <row r="170">
      <c r="A170" s="1"/>
      <c r="C170" s="1"/>
      <c r="D170" s="1"/>
      <c r="E170" s="1"/>
      <c r="P170" s="1"/>
    </row>
    <row r="171">
      <c r="A171" s="1"/>
      <c r="C171" s="1"/>
      <c r="D171" s="1"/>
      <c r="E171" s="1"/>
      <c r="P171" s="1"/>
    </row>
    <row r="172">
      <c r="A172" s="1"/>
      <c r="C172" s="1"/>
      <c r="D172" s="1"/>
      <c r="E172" s="1"/>
      <c r="P172" s="1"/>
    </row>
    <row r="173">
      <c r="A173" s="1"/>
      <c r="C173" s="1"/>
      <c r="D173" s="1"/>
      <c r="E173" s="1"/>
      <c r="P173" s="1"/>
    </row>
    <row r="174">
      <c r="A174" s="1"/>
      <c r="C174" s="1"/>
      <c r="D174" s="1"/>
      <c r="E174" s="1"/>
      <c r="P174" s="1"/>
    </row>
    <row r="175">
      <c r="A175" s="1"/>
      <c r="C175" s="1"/>
      <c r="D175" s="1"/>
      <c r="E175" s="1"/>
      <c r="P175" s="1"/>
    </row>
    <row r="176">
      <c r="A176" s="1"/>
      <c r="C176" s="1"/>
      <c r="D176" s="1"/>
      <c r="E176" s="1"/>
      <c r="P176" s="1"/>
    </row>
    <row r="177">
      <c r="A177" s="1"/>
      <c r="C177" s="1"/>
      <c r="D177" s="1"/>
      <c r="E177" s="1"/>
      <c r="P177" s="1"/>
    </row>
    <row r="178">
      <c r="A178" s="1"/>
      <c r="C178" s="1"/>
      <c r="D178" s="1"/>
      <c r="E178" s="1"/>
      <c r="P178" s="1"/>
    </row>
    <row r="179">
      <c r="A179" s="1"/>
      <c r="C179" s="1"/>
      <c r="D179" s="1"/>
      <c r="E179" s="1"/>
      <c r="P179" s="1"/>
    </row>
    <row r="180">
      <c r="A180" s="1"/>
      <c r="C180" s="1"/>
      <c r="D180" s="1"/>
      <c r="E180" s="1"/>
      <c r="P180" s="1"/>
    </row>
    <row r="181">
      <c r="A181" s="1"/>
      <c r="C181" s="1"/>
      <c r="D181" s="1"/>
      <c r="E181" s="1"/>
      <c r="P181" s="1"/>
    </row>
    <row r="182">
      <c r="A182" s="1"/>
      <c r="C182" s="1"/>
      <c r="D182" s="1"/>
      <c r="E182" s="1"/>
      <c r="P182" s="1"/>
    </row>
    <row r="183">
      <c r="A183" s="1"/>
      <c r="C183" s="1"/>
      <c r="D183" s="1"/>
      <c r="E183" s="1"/>
      <c r="P183" s="1"/>
    </row>
    <row r="184">
      <c r="A184" s="1"/>
      <c r="C184" s="1"/>
      <c r="D184" s="1"/>
      <c r="E184" s="1"/>
      <c r="P184" s="1"/>
    </row>
    <row r="185">
      <c r="A185" s="1"/>
      <c r="C185" s="1"/>
      <c r="D185" s="1"/>
      <c r="E185" s="1"/>
      <c r="P185" s="1"/>
    </row>
    <row r="186">
      <c r="A186" s="1"/>
      <c r="C186" s="1"/>
      <c r="D186" s="1"/>
      <c r="E186" s="1"/>
      <c r="P186" s="1"/>
    </row>
    <row r="187">
      <c r="A187" s="1"/>
      <c r="C187" s="1"/>
      <c r="D187" s="1"/>
      <c r="E187" s="1"/>
      <c r="P187" s="1"/>
    </row>
    <row r="188">
      <c r="A188" s="1"/>
      <c r="C188" s="1"/>
      <c r="D188" s="1"/>
      <c r="E188" s="1"/>
      <c r="P188" s="1"/>
    </row>
    <row r="189">
      <c r="A189" s="1"/>
      <c r="C189" s="1"/>
      <c r="D189" s="1"/>
      <c r="E189" s="1"/>
      <c r="P189" s="1"/>
    </row>
    <row r="190">
      <c r="A190" s="1"/>
      <c r="C190" s="1"/>
      <c r="D190" s="1"/>
      <c r="E190" s="1"/>
      <c r="P190" s="1"/>
    </row>
    <row r="191">
      <c r="A191" s="1"/>
      <c r="C191" s="1"/>
      <c r="D191" s="1"/>
      <c r="E191" s="1"/>
      <c r="P191" s="1"/>
    </row>
    <row r="192">
      <c r="A192" s="1"/>
      <c r="C192" s="1"/>
      <c r="D192" s="1"/>
      <c r="E192" s="1"/>
      <c r="P192" s="1"/>
    </row>
    <row r="193">
      <c r="A193" s="1"/>
      <c r="C193" s="1"/>
      <c r="D193" s="1"/>
      <c r="E193" s="1"/>
      <c r="P193" s="1"/>
    </row>
    <row r="194">
      <c r="A194" s="1"/>
      <c r="C194" s="1"/>
      <c r="D194" s="1"/>
      <c r="E194" s="1"/>
      <c r="P194" s="1"/>
    </row>
    <row r="195">
      <c r="A195" s="1"/>
      <c r="C195" s="1"/>
      <c r="D195" s="1"/>
      <c r="E195" s="1"/>
      <c r="P195" s="1"/>
    </row>
    <row r="196">
      <c r="A196" s="1"/>
      <c r="C196" s="1"/>
      <c r="D196" s="1"/>
      <c r="E196" s="1"/>
      <c r="P196" s="1"/>
    </row>
    <row r="197">
      <c r="A197" s="1"/>
      <c r="C197" s="1"/>
      <c r="D197" s="1"/>
      <c r="E197" s="1"/>
      <c r="P197" s="1"/>
    </row>
    <row r="198">
      <c r="A198" s="1"/>
      <c r="C198" s="1"/>
      <c r="D198" s="1"/>
      <c r="E198" s="1"/>
      <c r="P198" s="1"/>
    </row>
    <row r="199">
      <c r="A199" s="1"/>
      <c r="C199" s="1"/>
      <c r="D199" s="1"/>
      <c r="E199" s="1"/>
      <c r="P199" s="1"/>
    </row>
    <row r="200">
      <c r="A200" s="1"/>
      <c r="C200" s="1"/>
      <c r="D200" s="1"/>
      <c r="E200" s="1"/>
      <c r="P200" s="1"/>
    </row>
    <row r="201">
      <c r="A201" s="1"/>
      <c r="C201" s="1"/>
      <c r="D201" s="1"/>
      <c r="E201" s="1"/>
      <c r="P201" s="1"/>
    </row>
    <row r="202">
      <c r="A202" s="1"/>
      <c r="C202" s="1"/>
      <c r="D202" s="1"/>
      <c r="E202" s="1"/>
      <c r="P202" s="1"/>
    </row>
    <row r="203">
      <c r="A203" s="1"/>
      <c r="C203" s="1"/>
      <c r="D203" s="1"/>
      <c r="E203" s="1"/>
      <c r="P203" s="1"/>
    </row>
    <row r="204">
      <c r="A204" s="1"/>
      <c r="C204" s="1"/>
      <c r="D204" s="1"/>
      <c r="E204" s="1"/>
      <c r="P204" s="1"/>
    </row>
    <row r="205">
      <c r="A205" s="1"/>
      <c r="C205" s="1"/>
      <c r="D205" s="1"/>
      <c r="E205" s="1"/>
      <c r="P205" s="1"/>
    </row>
    <row r="206">
      <c r="A206" s="1"/>
      <c r="C206" s="1"/>
      <c r="D206" s="1"/>
      <c r="E206" s="1"/>
      <c r="P206" s="1"/>
    </row>
    <row r="207">
      <c r="A207" s="1"/>
      <c r="C207" s="1"/>
      <c r="D207" s="1"/>
      <c r="E207" s="1"/>
      <c r="P207" s="1"/>
    </row>
    <row r="208">
      <c r="A208" s="1"/>
      <c r="C208" s="1"/>
      <c r="D208" s="1"/>
      <c r="E208" s="1"/>
      <c r="P208" s="1"/>
    </row>
    <row r="209">
      <c r="A209" s="1"/>
      <c r="C209" s="1"/>
      <c r="D209" s="1"/>
      <c r="E209" s="1"/>
      <c r="P209" s="1"/>
    </row>
    <row r="210">
      <c r="A210" s="1"/>
      <c r="C210" s="1"/>
      <c r="D210" s="1"/>
      <c r="E210" s="1"/>
      <c r="P210" s="1"/>
    </row>
    <row r="211">
      <c r="A211" s="1"/>
      <c r="C211" s="1"/>
      <c r="D211" s="1"/>
      <c r="E211" s="1"/>
      <c r="P211" s="1"/>
    </row>
    <row r="212">
      <c r="A212" s="1"/>
      <c r="C212" s="1"/>
      <c r="D212" s="1"/>
      <c r="E212" s="1"/>
      <c r="P212" s="1"/>
    </row>
    <row r="213">
      <c r="A213" s="1"/>
      <c r="C213" s="1"/>
      <c r="D213" s="1"/>
      <c r="E213" s="1"/>
      <c r="P213" s="1"/>
    </row>
    <row r="214">
      <c r="A214" s="1"/>
      <c r="C214" s="1"/>
      <c r="D214" s="1"/>
      <c r="E214" s="1"/>
      <c r="P214" s="1"/>
    </row>
    <row r="215">
      <c r="A215" s="1"/>
      <c r="C215" s="1"/>
      <c r="D215" s="1"/>
      <c r="E215" s="1"/>
      <c r="P215" s="1"/>
    </row>
    <row r="216">
      <c r="A216" s="1"/>
      <c r="C216" s="1"/>
      <c r="D216" s="1"/>
      <c r="E216" s="1"/>
      <c r="P216" s="1"/>
    </row>
    <row r="217">
      <c r="A217" s="1"/>
      <c r="C217" s="1"/>
      <c r="D217" s="1"/>
      <c r="E217" s="1"/>
      <c r="P217" s="1"/>
    </row>
    <row r="218">
      <c r="A218" s="1"/>
      <c r="C218" s="1"/>
      <c r="D218" s="1"/>
      <c r="E218" s="1"/>
      <c r="P218" s="1"/>
    </row>
    <row r="219">
      <c r="A219" s="1"/>
      <c r="C219" s="1"/>
      <c r="D219" s="1"/>
      <c r="E219" s="1"/>
      <c r="P219" s="1"/>
    </row>
    <row r="220">
      <c r="A220" s="1"/>
      <c r="C220" s="1"/>
      <c r="D220" s="1"/>
      <c r="E220" s="1"/>
      <c r="P220" s="1"/>
    </row>
    <row r="221">
      <c r="A221" s="1"/>
      <c r="C221" s="1"/>
      <c r="D221" s="1"/>
      <c r="E221" s="1"/>
      <c r="P221" s="1"/>
    </row>
    <row r="222">
      <c r="A222" s="1"/>
      <c r="C222" s="1"/>
      <c r="D222" s="1"/>
      <c r="E222" s="1"/>
      <c r="P222" s="1"/>
    </row>
    <row r="223">
      <c r="A223" s="1"/>
      <c r="C223" s="1"/>
      <c r="D223" s="1"/>
      <c r="E223" s="1"/>
      <c r="P223" s="1"/>
    </row>
    <row r="224">
      <c r="A224" s="1"/>
      <c r="C224" s="1"/>
      <c r="D224" s="1"/>
      <c r="E224" s="1"/>
      <c r="P224" s="1"/>
    </row>
    <row r="225">
      <c r="A225" s="1"/>
      <c r="C225" s="1"/>
      <c r="D225" s="1"/>
      <c r="E225" s="1"/>
      <c r="P225" s="1"/>
    </row>
    <row r="226">
      <c r="A226" s="1"/>
      <c r="C226" s="1"/>
      <c r="D226" s="1"/>
      <c r="E226" s="1"/>
      <c r="P226" s="1"/>
    </row>
    <row r="227">
      <c r="A227" s="1"/>
      <c r="C227" s="1"/>
      <c r="D227" s="1"/>
      <c r="E227" s="1"/>
      <c r="P227" s="1"/>
    </row>
    <row r="228">
      <c r="A228" s="1"/>
      <c r="C228" s="1"/>
      <c r="D228" s="1"/>
      <c r="E228" s="1"/>
      <c r="P228" s="1"/>
    </row>
    <row r="229">
      <c r="A229" s="1"/>
      <c r="C229" s="1"/>
      <c r="D229" s="1"/>
      <c r="E229" s="1"/>
      <c r="P229" s="1"/>
    </row>
    <row r="230">
      <c r="A230" s="1"/>
      <c r="C230" s="1"/>
      <c r="D230" s="1"/>
      <c r="E230" s="1"/>
      <c r="P230" s="1"/>
    </row>
    <row r="231">
      <c r="A231" s="1"/>
      <c r="C231" s="1"/>
      <c r="D231" s="1"/>
      <c r="E231" s="1"/>
      <c r="P231" s="1"/>
    </row>
    <row r="232">
      <c r="A232" s="1"/>
      <c r="C232" s="1"/>
      <c r="D232" s="1"/>
      <c r="E232" s="1"/>
      <c r="P232" s="1"/>
    </row>
    <row r="233">
      <c r="A233" s="1"/>
      <c r="C233" s="1"/>
      <c r="D233" s="1"/>
      <c r="E233" s="1"/>
      <c r="P233" s="1"/>
    </row>
    <row r="234">
      <c r="A234" s="1"/>
      <c r="C234" s="1"/>
      <c r="D234" s="1"/>
      <c r="E234" s="1"/>
      <c r="P234" s="1"/>
    </row>
    <row r="235">
      <c r="A235" s="1"/>
      <c r="C235" s="1"/>
      <c r="D235" s="1"/>
      <c r="E235" s="1"/>
      <c r="P235" s="1"/>
    </row>
    <row r="236">
      <c r="A236" s="1"/>
      <c r="C236" s="1"/>
      <c r="D236" s="1"/>
      <c r="E236" s="1"/>
      <c r="P236" s="1"/>
    </row>
    <row r="237">
      <c r="A237" s="1"/>
      <c r="C237" s="1"/>
      <c r="D237" s="1"/>
      <c r="E237" s="1"/>
      <c r="P237" s="1"/>
    </row>
    <row r="238">
      <c r="A238" s="1"/>
      <c r="C238" s="1"/>
      <c r="D238" s="1"/>
      <c r="E238" s="1"/>
      <c r="P238" s="1"/>
    </row>
    <row r="239">
      <c r="A239" s="1"/>
      <c r="C239" s="1"/>
      <c r="D239" s="1"/>
      <c r="E239" s="1"/>
      <c r="P239" s="1"/>
    </row>
    <row r="240">
      <c r="A240" s="1"/>
      <c r="C240" s="1"/>
      <c r="D240" s="1"/>
      <c r="E240" s="1"/>
      <c r="P240" s="1"/>
    </row>
    <row r="241">
      <c r="A241" s="1"/>
      <c r="C241" s="1"/>
      <c r="D241" s="1"/>
      <c r="E241" s="1"/>
      <c r="P241" s="1"/>
    </row>
    <row r="242">
      <c r="A242" s="1"/>
      <c r="C242" s="1"/>
      <c r="D242" s="1"/>
      <c r="E242" s="1"/>
      <c r="P242" s="1"/>
    </row>
    <row r="243">
      <c r="A243" s="1"/>
      <c r="C243" s="1"/>
      <c r="D243" s="1"/>
      <c r="E243" s="1"/>
      <c r="P243" s="1"/>
    </row>
    <row r="244">
      <c r="A244" s="1"/>
      <c r="C244" s="1"/>
      <c r="D244" s="1"/>
      <c r="E244" s="1"/>
      <c r="P244" s="1"/>
    </row>
    <row r="245">
      <c r="A245" s="1"/>
      <c r="C245" s="1"/>
      <c r="D245" s="1"/>
      <c r="E245" s="1"/>
      <c r="P245" s="1"/>
    </row>
    <row r="246">
      <c r="A246" s="1"/>
      <c r="C246" s="1"/>
      <c r="D246" s="1"/>
      <c r="E246" s="1"/>
      <c r="P246" s="1"/>
    </row>
    <row r="247">
      <c r="A247" s="1"/>
      <c r="C247" s="1"/>
      <c r="D247" s="1"/>
      <c r="E247" s="1"/>
      <c r="P247" s="1"/>
    </row>
    <row r="248">
      <c r="A248" s="1"/>
      <c r="C248" s="1"/>
      <c r="D248" s="1"/>
      <c r="E248" s="1"/>
      <c r="P248" s="1"/>
    </row>
    <row r="249">
      <c r="A249" s="1"/>
      <c r="C249" s="1"/>
      <c r="D249" s="1"/>
      <c r="E249" s="1"/>
      <c r="P249" s="1"/>
    </row>
    <row r="250">
      <c r="A250" s="1"/>
      <c r="C250" s="1"/>
      <c r="D250" s="1"/>
      <c r="E250" s="1"/>
      <c r="P250" s="1"/>
    </row>
    <row r="251">
      <c r="A251" s="1"/>
      <c r="C251" s="1"/>
      <c r="D251" s="1"/>
      <c r="E251" s="1"/>
      <c r="P251" s="1"/>
    </row>
    <row r="252">
      <c r="A252" s="1"/>
      <c r="C252" s="1"/>
      <c r="D252" s="1"/>
      <c r="E252" s="1"/>
      <c r="P252" s="1"/>
    </row>
    <row r="253">
      <c r="A253" s="1"/>
      <c r="C253" s="1"/>
      <c r="D253" s="1"/>
      <c r="E253" s="1"/>
      <c r="P253" s="1"/>
    </row>
    <row r="254">
      <c r="A254" s="1"/>
      <c r="C254" s="1"/>
      <c r="D254" s="1"/>
      <c r="E254" s="1"/>
      <c r="P254" s="1"/>
    </row>
    <row r="255">
      <c r="A255" s="1"/>
      <c r="C255" s="1"/>
      <c r="D255" s="1"/>
      <c r="E255" s="1"/>
      <c r="P255" s="1"/>
    </row>
    <row r="256">
      <c r="A256" s="1"/>
      <c r="C256" s="1"/>
      <c r="D256" s="1"/>
      <c r="E256" s="1"/>
      <c r="P256" s="1"/>
    </row>
    <row r="257">
      <c r="A257" s="1"/>
      <c r="C257" s="1"/>
      <c r="D257" s="1"/>
      <c r="E257" s="1"/>
      <c r="P257" s="1"/>
    </row>
    <row r="258">
      <c r="A258" s="1"/>
      <c r="C258" s="1"/>
      <c r="D258" s="1"/>
      <c r="E258" s="1"/>
      <c r="P258" s="1"/>
    </row>
    <row r="259">
      <c r="A259" s="1"/>
      <c r="C259" s="1"/>
      <c r="D259" s="1"/>
      <c r="E259" s="1"/>
      <c r="P259" s="1"/>
    </row>
    <row r="260">
      <c r="A260" s="1"/>
      <c r="C260" s="1"/>
      <c r="D260" s="1"/>
      <c r="E260" s="1"/>
      <c r="P260" s="1"/>
    </row>
    <row r="261">
      <c r="A261" s="1"/>
      <c r="C261" s="1"/>
      <c r="D261" s="1"/>
      <c r="E261" s="1"/>
      <c r="P261" s="1"/>
    </row>
    <row r="262">
      <c r="A262" s="1"/>
      <c r="C262" s="1"/>
      <c r="D262" s="1"/>
      <c r="E262" s="1"/>
      <c r="P262" s="1"/>
    </row>
    <row r="263">
      <c r="A263" s="1"/>
      <c r="C263" s="1"/>
      <c r="D263" s="1"/>
      <c r="E263" s="1"/>
      <c r="P263" s="1"/>
    </row>
    <row r="264">
      <c r="A264" s="1"/>
      <c r="C264" s="1"/>
      <c r="D264" s="1"/>
      <c r="E264" s="1"/>
      <c r="P264" s="1"/>
    </row>
    <row r="265">
      <c r="A265" s="1"/>
      <c r="C265" s="1"/>
      <c r="D265" s="1"/>
      <c r="E265" s="1"/>
      <c r="P265" s="1"/>
    </row>
    <row r="266">
      <c r="A266" s="1"/>
      <c r="C266" s="1"/>
      <c r="D266" s="1"/>
      <c r="E266" s="1"/>
      <c r="P266" s="1"/>
    </row>
    <row r="267">
      <c r="A267" s="1"/>
      <c r="C267" s="1"/>
      <c r="D267" s="1"/>
      <c r="E267" s="1"/>
      <c r="P267" s="1"/>
    </row>
    <row r="268">
      <c r="A268" s="1"/>
      <c r="C268" s="1"/>
      <c r="D268" s="1"/>
      <c r="E268" s="1"/>
      <c r="P268" s="1"/>
    </row>
    <row r="269">
      <c r="A269" s="1"/>
      <c r="C269" s="1"/>
      <c r="D269" s="1"/>
      <c r="E269" s="1"/>
      <c r="P269" s="1"/>
    </row>
    <row r="270">
      <c r="A270" s="1"/>
      <c r="C270" s="1"/>
      <c r="D270" s="1"/>
      <c r="E270" s="1"/>
      <c r="P270" s="1"/>
    </row>
    <row r="271">
      <c r="A271" s="1"/>
      <c r="C271" s="1"/>
      <c r="D271" s="1"/>
      <c r="E271" s="1"/>
      <c r="P271" s="1"/>
    </row>
    <row r="272">
      <c r="A272" s="1"/>
      <c r="C272" s="1"/>
      <c r="D272" s="1"/>
      <c r="E272" s="1"/>
      <c r="P272" s="1"/>
    </row>
    <row r="273">
      <c r="A273" s="1"/>
      <c r="C273" s="1"/>
      <c r="D273" s="1"/>
      <c r="E273" s="1"/>
      <c r="P273" s="1"/>
    </row>
    <row r="274">
      <c r="A274" s="1"/>
      <c r="C274" s="1"/>
      <c r="D274" s="1"/>
      <c r="E274" s="1"/>
      <c r="P274" s="1"/>
    </row>
    <row r="275">
      <c r="A275" s="1"/>
      <c r="C275" s="1"/>
      <c r="D275" s="1"/>
      <c r="E275" s="1"/>
      <c r="P275" s="1"/>
    </row>
    <row r="276">
      <c r="A276" s="1"/>
      <c r="C276" s="1"/>
      <c r="D276" s="1"/>
      <c r="E276" s="1"/>
      <c r="P276" s="1"/>
    </row>
    <row r="277">
      <c r="A277" s="1"/>
      <c r="C277" s="1"/>
      <c r="D277" s="1"/>
      <c r="E277" s="1"/>
      <c r="P277" s="1"/>
    </row>
    <row r="278">
      <c r="A278" s="1"/>
      <c r="C278" s="1"/>
      <c r="D278" s="1"/>
      <c r="E278" s="1"/>
      <c r="P278" s="1"/>
    </row>
    <row r="279">
      <c r="A279" s="1"/>
      <c r="C279" s="1"/>
      <c r="D279" s="1"/>
      <c r="E279" s="1"/>
      <c r="P279" s="1"/>
    </row>
    <row r="280">
      <c r="A280" s="1"/>
      <c r="C280" s="1"/>
      <c r="D280" s="1"/>
      <c r="E280" s="1"/>
      <c r="P280" s="1"/>
    </row>
    <row r="281">
      <c r="A281" s="1"/>
      <c r="C281" s="1"/>
      <c r="D281" s="1"/>
      <c r="E281" s="1"/>
      <c r="P281" s="1"/>
    </row>
    <row r="282">
      <c r="A282" s="1"/>
      <c r="C282" s="1"/>
      <c r="D282" s="1"/>
      <c r="E282" s="1"/>
      <c r="P282" s="1"/>
    </row>
    <row r="283">
      <c r="A283" s="1"/>
      <c r="C283" s="1"/>
      <c r="D283" s="1"/>
      <c r="E283" s="1"/>
      <c r="P283" s="1"/>
    </row>
    <row r="284">
      <c r="A284" s="1"/>
      <c r="C284" s="1"/>
      <c r="D284" s="1"/>
      <c r="E284" s="1"/>
      <c r="P284" s="1"/>
    </row>
    <row r="285">
      <c r="A285" s="1"/>
      <c r="C285" s="1"/>
      <c r="D285" s="1"/>
      <c r="E285" s="1"/>
      <c r="P285" s="1"/>
    </row>
    <row r="286">
      <c r="A286" s="1"/>
      <c r="C286" s="1"/>
      <c r="D286" s="1"/>
      <c r="E286" s="1"/>
      <c r="P286" s="1"/>
    </row>
    <row r="287">
      <c r="A287" s="1"/>
      <c r="C287" s="1"/>
      <c r="D287" s="1"/>
      <c r="E287" s="1"/>
      <c r="P287" s="1"/>
    </row>
    <row r="288">
      <c r="A288" s="1"/>
      <c r="C288" s="1"/>
      <c r="D288" s="1"/>
      <c r="E288" s="1"/>
      <c r="P288" s="1"/>
    </row>
    <row r="289">
      <c r="A289" s="1"/>
      <c r="C289" s="1"/>
      <c r="D289" s="1"/>
      <c r="E289" s="1"/>
      <c r="P289" s="1"/>
    </row>
    <row r="290">
      <c r="A290" s="1"/>
      <c r="C290" s="1"/>
      <c r="D290" s="1"/>
      <c r="E290" s="1"/>
      <c r="P290" s="1"/>
    </row>
    <row r="291">
      <c r="A291" s="1"/>
      <c r="C291" s="1"/>
      <c r="D291" s="1"/>
      <c r="E291" s="1"/>
      <c r="P291" s="1"/>
    </row>
    <row r="292">
      <c r="A292" s="1"/>
      <c r="C292" s="1"/>
      <c r="D292" s="1"/>
      <c r="E292" s="1"/>
      <c r="P292" s="1"/>
    </row>
    <row r="293">
      <c r="A293" s="1"/>
      <c r="C293" s="1"/>
      <c r="D293" s="1"/>
      <c r="E293" s="1"/>
      <c r="P293" s="1"/>
    </row>
    <row r="294">
      <c r="A294" s="1"/>
      <c r="C294" s="1"/>
      <c r="D294" s="1"/>
      <c r="E294" s="1"/>
      <c r="P294" s="1"/>
    </row>
    <row r="295">
      <c r="A295" s="1"/>
      <c r="C295" s="1"/>
      <c r="D295" s="1"/>
      <c r="E295" s="1"/>
      <c r="P295" s="1"/>
    </row>
    <row r="296">
      <c r="A296" s="1"/>
      <c r="C296" s="1"/>
      <c r="D296" s="1"/>
      <c r="E296" s="1"/>
      <c r="P296" s="1"/>
    </row>
    <row r="297">
      <c r="A297" s="1"/>
      <c r="C297" s="1"/>
      <c r="D297" s="1"/>
      <c r="E297" s="1"/>
      <c r="P297" s="1"/>
    </row>
    <row r="298">
      <c r="A298" s="1"/>
      <c r="C298" s="1"/>
      <c r="D298" s="1"/>
      <c r="E298" s="1"/>
      <c r="P298" s="1"/>
    </row>
    <row r="299">
      <c r="A299" s="1"/>
      <c r="C299" s="1"/>
      <c r="D299" s="1"/>
      <c r="E299" s="1"/>
      <c r="P299" s="1"/>
    </row>
    <row r="300">
      <c r="A300" s="1"/>
      <c r="C300" s="1"/>
      <c r="D300" s="1"/>
      <c r="E300" s="1"/>
      <c r="P300" s="1"/>
    </row>
    <row r="301">
      <c r="A301" s="1"/>
      <c r="C301" s="1"/>
      <c r="D301" s="1"/>
      <c r="E301" s="1"/>
      <c r="P301" s="1"/>
    </row>
    <row r="302">
      <c r="A302" s="1"/>
      <c r="C302" s="1"/>
      <c r="D302" s="1"/>
      <c r="E302" s="1"/>
      <c r="P302" s="1"/>
    </row>
    <row r="303">
      <c r="A303" s="1"/>
      <c r="C303" s="1"/>
      <c r="D303" s="1"/>
      <c r="E303" s="1"/>
      <c r="P303" s="1"/>
    </row>
    <row r="304">
      <c r="A304" s="1"/>
      <c r="C304" s="1"/>
      <c r="D304" s="1"/>
      <c r="E304" s="1"/>
      <c r="P304" s="1"/>
    </row>
    <row r="305">
      <c r="A305" s="1"/>
      <c r="C305" s="1"/>
      <c r="D305" s="1"/>
      <c r="E305" s="1"/>
      <c r="P305" s="1"/>
    </row>
    <row r="306">
      <c r="A306" s="1"/>
      <c r="C306" s="1"/>
      <c r="D306" s="1"/>
      <c r="E306" s="1"/>
      <c r="P306" s="1"/>
    </row>
    <row r="307">
      <c r="A307" s="1"/>
      <c r="C307" s="1"/>
      <c r="D307" s="1"/>
      <c r="E307" s="1"/>
      <c r="P307" s="1"/>
    </row>
    <row r="308">
      <c r="A308" s="1"/>
      <c r="C308" s="1"/>
      <c r="D308" s="1"/>
      <c r="E308" s="1"/>
      <c r="P308" s="1"/>
    </row>
    <row r="309">
      <c r="A309" s="1"/>
      <c r="C309" s="1"/>
      <c r="D309" s="1"/>
      <c r="E309" s="1"/>
      <c r="P309" s="1"/>
    </row>
    <row r="310">
      <c r="A310" s="1"/>
      <c r="C310" s="1"/>
      <c r="D310" s="1"/>
      <c r="E310" s="1"/>
      <c r="P310" s="1"/>
    </row>
    <row r="311">
      <c r="A311" s="1"/>
      <c r="C311" s="1"/>
      <c r="D311" s="1"/>
      <c r="E311" s="1"/>
      <c r="P311" s="1"/>
    </row>
    <row r="312">
      <c r="A312" s="1"/>
      <c r="C312" s="1"/>
      <c r="D312" s="1"/>
      <c r="E312" s="1"/>
      <c r="P312" s="1"/>
    </row>
    <row r="313">
      <c r="A313" s="1"/>
      <c r="C313" s="1"/>
      <c r="D313" s="1"/>
      <c r="E313" s="1"/>
      <c r="P313" s="1"/>
    </row>
    <row r="314">
      <c r="A314" s="1"/>
      <c r="C314" s="1"/>
      <c r="D314" s="1"/>
      <c r="E314" s="1"/>
      <c r="P314" s="1"/>
    </row>
    <row r="315">
      <c r="A315" s="1"/>
      <c r="C315" s="1"/>
      <c r="D315" s="1"/>
      <c r="E315" s="1"/>
      <c r="P315" s="1"/>
    </row>
    <row r="316">
      <c r="A316" s="1"/>
      <c r="C316" s="1"/>
      <c r="D316" s="1"/>
      <c r="E316" s="1"/>
      <c r="P316" s="1"/>
    </row>
    <row r="317">
      <c r="A317" s="1"/>
      <c r="C317" s="1"/>
      <c r="D317" s="1"/>
      <c r="E317" s="1"/>
      <c r="P317" s="1"/>
    </row>
    <row r="318">
      <c r="A318" s="1"/>
      <c r="C318" s="1"/>
      <c r="D318" s="1"/>
      <c r="E318" s="1"/>
      <c r="P318" s="1"/>
    </row>
    <row r="319">
      <c r="A319" s="1"/>
      <c r="C319" s="1"/>
      <c r="D319" s="1"/>
      <c r="E319" s="1"/>
      <c r="P319" s="1"/>
    </row>
    <row r="320">
      <c r="A320" s="1"/>
      <c r="C320" s="1"/>
      <c r="D320" s="1"/>
      <c r="E320" s="1"/>
      <c r="P320" s="1"/>
    </row>
    <row r="321">
      <c r="A321" s="1"/>
      <c r="C321" s="1"/>
      <c r="D321" s="1"/>
      <c r="E321" s="1"/>
      <c r="P321" s="1"/>
    </row>
    <row r="322">
      <c r="A322" s="1"/>
      <c r="C322" s="1"/>
      <c r="D322" s="1"/>
      <c r="E322" s="1"/>
      <c r="P322" s="1"/>
    </row>
    <row r="323">
      <c r="A323" s="1"/>
      <c r="C323" s="1"/>
      <c r="D323" s="1"/>
      <c r="E323" s="1"/>
      <c r="P323" s="1"/>
    </row>
    <row r="324">
      <c r="A324" s="1"/>
      <c r="C324" s="1"/>
      <c r="D324" s="1"/>
      <c r="E324" s="1"/>
      <c r="P324" s="1"/>
    </row>
    <row r="325">
      <c r="A325" s="1"/>
      <c r="C325" s="1"/>
      <c r="D325" s="1"/>
      <c r="E325" s="1"/>
      <c r="P325" s="1"/>
    </row>
    <row r="326">
      <c r="A326" s="1"/>
      <c r="C326" s="1"/>
      <c r="D326" s="1"/>
      <c r="E326" s="1"/>
      <c r="P326" s="1"/>
    </row>
    <row r="327">
      <c r="A327" s="1"/>
      <c r="C327" s="1"/>
      <c r="D327" s="1"/>
      <c r="E327" s="1"/>
      <c r="P327" s="1"/>
    </row>
    <row r="328">
      <c r="A328" s="1"/>
      <c r="C328" s="1"/>
      <c r="D328" s="1"/>
      <c r="E328" s="1"/>
      <c r="P328" s="1"/>
    </row>
    <row r="329">
      <c r="A329" s="1"/>
      <c r="C329" s="1"/>
      <c r="D329" s="1"/>
      <c r="E329" s="1"/>
      <c r="P329" s="1"/>
    </row>
    <row r="330">
      <c r="A330" s="1"/>
      <c r="C330" s="1"/>
      <c r="D330" s="1"/>
      <c r="E330" s="1"/>
      <c r="P330" s="1"/>
    </row>
    <row r="331">
      <c r="A331" s="1"/>
      <c r="C331" s="1"/>
      <c r="D331" s="1"/>
      <c r="E331" s="1"/>
      <c r="P331" s="1"/>
    </row>
    <row r="332">
      <c r="A332" s="1"/>
      <c r="C332" s="1"/>
      <c r="D332" s="1"/>
      <c r="E332" s="1"/>
      <c r="P332" s="1"/>
    </row>
    <row r="333">
      <c r="A333" s="1"/>
      <c r="C333" s="1"/>
      <c r="D333" s="1"/>
      <c r="E333" s="1"/>
      <c r="P333" s="1"/>
    </row>
    <row r="334">
      <c r="A334" s="1"/>
      <c r="C334" s="1"/>
      <c r="D334" s="1"/>
      <c r="E334" s="1"/>
      <c r="P334" s="1"/>
    </row>
    <row r="335">
      <c r="A335" s="1"/>
      <c r="C335" s="1"/>
      <c r="D335" s="1"/>
      <c r="E335" s="1"/>
      <c r="P335" s="1"/>
    </row>
    <row r="336">
      <c r="A336" s="1"/>
      <c r="C336" s="1"/>
      <c r="D336" s="1"/>
      <c r="E336" s="1"/>
      <c r="P336" s="1"/>
    </row>
    <row r="337">
      <c r="A337" s="1"/>
      <c r="C337" s="1"/>
      <c r="D337" s="1"/>
      <c r="E337" s="1"/>
      <c r="P337" s="1"/>
    </row>
    <row r="338">
      <c r="A338" s="1"/>
      <c r="C338" s="1"/>
      <c r="D338" s="1"/>
      <c r="E338" s="1"/>
      <c r="P338" s="1"/>
    </row>
    <row r="339">
      <c r="A339" s="1"/>
      <c r="C339" s="1"/>
      <c r="D339" s="1"/>
      <c r="E339" s="1"/>
      <c r="P339" s="1"/>
    </row>
    <row r="340">
      <c r="A340" s="1"/>
      <c r="C340" s="1"/>
      <c r="D340" s="1"/>
      <c r="E340" s="1"/>
      <c r="P340" s="1"/>
    </row>
    <row r="341">
      <c r="A341" s="1"/>
      <c r="C341" s="1"/>
      <c r="D341" s="1"/>
      <c r="E341" s="1"/>
      <c r="P341" s="1"/>
    </row>
    <row r="342">
      <c r="A342" s="1"/>
      <c r="C342" s="1"/>
      <c r="D342" s="1"/>
      <c r="E342" s="1"/>
      <c r="P342" s="1"/>
    </row>
    <row r="343">
      <c r="A343" s="1"/>
      <c r="C343" s="1"/>
      <c r="D343" s="1"/>
      <c r="E343" s="1"/>
      <c r="P343" s="1"/>
    </row>
    <row r="344">
      <c r="A344" s="1"/>
      <c r="C344" s="1"/>
      <c r="D344" s="1"/>
      <c r="E344" s="1"/>
      <c r="P344" s="1"/>
    </row>
    <row r="345">
      <c r="A345" s="1"/>
      <c r="C345" s="1"/>
      <c r="D345" s="1"/>
      <c r="E345" s="1"/>
      <c r="P345" s="1"/>
    </row>
    <row r="346">
      <c r="A346" s="1"/>
      <c r="C346" s="1"/>
      <c r="D346" s="1"/>
      <c r="E346" s="1"/>
      <c r="P346" s="1"/>
    </row>
    <row r="347">
      <c r="A347" s="1"/>
      <c r="C347" s="1"/>
      <c r="D347" s="1"/>
      <c r="E347" s="1"/>
      <c r="P347" s="1"/>
    </row>
    <row r="348">
      <c r="A348" s="1"/>
      <c r="C348" s="1"/>
      <c r="D348" s="1"/>
      <c r="E348" s="1"/>
      <c r="P348" s="1"/>
    </row>
    <row r="349">
      <c r="A349" s="1"/>
      <c r="C349" s="1"/>
      <c r="D349" s="1"/>
      <c r="E349" s="1"/>
      <c r="P349" s="1"/>
    </row>
    <row r="350">
      <c r="A350" s="1"/>
      <c r="C350" s="1"/>
      <c r="D350" s="1"/>
      <c r="E350" s="1"/>
      <c r="P350" s="1"/>
    </row>
    <row r="351">
      <c r="A351" s="1"/>
      <c r="C351" s="1"/>
      <c r="D351" s="1"/>
      <c r="E351" s="1"/>
      <c r="P351" s="1"/>
    </row>
    <row r="352">
      <c r="A352" s="1"/>
      <c r="C352" s="1"/>
      <c r="D352" s="1"/>
      <c r="E352" s="1"/>
      <c r="P352" s="1"/>
    </row>
    <row r="353">
      <c r="A353" s="1"/>
      <c r="C353" s="1"/>
      <c r="D353" s="1"/>
      <c r="E353" s="1"/>
      <c r="P353" s="1"/>
    </row>
    <row r="354">
      <c r="A354" s="1"/>
      <c r="C354" s="1"/>
      <c r="D354" s="1"/>
      <c r="E354" s="1"/>
      <c r="P354" s="1"/>
    </row>
    <row r="355">
      <c r="A355" s="1"/>
      <c r="C355" s="1"/>
      <c r="D355" s="1"/>
      <c r="E355" s="1"/>
      <c r="P355" s="1"/>
    </row>
    <row r="356">
      <c r="A356" s="1"/>
      <c r="C356" s="1"/>
      <c r="D356" s="1"/>
      <c r="E356" s="1"/>
      <c r="P356" s="1"/>
    </row>
    <row r="357">
      <c r="A357" s="1"/>
      <c r="C357" s="1"/>
      <c r="D357" s="1"/>
      <c r="E357" s="1"/>
      <c r="P357" s="1"/>
    </row>
    <row r="358">
      <c r="A358" s="1"/>
      <c r="C358" s="1"/>
      <c r="D358" s="1"/>
      <c r="E358" s="1"/>
      <c r="P358" s="1"/>
    </row>
    <row r="359">
      <c r="A359" s="1"/>
      <c r="C359" s="1"/>
      <c r="D359" s="1"/>
      <c r="E359" s="1"/>
      <c r="P359" s="1"/>
    </row>
    <row r="360">
      <c r="A360" s="1"/>
      <c r="C360" s="1"/>
      <c r="D360" s="1"/>
      <c r="E360" s="1"/>
      <c r="P360" s="1"/>
    </row>
    <row r="361">
      <c r="A361" s="1"/>
      <c r="C361" s="1"/>
      <c r="D361" s="1"/>
      <c r="E361" s="1"/>
      <c r="P361" s="1"/>
    </row>
    <row r="362">
      <c r="A362" s="1"/>
      <c r="C362" s="1"/>
      <c r="D362" s="1"/>
      <c r="E362" s="1"/>
      <c r="P362" s="1"/>
    </row>
    <row r="363">
      <c r="A363" s="1"/>
      <c r="C363" s="1"/>
      <c r="D363" s="1"/>
      <c r="E363" s="1"/>
      <c r="P363" s="1"/>
    </row>
    <row r="364">
      <c r="A364" s="1"/>
      <c r="C364" s="1"/>
      <c r="D364" s="1"/>
      <c r="E364" s="1"/>
      <c r="P364" s="1"/>
    </row>
    <row r="365">
      <c r="A365" s="1"/>
      <c r="C365" s="1"/>
      <c r="D365" s="1"/>
      <c r="E365" s="1"/>
      <c r="P365" s="1"/>
    </row>
    <row r="366">
      <c r="A366" s="1"/>
      <c r="C366" s="1"/>
      <c r="D366" s="1"/>
      <c r="E366" s="1"/>
      <c r="P366" s="1"/>
    </row>
    <row r="367">
      <c r="A367" s="1"/>
      <c r="C367" s="1"/>
      <c r="D367" s="1"/>
      <c r="E367" s="1"/>
      <c r="P367" s="1"/>
    </row>
    <row r="368">
      <c r="A368" s="1"/>
      <c r="C368" s="1"/>
      <c r="D368" s="1"/>
      <c r="E368" s="1"/>
      <c r="P368" s="1"/>
    </row>
    <row r="369">
      <c r="A369" s="1"/>
      <c r="C369" s="1"/>
      <c r="D369" s="1"/>
      <c r="E369" s="1"/>
      <c r="P369" s="1"/>
    </row>
    <row r="370">
      <c r="A370" s="1"/>
      <c r="C370" s="1"/>
      <c r="D370" s="1"/>
      <c r="E370" s="1"/>
      <c r="P370" s="1"/>
    </row>
    <row r="371">
      <c r="A371" s="1"/>
      <c r="C371" s="1"/>
      <c r="D371" s="1"/>
      <c r="E371" s="1"/>
      <c r="P371" s="1"/>
    </row>
    <row r="372">
      <c r="A372" s="1"/>
      <c r="C372" s="1"/>
      <c r="D372" s="1"/>
      <c r="E372" s="1"/>
      <c r="P372" s="1"/>
    </row>
    <row r="373">
      <c r="A373" s="1"/>
      <c r="C373" s="1"/>
      <c r="D373" s="1"/>
      <c r="E373" s="1"/>
      <c r="P373" s="1"/>
    </row>
    <row r="374">
      <c r="A374" s="1"/>
      <c r="C374" s="1"/>
      <c r="D374" s="1"/>
      <c r="E374" s="1"/>
      <c r="P374" s="1"/>
    </row>
    <row r="375">
      <c r="A375" s="1"/>
      <c r="C375" s="1"/>
      <c r="D375" s="1"/>
      <c r="E375" s="1"/>
      <c r="P375" s="1"/>
    </row>
    <row r="376">
      <c r="A376" s="1"/>
      <c r="C376" s="1"/>
      <c r="D376" s="1"/>
      <c r="E376" s="1"/>
      <c r="P376" s="1"/>
    </row>
    <row r="377">
      <c r="A377" s="1"/>
      <c r="C377" s="1"/>
      <c r="D377" s="1"/>
      <c r="E377" s="1"/>
      <c r="P377" s="1"/>
    </row>
    <row r="378">
      <c r="A378" s="1"/>
      <c r="C378" s="1"/>
      <c r="D378" s="1"/>
      <c r="E378" s="1"/>
      <c r="P378" s="1"/>
    </row>
    <row r="379">
      <c r="A379" s="1"/>
      <c r="C379" s="1"/>
      <c r="D379" s="1"/>
      <c r="E379" s="1"/>
      <c r="P379" s="1"/>
    </row>
    <row r="380">
      <c r="A380" s="1"/>
      <c r="C380" s="1"/>
      <c r="D380" s="1"/>
      <c r="E380" s="1"/>
      <c r="P380" s="1"/>
    </row>
    <row r="381">
      <c r="A381" s="1"/>
      <c r="C381" s="1"/>
      <c r="D381" s="1"/>
      <c r="E381" s="1"/>
      <c r="P381" s="1"/>
    </row>
    <row r="382">
      <c r="A382" s="1"/>
      <c r="C382" s="1"/>
      <c r="D382" s="1"/>
      <c r="E382" s="1"/>
      <c r="P382" s="1"/>
    </row>
    <row r="383">
      <c r="A383" s="1"/>
      <c r="C383" s="1"/>
      <c r="D383" s="1"/>
      <c r="E383" s="1"/>
      <c r="P383" s="1"/>
    </row>
    <row r="384">
      <c r="A384" s="1"/>
      <c r="C384" s="1"/>
      <c r="D384" s="1"/>
      <c r="E384" s="1"/>
      <c r="P384" s="1"/>
    </row>
    <row r="385">
      <c r="A385" s="1"/>
      <c r="C385" s="1"/>
      <c r="D385" s="1"/>
      <c r="E385" s="1"/>
      <c r="P385" s="1"/>
    </row>
    <row r="386">
      <c r="A386" s="1"/>
      <c r="C386" s="1"/>
      <c r="D386" s="1"/>
      <c r="E386" s="1"/>
      <c r="P386" s="1"/>
    </row>
    <row r="387">
      <c r="A387" s="1"/>
      <c r="C387" s="1"/>
      <c r="D387" s="1"/>
      <c r="E387" s="1"/>
      <c r="P387" s="1"/>
    </row>
    <row r="388">
      <c r="A388" s="1"/>
      <c r="C388" s="1"/>
      <c r="D388" s="1"/>
      <c r="E388" s="1"/>
      <c r="P388" s="1"/>
    </row>
    <row r="389">
      <c r="A389" s="1"/>
      <c r="C389" s="1"/>
      <c r="D389" s="1"/>
      <c r="E389" s="1"/>
      <c r="P389" s="1"/>
    </row>
    <row r="390">
      <c r="A390" s="1"/>
      <c r="C390" s="1"/>
      <c r="D390" s="1"/>
      <c r="E390" s="1"/>
      <c r="P390" s="1"/>
    </row>
    <row r="391">
      <c r="A391" s="1"/>
      <c r="C391" s="1"/>
      <c r="D391" s="1"/>
      <c r="E391" s="1"/>
      <c r="P391" s="1"/>
    </row>
    <row r="392">
      <c r="A392" s="1"/>
      <c r="C392" s="1"/>
      <c r="D392" s="1"/>
      <c r="E392" s="1"/>
      <c r="P392" s="1"/>
    </row>
    <row r="393">
      <c r="A393" s="1"/>
      <c r="C393" s="1"/>
      <c r="D393" s="1"/>
      <c r="E393" s="1"/>
      <c r="P393" s="1"/>
    </row>
    <row r="394">
      <c r="A394" s="1"/>
      <c r="C394" s="1"/>
      <c r="D394" s="1"/>
      <c r="E394" s="1"/>
      <c r="P394" s="1"/>
    </row>
    <row r="395">
      <c r="A395" s="1"/>
      <c r="C395" s="1"/>
      <c r="D395" s="1"/>
      <c r="E395" s="1"/>
      <c r="P395" s="1"/>
    </row>
    <row r="396">
      <c r="A396" s="1"/>
      <c r="C396" s="1"/>
      <c r="D396" s="1"/>
      <c r="E396" s="1"/>
      <c r="P396" s="1"/>
    </row>
    <row r="397">
      <c r="A397" s="1"/>
      <c r="C397" s="1"/>
      <c r="D397" s="1"/>
      <c r="E397" s="1"/>
      <c r="P397" s="1"/>
    </row>
    <row r="398">
      <c r="A398" s="1"/>
      <c r="C398" s="1"/>
      <c r="D398" s="1"/>
      <c r="E398" s="1"/>
      <c r="P398" s="1"/>
    </row>
    <row r="399">
      <c r="A399" s="1"/>
      <c r="C399" s="1"/>
      <c r="D399" s="1"/>
      <c r="E399" s="1"/>
      <c r="P399" s="1"/>
    </row>
    <row r="400">
      <c r="A400" s="1"/>
      <c r="C400" s="1"/>
      <c r="D400" s="1"/>
      <c r="E400" s="1"/>
      <c r="P400" s="1"/>
    </row>
    <row r="401">
      <c r="A401" s="1"/>
      <c r="C401" s="1"/>
      <c r="D401" s="1"/>
      <c r="E401" s="1"/>
      <c r="P401" s="1"/>
    </row>
    <row r="402">
      <c r="A402" s="1"/>
      <c r="C402" s="1"/>
      <c r="D402" s="1"/>
      <c r="E402" s="1"/>
      <c r="P402" s="1"/>
    </row>
    <row r="403">
      <c r="A403" s="1"/>
      <c r="C403" s="1"/>
      <c r="D403" s="1"/>
      <c r="E403" s="1"/>
      <c r="P403" s="1"/>
    </row>
    <row r="404">
      <c r="A404" s="1"/>
      <c r="C404" s="1"/>
      <c r="D404" s="1"/>
      <c r="E404" s="1"/>
      <c r="P404" s="1"/>
    </row>
    <row r="405">
      <c r="A405" s="1"/>
      <c r="C405" s="1"/>
      <c r="D405" s="1"/>
      <c r="E405" s="1"/>
      <c r="P405" s="1"/>
    </row>
    <row r="406">
      <c r="A406" s="1"/>
      <c r="C406" s="1"/>
      <c r="D406" s="1"/>
      <c r="E406" s="1"/>
      <c r="P406" s="1"/>
    </row>
    <row r="407">
      <c r="A407" s="1"/>
      <c r="C407" s="1"/>
      <c r="D407" s="1"/>
      <c r="E407" s="1"/>
      <c r="P407" s="1"/>
    </row>
    <row r="408">
      <c r="A408" s="1"/>
      <c r="C408" s="1"/>
      <c r="D408" s="1"/>
      <c r="E408" s="1"/>
      <c r="P408" s="1"/>
    </row>
    <row r="409">
      <c r="A409" s="1"/>
      <c r="C409" s="1"/>
      <c r="D409" s="1"/>
      <c r="E409" s="1"/>
      <c r="P409" s="1"/>
    </row>
    <row r="410">
      <c r="A410" s="1"/>
      <c r="C410" s="1"/>
      <c r="D410" s="1"/>
      <c r="E410" s="1"/>
      <c r="P410" s="1"/>
    </row>
    <row r="411">
      <c r="A411" s="1"/>
      <c r="C411" s="1"/>
      <c r="D411" s="1"/>
      <c r="E411" s="1"/>
      <c r="P411" s="1"/>
    </row>
    <row r="412">
      <c r="A412" s="1"/>
      <c r="C412" s="1"/>
      <c r="D412" s="1"/>
      <c r="E412" s="1"/>
      <c r="P412" s="1"/>
    </row>
    <row r="413">
      <c r="A413" s="1"/>
      <c r="C413" s="1"/>
      <c r="D413" s="1"/>
      <c r="E413" s="1"/>
      <c r="P413" s="1"/>
    </row>
    <row r="414">
      <c r="A414" s="1"/>
      <c r="C414" s="1"/>
      <c r="D414" s="1"/>
      <c r="E414" s="1"/>
      <c r="P414" s="1"/>
    </row>
    <row r="415">
      <c r="A415" s="1"/>
      <c r="C415" s="1"/>
      <c r="D415" s="1"/>
      <c r="E415" s="1"/>
      <c r="P415" s="1"/>
    </row>
    <row r="416">
      <c r="A416" s="1"/>
      <c r="C416" s="1"/>
      <c r="D416" s="1"/>
      <c r="E416" s="1"/>
      <c r="P416" s="1"/>
    </row>
    <row r="417">
      <c r="A417" s="1"/>
      <c r="C417" s="1"/>
      <c r="D417" s="1"/>
      <c r="E417" s="1"/>
      <c r="P417" s="1"/>
    </row>
    <row r="418">
      <c r="A418" s="1"/>
      <c r="C418" s="1"/>
      <c r="D418" s="1"/>
      <c r="E418" s="1"/>
      <c r="P418" s="1"/>
    </row>
    <row r="419">
      <c r="A419" s="1"/>
      <c r="C419" s="1"/>
      <c r="D419" s="1"/>
      <c r="E419" s="1"/>
      <c r="P419" s="1"/>
    </row>
    <row r="420">
      <c r="A420" s="1"/>
      <c r="C420" s="1"/>
      <c r="D420" s="1"/>
      <c r="E420" s="1"/>
      <c r="P420" s="1"/>
    </row>
    <row r="421">
      <c r="A421" s="1"/>
      <c r="C421" s="1"/>
      <c r="D421" s="1"/>
      <c r="E421" s="1"/>
      <c r="P421" s="1"/>
    </row>
    <row r="422">
      <c r="A422" s="1"/>
      <c r="C422" s="1"/>
      <c r="D422" s="1"/>
      <c r="E422" s="1"/>
      <c r="P422" s="1"/>
    </row>
    <row r="423">
      <c r="A423" s="1"/>
      <c r="C423" s="1"/>
      <c r="D423" s="1"/>
      <c r="E423" s="1"/>
      <c r="P423" s="1"/>
    </row>
    <row r="424">
      <c r="A424" s="1"/>
      <c r="C424" s="1"/>
      <c r="D424" s="1"/>
      <c r="E424" s="1"/>
      <c r="P424" s="1"/>
    </row>
    <row r="425">
      <c r="A425" s="1"/>
      <c r="C425" s="1"/>
      <c r="D425" s="1"/>
      <c r="E425" s="1"/>
      <c r="P425" s="1"/>
    </row>
    <row r="426">
      <c r="A426" s="1"/>
      <c r="C426" s="1"/>
      <c r="D426" s="1"/>
      <c r="E426" s="1"/>
      <c r="P426" s="1"/>
    </row>
    <row r="427">
      <c r="A427" s="1"/>
      <c r="C427" s="1"/>
      <c r="D427" s="1"/>
      <c r="E427" s="1"/>
      <c r="P427" s="1"/>
    </row>
    <row r="428">
      <c r="A428" s="1"/>
      <c r="C428" s="1"/>
      <c r="D428" s="1"/>
      <c r="E428" s="1"/>
      <c r="P428" s="1"/>
    </row>
    <row r="429">
      <c r="A429" s="1"/>
      <c r="C429" s="1"/>
      <c r="D429" s="1"/>
      <c r="E429" s="1"/>
      <c r="P429" s="1"/>
    </row>
    <row r="430">
      <c r="A430" s="1"/>
      <c r="C430" s="1"/>
      <c r="D430" s="1"/>
      <c r="E430" s="1"/>
      <c r="P430" s="1"/>
    </row>
    <row r="431">
      <c r="A431" s="1"/>
      <c r="C431" s="1"/>
      <c r="D431" s="1"/>
      <c r="E431" s="1"/>
      <c r="P431" s="1"/>
    </row>
    <row r="432">
      <c r="A432" s="1"/>
      <c r="C432" s="1"/>
      <c r="D432" s="1"/>
      <c r="E432" s="1"/>
      <c r="P432" s="1"/>
    </row>
    <row r="433">
      <c r="A433" s="1"/>
      <c r="C433" s="1"/>
      <c r="D433" s="1"/>
      <c r="E433" s="1"/>
      <c r="P433" s="1"/>
    </row>
    <row r="434">
      <c r="A434" s="1"/>
      <c r="C434" s="1"/>
      <c r="D434" s="1"/>
      <c r="E434" s="1"/>
      <c r="P434" s="1"/>
    </row>
    <row r="435">
      <c r="A435" s="1"/>
      <c r="C435" s="1"/>
      <c r="D435" s="1"/>
      <c r="E435" s="1"/>
      <c r="P435" s="1"/>
    </row>
    <row r="436">
      <c r="A436" s="1"/>
      <c r="C436" s="1"/>
      <c r="D436" s="1"/>
      <c r="E436" s="1"/>
      <c r="P436" s="1"/>
    </row>
    <row r="437">
      <c r="A437" s="1"/>
      <c r="C437" s="1"/>
      <c r="D437" s="1"/>
      <c r="E437" s="1"/>
      <c r="P437" s="1"/>
    </row>
    <row r="438">
      <c r="A438" s="1"/>
      <c r="C438" s="1"/>
      <c r="D438" s="1"/>
      <c r="E438" s="1"/>
      <c r="P438" s="1"/>
    </row>
    <row r="439">
      <c r="A439" s="1"/>
      <c r="C439" s="1"/>
      <c r="D439" s="1"/>
      <c r="E439" s="1"/>
      <c r="P439" s="1"/>
    </row>
    <row r="440">
      <c r="A440" s="1"/>
      <c r="C440" s="1"/>
      <c r="D440" s="1"/>
      <c r="E440" s="1"/>
      <c r="P440" s="1"/>
    </row>
    <row r="441">
      <c r="A441" s="1"/>
      <c r="C441" s="1"/>
      <c r="D441" s="1"/>
      <c r="E441" s="1"/>
      <c r="P441" s="1"/>
    </row>
    <row r="442">
      <c r="A442" s="1"/>
      <c r="C442" s="1"/>
      <c r="D442" s="1"/>
      <c r="E442" s="1"/>
      <c r="P442" s="1"/>
    </row>
    <row r="443">
      <c r="A443" s="1"/>
      <c r="C443" s="1"/>
      <c r="D443" s="1"/>
      <c r="E443" s="1"/>
      <c r="P443" s="1"/>
    </row>
    <row r="444">
      <c r="A444" s="1"/>
      <c r="C444" s="1"/>
      <c r="D444" s="1"/>
      <c r="E444" s="1"/>
      <c r="P444" s="1"/>
    </row>
    <row r="445">
      <c r="A445" s="1"/>
      <c r="C445" s="1"/>
      <c r="D445" s="1"/>
      <c r="E445" s="1"/>
      <c r="P445" s="1"/>
    </row>
    <row r="446">
      <c r="A446" s="1"/>
      <c r="C446" s="1"/>
      <c r="D446" s="1"/>
      <c r="E446" s="1"/>
      <c r="P446" s="1"/>
    </row>
    <row r="447">
      <c r="A447" s="1"/>
      <c r="C447" s="1"/>
      <c r="D447" s="1"/>
      <c r="E447" s="1"/>
      <c r="P447" s="1"/>
    </row>
    <row r="448">
      <c r="A448" s="1"/>
      <c r="C448" s="1"/>
      <c r="D448" s="1"/>
      <c r="E448" s="1"/>
      <c r="P448" s="1"/>
    </row>
    <row r="449">
      <c r="A449" s="1"/>
      <c r="C449" s="1"/>
      <c r="D449" s="1"/>
      <c r="E449" s="1"/>
      <c r="P449" s="1"/>
    </row>
    <row r="450">
      <c r="A450" s="1"/>
      <c r="C450" s="1"/>
      <c r="D450" s="1"/>
      <c r="E450" s="1"/>
      <c r="P450" s="1"/>
    </row>
    <row r="451">
      <c r="A451" s="1"/>
      <c r="C451" s="1"/>
      <c r="D451" s="1"/>
      <c r="E451" s="1"/>
      <c r="P451" s="1"/>
    </row>
    <row r="452">
      <c r="A452" s="1"/>
      <c r="C452" s="1"/>
      <c r="D452" s="1"/>
      <c r="E452" s="1"/>
      <c r="P452" s="1"/>
    </row>
    <row r="453">
      <c r="A453" s="1"/>
      <c r="C453" s="1"/>
      <c r="D453" s="1"/>
      <c r="E453" s="1"/>
      <c r="P453" s="1"/>
    </row>
    <row r="454">
      <c r="A454" s="1"/>
      <c r="C454" s="1"/>
      <c r="D454" s="1"/>
      <c r="E454" s="1"/>
      <c r="P454" s="1"/>
    </row>
    <row r="455">
      <c r="A455" s="1"/>
      <c r="C455" s="1"/>
      <c r="D455" s="1"/>
      <c r="E455" s="1"/>
      <c r="P455" s="1"/>
    </row>
    <row r="456">
      <c r="A456" s="1"/>
      <c r="C456" s="1"/>
      <c r="D456" s="1"/>
      <c r="E456" s="1"/>
      <c r="P456" s="1"/>
    </row>
    <row r="457">
      <c r="A457" s="1"/>
      <c r="C457" s="1"/>
      <c r="D457" s="1"/>
      <c r="E457" s="1"/>
      <c r="P457" s="1"/>
    </row>
    <row r="458">
      <c r="A458" s="1"/>
      <c r="C458" s="1"/>
      <c r="D458" s="1"/>
      <c r="E458" s="1"/>
      <c r="P458" s="1"/>
    </row>
    <row r="459">
      <c r="A459" s="1"/>
      <c r="C459" s="1"/>
      <c r="D459" s="1"/>
      <c r="E459" s="1"/>
      <c r="P459" s="1"/>
    </row>
    <row r="460">
      <c r="A460" s="1"/>
      <c r="C460" s="1"/>
      <c r="D460" s="1"/>
      <c r="E460" s="1"/>
      <c r="P460" s="1"/>
    </row>
    <row r="461">
      <c r="A461" s="1"/>
      <c r="C461" s="1"/>
      <c r="D461" s="1"/>
      <c r="E461" s="1"/>
      <c r="P461" s="1"/>
    </row>
    <row r="462">
      <c r="A462" s="1"/>
      <c r="C462" s="1"/>
      <c r="D462" s="1"/>
      <c r="E462" s="1"/>
      <c r="P462" s="1"/>
    </row>
    <row r="463">
      <c r="A463" s="1"/>
      <c r="C463" s="1"/>
      <c r="D463" s="1"/>
      <c r="E463" s="1"/>
      <c r="P463" s="1"/>
    </row>
    <row r="464">
      <c r="A464" s="1"/>
      <c r="C464" s="1"/>
      <c r="D464" s="1"/>
      <c r="E464" s="1"/>
      <c r="P464" s="1"/>
    </row>
    <row r="465">
      <c r="A465" s="1"/>
      <c r="C465" s="1"/>
      <c r="D465" s="1"/>
      <c r="E465" s="1"/>
      <c r="P465" s="1"/>
    </row>
    <row r="466">
      <c r="A466" s="1"/>
      <c r="C466" s="1"/>
      <c r="D466" s="1"/>
      <c r="E466" s="1"/>
      <c r="P466" s="1"/>
    </row>
    <row r="467">
      <c r="A467" s="1"/>
      <c r="C467" s="1"/>
      <c r="D467" s="1"/>
      <c r="E467" s="1"/>
      <c r="P467" s="1"/>
    </row>
    <row r="468">
      <c r="A468" s="1"/>
      <c r="C468" s="1"/>
      <c r="D468" s="1"/>
      <c r="E468" s="1"/>
      <c r="P468" s="1"/>
    </row>
    <row r="469">
      <c r="A469" s="1"/>
      <c r="C469" s="1"/>
      <c r="D469" s="1"/>
      <c r="E469" s="1"/>
      <c r="P469" s="1"/>
    </row>
    <row r="470">
      <c r="A470" s="1"/>
      <c r="C470" s="1"/>
      <c r="D470" s="1"/>
      <c r="E470" s="1"/>
      <c r="P470" s="1"/>
    </row>
    <row r="471">
      <c r="A471" s="1"/>
      <c r="C471" s="1"/>
      <c r="D471" s="1"/>
      <c r="E471" s="1"/>
      <c r="P471" s="1"/>
    </row>
    <row r="472">
      <c r="A472" s="1"/>
      <c r="C472" s="1"/>
      <c r="D472" s="1"/>
      <c r="E472" s="1"/>
      <c r="P472" s="1"/>
    </row>
    <row r="473">
      <c r="A473" s="1"/>
      <c r="C473" s="1"/>
      <c r="D473" s="1"/>
      <c r="E473" s="1"/>
      <c r="P473" s="1"/>
    </row>
    <row r="474">
      <c r="A474" s="1"/>
      <c r="C474" s="1"/>
      <c r="D474" s="1"/>
      <c r="E474" s="1"/>
      <c r="P474" s="1"/>
    </row>
    <row r="475">
      <c r="A475" s="1"/>
      <c r="C475" s="1"/>
      <c r="D475" s="1"/>
      <c r="E475" s="1"/>
      <c r="P475" s="1"/>
    </row>
    <row r="476">
      <c r="A476" s="1"/>
      <c r="C476" s="1"/>
      <c r="D476" s="1"/>
      <c r="E476" s="1"/>
      <c r="P476" s="1"/>
    </row>
    <row r="477">
      <c r="A477" s="1"/>
      <c r="C477" s="1"/>
      <c r="D477" s="1"/>
      <c r="E477" s="1"/>
      <c r="P477" s="1"/>
    </row>
    <row r="478">
      <c r="A478" s="1"/>
      <c r="C478" s="1"/>
      <c r="D478" s="1"/>
      <c r="E478" s="1"/>
      <c r="P478" s="1"/>
    </row>
    <row r="479">
      <c r="A479" s="1"/>
      <c r="C479" s="1"/>
      <c r="D479" s="1"/>
      <c r="E479" s="1"/>
      <c r="P479" s="1"/>
    </row>
    <row r="480">
      <c r="A480" s="1"/>
      <c r="C480" s="1"/>
      <c r="D480" s="1"/>
      <c r="E480" s="1"/>
      <c r="P480" s="1"/>
    </row>
    <row r="481">
      <c r="A481" s="1"/>
      <c r="C481" s="1"/>
      <c r="D481" s="1"/>
      <c r="E481" s="1"/>
      <c r="P481" s="1"/>
    </row>
    <row r="482">
      <c r="A482" s="1"/>
      <c r="C482" s="1"/>
      <c r="D482" s="1"/>
      <c r="E482" s="1"/>
      <c r="P482" s="1"/>
    </row>
    <row r="483">
      <c r="A483" s="1"/>
      <c r="C483" s="1"/>
      <c r="D483" s="1"/>
      <c r="E483" s="1"/>
      <c r="P483" s="1"/>
    </row>
    <row r="484">
      <c r="A484" s="1"/>
      <c r="C484" s="1"/>
      <c r="D484" s="1"/>
      <c r="E484" s="1"/>
      <c r="P484" s="1"/>
    </row>
    <row r="485">
      <c r="A485" s="1"/>
      <c r="C485" s="1"/>
      <c r="D485" s="1"/>
      <c r="E485" s="1"/>
      <c r="P485" s="1"/>
    </row>
    <row r="486">
      <c r="A486" s="1"/>
      <c r="C486" s="1"/>
      <c r="D486" s="1"/>
      <c r="E486" s="1"/>
      <c r="P486" s="1"/>
    </row>
    <row r="487">
      <c r="A487" s="1"/>
      <c r="C487" s="1"/>
      <c r="D487" s="1"/>
      <c r="E487" s="1"/>
      <c r="P487" s="1"/>
    </row>
    <row r="488">
      <c r="A488" s="1"/>
      <c r="C488" s="1"/>
      <c r="D488" s="1"/>
      <c r="E488" s="1"/>
      <c r="P488" s="1"/>
    </row>
    <row r="489">
      <c r="A489" s="1"/>
      <c r="C489" s="1"/>
      <c r="D489" s="1"/>
      <c r="E489" s="1"/>
      <c r="P489" s="1"/>
    </row>
    <row r="490">
      <c r="A490" s="1"/>
      <c r="C490" s="1"/>
      <c r="D490" s="1"/>
      <c r="E490" s="1"/>
      <c r="P490" s="1"/>
    </row>
    <row r="491">
      <c r="A491" s="1"/>
      <c r="C491" s="1"/>
      <c r="D491" s="1"/>
      <c r="E491" s="1"/>
      <c r="P491" s="1"/>
    </row>
    <row r="492">
      <c r="A492" s="1"/>
      <c r="C492" s="1"/>
      <c r="D492" s="1"/>
      <c r="E492" s="1"/>
      <c r="P492" s="1"/>
    </row>
    <row r="493">
      <c r="A493" s="1"/>
      <c r="C493" s="1"/>
      <c r="D493" s="1"/>
      <c r="E493" s="1"/>
      <c r="P493" s="1"/>
    </row>
    <row r="494">
      <c r="A494" s="1"/>
      <c r="C494" s="1"/>
      <c r="D494" s="1"/>
      <c r="E494" s="1"/>
      <c r="P494" s="1"/>
    </row>
    <row r="495">
      <c r="A495" s="1"/>
      <c r="C495" s="1"/>
      <c r="D495" s="1"/>
      <c r="E495" s="1"/>
      <c r="P495" s="1"/>
    </row>
    <row r="496">
      <c r="A496" s="1"/>
      <c r="C496" s="1"/>
      <c r="D496" s="1"/>
      <c r="E496" s="1"/>
      <c r="P496" s="1"/>
    </row>
    <row r="497">
      <c r="A497" s="1"/>
      <c r="C497" s="1"/>
      <c r="D497" s="1"/>
      <c r="E497" s="1"/>
      <c r="P497" s="1"/>
    </row>
    <row r="498">
      <c r="A498" s="1"/>
      <c r="C498" s="1"/>
      <c r="D498" s="1"/>
      <c r="E498" s="1"/>
      <c r="P498" s="1"/>
    </row>
    <row r="499">
      <c r="A499" s="1"/>
      <c r="C499" s="1"/>
      <c r="D499" s="1"/>
      <c r="E499" s="1"/>
      <c r="P499" s="1"/>
    </row>
    <row r="500">
      <c r="A500" s="1"/>
      <c r="C500" s="1"/>
      <c r="D500" s="1"/>
      <c r="E500" s="1"/>
      <c r="P500" s="1"/>
    </row>
    <row r="501">
      <c r="A501" s="1"/>
      <c r="C501" s="1"/>
      <c r="D501" s="1"/>
      <c r="E501" s="1"/>
      <c r="P501" s="1"/>
    </row>
    <row r="502">
      <c r="A502" s="1"/>
      <c r="C502" s="1"/>
      <c r="D502" s="1"/>
      <c r="E502" s="1"/>
      <c r="P502" s="1"/>
    </row>
    <row r="503">
      <c r="A503" s="1"/>
      <c r="C503" s="1"/>
      <c r="D503" s="1"/>
      <c r="E503" s="1"/>
      <c r="P503" s="1"/>
    </row>
    <row r="504">
      <c r="A504" s="1"/>
      <c r="C504" s="1"/>
      <c r="D504" s="1"/>
      <c r="E504" s="1"/>
      <c r="P504" s="1"/>
    </row>
    <row r="505">
      <c r="A505" s="1"/>
      <c r="C505" s="1"/>
      <c r="D505" s="1"/>
      <c r="E505" s="1"/>
      <c r="P505" s="1"/>
    </row>
    <row r="506">
      <c r="A506" s="1"/>
      <c r="C506" s="1"/>
      <c r="D506" s="1"/>
      <c r="E506" s="1"/>
      <c r="P506" s="1"/>
    </row>
    <row r="507">
      <c r="A507" s="1"/>
      <c r="C507" s="1"/>
      <c r="D507" s="1"/>
      <c r="E507" s="1"/>
      <c r="P507" s="1"/>
    </row>
    <row r="508">
      <c r="A508" s="1"/>
      <c r="C508" s="1"/>
      <c r="D508" s="1"/>
      <c r="E508" s="1"/>
      <c r="P508" s="1"/>
    </row>
    <row r="509">
      <c r="A509" s="1"/>
      <c r="C509" s="1"/>
      <c r="D509" s="1"/>
      <c r="E509" s="1"/>
      <c r="P509" s="1"/>
    </row>
    <row r="510">
      <c r="A510" s="1"/>
      <c r="C510" s="1"/>
      <c r="D510" s="1"/>
      <c r="E510" s="1"/>
      <c r="P510" s="1"/>
    </row>
    <row r="511">
      <c r="A511" s="1"/>
      <c r="C511" s="1"/>
      <c r="D511" s="1"/>
      <c r="E511" s="1"/>
      <c r="P511" s="1"/>
    </row>
    <row r="512">
      <c r="A512" s="1"/>
      <c r="C512" s="1"/>
      <c r="D512" s="1"/>
      <c r="E512" s="1"/>
      <c r="P512" s="1"/>
    </row>
    <row r="513">
      <c r="A513" s="1"/>
      <c r="C513" s="1"/>
      <c r="D513" s="1"/>
      <c r="E513" s="1"/>
      <c r="P513" s="1"/>
    </row>
    <row r="514">
      <c r="A514" s="1"/>
      <c r="C514" s="1"/>
      <c r="D514" s="1"/>
      <c r="E514" s="1"/>
      <c r="P514" s="1"/>
    </row>
    <row r="515">
      <c r="A515" s="1"/>
      <c r="C515" s="1"/>
      <c r="D515" s="1"/>
      <c r="E515" s="1"/>
      <c r="P515" s="1"/>
    </row>
    <row r="516">
      <c r="A516" s="1"/>
      <c r="C516" s="1"/>
      <c r="D516" s="1"/>
      <c r="E516" s="1"/>
      <c r="P516" s="1"/>
    </row>
    <row r="517">
      <c r="A517" s="1"/>
      <c r="C517" s="1"/>
      <c r="D517" s="1"/>
      <c r="E517" s="1"/>
      <c r="P517" s="1"/>
    </row>
    <row r="518">
      <c r="A518" s="1"/>
      <c r="C518" s="1"/>
      <c r="D518" s="1"/>
      <c r="E518" s="1"/>
      <c r="P518" s="1"/>
    </row>
    <row r="519">
      <c r="A519" s="1"/>
      <c r="C519" s="1"/>
      <c r="D519" s="1"/>
      <c r="E519" s="1"/>
      <c r="P519" s="1"/>
    </row>
    <row r="520">
      <c r="A520" s="1"/>
      <c r="C520" s="1"/>
      <c r="D520" s="1"/>
      <c r="E520" s="1"/>
      <c r="P520" s="1"/>
    </row>
    <row r="521">
      <c r="A521" s="1"/>
      <c r="C521" s="1"/>
      <c r="D521" s="1"/>
      <c r="E521" s="1"/>
      <c r="P521" s="1"/>
    </row>
    <row r="522">
      <c r="A522" s="1"/>
      <c r="C522" s="1"/>
      <c r="D522" s="1"/>
      <c r="E522" s="1"/>
      <c r="P522" s="1"/>
    </row>
    <row r="523">
      <c r="A523" s="1"/>
      <c r="C523" s="1"/>
      <c r="D523" s="1"/>
      <c r="E523" s="1"/>
      <c r="P523" s="1"/>
    </row>
    <row r="524">
      <c r="A524" s="1"/>
      <c r="C524" s="1"/>
      <c r="D524" s="1"/>
      <c r="E524" s="1"/>
      <c r="P524" s="1"/>
    </row>
    <row r="525">
      <c r="A525" s="1"/>
      <c r="C525" s="1"/>
      <c r="D525" s="1"/>
      <c r="E525" s="1"/>
      <c r="P525" s="1"/>
    </row>
    <row r="526">
      <c r="A526" s="1"/>
      <c r="C526" s="1"/>
      <c r="D526" s="1"/>
      <c r="E526" s="1"/>
      <c r="P526" s="1"/>
    </row>
    <row r="527">
      <c r="A527" s="1"/>
      <c r="C527" s="1"/>
      <c r="D527" s="1"/>
      <c r="E527" s="1"/>
      <c r="P527" s="1"/>
    </row>
    <row r="528">
      <c r="A528" s="1"/>
      <c r="C528" s="1"/>
      <c r="D528" s="1"/>
      <c r="E528" s="1"/>
      <c r="P528" s="1"/>
    </row>
    <row r="529">
      <c r="A529" s="1"/>
      <c r="C529" s="1"/>
      <c r="D529" s="1"/>
      <c r="E529" s="1"/>
      <c r="P529" s="1"/>
    </row>
    <row r="530">
      <c r="A530" s="1"/>
      <c r="C530" s="1"/>
      <c r="D530" s="1"/>
      <c r="E530" s="1"/>
      <c r="P530" s="1"/>
    </row>
    <row r="531">
      <c r="A531" s="1"/>
      <c r="C531" s="1"/>
      <c r="D531" s="1"/>
      <c r="E531" s="1"/>
      <c r="P531" s="1"/>
    </row>
    <row r="532">
      <c r="A532" s="1"/>
      <c r="C532" s="1"/>
      <c r="D532" s="1"/>
      <c r="E532" s="1"/>
      <c r="P532" s="1"/>
    </row>
    <row r="533">
      <c r="A533" s="1"/>
      <c r="C533" s="1"/>
      <c r="D533" s="1"/>
      <c r="E533" s="1"/>
      <c r="P533" s="1"/>
    </row>
    <row r="534">
      <c r="A534" s="1"/>
      <c r="C534" s="1"/>
      <c r="D534" s="1"/>
      <c r="E534" s="1"/>
      <c r="P534" s="1"/>
    </row>
    <row r="535">
      <c r="A535" s="1"/>
      <c r="C535" s="1"/>
      <c r="D535" s="1"/>
      <c r="E535" s="1"/>
      <c r="P535" s="1"/>
    </row>
    <row r="536">
      <c r="A536" s="1"/>
      <c r="C536" s="1"/>
      <c r="D536" s="1"/>
      <c r="E536" s="1"/>
      <c r="P536" s="1"/>
    </row>
    <row r="537">
      <c r="A537" s="1"/>
      <c r="C537" s="1"/>
      <c r="D537" s="1"/>
      <c r="E537" s="1"/>
      <c r="P537" s="1"/>
    </row>
    <row r="538">
      <c r="A538" s="1"/>
      <c r="C538" s="1"/>
      <c r="D538" s="1"/>
      <c r="E538" s="1"/>
      <c r="P538" s="1"/>
    </row>
    <row r="539">
      <c r="A539" s="1"/>
      <c r="C539" s="1"/>
      <c r="D539" s="1"/>
      <c r="E539" s="1"/>
      <c r="P539" s="1"/>
    </row>
    <row r="540">
      <c r="A540" s="1"/>
      <c r="C540" s="1"/>
      <c r="D540" s="1"/>
      <c r="E540" s="1"/>
      <c r="P540" s="1"/>
    </row>
    <row r="541">
      <c r="A541" s="1"/>
      <c r="C541" s="1"/>
      <c r="D541" s="1"/>
      <c r="E541" s="1"/>
      <c r="P541" s="1"/>
    </row>
    <row r="542">
      <c r="A542" s="1"/>
      <c r="C542" s="1"/>
      <c r="D542" s="1"/>
      <c r="E542" s="1"/>
      <c r="P542" s="1"/>
    </row>
    <row r="543">
      <c r="A543" s="1"/>
      <c r="C543" s="1"/>
      <c r="D543" s="1"/>
      <c r="E543" s="1"/>
      <c r="P543" s="1"/>
    </row>
    <row r="544">
      <c r="A544" s="1"/>
      <c r="C544" s="1"/>
      <c r="D544" s="1"/>
      <c r="E544" s="1"/>
      <c r="P544" s="1"/>
    </row>
    <row r="545">
      <c r="A545" s="1"/>
      <c r="C545" s="1"/>
      <c r="D545" s="1"/>
      <c r="E545" s="1"/>
      <c r="P545" s="1"/>
    </row>
    <row r="546">
      <c r="A546" s="1"/>
      <c r="C546" s="1"/>
      <c r="D546" s="1"/>
      <c r="E546" s="1"/>
      <c r="P546" s="1"/>
    </row>
    <row r="547">
      <c r="A547" s="1"/>
      <c r="C547" s="1"/>
      <c r="D547" s="1"/>
      <c r="E547" s="1"/>
      <c r="P547" s="1"/>
    </row>
    <row r="548">
      <c r="A548" s="1"/>
      <c r="C548" s="1"/>
      <c r="D548" s="1"/>
      <c r="E548" s="1"/>
      <c r="P548" s="1"/>
    </row>
    <row r="549">
      <c r="A549" s="1"/>
      <c r="C549" s="1"/>
      <c r="D549" s="1"/>
      <c r="E549" s="1"/>
      <c r="P549" s="1"/>
    </row>
    <row r="550">
      <c r="A550" s="1"/>
      <c r="C550" s="1"/>
      <c r="D550" s="1"/>
      <c r="E550" s="1"/>
      <c r="P550" s="1"/>
    </row>
    <row r="551">
      <c r="A551" s="1"/>
      <c r="C551" s="1"/>
      <c r="D551" s="1"/>
      <c r="E551" s="1"/>
      <c r="P551" s="1"/>
    </row>
    <row r="552">
      <c r="A552" s="1"/>
      <c r="C552" s="1"/>
      <c r="D552" s="1"/>
      <c r="E552" s="1"/>
      <c r="P552" s="1"/>
    </row>
    <row r="553">
      <c r="A553" s="1"/>
      <c r="C553" s="1"/>
      <c r="D553" s="1"/>
      <c r="E553" s="1"/>
      <c r="P553" s="1"/>
    </row>
    <row r="554">
      <c r="A554" s="1"/>
      <c r="C554" s="1"/>
      <c r="D554" s="1"/>
      <c r="E554" s="1"/>
      <c r="P554" s="1"/>
    </row>
    <row r="555">
      <c r="A555" s="1"/>
      <c r="C555" s="1"/>
      <c r="D555" s="1"/>
      <c r="E555" s="1"/>
      <c r="P555" s="1"/>
    </row>
    <row r="556">
      <c r="A556" s="1"/>
      <c r="C556" s="1"/>
      <c r="D556" s="1"/>
      <c r="E556" s="1"/>
      <c r="P556" s="1"/>
    </row>
    <row r="557">
      <c r="A557" s="1"/>
      <c r="C557" s="1"/>
      <c r="D557" s="1"/>
      <c r="E557" s="1"/>
      <c r="P557" s="1"/>
    </row>
    <row r="558">
      <c r="A558" s="1"/>
      <c r="C558" s="1"/>
      <c r="D558" s="1"/>
      <c r="E558" s="1"/>
      <c r="P558" s="1"/>
    </row>
    <row r="559">
      <c r="A559" s="1"/>
      <c r="C559" s="1"/>
      <c r="D559" s="1"/>
      <c r="E559" s="1"/>
      <c r="P559" s="1"/>
    </row>
    <row r="560">
      <c r="A560" s="1"/>
      <c r="C560" s="1"/>
      <c r="D560" s="1"/>
      <c r="E560" s="1"/>
      <c r="P560" s="1"/>
    </row>
    <row r="561">
      <c r="A561" s="1"/>
      <c r="C561" s="1"/>
      <c r="D561" s="1"/>
      <c r="E561" s="1"/>
      <c r="P561" s="1"/>
    </row>
    <row r="562">
      <c r="A562" s="1"/>
      <c r="C562" s="1"/>
      <c r="D562" s="1"/>
      <c r="E562" s="1"/>
      <c r="P562" s="1"/>
    </row>
    <row r="563">
      <c r="A563" s="1"/>
      <c r="C563" s="1"/>
      <c r="D563" s="1"/>
      <c r="E563" s="1"/>
      <c r="P563" s="1"/>
    </row>
    <row r="564">
      <c r="A564" s="1"/>
      <c r="C564" s="1"/>
      <c r="D564" s="1"/>
      <c r="E564" s="1"/>
      <c r="P564" s="1"/>
    </row>
    <row r="565">
      <c r="A565" s="1"/>
      <c r="C565" s="1"/>
      <c r="D565" s="1"/>
      <c r="E565" s="1"/>
      <c r="P565" s="1"/>
    </row>
    <row r="566">
      <c r="A566" s="1"/>
      <c r="C566" s="1"/>
      <c r="D566" s="1"/>
      <c r="E566" s="1"/>
      <c r="P566" s="1"/>
    </row>
    <row r="567">
      <c r="A567" s="1"/>
      <c r="C567" s="1"/>
      <c r="D567" s="1"/>
      <c r="E567" s="1"/>
      <c r="P567" s="1"/>
    </row>
    <row r="568">
      <c r="A568" s="1"/>
      <c r="C568" s="1"/>
      <c r="D568" s="1"/>
      <c r="E568" s="1"/>
      <c r="P568" s="1"/>
    </row>
    <row r="569">
      <c r="A569" s="1"/>
      <c r="C569" s="1"/>
      <c r="D569" s="1"/>
      <c r="E569" s="1"/>
      <c r="P569" s="1"/>
    </row>
    <row r="570">
      <c r="A570" s="1"/>
      <c r="C570" s="1"/>
      <c r="D570" s="1"/>
      <c r="E570" s="1"/>
      <c r="P570" s="1"/>
    </row>
    <row r="571">
      <c r="A571" s="1"/>
      <c r="C571" s="1"/>
      <c r="D571" s="1"/>
      <c r="E571" s="1"/>
      <c r="P571" s="1"/>
    </row>
    <row r="572">
      <c r="A572" s="1"/>
      <c r="C572" s="1"/>
      <c r="D572" s="1"/>
      <c r="E572" s="1"/>
      <c r="P572" s="1"/>
    </row>
    <row r="573">
      <c r="A573" s="1"/>
      <c r="C573" s="1"/>
      <c r="D573" s="1"/>
      <c r="E573" s="1"/>
      <c r="P573" s="1"/>
    </row>
    <row r="574">
      <c r="A574" s="1"/>
      <c r="C574" s="1"/>
      <c r="D574" s="1"/>
      <c r="E574" s="1"/>
      <c r="P574" s="1"/>
    </row>
    <row r="575">
      <c r="A575" s="1"/>
      <c r="C575" s="1"/>
      <c r="D575" s="1"/>
      <c r="E575" s="1"/>
      <c r="P575" s="1"/>
    </row>
    <row r="576">
      <c r="A576" s="1"/>
      <c r="C576" s="1"/>
      <c r="D576" s="1"/>
      <c r="E576" s="1"/>
      <c r="P576" s="1"/>
    </row>
    <row r="577">
      <c r="A577" s="1"/>
      <c r="C577" s="1"/>
      <c r="D577" s="1"/>
      <c r="E577" s="1"/>
      <c r="P577" s="1"/>
    </row>
    <row r="578">
      <c r="A578" s="1"/>
      <c r="C578" s="1"/>
      <c r="D578" s="1"/>
      <c r="E578" s="1"/>
      <c r="P578" s="1"/>
    </row>
    <row r="579">
      <c r="A579" s="1"/>
      <c r="C579" s="1"/>
      <c r="D579" s="1"/>
      <c r="E579" s="1"/>
      <c r="P579" s="1"/>
    </row>
    <row r="580">
      <c r="A580" s="1"/>
      <c r="C580" s="1"/>
      <c r="D580" s="1"/>
      <c r="E580" s="1"/>
      <c r="P580" s="1"/>
    </row>
    <row r="581">
      <c r="A581" s="1"/>
      <c r="C581" s="1"/>
      <c r="D581" s="1"/>
      <c r="E581" s="1"/>
      <c r="P581" s="1"/>
    </row>
    <row r="582">
      <c r="A582" s="1"/>
      <c r="C582" s="1"/>
      <c r="D582" s="1"/>
      <c r="E582" s="1"/>
      <c r="P582" s="1"/>
    </row>
    <row r="583">
      <c r="A583" s="1"/>
      <c r="C583" s="1"/>
      <c r="D583" s="1"/>
      <c r="E583" s="1"/>
      <c r="P583" s="1"/>
    </row>
    <row r="584">
      <c r="A584" s="1"/>
      <c r="C584" s="1"/>
      <c r="D584" s="1"/>
      <c r="E584" s="1"/>
      <c r="P584" s="1"/>
    </row>
    <row r="585">
      <c r="A585" s="1"/>
      <c r="C585" s="1"/>
      <c r="D585" s="1"/>
      <c r="E585" s="1"/>
      <c r="P585" s="1"/>
    </row>
    <row r="586">
      <c r="A586" s="1"/>
      <c r="C586" s="1"/>
      <c r="D586" s="1"/>
      <c r="E586" s="1"/>
      <c r="P586" s="1"/>
    </row>
    <row r="587">
      <c r="A587" s="1"/>
      <c r="C587" s="1"/>
      <c r="D587" s="1"/>
      <c r="E587" s="1"/>
      <c r="P587" s="1"/>
    </row>
    <row r="588">
      <c r="A588" s="1"/>
      <c r="C588" s="1"/>
      <c r="D588" s="1"/>
      <c r="E588" s="1"/>
      <c r="P588" s="1"/>
    </row>
    <row r="589">
      <c r="A589" s="1"/>
      <c r="C589" s="1"/>
      <c r="D589" s="1"/>
      <c r="E589" s="1"/>
      <c r="P589" s="1"/>
    </row>
    <row r="590">
      <c r="A590" s="1"/>
      <c r="C590" s="1"/>
      <c r="D590" s="1"/>
      <c r="E590" s="1"/>
      <c r="P590" s="1"/>
    </row>
    <row r="591">
      <c r="A591" s="1"/>
      <c r="C591" s="1"/>
      <c r="D591" s="1"/>
      <c r="E591" s="1"/>
      <c r="P591" s="1"/>
    </row>
    <row r="592">
      <c r="A592" s="1"/>
      <c r="C592" s="1"/>
      <c r="D592" s="1"/>
      <c r="E592" s="1"/>
      <c r="P592" s="1"/>
    </row>
    <row r="593">
      <c r="A593" s="1"/>
      <c r="C593" s="1"/>
      <c r="D593" s="1"/>
      <c r="E593" s="1"/>
      <c r="P593" s="1"/>
    </row>
    <row r="594">
      <c r="A594" s="1"/>
      <c r="C594" s="1"/>
      <c r="D594" s="1"/>
      <c r="E594" s="1"/>
      <c r="P594" s="1"/>
    </row>
    <row r="595">
      <c r="A595" s="1"/>
      <c r="C595" s="1"/>
      <c r="D595" s="1"/>
      <c r="E595" s="1"/>
      <c r="P595" s="1"/>
    </row>
    <row r="596">
      <c r="A596" s="1"/>
      <c r="C596" s="1"/>
      <c r="D596" s="1"/>
      <c r="E596" s="1"/>
      <c r="P596" s="1"/>
    </row>
    <row r="597">
      <c r="A597" s="1"/>
      <c r="C597" s="1"/>
      <c r="D597" s="1"/>
      <c r="E597" s="1"/>
      <c r="P597" s="1"/>
    </row>
    <row r="598">
      <c r="A598" s="1"/>
      <c r="C598" s="1"/>
      <c r="D598" s="1"/>
      <c r="E598" s="1"/>
      <c r="P598" s="1"/>
    </row>
    <row r="599">
      <c r="A599" s="1"/>
      <c r="C599" s="1"/>
      <c r="D599" s="1"/>
      <c r="E599" s="1"/>
      <c r="P599" s="1"/>
    </row>
    <row r="600">
      <c r="A600" s="1"/>
      <c r="C600" s="1"/>
      <c r="D600" s="1"/>
      <c r="E600" s="1"/>
      <c r="P600" s="1"/>
    </row>
    <row r="601">
      <c r="A601" s="1"/>
      <c r="C601" s="1"/>
      <c r="D601" s="1"/>
      <c r="E601" s="1"/>
      <c r="P601" s="1"/>
    </row>
    <row r="602">
      <c r="A602" s="1"/>
      <c r="C602" s="1"/>
      <c r="D602" s="1"/>
      <c r="E602" s="1"/>
      <c r="P602" s="1"/>
    </row>
    <row r="603">
      <c r="A603" s="1"/>
      <c r="C603" s="1"/>
      <c r="D603" s="1"/>
      <c r="E603" s="1"/>
      <c r="P603" s="1"/>
    </row>
    <row r="604">
      <c r="A604" s="1"/>
      <c r="C604" s="1"/>
      <c r="D604" s="1"/>
      <c r="E604" s="1"/>
      <c r="P604" s="1"/>
    </row>
    <row r="605">
      <c r="A605" s="1"/>
      <c r="C605" s="1"/>
      <c r="D605" s="1"/>
      <c r="E605" s="1"/>
      <c r="P605" s="1"/>
    </row>
    <row r="606">
      <c r="A606" s="1"/>
      <c r="C606" s="1"/>
      <c r="D606" s="1"/>
      <c r="E606" s="1"/>
      <c r="P606" s="1"/>
    </row>
    <row r="607">
      <c r="A607" s="1"/>
      <c r="C607" s="1"/>
      <c r="D607" s="1"/>
      <c r="E607" s="1"/>
      <c r="P607" s="1"/>
    </row>
    <row r="608">
      <c r="A608" s="1"/>
      <c r="C608" s="1"/>
      <c r="D608" s="1"/>
      <c r="E608" s="1"/>
      <c r="P608" s="1"/>
    </row>
    <row r="609">
      <c r="A609" s="1"/>
      <c r="C609" s="1"/>
      <c r="D609" s="1"/>
      <c r="E609" s="1"/>
      <c r="P609" s="1"/>
    </row>
    <row r="610">
      <c r="A610" s="1"/>
      <c r="C610" s="1"/>
      <c r="D610" s="1"/>
      <c r="E610" s="1"/>
      <c r="P610" s="1"/>
    </row>
    <row r="611">
      <c r="A611" s="1"/>
      <c r="C611" s="1"/>
      <c r="D611" s="1"/>
      <c r="E611" s="1"/>
      <c r="P611" s="1"/>
    </row>
    <row r="612">
      <c r="A612" s="1"/>
      <c r="C612" s="1"/>
      <c r="D612" s="1"/>
      <c r="E612" s="1"/>
      <c r="P612" s="1"/>
    </row>
    <row r="613">
      <c r="A613" s="1"/>
      <c r="C613" s="1"/>
      <c r="D613" s="1"/>
      <c r="E613" s="1"/>
      <c r="P613" s="1"/>
    </row>
    <row r="614">
      <c r="A614" s="1"/>
      <c r="C614" s="1"/>
      <c r="D614" s="1"/>
      <c r="E614" s="1"/>
      <c r="P614" s="1"/>
    </row>
    <row r="615">
      <c r="A615" s="1"/>
      <c r="C615" s="1"/>
      <c r="D615" s="1"/>
      <c r="E615" s="1"/>
      <c r="P615" s="1"/>
    </row>
    <row r="616">
      <c r="A616" s="1"/>
      <c r="C616" s="1"/>
      <c r="D616" s="1"/>
      <c r="E616" s="1"/>
      <c r="P616" s="1"/>
    </row>
    <row r="617">
      <c r="A617" s="1"/>
      <c r="C617" s="1"/>
      <c r="D617" s="1"/>
      <c r="E617" s="1"/>
      <c r="P617" s="1"/>
    </row>
    <row r="618">
      <c r="A618" s="1"/>
      <c r="C618" s="1"/>
      <c r="D618" s="1"/>
      <c r="E618" s="1"/>
      <c r="P618" s="1"/>
    </row>
    <row r="619">
      <c r="A619" s="1"/>
      <c r="C619" s="1"/>
      <c r="D619" s="1"/>
      <c r="E619" s="1"/>
      <c r="P619" s="1"/>
    </row>
    <row r="620">
      <c r="A620" s="1"/>
      <c r="C620" s="1"/>
      <c r="D620" s="1"/>
      <c r="E620" s="1"/>
      <c r="P620" s="1"/>
    </row>
    <row r="621">
      <c r="A621" s="1"/>
      <c r="C621" s="1"/>
      <c r="D621" s="1"/>
      <c r="E621" s="1"/>
      <c r="P621" s="1"/>
    </row>
    <row r="622">
      <c r="A622" s="1"/>
      <c r="C622" s="1"/>
      <c r="D622" s="1"/>
      <c r="E622" s="1"/>
      <c r="P622" s="1"/>
    </row>
    <row r="623">
      <c r="A623" s="1"/>
      <c r="C623" s="1"/>
      <c r="D623" s="1"/>
      <c r="E623" s="1"/>
      <c r="P623" s="1"/>
    </row>
    <row r="624">
      <c r="A624" s="1"/>
      <c r="C624" s="1"/>
      <c r="D624" s="1"/>
      <c r="E624" s="1"/>
      <c r="P624" s="1"/>
    </row>
    <row r="625">
      <c r="A625" s="1"/>
      <c r="C625" s="1"/>
      <c r="D625" s="1"/>
      <c r="E625" s="1"/>
      <c r="P625" s="1"/>
    </row>
    <row r="626">
      <c r="A626" s="1"/>
      <c r="C626" s="1"/>
      <c r="D626" s="1"/>
      <c r="E626" s="1"/>
      <c r="P626" s="1"/>
    </row>
    <row r="627">
      <c r="A627" s="1"/>
      <c r="C627" s="1"/>
      <c r="D627" s="1"/>
      <c r="E627" s="1"/>
      <c r="P627" s="1"/>
    </row>
    <row r="628">
      <c r="A628" s="1"/>
      <c r="C628" s="1"/>
      <c r="D628" s="1"/>
      <c r="E628" s="1"/>
      <c r="P628" s="1"/>
    </row>
    <row r="629">
      <c r="A629" s="1"/>
      <c r="C629" s="1"/>
      <c r="D629" s="1"/>
      <c r="E629" s="1"/>
      <c r="P629" s="1"/>
    </row>
    <row r="630">
      <c r="A630" s="1"/>
      <c r="C630" s="1"/>
      <c r="D630" s="1"/>
      <c r="E630" s="1"/>
      <c r="P630" s="1"/>
    </row>
    <row r="631">
      <c r="A631" s="1"/>
      <c r="C631" s="1"/>
      <c r="D631" s="1"/>
      <c r="E631" s="1"/>
      <c r="P631" s="1"/>
    </row>
    <row r="632">
      <c r="A632" s="1"/>
      <c r="C632" s="1"/>
      <c r="D632" s="1"/>
      <c r="E632" s="1"/>
      <c r="P632" s="1"/>
    </row>
    <row r="633">
      <c r="A633" s="1"/>
      <c r="C633" s="1"/>
      <c r="D633" s="1"/>
      <c r="E633" s="1"/>
      <c r="P633" s="1"/>
    </row>
    <row r="634">
      <c r="A634" s="1"/>
      <c r="C634" s="1"/>
      <c r="D634" s="1"/>
      <c r="E634" s="1"/>
      <c r="P634" s="1"/>
    </row>
    <row r="635">
      <c r="A635" s="1"/>
      <c r="C635" s="1"/>
      <c r="D635" s="1"/>
      <c r="E635" s="1"/>
      <c r="P635" s="1"/>
    </row>
    <row r="636">
      <c r="A636" s="1"/>
      <c r="C636" s="1"/>
      <c r="D636" s="1"/>
      <c r="E636" s="1"/>
      <c r="P636" s="1"/>
    </row>
    <row r="637">
      <c r="A637" s="1"/>
      <c r="C637" s="1"/>
      <c r="D637" s="1"/>
      <c r="E637" s="1"/>
      <c r="P637" s="1"/>
    </row>
    <row r="638">
      <c r="A638" s="1"/>
      <c r="C638" s="1"/>
      <c r="D638" s="1"/>
      <c r="E638" s="1"/>
      <c r="P638" s="1"/>
    </row>
    <row r="639">
      <c r="A639" s="1"/>
      <c r="C639" s="1"/>
      <c r="D639" s="1"/>
      <c r="E639" s="1"/>
      <c r="P639" s="1"/>
    </row>
    <row r="640">
      <c r="A640" s="1"/>
      <c r="C640" s="1"/>
      <c r="D640" s="1"/>
      <c r="E640" s="1"/>
      <c r="P640" s="1"/>
    </row>
    <row r="641">
      <c r="A641" s="1"/>
      <c r="C641" s="1"/>
      <c r="D641" s="1"/>
      <c r="E641" s="1"/>
      <c r="P641" s="1"/>
    </row>
    <row r="642">
      <c r="A642" s="1"/>
      <c r="C642" s="1"/>
      <c r="D642" s="1"/>
      <c r="E642" s="1"/>
      <c r="P642" s="1"/>
    </row>
    <row r="643">
      <c r="A643" s="1"/>
      <c r="C643" s="1"/>
      <c r="D643" s="1"/>
      <c r="E643" s="1"/>
      <c r="P643" s="1"/>
    </row>
    <row r="644">
      <c r="A644" s="1"/>
      <c r="C644" s="1"/>
      <c r="D644" s="1"/>
      <c r="E644" s="1"/>
      <c r="P644" s="1"/>
    </row>
    <row r="645">
      <c r="A645" s="1"/>
      <c r="C645" s="1"/>
      <c r="D645" s="1"/>
      <c r="E645" s="1"/>
      <c r="P645" s="1"/>
    </row>
    <row r="646">
      <c r="A646" s="1"/>
      <c r="C646" s="1"/>
      <c r="D646" s="1"/>
      <c r="E646" s="1"/>
      <c r="P646" s="1"/>
    </row>
    <row r="647">
      <c r="A647" s="1"/>
      <c r="C647" s="1"/>
      <c r="D647" s="1"/>
      <c r="E647" s="1"/>
      <c r="P647" s="1"/>
    </row>
    <row r="648">
      <c r="A648" s="1"/>
      <c r="C648" s="1"/>
      <c r="D648" s="1"/>
      <c r="E648" s="1"/>
      <c r="P648" s="1"/>
    </row>
    <row r="649">
      <c r="A649" s="1"/>
      <c r="C649" s="1"/>
      <c r="D649" s="1"/>
      <c r="E649" s="1"/>
      <c r="P649" s="1"/>
    </row>
    <row r="650">
      <c r="A650" s="1"/>
      <c r="C650" s="1"/>
      <c r="D650" s="1"/>
      <c r="E650" s="1"/>
      <c r="P650" s="1"/>
    </row>
    <row r="651">
      <c r="A651" s="1"/>
      <c r="C651" s="1"/>
      <c r="D651" s="1"/>
      <c r="E651" s="1"/>
      <c r="P651" s="1"/>
    </row>
    <row r="652">
      <c r="A652" s="1"/>
      <c r="C652" s="1"/>
      <c r="D652" s="1"/>
      <c r="E652" s="1"/>
      <c r="P652" s="1"/>
    </row>
    <row r="653">
      <c r="A653" s="1"/>
      <c r="C653" s="1"/>
      <c r="D653" s="1"/>
      <c r="E653" s="1"/>
      <c r="P653" s="1"/>
    </row>
    <row r="654">
      <c r="A654" s="1"/>
      <c r="C654" s="1"/>
      <c r="D654" s="1"/>
      <c r="E654" s="1"/>
      <c r="P654" s="1"/>
    </row>
    <row r="655">
      <c r="A655" s="1"/>
      <c r="C655" s="1"/>
      <c r="D655" s="1"/>
      <c r="E655" s="1"/>
      <c r="P655" s="1"/>
    </row>
    <row r="656">
      <c r="A656" s="1"/>
      <c r="C656" s="1"/>
      <c r="D656" s="1"/>
      <c r="E656" s="1"/>
      <c r="P656" s="1"/>
    </row>
    <row r="657">
      <c r="A657" s="1"/>
      <c r="C657" s="1"/>
      <c r="D657" s="1"/>
      <c r="E657" s="1"/>
      <c r="P657" s="1"/>
    </row>
    <row r="658">
      <c r="A658" s="1"/>
      <c r="C658" s="1"/>
      <c r="D658" s="1"/>
      <c r="E658" s="1"/>
      <c r="P658" s="1"/>
    </row>
    <row r="659">
      <c r="A659" s="1"/>
      <c r="C659" s="1"/>
      <c r="D659" s="1"/>
      <c r="E659" s="1"/>
      <c r="P659" s="1"/>
    </row>
    <row r="660">
      <c r="A660" s="1"/>
      <c r="C660" s="1"/>
      <c r="D660" s="1"/>
      <c r="E660" s="1"/>
      <c r="P660" s="1"/>
    </row>
    <row r="661">
      <c r="A661" s="1"/>
      <c r="C661" s="1"/>
      <c r="D661" s="1"/>
      <c r="E661" s="1"/>
      <c r="P661" s="1"/>
    </row>
    <row r="662">
      <c r="A662" s="1"/>
      <c r="C662" s="1"/>
      <c r="D662" s="1"/>
      <c r="E662" s="1"/>
      <c r="P662" s="1"/>
    </row>
    <row r="663">
      <c r="A663" s="1"/>
      <c r="C663" s="1"/>
      <c r="D663" s="1"/>
      <c r="E663" s="1"/>
      <c r="P663" s="1"/>
    </row>
    <row r="664">
      <c r="A664" s="1"/>
      <c r="C664" s="1"/>
      <c r="D664" s="1"/>
      <c r="E664" s="1"/>
      <c r="P664" s="1"/>
    </row>
    <row r="665">
      <c r="A665" s="1"/>
      <c r="C665" s="1"/>
      <c r="D665" s="1"/>
      <c r="E665" s="1"/>
      <c r="P665" s="1"/>
    </row>
    <row r="666">
      <c r="A666" s="1"/>
      <c r="C666" s="1"/>
      <c r="D666" s="1"/>
      <c r="E666" s="1"/>
      <c r="P666" s="1"/>
    </row>
    <row r="667">
      <c r="A667" s="1"/>
      <c r="C667" s="1"/>
      <c r="D667" s="1"/>
      <c r="E667" s="1"/>
      <c r="P667" s="1"/>
    </row>
    <row r="668">
      <c r="A668" s="1"/>
      <c r="C668" s="1"/>
      <c r="D668" s="1"/>
      <c r="E668" s="1"/>
      <c r="P668" s="1"/>
    </row>
    <row r="669">
      <c r="A669" s="1"/>
      <c r="C669" s="1"/>
      <c r="D669" s="1"/>
      <c r="E669" s="1"/>
      <c r="P669" s="1"/>
    </row>
    <row r="670">
      <c r="A670" s="1"/>
      <c r="C670" s="1"/>
      <c r="D670" s="1"/>
      <c r="E670" s="1"/>
      <c r="P670" s="1"/>
    </row>
    <row r="671">
      <c r="A671" s="1"/>
      <c r="C671" s="1"/>
      <c r="D671" s="1"/>
      <c r="E671" s="1"/>
      <c r="P671" s="1"/>
    </row>
    <row r="672">
      <c r="A672" s="1"/>
      <c r="C672" s="1"/>
      <c r="D672" s="1"/>
      <c r="E672" s="1"/>
      <c r="P672" s="1"/>
    </row>
    <row r="673">
      <c r="A673" s="1"/>
      <c r="C673" s="1"/>
      <c r="D673" s="1"/>
      <c r="E673" s="1"/>
      <c r="P673" s="1"/>
    </row>
    <row r="674">
      <c r="A674" s="1"/>
      <c r="C674" s="1"/>
      <c r="D674" s="1"/>
      <c r="E674" s="1"/>
      <c r="P674" s="1"/>
    </row>
    <row r="675">
      <c r="A675" s="1"/>
      <c r="C675" s="1"/>
      <c r="D675" s="1"/>
      <c r="E675" s="1"/>
      <c r="P675" s="1"/>
    </row>
    <row r="676">
      <c r="A676" s="1"/>
      <c r="C676" s="1"/>
      <c r="D676" s="1"/>
      <c r="E676" s="1"/>
      <c r="P676" s="1"/>
    </row>
    <row r="677">
      <c r="A677" s="1"/>
      <c r="C677" s="1"/>
      <c r="D677" s="1"/>
      <c r="E677" s="1"/>
      <c r="P677" s="1"/>
    </row>
    <row r="678">
      <c r="A678" s="1"/>
      <c r="C678" s="1"/>
      <c r="D678" s="1"/>
      <c r="E678" s="1"/>
      <c r="P678" s="1"/>
    </row>
    <row r="679">
      <c r="A679" s="1"/>
      <c r="C679" s="1"/>
      <c r="D679" s="1"/>
      <c r="E679" s="1"/>
      <c r="P679" s="1"/>
    </row>
    <row r="680">
      <c r="A680" s="1"/>
      <c r="C680" s="1"/>
      <c r="D680" s="1"/>
      <c r="E680" s="1"/>
      <c r="P680" s="1"/>
    </row>
    <row r="681">
      <c r="A681" s="1"/>
      <c r="C681" s="1"/>
      <c r="D681" s="1"/>
      <c r="E681" s="1"/>
      <c r="P681" s="1"/>
    </row>
    <row r="682">
      <c r="A682" s="1"/>
      <c r="C682" s="1"/>
      <c r="D682" s="1"/>
      <c r="E682" s="1"/>
      <c r="P682" s="1"/>
    </row>
    <row r="683">
      <c r="A683" s="1"/>
      <c r="C683" s="1"/>
      <c r="D683" s="1"/>
      <c r="E683" s="1"/>
      <c r="P683" s="1"/>
    </row>
    <row r="684">
      <c r="A684" s="1"/>
      <c r="C684" s="1"/>
      <c r="D684" s="1"/>
      <c r="E684" s="1"/>
      <c r="P684" s="1"/>
    </row>
    <row r="685">
      <c r="A685" s="1"/>
      <c r="C685" s="1"/>
      <c r="D685" s="1"/>
      <c r="E685" s="1"/>
      <c r="P685" s="1"/>
    </row>
    <row r="686">
      <c r="A686" s="1"/>
      <c r="C686" s="1"/>
      <c r="D686" s="1"/>
      <c r="E686" s="1"/>
      <c r="P686" s="1"/>
    </row>
    <row r="687">
      <c r="A687" s="1"/>
      <c r="C687" s="1"/>
      <c r="D687" s="1"/>
      <c r="E687" s="1"/>
      <c r="P687" s="1"/>
    </row>
    <row r="688">
      <c r="A688" s="1"/>
      <c r="C688" s="1"/>
      <c r="D688" s="1"/>
      <c r="E688" s="1"/>
      <c r="P688" s="1"/>
    </row>
    <row r="689">
      <c r="A689" s="1"/>
      <c r="C689" s="1"/>
      <c r="D689" s="1"/>
      <c r="E689" s="1"/>
      <c r="P689" s="1"/>
    </row>
    <row r="690">
      <c r="A690" s="1"/>
      <c r="C690" s="1"/>
      <c r="D690" s="1"/>
      <c r="E690" s="1"/>
      <c r="P690" s="1"/>
    </row>
    <row r="691">
      <c r="A691" s="1"/>
      <c r="C691" s="1"/>
      <c r="D691" s="1"/>
      <c r="E691" s="1"/>
      <c r="P691" s="1"/>
    </row>
    <row r="692">
      <c r="A692" s="1"/>
      <c r="C692" s="1"/>
      <c r="D692" s="1"/>
      <c r="E692" s="1"/>
      <c r="P692" s="1"/>
    </row>
    <row r="693">
      <c r="A693" s="1"/>
      <c r="C693" s="1"/>
      <c r="D693" s="1"/>
      <c r="E693" s="1"/>
      <c r="P693" s="1"/>
    </row>
    <row r="694">
      <c r="A694" s="1"/>
      <c r="C694" s="1"/>
      <c r="D694" s="1"/>
      <c r="E694" s="1"/>
      <c r="P694" s="1"/>
    </row>
    <row r="695">
      <c r="A695" s="1"/>
      <c r="C695" s="1"/>
      <c r="D695" s="1"/>
      <c r="E695" s="1"/>
      <c r="P695" s="1"/>
    </row>
    <row r="696">
      <c r="A696" s="1"/>
      <c r="C696" s="1"/>
      <c r="D696" s="1"/>
      <c r="E696" s="1"/>
      <c r="P696" s="1"/>
    </row>
    <row r="697">
      <c r="A697" s="1"/>
      <c r="C697" s="1"/>
      <c r="D697" s="1"/>
      <c r="E697" s="1"/>
      <c r="P697" s="1"/>
    </row>
    <row r="698">
      <c r="A698" s="1"/>
      <c r="C698" s="1"/>
      <c r="D698" s="1"/>
      <c r="E698" s="1"/>
      <c r="P698" s="1"/>
    </row>
    <row r="699">
      <c r="A699" s="1"/>
      <c r="C699" s="1"/>
      <c r="D699" s="1"/>
      <c r="E699" s="1"/>
      <c r="P699" s="1"/>
    </row>
    <row r="700">
      <c r="A700" s="1"/>
      <c r="C700" s="1"/>
      <c r="D700" s="1"/>
      <c r="E700" s="1"/>
      <c r="P700" s="1"/>
    </row>
    <row r="701">
      <c r="A701" s="1"/>
      <c r="C701" s="1"/>
      <c r="D701" s="1"/>
      <c r="E701" s="1"/>
      <c r="P701" s="1"/>
    </row>
    <row r="702">
      <c r="A702" s="1"/>
      <c r="C702" s="1"/>
      <c r="D702" s="1"/>
      <c r="E702" s="1"/>
      <c r="P702" s="1"/>
    </row>
    <row r="703">
      <c r="A703" s="1"/>
      <c r="C703" s="1"/>
      <c r="D703" s="1"/>
      <c r="E703" s="1"/>
      <c r="P703" s="1"/>
    </row>
    <row r="704">
      <c r="A704" s="1"/>
      <c r="C704" s="1"/>
      <c r="D704" s="1"/>
      <c r="E704" s="1"/>
      <c r="P704" s="1"/>
    </row>
    <row r="705">
      <c r="A705" s="1"/>
      <c r="C705" s="1"/>
      <c r="D705" s="1"/>
      <c r="E705" s="1"/>
      <c r="P705" s="1"/>
    </row>
    <row r="706">
      <c r="A706" s="1"/>
      <c r="C706" s="1"/>
      <c r="D706" s="1"/>
      <c r="E706" s="1"/>
      <c r="P706" s="1"/>
    </row>
    <row r="707">
      <c r="A707" s="1"/>
      <c r="C707" s="1"/>
      <c r="D707" s="1"/>
      <c r="E707" s="1"/>
      <c r="P707" s="1"/>
    </row>
    <row r="708">
      <c r="A708" s="1"/>
      <c r="C708" s="1"/>
      <c r="D708" s="1"/>
      <c r="E708" s="1"/>
      <c r="P708" s="1"/>
    </row>
    <row r="709">
      <c r="A709" s="1"/>
      <c r="C709" s="1"/>
      <c r="D709" s="1"/>
      <c r="E709" s="1"/>
      <c r="P709" s="1"/>
    </row>
    <row r="710">
      <c r="A710" s="1"/>
      <c r="C710" s="1"/>
      <c r="D710" s="1"/>
      <c r="E710" s="1"/>
      <c r="P710" s="1"/>
    </row>
    <row r="711">
      <c r="A711" s="1"/>
      <c r="C711" s="1"/>
      <c r="D711" s="1"/>
      <c r="E711" s="1"/>
      <c r="P711" s="1"/>
    </row>
    <row r="712">
      <c r="A712" s="1"/>
      <c r="C712" s="1"/>
      <c r="D712" s="1"/>
      <c r="E712" s="1"/>
      <c r="P712" s="1"/>
    </row>
    <row r="713">
      <c r="A713" s="1"/>
      <c r="C713" s="1"/>
      <c r="D713" s="1"/>
      <c r="E713" s="1"/>
      <c r="P713" s="1"/>
    </row>
    <row r="714">
      <c r="A714" s="1"/>
      <c r="C714" s="1"/>
      <c r="D714" s="1"/>
      <c r="E714" s="1"/>
      <c r="P714" s="1"/>
    </row>
    <row r="715">
      <c r="A715" s="1"/>
      <c r="C715" s="1"/>
      <c r="D715" s="1"/>
      <c r="E715" s="1"/>
      <c r="P715" s="1"/>
    </row>
    <row r="716">
      <c r="A716" s="1"/>
      <c r="C716" s="1"/>
      <c r="D716" s="1"/>
      <c r="E716" s="1"/>
      <c r="P716" s="1"/>
    </row>
    <row r="717">
      <c r="A717" s="1"/>
      <c r="C717" s="1"/>
      <c r="D717" s="1"/>
      <c r="E717" s="1"/>
      <c r="P717" s="1"/>
    </row>
    <row r="718">
      <c r="A718" s="1"/>
      <c r="C718" s="1"/>
      <c r="D718" s="1"/>
      <c r="E718" s="1"/>
      <c r="P718" s="1"/>
    </row>
    <row r="719">
      <c r="A719" s="1"/>
      <c r="C719" s="1"/>
      <c r="D719" s="1"/>
      <c r="E719" s="1"/>
      <c r="P719" s="1"/>
    </row>
    <row r="720">
      <c r="A720" s="1"/>
      <c r="C720" s="1"/>
      <c r="D720" s="1"/>
      <c r="E720" s="1"/>
      <c r="P720" s="1"/>
    </row>
    <row r="721">
      <c r="A721" s="1"/>
      <c r="C721" s="1"/>
      <c r="D721" s="1"/>
      <c r="E721" s="1"/>
      <c r="P721" s="1"/>
    </row>
    <row r="722">
      <c r="A722" s="1"/>
      <c r="C722" s="1"/>
      <c r="D722" s="1"/>
      <c r="E722" s="1"/>
      <c r="P722" s="1"/>
    </row>
    <row r="723">
      <c r="A723" s="1"/>
      <c r="C723" s="1"/>
      <c r="D723" s="1"/>
      <c r="E723" s="1"/>
      <c r="P723" s="1"/>
    </row>
    <row r="724">
      <c r="A724" s="1"/>
      <c r="C724" s="1"/>
      <c r="D724" s="1"/>
      <c r="E724" s="1"/>
      <c r="P724" s="1"/>
    </row>
    <row r="725">
      <c r="A725" s="1"/>
      <c r="C725" s="1"/>
      <c r="D725" s="1"/>
      <c r="E725" s="1"/>
      <c r="P725" s="1"/>
    </row>
    <row r="726">
      <c r="A726" s="1"/>
      <c r="C726" s="1"/>
      <c r="D726" s="1"/>
      <c r="E726" s="1"/>
      <c r="P726" s="1"/>
    </row>
    <row r="727">
      <c r="A727" s="1"/>
      <c r="C727" s="1"/>
      <c r="D727" s="1"/>
      <c r="E727" s="1"/>
      <c r="P727" s="1"/>
    </row>
    <row r="728">
      <c r="A728" s="1"/>
      <c r="C728" s="1"/>
      <c r="D728" s="1"/>
      <c r="E728" s="1"/>
      <c r="P728" s="1"/>
    </row>
    <row r="729">
      <c r="A729" s="1"/>
      <c r="C729" s="1"/>
      <c r="D729" s="1"/>
      <c r="E729" s="1"/>
      <c r="P729" s="1"/>
    </row>
    <row r="730">
      <c r="A730" s="1"/>
      <c r="C730" s="1"/>
      <c r="D730" s="1"/>
      <c r="E730" s="1"/>
      <c r="P730" s="1"/>
    </row>
    <row r="731">
      <c r="A731" s="1"/>
      <c r="C731" s="1"/>
      <c r="D731" s="1"/>
      <c r="E731" s="1"/>
      <c r="P731" s="1"/>
    </row>
    <row r="732">
      <c r="A732" s="1"/>
      <c r="C732" s="1"/>
      <c r="D732" s="1"/>
      <c r="E732" s="1"/>
      <c r="P732" s="1"/>
    </row>
    <row r="733">
      <c r="A733" s="1"/>
      <c r="C733" s="1"/>
      <c r="D733" s="1"/>
      <c r="E733" s="1"/>
      <c r="P733" s="1"/>
    </row>
    <row r="734">
      <c r="A734" s="1"/>
      <c r="C734" s="1"/>
      <c r="D734" s="1"/>
      <c r="E734" s="1"/>
      <c r="P734" s="1"/>
    </row>
    <row r="735">
      <c r="A735" s="1"/>
      <c r="C735" s="1"/>
      <c r="D735" s="1"/>
      <c r="E735" s="1"/>
      <c r="P735" s="1"/>
    </row>
    <row r="736">
      <c r="A736" s="1"/>
      <c r="C736" s="1"/>
      <c r="D736" s="1"/>
      <c r="E736" s="1"/>
      <c r="P736" s="1"/>
    </row>
    <row r="737">
      <c r="A737" s="1"/>
      <c r="C737" s="1"/>
      <c r="D737" s="1"/>
      <c r="E737" s="1"/>
      <c r="P737" s="1"/>
    </row>
    <row r="738">
      <c r="A738" s="1"/>
      <c r="C738" s="1"/>
      <c r="D738" s="1"/>
      <c r="E738" s="1"/>
      <c r="P738" s="1"/>
    </row>
    <row r="739">
      <c r="A739" s="1"/>
      <c r="C739" s="1"/>
      <c r="D739" s="1"/>
      <c r="E739" s="1"/>
      <c r="P739" s="1"/>
    </row>
    <row r="740">
      <c r="A740" s="1"/>
      <c r="C740" s="1"/>
      <c r="D740" s="1"/>
      <c r="E740" s="1"/>
      <c r="P740" s="1"/>
    </row>
    <row r="741">
      <c r="A741" s="1"/>
      <c r="C741" s="1"/>
      <c r="D741" s="1"/>
      <c r="E741" s="1"/>
      <c r="P741" s="1"/>
    </row>
    <row r="742">
      <c r="A742" s="1"/>
      <c r="C742" s="1"/>
      <c r="D742" s="1"/>
      <c r="E742" s="1"/>
      <c r="P742" s="1"/>
    </row>
    <row r="743">
      <c r="A743" s="1"/>
      <c r="C743" s="1"/>
      <c r="D743" s="1"/>
      <c r="E743" s="1"/>
      <c r="P743" s="1"/>
    </row>
    <row r="744">
      <c r="A744" s="1"/>
      <c r="C744" s="1"/>
      <c r="D744" s="1"/>
      <c r="E744" s="1"/>
      <c r="P744" s="1"/>
    </row>
    <row r="745">
      <c r="A745" s="1"/>
      <c r="C745" s="1"/>
      <c r="D745" s="1"/>
      <c r="E745" s="1"/>
      <c r="P745" s="1"/>
    </row>
    <row r="746">
      <c r="A746" s="1"/>
      <c r="C746" s="1"/>
      <c r="D746" s="1"/>
      <c r="E746" s="1"/>
      <c r="P746" s="1"/>
    </row>
    <row r="747">
      <c r="A747" s="1"/>
      <c r="C747" s="1"/>
      <c r="D747" s="1"/>
      <c r="E747" s="1"/>
      <c r="P747" s="1"/>
    </row>
    <row r="748">
      <c r="A748" s="1"/>
      <c r="C748" s="1"/>
      <c r="D748" s="1"/>
      <c r="E748" s="1"/>
      <c r="P748" s="1"/>
    </row>
    <row r="749">
      <c r="A749" s="1"/>
      <c r="C749" s="1"/>
      <c r="D749" s="1"/>
      <c r="E749" s="1"/>
      <c r="P749" s="1"/>
    </row>
    <row r="750">
      <c r="A750" s="1"/>
      <c r="C750" s="1"/>
      <c r="D750" s="1"/>
      <c r="E750" s="1"/>
      <c r="P750" s="1"/>
    </row>
    <row r="751">
      <c r="A751" s="1"/>
      <c r="C751" s="1"/>
      <c r="D751" s="1"/>
      <c r="E751" s="1"/>
      <c r="P751" s="1"/>
    </row>
    <row r="752">
      <c r="A752" s="1"/>
      <c r="C752" s="1"/>
      <c r="D752" s="1"/>
      <c r="E752" s="1"/>
      <c r="P752" s="1"/>
    </row>
    <row r="753">
      <c r="A753" s="1"/>
      <c r="C753" s="1"/>
      <c r="D753" s="1"/>
      <c r="E753" s="1"/>
      <c r="P753" s="1"/>
    </row>
    <row r="754">
      <c r="A754" s="1"/>
      <c r="C754" s="1"/>
      <c r="D754" s="1"/>
      <c r="E754" s="1"/>
      <c r="P754" s="1"/>
    </row>
    <row r="755">
      <c r="A755" s="1"/>
      <c r="C755" s="1"/>
      <c r="D755" s="1"/>
      <c r="E755" s="1"/>
      <c r="P755" s="1"/>
    </row>
    <row r="756">
      <c r="A756" s="1"/>
      <c r="C756" s="1"/>
      <c r="D756" s="1"/>
      <c r="E756" s="1"/>
      <c r="P756" s="1"/>
    </row>
    <row r="757">
      <c r="A757" s="1"/>
      <c r="C757" s="1"/>
      <c r="D757" s="1"/>
      <c r="E757" s="1"/>
      <c r="P757" s="1"/>
    </row>
    <row r="758">
      <c r="A758" s="1"/>
      <c r="C758" s="1"/>
      <c r="D758" s="1"/>
      <c r="E758" s="1"/>
      <c r="P758" s="1"/>
    </row>
    <row r="759">
      <c r="A759" s="1"/>
      <c r="C759" s="1"/>
      <c r="D759" s="1"/>
      <c r="E759" s="1"/>
      <c r="P759" s="1"/>
    </row>
    <row r="760">
      <c r="A760" s="1"/>
      <c r="C760" s="1"/>
      <c r="D760" s="1"/>
      <c r="E760" s="1"/>
      <c r="P760" s="1"/>
    </row>
    <row r="761">
      <c r="A761" s="1"/>
      <c r="C761" s="1"/>
      <c r="D761" s="1"/>
      <c r="E761" s="1"/>
      <c r="P761" s="1"/>
    </row>
    <row r="762">
      <c r="A762" s="1"/>
      <c r="C762" s="1"/>
      <c r="D762" s="1"/>
      <c r="E762" s="1"/>
      <c r="P762" s="1"/>
    </row>
    <row r="763">
      <c r="A763" s="1"/>
      <c r="C763" s="1"/>
      <c r="D763" s="1"/>
      <c r="E763" s="1"/>
      <c r="P763" s="1"/>
    </row>
    <row r="764">
      <c r="A764" s="1"/>
      <c r="C764" s="1"/>
      <c r="D764" s="1"/>
      <c r="E764" s="1"/>
      <c r="P764" s="1"/>
    </row>
    <row r="765">
      <c r="A765" s="1"/>
      <c r="C765" s="1"/>
      <c r="D765" s="1"/>
      <c r="E765" s="1"/>
      <c r="P765" s="1"/>
    </row>
    <row r="766">
      <c r="A766" s="1"/>
      <c r="C766" s="1"/>
      <c r="D766" s="1"/>
      <c r="E766" s="1"/>
      <c r="P766" s="1"/>
    </row>
    <row r="767">
      <c r="A767" s="1"/>
      <c r="C767" s="1"/>
      <c r="D767" s="1"/>
      <c r="E767" s="1"/>
      <c r="P767" s="1"/>
    </row>
    <row r="768">
      <c r="A768" s="1"/>
      <c r="C768" s="1"/>
      <c r="D768" s="1"/>
      <c r="E768" s="1"/>
      <c r="P768" s="1"/>
    </row>
    <row r="769">
      <c r="A769" s="1"/>
      <c r="C769" s="1"/>
      <c r="D769" s="1"/>
      <c r="E769" s="1"/>
      <c r="P769" s="1"/>
    </row>
    <row r="770">
      <c r="A770" s="1"/>
      <c r="C770" s="1"/>
      <c r="D770" s="1"/>
      <c r="E770" s="1"/>
      <c r="P770" s="1"/>
    </row>
    <row r="771">
      <c r="A771" s="1"/>
      <c r="C771" s="1"/>
      <c r="D771" s="1"/>
      <c r="E771" s="1"/>
      <c r="P771" s="1"/>
    </row>
    <row r="772">
      <c r="A772" s="1"/>
      <c r="C772" s="1"/>
      <c r="D772" s="1"/>
      <c r="E772" s="1"/>
      <c r="P772" s="1"/>
    </row>
    <row r="773">
      <c r="A773" s="1"/>
      <c r="C773" s="1"/>
      <c r="D773" s="1"/>
      <c r="E773" s="1"/>
      <c r="P773" s="1"/>
    </row>
    <row r="774">
      <c r="A774" s="1"/>
      <c r="C774" s="1"/>
      <c r="D774" s="1"/>
      <c r="E774" s="1"/>
      <c r="P774" s="1"/>
    </row>
    <row r="775">
      <c r="A775" s="1"/>
      <c r="C775" s="1"/>
      <c r="D775" s="1"/>
      <c r="E775" s="1"/>
      <c r="P775" s="1"/>
    </row>
    <row r="776">
      <c r="A776" s="1"/>
      <c r="C776" s="1"/>
      <c r="D776" s="1"/>
      <c r="E776" s="1"/>
      <c r="P776" s="1"/>
    </row>
    <row r="777">
      <c r="A777" s="1"/>
      <c r="C777" s="1"/>
      <c r="D777" s="1"/>
      <c r="E777" s="1"/>
      <c r="P777" s="1"/>
    </row>
    <row r="778">
      <c r="A778" s="1"/>
      <c r="C778" s="1"/>
      <c r="D778" s="1"/>
      <c r="E778" s="1"/>
      <c r="P778" s="1"/>
    </row>
    <row r="779">
      <c r="A779" s="1"/>
      <c r="C779" s="1"/>
      <c r="D779" s="1"/>
      <c r="E779" s="1"/>
      <c r="P779" s="1"/>
    </row>
    <row r="780">
      <c r="A780" s="1"/>
      <c r="C780" s="1"/>
      <c r="D780" s="1"/>
      <c r="E780" s="1"/>
      <c r="P780" s="1"/>
    </row>
    <row r="781">
      <c r="A781" s="1"/>
      <c r="C781" s="1"/>
      <c r="D781" s="1"/>
      <c r="E781" s="1"/>
      <c r="P781" s="1"/>
    </row>
    <row r="782">
      <c r="A782" s="1"/>
      <c r="C782" s="1"/>
      <c r="D782" s="1"/>
      <c r="E782" s="1"/>
      <c r="P782" s="1"/>
    </row>
    <row r="783">
      <c r="A783" s="1"/>
      <c r="C783" s="1"/>
      <c r="D783" s="1"/>
      <c r="E783" s="1"/>
      <c r="P783" s="1"/>
    </row>
    <row r="784">
      <c r="A784" s="1"/>
      <c r="C784" s="1"/>
      <c r="D784" s="1"/>
      <c r="E784" s="1"/>
      <c r="P784" s="1"/>
    </row>
    <row r="785">
      <c r="A785" s="1"/>
      <c r="C785" s="1"/>
      <c r="D785" s="1"/>
      <c r="E785" s="1"/>
      <c r="P785" s="1"/>
    </row>
    <row r="786">
      <c r="A786" s="1"/>
      <c r="C786" s="1"/>
      <c r="D786" s="1"/>
      <c r="E786" s="1"/>
      <c r="P786" s="1"/>
    </row>
    <row r="787">
      <c r="A787" s="1"/>
      <c r="C787" s="1"/>
      <c r="D787" s="1"/>
      <c r="E787" s="1"/>
      <c r="P787" s="1"/>
    </row>
    <row r="788">
      <c r="A788" s="1"/>
      <c r="C788" s="1"/>
      <c r="D788" s="1"/>
      <c r="E788" s="1"/>
      <c r="P788" s="1"/>
    </row>
    <row r="789">
      <c r="A789" s="1"/>
      <c r="C789" s="1"/>
      <c r="D789" s="1"/>
      <c r="E789" s="1"/>
      <c r="P789" s="1"/>
    </row>
    <row r="790">
      <c r="A790" s="1"/>
      <c r="C790" s="1"/>
      <c r="D790" s="1"/>
      <c r="E790" s="1"/>
      <c r="P790" s="1"/>
    </row>
    <row r="791">
      <c r="A791" s="1"/>
      <c r="C791" s="1"/>
      <c r="D791" s="1"/>
      <c r="E791" s="1"/>
      <c r="P791" s="1"/>
    </row>
    <row r="792">
      <c r="A792" s="1"/>
      <c r="C792" s="1"/>
      <c r="D792" s="1"/>
      <c r="E792" s="1"/>
      <c r="P792" s="1"/>
    </row>
    <row r="793">
      <c r="A793" s="1"/>
      <c r="C793" s="1"/>
      <c r="D793" s="1"/>
      <c r="E793" s="1"/>
      <c r="P793" s="1"/>
    </row>
    <row r="794">
      <c r="A794" s="1"/>
      <c r="C794" s="1"/>
      <c r="D794" s="1"/>
      <c r="E794" s="1"/>
      <c r="P794" s="1"/>
    </row>
    <row r="795">
      <c r="A795" s="1"/>
      <c r="C795" s="1"/>
      <c r="D795" s="1"/>
      <c r="E795" s="1"/>
      <c r="P795" s="1"/>
    </row>
    <row r="796">
      <c r="A796" s="1"/>
      <c r="C796" s="1"/>
      <c r="D796" s="1"/>
      <c r="E796" s="1"/>
      <c r="P796" s="1"/>
    </row>
    <row r="797">
      <c r="A797" s="1"/>
      <c r="C797" s="1"/>
      <c r="D797" s="1"/>
      <c r="E797" s="1"/>
      <c r="P797" s="1"/>
    </row>
    <row r="798">
      <c r="A798" s="1"/>
      <c r="C798" s="1"/>
      <c r="D798" s="1"/>
      <c r="E798" s="1"/>
      <c r="P798" s="1"/>
    </row>
    <row r="799">
      <c r="A799" s="1"/>
      <c r="C799" s="1"/>
      <c r="D799" s="1"/>
      <c r="E799" s="1"/>
      <c r="P799" s="1"/>
    </row>
    <row r="800">
      <c r="A800" s="1"/>
      <c r="C800" s="1"/>
      <c r="D800" s="1"/>
      <c r="E800" s="1"/>
      <c r="P800" s="1"/>
    </row>
    <row r="801">
      <c r="A801" s="1"/>
      <c r="C801" s="1"/>
      <c r="D801" s="1"/>
      <c r="E801" s="1"/>
      <c r="P801" s="1"/>
    </row>
    <row r="802">
      <c r="A802" s="1"/>
      <c r="C802" s="1"/>
      <c r="D802" s="1"/>
      <c r="E802" s="1"/>
      <c r="P802" s="1"/>
    </row>
    <row r="803">
      <c r="A803" s="1"/>
      <c r="C803" s="1"/>
      <c r="D803" s="1"/>
      <c r="E803" s="1"/>
      <c r="P803" s="1"/>
    </row>
    <row r="804">
      <c r="A804" s="1"/>
      <c r="C804" s="1"/>
      <c r="D804" s="1"/>
      <c r="E804" s="1"/>
      <c r="P804" s="1"/>
    </row>
    <row r="805">
      <c r="A805" s="1"/>
      <c r="C805" s="1"/>
      <c r="D805" s="1"/>
      <c r="E805" s="1"/>
      <c r="P805" s="1"/>
    </row>
    <row r="806">
      <c r="A806" s="1"/>
      <c r="C806" s="1"/>
      <c r="D806" s="1"/>
      <c r="E806" s="1"/>
      <c r="P806" s="1"/>
    </row>
    <row r="807">
      <c r="A807" s="1"/>
      <c r="C807" s="1"/>
      <c r="D807" s="1"/>
      <c r="E807" s="1"/>
      <c r="P807" s="1"/>
    </row>
    <row r="808">
      <c r="A808" s="1"/>
      <c r="C808" s="1"/>
      <c r="D808" s="1"/>
      <c r="E808" s="1"/>
      <c r="P808" s="1"/>
    </row>
    <row r="809">
      <c r="A809" s="1"/>
      <c r="C809" s="1"/>
      <c r="D809" s="1"/>
      <c r="E809" s="1"/>
      <c r="P809" s="1"/>
    </row>
    <row r="810">
      <c r="A810" s="1"/>
      <c r="C810" s="1"/>
      <c r="D810" s="1"/>
      <c r="E810" s="1"/>
      <c r="P810" s="1"/>
    </row>
    <row r="811">
      <c r="A811" s="1"/>
      <c r="C811" s="1"/>
      <c r="D811" s="1"/>
      <c r="E811" s="1"/>
      <c r="P811" s="1"/>
    </row>
    <row r="812">
      <c r="A812" s="1"/>
      <c r="C812" s="1"/>
      <c r="D812" s="1"/>
      <c r="E812" s="1"/>
      <c r="P812" s="1"/>
    </row>
    <row r="813">
      <c r="A813" s="1"/>
      <c r="C813" s="1"/>
      <c r="D813" s="1"/>
      <c r="E813" s="1"/>
      <c r="P813" s="1"/>
    </row>
    <row r="814">
      <c r="A814" s="1"/>
      <c r="C814" s="1"/>
      <c r="D814" s="1"/>
      <c r="E814" s="1"/>
      <c r="P814" s="1"/>
    </row>
    <row r="815">
      <c r="A815" s="1"/>
      <c r="C815" s="1"/>
      <c r="D815" s="1"/>
      <c r="E815" s="1"/>
      <c r="P815" s="1"/>
    </row>
    <row r="816">
      <c r="A816" s="1"/>
      <c r="C816" s="1"/>
      <c r="D816" s="1"/>
      <c r="E816" s="1"/>
      <c r="P816" s="1"/>
    </row>
    <row r="817">
      <c r="A817" s="1"/>
      <c r="C817" s="1"/>
      <c r="D817" s="1"/>
      <c r="E817" s="1"/>
      <c r="P817" s="1"/>
    </row>
    <row r="818">
      <c r="A818" s="1"/>
      <c r="C818" s="1"/>
      <c r="D818" s="1"/>
      <c r="E818" s="1"/>
      <c r="P818" s="1"/>
    </row>
    <row r="819">
      <c r="A819" s="1"/>
      <c r="C819" s="1"/>
      <c r="D819" s="1"/>
      <c r="E819" s="1"/>
      <c r="P819" s="1"/>
    </row>
    <row r="820">
      <c r="A820" s="1"/>
      <c r="C820" s="1"/>
      <c r="D820" s="1"/>
      <c r="E820" s="1"/>
      <c r="P820" s="1"/>
    </row>
    <row r="821">
      <c r="A821" s="1"/>
      <c r="C821" s="1"/>
      <c r="D821" s="1"/>
      <c r="E821" s="1"/>
      <c r="P821" s="1"/>
    </row>
    <row r="822">
      <c r="A822" s="1"/>
      <c r="C822" s="1"/>
      <c r="D822" s="1"/>
      <c r="E822" s="1"/>
      <c r="P822" s="1"/>
    </row>
    <row r="823">
      <c r="A823" s="1"/>
      <c r="C823" s="1"/>
      <c r="D823" s="1"/>
      <c r="E823" s="1"/>
      <c r="P823" s="1"/>
    </row>
    <row r="824">
      <c r="A824" s="1"/>
      <c r="C824" s="1"/>
      <c r="D824" s="1"/>
      <c r="E824" s="1"/>
      <c r="P824" s="1"/>
    </row>
    <row r="825">
      <c r="A825" s="1"/>
      <c r="C825" s="1"/>
      <c r="D825" s="1"/>
      <c r="E825" s="1"/>
      <c r="P825" s="1"/>
    </row>
    <row r="826">
      <c r="A826" s="1"/>
      <c r="C826" s="1"/>
      <c r="D826" s="1"/>
      <c r="E826" s="1"/>
      <c r="P826" s="1"/>
    </row>
    <row r="827">
      <c r="A827" s="1"/>
      <c r="C827" s="1"/>
      <c r="D827" s="1"/>
      <c r="E827" s="1"/>
      <c r="P827" s="1"/>
    </row>
    <row r="828">
      <c r="A828" s="1"/>
      <c r="C828" s="1"/>
      <c r="D828" s="1"/>
      <c r="E828" s="1"/>
      <c r="P828" s="1"/>
    </row>
    <row r="829">
      <c r="A829" s="1"/>
      <c r="C829" s="1"/>
      <c r="D829" s="1"/>
      <c r="E829" s="1"/>
      <c r="P829" s="1"/>
    </row>
    <row r="830">
      <c r="A830" s="1"/>
      <c r="C830" s="1"/>
      <c r="D830" s="1"/>
      <c r="E830" s="1"/>
      <c r="P830" s="1"/>
    </row>
    <row r="831">
      <c r="A831" s="1"/>
      <c r="C831" s="1"/>
      <c r="D831" s="1"/>
      <c r="E831" s="1"/>
      <c r="P831" s="1"/>
    </row>
    <row r="832">
      <c r="A832" s="1"/>
      <c r="C832" s="1"/>
      <c r="D832" s="1"/>
      <c r="E832" s="1"/>
      <c r="P832" s="1"/>
    </row>
    <row r="833">
      <c r="A833" s="1"/>
      <c r="C833" s="1"/>
      <c r="D833" s="1"/>
      <c r="E833" s="1"/>
      <c r="P833" s="1"/>
    </row>
    <row r="834">
      <c r="A834" s="1"/>
      <c r="C834" s="1"/>
      <c r="D834" s="1"/>
      <c r="E834" s="1"/>
      <c r="P834" s="1"/>
    </row>
    <row r="835">
      <c r="A835" s="1"/>
      <c r="C835" s="1"/>
      <c r="D835" s="1"/>
      <c r="E835" s="1"/>
      <c r="P835" s="1"/>
    </row>
    <row r="836">
      <c r="A836" s="1"/>
      <c r="C836" s="1"/>
      <c r="D836" s="1"/>
      <c r="E836" s="1"/>
      <c r="P836" s="1"/>
    </row>
    <row r="837">
      <c r="A837" s="1"/>
      <c r="C837" s="1"/>
      <c r="D837" s="1"/>
      <c r="E837" s="1"/>
      <c r="P837" s="1"/>
    </row>
    <row r="838">
      <c r="A838" s="1"/>
      <c r="C838" s="1"/>
      <c r="D838" s="1"/>
      <c r="E838" s="1"/>
      <c r="P838" s="1"/>
    </row>
    <row r="839">
      <c r="A839" s="1"/>
      <c r="C839" s="1"/>
      <c r="D839" s="1"/>
      <c r="E839" s="1"/>
      <c r="P839" s="1"/>
    </row>
    <row r="840">
      <c r="A840" s="1"/>
      <c r="C840" s="1"/>
      <c r="D840" s="1"/>
      <c r="E840" s="1"/>
      <c r="P840" s="1"/>
    </row>
    <row r="841">
      <c r="A841" s="1"/>
      <c r="C841" s="1"/>
      <c r="D841" s="1"/>
      <c r="E841" s="1"/>
      <c r="P841" s="1"/>
    </row>
    <row r="842">
      <c r="A842" s="1"/>
      <c r="C842" s="1"/>
      <c r="D842" s="1"/>
      <c r="E842" s="1"/>
      <c r="P842" s="1"/>
    </row>
    <row r="843">
      <c r="A843" s="1"/>
      <c r="C843" s="1"/>
      <c r="D843" s="1"/>
      <c r="E843" s="1"/>
      <c r="P843" s="1"/>
    </row>
    <row r="844">
      <c r="A844" s="1"/>
      <c r="C844" s="1"/>
      <c r="D844" s="1"/>
      <c r="E844" s="1"/>
      <c r="P844" s="1"/>
    </row>
    <row r="845">
      <c r="A845" s="1"/>
      <c r="C845" s="1"/>
      <c r="D845" s="1"/>
      <c r="E845" s="1"/>
      <c r="P845" s="1"/>
    </row>
    <row r="846">
      <c r="A846" s="1"/>
      <c r="C846" s="1"/>
      <c r="D846" s="1"/>
      <c r="E846" s="1"/>
      <c r="P846" s="1"/>
    </row>
    <row r="847">
      <c r="A847" s="1"/>
      <c r="C847" s="1"/>
      <c r="D847" s="1"/>
      <c r="E847" s="1"/>
      <c r="P847" s="1"/>
    </row>
    <row r="848">
      <c r="A848" s="1"/>
      <c r="C848" s="1"/>
      <c r="D848" s="1"/>
      <c r="E848" s="1"/>
      <c r="P848" s="1"/>
    </row>
    <row r="849">
      <c r="A849" s="1"/>
      <c r="C849" s="1"/>
      <c r="D849" s="1"/>
      <c r="E849" s="1"/>
      <c r="P849" s="1"/>
    </row>
    <row r="850">
      <c r="A850" s="1"/>
      <c r="C850" s="1"/>
      <c r="D850" s="1"/>
      <c r="E850" s="1"/>
      <c r="P850" s="1"/>
    </row>
    <row r="851">
      <c r="A851" s="1"/>
      <c r="C851" s="1"/>
      <c r="D851" s="1"/>
      <c r="E851" s="1"/>
      <c r="P851" s="1"/>
    </row>
    <row r="852">
      <c r="A852" s="1"/>
      <c r="C852" s="1"/>
      <c r="D852" s="1"/>
      <c r="E852" s="1"/>
      <c r="P852" s="1"/>
    </row>
    <row r="853">
      <c r="A853" s="1"/>
      <c r="C853" s="1"/>
      <c r="D853" s="1"/>
      <c r="E853" s="1"/>
      <c r="P853" s="1"/>
    </row>
    <row r="854">
      <c r="A854" s="1"/>
      <c r="C854" s="1"/>
      <c r="D854" s="1"/>
      <c r="E854" s="1"/>
      <c r="P854" s="1"/>
    </row>
    <row r="855">
      <c r="A855" s="1"/>
      <c r="C855" s="1"/>
      <c r="D855" s="1"/>
      <c r="E855" s="1"/>
      <c r="P855" s="1"/>
    </row>
    <row r="856">
      <c r="A856" s="1"/>
      <c r="C856" s="1"/>
      <c r="D856" s="1"/>
      <c r="E856" s="1"/>
      <c r="P856" s="1"/>
    </row>
    <row r="857">
      <c r="A857" s="1"/>
      <c r="C857" s="1"/>
      <c r="D857" s="1"/>
      <c r="E857" s="1"/>
      <c r="P857" s="1"/>
    </row>
    <row r="858">
      <c r="A858" s="1"/>
      <c r="C858" s="1"/>
      <c r="D858" s="1"/>
      <c r="E858" s="1"/>
      <c r="P858" s="1"/>
    </row>
    <row r="859">
      <c r="A859" s="1"/>
      <c r="C859" s="1"/>
      <c r="D859" s="1"/>
      <c r="E859" s="1"/>
      <c r="P859" s="1"/>
    </row>
    <row r="860">
      <c r="A860" s="1"/>
      <c r="C860" s="1"/>
      <c r="D860" s="1"/>
      <c r="E860" s="1"/>
      <c r="P860" s="1"/>
    </row>
    <row r="861">
      <c r="A861" s="1"/>
      <c r="C861" s="1"/>
      <c r="D861" s="1"/>
      <c r="E861" s="1"/>
      <c r="P861" s="1"/>
    </row>
    <row r="862">
      <c r="A862" s="1"/>
      <c r="C862" s="1"/>
      <c r="D862" s="1"/>
      <c r="E862" s="1"/>
      <c r="P862" s="1"/>
    </row>
    <row r="863">
      <c r="A863" s="1"/>
      <c r="C863" s="1"/>
      <c r="D863" s="1"/>
      <c r="E863" s="1"/>
      <c r="P863" s="1"/>
    </row>
    <row r="864">
      <c r="A864" s="1"/>
      <c r="C864" s="1"/>
      <c r="D864" s="1"/>
      <c r="E864" s="1"/>
      <c r="P864" s="1"/>
    </row>
    <row r="865">
      <c r="A865" s="1"/>
      <c r="C865" s="1"/>
      <c r="D865" s="1"/>
      <c r="E865" s="1"/>
      <c r="P865" s="1"/>
    </row>
    <row r="866">
      <c r="A866" s="1"/>
      <c r="C866" s="1"/>
      <c r="D866" s="1"/>
      <c r="E866" s="1"/>
      <c r="P866" s="1"/>
    </row>
    <row r="867">
      <c r="A867" s="1"/>
      <c r="C867" s="1"/>
      <c r="D867" s="1"/>
      <c r="E867" s="1"/>
      <c r="P867" s="1"/>
    </row>
    <row r="868">
      <c r="A868" s="1"/>
      <c r="C868" s="1"/>
      <c r="D868" s="1"/>
      <c r="E868" s="1"/>
      <c r="P868" s="1"/>
    </row>
    <row r="869">
      <c r="A869" s="1"/>
      <c r="C869" s="1"/>
      <c r="D869" s="1"/>
      <c r="E869" s="1"/>
      <c r="P869" s="1"/>
    </row>
    <row r="870">
      <c r="A870" s="1"/>
      <c r="C870" s="1"/>
      <c r="D870" s="1"/>
      <c r="E870" s="1"/>
      <c r="P870" s="1"/>
    </row>
    <row r="871">
      <c r="A871" s="1"/>
      <c r="C871" s="1"/>
      <c r="D871" s="1"/>
      <c r="E871" s="1"/>
      <c r="P871" s="1"/>
    </row>
    <row r="872">
      <c r="A872" s="1"/>
      <c r="C872" s="1"/>
      <c r="D872" s="1"/>
      <c r="E872" s="1"/>
      <c r="P872" s="1"/>
    </row>
    <row r="873">
      <c r="A873" s="1"/>
      <c r="C873" s="1"/>
      <c r="D873" s="1"/>
      <c r="E873" s="1"/>
      <c r="P873" s="1"/>
    </row>
    <row r="874">
      <c r="A874" s="1"/>
      <c r="C874" s="1"/>
      <c r="D874" s="1"/>
      <c r="E874" s="1"/>
      <c r="P874" s="1"/>
    </row>
    <row r="875">
      <c r="A875" s="1"/>
      <c r="C875" s="1"/>
      <c r="D875" s="1"/>
      <c r="E875" s="1"/>
      <c r="P875" s="1"/>
    </row>
    <row r="876">
      <c r="A876" s="1"/>
      <c r="C876" s="1"/>
      <c r="D876" s="1"/>
      <c r="E876" s="1"/>
      <c r="P876" s="1"/>
    </row>
    <row r="877">
      <c r="A877" s="1"/>
      <c r="C877" s="1"/>
      <c r="D877" s="1"/>
      <c r="E877" s="1"/>
      <c r="P877" s="1"/>
    </row>
    <row r="878">
      <c r="A878" s="1"/>
      <c r="C878" s="1"/>
      <c r="D878" s="1"/>
      <c r="E878" s="1"/>
      <c r="P878" s="1"/>
    </row>
    <row r="879">
      <c r="A879" s="1"/>
      <c r="C879" s="1"/>
      <c r="D879" s="1"/>
      <c r="E879" s="1"/>
      <c r="P879" s="1"/>
    </row>
    <row r="880">
      <c r="A880" s="1"/>
      <c r="C880" s="1"/>
      <c r="D880" s="1"/>
      <c r="E880" s="1"/>
      <c r="P880" s="1"/>
    </row>
    <row r="881">
      <c r="A881" s="1"/>
      <c r="C881" s="1"/>
      <c r="D881" s="1"/>
      <c r="E881" s="1"/>
      <c r="P881" s="1"/>
    </row>
    <row r="882">
      <c r="A882" s="1"/>
      <c r="C882" s="1"/>
      <c r="D882" s="1"/>
      <c r="E882" s="1"/>
      <c r="P882" s="1"/>
    </row>
    <row r="883">
      <c r="A883" s="1"/>
      <c r="C883" s="1"/>
      <c r="D883" s="1"/>
      <c r="E883" s="1"/>
      <c r="P883" s="1"/>
    </row>
    <row r="884">
      <c r="A884" s="1"/>
      <c r="C884" s="1"/>
      <c r="D884" s="1"/>
      <c r="E884" s="1"/>
      <c r="P884" s="1"/>
    </row>
    <row r="885">
      <c r="A885" s="1"/>
      <c r="C885" s="1"/>
      <c r="D885" s="1"/>
      <c r="E885" s="1"/>
      <c r="P885" s="1"/>
    </row>
    <row r="886">
      <c r="A886" s="1"/>
      <c r="C886" s="1"/>
      <c r="D886" s="1"/>
      <c r="E886" s="1"/>
      <c r="P886" s="1"/>
    </row>
    <row r="887">
      <c r="A887" s="1"/>
      <c r="C887" s="1"/>
      <c r="D887" s="1"/>
      <c r="E887" s="1"/>
      <c r="P887" s="1"/>
    </row>
    <row r="888">
      <c r="A888" s="1"/>
      <c r="C888" s="1"/>
      <c r="D888" s="1"/>
      <c r="E888" s="1"/>
      <c r="P888" s="1"/>
    </row>
    <row r="889">
      <c r="A889" s="1"/>
      <c r="C889" s="1"/>
      <c r="D889" s="1"/>
      <c r="E889" s="1"/>
      <c r="P889" s="1"/>
    </row>
    <row r="890">
      <c r="A890" s="1"/>
      <c r="C890" s="1"/>
      <c r="D890" s="1"/>
      <c r="E890" s="1"/>
      <c r="P890" s="1"/>
    </row>
    <row r="891">
      <c r="A891" s="1"/>
      <c r="C891" s="1"/>
      <c r="D891" s="1"/>
      <c r="E891" s="1"/>
      <c r="P891" s="1"/>
    </row>
    <row r="892">
      <c r="A892" s="1"/>
      <c r="C892" s="1"/>
      <c r="D892" s="1"/>
      <c r="E892" s="1"/>
      <c r="P892" s="1"/>
    </row>
    <row r="893">
      <c r="A893" s="1"/>
      <c r="C893" s="1"/>
      <c r="D893" s="1"/>
      <c r="E893" s="1"/>
      <c r="P893" s="1"/>
    </row>
    <row r="894">
      <c r="A894" s="1"/>
      <c r="C894" s="1"/>
      <c r="D894" s="1"/>
      <c r="E894" s="1"/>
      <c r="P894" s="1"/>
    </row>
    <row r="895">
      <c r="A895" s="1"/>
      <c r="C895" s="1"/>
      <c r="D895" s="1"/>
      <c r="E895" s="1"/>
      <c r="P895" s="1"/>
    </row>
    <row r="896">
      <c r="A896" s="1"/>
      <c r="C896" s="1"/>
      <c r="D896" s="1"/>
      <c r="E896" s="1"/>
      <c r="P896" s="1"/>
    </row>
    <row r="897">
      <c r="A897" s="1"/>
      <c r="C897" s="1"/>
      <c r="D897" s="1"/>
      <c r="E897" s="1"/>
      <c r="P897" s="1"/>
    </row>
    <row r="898">
      <c r="A898" s="1"/>
      <c r="C898" s="1"/>
      <c r="D898" s="1"/>
      <c r="E898" s="1"/>
      <c r="P898" s="1"/>
    </row>
    <row r="899">
      <c r="A899" s="1"/>
      <c r="C899" s="1"/>
      <c r="D899" s="1"/>
      <c r="E899" s="1"/>
      <c r="P899" s="1"/>
    </row>
    <row r="900">
      <c r="A900" s="1"/>
      <c r="C900" s="1"/>
      <c r="D900" s="1"/>
      <c r="E900" s="1"/>
      <c r="P900" s="1"/>
    </row>
    <row r="901">
      <c r="A901" s="1"/>
      <c r="C901" s="1"/>
      <c r="D901" s="1"/>
      <c r="E901" s="1"/>
      <c r="P901" s="1"/>
    </row>
    <row r="902">
      <c r="A902" s="1"/>
      <c r="C902" s="1"/>
      <c r="D902" s="1"/>
      <c r="E902" s="1"/>
      <c r="P902" s="1"/>
    </row>
    <row r="903">
      <c r="A903" s="1"/>
      <c r="C903" s="1"/>
      <c r="D903" s="1"/>
      <c r="E903" s="1"/>
      <c r="P903" s="1"/>
    </row>
    <row r="904">
      <c r="A904" s="1"/>
      <c r="C904" s="1"/>
      <c r="D904" s="1"/>
      <c r="E904" s="1"/>
      <c r="P904" s="1"/>
    </row>
    <row r="905">
      <c r="A905" s="1"/>
      <c r="C905" s="1"/>
      <c r="D905" s="1"/>
      <c r="E905" s="1"/>
      <c r="P905" s="1"/>
    </row>
    <row r="906">
      <c r="A906" s="1"/>
      <c r="C906" s="1"/>
      <c r="D906" s="1"/>
      <c r="E906" s="1"/>
      <c r="P906" s="1"/>
    </row>
    <row r="907">
      <c r="A907" s="1"/>
      <c r="C907" s="1"/>
      <c r="D907" s="1"/>
      <c r="E907" s="1"/>
      <c r="P907" s="1"/>
    </row>
    <row r="908">
      <c r="A908" s="1"/>
      <c r="C908" s="1"/>
      <c r="D908" s="1"/>
      <c r="E908" s="1"/>
      <c r="P908" s="1"/>
    </row>
    <row r="909">
      <c r="A909" s="1"/>
      <c r="C909" s="1"/>
      <c r="D909" s="1"/>
      <c r="E909" s="1"/>
      <c r="P909" s="1"/>
    </row>
    <row r="910">
      <c r="A910" s="1"/>
      <c r="C910" s="1"/>
      <c r="D910" s="1"/>
      <c r="E910" s="1"/>
      <c r="P910" s="1"/>
    </row>
    <row r="911">
      <c r="A911" s="1"/>
      <c r="C911" s="1"/>
      <c r="D911" s="1"/>
      <c r="E911" s="1"/>
      <c r="P911" s="1"/>
    </row>
    <row r="912">
      <c r="A912" s="1"/>
      <c r="C912" s="1"/>
      <c r="D912" s="1"/>
      <c r="E912" s="1"/>
      <c r="P912" s="1"/>
    </row>
    <row r="913">
      <c r="A913" s="1"/>
      <c r="C913" s="1"/>
      <c r="D913" s="1"/>
      <c r="E913" s="1"/>
      <c r="P913" s="1"/>
    </row>
    <row r="914">
      <c r="A914" s="1"/>
      <c r="C914" s="1"/>
      <c r="D914" s="1"/>
      <c r="E914" s="1"/>
      <c r="P914" s="1"/>
    </row>
    <row r="915">
      <c r="A915" s="1"/>
      <c r="C915" s="1"/>
      <c r="D915" s="1"/>
      <c r="E915" s="1"/>
      <c r="P915" s="1"/>
    </row>
    <row r="916">
      <c r="A916" s="1"/>
      <c r="C916" s="1"/>
      <c r="D916" s="1"/>
      <c r="E916" s="1"/>
      <c r="P916" s="1"/>
    </row>
    <row r="917">
      <c r="A917" s="1"/>
      <c r="C917" s="1"/>
      <c r="D917" s="1"/>
      <c r="E917" s="1"/>
      <c r="P917" s="1"/>
    </row>
    <row r="918">
      <c r="A918" s="1"/>
      <c r="C918" s="1"/>
      <c r="D918" s="1"/>
      <c r="E918" s="1"/>
      <c r="P918" s="1"/>
    </row>
    <row r="919">
      <c r="A919" s="1"/>
      <c r="C919" s="1"/>
      <c r="D919" s="1"/>
      <c r="E919" s="1"/>
      <c r="P919" s="1"/>
    </row>
    <row r="920">
      <c r="A920" s="1"/>
      <c r="C920" s="1"/>
      <c r="D920" s="1"/>
      <c r="E920" s="1"/>
      <c r="P920" s="1"/>
    </row>
    <row r="921">
      <c r="A921" s="1"/>
      <c r="C921" s="1"/>
      <c r="D921" s="1"/>
      <c r="E921" s="1"/>
      <c r="P921" s="1"/>
    </row>
    <row r="922">
      <c r="A922" s="1"/>
      <c r="C922" s="1"/>
      <c r="D922" s="1"/>
      <c r="E922" s="1"/>
      <c r="P922" s="1"/>
    </row>
    <row r="923">
      <c r="A923" s="1"/>
      <c r="C923" s="1"/>
      <c r="D923" s="1"/>
      <c r="E923" s="1"/>
      <c r="P923" s="1"/>
    </row>
    <row r="924">
      <c r="A924" s="1"/>
      <c r="C924" s="1"/>
      <c r="D924" s="1"/>
      <c r="E924" s="1"/>
      <c r="P924" s="1"/>
    </row>
    <row r="925">
      <c r="A925" s="1"/>
      <c r="C925" s="1"/>
      <c r="D925" s="1"/>
      <c r="E925" s="1"/>
      <c r="P925" s="1"/>
    </row>
    <row r="926">
      <c r="A926" s="1"/>
      <c r="C926" s="1"/>
      <c r="D926" s="1"/>
      <c r="E926" s="1"/>
      <c r="P926" s="1"/>
    </row>
    <row r="927">
      <c r="A927" s="1"/>
      <c r="C927" s="1"/>
      <c r="D927" s="1"/>
      <c r="E927" s="1"/>
      <c r="P927" s="1"/>
    </row>
    <row r="928">
      <c r="A928" s="1"/>
      <c r="C928" s="1"/>
      <c r="D928" s="1"/>
      <c r="E928" s="1"/>
      <c r="P928" s="1"/>
    </row>
    <row r="929">
      <c r="A929" s="1"/>
      <c r="C929" s="1"/>
      <c r="D929" s="1"/>
      <c r="E929" s="1"/>
      <c r="P929" s="1"/>
    </row>
    <row r="930">
      <c r="A930" s="1"/>
      <c r="C930" s="1"/>
      <c r="D930" s="1"/>
      <c r="E930" s="1"/>
      <c r="P930" s="1"/>
    </row>
    <row r="931">
      <c r="A931" s="1"/>
      <c r="C931" s="1"/>
      <c r="D931" s="1"/>
      <c r="E931" s="1"/>
      <c r="P931" s="1"/>
    </row>
    <row r="932">
      <c r="A932" s="1"/>
      <c r="C932" s="1"/>
      <c r="D932" s="1"/>
      <c r="E932" s="1"/>
      <c r="P932" s="1"/>
    </row>
    <row r="933">
      <c r="A933" s="1"/>
      <c r="C933" s="1"/>
      <c r="D933" s="1"/>
      <c r="E933" s="1"/>
      <c r="P933" s="1"/>
    </row>
    <row r="934">
      <c r="A934" s="1"/>
      <c r="C934" s="1"/>
      <c r="D934" s="1"/>
      <c r="E934" s="1"/>
      <c r="P934" s="1"/>
    </row>
    <row r="935">
      <c r="A935" s="1"/>
      <c r="C935" s="1"/>
      <c r="D935" s="1"/>
      <c r="E935" s="1"/>
      <c r="P935" s="1"/>
    </row>
    <row r="936">
      <c r="A936" s="1"/>
      <c r="C936" s="1"/>
      <c r="D936" s="1"/>
      <c r="E936" s="1"/>
      <c r="P936" s="1"/>
    </row>
    <row r="937">
      <c r="A937" s="1"/>
      <c r="C937" s="1"/>
      <c r="D937" s="1"/>
      <c r="E937" s="1"/>
      <c r="P937" s="1"/>
    </row>
    <row r="938">
      <c r="A938" s="1"/>
      <c r="C938" s="1"/>
      <c r="D938" s="1"/>
      <c r="E938" s="1"/>
      <c r="P938" s="1"/>
    </row>
    <row r="939">
      <c r="A939" s="1"/>
      <c r="C939" s="1"/>
      <c r="D939" s="1"/>
      <c r="E939" s="1"/>
      <c r="P939" s="1"/>
    </row>
    <row r="940">
      <c r="A940" s="1"/>
      <c r="C940" s="1"/>
      <c r="D940" s="1"/>
      <c r="E940" s="1"/>
      <c r="P940" s="1"/>
    </row>
    <row r="941">
      <c r="A941" s="1"/>
      <c r="C941" s="1"/>
      <c r="D941" s="1"/>
      <c r="E941" s="1"/>
      <c r="P941" s="1"/>
    </row>
    <row r="942">
      <c r="A942" s="1"/>
      <c r="C942" s="1"/>
      <c r="D942" s="1"/>
      <c r="E942" s="1"/>
      <c r="P942" s="1"/>
    </row>
    <row r="943">
      <c r="A943" s="1"/>
      <c r="C943" s="1"/>
      <c r="D943" s="1"/>
      <c r="E943" s="1"/>
      <c r="P943" s="1"/>
    </row>
    <row r="944">
      <c r="A944" s="1"/>
      <c r="C944" s="1"/>
      <c r="D944" s="1"/>
      <c r="E944" s="1"/>
      <c r="P944" s="1"/>
    </row>
    <row r="945">
      <c r="A945" s="1"/>
      <c r="C945" s="1"/>
      <c r="D945" s="1"/>
      <c r="E945" s="1"/>
      <c r="P945" s="1"/>
    </row>
    <row r="946">
      <c r="A946" s="1"/>
      <c r="C946" s="1"/>
      <c r="D946" s="1"/>
      <c r="E946" s="1"/>
      <c r="P946" s="1"/>
    </row>
    <row r="947">
      <c r="A947" s="1"/>
      <c r="C947" s="1"/>
      <c r="D947" s="1"/>
      <c r="E947" s="1"/>
      <c r="P947" s="1"/>
    </row>
    <row r="948">
      <c r="A948" s="1"/>
      <c r="C948" s="1"/>
      <c r="D948" s="1"/>
      <c r="E948" s="1"/>
      <c r="P948" s="1"/>
    </row>
    <row r="949">
      <c r="A949" s="1"/>
      <c r="C949" s="1"/>
      <c r="D949" s="1"/>
      <c r="E949" s="1"/>
      <c r="P949" s="1"/>
    </row>
    <row r="950">
      <c r="A950" s="1"/>
      <c r="C950" s="1"/>
      <c r="D950" s="1"/>
      <c r="E950" s="1"/>
      <c r="P950" s="1"/>
    </row>
    <row r="951">
      <c r="A951" s="1"/>
      <c r="C951" s="1"/>
      <c r="D951" s="1"/>
      <c r="E951" s="1"/>
      <c r="P951" s="1"/>
    </row>
    <row r="952">
      <c r="A952" s="1"/>
      <c r="C952" s="1"/>
      <c r="D952" s="1"/>
      <c r="E952" s="1"/>
      <c r="P952" s="1"/>
    </row>
    <row r="953">
      <c r="A953" s="1"/>
      <c r="C953" s="1"/>
      <c r="D953" s="1"/>
      <c r="E953" s="1"/>
      <c r="P953" s="1"/>
    </row>
    <row r="954">
      <c r="A954" s="1"/>
      <c r="C954" s="1"/>
      <c r="D954" s="1"/>
      <c r="E954" s="1"/>
      <c r="P954" s="1"/>
    </row>
    <row r="955">
      <c r="A955" s="1"/>
      <c r="C955" s="1"/>
      <c r="D955" s="1"/>
      <c r="E955" s="1"/>
      <c r="P955" s="1"/>
    </row>
    <row r="956">
      <c r="A956" s="1"/>
      <c r="C956" s="1"/>
      <c r="D956" s="1"/>
      <c r="E956" s="1"/>
      <c r="P956" s="1"/>
    </row>
    <row r="957">
      <c r="A957" s="1"/>
      <c r="C957" s="1"/>
      <c r="D957" s="1"/>
      <c r="E957" s="1"/>
      <c r="P957" s="1"/>
    </row>
    <row r="958">
      <c r="A958" s="1"/>
      <c r="C958" s="1"/>
      <c r="D958" s="1"/>
      <c r="E958" s="1"/>
      <c r="P958" s="1"/>
    </row>
    <row r="959">
      <c r="A959" s="1"/>
      <c r="C959" s="1"/>
      <c r="D959" s="1"/>
      <c r="E959" s="1"/>
      <c r="P959" s="1"/>
    </row>
    <row r="960">
      <c r="A960" s="1"/>
      <c r="C960" s="1"/>
      <c r="D960" s="1"/>
      <c r="E960" s="1"/>
      <c r="P960" s="1"/>
    </row>
    <row r="961">
      <c r="A961" s="1"/>
      <c r="C961" s="1"/>
      <c r="D961" s="1"/>
      <c r="E961" s="1"/>
      <c r="P961" s="1"/>
    </row>
    <row r="962">
      <c r="A962" s="1"/>
      <c r="C962" s="1"/>
      <c r="D962" s="1"/>
      <c r="E962" s="1"/>
      <c r="P962" s="1"/>
    </row>
    <row r="963">
      <c r="A963" s="1"/>
      <c r="C963" s="1"/>
      <c r="D963" s="1"/>
      <c r="E963" s="1"/>
      <c r="P963" s="1"/>
    </row>
    <row r="964">
      <c r="A964" s="1"/>
      <c r="C964" s="1"/>
      <c r="D964" s="1"/>
      <c r="E964" s="1"/>
      <c r="P964" s="1"/>
    </row>
    <row r="965">
      <c r="A965" s="1"/>
      <c r="C965" s="1"/>
      <c r="D965" s="1"/>
      <c r="E965" s="1"/>
      <c r="P965" s="1"/>
    </row>
    <row r="966">
      <c r="A966" s="1"/>
      <c r="C966" s="1"/>
      <c r="D966" s="1"/>
      <c r="E966" s="1"/>
      <c r="P966" s="1"/>
    </row>
    <row r="967">
      <c r="A967" s="1"/>
      <c r="C967" s="1"/>
      <c r="D967" s="1"/>
      <c r="E967" s="1"/>
      <c r="P967" s="1"/>
    </row>
    <row r="968">
      <c r="A968" s="1"/>
      <c r="C968" s="1"/>
      <c r="D968" s="1"/>
      <c r="E968" s="1"/>
      <c r="P968" s="1"/>
    </row>
    <row r="969">
      <c r="A969" s="1"/>
      <c r="C969" s="1"/>
      <c r="D969" s="1"/>
      <c r="E969" s="1"/>
      <c r="P969" s="1"/>
    </row>
    <row r="970">
      <c r="A970" s="1"/>
      <c r="C970" s="1"/>
      <c r="D970" s="1"/>
      <c r="E970" s="1"/>
      <c r="P970" s="1"/>
    </row>
    <row r="971">
      <c r="A971" s="1"/>
      <c r="C971" s="1"/>
      <c r="D971" s="1"/>
      <c r="E971" s="1"/>
      <c r="P971" s="1"/>
    </row>
    <row r="972">
      <c r="A972" s="1"/>
      <c r="C972" s="1"/>
      <c r="D972" s="1"/>
      <c r="E972" s="1"/>
      <c r="P972" s="1"/>
    </row>
    <row r="973">
      <c r="A973" s="1"/>
      <c r="C973" s="1"/>
      <c r="D973" s="1"/>
      <c r="E973" s="1"/>
      <c r="P973" s="1"/>
    </row>
    <row r="974">
      <c r="A974" s="1"/>
      <c r="C974" s="1"/>
      <c r="D974" s="1"/>
      <c r="E974" s="1"/>
      <c r="P974" s="1"/>
    </row>
    <row r="975">
      <c r="A975" s="1"/>
      <c r="C975" s="1"/>
      <c r="D975" s="1"/>
      <c r="E975" s="1"/>
      <c r="P975" s="1"/>
    </row>
    <row r="976">
      <c r="A976" s="1"/>
      <c r="C976" s="1"/>
      <c r="D976" s="1"/>
      <c r="E976" s="1"/>
      <c r="P976" s="1"/>
    </row>
    <row r="977">
      <c r="A977" s="1"/>
      <c r="C977" s="1"/>
      <c r="D977" s="1"/>
      <c r="E977" s="1"/>
      <c r="P977" s="1"/>
    </row>
    <row r="978">
      <c r="A978" s="1"/>
      <c r="C978" s="1"/>
      <c r="D978" s="1"/>
      <c r="E978" s="1"/>
      <c r="P978" s="1"/>
    </row>
    <row r="979">
      <c r="A979" s="1"/>
      <c r="C979" s="1"/>
      <c r="D979" s="1"/>
      <c r="E979" s="1"/>
      <c r="P979" s="1"/>
    </row>
    <row r="980">
      <c r="A980" s="1"/>
      <c r="C980" s="1"/>
      <c r="D980" s="1"/>
      <c r="E980" s="1"/>
      <c r="P980" s="1"/>
    </row>
    <row r="981">
      <c r="A981" s="1"/>
      <c r="C981" s="1"/>
      <c r="D981" s="1"/>
      <c r="E981" s="1"/>
      <c r="P981" s="1"/>
    </row>
    <row r="982">
      <c r="A982" s="1"/>
      <c r="C982" s="1"/>
      <c r="D982" s="1"/>
      <c r="E982" s="1"/>
      <c r="P982" s="1"/>
    </row>
    <row r="983">
      <c r="A983" s="1"/>
      <c r="C983" s="1"/>
      <c r="D983" s="1"/>
      <c r="E983" s="1"/>
      <c r="P983" s="1"/>
    </row>
    <row r="984">
      <c r="A984" s="1"/>
      <c r="C984" s="1"/>
      <c r="D984" s="1"/>
      <c r="E984" s="1"/>
      <c r="P984" s="1"/>
    </row>
    <row r="985">
      <c r="A985" s="1"/>
      <c r="C985" s="1"/>
      <c r="D985" s="1"/>
      <c r="E985" s="1"/>
      <c r="P985" s="1"/>
    </row>
    <row r="986">
      <c r="A986" s="1"/>
      <c r="C986" s="1"/>
      <c r="D986" s="1"/>
      <c r="E986" s="1"/>
      <c r="P986" s="1"/>
    </row>
    <row r="987">
      <c r="A987" s="1"/>
      <c r="C987" s="1"/>
      <c r="D987" s="1"/>
      <c r="E987" s="1"/>
      <c r="P987" s="1"/>
    </row>
    <row r="988">
      <c r="A988" s="1"/>
      <c r="C988" s="1"/>
      <c r="D988" s="1"/>
      <c r="E988" s="1"/>
      <c r="P988" s="1"/>
    </row>
    <row r="989">
      <c r="A989" s="1"/>
      <c r="C989" s="1"/>
      <c r="D989" s="1"/>
      <c r="E989" s="1"/>
      <c r="P989" s="1"/>
    </row>
    <row r="990">
      <c r="A990" s="1"/>
      <c r="C990" s="1"/>
      <c r="D990" s="1"/>
      <c r="E990" s="1"/>
      <c r="P990" s="1"/>
    </row>
    <row r="991">
      <c r="A991" s="1"/>
      <c r="C991" s="1"/>
      <c r="D991" s="1"/>
      <c r="E991" s="1"/>
      <c r="P991" s="1"/>
    </row>
    <row r="992">
      <c r="A992" s="1"/>
      <c r="C992" s="1"/>
      <c r="D992" s="1"/>
      <c r="E992" s="1"/>
      <c r="P992" s="1"/>
    </row>
    <row r="993">
      <c r="A993" s="1"/>
      <c r="C993" s="1"/>
      <c r="D993" s="1"/>
      <c r="E993" s="1"/>
      <c r="P993" s="1"/>
    </row>
    <row r="994">
      <c r="A994" s="1"/>
      <c r="C994" s="1"/>
      <c r="D994" s="1"/>
      <c r="E994" s="1"/>
      <c r="P994" s="1"/>
    </row>
    <row r="995">
      <c r="A995" s="1"/>
      <c r="C995" s="1"/>
      <c r="D995" s="1"/>
      <c r="E995" s="1"/>
      <c r="P995" s="1"/>
    </row>
    <row r="996">
      <c r="A996" s="1"/>
      <c r="C996" s="1"/>
      <c r="D996" s="1"/>
      <c r="E996" s="1"/>
      <c r="P996" s="1"/>
    </row>
    <row r="997">
      <c r="A997" s="1"/>
      <c r="C997" s="1"/>
      <c r="D997" s="1"/>
      <c r="E997" s="1"/>
      <c r="P997" s="1"/>
    </row>
    <row r="998">
      <c r="A998" s="1"/>
      <c r="C998" s="1"/>
      <c r="D998" s="1"/>
      <c r="E998" s="1"/>
      <c r="P998" s="1"/>
    </row>
    <row r="999">
      <c r="A999" s="1"/>
      <c r="C999" s="1"/>
      <c r="D999" s="1"/>
      <c r="E999" s="1"/>
      <c r="P999" s="1"/>
    </row>
    <row r="1000">
      <c r="A1000" s="1"/>
      <c r="C1000" s="1"/>
      <c r="D1000" s="1"/>
      <c r="E1000" s="1"/>
      <c r="P1000" s="1"/>
    </row>
    <row r="1001">
      <c r="A1001" s="1"/>
      <c r="C1001" s="1"/>
      <c r="D1001" s="1"/>
      <c r="E1001" s="1"/>
      <c r="P1001" s="1"/>
    </row>
    <row r="1002">
      <c r="A1002" s="1"/>
      <c r="C1002" s="1"/>
      <c r="D1002" s="1"/>
      <c r="E1002" s="1"/>
      <c r="P1002" s="1"/>
    </row>
    <row r="1003">
      <c r="A1003" s="1"/>
      <c r="C1003" s="1"/>
      <c r="D1003" s="1"/>
      <c r="E1003" s="1"/>
      <c r="P1003" s="1"/>
    </row>
    <row r="1004">
      <c r="A1004" s="1"/>
      <c r="C1004" s="1"/>
      <c r="D1004" s="1"/>
      <c r="E1004" s="1"/>
      <c r="P1004" s="1"/>
    </row>
    <row r="1005">
      <c r="A1005" s="1"/>
      <c r="C1005" s="1"/>
      <c r="D1005" s="1"/>
      <c r="E1005" s="1"/>
      <c r="P1005" s="1"/>
    </row>
    <row r="1006">
      <c r="A1006" s="1"/>
      <c r="C1006" s="1"/>
      <c r="D1006" s="1"/>
      <c r="E1006" s="1"/>
      <c r="P1006" s="1"/>
    </row>
    <row r="1007">
      <c r="A1007" s="1"/>
      <c r="C1007" s="1"/>
      <c r="D1007" s="1"/>
      <c r="E1007" s="1"/>
      <c r="P1007" s="1"/>
    </row>
    <row r="1008">
      <c r="A1008" s="1"/>
      <c r="C1008" s="1"/>
      <c r="D1008" s="1"/>
      <c r="E1008" s="1"/>
      <c r="P1008" s="1"/>
    </row>
    <row r="1009">
      <c r="A1009" s="1"/>
      <c r="C1009" s="1"/>
      <c r="D1009" s="1"/>
      <c r="E1009" s="1"/>
      <c r="P1009" s="1"/>
    </row>
    <row r="1010">
      <c r="A1010" s="1"/>
      <c r="C1010" s="1"/>
      <c r="D1010" s="1"/>
      <c r="E1010" s="1"/>
      <c r="P1010" s="1"/>
    </row>
    <row r="1011">
      <c r="A1011" s="1"/>
      <c r="C1011" s="1"/>
      <c r="D1011" s="1"/>
      <c r="E1011" s="1"/>
      <c r="P1011" s="1"/>
    </row>
    <row r="1012">
      <c r="A1012" s="1"/>
      <c r="C1012" s="1"/>
      <c r="D1012" s="1"/>
      <c r="E1012" s="1"/>
      <c r="P1012" s="1"/>
    </row>
    <row r="1013">
      <c r="A1013" s="1"/>
      <c r="C1013" s="1"/>
      <c r="D1013" s="1"/>
      <c r="E1013" s="1"/>
      <c r="P1013" s="1"/>
    </row>
    <row r="1014">
      <c r="A1014" s="1"/>
      <c r="C1014" s="1"/>
      <c r="D1014" s="1"/>
      <c r="E1014" s="1"/>
      <c r="P1014" s="1"/>
    </row>
    <row r="1015">
      <c r="A1015" s="1"/>
      <c r="C1015" s="1"/>
      <c r="D1015" s="1"/>
      <c r="E1015" s="1"/>
      <c r="P1015" s="1"/>
    </row>
    <row r="1016">
      <c r="A1016" s="1"/>
      <c r="C1016" s="1"/>
      <c r="D1016" s="1"/>
      <c r="E1016" s="1"/>
      <c r="P1016" s="1"/>
    </row>
    <row r="1017">
      <c r="A1017" s="1"/>
      <c r="C1017" s="1"/>
      <c r="D1017" s="1"/>
      <c r="E1017" s="1"/>
      <c r="P1017" s="1"/>
    </row>
    <row r="1018">
      <c r="A1018" s="1"/>
      <c r="C1018" s="1"/>
      <c r="D1018" s="1"/>
      <c r="E1018" s="1"/>
      <c r="P1018" s="1"/>
    </row>
  </sheetData>
  <mergeCells count="8">
    <mergeCell ref="A1:J1"/>
    <mergeCell ref="A3:H3"/>
    <mergeCell ref="A4:H4"/>
    <mergeCell ref="A5:H5"/>
    <mergeCell ref="A7:H8"/>
    <mergeCell ref="A9:H9"/>
    <mergeCell ref="F11:H11"/>
    <mergeCell ref="A12:B12"/>
  </mergeCells>
  <dataValidations>
    <dataValidation type="list" allowBlank="1" showErrorMessage="1" sqref="B18:B63">
      <formula1>'2NDSORTEDL'!$B$2:$B1018</formula1>
    </dataValidation>
  </dataValidations>
  <hyperlinks>
    <hyperlink r:id="rId1" ref="A17"/>
  </hyperlinks>
  <printOptions horizontalCentered="1"/>
  <pageMargins bottom="0.791476097829298" footer="0.0" header="0.0" left="0.25" right="0.25" top="0.0"/>
  <pageSetup paperSize="9" cellComments="atEnd" orientation="portrait" pageOrder="overThenDown"/>
  <drawing r:id="rId2"/>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cols>
    <col customWidth="1" min="1" max="1" width="7.25"/>
    <col customWidth="1" min="2" max="2" width="42.38"/>
    <col collapsed="1" customWidth="1" min="3" max="3" width="12.63"/>
    <col customWidth="1" hidden="1" min="4" max="4" width="9.75" outlineLevel="1"/>
    <col customWidth="1" min="5" max="5" width="4.88"/>
    <col customWidth="1" min="6" max="6" width="16.38"/>
    <col customWidth="1" min="7" max="7" width="5.5"/>
    <col collapsed="1" customWidth="1" min="8" max="8" width="9.88"/>
    <col customWidth="1" hidden="1" min="9" max="9" width="10.5" outlineLevel="1"/>
    <col customWidth="1" hidden="1" min="10" max="10" width="8.38" outlineLevel="1"/>
    <col customWidth="1" hidden="1" min="11" max="11" width="3.88" outlineLevel="1"/>
    <col hidden="1" min="12" max="12" width="12.63" outlineLevel="1"/>
    <col customWidth="1" hidden="1" min="13" max="13" width="7.38" outlineLevel="1"/>
    <col hidden="1" min="14" max="15" width="12.63" outlineLevel="1"/>
    <col customWidth="1" hidden="1" min="16" max="16" width="8.5" outlineLevel="1"/>
    <col hidden="1" min="17" max="33" width="12.63" outlineLevel="1"/>
    <col customWidth="1" min="34" max="34" width="7.0"/>
  </cols>
  <sheetData>
    <row r="1" ht="64.5" customHeight="1">
      <c r="A1" s="238"/>
      <c r="N1" s="238">
        <v>10.0</v>
      </c>
      <c r="O1" s="238"/>
      <c r="P1" s="238"/>
      <c r="Q1" s="238">
        <v>2.0</v>
      </c>
      <c r="R1" s="238"/>
      <c r="S1" s="238"/>
      <c r="T1" s="238"/>
      <c r="U1" s="238"/>
      <c r="V1" s="238">
        <v>12.0</v>
      </c>
      <c r="W1" s="238"/>
      <c r="X1" s="238"/>
      <c r="Y1" s="238"/>
      <c r="Z1" s="238"/>
      <c r="AA1" s="238"/>
      <c r="AB1" s="238">
        <v>16.0</v>
      </c>
      <c r="AC1" s="238"/>
      <c r="AD1" s="238"/>
      <c r="AE1" s="238"/>
      <c r="AF1" s="238"/>
      <c r="AG1" s="238"/>
      <c r="AH1" s="238"/>
    </row>
    <row r="2">
      <c r="A2" s="264"/>
      <c r="B2" s="251"/>
      <c r="C2" s="251"/>
      <c r="D2" s="265"/>
      <c r="E2" s="265"/>
      <c r="F2" s="265"/>
      <c r="G2" s="265"/>
      <c r="H2" s="265"/>
      <c r="I2" s="265"/>
      <c r="J2" s="251"/>
      <c r="K2" s="242"/>
      <c r="L2" s="242"/>
      <c r="M2" s="242"/>
      <c r="N2" s="250"/>
      <c r="O2" s="250"/>
      <c r="P2" s="251"/>
      <c r="Q2" s="250"/>
      <c r="R2" s="250"/>
      <c r="S2" s="250"/>
      <c r="T2" s="242"/>
      <c r="U2" s="242"/>
      <c r="V2" s="250"/>
      <c r="W2" s="251"/>
      <c r="X2" s="250"/>
      <c r="Y2" s="250"/>
      <c r="Z2" s="250"/>
      <c r="AA2" s="242"/>
      <c r="AB2" s="250"/>
      <c r="AC2" s="251"/>
      <c r="AD2" s="250"/>
      <c r="AE2" s="250"/>
      <c r="AF2" s="250"/>
      <c r="AG2" s="250"/>
      <c r="AH2" s="250"/>
    </row>
    <row r="3">
      <c r="A3" s="297" t="s">
        <v>7431</v>
      </c>
      <c r="I3" s="265"/>
      <c r="J3" s="251"/>
      <c r="K3" s="242"/>
      <c r="L3" s="242"/>
      <c r="M3" s="242"/>
      <c r="N3" s="250"/>
      <c r="O3" s="250"/>
      <c r="P3" s="251"/>
      <c r="Q3" s="250"/>
      <c r="R3" s="250"/>
      <c r="S3" s="250"/>
      <c r="T3" s="242"/>
      <c r="U3" s="242"/>
      <c r="V3" s="250"/>
      <c r="W3" s="251"/>
      <c r="X3" s="250"/>
      <c r="Y3" s="250"/>
      <c r="Z3" s="250"/>
      <c r="AA3" s="242"/>
      <c r="AB3" s="250"/>
      <c r="AC3" s="251"/>
      <c r="AD3" s="250"/>
      <c r="AE3" s="250"/>
      <c r="AF3" s="250"/>
      <c r="AG3" s="250"/>
      <c r="AH3" s="250"/>
    </row>
    <row r="4" ht="21.75" customHeight="1">
      <c r="A4" s="298" t="s">
        <v>7432</v>
      </c>
      <c r="B4" s="283"/>
      <c r="C4" s="283"/>
      <c r="D4" s="283"/>
      <c r="E4" s="283"/>
      <c r="F4" s="283"/>
      <c r="G4" s="283"/>
      <c r="H4" s="283"/>
      <c r="I4" s="265"/>
      <c r="J4" s="251"/>
      <c r="K4" s="242"/>
      <c r="L4" s="242"/>
      <c r="M4" s="242"/>
      <c r="N4" s="250"/>
      <c r="O4" s="250"/>
      <c r="P4" s="251"/>
      <c r="Q4" s="250"/>
      <c r="R4" s="250"/>
      <c r="S4" s="250"/>
      <c r="T4" s="242"/>
      <c r="U4" s="242"/>
      <c r="V4" s="250"/>
      <c r="W4" s="251"/>
      <c r="X4" s="250"/>
      <c r="Y4" s="250"/>
      <c r="Z4" s="250"/>
      <c r="AA4" s="242"/>
      <c r="AB4" s="250"/>
      <c r="AC4" s="251"/>
      <c r="AD4" s="250"/>
      <c r="AE4" s="250"/>
      <c r="AF4" s="250"/>
      <c r="AG4" s="250"/>
      <c r="AH4" s="284"/>
    </row>
    <row r="5">
      <c r="A5" s="285" t="s">
        <v>7433</v>
      </c>
      <c r="I5" s="265"/>
      <c r="J5" s="251"/>
      <c r="K5" s="242"/>
      <c r="L5" s="242"/>
      <c r="M5" s="242"/>
      <c r="N5" s="250"/>
      <c r="O5" s="250"/>
      <c r="P5" s="251"/>
      <c r="Q5" s="250"/>
      <c r="R5" s="250"/>
      <c r="S5" s="250"/>
      <c r="T5" s="242"/>
      <c r="U5" s="242"/>
      <c r="V5" s="250"/>
      <c r="W5" s="251"/>
      <c r="X5" s="250"/>
      <c r="Y5" s="250"/>
      <c r="Z5" s="250"/>
      <c r="AA5" s="242"/>
      <c r="AB5" s="250"/>
      <c r="AC5" s="251"/>
      <c r="AD5" s="250"/>
      <c r="AE5" s="250"/>
      <c r="AF5" s="250"/>
      <c r="AG5" s="250"/>
      <c r="AH5" s="250"/>
    </row>
    <row r="6" ht="6.0" customHeight="1">
      <c r="A6" s="264"/>
      <c r="B6" s="251"/>
      <c r="C6" s="251"/>
      <c r="D6" s="265"/>
      <c r="E6" s="265"/>
      <c r="F6" s="265"/>
      <c r="G6" s="265"/>
      <c r="H6" s="265"/>
      <c r="I6" s="265"/>
      <c r="J6" s="251"/>
      <c r="K6" s="242"/>
      <c r="L6" s="242"/>
      <c r="M6" s="242"/>
      <c r="N6" s="250"/>
      <c r="O6" s="250"/>
      <c r="P6" s="251"/>
      <c r="Q6" s="250"/>
      <c r="R6" s="250"/>
      <c r="S6" s="250"/>
      <c r="T6" s="242"/>
      <c r="U6" s="242"/>
      <c r="V6" s="250"/>
      <c r="W6" s="251"/>
      <c r="X6" s="250"/>
      <c r="Y6" s="250"/>
      <c r="Z6" s="250"/>
      <c r="AA6" s="242"/>
      <c r="AB6" s="250"/>
      <c r="AC6" s="251"/>
      <c r="AD6" s="250"/>
      <c r="AE6" s="250"/>
      <c r="AF6" s="250"/>
      <c r="AG6" s="250"/>
      <c r="AH6" s="250"/>
    </row>
    <row r="7">
      <c r="A7" s="299" t="s">
        <v>7434</v>
      </c>
      <c r="I7" s="265"/>
      <c r="J7" s="251"/>
      <c r="K7" s="242"/>
      <c r="L7" s="242"/>
      <c r="M7" s="242"/>
      <c r="N7" s="250"/>
      <c r="O7" s="250"/>
      <c r="P7" s="251"/>
      <c r="Q7" s="250"/>
      <c r="R7" s="250"/>
      <c r="S7" s="250"/>
      <c r="T7" s="242"/>
      <c r="U7" s="242"/>
      <c r="V7" s="250"/>
      <c r="W7" s="251"/>
      <c r="X7" s="250"/>
      <c r="Y7" s="250"/>
      <c r="Z7" s="250"/>
      <c r="AA7" s="242"/>
      <c r="AB7" s="250"/>
      <c r="AC7" s="251"/>
      <c r="AD7" s="250"/>
      <c r="AE7" s="250"/>
      <c r="AF7" s="250"/>
      <c r="AG7" s="250"/>
      <c r="AH7" s="250"/>
    </row>
    <row r="8" ht="6.0" customHeight="1">
      <c r="A8" s="290"/>
      <c r="B8" s="290"/>
      <c r="C8" s="290"/>
      <c r="D8" s="290"/>
      <c r="E8" s="290"/>
      <c r="F8" s="290"/>
      <c r="G8" s="290"/>
      <c r="H8" s="290"/>
      <c r="I8" s="265"/>
      <c r="J8" s="251"/>
      <c r="K8" s="242"/>
      <c r="L8" s="242"/>
      <c r="M8" s="242"/>
      <c r="N8" s="250"/>
      <c r="O8" s="250"/>
      <c r="P8" s="251"/>
      <c r="Q8" s="250"/>
      <c r="R8" s="250"/>
      <c r="S8" s="250"/>
      <c r="T8" s="242"/>
      <c r="U8" s="242"/>
      <c r="V8" s="250"/>
      <c r="W8" s="251"/>
      <c r="X8" s="250"/>
      <c r="Y8" s="250"/>
      <c r="Z8" s="250"/>
      <c r="AA8" s="242"/>
      <c r="AB8" s="250"/>
      <c r="AC8" s="251"/>
      <c r="AD8" s="250"/>
      <c r="AE8" s="250"/>
      <c r="AF8" s="250"/>
      <c r="AG8" s="250"/>
      <c r="AH8" s="291"/>
    </row>
    <row r="9">
      <c r="A9" s="300" t="s">
        <v>7435</v>
      </c>
      <c r="B9" s="97"/>
      <c r="C9" s="97"/>
      <c r="D9" s="97"/>
      <c r="E9" s="97"/>
      <c r="F9" s="97"/>
      <c r="G9" s="97"/>
      <c r="H9" s="97"/>
      <c r="I9" s="265"/>
      <c r="J9" s="251"/>
      <c r="K9" s="242"/>
      <c r="L9" s="242"/>
      <c r="M9" s="242"/>
      <c r="N9" s="250"/>
      <c r="O9" s="250"/>
      <c r="P9" s="251"/>
      <c r="Q9" s="250"/>
      <c r="R9" s="250"/>
      <c r="S9" s="250"/>
      <c r="T9" s="242"/>
      <c r="U9" s="242"/>
      <c r="V9" s="250"/>
      <c r="W9" s="251"/>
      <c r="X9" s="250"/>
      <c r="Y9" s="250"/>
      <c r="Z9" s="250"/>
      <c r="AA9" s="242"/>
      <c r="AB9" s="250"/>
      <c r="AC9" s="251"/>
      <c r="AD9" s="250"/>
      <c r="AE9" s="250"/>
      <c r="AF9" s="250"/>
      <c r="AG9" s="250"/>
      <c r="AH9" s="316"/>
    </row>
    <row r="10">
      <c r="A10" s="264"/>
      <c r="B10" s="251"/>
      <c r="C10" s="251"/>
      <c r="D10" s="265"/>
      <c r="E10" s="265"/>
      <c r="F10" s="265"/>
      <c r="G10" s="265"/>
      <c r="H10" s="265"/>
      <c r="I10" s="265"/>
      <c r="J10" s="251"/>
      <c r="K10" s="242"/>
      <c r="L10" s="242"/>
      <c r="M10" s="242"/>
      <c r="N10" s="250"/>
      <c r="O10" s="250"/>
      <c r="P10" s="251"/>
      <c r="Q10" s="250"/>
      <c r="R10" s="250"/>
      <c r="S10" s="250"/>
      <c r="T10" s="242"/>
      <c r="U10" s="242"/>
      <c r="V10" s="250"/>
      <c r="W10" s="251"/>
      <c r="X10" s="250"/>
      <c r="Y10" s="250"/>
      <c r="Z10" s="250"/>
      <c r="AA10" s="242"/>
      <c r="AB10" s="250"/>
      <c r="AC10" s="251"/>
      <c r="AD10" s="250"/>
      <c r="AE10" s="250"/>
      <c r="AF10" s="250"/>
      <c r="AG10" s="250"/>
      <c r="AH10" s="250"/>
    </row>
    <row r="11">
      <c r="A11" s="264"/>
      <c r="B11" s="251"/>
      <c r="C11" s="251"/>
      <c r="D11" s="265"/>
      <c r="E11" s="265"/>
      <c r="F11" s="301" t="s">
        <v>7421</v>
      </c>
      <c r="I11" s="265"/>
      <c r="J11" s="251"/>
      <c r="K11" s="242"/>
      <c r="L11" s="242"/>
      <c r="M11" s="242"/>
      <c r="N11" s="250"/>
      <c r="O11" s="250"/>
      <c r="P11" s="251"/>
      <c r="Q11" s="250"/>
      <c r="R11" s="250"/>
      <c r="S11" s="250"/>
      <c r="T11" s="242"/>
      <c r="U11" s="242"/>
      <c r="V11" s="250"/>
      <c r="W11" s="251"/>
      <c r="X11" s="250"/>
      <c r="Y11" s="250"/>
      <c r="Z11" s="250"/>
      <c r="AA11" s="242"/>
      <c r="AB11" s="250"/>
      <c r="AC11" s="251"/>
      <c r="AD11" s="250"/>
      <c r="AE11" s="250"/>
      <c r="AF11" s="250"/>
      <c r="AG11" s="250"/>
      <c r="AH11" s="250"/>
    </row>
    <row r="12">
      <c r="A12" s="302" t="s">
        <v>7422</v>
      </c>
      <c r="C12" s="303"/>
      <c r="D12" s="304"/>
      <c r="E12" s="304"/>
      <c r="F12" s="304"/>
      <c r="G12" s="304"/>
      <c r="H12" s="304"/>
      <c r="I12" s="265"/>
      <c r="J12" s="251"/>
      <c r="K12" s="242"/>
      <c r="L12" s="242"/>
      <c r="M12" s="242"/>
      <c r="N12" s="250"/>
      <c r="O12" s="250"/>
      <c r="P12" s="251"/>
      <c r="Q12" s="250"/>
      <c r="R12" s="250"/>
      <c r="S12" s="250"/>
      <c r="T12" s="242"/>
      <c r="U12" s="242"/>
      <c r="V12" s="250"/>
      <c r="W12" s="251"/>
      <c r="X12" s="250"/>
      <c r="Y12" s="250"/>
      <c r="Z12" s="250"/>
      <c r="AA12" s="242"/>
      <c r="AB12" s="250"/>
      <c r="AC12" s="251"/>
      <c r="AD12" s="250"/>
      <c r="AE12" s="250"/>
      <c r="AF12" s="250"/>
      <c r="AG12" s="250"/>
      <c r="AH12" s="250"/>
    </row>
    <row r="13">
      <c r="A13" s="302" t="s">
        <v>7423</v>
      </c>
      <c r="B13" s="303"/>
      <c r="C13" s="303"/>
      <c r="D13" s="304"/>
      <c r="E13" s="304"/>
      <c r="F13" s="304"/>
      <c r="G13" s="304"/>
      <c r="H13" s="304"/>
      <c r="I13" s="265"/>
      <c r="J13" s="251"/>
      <c r="K13" s="242"/>
      <c r="L13" s="242"/>
      <c r="M13" s="242"/>
      <c r="N13" s="250"/>
      <c r="O13" s="250"/>
      <c r="P13" s="251"/>
      <c r="Q13" s="250"/>
      <c r="R13" s="250"/>
      <c r="S13" s="250"/>
      <c r="T13" s="242"/>
      <c r="U13" s="242"/>
      <c r="V13" s="250"/>
      <c r="W13" s="251"/>
      <c r="X13" s="250"/>
      <c r="Y13" s="250"/>
      <c r="Z13" s="250"/>
      <c r="AA13" s="242"/>
      <c r="AB13" s="250"/>
      <c r="AC13" s="251"/>
      <c r="AD13" s="250"/>
      <c r="AE13" s="250"/>
      <c r="AF13" s="250"/>
      <c r="AG13" s="250"/>
      <c r="AH13" s="250"/>
    </row>
    <row r="14">
      <c r="A14" s="302" t="s">
        <v>7424</v>
      </c>
      <c r="B14" s="303"/>
      <c r="C14" s="303"/>
      <c r="D14" s="304"/>
      <c r="E14" s="304"/>
      <c r="F14" s="304"/>
      <c r="G14" s="304"/>
      <c r="H14" s="304"/>
      <c r="I14" s="265"/>
      <c r="J14" s="251"/>
      <c r="K14" s="242"/>
      <c r="L14" s="242"/>
      <c r="M14" s="242"/>
      <c r="N14" s="250"/>
      <c r="O14" s="250"/>
      <c r="P14" s="251"/>
      <c r="Q14" s="250"/>
      <c r="R14" s="250"/>
      <c r="S14" s="250"/>
      <c r="T14" s="242"/>
      <c r="U14" s="242"/>
      <c r="V14" s="250"/>
      <c r="W14" s="251"/>
      <c r="X14" s="250"/>
      <c r="Y14" s="250"/>
      <c r="Z14" s="250"/>
      <c r="AA14" s="242"/>
      <c r="AB14" s="250"/>
      <c r="AC14" s="251"/>
      <c r="AD14" s="250"/>
      <c r="AE14" s="250"/>
      <c r="AF14" s="250"/>
      <c r="AG14" s="250"/>
      <c r="AH14" s="250"/>
    </row>
    <row r="15">
      <c r="A15" s="302"/>
      <c r="B15" s="303"/>
      <c r="C15" s="303"/>
      <c r="D15" s="304"/>
      <c r="E15" s="304"/>
      <c r="F15" s="304"/>
      <c r="G15" s="304"/>
      <c r="H15" s="304"/>
      <c r="I15" s="265"/>
      <c r="J15" s="251"/>
      <c r="K15" s="242"/>
      <c r="L15" s="242"/>
      <c r="M15" s="242"/>
      <c r="N15" s="250"/>
      <c r="O15" s="250"/>
      <c r="P15" s="251"/>
      <c r="Q15" s="250"/>
      <c r="R15" s="250"/>
      <c r="S15" s="250"/>
      <c r="T15" s="242"/>
      <c r="U15" s="242"/>
      <c r="V15" s="250"/>
      <c r="W15" s="251"/>
      <c r="X15" s="250"/>
      <c r="Y15" s="250"/>
      <c r="Z15" s="250"/>
      <c r="AA15" s="242"/>
      <c r="AB15" s="250"/>
      <c r="AC15" s="251"/>
      <c r="AD15" s="250"/>
      <c r="AE15" s="250"/>
      <c r="AF15" s="250"/>
      <c r="AG15" s="250"/>
      <c r="AH15" s="250"/>
    </row>
    <row r="16">
      <c r="A16" s="302" t="s">
        <v>7425</v>
      </c>
      <c r="B16" s="303"/>
      <c r="C16" s="303"/>
      <c r="D16" s="304"/>
      <c r="E16" s="304"/>
      <c r="F16" s="304"/>
      <c r="G16" s="304"/>
      <c r="H16" s="304"/>
      <c r="I16" s="265"/>
      <c r="J16" s="251"/>
      <c r="K16" s="242"/>
      <c r="L16" s="242"/>
      <c r="M16" s="242"/>
      <c r="N16" s="250"/>
      <c r="O16" s="250"/>
      <c r="P16" s="251"/>
      <c r="Q16" s="250"/>
      <c r="R16" s="250"/>
      <c r="S16" s="250"/>
      <c r="T16" s="242"/>
      <c r="U16" s="242"/>
      <c r="V16" s="250"/>
      <c r="W16" s="251"/>
      <c r="X16" s="250"/>
      <c r="Y16" s="250"/>
      <c r="Z16" s="250"/>
      <c r="AA16" s="242"/>
      <c r="AB16" s="250"/>
      <c r="AC16" s="251"/>
      <c r="AD16" s="250"/>
      <c r="AE16" s="250"/>
      <c r="AF16" s="250"/>
      <c r="AG16" s="250"/>
      <c r="AH16" s="250"/>
    </row>
    <row r="17">
      <c r="A17" s="302" t="s">
        <v>7437</v>
      </c>
      <c r="B17" s="303"/>
      <c r="C17" s="303"/>
      <c r="D17" s="304"/>
      <c r="E17" s="304"/>
      <c r="F17" s="304"/>
      <c r="G17" s="304"/>
      <c r="H17" s="304"/>
      <c r="I17" s="265"/>
      <c r="J17" s="251"/>
      <c r="K17" s="242"/>
      <c r="L17" s="242"/>
      <c r="M17" s="242"/>
      <c r="N17" s="250"/>
      <c r="O17" s="250"/>
      <c r="P17" s="251"/>
      <c r="Q17" s="250"/>
      <c r="R17" s="250"/>
      <c r="S17" s="250"/>
      <c r="T17" s="242"/>
      <c r="U17" s="242"/>
      <c r="V17" s="250"/>
      <c r="W17" s="251"/>
      <c r="X17" s="250"/>
      <c r="Y17" s="250"/>
      <c r="Z17" s="250"/>
      <c r="AA17" s="242"/>
      <c r="AB17" s="250"/>
      <c r="AC17" s="251"/>
      <c r="AD17" s="250"/>
      <c r="AE17" s="250"/>
      <c r="AF17" s="250"/>
      <c r="AG17" s="250"/>
      <c r="AH17" s="250"/>
    </row>
    <row r="18" ht="24.75" customHeight="1">
      <c r="A18" s="317" t="s">
        <v>7441</v>
      </c>
      <c r="B18" s="306" t="s">
        <v>7358</v>
      </c>
      <c r="C18" s="306" t="s">
        <v>7359</v>
      </c>
      <c r="D18" s="307" t="s">
        <v>7360</v>
      </c>
      <c r="E18" s="307" t="s">
        <v>7342</v>
      </c>
      <c r="F18" s="307" t="s">
        <v>7371</v>
      </c>
      <c r="G18" s="307" t="s">
        <v>7430</v>
      </c>
      <c r="H18" s="307" t="s">
        <v>7400</v>
      </c>
      <c r="I18" s="241" t="s">
        <v>7361</v>
      </c>
      <c r="J18" s="240" t="s">
        <v>7362</v>
      </c>
      <c r="K18" s="242"/>
      <c r="L18" s="242"/>
      <c r="M18" s="242"/>
      <c r="N18" s="250" t="s">
        <v>7371</v>
      </c>
      <c r="O18" s="250" t="s">
        <v>7372</v>
      </c>
      <c r="P18" s="251" t="s">
        <v>7373</v>
      </c>
      <c r="Q18" s="250" t="s">
        <v>7374</v>
      </c>
      <c r="R18" s="250" t="s">
        <v>7375</v>
      </c>
      <c r="S18" s="250" t="s">
        <v>7376</v>
      </c>
      <c r="T18" s="242"/>
      <c r="U18" s="242"/>
      <c r="V18" s="250" t="s">
        <v>7372</v>
      </c>
      <c r="W18" s="251" t="s">
        <v>7373</v>
      </c>
      <c r="X18" s="250" t="s">
        <v>7374</v>
      </c>
      <c r="Y18" s="250" t="s">
        <v>7375</v>
      </c>
      <c r="Z18" s="250" t="s">
        <v>7376</v>
      </c>
      <c r="AA18" s="242"/>
      <c r="AB18" s="250" t="s">
        <v>7372</v>
      </c>
      <c r="AC18" s="251" t="s">
        <v>7373</v>
      </c>
      <c r="AD18" s="250" t="s">
        <v>7374</v>
      </c>
      <c r="AE18" s="250" t="s">
        <v>7375</v>
      </c>
      <c r="AF18" s="250" t="s">
        <v>7376</v>
      </c>
      <c r="AG18" s="250"/>
      <c r="AH18" s="250"/>
    </row>
    <row r="19" ht="24.75" customHeight="1">
      <c r="A19" s="308">
        <f t="shared" ref="A19:A26" si="1">ROW()-row(A$18)</f>
        <v>1</v>
      </c>
      <c r="B19" s="309" t="s">
        <v>4747</v>
      </c>
      <c r="C19" s="310" t="s">
        <v>7389</v>
      </c>
      <c r="D19" s="310">
        <v>30.0</v>
      </c>
      <c r="E19" s="310">
        <v>250.0</v>
      </c>
      <c r="F19" s="311">
        <f>'Copy of comparative statement'!F10</f>
        <v>30</v>
      </c>
      <c r="G19" s="311">
        <f t="shared" ref="G19:G26" si="2">Z19</f>
        <v>13.76</v>
      </c>
      <c r="H19" s="311">
        <f t="shared" ref="H19:H26" si="3">round(E19*G19,2)</f>
        <v>3440</v>
      </c>
      <c r="I19" s="245">
        <v>10.8</v>
      </c>
      <c r="J19" s="246">
        <f t="shared" ref="J19:J26" si="4">E19*I19</f>
        <v>2700</v>
      </c>
      <c r="N19" s="296">
        <f t="shared" ref="N19:N26" si="5">F19</f>
        <v>30</v>
      </c>
      <c r="O19" s="252">
        <f t="shared" ref="O19:O26" si="6">(N19-I19)/N19</f>
        <v>0.64</v>
      </c>
      <c r="P19" s="9">
        <v>5.0</v>
      </c>
      <c r="Q19" s="22">
        <f t="shared" ref="Q19:Q26" si="7">ROUND(I19*(100/105),2)</f>
        <v>10.29</v>
      </c>
      <c r="R19" s="22">
        <f t="shared" ref="R19:R23" si="8">ROUND(Q19*P19%,2)</f>
        <v>0.51</v>
      </c>
      <c r="S19" s="22">
        <f t="shared" ref="S19:S26" si="9">Q19+R19</f>
        <v>10.8</v>
      </c>
      <c r="T19" s="248">
        <f t="shared" ref="T19:T26" si="10">I19-S19</f>
        <v>0</v>
      </c>
      <c r="V19" s="252">
        <f t="shared" ref="V19:V26" si="11">IF(O19=0,0,O19-V$1%*O19)</f>
        <v>0.5632</v>
      </c>
      <c r="W19" s="1">
        <f t="shared" ref="W19:W26" si="12">P19</f>
        <v>5</v>
      </c>
      <c r="X19" s="248">
        <f t="shared" ref="X19:X26" si="13">IF(O19&gt;0, ROUND(N19-V19*N19,2),ROUND(N19*(100/(100+W19)),2))</f>
        <v>13.1</v>
      </c>
      <c r="Y19" s="22">
        <f t="shared" ref="Y19:Y26" si="14">ROUND(X19*W19%,2)</f>
        <v>0.66</v>
      </c>
      <c r="Z19" s="248">
        <f t="shared" ref="Z19:Z26" si="15">X19+Y19</f>
        <v>13.76</v>
      </c>
      <c r="AA19" s="248">
        <f t="shared" ref="AA19:AA26" si="16">N19-Z19</f>
        <v>16.24</v>
      </c>
      <c r="AB19" s="252">
        <f t="shared" ref="AB19:AB26" si="17">IF(O19=0,0,O19-AB$1%*O19)</f>
        <v>0.5376</v>
      </c>
      <c r="AC19" s="1">
        <f t="shared" ref="AC19:AC26" si="18">W19</f>
        <v>5</v>
      </c>
      <c r="AD19" s="248">
        <f t="shared" ref="AD19:AD26" si="19">IF(O19&gt;0, ROUND(N19-AB19*N19,2),ROUND(N19*(100/(100+AC19)),2))</f>
        <v>13.87</v>
      </c>
      <c r="AE19" s="22">
        <f t="shared" ref="AE19:AE26" si="20">ROUND(AD19*AC19%,2)</f>
        <v>0.69</v>
      </c>
      <c r="AF19" s="248">
        <f t="shared" ref="AF19:AF26" si="21">AD19+AE19</f>
        <v>14.56</v>
      </c>
      <c r="AG19" s="248">
        <f t="shared" ref="AG19:AG26" si="22">N19-AF19</f>
        <v>15.44</v>
      </c>
    </row>
    <row r="20" ht="24.75" customHeight="1">
      <c r="A20" s="308">
        <f t="shared" si="1"/>
        <v>2</v>
      </c>
      <c r="B20" s="309" t="s">
        <v>3005</v>
      </c>
      <c r="C20" s="310" t="s">
        <v>7365</v>
      </c>
      <c r="D20" s="310">
        <v>2.0</v>
      </c>
      <c r="E20" s="310">
        <v>250.0</v>
      </c>
      <c r="F20" s="311">
        <f>'Copy of comparative statement'!F11</f>
        <v>14</v>
      </c>
      <c r="G20" s="311">
        <f t="shared" si="2"/>
        <v>6.73</v>
      </c>
      <c r="H20" s="311">
        <f t="shared" si="3"/>
        <v>1682.5</v>
      </c>
      <c r="I20" s="245">
        <v>5.38</v>
      </c>
      <c r="J20" s="246">
        <f t="shared" si="4"/>
        <v>1345</v>
      </c>
      <c r="N20" s="296">
        <f t="shared" si="5"/>
        <v>14</v>
      </c>
      <c r="O20" s="252">
        <f t="shared" si="6"/>
        <v>0.6157142857</v>
      </c>
      <c r="P20" s="9">
        <v>5.0</v>
      </c>
      <c r="Q20" s="22">
        <f t="shared" si="7"/>
        <v>5.12</v>
      </c>
      <c r="R20" s="22">
        <f t="shared" si="8"/>
        <v>0.26</v>
      </c>
      <c r="S20" s="22">
        <f t="shared" si="9"/>
        <v>5.38</v>
      </c>
      <c r="T20" s="248">
        <f t="shared" si="10"/>
        <v>0</v>
      </c>
      <c r="V20" s="252">
        <f t="shared" si="11"/>
        <v>0.5418285714</v>
      </c>
      <c r="W20" s="1">
        <f t="shared" si="12"/>
        <v>5</v>
      </c>
      <c r="X20" s="248">
        <f t="shared" si="13"/>
        <v>6.41</v>
      </c>
      <c r="Y20" s="22">
        <f t="shared" si="14"/>
        <v>0.32</v>
      </c>
      <c r="Z20" s="248">
        <f t="shared" si="15"/>
        <v>6.73</v>
      </c>
      <c r="AA20" s="248">
        <f t="shared" si="16"/>
        <v>7.27</v>
      </c>
      <c r="AB20" s="252">
        <f t="shared" si="17"/>
        <v>0.5172</v>
      </c>
      <c r="AC20" s="1">
        <f t="shared" si="18"/>
        <v>5</v>
      </c>
      <c r="AD20" s="248">
        <f t="shared" si="19"/>
        <v>6.76</v>
      </c>
      <c r="AE20" s="22">
        <f t="shared" si="20"/>
        <v>0.34</v>
      </c>
      <c r="AF20" s="248">
        <f t="shared" si="21"/>
        <v>7.1</v>
      </c>
      <c r="AG20" s="248">
        <f t="shared" si="22"/>
        <v>6.9</v>
      </c>
    </row>
    <row r="21" ht="24.75" customHeight="1">
      <c r="A21" s="308">
        <f t="shared" si="1"/>
        <v>3</v>
      </c>
      <c r="B21" s="309" t="s">
        <v>4695</v>
      </c>
      <c r="C21" s="310" t="s">
        <v>7365</v>
      </c>
      <c r="D21" s="310">
        <v>1.0</v>
      </c>
      <c r="E21" s="310">
        <v>250.0</v>
      </c>
      <c r="F21" s="311">
        <f>'Copy of comparative statement'!F12</f>
        <v>25.2</v>
      </c>
      <c r="G21" s="311">
        <f t="shared" si="2"/>
        <v>10</v>
      </c>
      <c r="H21" s="311">
        <f t="shared" si="3"/>
        <v>2500</v>
      </c>
      <c r="I21" s="245">
        <v>7.38</v>
      </c>
      <c r="J21" s="246">
        <f t="shared" si="4"/>
        <v>1845</v>
      </c>
      <c r="N21" s="296">
        <f t="shared" si="5"/>
        <v>25.2</v>
      </c>
      <c r="O21" s="252">
        <f t="shared" si="6"/>
        <v>0.7071428571</v>
      </c>
      <c r="P21" s="9">
        <v>5.0</v>
      </c>
      <c r="Q21" s="22">
        <f t="shared" si="7"/>
        <v>7.03</v>
      </c>
      <c r="R21" s="22">
        <f t="shared" si="8"/>
        <v>0.35</v>
      </c>
      <c r="S21" s="22">
        <f t="shared" si="9"/>
        <v>7.38</v>
      </c>
      <c r="T21" s="248">
        <f t="shared" si="10"/>
        <v>0</v>
      </c>
      <c r="V21" s="252">
        <f t="shared" si="11"/>
        <v>0.6222857143</v>
      </c>
      <c r="W21" s="1">
        <f t="shared" si="12"/>
        <v>5</v>
      </c>
      <c r="X21" s="248">
        <f t="shared" si="13"/>
        <v>9.52</v>
      </c>
      <c r="Y21" s="22">
        <f t="shared" si="14"/>
        <v>0.48</v>
      </c>
      <c r="Z21" s="248">
        <f t="shared" si="15"/>
        <v>10</v>
      </c>
      <c r="AA21" s="248">
        <f t="shared" si="16"/>
        <v>15.2</v>
      </c>
      <c r="AB21" s="252">
        <f t="shared" si="17"/>
        <v>0.594</v>
      </c>
      <c r="AC21" s="1">
        <f t="shared" si="18"/>
        <v>5</v>
      </c>
      <c r="AD21" s="248">
        <f t="shared" si="19"/>
        <v>10.23</v>
      </c>
      <c r="AE21" s="22">
        <f t="shared" si="20"/>
        <v>0.51</v>
      </c>
      <c r="AF21" s="248">
        <f t="shared" si="21"/>
        <v>10.74</v>
      </c>
      <c r="AG21" s="248">
        <f t="shared" si="22"/>
        <v>14.46</v>
      </c>
    </row>
    <row r="22" ht="24.75" customHeight="1">
      <c r="A22" s="308">
        <f t="shared" si="1"/>
        <v>4</v>
      </c>
      <c r="B22" s="309" t="s">
        <v>3322</v>
      </c>
      <c r="C22" s="310" t="s">
        <v>7365</v>
      </c>
      <c r="D22" s="310">
        <v>1.0</v>
      </c>
      <c r="E22" s="310">
        <v>1000.0</v>
      </c>
      <c r="F22" s="311">
        <f>'Copy of comparative statement'!F13</f>
        <v>2.75</v>
      </c>
      <c r="G22" s="311">
        <f t="shared" si="2"/>
        <v>2.75</v>
      </c>
      <c r="H22" s="311">
        <f t="shared" si="3"/>
        <v>2750</v>
      </c>
      <c r="I22" s="245">
        <v>2.75</v>
      </c>
      <c r="J22" s="246">
        <f t="shared" si="4"/>
        <v>2750</v>
      </c>
      <c r="N22" s="296">
        <f t="shared" si="5"/>
        <v>2.75</v>
      </c>
      <c r="O22" s="252">
        <f t="shared" si="6"/>
        <v>0</v>
      </c>
      <c r="P22" s="9">
        <v>5.0</v>
      </c>
      <c r="Q22" s="22">
        <f t="shared" si="7"/>
        <v>2.62</v>
      </c>
      <c r="R22" s="22">
        <f t="shared" si="8"/>
        <v>0.13</v>
      </c>
      <c r="S22" s="22">
        <f t="shared" si="9"/>
        <v>2.75</v>
      </c>
      <c r="T22" s="248">
        <f t="shared" si="10"/>
        <v>0</v>
      </c>
      <c r="V22" s="22">
        <f t="shared" si="11"/>
        <v>0</v>
      </c>
      <c r="W22" s="1">
        <f t="shared" si="12"/>
        <v>5</v>
      </c>
      <c r="X22" s="22">
        <f t="shared" si="13"/>
        <v>2.62</v>
      </c>
      <c r="Y22" s="22">
        <f t="shared" si="14"/>
        <v>0.13</v>
      </c>
      <c r="Z22" s="22">
        <f t="shared" si="15"/>
        <v>2.75</v>
      </c>
      <c r="AA22" s="248">
        <f t="shared" si="16"/>
        <v>0</v>
      </c>
      <c r="AB22" s="22">
        <f t="shared" si="17"/>
        <v>0</v>
      </c>
      <c r="AC22" s="1">
        <f t="shared" si="18"/>
        <v>5</v>
      </c>
      <c r="AD22" s="22">
        <f t="shared" si="19"/>
        <v>2.62</v>
      </c>
      <c r="AE22" s="22">
        <f t="shared" si="20"/>
        <v>0.13</v>
      </c>
      <c r="AF22" s="22">
        <f t="shared" si="21"/>
        <v>2.75</v>
      </c>
      <c r="AG22" s="248">
        <f t="shared" si="22"/>
        <v>0</v>
      </c>
    </row>
    <row r="23" ht="24.75" customHeight="1">
      <c r="A23" s="308">
        <f t="shared" si="1"/>
        <v>5</v>
      </c>
      <c r="B23" s="309" t="s">
        <v>4708</v>
      </c>
      <c r="C23" s="310" t="s">
        <v>7365</v>
      </c>
      <c r="D23" s="310">
        <v>1.0</v>
      </c>
      <c r="E23" s="310">
        <v>250.0</v>
      </c>
      <c r="F23" s="311">
        <f>'Copy of comparative statement'!F14</f>
        <v>54.5</v>
      </c>
      <c r="G23" s="311">
        <f t="shared" si="2"/>
        <v>39.21</v>
      </c>
      <c r="H23" s="311">
        <f t="shared" si="3"/>
        <v>9802.5</v>
      </c>
      <c r="I23" s="245">
        <v>35.0</v>
      </c>
      <c r="J23" s="246">
        <f t="shared" si="4"/>
        <v>8750</v>
      </c>
      <c r="N23" s="296">
        <f t="shared" si="5"/>
        <v>54.5</v>
      </c>
      <c r="O23" s="252">
        <f t="shared" si="6"/>
        <v>0.3577981651</v>
      </c>
      <c r="P23" s="9">
        <v>5.0</v>
      </c>
      <c r="Q23" s="22">
        <f t="shared" si="7"/>
        <v>33.33</v>
      </c>
      <c r="R23" s="22">
        <f t="shared" si="8"/>
        <v>1.67</v>
      </c>
      <c r="S23" s="22">
        <f t="shared" si="9"/>
        <v>35</v>
      </c>
      <c r="T23" s="248">
        <f t="shared" si="10"/>
        <v>0</v>
      </c>
      <c r="V23" s="252">
        <f t="shared" si="11"/>
        <v>0.3148623853</v>
      </c>
      <c r="W23" s="1">
        <f t="shared" si="12"/>
        <v>5</v>
      </c>
      <c r="X23" s="248">
        <f t="shared" si="13"/>
        <v>37.34</v>
      </c>
      <c r="Y23" s="22">
        <f t="shared" si="14"/>
        <v>1.87</v>
      </c>
      <c r="Z23" s="248">
        <f t="shared" si="15"/>
        <v>39.21</v>
      </c>
      <c r="AA23" s="248">
        <f t="shared" si="16"/>
        <v>15.29</v>
      </c>
      <c r="AB23" s="252">
        <f t="shared" si="17"/>
        <v>0.3005504587</v>
      </c>
      <c r="AC23" s="1">
        <f t="shared" si="18"/>
        <v>5</v>
      </c>
      <c r="AD23" s="248">
        <f t="shared" si="19"/>
        <v>38.12</v>
      </c>
      <c r="AE23" s="22">
        <f t="shared" si="20"/>
        <v>1.91</v>
      </c>
      <c r="AF23" s="248">
        <f t="shared" si="21"/>
        <v>40.03</v>
      </c>
      <c r="AG23" s="248">
        <f t="shared" si="22"/>
        <v>14.47</v>
      </c>
    </row>
    <row r="24" ht="24.75" customHeight="1">
      <c r="A24" s="308">
        <f t="shared" si="1"/>
        <v>6</v>
      </c>
      <c r="B24" s="309" t="s">
        <v>1398</v>
      </c>
      <c r="C24" s="310" t="s">
        <v>7365</v>
      </c>
      <c r="D24" s="310">
        <v>1.0</v>
      </c>
      <c r="E24" s="310">
        <v>250.0</v>
      </c>
      <c r="F24" s="311">
        <f>'Copy of comparative statement'!F15</f>
        <v>36.22</v>
      </c>
      <c r="G24" s="311">
        <f t="shared" si="2"/>
        <v>34.14</v>
      </c>
      <c r="H24" s="311">
        <f t="shared" si="3"/>
        <v>8535</v>
      </c>
      <c r="I24" s="245">
        <v>32.0</v>
      </c>
      <c r="J24" s="246">
        <f t="shared" si="4"/>
        <v>8000</v>
      </c>
      <c r="N24" s="296">
        <f t="shared" si="5"/>
        <v>36.22</v>
      </c>
      <c r="O24" s="252">
        <f t="shared" si="6"/>
        <v>0.1165102154</v>
      </c>
      <c r="P24" s="9">
        <v>5.0</v>
      </c>
      <c r="Q24" s="22">
        <f t="shared" si="7"/>
        <v>30.48</v>
      </c>
      <c r="R24" s="22">
        <f>ROUND(Q24*P24%,1)</f>
        <v>1.5</v>
      </c>
      <c r="S24" s="22">
        <f t="shared" si="9"/>
        <v>31.98</v>
      </c>
      <c r="T24" s="248">
        <f t="shared" si="10"/>
        <v>0.02</v>
      </c>
      <c r="V24" s="252">
        <f t="shared" si="11"/>
        <v>0.1025289895</v>
      </c>
      <c r="W24" s="1">
        <f t="shared" si="12"/>
        <v>5</v>
      </c>
      <c r="X24" s="248">
        <f t="shared" si="13"/>
        <v>32.51</v>
      </c>
      <c r="Y24" s="22">
        <f t="shared" si="14"/>
        <v>1.63</v>
      </c>
      <c r="Z24" s="248">
        <f t="shared" si="15"/>
        <v>34.14</v>
      </c>
      <c r="AA24" s="248">
        <f t="shared" si="16"/>
        <v>2.08</v>
      </c>
      <c r="AB24" s="252">
        <f t="shared" si="17"/>
        <v>0.09786858089</v>
      </c>
      <c r="AC24" s="1">
        <f t="shared" si="18"/>
        <v>5</v>
      </c>
      <c r="AD24" s="248">
        <f t="shared" si="19"/>
        <v>32.68</v>
      </c>
      <c r="AE24" s="22">
        <f t="shared" si="20"/>
        <v>1.63</v>
      </c>
      <c r="AF24" s="248">
        <f t="shared" si="21"/>
        <v>34.31</v>
      </c>
      <c r="AG24" s="248">
        <f t="shared" si="22"/>
        <v>1.91</v>
      </c>
    </row>
    <row r="25" ht="24.75" customHeight="1">
      <c r="A25" s="308">
        <f t="shared" si="1"/>
        <v>7</v>
      </c>
      <c r="B25" s="309" t="s">
        <v>4719</v>
      </c>
      <c r="C25" s="310" t="s">
        <v>7365</v>
      </c>
      <c r="D25" s="310">
        <v>1.0</v>
      </c>
      <c r="E25" s="310">
        <v>250.0</v>
      </c>
      <c r="F25" s="311">
        <f>'Copy of comparative statement'!F16</f>
        <v>10</v>
      </c>
      <c r="G25" s="311">
        <f t="shared" si="2"/>
        <v>8.65</v>
      </c>
      <c r="H25" s="311">
        <f t="shared" si="3"/>
        <v>2162.5</v>
      </c>
      <c r="I25" s="245">
        <v>8.0</v>
      </c>
      <c r="J25" s="246">
        <f t="shared" si="4"/>
        <v>2000</v>
      </c>
      <c r="N25" s="296">
        <f t="shared" si="5"/>
        <v>10</v>
      </c>
      <c r="O25" s="252">
        <f t="shared" si="6"/>
        <v>0.2</v>
      </c>
      <c r="P25" s="9">
        <v>5.0</v>
      </c>
      <c r="Q25" s="22">
        <f t="shared" si="7"/>
        <v>7.62</v>
      </c>
      <c r="R25" s="22">
        <f t="shared" ref="R25:R26" si="23">ROUND(Q25*P25%,2)</f>
        <v>0.38</v>
      </c>
      <c r="S25" s="22">
        <f t="shared" si="9"/>
        <v>8</v>
      </c>
      <c r="T25" s="248">
        <f t="shared" si="10"/>
        <v>0</v>
      </c>
      <c r="V25" s="252">
        <f t="shared" si="11"/>
        <v>0.176</v>
      </c>
      <c r="W25" s="1">
        <f t="shared" si="12"/>
        <v>5</v>
      </c>
      <c r="X25" s="248">
        <f t="shared" si="13"/>
        <v>8.24</v>
      </c>
      <c r="Y25" s="22">
        <f t="shared" si="14"/>
        <v>0.41</v>
      </c>
      <c r="Z25" s="248">
        <f t="shared" si="15"/>
        <v>8.65</v>
      </c>
      <c r="AA25" s="248">
        <f t="shared" si="16"/>
        <v>1.35</v>
      </c>
      <c r="AB25" s="252">
        <f t="shared" si="17"/>
        <v>0.168</v>
      </c>
      <c r="AC25" s="1">
        <f t="shared" si="18"/>
        <v>5</v>
      </c>
      <c r="AD25" s="248">
        <f t="shared" si="19"/>
        <v>8.32</v>
      </c>
      <c r="AE25" s="22">
        <f t="shared" si="20"/>
        <v>0.42</v>
      </c>
      <c r="AF25" s="248">
        <f t="shared" si="21"/>
        <v>8.74</v>
      </c>
      <c r="AG25" s="248">
        <f t="shared" si="22"/>
        <v>1.26</v>
      </c>
    </row>
    <row r="26" ht="24.75" customHeight="1">
      <c r="A26" s="308">
        <f t="shared" si="1"/>
        <v>8</v>
      </c>
      <c r="B26" s="309" t="s">
        <v>4733</v>
      </c>
      <c r="C26" s="310" t="s">
        <v>7365</v>
      </c>
      <c r="D26" s="310">
        <v>1.0</v>
      </c>
      <c r="E26" s="310">
        <v>250.0</v>
      </c>
      <c r="F26" s="311">
        <f>'Copy of comparative statement'!F17</f>
        <v>60</v>
      </c>
      <c r="G26" s="311">
        <f t="shared" si="2"/>
        <v>44.52</v>
      </c>
      <c r="H26" s="311">
        <f t="shared" si="3"/>
        <v>11130</v>
      </c>
      <c r="I26" s="245">
        <v>40.0</v>
      </c>
      <c r="J26" s="246">
        <f t="shared" si="4"/>
        <v>10000</v>
      </c>
      <c r="N26" s="296">
        <f t="shared" si="5"/>
        <v>60</v>
      </c>
      <c r="O26" s="252">
        <f t="shared" si="6"/>
        <v>0.3333333333</v>
      </c>
      <c r="P26" s="9">
        <v>5.0</v>
      </c>
      <c r="Q26" s="22">
        <f t="shared" si="7"/>
        <v>38.1</v>
      </c>
      <c r="R26" s="22">
        <f t="shared" si="23"/>
        <v>1.91</v>
      </c>
      <c r="S26" s="22">
        <f t="shared" si="9"/>
        <v>40.01</v>
      </c>
      <c r="T26" s="248">
        <f t="shared" si="10"/>
        <v>-0.01</v>
      </c>
      <c r="V26" s="252">
        <f t="shared" si="11"/>
        <v>0.2933333333</v>
      </c>
      <c r="W26" s="1">
        <f t="shared" si="12"/>
        <v>5</v>
      </c>
      <c r="X26" s="248">
        <f t="shared" si="13"/>
        <v>42.4</v>
      </c>
      <c r="Y26" s="22">
        <f t="shared" si="14"/>
        <v>2.12</v>
      </c>
      <c r="Z26" s="248">
        <f t="shared" si="15"/>
        <v>44.52</v>
      </c>
      <c r="AA26" s="248">
        <f t="shared" si="16"/>
        <v>15.48</v>
      </c>
      <c r="AB26" s="252">
        <f t="shared" si="17"/>
        <v>0.28</v>
      </c>
      <c r="AC26" s="1">
        <f t="shared" si="18"/>
        <v>5</v>
      </c>
      <c r="AD26" s="248">
        <f t="shared" si="19"/>
        <v>43.2</v>
      </c>
      <c r="AE26" s="22">
        <f t="shared" si="20"/>
        <v>2.16</v>
      </c>
      <c r="AF26" s="248">
        <f t="shared" si="21"/>
        <v>45.36</v>
      </c>
      <c r="AG26" s="248">
        <f t="shared" si="22"/>
        <v>14.64</v>
      </c>
    </row>
    <row r="27" ht="24.75" customHeight="1">
      <c r="A27" s="312"/>
      <c r="B27" s="313"/>
      <c r="C27" s="312"/>
      <c r="D27" s="312"/>
      <c r="E27" s="312"/>
      <c r="F27" s="314"/>
      <c r="G27" s="314"/>
      <c r="H27" s="315">
        <f>SUM(H19:H26)</f>
        <v>42002.5</v>
      </c>
      <c r="I27" s="248"/>
      <c r="J27" s="249">
        <f>SUM(J19:J26)</f>
        <v>37390</v>
      </c>
      <c r="P27" s="1"/>
    </row>
    <row r="28">
      <c r="A28" s="1"/>
      <c r="C28" s="1"/>
      <c r="D28" s="1"/>
      <c r="E28" s="1"/>
      <c r="P28" s="1"/>
    </row>
    <row r="29">
      <c r="A29" s="1"/>
      <c r="C29" s="1"/>
      <c r="D29" s="1"/>
      <c r="E29" s="1"/>
      <c r="P29" s="1"/>
    </row>
    <row r="30">
      <c r="A30" s="1"/>
      <c r="C30" s="1"/>
      <c r="D30" s="1"/>
      <c r="E30" s="1"/>
      <c r="P30" s="1"/>
    </row>
    <row r="31">
      <c r="A31" s="1"/>
      <c r="C31" s="1"/>
      <c r="D31" s="1"/>
      <c r="E31" s="1"/>
      <c r="P31" s="1"/>
    </row>
    <row r="32">
      <c r="A32" s="1"/>
      <c r="C32" s="1"/>
      <c r="D32" s="1"/>
      <c r="E32" s="1"/>
      <c r="P32" s="1"/>
    </row>
    <row r="33">
      <c r="A33" s="1"/>
      <c r="C33" s="1"/>
      <c r="D33" s="1"/>
      <c r="E33" s="1"/>
      <c r="P33" s="1"/>
    </row>
    <row r="34">
      <c r="A34" s="1"/>
      <c r="C34" s="1"/>
      <c r="D34" s="1"/>
      <c r="E34" s="1"/>
      <c r="P34" s="1"/>
    </row>
    <row r="35">
      <c r="A35" s="1"/>
      <c r="C35" s="1"/>
      <c r="D35" s="1"/>
      <c r="E35" s="1"/>
      <c r="P35" s="1"/>
    </row>
    <row r="36">
      <c r="A36" s="1"/>
      <c r="C36" s="1"/>
      <c r="D36" s="1"/>
      <c r="E36" s="1"/>
      <c r="P36" s="1"/>
    </row>
    <row r="37">
      <c r="A37" s="1"/>
      <c r="C37" s="1"/>
      <c r="D37" s="1"/>
      <c r="E37" s="1"/>
      <c r="P37" s="1"/>
    </row>
    <row r="38">
      <c r="A38" s="1"/>
      <c r="C38" s="1"/>
      <c r="D38" s="1"/>
      <c r="E38" s="1"/>
      <c r="P38" s="1"/>
    </row>
    <row r="39">
      <c r="A39" s="1"/>
      <c r="C39" s="1"/>
      <c r="D39" s="1"/>
      <c r="E39" s="1"/>
      <c r="P39" s="1"/>
    </row>
    <row r="40">
      <c r="A40" s="1"/>
      <c r="C40" s="1"/>
      <c r="D40" s="1"/>
      <c r="E40" s="1"/>
      <c r="P40" s="1"/>
    </row>
    <row r="41">
      <c r="A41" s="1"/>
      <c r="C41" s="1"/>
      <c r="D41" s="1"/>
      <c r="E41" s="1"/>
      <c r="P41" s="1"/>
    </row>
    <row r="42">
      <c r="A42" s="1"/>
      <c r="C42" s="1"/>
      <c r="D42" s="1"/>
      <c r="E42" s="1"/>
      <c r="P42" s="1"/>
    </row>
    <row r="43">
      <c r="A43" s="1"/>
      <c r="C43" s="1"/>
      <c r="D43" s="1"/>
      <c r="E43" s="1"/>
      <c r="P43" s="1"/>
    </row>
    <row r="44">
      <c r="A44" s="1"/>
      <c r="C44" s="1"/>
      <c r="D44" s="1"/>
      <c r="E44" s="1"/>
      <c r="P44" s="1"/>
    </row>
    <row r="45">
      <c r="A45" s="1"/>
      <c r="C45" s="1"/>
      <c r="D45" s="1"/>
      <c r="E45" s="1"/>
      <c r="P45" s="1"/>
    </row>
    <row r="46">
      <c r="A46" s="1"/>
      <c r="C46" s="1"/>
      <c r="D46" s="1"/>
      <c r="E46" s="1"/>
      <c r="P46" s="1"/>
    </row>
    <row r="47">
      <c r="A47" s="1"/>
      <c r="C47" s="1"/>
      <c r="D47" s="1"/>
      <c r="E47" s="1"/>
      <c r="P47" s="1"/>
    </row>
    <row r="48">
      <c r="A48" s="1"/>
      <c r="C48" s="1"/>
      <c r="D48" s="1"/>
      <c r="E48" s="1"/>
      <c r="P48" s="1"/>
    </row>
    <row r="49">
      <c r="A49" s="1"/>
      <c r="C49" s="1"/>
      <c r="D49" s="1"/>
      <c r="E49" s="1"/>
      <c r="P49" s="1"/>
    </row>
    <row r="50">
      <c r="A50" s="1"/>
      <c r="C50" s="1"/>
      <c r="D50" s="1"/>
      <c r="E50" s="1"/>
      <c r="P50" s="1"/>
    </row>
    <row r="51">
      <c r="A51" s="1"/>
      <c r="C51" s="1"/>
      <c r="D51" s="1"/>
      <c r="E51" s="1"/>
      <c r="P51" s="1"/>
    </row>
    <row r="52">
      <c r="A52" s="1"/>
      <c r="C52" s="1"/>
      <c r="D52" s="1"/>
      <c r="E52" s="1"/>
      <c r="P52" s="1"/>
    </row>
    <row r="53">
      <c r="A53" s="1"/>
      <c r="C53" s="1"/>
      <c r="D53" s="1"/>
      <c r="E53" s="1"/>
      <c r="P53" s="1"/>
    </row>
    <row r="54">
      <c r="A54" s="1"/>
      <c r="C54" s="1"/>
      <c r="D54" s="1"/>
      <c r="E54" s="1"/>
      <c r="P54" s="1"/>
    </row>
    <row r="55">
      <c r="A55" s="1"/>
      <c r="C55" s="1"/>
      <c r="D55" s="1"/>
      <c r="E55" s="1"/>
      <c r="P55" s="1"/>
    </row>
    <row r="56">
      <c r="A56" s="1"/>
      <c r="C56" s="1"/>
      <c r="D56" s="1"/>
      <c r="E56" s="1"/>
      <c r="P56" s="1"/>
    </row>
    <row r="57">
      <c r="A57" s="1"/>
      <c r="C57" s="1"/>
      <c r="D57" s="1"/>
      <c r="E57" s="1"/>
      <c r="P57" s="1"/>
    </row>
    <row r="58">
      <c r="A58" s="1"/>
      <c r="C58" s="1"/>
      <c r="D58" s="1"/>
      <c r="E58" s="1"/>
      <c r="P58" s="1"/>
    </row>
    <row r="59">
      <c r="A59" s="1"/>
      <c r="C59" s="1"/>
      <c r="D59" s="1"/>
      <c r="E59" s="1"/>
      <c r="P59" s="1"/>
    </row>
    <row r="60">
      <c r="A60" s="1"/>
      <c r="C60" s="1"/>
      <c r="D60" s="1"/>
      <c r="E60" s="1"/>
      <c r="P60" s="1"/>
    </row>
    <row r="61">
      <c r="A61" s="1"/>
      <c r="C61" s="1"/>
      <c r="D61" s="1"/>
      <c r="E61" s="1"/>
      <c r="P61" s="1"/>
    </row>
    <row r="62">
      <c r="A62" s="1"/>
      <c r="C62" s="1"/>
      <c r="D62" s="1"/>
      <c r="E62" s="1"/>
      <c r="P62" s="1"/>
    </row>
    <row r="63">
      <c r="A63" s="1"/>
      <c r="C63" s="1"/>
      <c r="D63" s="1"/>
      <c r="E63" s="1"/>
      <c r="P63" s="1"/>
    </row>
    <row r="64">
      <c r="A64" s="1"/>
      <c r="C64" s="1"/>
      <c r="D64" s="1"/>
      <c r="E64" s="1"/>
      <c r="P64" s="1"/>
    </row>
    <row r="65">
      <c r="A65" s="1"/>
      <c r="C65" s="1"/>
      <c r="D65" s="1"/>
      <c r="E65" s="1"/>
      <c r="P65" s="1"/>
    </row>
    <row r="66">
      <c r="A66" s="1"/>
      <c r="C66" s="1"/>
      <c r="D66" s="1"/>
      <c r="E66" s="1"/>
      <c r="P66" s="1"/>
    </row>
    <row r="67">
      <c r="A67" s="1"/>
      <c r="C67" s="1"/>
      <c r="D67" s="1"/>
      <c r="E67" s="1"/>
      <c r="P67" s="1"/>
    </row>
    <row r="68">
      <c r="A68" s="1"/>
      <c r="C68" s="1"/>
      <c r="D68" s="1"/>
      <c r="E68" s="1"/>
      <c r="P68" s="1"/>
    </row>
    <row r="69">
      <c r="A69" s="1"/>
      <c r="C69" s="1"/>
      <c r="D69" s="1"/>
      <c r="E69" s="1"/>
      <c r="P69" s="1"/>
    </row>
    <row r="70">
      <c r="A70" s="1"/>
      <c r="C70" s="1"/>
      <c r="D70" s="1"/>
      <c r="E70" s="1"/>
      <c r="P70" s="1"/>
    </row>
    <row r="71">
      <c r="A71" s="1"/>
      <c r="C71" s="1"/>
      <c r="D71" s="1"/>
      <c r="E71" s="1"/>
      <c r="P71" s="1"/>
    </row>
    <row r="72">
      <c r="A72" s="1"/>
      <c r="C72" s="1"/>
      <c r="D72" s="1"/>
      <c r="E72" s="1"/>
      <c r="P72" s="1"/>
    </row>
    <row r="73">
      <c r="A73" s="1"/>
      <c r="C73" s="1"/>
      <c r="D73" s="1"/>
      <c r="E73" s="1"/>
      <c r="P73" s="1"/>
    </row>
    <row r="74">
      <c r="A74" s="1"/>
      <c r="C74" s="1"/>
      <c r="D74" s="1"/>
      <c r="E74" s="1"/>
      <c r="P74" s="1"/>
    </row>
    <row r="75">
      <c r="A75" s="1"/>
      <c r="C75" s="1"/>
      <c r="D75" s="1"/>
      <c r="E75" s="1"/>
      <c r="P75" s="1"/>
    </row>
    <row r="76">
      <c r="A76" s="1"/>
      <c r="C76" s="1"/>
      <c r="D76" s="1"/>
      <c r="E76" s="1"/>
      <c r="P76" s="1"/>
    </row>
    <row r="77">
      <c r="A77" s="1"/>
      <c r="C77" s="1"/>
      <c r="D77" s="1"/>
      <c r="E77" s="1"/>
      <c r="P77" s="1"/>
    </row>
    <row r="78">
      <c r="A78" s="1"/>
      <c r="C78" s="1"/>
      <c r="D78" s="1"/>
      <c r="E78" s="1"/>
      <c r="P78" s="1"/>
    </row>
    <row r="79">
      <c r="A79" s="1"/>
      <c r="C79" s="1"/>
      <c r="D79" s="1"/>
      <c r="E79" s="1"/>
      <c r="P79" s="1"/>
    </row>
    <row r="80">
      <c r="A80" s="1"/>
      <c r="C80" s="1"/>
      <c r="D80" s="1"/>
      <c r="E80" s="1"/>
      <c r="P80" s="1"/>
    </row>
    <row r="81">
      <c r="A81" s="1"/>
      <c r="C81" s="1"/>
      <c r="D81" s="1"/>
      <c r="E81" s="1"/>
      <c r="P81" s="1"/>
    </row>
    <row r="82">
      <c r="A82" s="1"/>
      <c r="C82" s="1"/>
      <c r="D82" s="1"/>
      <c r="E82" s="1"/>
      <c r="P82" s="1"/>
    </row>
    <row r="83">
      <c r="A83" s="1"/>
      <c r="C83" s="1"/>
      <c r="D83" s="1"/>
      <c r="E83" s="1"/>
      <c r="P83" s="1"/>
    </row>
    <row r="84">
      <c r="A84" s="1"/>
      <c r="C84" s="1"/>
      <c r="D84" s="1"/>
      <c r="E84" s="1"/>
      <c r="P84" s="1"/>
    </row>
    <row r="85">
      <c r="A85" s="1"/>
      <c r="C85" s="1"/>
      <c r="D85" s="1"/>
      <c r="E85" s="1"/>
      <c r="P85" s="1"/>
    </row>
    <row r="86">
      <c r="A86" s="1"/>
      <c r="C86" s="1"/>
      <c r="D86" s="1"/>
      <c r="E86" s="1"/>
      <c r="P86" s="1"/>
    </row>
    <row r="87">
      <c r="A87" s="1"/>
      <c r="C87" s="1"/>
      <c r="D87" s="1"/>
      <c r="E87" s="1"/>
      <c r="P87" s="1"/>
    </row>
    <row r="88">
      <c r="A88" s="1"/>
      <c r="C88" s="1"/>
      <c r="D88" s="1"/>
      <c r="E88" s="1"/>
      <c r="P88" s="1"/>
    </row>
    <row r="89">
      <c r="A89" s="1"/>
      <c r="C89" s="1"/>
      <c r="D89" s="1"/>
      <c r="E89" s="1"/>
      <c r="P89" s="1"/>
    </row>
    <row r="90">
      <c r="A90" s="1"/>
      <c r="C90" s="1"/>
      <c r="D90" s="1"/>
      <c r="E90" s="1"/>
      <c r="P90" s="1"/>
    </row>
    <row r="91">
      <c r="A91" s="1"/>
      <c r="C91" s="1"/>
      <c r="D91" s="1"/>
      <c r="E91" s="1"/>
      <c r="P91" s="1"/>
    </row>
    <row r="92">
      <c r="A92" s="1"/>
      <c r="C92" s="1"/>
      <c r="D92" s="1"/>
      <c r="E92" s="1"/>
      <c r="P92" s="1"/>
    </row>
    <row r="93">
      <c r="A93" s="1"/>
      <c r="C93" s="1"/>
      <c r="D93" s="1"/>
      <c r="E93" s="1"/>
      <c r="P93" s="1"/>
    </row>
    <row r="94">
      <c r="A94" s="1"/>
      <c r="C94" s="1"/>
      <c r="D94" s="1"/>
      <c r="E94" s="1"/>
      <c r="P94" s="1"/>
    </row>
    <row r="95">
      <c r="A95" s="1"/>
      <c r="C95" s="1"/>
      <c r="D95" s="1"/>
      <c r="E95" s="1"/>
      <c r="P95" s="1"/>
    </row>
    <row r="96">
      <c r="A96" s="1"/>
      <c r="C96" s="1"/>
      <c r="D96" s="1"/>
      <c r="E96" s="1"/>
      <c r="P96" s="1"/>
    </row>
    <row r="97">
      <c r="A97" s="1"/>
      <c r="C97" s="1"/>
      <c r="D97" s="1"/>
      <c r="E97" s="1"/>
      <c r="P97" s="1"/>
    </row>
    <row r="98">
      <c r="A98" s="1"/>
      <c r="C98" s="1"/>
      <c r="D98" s="1"/>
      <c r="E98" s="1"/>
      <c r="P98" s="1"/>
    </row>
    <row r="99">
      <c r="A99" s="1"/>
      <c r="C99" s="1"/>
      <c r="D99" s="1"/>
      <c r="E99" s="1"/>
      <c r="P99" s="1"/>
    </row>
    <row r="100">
      <c r="A100" s="1"/>
      <c r="C100" s="1"/>
      <c r="D100" s="1"/>
      <c r="E100" s="1"/>
      <c r="P100" s="1"/>
    </row>
    <row r="101">
      <c r="A101" s="1"/>
      <c r="C101" s="1"/>
      <c r="D101" s="1"/>
      <c r="E101" s="1"/>
      <c r="P101" s="1"/>
    </row>
    <row r="102">
      <c r="A102" s="1"/>
      <c r="C102" s="1"/>
      <c r="D102" s="1"/>
      <c r="E102" s="1"/>
      <c r="P102" s="1"/>
    </row>
    <row r="103">
      <c r="A103" s="1"/>
      <c r="C103" s="1"/>
      <c r="D103" s="1"/>
      <c r="E103" s="1"/>
      <c r="P103" s="1"/>
    </row>
    <row r="104">
      <c r="A104" s="1"/>
      <c r="C104" s="1"/>
      <c r="D104" s="1"/>
      <c r="E104" s="1"/>
      <c r="P104" s="1"/>
    </row>
    <row r="105">
      <c r="A105" s="1"/>
      <c r="C105" s="1"/>
      <c r="D105" s="1"/>
      <c r="E105" s="1"/>
      <c r="P105" s="1"/>
    </row>
    <row r="106">
      <c r="A106" s="1"/>
      <c r="C106" s="1"/>
      <c r="D106" s="1"/>
      <c r="E106" s="1"/>
      <c r="P106" s="1"/>
    </row>
    <row r="107">
      <c r="A107" s="1"/>
      <c r="C107" s="1"/>
      <c r="D107" s="1"/>
      <c r="E107" s="1"/>
      <c r="P107" s="1"/>
    </row>
    <row r="108">
      <c r="A108" s="1"/>
      <c r="C108" s="1"/>
      <c r="D108" s="1"/>
      <c r="E108" s="1"/>
      <c r="P108" s="1"/>
    </row>
    <row r="109">
      <c r="A109" s="1"/>
      <c r="C109" s="1"/>
      <c r="D109" s="1"/>
      <c r="E109" s="1"/>
      <c r="P109" s="1"/>
    </row>
    <row r="110">
      <c r="A110" s="1"/>
      <c r="C110" s="1"/>
      <c r="D110" s="1"/>
      <c r="E110" s="1"/>
      <c r="P110" s="1"/>
    </row>
    <row r="111">
      <c r="A111" s="1"/>
      <c r="C111" s="1"/>
      <c r="D111" s="1"/>
      <c r="E111" s="1"/>
      <c r="P111" s="1"/>
    </row>
    <row r="112">
      <c r="A112" s="1"/>
      <c r="C112" s="1"/>
      <c r="D112" s="1"/>
      <c r="E112" s="1"/>
      <c r="P112" s="1"/>
    </row>
    <row r="113">
      <c r="A113" s="1"/>
      <c r="C113" s="1"/>
      <c r="D113" s="1"/>
      <c r="E113" s="1"/>
      <c r="P113" s="1"/>
    </row>
    <row r="114">
      <c r="A114" s="1"/>
      <c r="C114" s="1"/>
      <c r="D114" s="1"/>
      <c r="E114" s="1"/>
      <c r="P114" s="1"/>
    </row>
    <row r="115">
      <c r="A115" s="1"/>
      <c r="C115" s="1"/>
      <c r="D115" s="1"/>
      <c r="E115" s="1"/>
      <c r="P115" s="1"/>
    </row>
    <row r="116">
      <c r="A116" s="1"/>
      <c r="C116" s="1"/>
      <c r="D116" s="1"/>
      <c r="E116" s="1"/>
      <c r="P116" s="1"/>
    </row>
    <row r="117">
      <c r="A117" s="1"/>
      <c r="C117" s="1"/>
      <c r="D117" s="1"/>
      <c r="E117" s="1"/>
      <c r="P117" s="1"/>
    </row>
    <row r="118">
      <c r="A118" s="1"/>
      <c r="C118" s="1"/>
      <c r="D118" s="1"/>
      <c r="E118" s="1"/>
      <c r="P118" s="1"/>
    </row>
    <row r="119">
      <c r="A119" s="1"/>
      <c r="C119" s="1"/>
      <c r="D119" s="1"/>
      <c r="E119" s="1"/>
      <c r="P119" s="1"/>
    </row>
    <row r="120">
      <c r="A120" s="1"/>
      <c r="C120" s="1"/>
      <c r="D120" s="1"/>
      <c r="E120" s="1"/>
      <c r="P120" s="1"/>
    </row>
    <row r="121">
      <c r="A121" s="1"/>
      <c r="C121" s="1"/>
      <c r="D121" s="1"/>
      <c r="E121" s="1"/>
      <c r="P121" s="1"/>
    </row>
    <row r="122">
      <c r="A122" s="1"/>
      <c r="C122" s="1"/>
      <c r="D122" s="1"/>
      <c r="E122" s="1"/>
      <c r="P122" s="1"/>
    </row>
    <row r="123">
      <c r="A123" s="1"/>
      <c r="C123" s="1"/>
      <c r="D123" s="1"/>
      <c r="E123" s="1"/>
      <c r="P123" s="1"/>
    </row>
    <row r="124">
      <c r="A124" s="1"/>
      <c r="C124" s="1"/>
      <c r="D124" s="1"/>
      <c r="E124" s="1"/>
      <c r="P124" s="1"/>
    </row>
    <row r="125">
      <c r="A125" s="1"/>
      <c r="C125" s="1"/>
      <c r="D125" s="1"/>
      <c r="E125" s="1"/>
      <c r="P125" s="1"/>
    </row>
    <row r="126">
      <c r="A126" s="1"/>
      <c r="C126" s="1"/>
      <c r="D126" s="1"/>
      <c r="E126" s="1"/>
      <c r="P126" s="1"/>
    </row>
    <row r="127">
      <c r="A127" s="1"/>
      <c r="C127" s="1"/>
      <c r="D127" s="1"/>
      <c r="E127" s="1"/>
      <c r="P127" s="1"/>
    </row>
    <row r="128">
      <c r="A128" s="1"/>
      <c r="C128" s="1"/>
      <c r="D128" s="1"/>
      <c r="E128" s="1"/>
      <c r="P128" s="1"/>
    </row>
    <row r="129">
      <c r="A129" s="1"/>
      <c r="C129" s="1"/>
      <c r="D129" s="1"/>
      <c r="E129" s="1"/>
      <c r="P129" s="1"/>
    </row>
    <row r="130">
      <c r="A130" s="1"/>
      <c r="C130" s="1"/>
      <c r="D130" s="1"/>
      <c r="E130" s="1"/>
      <c r="P130" s="1"/>
    </row>
    <row r="131">
      <c r="A131" s="1"/>
      <c r="C131" s="1"/>
      <c r="D131" s="1"/>
      <c r="E131" s="1"/>
      <c r="P131" s="1"/>
    </row>
    <row r="132">
      <c r="A132" s="1"/>
      <c r="C132" s="1"/>
      <c r="D132" s="1"/>
      <c r="E132" s="1"/>
      <c r="P132" s="1"/>
    </row>
    <row r="133">
      <c r="A133" s="1"/>
      <c r="C133" s="1"/>
      <c r="D133" s="1"/>
      <c r="E133" s="1"/>
      <c r="P133" s="1"/>
    </row>
    <row r="134">
      <c r="A134" s="1"/>
      <c r="C134" s="1"/>
      <c r="D134" s="1"/>
      <c r="E134" s="1"/>
      <c r="P134" s="1"/>
    </row>
    <row r="135">
      <c r="A135" s="1"/>
      <c r="C135" s="1"/>
      <c r="D135" s="1"/>
      <c r="E135" s="1"/>
      <c r="P135" s="1"/>
    </row>
    <row r="136">
      <c r="A136" s="1"/>
      <c r="C136" s="1"/>
      <c r="D136" s="1"/>
      <c r="E136" s="1"/>
      <c r="P136" s="1"/>
    </row>
    <row r="137">
      <c r="A137" s="1"/>
      <c r="C137" s="1"/>
      <c r="D137" s="1"/>
      <c r="E137" s="1"/>
      <c r="P137" s="1"/>
    </row>
    <row r="138">
      <c r="A138" s="1"/>
      <c r="C138" s="1"/>
      <c r="D138" s="1"/>
      <c r="E138" s="1"/>
      <c r="P138" s="1"/>
    </row>
    <row r="139">
      <c r="A139" s="1"/>
      <c r="C139" s="1"/>
      <c r="D139" s="1"/>
      <c r="E139" s="1"/>
      <c r="P139" s="1"/>
    </row>
    <row r="140">
      <c r="A140" s="1"/>
      <c r="C140" s="1"/>
      <c r="D140" s="1"/>
      <c r="E140" s="1"/>
      <c r="P140" s="1"/>
    </row>
    <row r="141">
      <c r="A141" s="1"/>
      <c r="C141" s="1"/>
      <c r="D141" s="1"/>
      <c r="E141" s="1"/>
      <c r="P141" s="1"/>
    </row>
    <row r="142">
      <c r="A142" s="1"/>
      <c r="C142" s="1"/>
      <c r="D142" s="1"/>
      <c r="E142" s="1"/>
      <c r="P142" s="1"/>
    </row>
    <row r="143">
      <c r="A143" s="1"/>
      <c r="C143" s="1"/>
      <c r="D143" s="1"/>
      <c r="E143" s="1"/>
      <c r="P143" s="1"/>
    </row>
    <row r="144">
      <c r="A144" s="1"/>
      <c r="C144" s="1"/>
      <c r="D144" s="1"/>
      <c r="E144" s="1"/>
      <c r="P144" s="1"/>
    </row>
    <row r="145">
      <c r="A145" s="1"/>
      <c r="C145" s="1"/>
      <c r="D145" s="1"/>
      <c r="E145" s="1"/>
      <c r="P145" s="1"/>
    </row>
    <row r="146">
      <c r="A146" s="1"/>
      <c r="C146" s="1"/>
      <c r="D146" s="1"/>
      <c r="E146" s="1"/>
      <c r="P146" s="1"/>
    </row>
    <row r="147">
      <c r="A147" s="1"/>
      <c r="C147" s="1"/>
      <c r="D147" s="1"/>
      <c r="E147" s="1"/>
      <c r="P147" s="1"/>
    </row>
    <row r="148">
      <c r="A148" s="1"/>
      <c r="C148" s="1"/>
      <c r="D148" s="1"/>
      <c r="E148" s="1"/>
      <c r="P148" s="1"/>
    </row>
    <row r="149">
      <c r="A149" s="1"/>
      <c r="C149" s="1"/>
      <c r="D149" s="1"/>
      <c r="E149" s="1"/>
      <c r="P149" s="1"/>
    </row>
    <row r="150">
      <c r="A150" s="1"/>
      <c r="C150" s="1"/>
      <c r="D150" s="1"/>
      <c r="E150" s="1"/>
      <c r="P150" s="1"/>
    </row>
    <row r="151">
      <c r="A151" s="1"/>
      <c r="C151" s="1"/>
      <c r="D151" s="1"/>
      <c r="E151" s="1"/>
      <c r="P151" s="1"/>
    </row>
    <row r="152">
      <c r="A152" s="1"/>
      <c r="C152" s="1"/>
      <c r="D152" s="1"/>
      <c r="E152" s="1"/>
      <c r="P152" s="1"/>
    </row>
    <row r="153">
      <c r="A153" s="1"/>
      <c r="C153" s="1"/>
      <c r="D153" s="1"/>
      <c r="E153" s="1"/>
      <c r="P153" s="1"/>
    </row>
    <row r="154">
      <c r="A154" s="1"/>
      <c r="C154" s="1"/>
      <c r="D154" s="1"/>
      <c r="E154" s="1"/>
      <c r="P154" s="1"/>
    </row>
    <row r="155">
      <c r="A155" s="1"/>
      <c r="C155" s="1"/>
      <c r="D155" s="1"/>
      <c r="E155" s="1"/>
      <c r="P155" s="1"/>
    </row>
    <row r="156">
      <c r="A156" s="1"/>
      <c r="C156" s="1"/>
      <c r="D156" s="1"/>
      <c r="E156" s="1"/>
      <c r="P156" s="1"/>
    </row>
    <row r="157">
      <c r="A157" s="1"/>
      <c r="C157" s="1"/>
      <c r="D157" s="1"/>
      <c r="E157" s="1"/>
      <c r="P157" s="1"/>
    </row>
    <row r="158">
      <c r="A158" s="1"/>
      <c r="C158" s="1"/>
      <c r="D158" s="1"/>
      <c r="E158" s="1"/>
      <c r="P158" s="1"/>
    </row>
    <row r="159">
      <c r="A159" s="1"/>
      <c r="C159" s="1"/>
      <c r="D159" s="1"/>
      <c r="E159" s="1"/>
      <c r="P159" s="1"/>
    </row>
    <row r="160">
      <c r="A160" s="1"/>
      <c r="C160" s="1"/>
      <c r="D160" s="1"/>
      <c r="E160" s="1"/>
      <c r="P160" s="1"/>
    </row>
    <row r="161">
      <c r="A161" s="1"/>
      <c r="C161" s="1"/>
      <c r="D161" s="1"/>
      <c r="E161" s="1"/>
      <c r="P161" s="1"/>
    </row>
    <row r="162">
      <c r="A162" s="1"/>
      <c r="C162" s="1"/>
      <c r="D162" s="1"/>
      <c r="E162" s="1"/>
      <c r="P162" s="1"/>
    </row>
    <row r="163">
      <c r="A163" s="1"/>
      <c r="C163" s="1"/>
      <c r="D163" s="1"/>
      <c r="E163" s="1"/>
      <c r="P163" s="1"/>
    </row>
    <row r="164">
      <c r="A164" s="1"/>
      <c r="C164" s="1"/>
      <c r="D164" s="1"/>
      <c r="E164" s="1"/>
      <c r="P164" s="1"/>
    </row>
    <row r="165">
      <c r="A165" s="1"/>
      <c r="C165" s="1"/>
      <c r="D165" s="1"/>
      <c r="E165" s="1"/>
      <c r="P165" s="1"/>
    </row>
    <row r="166">
      <c r="A166" s="1"/>
      <c r="C166" s="1"/>
      <c r="D166" s="1"/>
      <c r="E166" s="1"/>
      <c r="P166" s="1"/>
    </row>
    <row r="167">
      <c r="A167" s="1"/>
      <c r="C167" s="1"/>
      <c r="D167" s="1"/>
      <c r="E167" s="1"/>
      <c r="P167" s="1"/>
    </row>
    <row r="168">
      <c r="A168" s="1"/>
      <c r="C168" s="1"/>
      <c r="D168" s="1"/>
      <c r="E168" s="1"/>
      <c r="P168" s="1"/>
    </row>
    <row r="169">
      <c r="A169" s="1"/>
      <c r="C169" s="1"/>
      <c r="D169" s="1"/>
      <c r="E169" s="1"/>
      <c r="P169" s="1"/>
    </row>
    <row r="170">
      <c r="A170" s="1"/>
      <c r="C170" s="1"/>
      <c r="D170" s="1"/>
      <c r="E170" s="1"/>
      <c r="P170" s="1"/>
    </row>
    <row r="171">
      <c r="A171" s="1"/>
      <c r="C171" s="1"/>
      <c r="D171" s="1"/>
      <c r="E171" s="1"/>
      <c r="P171" s="1"/>
    </row>
    <row r="172">
      <c r="A172" s="1"/>
      <c r="C172" s="1"/>
      <c r="D172" s="1"/>
      <c r="E172" s="1"/>
      <c r="P172" s="1"/>
    </row>
    <row r="173">
      <c r="A173" s="1"/>
      <c r="C173" s="1"/>
      <c r="D173" s="1"/>
      <c r="E173" s="1"/>
      <c r="P173" s="1"/>
    </row>
    <row r="174">
      <c r="A174" s="1"/>
      <c r="C174" s="1"/>
      <c r="D174" s="1"/>
      <c r="E174" s="1"/>
      <c r="P174" s="1"/>
    </row>
    <row r="175">
      <c r="A175" s="1"/>
      <c r="C175" s="1"/>
      <c r="D175" s="1"/>
      <c r="E175" s="1"/>
      <c r="P175" s="1"/>
    </row>
    <row r="176">
      <c r="A176" s="1"/>
      <c r="C176" s="1"/>
      <c r="D176" s="1"/>
      <c r="E176" s="1"/>
      <c r="P176" s="1"/>
    </row>
    <row r="177">
      <c r="A177" s="1"/>
      <c r="C177" s="1"/>
      <c r="D177" s="1"/>
      <c r="E177" s="1"/>
      <c r="P177" s="1"/>
    </row>
    <row r="178">
      <c r="A178" s="1"/>
      <c r="C178" s="1"/>
      <c r="D178" s="1"/>
      <c r="E178" s="1"/>
      <c r="P178" s="1"/>
    </row>
    <row r="179">
      <c r="A179" s="1"/>
      <c r="C179" s="1"/>
      <c r="D179" s="1"/>
      <c r="E179" s="1"/>
      <c r="P179" s="1"/>
    </row>
    <row r="180">
      <c r="A180" s="1"/>
      <c r="C180" s="1"/>
      <c r="D180" s="1"/>
      <c r="E180" s="1"/>
      <c r="P180" s="1"/>
    </row>
    <row r="181">
      <c r="A181" s="1"/>
      <c r="C181" s="1"/>
      <c r="D181" s="1"/>
      <c r="E181" s="1"/>
      <c r="P181" s="1"/>
    </row>
    <row r="182">
      <c r="A182" s="1"/>
      <c r="C182" s="1"/>
      <c r="D182" s="1"/>
      <c r="E182" s="1"/>
      <c r="P182" s="1"/>
    </row>
    <row r="183">
      <c r="A183" s="1"/>
      <c r="C183" s="1"/>
      <c r="D183" s="1"/>
      <c r="E183" s="1"/>
      <c r="P183" s="1"/>
    </row>
    <row r="184">
      <c r="A184" s="1"/>
      <c r="C184" s="1"/>
      <c r="D184" s="1"/>
      <c r="E184" s="1"/>
      <c r="P184" s="1"/>
    </row>
    <row r="185">
      <c r="A185" s="1"/>
      <c r="C185" s="1"/>
      <c r="D185" s="1"/>
      <c r="E185" s="1"/>
      <c r="P185" s="1"/>
    </row>
    <row r="186">
      <c r="A186" s="1"/>
      <c r="C186" s="1"/>
      <c r="D186" s="1"/>
      <c r="E186" s="1"/>
      <c r="P186" s="1"/>
    </row>
    <row r="187">
      <c r="A187" s="1"/>
      <c r="C187" s="1"/>
      <c r="D187" s="1"/>
      <c r="E187" s="1"/>
      <c r="P187" s="1"/>
    </row>
    <row r="188">
      <c r="A188" s="1"/>
      <c r="C188" s="1"/>
      <c r="D188" s="1"/>
      <c r="E188" s="1"/>
      <c r="P188" s="1"/>
    </row>
    <row r="189">
      <c r="A189" s="1"/>
      <c r="C189" s="1"/>
      <c r="D189" s="1"/>
      <c r="E189" s="1"/>
      <c r="P189" s="1"/>
    </row>
    <row r="190">
      <c r="A190" s="1"/>
      <c r="C190" s="1"/>
      <c r="D190" s="1"/>
      <c r="E190" s="1"/>
      <c r="P190" s="1"/>
    </row>
    <row r="191">
      <c r="A191" s="1"/>
      <c r="C191" s="1"/>
      <c r="D191" s="1"/>
      <c r="E191" s="1"/>
      <c r="P191" s="1"/>
    </row>
    <row r="192">
      <c r="A192" s="1"/>
      <c r="C192" s="1"/>
      <c r="D192" s="1"/>
      <c r="E192" s="1"/>
      <c r="P192" s="1"/>
    </row>
    <row r="193">
      <c r="A193" s="1"/>
      <c r="C193" s="1"/>
      <c r="D193" s="1"/>
      <c r="E193" s="1"/>
      <c r="P193" s="1"/>
    </row>
    <row r="194">
      <c r="A194" s="1"/>
      <c r="C194" s="1"/>
      <c r="D194" s="1"/>
      <c r="E194" s="1"/>
      <c r="P194" s="1"/>
    </row>
    <row r="195">
      <c r="A195" s="1"/>
      <c r="C195" s="1"/>
      <c r="D195" s="1"/>
      <c r="E195" s="1"/>
      <c r="P195" s="1"/>
    </row>
    <row r="196">
      <c r="A196" s="1"/>
      <c r="C196" s="1"/>
      <c r="D196" s="1"/>
      <c r="E196" s="1"/>
      <c r="P196" s="1"/>
    </row>
    <row r="197">
      <c r="A197" s="1"/>
      <c r="C197" s="1"/>
      <c r="D197" s="1"/>
      <c r="E197" s="1"/>
      <c r="P197" s="1"/>
    </row>
    <row r="198">
      <c r="A198" s="1"/>
      <c r="C198" s="1"/>
      <c r="D198" s="1"/>
      <c r="E198" s="1"/>
      <c r="P198" s="1"/>
    </row>
    <row r="199">
      <c r="A199" s="1"/>
      <c r="C199" s="1"/>
      <c r="D199" s="1"/>
      <c r="E199" s="1"/>
      <c r="P199" s="1"/>
    </row>
    <row r="200">
      <c r="A200" s="1"/>
      <c r="C200" s="1"/>
      <c r="D200" s="1"/>
      <c r="E200" s="1"/>
      <c r="P200" s="1"/>
    </row>
    <row r="201">
      <c r="A201" s="1"/>
      <c r="C201" s="1"/>
      <c r="D201" s="1"/>
      <c r="E201" s="1"/>
      <c r="P201" s="1"/>
    </row>
    <row r="202">
      <c r="A202" s="1"/>
      <c r="C202" s="1"/>
      <c r="D202" s="1"/>
      <c r="E202" s="1"/>
      <c r="P202" s="1"/>
    </row>
    <row r="203">
      <c r="A203" s="1"/>
      <c r="C203" s="1"/>
      <c r="D203" s="1"/>
      <c r="E203" s="1"/>
      <c r="P203" s="1"/>
    </row>
    <row r="204">
      <c r="A204" s="1"/>
      <c r="C204" s="1"/>
      <c r="D204" s="1"/>
      <c r="E204" s="1"/>
      <c r="P204" s="1"/>
    </row>
    <row r="205">
      <c r="A205" s="1"/>
      <c r="C205" s="1"/>
      <c r="D205" s="1"/>
      <c r="E205" s="1"/>
      <c r="P205" s="1"/>
    </row>
    <row r="206">
      <c r="A206" s="1"/>
      <c r="C206" s="1"/>
      <c r="D206" s="1"/>
      <c r="E206" s="1"/>
      <c r="P206" s="1"/>
    </row>
    <row r="207">
      <c r="A207" s="1"/>
      <c r="C207" s="1"/>
      <c r="D207" s="1"/>
      <c r="E207" s="1"/>
      <c r="P207" s="1"/>
    </row>
    <row r="208">
      <c r="A208" s="1"/>
      <c r="C208" s="1"/>
      <c r="D208" s="1"/>
      <c r="E208" s="1"/>
      <c r="P208" s="1"/>
    </row>
    <row r="209">
      <c r="A209" s="1"/>
      <c r="C209" s="1"/>
      <c r="D209" s="1"/>
      <c r="E209" s="1"/>
      <c r="P209" s="1"/>
    </row>
    <row r="210">
      <c r="A210" s="1"/>
      <c r="C210" s="1"/>
      <c r="D210" s="1"/>
      <c r="E210" s="1"/>
      <c r="P210" s="1"/>
    </row>
    <row r="211">
      <c r="A211" s="1"/>
      <c r="C211" s="1"/>
      <c r="D211" s="1"/>
      <c r="E211" s="1"/>
      <c r="P211" s="1"/>
    </row>
    <row r="212">
      <c r="A212" s="1"/>
      <c r="C212" s="1"/>
      <c r="D212" s="1"/>
      <c r="E212" s="1"/>
      <c r="P212" s="1"/>
    </row>
    <row r="213">
      <c r="A213" s="1"/>
      <c r="C213" s="1"/>
      <c r="D213" s="1"/>
      <c r="E213" s="1"/>
      <c r="P213" s="1"/>
    </row>
    <row r="214">
      <c r="A214" s="1"/>
      <c r="C214" s="1"/>
      <c r="D214" s="1"/>
      <c r="E214" s="1"/>
      <c r="P214" s="1"/>
    </row>
    <row r="215">
      <c r="A215" s="1"/>
      <c r="C215" s="1"/>
      <c r="D215" s="1"/>
      <c r="E215" s="1"/>
      <c r="P215" s="1"/>
    </row>
    <row r="216">
      <c r="A216" s="1"/>
      <c r="C216" s="1"/>
      <c r="D216" s="1"/>
      <c r="E216" s="1"/>
      <c r="P216" s="1"/>
    </row>
    <row r="217">
      <c r="A217" s="1"/>
      <c r="C217" s="1"/>
      <c r="D217" s="1"/>
      <c r="E217" s="1"/>
      <c r="P217" s="1"/>
    </row>
    <row r="218">
      <c r="A218" s="1"/>
      <c r="C218" s="1"/>
      <c r="D218" s="1"/>
      <c r="E218" s="1"/>
      <c r="P218" s="1"/>
    </row>
    <row r="219">
      <c r="A219" s="1"/>
      <c r="C219" s="1"/>
      <c r="D219" s="1"/>
      <c r="E219" s="1"/>
      <c r="P219" s="1"/>
    </row>
    <row r="220">
      <c r="A220" s="1"/>
      <c r="C220" s="1"/>
      <c r="D220" s="1"/>
      <c r="E220" s="1"/>
      <c r="P220" s="1"/>
    </row>
    <row r="221">
      <c r="A221" s="1"/>
      <c r="C221" s="1"/>
      <c r="D221" s="1"/>
      <c r="E221" s="1"/>
      <c r="P221" s="1"/>
    </row>
    <row r="222">
      <c r="A222" s="1"/>
      <c r="C222" s="1"/>
      <c r="D222" s="1"/>
      <c r="E222" s="1"/>
      <c r="P222" s="1"/>
    </row>
    <row r="223">
      <c r="A223" s="1"/>
      <c r="C223" s="1"/>
      <c r="D223" s="1"/>
      <c r="E223" s="1"/>
      <c r="P223" s="1"/>
    </row>
    <row r="224">
      <c r="A224" s="1"/>
      <c r="C224" s="1"/>
      <c r="D224" s="1"/>
      <c r="E224" s="1"/>
      <c r="P224" s="1"/>
    </row>
    <row r="225">
      <c r="A225" s="1"/>
      <c r="C225" s="1"/>
      <c r="D225" s="1"/>
      <c r="E225" s="1"/>
      <c r="P225" s="1"/>
    </row>
    <row r="226">
      <c r="A226" s="1"/>
      <c r="C226" s="1"/>
      <c r="D226" s="1"/>
      <c r="E226" s="1"/>
      <c r="P226" s="1"/>
    </row>
    <row r="227">
      <c r="A227" s="1"/>
      <c r="C227" s="1"/>
      <c r="D227" s="1"/>
      <c r="E227" s="1"/>
      <c r="P227" s="1"/>
    </row>
    <row r="228">
      <c r="A228" s="1"/>
      <c r="C228" s="1"/>
      <c r="D228" s="1"/>
      <c r="E228" s="1"/>
      <c r="P228" s="1"/>
    </row>
    <row r="229">
      <c r="A229" s="1"/>
      <c r="C229" s="1"/>
      <c r="D229" s="1"/>
      <c r="E229" s="1"/>
      <c r="P229" s="1"/>
    </row>
    <row r="230">
      <c r="A230" s="1"/>
      <c r="C230" s="1"/>
      <c r="D230" s="1"/>
      <c r="E230" s="1"/>
      <c r="P230" s="1"/>
    </row>
    <row r="231">
      <c r="A231" s="1"/>
      <c r="C231" s="1"/>
      <c r="D231" s="1"/>
      <c r="E231" s="1"/>
      <c r="P231" s="1"/>
    </row>
    <row r="232">
      <c r="A232" s="1"/>
      <c r="C232" s="1"/>
      <c r="D232" s="1"/>
      <c r="E232" s="1"/>
      <c r="P232" s="1"/>
    </row>
    <row r="233">
      <c r="A233" s="1"/>
      <c r="C233" s="1"/>
      <c r="D233" s="1"/>
      <c r="E233" s="1"/>
      <c r="P233" s="1"/>
    </row>
    <row r="234">
      <c r="A234" s="1"/>
      <c r="C234" s="1"/>
      <c r="D234" s="1"/>
      <c r="E234" s="1"/>
      <c r="P234" s="1"/>
    </row>
    <row r="235">
      <c r="A235" s="1"/>
      <c r="C235" s="1"/>
      <c r="D235" s="1"/>
      <c r="E235" s="1"/>
      <c r="P235" s="1"/>
    </row>
    <row r="236">
      <c r="A236" s="1"/>
      <c r="C236" s="1"/>
      <c r="D236" s="1"/>
      <c r="E236" s="1"/>
      <c r="P236" s="1"/>
    </row>
    <row r="237">
      <c r="A237" s="1"/>
      <c r="C237" s="1"/>
      <c r="D237" s="1"/>
      <c r="E237" s="1"/>
      <c r="P237" s="1"/>
    </row>
    <row r="238">
      <c r="A238" s="1"/>
      <c r="C238" s="1"/>
      <c r="D238" s="1"/>
      <c r="E238" s="1"/>
      <c r="P238" s="1"/>
    </row>
    <row r="239">
      <c r="A239" s="1"/>
      <c r="C239" s="1"/>
      <c r="D239" s="1"/>
      <c r="E239" s="1"/>
      <c r="P239" s="1"/>
    </row>
    <row r="240">
      <c r="A240" s="1"/>
      <c r="C240" s="1"/>
      <c r="D240" s="1"/>
      <c r="E240" s="1"/>
      <c r="P240" s="1"/>
    </row>
    <row r="241">
      <c r="A241" s="1"/>
      <c r="C241" s="1"/>
      <c r="D241" s="1"/>
      <c r="E241" s="1"/>
      <c r="P241" s="1"/>
    </row>
    <row r="242">
      <c r="A242" s="1"/>
      <c r="C242" s="1"/>
      <c r="D242" s="1"/>
      <c r="E242" s="1"/>
      <c r="P242" s="1"/>
    </row>
    <row r="243">
      <c r="A243" s="1"/>
      <c r="C243" s="1"/>
      <c r="D243" s="1"/>
      <c r="E243" s="1"/>
      <c r="P243" s="1"/>
    </row>
    <row r="244">
      <c r="A244" s="1"/>
      <c r="C244" s="1"/>
      <c r="D244" s="1"/>
      <c r="E244" s="1"/>
      <c r="P244" s="1"/>
    </row>
    <row r="245">
      <c r="A245" s="1"/>
      <c r="C245" s="1"/>
      <c r="D245" s="1"/>
      <c r="E245" s="1"/>
      <c r="P245" s="1"/>
    </row>
    <row r="246">
      <c r="A246" s="1"/>
      <c r="C246" s="1"/>
      <c r="D246" s="1"/>
      <c r="E246" s="1"/>
      <c r="P246" s="1"/>
    </row>
    <row r="247">
      <c r="A247" s="1"/>
      <c r="C247" s="1"/>
      <c r="D247" s="1"/>
      <c r="E247" s="1"/>
      <c r="P247" s="1"/>
    </row>
    <row r="248">
      <c r="A248" s="1"/>
      <c r="C248" s="1"/>
      <c r="D248" s="1"/>
      <c r="E248" s="1"/>
      <c r="P248" s="1"/>
    </row>
    <row r="249">
      <c r="A249" s="1"/>
      <c r="C249" s="1"/>
      <c r="D249" s="1"/>
      <c r="E249" s="1"/>
      <c r="P249" s="1"/>
    </row>
    <row r="250">
      <c r="A250" s="1"/>
      <c r="C250" s="1"/>
      <c r="D250" s="1"/>
      <c r="E250" s="1"/>
      <c r="P250" s="1"/>
    </row>
    <row r="251">
      <c r="A251" s="1"/>
      <c r="C251" s="1"/>
      <c r="D251" s="1"/>
      <c r="E251" s="1"/>
      <c r="P251" s="1"/>
    </row>
    <row r="252">
      <c r="A252" s="1"/>
      <c r="C252" s="1"/>
      <c r="D252" s="1"/>
      <c r="E252" s="1"/>
      <c r="P252" s="1"/>
    </row>
    <row r="253">
      <c r="A253" s="1"/>
      <c r="C253" s="1"/>
      <c r="D253" s="1"/>
      <c r="E253" s="1"/>
      <c r="P253" s="1"/>
    </row>
    <row r="254">
      <c r="A254" s="1"/>
      <c r="C254" s="1"/>
      <c r="D254" s="1"/>
      <c r="E254" s="1"/>
      <c r="P254" s="1"/>
    </row>
    <row r="255">
      <c r="A255" s="1"/>
      <c r="C255" s="1"/>
      <c r="D255" s="1"/>
      <c r="E255" s="1"/>
      <c r="P255" s="1"/>
    </row>
    <row r="256">
      <c r="A256" s="1"/>
      <c r="C256" s="1"/>
      <c r="D256" s="1"/>
      <c r="E256" s="1"/>
      <c r="P256" s="1"/>
    </row>
    <row r="257">
      <c r="A257" s="1"/>
      <c r="C257" s="1"/>
      <c r="D257" s="1"/>
      <c r="E257" s="1"/>
      <c r="P257" s="1"/>
    </row>
    <row r="258">
      <c r="A258" s="1"/>
      <c r="C258" s="1"/>
      <c r="D258" s="1"/>
      <c r="E258" s="1"/>
      <c r="P258" s="1"/>
    </row>
    <row r="259">
      <c r="A259" s="1"/>
      <c r="C259" s="1"/>
      <c r="D259" s="1"/>
      <c r="E259" s="1"/>
      <c r="P259" s="1"/>
    </row>
    <row r="260">
      <c r="A260" s="1"/>
      <c r="C260" s="1"/>
      <c r="D260" s="1"/>
      <c r="E260" s="1"/>
      <c r="P260" s="1"/>
    </row>
    <row r="261">
      <c r="A261" s="1"/>
      <c r="C261" s="1"/>
      <c r="D261" s="1"/>
      <c r="E261" s="1"/>
      <c r="P261" s="1"/>
    </row>
    <row r="262">
      <c r="A262" s="1"/>
      <c r="C262" s="1"/>
      <c r="D262" s="1"/>
      <c r="E262" s="1"/>
      <c r="P262" s="1"/>
    </row>
    <row r="263">
      <c r="A263" s="1"/>
      <c r="C263" s="1"/>
      <c r="D263" s="1"/>
      <c r="E263" s="1"/>
      <c r="P263" s="1"/>
    </row>
    <row r="264">
      <c r="A264" s="1"/>
      <c r="C264" s="1"/>
      <c r="D264" s="1"/>
      <c r="E264" s="1"/>
      <c r="P264" s="1"/>
    </row>
    <row r="265">
      <c r="A265" s="1"/>
      <c r="C265" s="1"/>
      <c r="D265" s="1"/>
      <c r="E265" s="1"/>
      <c r="P265" s="1"/>
    </row>
    <row r="266">
      <c r="A266" s="1"/>
      <c r="C266" s="1"/>
      <c r="D266" s="1"/>
      <c r="E266" s="1"/>
      <c r="P266" s="1"/>
    </row>
    <row r="267">
      <c r="A267" s="1"/>
      <c r="C267" s="1"/>
      <c r="D267" s="1"/>
      <c r="E267" s="1"/>
      <c r="P267" s="1"/>
    </row>
    <row r="268">
      <c r="A268" s="1"/>
      <c r="C268" s="1"/>
      <c r="D268" s="1"/>
      <c r="E268" s="1"/>
      <c r="P268" s="1"/>
    </row>
    <row r="269">
      <c r="A269" s="1"/>
      <c r="C269" s="1"/>
      <c r="D269" s="1"/>
      <c r="E269" s="1"/>
      <c r="P269" s="1"/>
    </row>
    <row r="270">
      <c r="A270" s="1"/>
      <c r="C270" s="1"/>
      <c r="D270" s="1"/>
      <c r="E270" s="1"/>
      <c r="P270" s="1"/>
    </row>
    <row r="271">
      <c r="A271" s="1"/>
      <c r="C271" s="1"/>
      <c r="D271" s="1"/>
      <c r="E271" s="1"/>
      <c r="P271" s="1"/>
    </row>
    <row r="272">
      <c r="A272" s="1"/>
      <c r="C272" s="1"/>
      <c r="D272" s="1"/>
      <c r="E272" s="1"/>
      <c r="P272" s="1"/>
    </row>
    <row r="273">
      <c r="A273" s="1"/>
      <c r="C273" s="1"/>
      <c r="D273" s="1"/>
      <c r="E273" s="1"/>
      <c r="P273" s="1"/>
    </row>
    <row r="274">
      <c r="A274" s="1"/>
      <c r="C274" s="1"/>
      <c r="D274" s="1"/>
      <c r="E274" s="1"/>
      <c r="P274" s="1"/>
    </row>
    <row r="275">
      <c r="A275" s="1"/>
      <c r="C275" s="1"/>
      <c r="D275" s="1"/>
      <c r="E275" s="1"/>
      <c r="P275" s="1"/>
    </row>
    <row r="276">
      <c r="A276" s="1"/>
      <c r="C276" s="1"/>
      <c r="D276" s="1"/>
      <c r="E276" s="1"/>
      <c r="P276" s="1"/>
    </row>
    <row r="277">
      <c r="A277" s="1"/>
      <c r="C277" s="1"/>
      <c r="D277" s="1"/>
      <c r="E277" s="1"/>
      <c r="P277" s="1"/>
    </row>
    <row r="278">
      <c r="A278" s="1"/>
      <c r="C278" s="1"/>
      <c r="D278" s="1"/>
      <c r="E278" s="1"/>
      <c r="P278" s="1"/>
    </row>
    <row r="279">
      <c r="A279" s="1"/>
      <c r="C279" s="1"/>
      <c r="D279" s="1"/>
      <c r="E279" s="1"/>
      <c r="P279" s="1"/>
    </row>
    <row r="280">
      <c r="A280" s="1"/>
      <c r="C280" s="1"/>
      <c r="D280" s="1"/>
      <c r="E280" s="1"/>
      <c r="P280" s="1"/>
    </row>
    <row r="281">
      <c r="A281" s="1"/>
      <c r="C281" s="1"/>
      <c r="D281" s="1"/>
      <c r="E281" s="1"/>
      <c r="P281" s="1"/>
    </row>
    <row r="282">
      <c r="A282" s="1"/>
      <c r="C282" s="1"/>
      <c r="D282" s="1"/>
      <c r="E282" s="1"/>
      <c r="P282" s="1"/>
    </row>
    <row r="283">
      <c r="A283" s="1"/>
      <c r="C283" s="1"/>
      <c r="D283" s="1"/>
      <c r="E283" s="1"/>
      <c r="P283" s="1"/>
    </row>
    <row r="284">
      <c r="A284" s="1"/>
      <c r="C284" s="1"/>
      <c r="D284" s="1"/>
      <c r="E284" s="1"/>
      <c r="P284" s="1"/>
    </row>
    <row r="285">
      <c r="A285" s="1"/>
      <c r="C285" s="1"/>
      <c r="D285" s="1"/>
      <c r="E285" s="1"/>
      <c r="P285" s="1"/>
    </row>
    <row r="286">
      <c r="A286" s="1"/>
      <c r="C286" s="1"/>
      <c r="D286" s="1"/>
      <c r="E286" s="1"/>
      <c r="P286" s="1"/>
    </row>
    <row r="287">
      <c r="A287" s="1"/>
      <c r="C287" s="1"/>
      <c r="D287" s="1"/>
      <c r="E287" s="1"/>
      <c r="P287" s="1"/>
    </row>
    <row r="288">
      <c r="A288" s="1"/>
      <c r="C288" s="1"/>
      <c r="D288" s="1"/>
      <c r="E288" s="1"/>
      <c r="P288" s="1"/>
    </row>
    <row r="289">
      <c r="A289" s="1"/>
      <c r="C289" s="1"/>
      <c r="D289" s="1"/>
      <c r="E289" s="1"/>
      <c r="P289" s="1"/>
    </row>
    <row r="290">
      <c r="A290" s="1"/>
      <c r="C290" s="1"/>
      <c r="D290" s="1"/>
      <c r="E290" s="1"/>
      <c r="P290" s="1"/>
    </row>
    <row r="291">
      <c r="A291" s="1"/>
      <c r="C291" s="1"/>
      <c r="D291" s="1"/>
      <c r="E291" s="1"/>
      <c r="P291" s="1"/>
    </row>
    <row r="292">
      <c r="A292" s="1"/>
      <c r="C292" s="1"/>
      <c r="D292" s="1"/>
      <c r="E292" s="1"/>
      <c r="P292" s="1"/>
    </row>
    <row r="293">
      <c r="A293" s="1"/>
      <c r="C293" s="1"/>
      <c r="D293" s="1"/>
      <c r="E293" s="1"/>
      <c r="P293" s="1"/>
    </row>
    <row r="294">
      <c r="A294" s="1"/>
      <c r="C294" s="1"/>
      <c r="D294" s="1"/>
      <c r="E294" s="1"/>
      <c r="P294" s="1"/>
    </row>
    <row r="295">
      <c r="A295" s="1"/>
      <c r="C295" s="1"/>
      <c r="D295" s="1"/>
      <c r="E295" s="1"/>
      <c r="P295" s="1"/>
    </row>
    <row r="296">
      <c r="A296" s="1"/>
      <c r="C296" s="1"/>
      <c r="D296" s="1"/>
      <c r="E296" s="1"/>
      <c r="P296" s="1"/>
    </row>
    <row r="297">
      <c r="A297" s="1"/>
      <c r="C297" s="1"/>
      <c r="D297" s="1"/>
      <c r="E297" s="1"/>
      <c r="P297" s="1"/>
    </row>
    <row r="298">
      <c r="A298" s="1"/>
      <c r="C298" s="1"/>
      <c r="D298" s="1"/>
      <c r="E298" s="1"/>
      <c r="P298" s="1"/>
    </row>
    <row r="299">
      <c r="A299" s="1"/>
      <c r="C299" s="1"/>
      <c r="D299" s="1"/>
      <c r="E299" s="1"/>
      <c r="P299" s="1"/>
    </row>
    <row r="300">
      <c r="A300" s="1"/>
      <c r="C300" s="1"/>
      <c r="D300" s="1"/>
      <c r="E300" s="1"/>
      <c r="P300" s="1"/>
    </row>
    <row r="301">
      <c r="A301" s="1"/>
      <c r="C301" s="1"/>
      <c r="D301" s="1"/>
      <c r="E301" s="1"/>
      <c r="P301" s="1"/>
    </row>
    <row r="302">
      <c r="A302" s="1"/>
      <c r="C302" s="1"/>
      <c r="D302" s="1"/>
      <c r="E302" s="1"/>
      <c r="P302" s="1"/>
    </row>
    <row r="303">
      <c r="A303" s="1"/>
      <c r="C303" s="1"/>
      <c r="D303" s="1"/>
      <c r="E303" s="1"/>
      <c r="P303" s="1"/>
    </row>
    <row r="304">
      <c r="A304" s="1"/>
      <c r="C304" s="1"/>
      <c r="D304" s="1"/>
      <c r="E304" s="1"/>
      <c r="P304" s="1"/>
    </row>
    <row r="305">
      <c r="A305" s="1"/>
      <c r="C305" s="1"/>
      <c r="D305" s="1"/>
      <c r="E305" s="1"/>
      <c r="P305" s="1"/>
    </row>
    <row r="306">
      <c r="A306" s="1"/>
      <c r="C306" s="1"/>
      <c r="D306" s="1"/>
      <c r="E306" s="1"/>
      <c r="P306" s="1"/>
    </row>
    <row r="307">
      <c r="A307" s="1"/>
      <c r="C307" s="1"/>
      <c r="D307" s="1"/>
      <c r="E307" s="1"/>
      <c r="P307" s="1"/>
    </row>
    <row r="308">
      <c r="A308" s="1"/>
      <c r="C308" s="1"/>
      <c r="D308" s="1"/>
      <c r="E308" s="1"/>
      <c r="P308" s="1"/>
    </row>
    <row r="309">
      <c r="A309" s="1"/>
      <c r="C309" s="1"/>
      <c r="D309" s="1"/>
      <c r="E309" s="1"/>
      <c r="P309" s="1"/>
    </row>
    <row r="310">
      <c r="A310" s="1"/>
      <c r="C310" s="1"/>
      <c r="D310" s="1"/>
      <c r="E310" s="1"/>
      <c r="P310" s="1"/>
    </row>
    <row r="311">
      <c r="A311" s="1"/>
      <c r="C311" s="1"/>
      <c r="D311" s="1"/>
      <c r="E311" s="1"/>
      <c r="P311" s="1"/>
    </row>
    <row r="312">
      <c r="A312" s="1"/>
      <c r="C312" s="1"/>
      <c r="D312" s="1"/>
      <c r="E312" s="1"/>
      <c r="P312" s="1"/>
    </row>
    <row r="313">
      <c r="A313" s="1"/>
      <c r="C313" s="1"/>
      <c r="D313" s="1"/>
      <c r="E313" s="1"/>
      <c r="P313" s="1"/>
    </row>
    <row r="314">
      <c r="A314" s="1"/>
      <c r="C314" s="1"/>
      <c r="D314" s="1"/>
      <c r="E314" s="1"/>
      <c r="P314" s="1"/>
    </row>
    <row r="315">
      <c r="A315" s="1"/>
      <c r="C315" s="1"/>
      <c r="D315" s="1"/>
      <c r="E315" s="1"/>
      <c r="P315" s="1"/>
    </row>
    <row r="316">
      <c r="A316" s="1"/>
      <c r="C316" s="1"/>
      <c r="D316" s="1"/>
      <c r="E316" s="1"/>
      <c r="P316" s="1"/>
    </row>
    <row r="317">
      <c r="A317" s="1"/>
      <c r="C317" s="1"/>
      <c r="D317" s="1"/>
      <c r="E317" s="1"/>
      <c r="P317" s="1"/>
    </row>
    <row r="318">
      <c r="A318" s="1"/>
      <c r="C318" s="1"/>
      <c r="D318" s="1"/>
      <c r="E318" s="1"/>
      <c r="P318" s="1"/>
    </row>
    <row r="319">
      <c r="A319" s="1"/>
      <c r="C319" s="1"/>
      <c r="D319" s="1"/>
      <c r="E319" s="1"/>
      <c r="P319" s="1"/>
    </row>
    <row r="320">
      <c r="A320" s="1"/>
      <c r="C320" s="1"/>
      <c r="D320" s="1"/>
      <c r="E320" s="1"/>
      <c r="P320" s="1"/>
    </row>
    <row r="321">
      <c r="A321" s="1"/>
      <c r="C321" s="1"/>
      <c r="D321" s="1"/>
      <c r="E321" s="1"/>
      <c r="P321" s="1"/>
    </row>
    <row r="322">
      <c r="A322" s="1"/>
      <c r="C322" s="1"/>
      <c r="D322" s="1"/>
      <c r="E322" s="1"/>
      <c r="P322" s="1"/>
    </row>
    <row r="323">
      <c r="A323" s="1"/>
      <c r="C323" s="1"/>
      <c r="D323" s="1"/>
      <c r="E323" s="1"/>
      <c r="P323" s="1"/>
    </row>
    <row r="324">
      <c r="A324" s="1"/>
      <c r="C324" s="1"/>
      <c r="D324" s="1"/>
      <c r="E324" s="1"/>
      <c r="P324" s="1"/>
    </row>
    <row r="325">
      <c r="A325" s="1"/>
      <c r="C325" s="1"/>
      <c r="D325" s="1"/>
      <c r="E325" s="1"/>
      <c r="P325" s="1"/>
    </row>
    <row r="326">
      <c r="A326" s="1"/>
      <c r="C326" s="1"/>
      <c r="D326" s="1"/>
      <c r="E326" s="1"/>
      <c r="P326" s="1"/>
    </row>
    <row r="327">
      <c r="A327" s="1"/>
      <c r="C327" s="1"/>
      <c r="D327" s="1"/>
      <c r="E327" s="1"/>
      <c r="P327" s="1"/>
    </row>
    <row r="328">
      <c r="A328" s="1"/>
      <c r="C328" s="1"/>
      <c r="D328" s="1"/>
      <c r="E328" s="1"/>
      <c r="P328" s="1"/>
    </row>
    <row r="329">
      <c r="A329" s="1"/>
      <c r="C329" s="1"/>
      <c r="D329" s="1"/>
      <c r="E329" s="1"/>
      <c r="P329" s="1"/>
    </row>
    <row r="330">
      <c r="A330" s="1"/>
      <c r="C330" s="1"/>
      <c r="D330" s="1"/>
      <c r="E330" s="1"/>
      <c r="P330" s="1"/>
    </row>
    <row r="331">
      <c r="A331" s="1"/>
      <c r="C331" s="1"/>
      <c r="D331" s="1"/>
      <c r="E331" s="1"/>
      <c r="P331" s="1"/>
    </row>
    <row r="332">
      <c r="A332" s="1"/>
      <c r="C332" s="1"/>
      <c r="D332" s="1"/>
      <c r="E332" s="1"/>
      <c r="P332" s="1"/>
    </row>
    <row r="333">
      <c r="A333" s="1"/>
      <c r="C333" s="1"/>
      <c r="D333" s="1"/>
      <c r="E333" s="1"/>
      <c r="P333" s="1"/>
    </row>
    <row r="334">
      <c r="A334" s="1"/>
      <c r="C334" s="1"/>
      <c r="D334" s="1"/>
      <c r="E334" s="1"/>
      <c r="P334" s="1"/>
    </row>
    <row r="335">
      <c r="A335" s="1"/>
      <c r="C335" s="1"/>
      <c r="D335" s="1"/>
      <c r="E335" s="1"/>
      <c r="P335" s="1"/>
    </row>
    <row r="336">
      <c r="A336" s="1"/>
      <c r="C336" s="1"/>
      <c r="D336" s="1"/>
      <c r="E336" s="1"/>
      <c r="P336" s="1"/>
    </row>
    <row r="337">
      <c r="A337" s="1"/>
      <c r="C337" s="1"/>
      <c r="D337" s="1"/>
      <c r="E337" s="1"/>
      <c r="P337" s="1"/>
    </row>
    <row r="338">
      <c r="A338" s="1"/>
      <c r="C338" s="1"/>
      <c r="D338" s="1"/>
      <c r="E338" s="1"/>
      <c r="P338" s="1"/>
    </row>
    <row r="339">
      <c r="A339" s="1"/>
      <c r="C339" s="1"/>
      <c r="D339" s="1"/>
      <c r="E339" s="1"/>
      <c r="P339" s="1"/>
    </row>
    <row r="340">
      <c r="A340" s="1"/>
      <c r="C340" s="1"/>
      <c r="D340" s="1"/>
      <c r="E340" s="1"/>
      <c r="P340" s="1"/>
    </row>
    <row r="341">
      <c r="A341" s="1"/>
      <c r="C341" s="1"/>
      <c r="D341" s="1"/>
      <c r="E341" s="1"/>
      <c r="P341" s="1"/>
    </row>
    <row r="342">
      <c r="A342" s="1"/>
      <c r="C342" s="1"/>
      <c r="D342" s="1"/>
      <c r="E342" s="1"/>
      <c r="P342" s="1"/>
    </row>
    <row r="343">
      <c r="A343" s="1"/>
      <c r="C343" s="1"/>
      <c r="D343" s="1"/>
      <c r="E343" s="1"/>
      <c r="P343" s="1"/>
    </row>
    <row r="344">
      <c r="A344" s="1"/>
      <c r="C344" s="1"/>
      <c r="D344" s="1"/>
      <c r="E344" s="1"/>
      <c r="P344" s="1"/>
    </row>
    <row r="345">
      <c r="A345" s="1"/>
      <c r="C345" s="1"/>
      <c r="D345" s="1"/>
      <c r="E345" s="1"/>
      <c r="P345" s="1"/>
    </row>
    <row r="346">
      <c r="A346" s="1"/>
      <c r="C346" s="1"/>
      <c r="D346" s="1"/>
      <c r="E346" s="1"/>
      <c r="P346" s="1"/>
    </row>
    <row r="347">
      <c r="A347" s="1"/>
      <c r="C347" s="1"/>
      <c r="D347" s="1"/>
      <c r="E347" s="1"/>
      <c r="P347" s="1"/>
    </row>
    <row r="348">
      <c r="A348" s="1"/>
      <c r="C348" s="1"/>
      <c r="D348" s="1"/>
      <c r="E348" s="1"/>
      <c r="P348" s="1"/>
    </row>
    <row r="349">
      <c r="A349" s="1"/>
      <c r="C349" s="1"/>
      <c r="D349" s="1"/>
      <c r="E349" s="1"/>
      <c r="P349" s="1"/>
    </row>
    <row r="350">
      <c r="A350" s="1"/>
      <c r="C350" s="1"/>
      <c r="D350" s="1"/>
      <c r="E350" s="1"/>
      <c r="P350" s="1"/>
    </row>
    <row r="351">
      <c r="A351" s="1"/>
      <c r="C351" s="1"/>
      <c r="D351" s="1"/>
      <c r="E351" s="1"/>
      <c r="P351" s="1"/>
    </row>
    <row r="352">
      <c r="A352" s="1"/>
      <c r="C352" s="1"/>
      <c r="D352" s="1"/>
      <c r="E352" s="1"/>
      <c r="P352" s="1"/>
    </row>
    <row r="353">
      <c r="A353" s="1"/>
      <c r="C353" s="1"/>
      <c r="D353" s="1"/>
      <c r="E353" s="1"/>
      <c r="P353" s="1"/>
    </row>
    <row r="354">
      <c r="A354" s="1"/>
      <c r="C354" s="1"/>
      <c r="D354" s="1"/>
      <c r="E354" s="1"/>
      <c r="P354" s="1"/>
    </row>
    <row r="355">
      <c r="A355" s="1"/>
      <c r="C355" s="1"/>
      <c r="D355" s="1"/>
      <c r="E355" s="1"/>
      <c r="P355" s="1"/>
    </row>
    <row r="356">
      <c r="A356" s="1"/>
      <c r="C356" s="1"/>
      <c r="D356" s="1"/>
      <c r="E356" s="1"/>
      <c r="P356" s="1"/>
    </row>
    <row r="357">
      <c r="A357" s="1"/>
      <c r="C357" s="1"/>
      <c r="D357" s="1"/>
      <c r="E357" s="1"/>
      <c r="P357" s="1"/>
    </row>
    <row r="358">
      <c r="A358" s="1"/>
      <c r="C358" s="1"/>
      <c r="D358" s="1"/>
      <c r="E358" s="1"/>
      <c r="P358" s="1"/>
    </row>
    <row r="359">
      <c r="A359" s="1"/>
      <c r="C359" s="1"/>
      <c r="D359" s="1"/>
      <c r="E359" s="1"/>
      <c r="P359" s="1"/>
    </row>
    <row r="360">
      <c r="A360" s="1"/>
      <c r="C360" s="1"/>
      <c r="D360" s="1"/>
      <c r="E360" s="1"/>
      <c r="P360" s="1"/>
    </row>
    <row r="361">
      <c r="A361" s="1"/>
      <c r="C361" s="1"/>
      <c r="D361" s="1"/>
      <c r="E361" s="1"/>
      <c r="P361" s="1"/>
    </row>
    <row r="362">
      <c r="A362" s="1"/>
      <c r="C362" s="1"/>
      <c r="D362" s="1"/>
      <c r="E362" s="1"/>
      <c r="P362" s="1"/>
    </row>
    <row r="363">
      <c r="A363" s="1"/>
      <c r="C363" s="1"/>
      <c r="D363" s="1"/>
      <c r="E363" s="1"/>
      <c r="P363" s="1"/>
    </row>
    <row r="364">
      <c r="A364" s="1"/>
      <c r="C364" s="1"/>
      <c r="D364" s="1"/>
      <c r="E364" s="1"/>
      <c r="P364" s="1"/>
    </row>
    <row r="365">
      <c r="A365" s="1"/>
      <c r="C365" s="1"/>
      <c r="D365" s="1"/>
      <c r="E365" s="1"/>
      <c r="P365" s="1"/>
    </row>
    <row r="366">
      <c r="A366" s="1"/>
      <c r="C366" s="1"/>
      <c r="D366" s="1"/>
      <c r="E366" s="1"/>
      <c r="P366" s="1"/>
    </row>
    <row r="367">
      <c r="A367" s="1"/>
      <c r="C367" s="1"/>
      <c r="D367" s="1"/>
      <c r="E367" s="1"/>
      <c r="P367" s="1"/>
    </row>
    <row r="368">
      <c r="A368" s="1"/>
      <c r="C368" s="1"/>
      <c r="D368" s="1"/>
      <c r="E368" s="1"/>
      <c r="P368" s="1"/>
    </row>
    <row r="369">
      <c r="A369" s="1"/>
      <c r="C369" s="1"/>
      <c r="D369" s="1"/>
      <c r="E369" s="1"/>
      <c r="P369" s="1"/>
    </row>
    <row r="370">
      <c r="A370" s="1"/>
      <c r="C370" s="1"/>
      <c r="D370" s="1"/>
      <c r="E370" s="1"/>
      <c r="P370" s="1"/>
    </row>
    <row r="371">
      <c r="A371" s="1"/>
      <c r="C371" s="1"/>
      <c r="D371" s="1"/>
      <c r="E371" s="1"/>
      <c r="P371" s="1"/>
    </row>
    <row r="372">
      <c r="A372" s="1"/>
      <c r="C372" s="1"/>
      <c r="D372" s="1"/>
      <c r="E372" s="1"/>
      <c r="P372" s="1"/>
    </row>
    <row r="373">
      <c r="A373" s="1"/>
      <c r="C373" s="1"/>
      <c r="D373" s="1"/>
      <c r="E373" s="1"/>
      <c r="P373" s="1"/>
    </row>
    <row r="374">
      <c r="A374" s="1"/>
      <c r="C374" s="1"/>
      <c r="D374" s="1"/>
      <c r="E374" s="1"/>
      <c r="P374" s="1"/>
    </row>
    <row r="375">
      <c r="A375" s="1"/>
      <c r="C375" s="1"/>
      <c r="D375" s="1"/>
      <c r="E375" s="1"/>
      <c r="P375" s="1"/>
    </row>
    <row r="376">
      <c r="A376" s="1"/>
      <c r="C376" s="1"/>
      <c r="D376" s="1"/>
      <c r="E376" s="1"/>
      <c r="P376" s="1"/>
    </row>
    <row r="377">
      <c r="A377" s="1"/>
      <c r="C377" s="1"/>
      <c r="D377" s="1"/>
      <c r="E377" s="1"/>
      <c r="P377" s="1"/>
    </row>
    <row r="378">
      <c r="A378" s="1"/>
      <c r="C378" s="1"/>
      <c r="D378" s="1"/>
      <c r="E378" s="1"/>
      <c r="P378" s="1"/>
    </row>
    <row r="379">
      <c r="A379" s="1"/>
      <c r="C379" s="1"/>
      <c r="D379" s="1"/>
      <c r="E379" s="1"/>
      <c r="P379" s="1"/>
    </row>
    <row r="380">
      <c r="A380" s="1"/>
      <c r="C380" s="1"/>
      <c r="D380" s="1"/>
      <c r="E380" s="1"/>
      <c r="P380" s="1"/>
    </row>
    <row r="381">
      <c r="A381" s="1"/>
      <c r="C381" s="1"/>
      <c r="D381" s="1"/>
      <c r="E381" s="1"/>
      <c r="P381" s="1"/>
    </row>
    <row r="382">
      <c r="A382" s="1"/>
      <c r="C382" s="1"/>
      <c r="D382" s="1"/>
      <c r="E382" s="1"/>
      <c r="P382" s="1"/>
    </row>
    <row r="383">
      <c r="A383" s="1"/>
      <c r="C383" s="1"/>
      <c r="D383" s="1"/>
      <c r="E383" s="1"/>
      <c r="P383" s="1"/>
    </row>
    <row r="384">
      <c r="A384" s="1"/>
      <c r="C384" s="1"/>
      <c r="D384" s="1"/>
      <c r="E384" s="1"/>
      <c r="P384" s="1"/>
    </row>
    <row r="385">
      <c r="A385" s="1"/>
      <c r="C385" s="1"/>
      <c r="D385" s="1"/>
      <c r="E385" s="1"/>
      <c r="P385" s="1"/>
    </row>
    <row r="386">
      <c r="A386" s="1"/>
      <c r="C386" s="1"/>
      <c r="D386" s="1"/>
      <c r="E386" s="1"/>
      <c r="P386" s="1"/>
    </row>
    <row r="387">
      <c r="A387" s="1"/>
      <c r="C387" s="1"/>
      <c r="D387" s="1"/>
      <c r="E387" s="1"/>
      <c r="P387" s="1"/>
    </row>
    <row r="388">
      <c r="A388" s="1"/>
      <c r="C388" s="1"/>
      <c r="D388" s="1"/>
      <c r="E388" s="1"/>
      <c r="P388" s="1"/>
    </row>
    <row r="389">
      <c r="A389" s="1"/>
      <c r="C389" s="1"/>
      <c r="D389" s="1"/>
      <c r="E389" s="1"/>
      <c r="P389" s="1"/>
    </row>
    <row r="390">
      <c r="A390" s="1"/>
      <c r="C390" s="1"/>
      <c r="D390" s="1"/>
      <c r="E390" s="1"/>
      <c r="P390" s="1"/>
    </row>
    <row r="391">
      <c r="A391" s="1"/>
      <c r="C391" s="1"/>
      <c r="D391" s="1"/>
      <c r="E391" s="1"/>
      <c r="P391" s="1"/>
    </row>
    <row r="392">
      <c r="A392" s="1"/>
      <c r="C392" s="1"/>
      <c r="D392" s="1"/>
      <c r="E392" s="1"/>
      <c r="P392" s="1"/>
    </row>
    <row r="393">
      <c r="A393" s="1"/>
      <c r="C393" s="1"/>
      <c r="D393" s="1"/>
      <c r="E393" s="1"/>
      <c r="P393" s="1"/>
    </row>
    <row r="394">
      <c r="A394" s="1"/>
      <c r="C394" s="1"/>
      <c r="D394" s="1"/>
      <c r="E394" s="1"/>
      <c r="P394" s="1"/>
    </row>
    <row r="395">
      <c r="A395" s="1"/>
      <c r="C395" s="1"/>
      <c r="D395" s="1"/>
      <c r="E395" s="1"/>
      <c r="P395" s="1"/>
    </row>
    <row r="396">
      <c r="A396" s="1"/>
      <c r="C396" s="1"/>
      <c r="D396" s="1"/>
      <c r="E396" s="1"/>
      <c r="P396" s="1"/>
    </row>
    <row r="397">
      <c r="A397" s="1"/>
      <c r="C397" s="1"/>
      <c r="D397" s="1"/>
      <c r="E397" s="1"/>
      <c r="P397" s="1"/>
    </row>
    <row r="398">
      <c r="A398" s="1"/>
      <c r="C398" s="1"/>
      <c r="D398" s="1"/>
      <c r="E398" s="1"/>
      <c r="P398" s="1"/>
    </row>
    <row r="399">
      <c r="A399" s="1"/>
      <c r="C399" s="1"/>
      <c r="D399" s="1"/>
      <c r="E399" s="1"/>
      <c r="P399" s="1"/>
    </row>
    <row r="400">
      <c r="A400" s="1"/>
      <c r="C400" s="1"/>
      <c r="D400" s="1"/>
      <c r="E400" s="1"/>
      <c r="P400" s="1"/>
    </row>
    <row r="401">
      <c r="A401" s="1"/>
      <c r="C401" s="1"/>
      <c r="D401" s="1"/>
      <c r="E401" s="1"/>
      <c r="P401" s="1"/>
    </row>
    <row r="402">
      <c r="A402" s="1"/>
      <c r="C402" s="1"/>
      <c r="D402" s="1"/>
      <c r="E402" s="1"/>
      <c r="P402" s="1"/>
    </row>
    <row r="403">
      <c r="A403" s="1"/>
      <c r="C403" s="1"/>
      <c r="D403" s="1"/>
      <c r="E403" s="1"/>
      <c r="P403" s="1"/>
    </row>
    <row r="404">
      <c r="A404" s="1"/>
      <c r="C404" s="1"/>
      <c r="D404" s="1"/>
      <c r="E404" s="1"/>
      <c r="P404" s="1"/>
    </row>
    <row r="405">
      <c r="A405" s="1"/>
      <c r="C405" s="1"/>
      <c r="D405" s="1"/>
      <c r="E405" s="1"/>
      <c r="P405" s="1"/>
    </row>
    <row r="406">
      <c r="A406" s="1"/>
      <c r="C406" s="1"/>
      <c r="D406" s="1"/>
      <c r="E406" s="1"/>
      <c r="P406" s="1"/>
    </row>
    <row r="407">
      <c r="A407" s="1"/>
      <c r="C407" s="1"/>
      <c r="D407" s="1"/>
      <c r="E407" s="1"/>
      <c r="P407" s="1"/>
    </row>
    <row r="408">
      <c r="A408" s="1"/>
      <c r="C408" s="1"/>
      <c r="D408" s="1"/>
      <c r="E408" s="1"/>
      <c r="P408" s="1"/>
    </row>
    <row r="409">
      <c r="A409" s="1"/>
      <c r="C409" s="1"/>
      <c r="D409" s="1"/>
      <c r="E409" s="1"/>
      <c r="P409" s="1"/>
    </row>
    <row r="410">
      <c r="A410" s="1"/>
      <c r="C410" s="1"/>
      <c r="D410" s="1"/>
      <c r="E410" s="1"/>
      <c r="P410" s="1"/>
    </row>
    <row r="411">
      <c r="A411" s="1"/>
      <c r="C411" s="1"/>
      <c r="D411" s="1"/>
      <c r="E411" s="1"/>
      <c r="P411" s="1"/>
    </row>
    <row r="412">
      <c r="A412" s="1"/>
      <c r="C412" s="1"/>
      <c r="D412" s="1"/>
      <c r="E412" s="1"/>
      <c r="P412" s="1"/>
    </row>
    <row r="413">
      <c r="A413" s="1"/>
      <c r="C413" s="1"/>
      <c r="D413" s="1"/>
      <c r="E413" s="1"/>
      <c r="P413" s="1"/>
    </row>
    <row r="414">
      <c r="A414" s="1"/>
      <c r="C414" s="1"/>
      <c r="D414" s="1"/>
      <c r="E414" s="1"/>
      <c r="P414" s="1"/>
    </row>
    <row r="415">
      <c r="A415" s="1"/>
      <c r="C415" s="1"/>
      <c r="D415" s="1"/>
      <c r="E415" s="1"/>
      <c r="P415" s="1"/>
    </row>
    <row r="416">
      <c r="A416" s="1"/>
      <c r="C416" s="1"/>
      <c r="D416" s="1"/>
      <c r="E416" s="1"/>
      <c r="P416" s="1"/>
    </row>
    <row r="417">
      <c r="A417" s="1"/>
      <c r="C417" s="1"/>
      <c r="D417" s="1"/>
      <c r="E417" s="1"/>
      <c r="P417" s="1"/>
    </row>
    <row r="418">
      <c r="A418" s="1"/>
      <c r="C418" s="1"/>
      <c r="D418" s="1"/>
      <c r="E418" s="1"/>
      <c r="P418" s="1"/>
    </row>
    <row r="419">
      <c r="A419" s="1"/>
      <c r="C419" s="1"/>
      <c r="D419" s="1"/>
      <c r="E419" s="1"/>
      <c r="P419" s="1"/>
    </row>
    <row r="420">
      <c r="A420" s="1"/>
      <c r="C420" s="1"/>
      <c r="D420" s="1"/>
      <c r="E420" s="1"/>
      <c r="P420" s="1"/>
    </row>
    <row r="421">
      <c r="A421" s="1"/>
      <c r="C421" s="1"/>
      <c r="D421" s="1"/>
      <c r="E421" s="1"/>
      <c r="P421" s="1"/>
    </row>
    <row r="422">
      <c r="A422" s="1"/>
      <c r="C422" s="1"/>
      <c r="D422" s="1"/>
      <c r="E422" s="1"/>
      <c r="P422" s="1"/>
    </row>
    <row r="423">
      <c r="A423" s="1"/>
      <c r="C423" s="1"/>
      <c r="D423" s="1"/>
      <c r="E423" s="1"/>
      <c r="P423" s="1"/>
    </row>
    <row r="424">
      <c r="A424" s="1"/>
      <c r="C424" s="1"/>
      <c r="D424" s="1"/>
      <c r="E424" s="1"/>
      <c r="P424" s="1"/>
    </row>
    <row r="425">
      <c r="A425" s="1"/>
      <c r="C425" s="1"/>
      <c r="D425" s="1"/>
      <c r="E425" s="1"/>
      <c r="P425" s="1"/>
    </row>
    <row r="426">
      <c r="A426" s="1"/>
      <c r="C426" s="1"/>
      <c r="D426" s="1"/>
      <c r="E426" s="1"/>
      <c r="P426" s="1"/>
    </row>
    <row r="427">
      <c r="A427" s="1"/>
      <c r="C427" s="1"/>
      <c r="D427" s="1"/>
      <c r="E427" s="1"/>
      <c r="P427" s="1"/>
    </row>
    <row r="428">
      <c r="A428" s="1"/>
      <c r="C428" s="1"/>
      <c r="D428" s="1"/>
      <c r="E428" s="1"/>
      <c r="P428" s="1"/>
    </row>
    <row r="429">
      <c r="A429" s="1"/>
      <c r="C429" s="1"/>
      <c r="D429" s="1"/>
      <c r="E429" s="1"/>
      <c r="P429" s="1"/>
    </row>
    <row r="430">
      <c r="A430" s="1"/>
      <c r="C430" s="1"/>
      <c r="D430" s="1"/>
      <c r="E430" s="1"/>
      <c r="P430" s="1"/>
    </row>
    <row r="431">
      <c r="A431" s="1"/>
      <c r="C431" s="1"/>
      <c r="D431" s="1"/>
      <c r="E431" s="1"/>
      <c r="P431" s="1"/>
    </row>
    <row r="432">
      <c r="A432" s="1"/>
      <c r="C432" s="1"/>
      <c r="D432" s="1"/>
      <c r="E432" s="1"/>
      <c r="P432" s="1"/>
    </row>
    <row r="433">
      <c r="A433" s="1"/>
      <c r="C433" s="1"/>
      <c r="D433" s="1"/>
      <c r="E433" s="1"/>
      <c r="P433" s="1"/>
    </row>
    <row r="434">
      <c r="A434" s="1"/>
      <c r="C434" s="1"/>
      <c r="D434" s="1"/>
      <c r="E434" s="1"/>
      <c r="P434" s="1"/>
    </row>
    <row r="435">
      <c r="A435" s="1"/>
      <c r="C435" s="1"/>
      <c r="D435" s="1"/>
      <c r="E435" s="1"/>
      <c r="P435" s="1"/>
    </row>
    <row r="436">
      <c r="A436" s="1"/>
      <c r="C436" s="1"/>
      <c r="D436" s="1"/>
      <c r="E436" s="1"/>
      <c r="P436" s="1"/>
    </row>
    <row r="437">
      <c r="A437" s="1"/>
      <c r="C437" s="1"/>
      <c r="D437" s="1"/>
      <c r="E437" s="1"/>
      <c r="P437" s="1"/>
    </row>
    <row r="438">
      <c r="A438" s="1"/>
      <c r="C438" s="1"/>
      <c r="D438" s="1"/>
      <c r="E438" s="1"/>
      <c r="P438" s="1"/>
    </row>
    <row r="439">
      <c r="A439" s="1"/>
      <c r="C439" s="1"/>
      <c r="D439" s="1"/>
      <c r="E439" s="1"/>
      <c r="P439" s="1"/>
    </row>
    <row r="440">
      <c r="A440" s="1"/>
      <c r="C440" s="1"/>
      <c r="D440" s="1"/>
      <c r="E440" s="1"/>
      <c r="P440" s="1"/>
    </row>
    <row r="441">
      <c r="A441" s="1"/>
      <c r="C441" s="1"/>
      <c r="D441" s="1"/>
      <c r="E441" s="1"/>
      <c r="P441" s="1"/>
    </row>
    <row r="442">
      <c r="A442" s="1"/>
      <c r="C442" s="1"/>
      <c r="D442" s="1"/>
      <c r="E442" s="1"/>
      <c r="P442" s="1"/>
    </row>
    <row r="443">
      <c r="A443" s="1"/>
      <c r="C443" s="1"/>
      <c r="D443" s="1"/>
      <c r="E443" s="1"/>
      <c r="P443" s="1"/>
    </row>
    <row r="444">
      <c r="A444" s="1"/>
      <c r="C444" s="1"/>
      <c r="D444" s="1"/>
      <c r="E444" s="1"/>
      <c r="P444" s="1"/>
    </row>
    <row r="445">
      <c r="A445" s="1"/>
      <c r="C445" s="1"/>
      <c r="D445" s="1"/>
      <c r="E445" s="1"/>
      <c r="P445" s="1"/>
    </row>
    <row r="446">
      <c r="A446" s="1"/>
      <c r="C446" s="1"/>
      <c r="D446" s="1"/>
      <c r="E446" s="1"/>
      <c r="P446" s="1"/>
    </row>
    <row r="447">
      <c r="A447" s="1"/>
      <c r="C447" s="1"/>
      <c r="D447" s="1"/>
      <c r="E447" s="1"/>
      <c r="P447" s="1"/>
    </row>
    <row r="448">
      <c r="A448" s="1"/>
      <c r="C448" s="1"/>
      <c r="D448" s="1"/>
      <c r="E448" s="1"/>
      <c r="P448" s="1"/>
    </row>
    <row r="449">
      <c r="A449" s="1"/>
      <c r="C449" s="1"/>
      <c r="D449" s="1"/>
      <c r="E449" s="1"/>
      <c r="P449" s="1"/>
    </row>
    <row r="450">
      <c r="A450" s="1"/>
      <c r="C450" s="1"/>
      <c r="D450" s="1"/>
      <c r="E450" s="1"/>
      <c r="P450" s="1"/>
    </row>
    <row r="451">
      <c r="A451" s="1"/>
      <c r="C451" s="1"/>
      <c r="D451" s="1"/>
      <c r="E451" s="1"/>
      <c r="P451" s="1"/>
    </row>
    <row r="452">
      <c r="A452" s="1"/>
      <c r="C452" s="1"/>
      <c r="D452" s="1"/>
      <c r="E452" s="1"/>
      <c r="P452" s="1"/>
    </row>
    <row r="453">
      <c r="A453" s="1"/>
      <c r="C453" s="1"/>
      <c r="D453" s="1"/>
      <c r="E453" s="1"/>
      <c r="P453" s="1"/>
    </row>
    <row r="454">
      <c r="A454" s="1"/>
      <c r="C454" s="1"/>
      <c r="D454" s="1"/>
      <c r="E454" s="1"/>
      <c r="P454" s="1"/>
    </row>
    <row r="455">
      <c r="A455" s="1"/>
      <c r="C455" s="1"/>
      <c r="D455" s="1"/>
      <c r="E455" s="1"/>
      <c r="P455" s="1"/>
    </row>
    <row r="456">
      <c r="A456" s="1"/>
      <c r="C456" s="1"/>
      <c r="D456" s="1"/>
      <c r="E456" s="1"/>
      <c r="P456" s="1"/>
    </row>
    <row r="457">
      <c r="A457" s="1"/>
      <c r="C457" s="1"/>
      <c r="D457" s="1"/>
      <c r="E457" s="1"/>
      <c r="P457" s="1"/>
    </row>
    <row r="458">
      <c r="A458" s="1"/>
      <c r="C458" s="1"/>
      <c r="D458" s="1"/>
      <c r="E458" s="1"/>
      <c r="P458" s="1"/>
    </row>
    <row r="459">
      <c r="A459" s="1"/>
      <c r="C459" s="1"/>
      <c r="D459" s="1"/>
      <c r="E459" s="1"/>
      <c r="P459" s="1"/>
    </row>
    <row r="460">
      <c r="A460" s="1"/>
      <c r="C460" s="1"/>
      <c r="D460" s="1"/>
      <c r="E460" s="1"/>
      <c r="P460" s="1"/>
    </row>
    <row r="461">
      <c r="A461" s="1"/>
      <c r="C461" s="1"/>
      <c r="D461" s="1"/>
      <c r="E461" s="1"/>
      <c r="P461" s="1"/>
    </row>
    <row r="462">
      <c r="A462" s="1"/>
      <c r="C462" s="1"/>
      <c r="D462" s="1"/>
      <c r="E462" s="1"/>
      <c r="P462" s="1"/>
    </row>
    <row r="463">
      <c r="A463" s="1"/>
      <c r="C463" s="1"/>
      <c r="D463" s="1"/>
      <c r="E463" s="1"/>
      <c r="P463" s="1"/>
    </row>
    <row r="464">
      <c r="A464" s="1"/>
      <c r="C464" s="1"/>
      <c r="D464" s="1"/>
      <c r="E464" s="1"/>
      <c r="P464" s="1"/>
    </row>
    <row r="465">
      <c r="A465" s="1"/>
      <c r="C465" s="1"/>
      <c r="D465" s="1"/>
      <c r="E465" s="1"/>
      <c r="P465" s="1"/>
    </row>
    <row r="466">
      <c r="A466" s="1"/>
      <c r="C466" s="1"/>
      <c r="D466" s="1"/>
      <c r="E466" s="1"/>
      <c r="P466" s="1"/>
    </row>
    <row r="467">
      <c r="A467" s="1"/>
      <c r="C467" s="1"/>
      <c r="D467" s="1"/>
      <c r="E467" s="1"/>
      <c r="P467" s="1"/>
    </row>
    <row r="468">
      <c r="A468" s="1"/>
      <c r="C468" s="1"/>
      <c r="D468" s="1"/>
      <c r="E468" s="1"/>
      <c r="P468" s="1"/>
    </row>
    <row r="469">
      <c r="A469" s="1"/>
      <c r="C469" s="1"/>
      <c r="D469" s="1"/>
      <c r="E469" s="1"/>
      <c r="P469" s="1"/>
    </row>
    <row r="470">
      <c r="A470" s="1"/>
      <c r="C470" s="1"/>
      <c r="D470" s="1"/>
      <c r="E470" s="1"/>
      <c r="P470" s="1"/>
    </row>
    <row r="471">
      <c r="A471" s="1"/>
      <c r="C471" s="1"/>
      <c r="D471" s="1"/>
      <c r="E471" s="1"/>
      <c r="P471" s="1"/>
    </row>
    <row r="472">
      <c r="A472" s="1"/>
      <c r="C472" s="1"/>
      <c r="D472" s="1"/>
      <c r="E472" s="1"/>
      <c r="P472" s="1"/>
    </row>
    <row r="473">
      <c r="A473" s="1"/>
      <c r="C473" s="1"/>
      <c r="D473" s="1"/>
      <c r="E473" s="1"/>
      <c r="P473" s="1"/>
    </row>
    <row r="474">
      <c r="A474" s="1"/>
      <c r="C474" s="1"/>
      <c r="D474" s="1"/>
      <c r="E474" s="1"/>
      <c r="P474" s="1"/>
    </row>
    <row r="475">
      <c r="A475" s="1"/>
      <c r="C475" s="1"/>
      <c r="D475" s="1"/>
      <c r="E475" s="1"/>
      <c r="P475" s="1"/>
    </row>
    <row r="476">
      <c r="A476" s="1"/>
      <c r="C476" s="1"/>
      <c r="D476" s="1"/>
      <c r="E476" s="1"/>
      <c r="P476" s="1"/>
    </row>
    <row r="477">
      <c r="A477" s="1"/>
      <c r="C477" s="1"/>
      <c r="D477" s="1"/>
      <c r="E477" s="1"/>
      <c r="P477" s="1"/>
    </row>
    <row r="478">
      <c r="A478" s="1"/>
      <c r="C478" s="1"/>
      <c r="D478" s="1"/>
      <c r="E478" s="1"/>
      <c r="P478" s="1"/>
    </row>
    <row r="479">
      <c r="A479" s="1"/>
      <c r="C479" s="1"/>
      <c r="D479" s="1"/>
      <c r="E479" s="1"/>
      <c r="P479" s="1"/>
    </row>
    <row r="480">
      <c r="A480" s="1"/>
      <c r="C480" s="1"/>
      <c r="D480" s="1"/>
      <c r="E480" s="1"/>
      <c r="P480" s="1"/>
    </row>
    <row r="481">
      <c r="A481" s="1"/>
      <c r="C481" s="1"/>
      <c r="D481" s="1"/>
      <c r="E481" s="1"/>
      <c r="P481" s="1"/>
    </row>
    <row r="482">
      <c r="A482" s="1"/>
      <c r="C482" s="1"/>
      <c r="D482" s="1"/>
      <c r="E482" s="1"/>
      <c r="P482" s="1"/>
    </row>
    <row r="483">
      <c r="A483" s="1"/>
      <c r="C483" s="1"/>
      <c r="D483" s="1"/>
      <c r="E483" s="1"/>
      <c r="P483" s="1"/>
    </row>
    <row r="484">
      <c r="A484" s="1"/>
      <c r="C484" s="1"/>
      <c r="D484" s="1"/>
      <c r="E484" s="1"/>
      <c r="P484" s="1"/>
    </row>
    <row r="485">
      <c r="A485" s="1"/>
      <c r="C485" s="1"/>
      <c r="D485" s="1"/>
      <c r="E485" s="1"/>
      <c r="P485" s="1"/>
    </row>
    <row r="486">
      <c r="A486" s="1"/>
      <c r="C486" s="1"/>
      <c r="D486" s="1"/>
      <c r="E486" s="1"/>
      <c r="P486" s="1"/>
    </row>
    <row r="487">
      <c r="A487" s="1"/>
      <c r="C487" s="1"/>
      <c r="D487" s="1"/>
      <c r="E487" s="1"/>
      <c r="P487" s="1"/>
    </row>
    <row r="488">
      <c r="A488" s="1"/>
      <c r="C488" s="1"/>
      <c r="D488" s="1"/>
      <c r="E488" s="1"/>
      <c r="P488" s="1"/>
    </row>
    <row r="489">
      <c r="A489" s="1"/>
      <c r="C489" s="1"/>
      <c r="D489" s="1"/>
      <c r="E489" s="1"/>
      <c r="P489" s="1"/>
    </row>
    <row r="490">
      <c r="A490" s="1"/>
      <c r="C490" s="1"/>
      <c r="D490" s="1"/>
      <c r="E490" s="1"/>
      <c r="P490" s="1"/>
    </row>
    <row r="491">
      <c r="A491" s="1"/>
      <c r="C491" s="1"/>
      <c r="D491" s="1"/>
      <c r="E491" s="1"/>
      <c r="P491" s="1"/>
    </row>
    <row r="492">
      <c r="A492" s="1"/>
      <c r="C492" s="1"/>
      <c r="D492" s="1"/>
      <c r="E492" s="1"/>
      <c r="P492" s="1"/>
    </row>
    <row r="493">
      <c r="A493" s="1"/>
      <c r="C493" s="1"/>
      <c r="D493" s="1"/>
      <c r="E493" s="1"/>
      <c r="P493" s="1"/>
    </row>
    <row r="494">
      <c r="A494" s="1"/>
      <c r="C494" s="1"/>
      <c r="D494" s="1"/>
      <c r="E494" s="1"/>
      <c r="P494" s="1"/>
    </row>
    <row r="495">
      <c r="A495" s="1"/>
      <c r="C495" s="1"/>
      <c r="D495" s="1"/>
      <c r="E495" s="1"/>
      <c r="P495" s="1"/>
    </row>
    <row r="496">
      <c r="A496" s="1"/>
      <c r="C496" s="1"/>
      <c r="D496" s="1"/>
      <c r="E496" s="1"/>
      <c r="P496" s="1"/>
    </row>
    <row r="497">
      <c r="A497" s="1"/>
      <c r="C497" s="1"/>
      <c r="D497" s="1"/>
      <c r="E497" s="1"/>
      <c r="P497" s="1"/>
    </row>
    <row r="498">
      <c r="A498" s="1"/>
      <c r="C498" s="1"/>
      <c r="D498" s="1"/>
      <c r="E498" s="1"/>
      <c r="P498" s="1"/>
    </row>
    <row r="499">
      <c r="A499" s="1"/>
      <c r="C499" s="1"/>
      <c r="D499" s="1"/>
      <c r="E499" s="1"/>
      <c r="P499" s="1"/>
    </row>
    <row r="500">
      <c r="A500" s="1"/>
      <c r="C500" s="1"/>
      <c r="D500" s="1"/>
      <c r="E500" s="1"/>
      <c r="P500" s="1"/>
    </row>
    <row r="501">
      <c r="A501" s="1"/>
      <c r="C501" s="1"/>
      <c r="D501" s="1"/>
      <c r="E501" s="1"/>
      <c r="P501" s="1"/>
    </row>
    <row r="502">
      <c r="A502" s="1"/>
      <c r="C502" s="1"/>
      <c r="D502" s="1"/>
      <c r="E502" s="1"/>
      <c r="P502" s="1"/>
    </row>
    <row r="503">
      <c r="A503" s="1"/>
      <c r="C503" s="1"/>
      <c r="D503" s="1"/>
      <c r="E503" s="1"/>
      <c r="P503" s="1"/>
    </row>
    <row r="504">
      <c r="A504" s="1"/>
      <c r="C504" s="1"/>
      <c r="D504" s="1"/>
      <c r="E504" s="1"/>
      <c r="P504" s="1"/>
    </row>
    <row r="505">
      <c r="A505" s="1"/>
      <c r="C505" s="1"/>
      <c r="D505" s="1"/>
      <c r="E505" s="1"/>
      <c r="P505" s="1"/>
    </row>
    <row r="506">
      <c r="A506" s="1"/>
      <c r="C506" s="1"/>
      <c r="D506" s="1"/>
      <c r="E506" s="1"/>
      <c r="P506" s="1"/>
    </row>
    <row r="507">
      <c r="A507" s="1"/>
      <c r="C507" s="1"/>
      <c r="D507" s="1"/>
      <c r="E507" s="1"/>
      <c r="P507" s="1"/>
    </row>
    <row r="508">
      <c r="A508" s="1"/>
      <c r="C508" s="1"/>
      <c r="D508" s="1"/>
      <c r="E508" s="1"/>
      <c r="P508" s="1"/>
    </row>
    <row r="509">
      <c r="A509" s="1"/>
      <c r="C509" s="1"/>
      <c r="D509" s="1"/>
      <c r="E509" s="1"/>
      <c r="P509" s="1"/>
    </row>
    <row r="510">
      <c r="A510" s="1"/>
      <c r="C510" s="1"/>
      <c r="D510" s="1"/>
      <c r="E510" s="1"/>
      <c r="P510" s="1"/>
    </row>
    <row r="511">
      <c r="A511" s="1"/>
      <c r="C511" s="1"/>
      <c r="D511" s="1"/>
      <c r="E511" s="1"/>
      <c r="P511" s="1"/>
    </row>
    <row r="512">
      <c r="A512" s="1"/>
      <c r="C512" s="1"/>
      <c r="D512" s="1"/>
      <c r="E512" s="1"/>
      <c r="P512" s="1"/>
    </row>
    <row r="513">
      <c r="A513" s="1"/>
      <c r="C513" s="1"/>
      <c r="D513" s="1"/>
      <c r="E513" s="1"/>
      <c r="P513" s="1"/>
    </row>
    <row r="514">
      <c r="A514" s="1"/>
      <c r="C514" s="1"/>
      <c r="D514" s="1"/>
      <c r="E514" s="1"/>
      <c r="P514" s="1"/>
    </row>
    <row r="515">
      <c r="A515" s="1"/>
      <c r="C515" s="1"/>
      <c r="D515" s="1"/>
      <c r="E515" s="1"/>
      <c r="P515" s="1"/>
    </row>
    <row r="516">
      <c r="A516" s="1"/>
      <c r="C516" s="1"/>
      <c r="D516" s="1"/>
      <c r="E516" s="1"/>
      <c r="P516" s="1"/>
    </row>
    <row r="517">
      <c r="A517" s="1"/>
      <c r="C517" s="1"/>
      <c r="D517" s="1"/>
      <c r="E517" s="1"/>
      <c r="P517" s="1"/>
    </row>
    <row r="518">
      <c r="A518" s="1"/>
      <c r="C518" s="1"/>
      <c r="D518" s="1"/>
      <c r="E518" s="1"/>
      <c r="P518" s="1"/>
    </row>
    <row r="519">
      <c r="A519" s="1"/>
      <c r="C519" s="1"/>
      <c r="D519" s="1"/>
      <c r="E519" s="1"/>
      <c r="P519" s="1"/>
    </row>
    <row r="520">
      <c r="A520" s="1"/>
      <c r="C520" s="1"/>
      <c r="D520" s="1"/>
      <c r="E520" s="1"/>
      <c r="P520" s="1"/>
    </row>
    <row r="521">
      <c r="A521" s="1"/>
      <c r="C521" s="1"/>
      <c r="D521" s="1"/>
      <c r="E521" s="1"/>
      <c r="P521" s="1"/>
    </row>
    <row r="522">
      <c r="A522" s="1"/>
      <c r="C522" s="1"/>
      <c r="D522" s="1"/>
      <c r="E522" s="1"/>
      <c r="P522" s="1"/>
    </row>
    <row r="523">
      <c r="A523" s="1"/>
      <c r="C523" s="1"/>
      <c r="D523" s="1"/>
      <c r="E523" s="1"/>
      <c r="P523" s="1"/>
    </row>
    <row r="524">
      <c r="A524" s="1"/>
      <c r="C524" s="1"/>
      <c r="D524" s="1"/>
      <c r="E524" s="1"/>
      <c r="P524" s="1"/>
    </row>
    <row r="525">
      <c r="A525" s="1"/>
      <c r="C525" s="1"/>
      <c r="D525" s="1"/>
      <c r="E525" s="1"/>
      <c r="P525" s="1"/>
    </row>
    <row r="526">
      <c r="A526" s="1"/>
      <c r="C526" s="1"/>
      <c r="D526" s="1"/>
      <c r="E526" s="1"/>
      <c r="P526" s="1"/>
    </row>
    <row r="527">
      <c r="A527" s="1"/>
      <c r="C527" s="1"/>
      <c r="D527" s="1"/>
      <c r="E527" s="1"/>
      <c r="P527" s="1"/>
    </row>
    <row r="528">
      <c r="A528" s="1"/>
      <c r="C528" s="1"/>
      <c r="D528" s="1"/>
      <c r="E528" s="1"/>
      <c r="P528" s="1"/>
    </row>
    <row r="529">
      <c r="A529" s="1"/>
      <c r="C529" s="1"/>
      <c r="D529" s="1"/>
      <c r="E529" s="1"/>
      <c r="P529" s="1"/>
    </row>
    <row r="530">
      <c r="A530" s="1"/>
      <c r="C530" s="1"/>
      <c r="D530" s="1"/>
      <c r="E530" s="1"/>
      <c r="P530" s="1"/>
    </row>
    <row r="531">
      <c r="A531" s="1"/>
      <c r="C531" s="1"/>
      <c r="D531" s="1"/>
      <c r="E531" s="1"/>
      <c r="P531" s="1"/>
    </row>
    <row r="532">
      <c r="A532" s="1"/>
      <c r="C532" s="1"/>
      <c r="D532" s="1"/>
      <c r="E532" s="1"/>
      <c r="P532" s="1"/>
    </row>
    <row r="533">
      <c r="A533" s="1"/>
      <c r="C533" s="1"/>
      <c r="D533" s="1"/>
      <c r="E533" s="1"/>
      <c r="P533" s="1"/>
    </row>
    <row r="534">
      <c r="A534" s="1"/>
      <c r="C534" s="1"/>
      <c r="D534" s="1"/>
      <c r="E534" s="1"/>
      <c r="P534" s="1"/>
    </row>
    <row r="535">
      <c r="A535" s="1"/>
      <c r="C535" s="1"/>
      <c r="D535" s="1"/>
      <c r="E535" s="1"/>
      <c r="P535" s="1"/>
    </row>
    <row r="536">
      <c r="A536" s="1"/>
      <c r="C536" s="1"/>
      <c r="D536" s="1"/>
      <c r="E536" s="1"/>
      <c r="P536" s="1"/>
    </row>
    <row r="537">
      <c r="A537" s="1"/>
      <c r="C537" s="1"/>
      <c r="D537" s="1"/>
      <c r="E537" s="1"/>
      <c r="P537" s="1"/>
    </row>
    <row r="538">
      <c r="A538" s="1"/>
      <c r="C538" s="1"/>
      <c r="D538" s="1"/>
      <c r="E538" s="1"/>
      <c r="P538" s="1"/>
    </row>
    <row r="539">
      <c r="A539" s="1"/>
      <c r="C539" s="1"/>
      <c r="D539" s="1"/>
      <c r="E539" s="1"/>
      <c r="P539" s="1"/>
    </row>
    <row r="540">
      <c r="A540" s="1"/>
      <c r="C540" s="1"/>
      <c r="D540" s="1"/>
      <c r="E540" s="1"/>
      <c r="P540" s="1"/>
    </row>
    <row r="541">
      <c r="A541" s="1"/>
      <c r="C541" s="1"/>
      <c r="D541" s="1"/>
      <c r="E541" s="1"/>
      <c r="P541" s="1"/>
    </row>
    <row r="542">
      <c r="A542" s="1"/>
      <c r="C542" s="1"/>
      <c r="D542" s="1"/>
      <c r="E542" s="1"/>
      <c r="P542" s="1"/>
    </row>
    <row r="543">
      <c r="A543" s="1"/>
      <c r="C543" s="1"/>
      <c r="D543" s="1"/>
      <c r="E543" s="1"/>
      <c r="P543" s="1"/>
    </row>
    <row r="544">
      <c r="A544" s="1"/>
      <c r="C544" s="1"/>
      <c r="D544" s="1"/>
      <c r="E544" s="1"/>
      <c r="P544" s="1"/>
    </row>
    <row r="545">
      <c r="A545" s="1"/>
      <c r="C545" s="1"/>
      <c r="D545" s="1"/>
      <c r="E545" s="1"/>
      <c r="P545" s="1"/>
    </row>
    <row r="546">
      <c r="A546" s="1"/>
      <c r="C546" s="1"/>
      <c r="D546" s="1"/>
      <c r="E546" s="1"/>
      <c r="P546" s="1"/>
    </row>
    <row r="547">
      <c r="A547" s="1"/>
      <c r="C547" s="1"/>
      <c r="D547" s="1"/>
      <c r="E547" s="1"/>
      <c r="P547" s="1"/>
    </row>
    <row r="548">
      <c r="A548" s="1"/>
      <c r="C548" s="1"/>
      <c r="D548" s="1"/>
      <c r="E548" s="1"/>
      <c r="P548" s="1"/>
    </row>
    <row r="549">
      <c r="A549" s="1"/>
      <c r="C549" s="1"/>
      <c r="D549" s="1"/>
      <c r="E549" s="1"/>
      <c r="P549" s="1"/>
    </row>
    <row r="550">
      <c r="A550" s="1"/>
      <c r="C550" s="1"/>
      <c r="D550" s="1"/>
      <c r="E550" s="1"/>
      <c r="P550" s="1"/>
    </row>
    <row r="551">
      <c r="A551" s="1"/>
      <c r="C551" s="1"/>
      <c r="D551" s="1"/>
      <c r="E551" s="1"/>
      <c r="P551" s="1"/>
    </row>
    <row r="552">
      <c r="A552" s="1"/>
      <c r="C552" s="1"/>
      <c r="D552" s="1"/>
      <c r="E552" s="1"/>
      <c r="P552" s="1"/>
    </row>
    <row r="553">
      <c r="A553" s="1"/>
      <c r="C553" s="1"/>
      <c r="D553" s="1"/>
      <c r="E553" s="1"/>
      <c r="P553" s="1"/>
    </row>
    <row r="554">
      <c r="A554" s="1"/>
      <c r="C554" s="1"/>
      <c r="D554" s="1"/>
      <c r="E554" s="1"/>
      <c r="P554" s="1"/>
    </row>
    <row r="555">
      <c r="A555" s="1"/>
      <c r="C555" s="1"/>
      <c r="D555" s="1"/>
      <c r="E555" s="1"/>
      <c r="P555" s="1"/>
    </row>
    <row r="556">
      <c r="A556" s="1"/>
      <c r="C556" s="1"/>
      <c r="D556" s="1"/>
      <c r="E556" s="1"/>
      <c r="P556" s="1"/>
    </row>
    <row r="557">
      <c r="A557" s="1"/>
      <c r="C557" s="1"/>
      <c r="D557" s="1"/>
      <c r="E557" s="1"/>
      <c r="P557" s="1"/>
    </row>
    <row r="558">
      <c r="A558" s="1"/>
      <c r="C558" s="1"/>
      <c r="D558" s="1"/>
      <c r="E558" s="1"/>
      <c r="P558" s="1"/>
    </row>
    <row r="559">
      <c r="A559" s="1"/>
      <c r="C559" s="1"/>
      <c r="D559" s="1"/>
      <c r="E559" s="1"/>
      <c r="P559" s="1"/>
    </row>
    <row r="560">
      <c r="A560" s="1"/>
      <c r="C560" s="1"/>
      <c r="D560" s="1"/>
      <c r="E560" s="1"/>
      <c r="P560" s="1"/>
    </row>
    <row r="561">
      <c r="A561" s="1"/>
      <c r="C561" s="1"/>
      <c r="D561" s="1"/>
      <c r="E561" s="1"/>
      <c r="P561" s="1"/>
    </row>
    <row r="562">
      <c r="A562" s="1"/>
      <c r="C562" s="1"/>
      <c r="D562" s="1"/>
      <c r="E562" s="1"/>
      <c r="P562" s="1"/>
    </row>
    <row r="563">
      <c r="A563" s="1"/>
      <c r="C563" s="1"/>
      <c r="D563" s="1"/>
      <c r="E563" s="1"/>
      <c r="P563" s="1"/>
    </row>
    <row r="564">
      <c r="A564" s="1"/>
      <c r="C564" s="1"/>
      <c r="D564" s="1"/>
      <c r="E564" s="1"/>
      <c r="P564" s="1"/>
    </row>
    <row r="565">
      <c r="A565" s="1"/>
      <c r="C565" s="1"/>
      <c r="D565" s="1"/>
      <c r="E565" s="1"/>
      <c r="P565" s="1"/>
    </row>
    <row r="566">
      <c r="A566" s="1"/>
      <c r="C566" s="1"/>
      <c r="D566" s="1"/>
      <c r="E566" s="1"/>
      <c r="P566" s="1"/>
    </row>
    <row r="567">
      <c r="A567" s="1"/>
      <c r="C567" s="1"/>
      <c r="D567" s="1"/>
      <c r="E567" s="1"/>
      <c r="P567" s="1"/>
    </row>
    <row r="568">
      <c r="A568" s="1"/>
      <c r="C568" s="1"/>
      <c r="D568" s="1"/>
      <c r="E568" s="1"/>
      <c r="P568" s="1"/>
    </row>
    <row r="569">
      <c r="A569" s="1"/>
      <c r="C569" s="1"/>
      <c r="D569" s="1"/>
      <c r="E569" s="1"/>
      <c r="P569" s="1"/>
    </row>
    <row r="570">
      <c r="A570" s="1"/>
      <c r="C570" s="1"/>
      <c r="D570" s="1"/>
      <c r="E570" s="1"/>
      <c r="P570" s="1"/>
    </row>
    <row r="571">
      <c r="A571" s="1"/>
      <c r="C571" s="1"/>
      <c r="D571" s="1"/>
      <c r="E571" s="1"/>
      <c r="P571" s="1"/>
    </row>
    <row r="572">
      <c r="A572" s="1"/>
      <c r="C572" s="1"/>
      <c r="D572" s="1"/>
      <c r="E572" s="1"/>
      <c r="P572" s="1"/>
    </row>
    <row r="573">
      <c r="A573" s="1"/>
      <c r="C573" s="1"/>
      <c r="D573" s="1"/>
      <c r="E573" s="1"/>
      <c r="P573" s="1"/>
    </row>
    <row r="574">
      <c r="A574" s="1"/>
      <c r="C574" s="1"/>
      <c r="D574" s="1"/>
      <c r="E574" s="1"/>
      <c r="P574" s="1"/>
    </row>
    <row r="575">
      <c r="A575" s="1"/>
      <c r="C575" s="1"/>
      <c r="D575" s="1"/>
      <c r="E575" s="1"/>
      <c r="P575" s="1"/>
    </row>
    <row r="576">
      <c r="A576" s="1"/>
      <c r="C576" s="1"/>
      <c r="D576" s="1"/>
      <c r="E576" s="1"/>
      <c r="P576" s="1"/>
    </row>
    <row r="577">
      <c r="A577" s="1"/>
      <c r="C577" s="1"/>
      <c r="D577" s="1"/>
      <c r="E577" s="1"/>
      <c r="P577" s="1"/>
    </row>
    <row r="578">
      <c r="A578" s="1"/>
      <c r="C578" s="1"/>
      <c r="D578" s="1"/>
      <c r="E578" s="1"/>
      <c r="P578" s="1"/>
    </row>
    <row r="579">
      <c r="A579" s="1"/>
      <c r="C579" s="1"/>
      <c r="D579" s="1"/>
      <c r="E579" s="1"/>
      <c r="P579" s="1"/>
    </row>
    <row r="580">
      <c r="A580" s="1"/>
      <c r="C580" s="1"/>
      <c r="D580" s="1"/>
      <c r="E580" s="1"/>
      <c r="P580" s="1"/>
    </row>
    <row r="581">
      <c r="A581" s="1"/>
      <c r="C581" s="1"/>
      <c r="D581" s="1"/>
      <c r="E581" s="1"/>
      <c r="P581" s="1"/>
    </row>
    <row r="582">
      <c r="A582" s="1"/>
      <c r="C582" s="1"/>
      <c r="D582" s="1"/>
      <c r="E582" s="1"/>
      <c r="P582" s="1"/>
    </row>
    <row r="583">
      <c r="A583" s="1"/>
      <c r="C583" s="1"/>
      <c r="D583" s="1"/>
      <c r="E583" s="1"/>
      <c r="P583" s="1"/>
    </row>
    <row r="584">
      <c r="A584" s="1"/>
      <c r="C584" s="1"/>
      <c r="D584" s="1"/>
      <c r="E584" s="1"/>
      <c r="P584" s="1"/>
    </row>
    <row r="585">
      <c r="A585" s="1"/>
      <c r="C585" s="1"/>
      <c r="D585" s="1"/>
      <c r="E585" s="1"/>
      <c r="P585" s="1"/>
    </row>
    <row r="586">
      <c r="A586" s="1"/>
      <c r="C586" s="1"/>
      <c r="D586" s="1"/>
      <c r="E586" s="1"/>
      <c r="P586" s="1"/>
    </row>
    <row r="587">
      <c r="A587" s="1"/>
      <c r="C587" s="1"/>
      <c r="D587" s="1"/>
      <c r="E587" s="1"/>
      <c r="P587" s="1"/>
    </row>
    <row r="588">
      <c r="A588" s="1"/>
      <c r="C588" s="1"/>
      <c r="D588" s="1"/>
      <c r="E588" s="1"/>
      <c r="P588" s="1"/>
    </row>
    <row r="589">
      <c r="A589" s="1"/>
      <c r="C589" s="1"/>
      <c r="D589" s="1"/>
      <c r="E589" s="1"/>
      <c r="P589" s="1"/>
    </row>
    <row r="590">
      <c r="A590" s="1"/>
      <c r="C590" s="1"/>
      <c r="D590" s="1"/>
      <c r="E590" s="1"/>
      <c r="P590" s="1"/>
    </row>
    <row r="591">
      <c r="A591" s="1"/>
      <c r="C591" s="1"/>
      <c r="D591" s="1"/>
      <c r="E591" s="1"/>
      <c r="P591" s="1"/>
    </row>
    <row r="592">
      <c r="A592" s="1"/>
      <c r="C592" s="1"/>
      <c r="D592" s="1"/>
      <c r="E592" s="1"/>
      <c r="P592" s="1"/>
    </row>
    <row r="593">
      <c r="A593" s="1"/>
      <c r="C593" s="1"/>
      <c r="D593" s="1"/>
      <c r="E593" s="1"/>
      <c r="P593" s="1"/>
    </row>
    <row r="594">
      <c r="A594" s="1"/>
      <c r="C594" s="1"/>
      <c r="D594" s="1"/>
      <c r="E594" s="1"/>
      <c r="P594" s="1"/>
    </row>
    <row r="595">
      <c r="A595" s="1"/>
      <c r="C595" s="1"/>
      <c r="D595" s="1"/>
      <c r="E595" s="1"/>
      <c r="P595" s="1"/>
    </row>
    <row r="596">
      <c r="A596" s="1"/>
      <c r="C596" s="1"/>
      <c r="D596" s="1"/>
      <c r="E596" s="1"/>
      <c r="P596" s="1"/>
    </row>
    <row r="597">
      <c r="A597" s="1"/>
      <c r="C597" s="1"/>
      <c r="D597" s="1"/>
      <c r="E597" s="1"/>
      <c r="P597" s="1"/>
    </row>
    <row r="598">
      <c r="A598" s="1"/>
      <c r="C598" s="1"/>
      <c r="D598" s="1"/>
      <c r="E598" s="1"/>
      <c r="P598" s="1"/>
    </row>
    <row r="599">
      <c r="A599" s="1"/>
      <c r="C599" s="1"/>
      <c r="D599" s="1"/>
      <c r="E599" s="1"/>
      <c r="P599" s="1"/>
    </row>
    <row r="600">
      <c r="A600" s="1"/>
      <c r="C600" s="1"/>
      <c r="D600" s="1"/>
      <c r="E600" s="1"/>
      <c r="P600" s="1"/>
    </row>
    <row r="601">
      <c r="A601" s="1"/>
      <c r="C601" s="1"/>
      <c r="D601" s="1"/>
      <c r="E601" s="1"/>
      <c r="P601" s="1"/>
    </row>
    <row r="602">
      <c r="A602" s="1"/>
      <c r="C602" s="1"/>
      <c r="D602" s="1"/>
      <c r="E602" s="1"/>
      <c r="P602" s="1"/>
    </row>
    <row r="603">
      <c r="A603" s="1"/>
      <c r="C603" s="1"/>
      <c r="D603" s="1"/>
      <c r="E603" s="1"/>
      <c r="P603" s="1"/>
    </row>
    <row r="604">
      <c r="A604" s="1"/>
      <c r="C604" s="1"/>
      <c r="D604" s="1"/>
      <c r="E604" s="1"/>
      <c r="P604" s="1"/>
    </row>
    <row r="605">
      <c r="A605" s="1"/>
      <c r="C605" s="1"/>
      <c r="D605" s="1"/>
      <c r="E605" s="1"/>
      <c r="P605" s="1"/>
    </row>
    <row r="606">
      <c r="A606" s="1"/>
      <c r="C606" s="1"/>
      <c r="D606" s="1"/>
      <c r="E606" s="1"/>
      <c r="P606" s="1"/>
    </row>
    <row r="607">
      <c r="A607" s="1"/>
      <c r="C607" s="1"/>
      <c r="D607" s="1"/>
      <c r="E607" s="1"/>
      <c r="P607" s="1"/>
    </row>
    <row r="608">
      <c r="A608" s="1"/>
      <c r="C608" s="1"/>
      <c r="D608" s="1"/>
      <c r="E608" s="1"/>
      <c r="P608" s="1"/>
    </row>
    <row r="609">
      <c r="A609" s="1"/>
      <c r="C609" s="1"/>
      <c r="D609" s="1"/>
      <c r="E609" s="1"/>
      <c r="P609" s="1"/>
    </row>
    <row r="610">
      <c r="A610" s="1"/>
      <c r="C610" s="1"/>
      <c r="D610" s="1"/>
      <c r="E610" s="1"/>
      <c r="P610" s="1"/>
    </row>
    <row r="611">
      <c r="A611" s="1"/>
      <c r="C611" s="1"/>
      <c r="D611" s="1"/>
      <c r="E611" s="1"/>
      <c r="P611" s="1"/>
    </row>
    <row r="612">
      <c r="A612" s="1"/>
      <c r="C612" s="1"/>
      <c r="D612" s="1"/>
      <c r="E612" s="1"/>
      <c r="P612" s="1"/>
    </row>
    <row r="613">
      <c r="A613" s="1"/>
      <c r="C613" s="1"/>
      <c r="D613" s="1"/>
      <c r="E613" s="1"/>
      <c r="P613" s="1"/>
    </row>
    <row r="614">
      <c r="A614" s="1"/>
      <c r="C614" s="1"/>
      <c r="D614" s="1"/>
      <c r="E614" s="1"/>
      <c r="P614" s="1"/>
    </row>
    <row r="615">
      <c r="A615" s="1"/>
      <c r="C615" s="1"/>
      <c r="D615" s="1"/>
      <c r="E615" s="1"/>
      <c r="P615" s="1"/>
    </row>
    <row r="616">
      <c r="A616" s="1"/>
      <c r="C616" s="1"/>
      <c r="D616" s="1"/>
      <c r="E616" s="1"/>
      <c r="P616" s="1"/>
    </row>
    <row r="617">
      <c r="A617" s="1"/>
      <c r="C617" s="1"/>
      <c r="D617" s="1"/>
      <c r="E617" s="1"/>
      <c r="P617" s="1"/>
    </row>
    <row r="618">
      <c r="A618" s="1"/>
      <c r="C618" s="1"/>
      <c r="D618" s="1"/>
      <c r="E618" s="1"/>
      <c r="P618" s="1"/>
    </row>
    <row r="619">
      <c r="A619" s="1"/>
      <c r="C619" s="1"/>
      <c r="D619" s="1"/>
      <c r="E619" s="1"/>
      <c r="P619" s="1"/>
    </row>
    <row r="620">
      <c r="A620" s="1"/>
      <c r="C620" s="1"/>
      <c r="D620" s="1"/>
      <c r="E620" s="1"/>
      <c r="P620" s="1"/>
    </row>
    <row r="621">
      <c r="A621" s="1"/>
      <c r="C621" s="1"/>
      <c r="D621" s="1"/>
      <c r="E621" s="1"/>
      <c r="P621" s="1"/>
    </row>
    <row r="622">
      <c r="A622" s="1"/>
      <c r="C622" s="1"/>
      <c r="D622" s="1"/>
      <c r="E622" s="1"/>
      <c r="P622" s="1"/>
    </row>
    <row r="623">
      <c r="A623" s="1"/>
      <c r="C623" s="1"/>
      <c r="D623" s="1"/>
      <c r="E623" s="1"/>
      <c r="P623" s="1"/>
    </row>
    <row r="624">
      <c r="A624" s="1"/>
      <c r="C624" s="1"/>
      <c r="D624" s="1"/>
      <c r="E624" s="1"/>
      <c r="P624" s="1"/>
    </row>
    <row r="625">
      <c r="A625" s="1"/>
      <c r="C625" s="1"/>
      <c r="D625" s="1"/>
      <c r="E625" s="1"/>
      <c r="P625" s="1"/>
    </row>
    <row r="626">
      <c r="A626" s="1"/>
      <c r="C626" s="1"/>
      <c r="D626" s="1"/>
      <c r="E626" s="1"/>
      <c r="P626" s="1"/>
    </row>
    <row r="627">
      <c r="A627" s="1"/>
      <c r="C627" s="1"/>
      <c r="D627" s="1"/>
      <c r="E627" s="1"/>
      <c r="P627" s="1"/>
    </row>
    <row r="628">
      <c r="A628" s="1"/>
      <c r="C628" s="1"/>
      <c r="D628" s="1"/>
      <c r="E628" s="1"/>
      <c r="P628" s="1"/>
    </row>
    <row r="629">
      <c r="A629" s="1"/>
      <c r="C629" s="1"/>
      <c r="D629" s="1"/>
      <c r="E629" s="1"/>
      <c r="P629" s="1"/>
    </row>
    <row r="630">
      <c r="A630" s="1"/>
      <c r="C630" s="1"/>
      <c r="D630" s="1"/>
      <c r="E630" s="1"/>
      <c r="P630" s="1"/>
    </row>
    <row r="631">
      <c r="A631" s="1"/>
      <c r="C631" s="1"/>
      <c r="D631" s="1"/>
      <c r="E631" s="1"/>
      <c r="P631" s="1"/>
    </row>
    <row r="632">
      <c r="A632" s="1"/>
      <c r="C632" s="1"/>
      <c r="D632" s="1"/>
      <c r="E632" s="1"/>
      <c r="P632" s="1"/>
    </row>
    <row r="633">
      <c r="A633" s="1"/>
      <c r="C633" s="1"/>
      <c r="D633" s="1"/>
      <c r="E633" s="1"/>
      <c r="P633" s="1"/>
    </row>
    <row r="634">
      <c r="A634" s="1"/>
      <c r="C634" s="1"/>
      <c r="D634" s="1"/>
      <c r="E634" s="1"/>
      <c r="P634" s="1"/>
    </row>
    <row r="635">
      <c r="A635" s="1"/>
      <c r="C635" s="1"/>
      <c r="D635" s="1"/>
      <c r="E635" s="1"/>
      <c r="P635" s="1"/>
    </row>
    <row r="636">
      <c r="A636" s="1"/>
      <c r="C636" s="1"/>
      <c r="D636" s="1"/>
      <c r="E636" s="1"/>
      <c r="P636" s="1"/>
    </row>
    <row r="637">
      <c r="A637" s="1"/>
      <c r="C637" s="1"/>
      <c r="D637" s="1"/>
      <c r="E637" s="1"/>
      <c r="P637" s="1"/>
    </row>
    <row r="638">
      <c r="A638" s="1"/>
      <c r="C638" s="1"/>
      <c r="D638" s="1"/>
      <c r="E638" s="1"/>
      <c r="P638" s="1"/>
    </row>
    <row r="639">
      <c r="A639" s="1"/>
      <c r="C639" s="1"/>
      <c r="D639" s="1"/>
      <c r="E639" s="1"/>
      <c r="P639" s="1"/>
    </row>
    <row r="640">
      <c r="A640" s="1"/>
      <c r="C640" s="1"/>
      <c r="D640" s="1"/>
      <c r="E640" s="1"/>
      <c r="P640" s="1"/>
    </row>
    <row r="641">
      <c r="A641" s="1"/>
      <c r="C641" s="1"/>
      <c r="D641" s="1"/>
      <c r="E641" s="1"/>
      <c r="P641" s="1"/>
    </row>
    <row r="642">
      <c r="A642" s="1"/>
      <c r="C642" s="1"/>
      <c r="D642" s="1"/>
      <c r="E642" s="1"/>
      <c r="P642" s="1"/>
    </row>
    <row r="643">
      <c r="A643" s="1"/>
      <c r="C643" s="1"/>
      <c r="D643" s="1"/>
      <c r="E643" s="1"/>
      <c r="P643" s="1"/>
    </row>
    <row r="644">
      <c r="A644" s="1"/>
      <c r="C644" s="1"/>
      <c r="D644" s="1"/>
      <c r="E644" s="1"/>
      <c r="P644" s="1"/>
    </row>
    <row r="645">
      <c r="A645" s="1"/>
      <c r="C645" s="1"/>
      <c r="D645" s="1"/>
      <c r="E645" s="1"/>
      <c r="P645" s="1"/>
    </row>
    <row r="646">
      <c r="A646" s="1"/>
      <c r="C646" s="1"/>
      <c r="D646" s="1"/>
      <c r="E646" s="1"/>
      <c r="P646" s="1"/>
    </row>
    <row r="647">
      <c r="A647" s="1"/>
      <c r="C647" s="1"/>
      <c r="D647" s="1"/>
      <c r="E647" s="1"/>
      <c r="P647" s="1"/>
    </row>
    <row r="648">
      <c r="A648" s="1"/>
      <c r="C648" s="1"/>
      <c r="D648" s="1"/>
      <c r="E648" s="1"/>
      <c r="P648" s="1"/>
    </row>
    <row r="649">
      <c r="A649" s="1"/>
      <c r="C649" s="1"/>
      <c r="D649" s="1"/>
      <c r="E649" s="1"/>
      <c r="P649" s="1"/>
    </row>
    <row r="650">
      <c r="A650" s="1"/>
      <c r="C650" s="1"/>
      <c r="D650" s="1"/>
      <c r="E650" s="1"/>
      <c r="P650" s="1"/>
    </row>
    <row r="651">
      <c r="A651" s="1"/>
      <c r="C651" s="1"/>
      <c r="D651" s="1"/>
      <c r="E651" s="1"/>
      <c r="P651" s="1"/>
    </row>
    <row r="652">
      <c r="A652" s="1"/>
      <c r="C652" s="1"/>
      <c r="D652" s="1"/>
      <c r="E652" s="1"/>
      <c r="P652" s="1"/>
    </row>
    <row r="653">
      <c r="A653" s="1"/>
      <c r="C653" s="1"/>
      <c r="D653" s="1"/>
      <c r="E653" s="1"/>
      <c r="P653" s="1"/>
    </row>
    <row r="654">
      <c r="A654" s="1"/>
      <c r="C654" s="1"/>
      <c r="D654" s="1"/>
      <c r="E654" s="1"/>
      <c r="P654" s="1"/>
    </row>
    <row r="655">
      <c r="A655" s="1"/>
      <c r="C655" s="1"/>
      <c r="D655" s="1"/>
      <c r="E655" s="1"/>
      <c r="P655" s="1"/>
    </row>
    <row r="656">
      <c r="A656" s="1"/>
      <c r="C656" s="1"/>
      <c r="D656" s="1"/>
      <c r="E656" s="1"/>
      <c r="P656" s="1"/>
    </row>
    <row r="657">
      <c r="A657" s="1"/>
      <c r="C657" s="1"/>
      <c r="D657" s="1"/>
      <c r="E657" s="1"/>
      <c r="P657" s="1"/>
    </row>
    <row r="658">
      <c r="A658" s="1"/>
      <c r="C658" s="1"/>
      <c r="D658" s="1"/>
      <c r="E658" s="1"/>
      <c r="P658" s="1"/>
    </row>
    <row r="659">
      <c r="A659" s="1"/>
      <c r="C659" s="1"/>
      <c r="D659" s="1"/>
      <c r="E659" s="1"/>
      <c r="P659" s="1"/>
    </row>
    <row r="660">
      <c r="A660" s="1"/>
      <c r="C660" s="1"/>
      <c r="D660" s="1"/>
      <c r="E660" s="1"/>
      <c r="P660" s="1"/>
    </row>
    <row r="661">
      <c r="A661" s="1"/>
      <c r="C661" s="1"/>
      <c r="D661" s="1"/>
      <c r="E661" s="1"/>
      <c r="P661" s="1"/>
    </row>
    <row r="662">
      <c r="A662" s="1"/>
      <c r="C662" s="1"/>
      <c r="D662" s="1"/>
      <c r="E662" s="1"/>
      <c r="P662" s="1"/>
    </row>
    <row r="663">
      <c r="A663" s="1"/>
      <c r="C663" s="1"/>
      <c r="D663" s="1"/>
      <c r="E663" s="1"/>
      <c r="P663" s="1"/>
    </row>
    <row r="664">
      <c r="A664" s="1"/>
      <c r="C664" s="1"/>
      <c r="D664" s="1"/>
      <c r="E664" s="1"/>
      <c r="P664" s="1"/>
    </row>
    <row r="665">
      <c r="A665" s="1"/>
      <c r="C665" s="1"/>
      <c r="D665" s="1"/>
      <c r="E665" s="1"/>
      <c r="P665" s="1"/>
    </row>
    <row r="666">
      <c r="A666" s="1"/>
      <c r="C666" s="1"/>
      <c r="D666" s="1"/>
      <c r="E666" s="1"/>
      <c r="P666" s="1"/>
    </row>
    <row r="667">
      <c r="A667" s="1"/>
      <c r="C667" s="1"/>
      <c r="D667" s="1"/>
      <c r="E667" s="1"/>
      <c r="P667" s="1"/>
    </row>
    <row r="668">
      <c r="A668" s="1"/>
      <c r="C668" s="1"/>
      <c r="D668" s="1"/>
      <c r="E668" s="1"/>
      <c r="P668" s="1"/>
    </row>
    <row r="669">
      <c r="A669" s="1"/>
      <c r="C669" s="1"/>
      <c r="D669" s="1"/>
      <c r="E669" s="1"/>
      <c r="P669" s="1"/>
    </row>
    <row r="670">
      <c r="A670" s="1"/>
      <c r="C670" s="1"/>
      <c r="D670" s="1"/>
      <c r="E670" s="1"/>
      <c r="P670" s="1"/>
    </row>
    <row r="671">
      <c r="A671" s="1"/>
      <c r="C671" s="1"/>
      <c r="D671" s="1"/>
      <c r="E671" s="1"/>
      <c r="P671" s="1"/>
    </row>
    <row r="672">
      <c r="A672" s="1"/>
      <c r="C672" s="1"/>
      <c r="D672" s="1"/>
      <c r="E672" s="1"/>
      <c r="P672" s="1"/>
    </row>
    <row r="673">
      <c r="A673" s="1"/>
      <c r="C673" s="1"/>
      <c r="D673" s="1"/>
      <c r="E673" s="1"/>
      <c r="P673" s="1"/>
    </row>
    <row r="674">
      <c r="A674" s="1"/>
      <c r="C674" s="1"/>
      <c r="D674" s="1"/>
      <c r="E674" s="1"/>
      <c r="P674" s="1"/>
    </row>
    <row r="675">
      <c r="A675" s="1"/>
      <c r="C675" s="1"/>
      <c r="D675" s="1"/>
      <c r="E675" s="1"/>
      <c r="P675" s="1"/>
    </row>
    <row r="676">
      <c r="A676" s="1"/>
      <c r="C676" s="1"/>
      <c r="D676" s="1"/>
      <c r="E676" s="1"/>
      <c r="P676" s="1"/>
    </row>
    <row r="677">
      <c r="A677" s="1"/>
      <c r="C677" s="1"/>
      <c r="D677" s="1"/>
      <c r="E677" s="1"/>
      <c r="P677" s="1"/>
    </row>
    <row r="678">
      <c r="A678" s="1"/>
      <c r="C678" s="1"/>
      <c r="D678" s="1"/>
      <c r="E678" s="1"/>
      <c r="P678" s="1"/>
    </row>
    <row r="679">
      <c r="A679" s="1"/>
      <c r="C679" s="1"/>
      <c r="D679" s="1"/>
      <c r="E679" s="1"/>
      <c r="P679" s="1"/>
    </row>
    <row r="680">
      <c r="A680" s="1"/>
      <c r="C680" s="1"/>
      <c r="D680" s="1"/>
      <c r="E680" s="1"/>
      <c r="P680" s="1"/>
    </row>
    <row r="681">
      <c r="A681" s="1"/>
      <c r="C681" s="1"/>
      <c r="D681" s="1"/>
      <c r="E681" s="1"/>
      <c r="P681" s="1"/>
    </row>
    <row r="682">
      <c r="A682" s="1"/>
      <c r="C682" s="1"/>
      <c r="D682" s="1"/>
      <c r="E682" s="1"/>
      <c r="P682" s="1"/>
    </row>
    <row r="683">
      <c r="A683" s="1"/>
      <c r="C683" s="1"/>
      <c r="D683" s="1"/>
      <c r="E683" s="1"/>
      <c r="P683" s="1"/>
    </row>
    <row r="684">
      <c r="A684" s="1"/>
      <c r="C684" s="1"/>
      <c r="D684" s="1"/>
      <c r="E684" s="1"/>
      <c r="P684" s="1"/>
    </row>
    <row r="685">
      <c r="A685" s="1"/>
      <c r="C685" s="1"/>
      <c r="D685" s="1"/>
      <c r="E685" s="1"/>
      <c r="P685" s="1"/>
    </row>
    <row r="686">
      <c r="A686" s="1"/>
      <c r="C686" s="1"/>
      <c r="D686" s="1"/>
      <c r="E686" s="1"/>
      <c r="P686" s="1"/>
    </row>
    <row r="687">
      <c r="A687" s="1"/>
      <c r="C687" s="1"/>
      <c r="D687" s="1"/>
      <c r="E687" s="1"/>
      <c r="P687" s="1"/>
    </row>
    <row r="688">
      <c r="A688" s="1"/>
      <c r="C688" s="1"/>
      <c r="D688" s="1"/>
      <c r="E688" s="1"/>
      <c r="P688" s="1"/>
    </row>
    <row r="689">
      <c r="A689" s="1"/>
      <c r="C689" s="1"/>
      <c r="D689" s="1"/>
      <c r="E689" s="1"/>
      <c r="P689" s="1"/>
    </row>
    <row r="690">
      <c r="A690" s="1"/>
      <c r="C690" s="1"/>
      <c r="D690" s="1"/>
      <c r="E690" s="1"/>
      <c r="P690" s="1"/>
    </row>
    <row r="691">
      <c r="A691" s="1"/>
      <c r="C691" s="1"/>
      <c r="D691" s="1"/>
      <c r="E691" s="1"/>
      <c r="P691" s="1"/>
    </row>
    <row r="692">
      <c r="A692" s="1"/>
      <c r="C692" s="1"/>
      <c r="D692" s="1"/>
      <c r="E692" s="1"/>
      <c r="P692" s="1"/>
    </row>
    <row r="693">
      <c r="A693" s="1"/>
      <c r="C693" s="1"/>
      <c r="D693" s="1"/>
      <c r="E693" s="1"/>
      <c r="P693" s="1"/>
    </row>
    <row r="694">
      <c r="A694" s="1"/>
      <c r="C694" s="1"/>
      <c r="D694" s="1"/>
      <c r="E694" s="1"/>
      <c r="P694" s="1"/>
    </row>
    <row r="695">
      <c r="A695" s="1"/>
      <c r="C695" s="1"/>
      <c r="D695" s="1"/>
      <c r="E695" s="1"/>
      <c r="P695" s="1"/>
    </row>
    <row r="696">
      <c r="A696" s="1"/>
      <c r="C696" s="1"/>
      <c r="D696" s="1"/>
      <c r="E696" s="1"/>
      <c r="P696" s="1"/>
    </row>
    <row r="697">
      <c r="A697" s="1"/>
      <c r="C697" s="1"/>
      <c r="D697" s="1"/>
      <c r="E697" s="1"/>
      <c r="P697" s="1"/>
    </row>
    <row r="698">
      <c r="A698" s="1"/>
      <c r="C698" s="1"/>
      <c r="D698" s="1"/>
      <c r="E698" s="1"/>
      <c r="P698" s="1"/>
    </row>
    <row r="699">
      <c r="A699" s="1"/>
      <c r="C699" s="1"/>
      <c r="D699" s="1"/>
      <c r="E699" s="1"/>
      <c r="P699" s="1"/>
    </row>
    <row r="700">
      <c r="A700" s="1"/>
      <c r="C700" s="1"/>
      <c r="D700" s="1"/>
      <c r="E700" s="1"/>
      <c r="P700" s="1"/>
    </row>
    <row r="701">
      <c r="A701" s="1"/>
      <c r="C701" s="1"/>
      <c r="D701" s="1"/>
      <c r="E701" s="1"/>
      <c r="P701" s="1"/>
    </row>
    <row r="702">
      <c r="A702" s="1"/>
      <c r="C702" s="1"/>
      <c r="D702" s="1"/>
      <c r="E702" s="1"/>
      <c r="P702" s="1"/>
    </row>
    <row r="703">
      <c r="A703" s="1"/>
      <c r="C703" s="1"/>
      <c r="D703" s="1"/>
      <c r="E703" s="1"/>
      <c r="P703" s="1"/>
    </row>
    <row r="704">
      <c r="A704" s="1"/>
      <c r="C704" s="1"/>
      <c r="D704" s="1"/>
      <c r="E704" s="1"/>
      <c r="P704" s="1"/>
    </row>
    <row r="705">
      <c r="A705" s="1"/>
      <c r="C705" s="1"/>
      <c r="D705" s="1"/>
      <c r="E705" s="1"/>
      <c r="P705" s="1"/>
    </row>
    <row r="706">
      <c r="A706" s="1"/>
      <c r="C706" s="1"/>
      <c r="D706" s="1"/>
      <c r="E706" s="1"/>
      <c r="P706" s="1"/>
    </row>
    <row r="707">
      <c r="A707" s="1"/>
      <c r="C707" s="1"/>
      <c r="D707" s="1"/>
      <c r="E707" s="1"/>
      <c r="P707" s="1"/>
    </row>
    <row r="708">
      <c r="A708" s="1"/>
      <c r="C708" s="1"/>
      <c r="D708" s="1"/>
      <c r="E708" s="1"/>
      <c r="P708" s="1"/>
    </row>
    <row r="709">
      <c r="A709" s="1"/>
      <c r="C709" s="1"/>
      <c r="D709" s="1"/>
      <c r="E709" s="1"/>
      <c r="P709" s="1"/>
    </row>
    <row r="710">
      <c r="A710" s="1"/>
      <c r="C710" s="1"/>
      <c r="D710" s="1"/>
      <c r="E710" s="1"/>
      <c r="P710" s="1"/>
    </row>
    <row r="711">
      <c r="A711" s="1"/>
      <c r="C711" s="1"/>
      <c r="D711" s="1"/>
      <c r="E711" s="1"/>
      <c r="P711" s="1"/>
    </row>
    <row r="712">
      <c r="A712" s="1"/>
      <c r="C712" s="1"/>
      <c r="D712" s="1"/>
      <c r="E712" s="1"/>
      <c r="P712" s="1"/>
    </row>
    <row r="713">
      <c r="A713" s="1"/>
      <c r="C713" s="1"/>
      <c r="D713" s="1"/>
      <c r="E713" s="1"/>
      <c r="P713" s="1"/>
    </row>
    <row r="714">
      <c r="A714" s="1"/>
      <c r="C714" s="1"/>
      <c r="D714" s="1"/>
      <c r="E714" s="1"/>
      <c r="P714" s="1"/>
    </row>
    <row r="715">
      <c r="A715" s="1"/>
      <c r="C715" s="1"/>
      <c r="D715" s="1"/>
      <c r="E715" s="1"/>
      <c r="P715" s="1"/>
    </row>
    <row r="716">
      <c r="A716" s="1"/>
      <c r="C716" s="1"/>
      <c r="D716" s="1"/>
      <c r="E716" s="1"/>
      <c r="P716" s="1"/>
    </row>
    <row r="717">
      <c r="A717" s="1"/>
      <c r="C717" s="1"/>
      <c r="D717" s="1"/>
      <c r="E717" s="1"/>
      <c r="P717" s="1"/>
    </row>
    <row r="718">
      <c r="A718" s="1"/>
      <c r="C718" s="1"/>
      <c r="D718" s="1"/>
      <c r="E718" s="1"/>
      <c r="P718" s="1"/>
    </row>
    <row r="719">
      <c r="A719" s="1"/>
      <c r="C719" s="1"/>
      <c r="D719" s="1"/>
      <c r="E719" s="1"/>
      <c r="P719" s="1"/>
    </row>
    <row r="720">
      <c r="A720" s="1"/>
      <c r="C720" s="1"/>
      <c r="D720" s="1"/>
      <c r="E720" s="1"/>
      <c r="P720" s="1"/>
    </row>
    <row r="721">
      <c r="A721" s="1"/>
      <c r="C721" s="1"/>
      <c r="D721" s="1"/>
      <c r="E721" s="1"/>
      <c r="P721" s="1"/>
    </row>
    <row r="722">
      <c r="A722" s="1"/>
      <c r="C722" s="1"/>
      <c r="D722" s="1"/>
      <c r="E722" s="1"/>
      <c r="P722" s="1"/>
    </row>
    <row r="723">
      <c r="A723" s="1"/>
      <c r="C723" s="1"/>
      <c r="D723" s="1"/>
      <c r="E723" s="1"/>
      <c r="P723" s="1"/>
    </row>
    <row r="724">
      <c r="A724" s="1"/>
      <c r="C724" s="1"/>
      <c r="D724" s="1"/>
      <c r="E724" s="1"/>
      <c r="P724" s="1"/>
    </row>
    <row r="725">
      <c r="A725" s="1"/>
      <c r="C725" s="1"/>
      <c r="D725" s="1"/>
      <c r="E725" s="1"/>
      <c r="P725" s="1"/>
    </row>
    <row r="726">
      <c r="A726" s="1"/>
      <c r="C726" s="1"/>
      <c r="D726" s="1"/>
      <c r="E726" s="1"/>
      <c r="P726" s="1"/>
    </row>
    <row r="727">
      <c r="A727" s="1"/>
      <c r="C727" s="1"/>
      <c r="D727" s="1"/>
      <c r="E727" s="1"/>
      <c r="P727" s="1"/>
    </row>
    <row r="728">
      <c r="A728" s="1"/>
      <c r="C728" s="1"/>
      <c r="D728" s="1"/>
      <c r="E728" s="1"/>
      <c r="P728" s="1"/>
    </row>
    <row r="729">
      <c r="A729" s="1"/>
      <c r="C729" s="1"/>
      <c r="D729" s="1"/>
      <c r="E729" s="1"/>
      <c r="P729" s="1"/>
    </row>
    <row r="730">
      <c r="A730" s="1"/>
      <c r="C730" s="1"/>
      <c r="D730" s="1"/>
      <c r="E730" s="1"/>
      <c r="P730" s="1"/>
    </row>
    <row r="731">
      <c r="A731" s="1"/>
      <c r="C731" s="1"/>
      <c r="D731" s="1"/>
      <c r="E731" s="1"/>
      <c r="P731" s="1"/>
    </row>
    <row r="732">
      <c r="A732" s="1"/>
      <c r="C732" s="1"/>
      <c r="D732" s="1"/>
      <c r="E732" s="1"/>
      <c r="P732" s="1"/>
    </row>
    <row r="733">
      <c r="A733" s="1"/>
      <c r="C733" s="1"/>
      <c r="D733" s="1"/>
      <c r="E733" s="1"/>
      <c r="P733" s="1"/>
    </row>
    <row r="734">
      <c r="A734" s="1"/>
      <c r="C734" s="1"/>
      <c r="D734" s="1"/>
      <c r="E734" s="1"/>
      <c r="P734" s="1"/>
    </row>
    <row r="735">
      <c r="A735" s="1"/>
      <c r="C735" s="1"/>
      <c r="D735" s="1"/>
      <c r="E735" s="1"/>
      <c r="P735" s="1"/>
    </row>
    <row r="736">
      <c r="A736" s="1"/>
      <c r="C736" s="1"/>
      <c r="D736" s="1"/>
      <c r="E736" s="1"/>
      <c r="P736" s="1"/>
    </row>
    <row r="737">
      <c r="A737" s="1"/>
      <c r="C737" s="1"/>
      <c r="D737" s="1"/>
      <c r="E737" s="1"/>
      <c r="P737" s="1"/>
    </row>
    <row r="738">
      <c r="A738" s="1"/>
      <c r="C738" s="1"/>
      <c r="D738" s="1"/>
      <c r="E738" s="1"/>
      <c r="P738" s="1"/>
    </row>
    <row r="739">
      <c r="A739" s="1"/>
      <c r="C739" s="1"/>
      <c r="D739" s="1"/>
      <c r="E739" s="1"/>
      <c r="P739" s="1"/>
    </row>
    <row r="740">
      <c r="A740" s="1"/>
      <c r="C740" s="1"/>
      <c r="D740" s="1"/>
      <c r="E740" s="1"/>
      <c r="P740" s="1"/>
    </row>
    <row r="741">
      <c r="A741" s="1"/>
      <c r="C741" s="1"/>
      <c r="D741" s="1"/>
      <c r="E741" s="1"/>
      <c r="P741" s="1"/>
    </row>
    <row r="742">
      <c r="A742" s="1"/>
      <c r="C742" s="1"/>
      <c r="D742" s="1"/>
      <c r="E742" s="1"/>
      <c r="P742" s="1"/>
    </row>
    <row r="743">
      <c r="A743" s="1"/>
      <c r="C743" s="1"/>
      <c r="D743" s="1"/>
      <c r="E743" s="1"/>
      <c r="P743" s="1"/>
    </row>
    <row r="744">
      <c r="A744" s="1"/>
      <c r="C744" s="1"/>
      <c r="D744" s="1"/>
      <c r="E744" s="1"/>
      <c r="P744" s="1"/>
    </row>
    <row r="745">
      <c r="A745" s="1"/>
      <c r="C745" s="1"/>
      <c r="D745" s="1"/>
      <c r="E745" s="1"/>
      <c r="P745" s="1"/>
    </row>
    <row r="746">
      <c r="A746" s="1"/>
      <c r="C746" s="1"/>
      <c r="D746" s="1"/>
      <c r="E746" s="1"/>
      <c r="P746" s="1"/>
    </row>
    <row r="747">
      <c r="A747" s="1"/>
      <c r="C747" s="1"/>
      <c r="D747" s="1"/>
      <c r="E747" s="1"/>
      <c r="P747" s="1"/>
    </row>
    <row r="748">
      <c r="A748" s="1"/>
      <c r="C748" s="1"/>
      <c r="D748" s="1"/>
      <c r="E748" s="1"/>
      <c r="P748" s="1"/>
    </row>
    <row r="749">
      <c r="A749" s="1"/>
      <c r="C749" s="1"/>
      <c r="D749" s="1"/>
      <c r="E749" s="1"/>
      <c r="P749" s="1"/>
    </row>
    <row r="750">
      <c r="A750" s="1"/>
      <c r="C750" s="1"/>
      <c r="D750" s="1"/>
      <c r="E750" s="1"/>
      <c r="P750" s="1"/>
    </row>
    <row r="751">
      <c r="A751" s="1"/>
      <c r="C751" s="1"/>
      <c r="D751" s="1"/>
      <c r="E751" s="1"/>
      <c r="P751" s="1"/>
    </row>
    <row r="752">
      <c r="A752" s="1"/>
      <c r="C752" s="1"/>
      <c r="D752" s="1"/>
      <c r="E752" s="1"/>
      <c r="P752" s="1"/>
    </row>
    <row r="753">
      <c r="A753" s="1"/>
      <c r="C753" s="1"/>
      <c r="D753" s="1"/>
      <c r="E753" s="1"/>
      <c r="P753" s="1"/>
    </row>
    <row r="754">
      <c r="A754" s="1"/>
      <c r="C754" s="1"/>
      <c r="D754" s="1"/>
      <c r="E754" s="1"/>
      <c r="P754" s="1"/>
    </row>
    <row r="755">
      <c r="A755" s="1"/>
      <c r="C755" s="1"/>
      <c r="D755" s="1"/>
      <c r="E755" s="1"/>
      <c r="P755" s="1"/>
    </row>
    <row r="756">
      <c r="A756" s="1"/>
      <c r="C756" s="1"/>
      <c r="D756" s="1"/>
      <c r="E756" s="1"/>
      <c r="P756" s="1"/>
    </row>
    <row r="757">
      <c r="A757" s="1"/>
      <c r="C757" s="1"/>
      <c r="D757" s="1"/>
      <c r="E757" s="1"/>
      <c r="P757" s="1"/>
    </row>
    <row r="758">
      <c r="A758" s="1"/>
      <c r="C758" s="1"/>
      <c r="D758" s="1"/>
      <c r="E758" s="1"/>
      <c r="P758" s="1"/>
    </row>
    <row r="759">
      <c r="A759" s="1"/>
      <c r="C759" s="1"/>
      <c r="D759" s="1"/>
      <c r="E759" s="1"/>
      <c r="P759" s="1"/>
    </row>
    <row r="760">
      <c r="A760" s="1"/>
      <c r="C760" s="1"/>
      <c r="D760" s="1"/>
      <c r="E760" s="1"/>
      <c r="P760" s="1"/>
    </row>
    <row r="761">
      <c r="A761" s="1"/>
      <c r="C761" s="1"/>
      <c r="D761" s="1"/>
      <c r="E761" s="1"/>
      <c r="P761" s="1"/>
    </row>
    <row r="762">
      <c r="A762" s="1"/>
      <c r="C762" s="1"/>
      <c r="D762" s="1"/>
      <c r="E762" s="1"/>
      <c r="P762" s="1"/>
    </row>
    <row r="763">
      <c r="A763" s="1"/>
      <c r="C763" s="1"/>
      <c r="D763" s="1"/>
      <c r="E763" s="1"/>
      <c r="P763" s="1"/>
    </row>
    <row r="764">
      <c r="A764" s="1"/>
      <c r="C764" s="1"/>
      <c r="D764" s="1"/>
      <c r="E764" s="1"/>
      <c r="P764" s="1"/>
    </row>
    <row r="765">
      <c r="A765" s="1"/>
      <c r="C765" s="1"/>
      <c r="D765" s="1"/>
      <c r="E765" s="1"/>
      <c r="P765" s="1"/>
    </row>
    <row r="766">
      <c r="A766" s="1"/>
      <c r="C766" s="1"/>
      <c r="D766" s="1"/>
      <c r="E766" s="1"/>
      <c r="P766" s="1"/>
    </row>
    <row r="767">
      <c r="A767" s="1"/>
      <c r="C767" s="1"/>
      <c r="D767" s="1"/>
      <c r="E767" s="1"/>
      <c r="P767" s="1"/>
    </row>
    <row r="768">
      <c r="A768" s="1"/>
      <c r="C768" s="1"/>
      <c r="D768" s="1"/>
      <c r="E768" s="1"/>
      <c r="P768" s="1"/>
    </row>
    <row r="769">
      <c r="A769" s="1"/>
      <c r="C769" s="1"/>
      <c r="D769" s="1"/>
      <c r="E769" s="1"/>
      <c r="P769" s="1"/>
    </row>
    <row r="770">
      <c r="A770" s="1"/>
      <c r="C770" s="1"/>
      <c r="D770" s="1"/>
      <c r="E770" s="1"/>
      <c r="P770" s="1"/>
    </row>
    <row r="771">
      <c r="A771" s="1"/>
      <c r="C771" s="1"/>
      <c r="D771" s="1"/>
      <c r="E771" s="1"/>
      <c r="P771" s="1"/>
    </row>
    <row r="772">
      <c r="A772" s="1"/>
      <c r="C772" s="1"/>
      <c r="D772" s="1"/>
      <c r="E772" s="1"/>
      <c r="P772" s="1"/>
    </row>
    <row r="773">
      <c r="A773" s="1"/>
      <c r="C773" s="1"/>
      <c r="D773" s="1"/>
      <c r="E773" s="1"/>
      <c r="P773" s="1"/>
    </row>
    <row r="774">
      <c r="A774" s="1"/>
      <c r="C774" s="1"/>
      <c r="D774" s="1"/>
      <c r="E774" s="1"/>
      <c r="P774" s="1"/>
    </row>
    <row r="775">
      <c r="A775" s="1"/>
      <c r="C775" s="1"/>
      <c r="D775" s="1"/>
      <c r="E775" s="1"/>
      <c r="P775" s="1"/>
    </row>
    <row r="776">
      <c r="A776" s="1"/>
      <c r="C776" s="1"/>
      <c r="D776" s="1"/>
      <c r="E776" s="1"/>
      <c r="P776" s="1"/>
    </row>
    <row r="777">
      <c r="A777" s="1"/>
      <c r="C777" s="1"/>
      <c r="D777" s="1"/>
      <c r="E777" s="1"/>
      <c r="P777" s="1"/>
    </row>
    <row r="778">
      <c r="A778" s="1"/>
      <c r="C778" s="1"/>
      <c r="D778" s="1"/>
      <c r="E778" s="1"/>
      <c r="P778" s="1"/>
    </row>
    <row r="779">
      <c r="A779" s="1"/>
      <c r="C779" s="1"/>
      <c r="D779" s="1"/>
      <c r="E779" s="1"/>
      <c r="P779" s="1"/>
    </row>
    <row r="780">
      <c r="A780" s="1"/>
      <c r="C780" s="1"/>
      <c r="D780" s="1"/>
      <c r="E780" s="1"/>
      <c r="P780" s="1"/>
    </row>
    <row r="781">
      <c r="A781" s="1"/>
      <c r="C781" s="1"/>
      <c r="D781" s="1"/>
      <c r="E781" s="1"/>
      <c r="P781" s="1"/>
    </row>
    <row r="782">
      <c r="A782" s="1"/>
      <c r="C782" s="1"/>
      <c r="D782" s="1"/>
      <c r="E782" s="1"/>
      <c r="P782" s="1"/>
    </row>
    <row r="783">
      <c r="A783" s="1"/>
      <c r="C783" s="1"/>
      <c r="D783" s="1"/>
      <c r="E783" s="1"/>
      <c r="P783" s="1"/>
    </row>
    <row r="784">
      <c r="A784" s="1"/>
      <c r="C784" s="1"/>
      <c r="D784" s="1"/>
      <c r="E784" s="1"/>
      <c r="P784" s="1"/>
    </row>
    <row r="785">
      <c r="A785" s="1"/>
      <c r="C785" s="1"/>
      <c r="D785" s="1"/>
      <c r="E785" s="1"/>
      <c r="P785" s="1"/>
    </row>
    <row r="786">
      <c r="A786" s="1"/>
      <c r="C786" s="1"/>
      <c r="D786" s="1"/>
      <c r="E786" s="1"/>
      <c r="P786" s="1"/>
    </row>
    <row r="787">
      <c r="A787" s="1"/>
      <c r="C787" s="1"/>
      <c r="D787" s="1"/>
      <c r="E787" s="1"/>
      <c r="P787" s="1"/>
    </row>
    <row r="788">
      <c r="A788" s="1"/>
      <c r="C788" s="1"/>
      <c r="D788" s="1"/>
      <c r="E788" s="1"/>
      <c r="P788" s="1"/>
    </row>
    <row r="789">
      <c r="A789" s="1"/>
      <c r="C789" s="1"/>
      <c r="D789" s="1"/>
      <c r="E789" s="1"/>
      <c r="P789" s="1"/>
    </row>
    <row r="790">
      <c r="A790" s="1"/>
      <c r="C790" s="1"/>
      <c r="D790" s="1"/>
      <c r="E790" s="1"/>
      <c r="P790" s="1"/>
    </row>
    <row r="791">
      <c r="A791" s="1"/>
      <c r="C791" s="1"/>
      <c r="D791" s="1"/>
      <c r="E791" s="1"/>
      <c r="P791" s="1"/>
    </row>
    <row r="792">
      <c r="A792" s="1"/>
      <c r="C792" s="1"/>
      <c r="D792" s="1"/>
      <c r="E792" s="1"/>
      <c r="P792" s="1"/>
    </row>
    <row r="793">
      <c r="A793" s="1"/>
      <c r="C793" s="1"/>
      <c r="D793" s="1"/>
      <c r="E793" s="1"/>
      <c r="P793" s="1"/>
    </row>
    <row r="794">
      <c r="A794" s="1"/>
      <c r="C794" s="1"/>
      <c r="D794" s="1"/>
      <c r="E794" s="1"/>
      <c r="P794" s="1"/>
    </row>
    <row r="795">
      <c r="A795" s="1"/>
      <c r="C795" s="1"/>
      <c r="D795" s="1"/>
      <c r="E795" s="1"/>
      <c r="P795" s="1"/>
    </row>
    <row r="796">
      <c r="A796" s="1"/>
      <c r="C796" s="1"/>
      <c r="D796" s="1"/>
      <c r="E796" s="1"/>
      <c r="P796" s="1"/>
    </row>
    <row r="797">
      <c r="A797" s="1"/>
      <c r="C797" s="1"/>
      <c r="D797" s="1"/>
      <c r="E797" s="1"/>
      <c r="P797" s="1"/>
    </row>
    <row r="798">
      <c r="A798" s="1"/>
      <c r="C798" s="1"/>
      <c r="D798" s="1"/>
      <c r="E798" s="1"/>
      <c r="P798" s="1"/>
    </row>
    <row r="799">
      <c r="A799" s="1"/>
      <c r="C799" s="1"/>
      <c r="D799" s="1"/>
      <c r="E799" s="1"/>
      <c r="P799" s="1"/>
    </row>
    <row r="800">
      <c r="A800" s="1"/>
      <c r="C800" s="1"/>
      <c r="D800" s="1"/>
      <c r="E800" s="1"/>
      <c r="P800" s="1"/>
    </row>
    <row r="801">
      <c r="A801" s="1"/>
      <c r="C801" s="1"/>
      <c r="D801" s="1"/>
      <c r="E801" s="1"/>
      <c r="P801" s="1"/>
    </row>
    <row r="802">
      <c r="A802" s="1"/>
      <c r="C802" s="1"/>
      <c r="D802" s="1"/>
      <c r="E802" s="1"/>
      <c r="P802" s="1"/>
    </row>
    <row r="803">
      <c r="A803" s="1"/>
      <c r="C803" s="1"/>
      <c r="D803" s="1"/>
      <c r="E803" s="1"/>
      <c r="P803" s="1"/>
    </row>
    <row r="804">
      <c r="A804" s="1"/>
      <c r="C804" s="1"/>
      <c r="D804" s="1"/>
      <c r="E804" s="1"/>
      <c r="P804" s="1"/>
    </row>
    <row r="805">
      <c r="A805" s="1"/>
      <c r="C805" s="1"/>
      <c r="D805" s="1"/>
      <c r="E805" s="1"/>
      <c r="P805" s="1"/>
    </row>
    <row r="806">
      <c r="A806" s="1"/>
      <c r="C806" s="1"/>
      <c r="D806" s="1"/>
      <c r="E806" s="1"/>
      <c r="P806" s="1"/>
    </row>
    <row r="807">
      <c r="A807" s="1"/>
      <c r="C807" s="1"/>
      <c r="D807" s="1"/>
      <c r="E807" s="1"/>
      <c r="P807" s="1"/>
    </row>
    <row r="808">
      <c r="A808" s="1"/>
      <c r="C808" s="1"/>
      <c r="D808" s="1"/>
      <c r="E808" s="1"/>
      <c r="P808" s="1"/>
    </row>
    <row r="809">
      <c r="A809" s="1"/>
      <c r="C809" s="1"/>
      <c r="D809" s="1"/>
      <c r="E809" s="1"/>
      <c r="P809" s="1"/>
    </row>
    <row r="810">
      <c r="A810" s="1"/>
      <c r="C810" s="1"/>
      <c r="D810" s="1"/>
      <c r="E810" s="1"/>
      <c r="P810" s="1"/>
    </row>
    <row r="811">
      <c r="A811" s="1"/>
      <c r="C811" s="1"/>
      <c r="D811" s="1"/>
      <c r="E811" s="1"/>
      <c r="P811" s="1"/>
    </row>
    <row r="812">
      <c r="A812" s="1"/>
      <c r="C812" s="1"/>
      <c r="D812" s="1"/>
      <c r="E812" s="1"/>
      <c r="P812" s="1"/>
    </row>
    <row r="813">
      <c r="A813" s="1"/>
      <c r="C813" s="1"/>
      <c r="D813" s="1"/>
      <c r="E813" s="1"/>
      <c r="P813" s="1"/>
    </row>
    <row r="814">
      <c r="A814" s="1"/>
      <c r="C814" s="1"/>
      <c r="D814" s="1"/>
      <c r="E814" s="1"/>
      <c r="P814" s="1"/>
    </row>
    <row r="815">
      <c r="A815" s="1"/>
      <c r="C815" s="1"/>
      <c r="D815" s="1"/>
      <c r="E815" s="1"/>
      <c r="P815" s="1"/>
    </row>
    <row r="816">
      <c r="A816" s="1"/>
      <c r="C816" s="1"/>
      <c r="D816" s="1"/>
      <c r="E816" s="1"/>
      <c r="P816" s="1"/>
    </row>
    <row r="817">
      <c r="A817" s="1"/>
      <c r="C817" s="1"/>
      <c r="D817" s="1"/>
      <c r="E817" s="1"/>
      <c r="P817" s="1"/>
    </row>
    <row r="818">
      <c r="A818" s="1"/>
      <c r="C818" s="1"/>
      <c r="D818" s="1"/>
      <c r="E818" s="1"/>
      <c r="P818" s="1"/>
    </row>
    <row r="819">
      <c r="A819" s="1"/>
      <c r="C819" s="1"/>
      <c r="D819" s="1"/>
      <c r="E819" s="1"/>
      <c r="P819" s="1"/>
    </row>
    <row r="820">
      <c r="A820" s="1"/>
      <c r="C820" s="1"/>
      <c r="D820" s="1"/>
      <c r="E820" s="1"/>
      <c r="P820" s="1"/>
    </row>
    <row r="821">
      <c r="A821" s="1"/>
      <c r="C821" s="1"/>
      <c r="D821" s="1"/>
      <c r="E821" s="1"/>
      <c r="P821" s="1"/>
    </row>
    <row r="822">
      <c r="A822" s="1"/>
      <c r="C822" s="1"/>
      <c r="D822" s="1"/>
      <c r="E822" s="1"/>
      <c r="P822" s="1"/>
    </row>
    <row r="823">
      <c r="A823" s="1"/>
      <c r="C823" s="1"/>
      <c r="D823" s="1"/>
      <c r="E823" s="1"/>
      <c r="P823" s="1"/>
    </row>
    <row r="824">
      <c r="A824" s="1"/>
      <c r="C824" s="1"/>
      <c r="D824" s="1"/>
      <c r="E824" s="1"/>
      <c r="P824" s="1"/>
    </row>
    <row r="825">
      <c r="A825" s="1"/>
      <c r="C825" s="1"/>
      <c r="D825" s="1"/>
      <c r="E825" s="1"/>
      <c r="P825" s="1"/>
    </row>
    <row r="826">
      <c r="A826" s="1"/>
      <c r="C826" s="1"/>
      <c r="D826" s="1"/>
      <c r="E826" s="1"/>
      <c r="P826" s="1"/>
    </row>
    <row r="827">
      <c r="A827" s="1"/>
      <c r="C827" s="1"/>
      <c r="D827" s="1"/>
      <c r="E827" s="1"/>
      <c r="P827" s="1"/>
    </row>
    <row r="828">
      <c r="A828" s="1"/>
      <c r="C828" s="1"/>
      <c r="D828" s="1"/>
      <c r="E828" s="1"/>
      <c r="P828" s="1"/>
    </row>
    <row r="829">
      <c r="A829" s="1"/>
      <c r="C829" s="1"/>
      <c r="D829" s="1"/>
      <c r="E829" s="1"/>
      <c r="P829" s="1"/>
    </row>
    <row r="830">
      <c r="A830" s="1"/>
      <c r="C830" s="1"/>
      <c r="D830" s="1"/>
      <c r="E830" s="1"/>
      <c r="P830" s="1"/>
    </row>
    <row r="831">
      <c r="A831" s="1"/>
      <c r="C831" s="1"/>
      <c r="D831" s="1"/>
      <c r="E831" s="1"/>
      <c r="P831" s="1"/>
    </row>
    <row r="832">
      <c r="A832" s="1"/>
      <c r="C832" s="1"/>
      <c r="D832" s="1"/>
      <c r="E832" s="1"/>
      <c r="P832" s="1"/>
    </row>
    <row r="833">
      <c r="A833" s="1"/>
      <c r="C833" s="1"/>
      <c r="D833" s="1"/>
      <c r="E833" s="1"/>
      <c r="P833" s="1"/>
    </row>
    <row r="834">
      <c r="A834" s="1"/>
      <c r="C834" s="1"/>
      <c r="D834" s="1"/>
      <c r="E834" s="1"/>
      <c r="P834" s="1"/>
    </row>
    <row r="835">
      <c r="A835" s="1"/>
      <c r="C835" s="1"/>
      <c r="D835" s="1"/>
      <c r="E835" s="1"/>
      <c r="P835" s="1"/>
    </row>
    <row r="836">
      <c r="A836" s="1"/>
      <c r="C836" s="1"/>
      <c r="D836" s="1"/>
      <c r="E836" s="1"/>
      <c r="P836" s="1"/>
    </row>
    <row r="837">
      <c r="A837" s="1"/>
      <c r="C837" s="1"/>
      <c r="D837" s="1"/>
      <c r="E837" s="1"/>
      <c r="P837" s="1"/>
    </row>
    <row r="838">
      <c r="A838" s="1"/>
      <c r="C838" s="1"/>
      <c r="D838" s="1"/>
      <c r="E838" s="1"/>
      <c r="P838" s="1"/>
    </row>
    <row r="839">
      <c r="A839" s="1"/>
      <c r="C839" s="1"/>
      <c r="D839" s="1"/>
      <c r="E839" s="1"/>
      <c r="P839" s="1"/>
    </row>
    <row r="840">
      <c r="A840" s="1"/>
      <c r="C840" s="1"/>
      <c r="D840" s="1"/>
      <c r="E840" s="1"/>
      <c r="P840" s="1"/>
    </row>
    <row r="841">
      <c r="A841" s="1"/>
      <c r="C841" s="1"/>
      <c r="D841" s="1"/>
      <c r="E841" s="1"/>
      <c r="P841" s="1"/>
    </row>
    <row r="842">
      <c r="A842" s="1"/>
      <c r="C842" s="1"/>
      <c r="D842" s="1"/>
      <c r="E842" s="1"/>
      <c r="P842" s="1"/>
    </row>
    <row r="843">
      <c r="A843" s="1"/>
      <c r="C843" s="1"/>
      <c r="D843" s="1"/>
      <c r="E843" s="1"/>
      <c r="P843" s="1"/>
    </row>
    <row r="844">
      <c r="A844" s="1"/>
      <c r="C844" s="1"/>
      <c r="D844" s="1"/>
      <c r="E844" s="1"/>
      <c r="P844" s="1"/>
    </row>
    <row r="845">
      <c r="A845" s="1"/>
      <c r="C845" s="1"/>
      <c r="D845" s="1"/>
      <c r="E845" s="1"/>
      <c r="P845" s="1"/>
    </row>
    <row r="846">
      <c r="A846" s="1"/>
      <c r="C846" s="1"/>
      <c r="D846" s="1"/>
      <c r="E846" s="1"/>
      <c r="P846" s="1"/>
    </row>
    <row r="847">
      <c r="A847" s="1"/>
      <c r="C847" s="1"/>
      <c r="D847" s="1"/>
      <c r="E847" s="1"/>
      <c r="P847" s="1"/>
    </row>
    <row r="848">
      <c r="A848" s="1"/>
      <c r="C848" s="1"/>
      <c r="D848" s="1"/>
      <c r="E848" s="1"/>
      <c r="P848" s="1"/>
    </row>
    <row r="849">
      <c r="A849" s="1"/>
      <c r="C849" s="1"/>
      <c r="D849" s="1"/>
      <c r="E849" s="1"/>
      <c r="P849" s="1"/>
    </row>
    <row r="850">
      <c r="A850" s="1"/>
      <c r="C850" s="1"/>
      <c r="D850" s="1"/>
      <c r="E850" s="1"/>
      <c r="P850" s="1"/>
    </row>
    <row r="851">
      <c r="A851" s="1"/>
      <c r="C851" s="1"/>
      <c r="D851" s="1"/>
      <c r="E851" s="1"/>
      <c r="P851" s="1"/>
    </row>
    <row r="852">
      <c r="A852" s="1"/>
      <c r="C852" s="1"/>
      <c r="D852" s="1"/>
      <c r="E852" s="1"/>
      <c r="P852" s="1"/>
    </row>
    <row r="853">
      <c r="A853" s="1"/>
      <c r="C853" s="1"/>
      <c r="D853" s="1"/>
      <c r="E853" s="1"/>
      <c r="P853" s="1"/>
    </row>
    <row r="854">
      <c r="A854" s="1"/>
      <c r="C854" s="1"/>
      <c r="D854" s="1"/>
      <c r="E854" s="1"/>
      <c r="P854" s="1"/>
    </row>
    <row r="855">
      <c r="A855" s="1"/>
      <c r="C855" s="1"/>
      <c r="D855" s="1"/>
      <c r="E855" s="1"/>
      <c r="P855" s="1"/>
    </row>
    <row r="856">
      <c r="A856" s="1"/>
      <c r="C856" s="1"/>
      <c r="D856" s="1"/>
      <c r="E856" s="1"/>
      <c r="P856" s="1"/>
    </row>
    <row r="857">
      <c r="A857" s="1"/>
      <c r="C857" s="1"/>
      <c r="D857" s="1"/>
      <c r="E857" s="1"/>
      <c r="P857" s="1"/>
    </row>
    <row r="858">
      <c r="A858" s="1"/>
      <c r="C858" s="1"/>
      <c r="D858" s="1"/>
      <c r="E858" s="1"/>
      <c r="P858" s="1"/>
    </row>
    <row r="859">
      <c r="A859" s="1"/>
      <c r="C859" s="1"/>
      <c r="D859" s="1"/>
      <c r="E859" s="1"/>
      <c r="P859" s="1"/>
    </row>
    <row r="860">
      <c r="A860" s="1"/>
      <c r="C860" s="1"/>
      <c r="D860" s="1"/>
      <c r="E860" s="1"/>
      <c r="P860" s="1"/>
    </row>
    <row r="861">
      <c r="A861" s="1"/>
      <c r="C861" s="1"/>
      <c r="D861" s="1"/>
      <c r="E861" s="1"/>
      <c r="P861" s="1"/>
    </row>
    <row r="862">
      <c r="A862" s="1"/>
      <c r="C862" s="1"/>
      <c r="D862" s="1"/>
      <c r="E862" s="1"/>
      <c r="P862" s="1"/>
    </row>
    <row r="863">
      <c r="A863" s="1"/>
      <c r="C863" s="1"/>
      <c r="D863" s="1"/>
      <c r="E863" s="1"/>
      <c r="P863" s="1"/>
    </row>
    <row r="864">
      <c r="A864" s="1"/>
      <c r="C864" s="1"/>
      <c r="D864" s="1"/>
      <c r="E864" s="1"/>
      <c r="P864" s="1"/>
    </row>
    <row r="865">
      <c r="A865" s="1"/>
      <c r="C865" s="1"/>
      <c r="D865" s="1"/>
      <c r="E865" s="1"/>
      <c r="P865" s="1"/>
    </row>
    <row r="866">
      <c r="A866" s="1"/>
      <c r="C866" s="1"/>
      <c r="D866" s="1"/>
      <c r="E866" s="1"/>
      <c r="P866" s="1"/>
    </row>
    <row r="867">
      <c r="A867" s="1"/>
      <c r="C867" s="1"/>
      <c r="D867" s="1"/>
      <c r="E867" s="1"/>
      <c r="P867" s="1"/>
    </row>
    <row r="868">
      <c r="A868" s="1"/>
      <c r="C868" s="1"/>
      <c r="D868" s="1"/>
      <c r="E868" s="1"/>
      <c r="P868" s="1"/>
    </row>
    <row r="869">
      <c r="A869" s="1"/>
      <c r="C869" s="1"/>
      <c r="D869" s="1"/>
      <c r="E869" s="1"/>
      <c r="P869" s="1"/>
    </row>
    <row r="870">
      <c r="A870" s="1"/>
      <c r="C870" s="1"/>
      <c r="D870" s="1"/>
      <c r="E870" s="1"/>
      <c r="P870" s="1"/>
    </row>
    <row r="871">
      <c r="A871" s="1"/>
      <c r="C871" s="1"/>
      <c r="D871" s="1"/>
      <c r="E871" s="1"/>
      <c r="P871" s="1"/>
    </row>
    <row r="872">
      <c r="A872" s="1"/>
      <c r="C872" s="1"/>
      <c r="D872" s="1"/>
      <c r="E872" s="1"/>
      <c r="P872" s="1"/>
    </row>
    <row r="873">
      <c r="A873" s="1"/>
      <c r="C873" s="1"/>
      <c r="D873" s="1"/>
      <c r="E873" s="1"/>
      <c r="P873" s="1"/>
    </row>
    <row r="874">
      <c r="A874" s="1"/>
      <c r="C874" s="1"/>
      <c r="D874" s="1"/>
      <c r="E874" s="1"/>
      <c r="P874" s="1"/>
    </row>
    <row r="875">
      <c r="A875" s="1"/>
      <c r="C875" s="1"/>
      <c r="D875" s="1"/>
      <c r="E875" s="1"/>
      <c r="P875" s="1"/>
    </row>
    <row r="876">
      <c r="A876" s="1"/>
      <c r="C876" s="1"/>
      <c r="D876" s="1"/>
      <c r="E876" s="1"/>
      <c r="P876" s="1"/>
    </row>
    <row r="877">
      <c r="A877" s="1"/>
      <c r="C877" s="1"/>
      <c r="D877" s="1"/>
      <c r="E877" s="1"/>
      <c r="P877" s="1"/>
    </row>
    <row r="878">
      <c r="A878" s="1"/>
      <c r="C878" s="1"/>
      <c r="D878" s="1"/>
      <c r="E878" s="1"/>
      <c r="P878" s="1"/>
    </row>
    <row r="879">
      <c r="A879" s="1"/>
      <c r="C879" s="1"/>
      <c r="D879" s="1"/>
      <c r="E879" s="1"/>
      <c r="P879" s="1"/>
    </row>
    <row r="880">
      <c r="A880" s="1"/>
      <c r="C880" s="1"/>
      <c r="D880" s="1"/>
      <c r="E880" s="1"/>
      <c r="P880" s="1"/>
    </row>
    <row r="881">
      <c r="A881" s="1"/>
      <c r="C881" s="1"/>
      <c r="D881" s="1"/>
      <c r="E881" s="1"/>
      <c r="P881" s="1"/>
    </row>
    <row r="882">
      <c r="A882" s="1"/>
      <c r="C882" s="1"/>
      <c r="D882" s="1"/>
      <c r="E882" s="1"/>
      <c r="P882" s="1"/>
    </row>
    <row r="883">
      <c r="A883" s="1"/>
      <c r="C883" s="1"/>
      <c r="D883" s="1"/>
      <c r="E883" s="1"/>
      <c r="P883" s="1"/>
    </row>
    <row r="884">
      <c r="A884" s="1"/>
      <c r="C884" s="1"/>
      <c r="D884" s="1"/>
      <c r="E884" s="1"/>
      <c r="P884" s="1"/>
    </row>
    <row r="885">
      <c r="A885" s="1"/>
      <c r="C885" s="1"/>
      <c r="D885" s="1"/>
      <c r="E885" s="1"/>
      <c r="P885" s="1"/>
    </row>
    <row r="886">
      <c r="A886" s="1"/>
      <c r="C886" s="1"/>
      <c r="D886" s="1"/>
      <c r="E886" s="1"/>
      <c r="P886" s="1"/>
    </row>
    <row r="887">
      <c r="A887" s="1"/>
      <c r="C887" s="1"/>
      <c r="D887" s="1"/>
      <c r="E887" s="1"/>
      <c r="P887" s="1"/>
    </row>
    <row r="888">
      <c r="A888" s="1"/>
      <c r="C888" s="1"/>
      <c r="D888" s="1"/>
      <c r="E888" s="1"/>
      <c r="P888" s="1"/>
    </row>
    <row r="889">
      <c r="A889" s="1"/>
      <c r="C889" s="1"/>
      <c r="D889" s="1"/>
      <c r="E889" s="1"/>
      <c r="P889" s="1"/>
    </row>
    <row r="890">
      <c r="A890" s="1"/>
      <c r="C890" s="1"/>
      <c r="D890" s="1"/>
      <c r="E890" s="1"/>
      <c r="P890" s="1"/>
    </row>
    <row r="891">
      <c r="A891" s="1"/>
      <c r="C891" s="1"/>
      <c r="D891" s="1"/>
      <c r="E891" s="1"/>
      <c r="P891" s="1"/>
    </row>
    <row r="892">
      <c r="A892" s="1"/>
      <c r="C892" s="1"/>
      <c r="D892" s="1"/>
      <c r="E892" s="1"/>
      <c r="P892" s="1"/>
    </row>
    <row r="893">
      <c r="A893" s="1"/>
      <c r="C893" s="1"/>
      <c r="D893" s="1"/>
      <c r="E893" s="1"/>
      <c r="P893" s="1"/>
    </row>
    <row r="894">
      <c r="A894" s="1"/>
      <c r="C894" s="1"/>
      <c r="D894" s="1"/>
      <c r="E894" s="1"/>
      <c r="P894" s="1"/>
    </row>
    <row r="895">
      <c r="A895" s="1"/>
      <c r="C895" s="1"/>
      <c r="D895" s="1"/>
      <c r="E895" s="1"/>
      <c r="P895" s="1"/>
    </row>
    <row r="896">
      <c r="A896" s="1"/>
      <c r="C896" s="1"/>
      <c r="D896" s="1"/>
      <c r="E896" s="1"/>
      <c r="P896" s="1"/>
    </row>
    <row r="897">
      <c r="A897" s="1"/>
      <c r="C897" s="1"/>
      <c r="D897" s="1"/>
      <c r="E897" s="1"/>
      <c r="P897" s="1"/>
    </row>
    <row r="898">
      <c r="A898" s="1"/>
      <c r="C898" s="1"/>
      <c r="D898" s="1"/>
      <c r="E898" s="1"/>
      <c r="P898" s="1"/>
    </row>
    <row r="899">
      <c r="A899" s="1"/>
      <c r="C899" s="1"/>
      <c r="D899" s="1"/>
      <c r="E899" s="1"/>
      <c r="P899" s="1"/>
    </row>
    <row r="900">
      <c r="A900" s="1"/>
      <c r="C900" s="1"/>
      <c r="D900" s="1"/>
      <c r="E900" s="1"/>
      <c r="P900" s="1"/>
    </row>
    <row r="901">
      <c r="A901" s="1"/>
      <c r="C901" s="1"/>
      <c r="D901" s="1"/>
      <c r="E901" s="1"/>
      <c r="P901" s="1"/>
    </row>
    <row r="902">
      <c r="A902" s="1"/>
      <c r="C902" s="1"/>
      <c r="D902" s="1"/>
      <c r="E902" s="1"/>
      <c r="P902" s="1"/>
    </row>
    <row r="903">
      <c r="A903" s="1"/>
      <c r="C903" s="1"/>
      <c r="D903" s="1"/>
      <c r="E903" s="1"/>
      <c r="P903" s="1"/>
    </row>
    <row r="904">
      <c r="A904" s="1"/>
      <c r="C904" s="1"/>
      <c r="D904" s="1"/>
      <c r="E904" s="1"/>
      <c r="P904" s="1"/>
    </row>
    <row r="905">
      <c r="A905" s="1"/>
      <c r="C905" s="1"/>
      <c r="D905" s="1"/>
      <c r="E905" s="1"/>
      <c r="P905" s="1"/>
    </row>
    <row r="906">
      <c r="A906" s="1"/>
      <c r="C906" s="1"/>
      <c r="D906" s="1"/>
      <c r="E906" s="1"/>
      <c r="P906" s="1"/>
    </row>
    <row r="907">
      <c r="A907" s="1"/>
      <c r="C907" s="1"/>
      <c r="D907" s="1"/>
      <c r="E907" s="1"/>
      <c r="P907" s="1"/>
    </row>
    <row r="908">
      <c r="A908" s="1"/>
      <c r="C908" s="1"/>
      <c r="D908" s="1"/>
      <c r="E908" s="1"/>
      <c r="P908" s="1"/>
    </row>
    <row r="909">
      <c r="A909" s="1"/>
      <c r="C909" s="1"/>
      <c r="D909" s="1"/>
      <c r="E909" s="1"/>
      <c r="P909" s="1"/>
    </row>
    <row r="910">
      <c r="A910" s="1"/>
      <c r="C910" s="1"/>
      <c r="D910" s="1"/>
      <c r="E910" s="1"/>
      <c r="P910" s="1"/>
    </row>
    <row r="911">
      <c r="A911" s="1"/>
      <c r="C911" s="1"/>
      <c r="D911" s="1"/>
      <c r="E911" s="1"/>
      <c r="P911" s="1"/>
    </row>
    <row r="912">
      <c r="A912" s="1"/>
      <c r="C912" s="1"/>
      <c r="D912" s="1"/>
      <c r="E912" s="1"/>
      <c r="P912" s="1"/>
    </row>
    <row r="913">
      <c r="A913" s="1"/>
      <c r="C913" s="1"/>
      <c r="D913" s="1"/>
      <c r="E913" s="1"/>
      <c r="P913" s="1"/>
    </row>
    <row r="914">
      <c r="A914" s="1"/>
      <c r="C914" s="1"/>
      <c r="D914" s="1"/>
      <c r="E914" s="1"/>
      <c r="P914" s="1"/>
    </row>
    <row r="915">
      <c r="A915" s="1"/>
      <c r="C915" s="1"/>
      <c r="D915" s="1"/>
      <c r="E915" s="1"/>
      <c r="P915" s="1"/>
    </row>
    <row r="916">
      <c r="A916" s="1"/>
      <c r="C916" s="1"/>
      <c r="D916" s="1"/>
      <c r="E916" s="1"/>
      <c r="P916" s="1"/>
    </row>
    <row r="917">
      <c r="A917" s="1"/>
      <c r="C917" s="1"/>
      <c r="D917" s="1"/>
      <c r="E917" s="1"/>
      <c r="P917" s="1"/>
    </row>
    <row r="918">
      <c r="A918" s="1"/>
      <c r="C918" s="1"/>
      <c r="D918" s="1"/>
      <c r="E918" s="1"/>
      <c r="P918" s="1"/>
    </row>
    <row r="919">
      <c r="A919" s="1"/>
      <c r="C919" s="1"/>
      <c r="D919" s="1"/>
      <c r="E919" s="1"/>
      <c r="P919" s="1"/>
    </row>
    <row r="920">
      <c r="A920" s="1"/>
      <c r="C920" s="1"/>
      <c r="D920" s="1"/>
      <c r="E920" s="1"/>
      <c r="P920" s="1"/>
    </row>
    <row r="921">
      <c r="A921" s="1"/>
      <c r="C921" s="1"/>
      <c r="D921" s="1"/>
      <c r="E921" s="1"/>
      <c r="P921" s="1"/>
    </row>
    <row r="922">
      <c r="A922" s="1"/>
      <c r="C922" s="1"/>
      <c r="D922" s="1"/>
      <c r="E922" s="1"/>
      <c r="P922" s="1"/>
    </row>
    <row r="923">
      <c r="A923" s="1"/>
      <c r="C923" s="1"/>
      <c r="D923" s="1"/>
      <c r="E923" s="1"/>
      <c r="P923" s="1"/>
    </row>
    <row r="924">
      <c r="A924" s="1"/>
      <c r="C924" s="1"/>
      <c r="D924" s="1"/>
      <c r="E924" s="1"/>
      <c r="P924" s="1"/>
    </row>
    <row r="925">
      <c r="A925" s="1"/>
      <c r="C925" s="1"/>
      <c r="D925" s="1"/>
      <c r="E925" s="1"/>
      <c r="P925" s="1"/>
    </row>
    <row r="926">
      <c r="A926" s="1"/>
      <c r="C926" s="1"/>
      <c r="D926" s="1"/>
      <c r="E926" s="1"/>
      <c r="P926" s="1"/>
    </row>
    <row r="927">
      <c r="A927" s="1"/>
      <c r="C927" s="1"/>
      <c r="D927" s="1"/>
      <c r="E927" s="1"/>
      <c r="P927" s="1"/>
    </row>
    <row r="928">
      <c r="A928" s="1"/>
      <c r="C928" s="1"/>
      <c r="D928" s="1"/>
      <c r="E928" s="1"/>
      <c r="P928" s="1"/>
    </row>
    <row r="929">
      <c r="A929" s="1"/>
      <c r="C929" s="1"/>
      <c r="D929" s="1"/>
      <c r="E929" s="1"/>
      <c r="P929" s="1"/>
    </row>
    <row r="930">
      <c r="A930" s="1"/>
      <c r="C930" s="1"/>
      <c r="D930" s="1"/>
      <c r="E930" s="1"/>
      <c r="P930" s="1"/>
    </row>
    <row r="931">
      <c r="A931" s="1"/>
      <c r="C931" s="1"/>
      <c r="D931" s="1"/>
      <c r="E931" s="1"/>
      <c r="P931" s="1"/>
    </row>
    <row r="932">
      <c r="A932" s="1"/>
      <c r="C932" s="1"/>
      <c r="D932" s="1"/>
      <c r="E932" s="1"/>
      <c r="P932" s="1"/>
    </row>
    <row r="933">
      <c r="A933" s="1"/>
      <c r="C933" s="1"/>
      <c r="D933" s="1"/>
      <c r="E933" s="1"/>
      <c r="P933" s="1"/>
    </row>
    <row r="934">
      <c r="A934" s="1"/>
      <c r="C934" s="1"/>
      <c r="D934" s="1"/>
      <c r="E934" s="1"/>
      <c r="P934" s="1"/>
    </row>
    <row r="935">
      <c r="A935" s="1"/>
      <c r="C935" s="1"/>
      <c r="D935" s="1"/>
      <c r="E935" s="1"/>
      <c r="P935" s="1"/>
    </row>
    <row r="936">
      <c r="A936" s="1"/>
      <c r="C936" s="1"/>
      <c r="D936" s="1"/>
      <c r="E936" s="1"/>
      <c r="P936" s="1"/>
    </row>
    <row r="937">
      <c r="A937" s="1"/>
      <c r="C937" s="1"/>
      <c r="D937" s="1"/>
      <c r="E937" s="1"/>
      <c r="P937" s="1"/>
    </row>
    <row r="938">
      <c r="A938" s="1"/>
      <c r="C938" s="1"/>
      <c r="D938" s="1"/>
      <c r="E938" s="1"/>
      <c r="P938" s="1"/>
    </row>
    <row r="939">
      <c r="A939" s="1"/>
      <c r="C939" s="1"/>
      <c r="D939" s="1"/>
      <c r="E939" s="1"/>
      <c r="P939" s="1"/>
    </row>
    <row r="940">
      <c r="A940" s="1"/>
      <c r="C940" s="1"/>
      <c r="D940" s="1"/>
      <c r="E940" s="1"/>
      <c r="P940" s="1"/>
    </row>
    <row r="941">
      <c r="A941" s="1"/>
      <c r="C941" s="1"/>
      <c r="D941" s="1"/>
      <c r="E941" s="1"/>
      <c r="P941" s="1"/>
    </row>
    <row r="942">
      <c r="A942" s="1"/>
      <c r="C942" s="1"/>
      <c r="D942" s="1"/>
      <c r="E942" s="1"/>
      <c r="P942" s="1"/>
    </row>
    <row r="943">
      <c r="A943" s="1"/>
      <c r="C943" s="1"/>
      <c r="D943" s="1"/>
      <c r="E943" s="1"/>
      <c r="P943" s="1"/>
    </row>
    <row r="944">
      <c r="A944" s="1"/>
      <c r="C944" s="1"/>
      <c r="D944" s="1"/>
      <c r="E944" s="1"/>
      <c r="P944" s="1"/>
    </row>
    <row r="945">
      <c r="A945" s="1"/>
      <c r="C945" s="1"/>
      <c r="D945" s="1"/>
      <c r="E945" s="1"/>
      <c r="P945" s="1"/>
    </row>
    <row r="946">
      <c r="A946" s="1"/>
      <c r="C946" s="1"/>
      <c r="D946" s="1"/>
      <c r="E946" s="1"/>
      <c r="P946" s="1"/>
    </row>
    <row r="947">
      <c r="A947" s="1"/>
      <c r="C947" s="1"/>
      <c r="D947" s="1"/>
      <c r="E947" s="1"/>
      <c r="P947" s="1"/>
    </row>
    <row r="948">
      <c r="A948" s="1"/>
      <c r="C948" s="1"/>
      <c r="D948" s="1"/>
      <c r="E948" s="1"/>
      <c r="P948" s="1"/>
    </row>
    <row r="949">
      <c r="A949" s="1"/>
      <c r="C949" s="1"/>
      <c r="D949" s="1"/>
      <c r="E949" s="1"/>
      <c r="P949" s="1"/>
    </row>
    <row r="950">
      <c r="A950" s="1"/>
      <c r="C950" s="1"/>
      <c r="D950" s="1"/>
      <c r="E950" s="1"/>
      <c r="P950" s="1"/>
    </row>
    <row r="951">
      <c r="A951" s="1"/>
      <c r="C951" s="1"/>
      <c r="D951" s="1"/>
      <c r="E951" s="1"/>
      <c r="P951" s="1"/>
    </row>
    <row r="952">
      <c r="A952" s="1"/>
      <c r="C952" s="1"/>
      <c r="D952" s="1"/>
      <c r="E952" s="1"/>
      <c r="P952" s="1"/>
    </row>
    <row r="953">
      <c r="A953" s="1"/>
      <c r="C953" s="1"/>
      <c r="D953" s="1"/>
      <c r="E953" s="1"/>
      <c r="P953" s="1"/>
    </row>
    <row r="954">
      <c r="A954" s="1"/>
      <c r="C954" s="1"/>
      <c r="D954" s="1"/>
      <c r="E954" s="1"/>
      <c r="P954" s="1"/>
    </row>
    <row r="955">
      <c r="A955" s="1"/>
      <c r="C955" s="1"/>
      <c r="D955" s="1"/>
      <c r="E955" s="1"/>
      <c r="P955" s="1"/>
    </row>
    <row r="956">
      <c r="A956" s="1"/>
      <c r="C956" s="1"/>
      <c r="D956" s="1"/>
      <c r="E956" s="1"/>
      <c r="P956" s="1"/>
    </row>
    <row r="957">
      <c r="A957" s="1"/>
      <c r="C957" s="1"/>
      <c r="D957" s="1"/>
      <c r="E957" s="1"/>
      <c r="P957" s="1"/>
    </row>
    <row r="958">
      <c r="A958" s="1"/>
      <c r="C958" s="1"/>
      <c r="D958" s="1"/>
      <c r="E958" s="1"/>
      <c r="P958" s="1"/>
    </row>
    <row r="959">
      <c r="A959" s="1"/>
      <c r="C959" s="1"/>
      <c r="D959" s="1"/>
      <c r="E959" s="1"/>
      <c r="P959" s="1"/>
    </row>
    <row r="960">
      <c r="A960" s="1"/>
      <c r="C960" s="1"/>
      <c r="D960" s="1"/>
      <c r="E960" s="1"/>
      <c r="P960" s="1"/>
    </row>
    <row r="961">
      <c r="A961" s="1"/>
      <c r="C961" s="1"/>
      <c r="D961" s="1"/>
      <c r="E961" s="1"/>
      <c r="P961" s="1"/>
    </row>
    <row r="962">
      <c r="A962" s="1"/>
      <c r="C962" s="1"/>
      <c r="D962" s="1"/>
      <c r="E962" s="1"/>
      <c r="P962" s="1"/>
    </row>
    <row r="963">
      <c r="A963" s="1"/>
      <c r="C963" s="1"/>
      <c r="D963" s="1"/>
      <c r="E963" s="1"/>
      <c r="P963" s="1"/>
    </row>
    <row r="964">
      <c r="A964" s="1"/>
      <c r="C964" s="1"/>
      <c r="D964" s="1"/>
      <c r="E964" s="1"/>
      <c r="P964" s="1"/>
    </row>
    <row r="965">
      <c r="A965" s="1"/>
      <c r="C965" s="1"/>
      <c r="D965" s="1"/>
      <c r="E965" s="1"/>
      <c r="P965" s="1"/>
    </row>
    <row r="966">
      <c r="A966" s="1"/>
      <c r="C966" s="1"/>
      <c r="D966" s="1"/>
      <c r="E966" s="1"/>
      <c r="P966" s="1"/>
    </row>
    <row r="967">
      <c r="A967" s="1"/>
      <c r="C967" s="1"/>
      <c r="D967" s="1"/>
      <c r="E967" s="1"/>
      <c r="P967" s="1"/>
    </row>
    <row r="968">
      <c r="A968" s="1"/>
      <c r="C968" s="1"/>
      <c r="D968" s="1"/>
      <c r="E968" s="1"/>
      <c r="P968" s="1"/>
    </row>
    <row r="969">
      <c r="A969" s="1"/>
      <c r="C969" s="1"/>
      <c r="D969" s="1"/>
      <c r="E969" s="1"/>
      <c r="P969" s="1"/>
    </row>
    <row r="970">
      <c r="A970" s="1"/>
      <c r="C970" s="1"/>
      <c r="D970" s="1"/>
      <c r="E970" s="1"/>
      <c r="P970" s="1"/>
    </row>
    <row r="971">
      <c r="A971" s="1"/>
      <c r="C971" s="1"/>
      <c r="D971" s="1"/>
      <c r="E971" s="1"/>
      <c r="P971" s="1"/>
    </row>
    <row r="972">
      <c r="A972" s="1"/>
      <c r="C972" s="1"/>
      <c r="D972" s="1"/>
      <c r="E972" s="1"/>
      <c r="P972" s="1"/>
    </row>
    <row r="973">
      <c r="A973" s="1"/>
      <c r="C973" s="1"/>
      <c r="D973" s="1"/>
      <c r="E973" s="1"/>
      <c r="P973" s="1"/>
    </row>
    <row r="974">
      <c r="A974" s="1"/>
      <c r="C974" s="1"/>
      <c r="D974" s="1"/>
      <c r="E974" s="1"/>
      <c r="P974" s="1"/>
    </row>
    <row r="975">
      <c r="A975" s="1"/>
      <c r="C975" s="1"/>
      <c r="D975" s="1"/>
      <c r="E975" s="1"/>
      <c r="P975" s="1"/>
    </row>
    <row r="976">
      <c r="A976" s="1"/>
      <c r="C976" s="1"/>
      <c r="D976" s="1"/>
      <c r="E976" s="1"/>
      <c r="P976" s="1"/>
    </row>
    <row r="977">
      <c r="A977" s="1"/>
      <c r="C977" s="1"/>
      <c r="D977" s="1"/>
      <c r="E977" s="1"/>
      <c r="P977" s="1"/>
    </row>
    <row r="978">
      <c r="A978" s="1"/>
      <c r="C978" s="1"/>
      <c r="D978" s="1"/>
      <c r="E978" s="1"/>
      <c r="P978" s="1"/>
    </row>
    <row r="979">
      <c r="A979" s="1"/>
      <c r="C979" s="1"/>
      <c r="D979" s="1"/>
      <c r="E979" s="1"/>
      <c r="P979" s="1"/>
    </row>
    <row r="980">
      <c r="A980" s="1"/>
      <c r="C980" s="1"/>
      <c r="D980" s="1"/>
      <c r="E980" s="1"/>
      <c r="P980" s="1"/>
    </row>
    <row r="981">
      <c r="A981" s="1"/>
      <c r="C981" s="1"/>
      <c r="D981" s="1"/>
      <c r="E981" s="1"/>
      <c r="P981" s="1"/>
    </row>
  </sheetData>
  <mergeCells count="8">
    <mergeCell ref="A1:J1"/>
    <mergeCell ref="A3:H3"/>
    <mergeCell ref="A4:H4"/>
    <mergeCell ref="A5:H5"/>
    <mergeCell ref="A7:H8"/>
    <mergeCell ref="A9:H9"/>
    <mergeCell ref="F11:H11"/>
    <mergeCell ref="A12:B12"/>
  </mergeCells>
  <dataValidations>
    <dataValidation type="list" allowBlank="1" showErrorMessage="1" sqref="B19:B26">
      <formula1>'2NDSORTEDL'!$B$2:$B981</formula1>
    </dataValidation>
  </dataValidations>
  <hyperlinks>
    <hyperlink r:id="rId1" ref="A18"/>
  </hyperlinks>
  <printOptions horizontalCentered="1"/>
  <pageMargins bottom="0.791476097829298" footer="0.0" header="0.0" left="0.25" right="0.25" top="0.0"/>
  <pageSetup paperSize="9" cellComments="atEnd" orientation="portrait" pageOrder="overThenDown"/>
  <drawing r:id="rId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cols>
    <col customWidth="1" min="1" max="1" width="1.75"/>
    <col customWidth="1" min="2" max="2" width="10.0"/>
    <col customWidth="1" min="3" max="3" width="2.13"/>
    <col customWidth="1" min="4" max="4" width="87.88"/>
    <col customWidth="1" min="5" max="5" width="16.38"/>
    <col customWidth="1" min="6" max="6" width="10.88"/>
    <col customWidth="1" min="7" max="7" width="4.5"/>
    <col customWidth="1" min="8" max="8" width="4.13"/>
    <col customWidth="1" min="9" max="9" width="22.25"/>
    <col customWidth="1" min="10" max="10" width="8.63"/>
    <col collapsed="1" min="12" max="12" width="12.63"/>
    <col customWidth="1" hidden="1" min="13" max="13" width="21.0" outlineLevel="1"/>
    <col customWidth="1" hidden="1" min="14" max="40" width="3.88" outlineLevel="1"/>
    <col customWidth="1" hidden="1" min="41" max="41" width="2.88" outlineLevel="1"/>
  </cols>
  <sheetData>
    <row r="1">
      <c r="A1" s="193"/>
      <c r="B1" s="193"/>
      <c r="C1" s="194"/>
      <c r="D1" s="194"/>
      <c r="E1" s="193"/>
      <c r="F1" s="195"/>
      <c r="G1" s="196"/>
      <c r="H1" s="196"/>
      <c r="I1" s="197"/>
      <c r="J1" s="196"/>
      <c r="K1" s="193"/>
      <c r="L1" s="193"/>
      <c r="M1" s="198"/>
      <c r="N1" s="199">
        <v>12.0</v>
      </c>
      <c r="O1" s="199">
        <v>12.0</v>
      </c>
      <c r="P1" s="199">
        <v>12.0</v>
      </c>
      <c r="Q1" s="199">
        <v>1.0</v>
      </c>
      <c r="R1" s="199">
        <v>1.0</v>
      </c>
      <c r="S1" s="199">
        <v>1.0</v>
      </c>
      <c r="T1" s="199">
        <v>1.0</v>
      </c>
      <c r="U1" s="200">
        <v>1.0</v>
      </c>
      <c r="V1" s="199">
        <v>1.0</v>
      </c>
      <c r="W1" s="199">
        <v>1.0</v>
      </c>
      <c r="X1" s="199">
        <v>1.0</v>
      </c>
      <c r="Y1" s="201"/>
      <c r="Z1" s="201"/>
      <c r="AA1" s="201"/>
      <c r="AB1" s="201"/>
      <c r="AC1" s="201"/>
      <c r="AD1" s="201"/>
      <c r="AE1" s="201"/>
      <c r="AF1" s="201"/>
      <c r="AG1" s="201"/>
      <c r="AH1" s="201"/>
      <c r="AI1" s="201"/>
      <c r="AJ1" s="201"/>
      <c r="AK1" s="201"/>
      <c r="AL1" s="201"/>
      <c r="AM1" s="201"/>
      <c r="AN1" s="201"/>
      <c r="AO1" s="193"/>
      <c r="AP1" s="193"/>
      <c r="AQ1" s="193"/>
    </row>
    <row r="2">
      <c r="C2" s="202"/>
      <c r="D2" s="202"/>
      <c r="F2" s="49"/>
      <c r="G2" s="1"/>
      <c r="H2" s="1"/>
      <c r="I2" s="203"/>
      <c r="J2" s="1"/>
      <c r="M2" s="7" t="s">
        <v>7328</v>
      </c>
      <c r="N2" s="205">
        <v>46270.0</v>
      </c>
      <c r="O2" s="204">
        <v>46284.0</v>
      </c>
      <c r="P2" s="204">
        <v>46288.0</v>
      </c>
      <c r="Q2" s="204">
        <v>46000.0</v>
      </c>
      <c r="R2" s="204">
        <v>46018.0</v>
      </c>
      <c r="S2" s="204">
        <v>46037.0</v>
      </c>
      <c r="T2" s="204">
        <v>46047.0</v>
      </c>
      <c r="U2" s="204">
        <v>46075.0</v>
      </c>
      <c r="V2" s="204">
        <v>46132.0</v>
      </c>
      <c r="W2" s="204">
        <v>46161.0</v>
      </c>
      <c r="X2" s="205">
        <v>46226.0</v>
      </c>
      <c r="Y2" s="204"/>
      <c r="Z2" s="204"/>
      <c r="AA2" s="204"/>
      <c r="AB2" s="204"/>
      <c r="AC2" s="204"/>
      <c r="AD2" s="204"/>
      <c r="AE2" s="204"/>
      <c r="AF2" s="204"/>
      <c r="AG2" s="204"/>
      <c r="AH2" s="204"/>
      <c r="AI2" s="204"/>
      <c r="AJ2" s="204"/>
      <c r="AK2" s="204"/>
      <c r="AL2" s="204"/>
      <c r="AM2" s="204"/>
      <c r="AN2" s="204"/>
    </row>
    <row r="3">
      <c r="A3" s="206"/>
      <c r="B3" s="207" t="s">
        <v>7329</v>
      </c>
      <c r="M3" s="7" t="s">
        <v>7330</v>
      </c>
      <c r="N3" s="208">
        <f t="shared" ref="N3:AN3" si="1">COLUMN()-13</f>
        <v>1</v>
      </c>
      <c r="O3" s="208">
        <f t="shared" si="1"/>
        <v>2</v>
      </c>
      <c r="P3" s="208">
        <f t="shared" si="1"/>
        <v>3</v>
      </c>
      <c r="Q3" s="208">
        <f t="shared" si="1"/>
        <v>4</v>
      </c>
      <c r="R3" s="208">
        <f t="shared" si="1"/>
        <v>5</v>
      </c>
      <c r="S3" s="208">
        <f t="shared" si="1"/>
        <v>6</v>
      </c>
      <c r="T3" s="208">
        <f t="shared" si="1"/>
        <v>7</v>
      </c>
      <c r="U3" s="208">
        <f t="shared" si="1"/>
        <v>8</v>
      </c>
      <c r="V3" s="208">
        <f t="shared" si="1"/>
        <v>9</v>
      </c>
      <c r="W3" s="208">
        <f t="shared" si="1"/>
        <v>10</v>
      </c>
      <c r="X3" s="208">
        <f t="shared" si="1"/>
        <v>11</v>
      </c>
      <c r="Y3" s="208">
        <f t="shared" si="1"/>
        <v>12</v>
      </c>
      <c r="Z3" s="208">
        <f t="shared" si="1"/>
        <v>13</v>
      </c>
      <c r="AA3" s="208">
        <f t="shared" si="1"/>
        <v>14</v>
      </c>
      <c r="AB3" s="208">
        <f t="shared" si="1"/>
        <v>15</v>
      </c>
      <c r="AC3" s="208">
        <f t="shared" si="1"/>
        <v>16</v>
      </c>
      <c r="AD3" s="208">
        <f t="shared" si="1"/>
        <v>17</v>
      </c>
      <c r="AE3" s="208">
        <f t="shared" si="1"/>
        <v>18</v>
      </c>
      <c r="AF3" s="208">
        <f t="shared" si="1"/>
        <v>19</v>
      </c>
      <c r="AG3" s="208">
        <f t="shared" si="1"/>
        <v>20</v>
      </c>
      <c r="AH3" s="208">
        <f t="shared" si="1"/>
        <v>21</v>
      </c>
      <c r="AI3" s="208">
        <f t="shared" si="1"/>
        <v>22</v>
      </c>
      <c r="AJ3" s="208">
        <f t="shared" si="1"/>
        <v>23</v>
      </c>
      <c r="AK3" s="208">
        <f t="shared" si="1"/>
        <v>24</v>
      </c>
      <c r="AL3" s="208">
        <f t="shared" si="1"/>
        <v>25</v>
      </c>
      <c r="AM3" s="208">
        <f t="shared" si="1"/>
        <v>26</v>
      </c>
      <c r="AN3" s="208">
        <f t="shared" si="1"/>
        <v>27</v>
      </c>
    </row>
    <row r="4">
      <c r="A4" s="7"/>
      <c r="B4" s="209" t="s">
        <v>7331</v>
      </c>
      <c r="C4" s="209" t="s">
        <v>7155</v>
      </c>
      <c r="D4" s="209" t="str">
        <f t="array" ref="D4">_xlfn.XLOOKUP(J4,'2NDSORTEDL'!AA1:AA12,'2NDSORTEDL'!AB1:AB12,"",0,1)</f>
        <v>Zone-1, Concreting Slab area</v>
      </c>
      <c r="I4" s="210" t="s">
        <v>7442</v>
      </c>
      <c r="J4" s="211">
        <v>12.0</v>
      </c>
      <c r="N4" s="9" t="s">
        <v>7333</v>
      </c>
    </row>
    <row r="5">
      <c r="A5" s="7"/>
      <c r="B5" s="209" t="s">
        <v>7334</v>
      </c>
      <c r="C5" s="209" t="s">
        <v>7155</v>
      </c>
      <c r="D5" s="209" t="s">
        <v>7335</v>
      </c>
      <c r="E5" s="202"/>
      <c r="F5" s="212"/>
      <c r="G5" s="12"/>
      <c r="H5" s="12"/>
      <c r="I5" s="213"/>
      <c r="J5" s="168" t="s">
        <v>7336</v>
      </c>
      <c r="N5" s="1"/>
    </row>
    <row r="6">
      <c r="C6" s="202"/>
      <c r="D6" s="202"/>
      <c r="F6" s="49"/>
      <c r="G6" s="1"/>
      <c r="H6" s="1"/>
      <c r="I6" s="203"/>
      <c r="J6" s="1"/>
      <c r="N6" s="1"/>
    </row>
    <row r="7">
      <c r="A7" s="214"/>
      <c r="B7" s="215" t="s">
        <v>7443</v>
      </c>
      <c r="C7" s="216" t="s">
        <v>7338</v>
      </c>
      <c r="D7" s="164"/>
      <c r="E7" s="217" t="s">
        <v>7339</v>
      </c>
      <c r="F7" s="218" t="s">
        <v>7340</v>
      </c>
      <c r="G7" s="217" t="s">
        <v>7341</v>
      </c>
      <c r="H7" s="217" t="s">
        <v>7342</v>
      </c>
      <c r="I7" s="219" t="s">
        <v>7343</v>
      </c>
      <c r="J7" s="217" t="s">
        <v>7344</v>
      </c>
      <c r="K7" s="1"/>
      <c r="L7" s="1"/>
      <c r="M7" s="1"/>
      <c r="N7" s="220"/>
      <c r="O7" s="1"/>
      <c r="P7" s="1"/>
      <c r="Q7" s="1"/>
      <c r="R7" s="1"/>
      <c r="S7" s="1"/>
      <c r="T7" s="1"/>
      <c r="U7" s="1"/>
      <c r="V7" s="1"/>
      <c r="W7" s="1"/>
      <c r="X7" s="1"/>
      <c r="Y7" s="1"/>
      <c r="Z7" s="1"/>
      <c r="AA7" s="1"/>
      <c r="AB7" s="1"/>
      <c r="AC7" s="1"/>
      <c r="AD7" s="1"/>
      <c r="AE7" s="1"/>
      <c r="AF7" s="1"/>
      <c r="AG7" s="1"/>
      <c r="AH7" s="1"/>
      <c r="AI7" s="1"/>
      <c r="AJ7" s="1"/>
      <c r="AK7" s="1"/>
      <c r="AL7" s="1"/>
      <c r="AM7" s="1"/>
      <c r="AN7" s="1"/>
      <c r="AO7" s="1"/>
      <c r="AP7" s="1"/>
      <c r="AQ7" s="1"/>
    </row>
    <row r="8">
      <c r="B8" s="221">
        <f t="shared" ref="B8:B34" si="2">ROW()-7</f>
        <v>1</v>
      </c>
      <c r="C8" s="222" t="s">
        <v>1006</v>
      </c>
      <c r="D8" s="164"/>
      <c r="E8" s="223" t="str">
        <f t="array" ref="E8">_xlfn.XLOOKUP(C8,'2NDSORTEDL'!$B$2:$B$50,'2NDSORTEDL'!$C$2:$C$50,"",0,1)</f>
        <v>NSAID</v>
      </c>
      <c r="F8" s="224">
        <f t="array" ref="F8">_xlfn.XLOOKUP($C8,'2NDSORTEDL'!$B$2:$B$60,'2NDSORTEDL'!$Y$2:$Y$60,"",0,1)</f>
        <v>46692</v>
      </c>
      <c r="G8" s="208" t="s">
        <v>7345</v>
      </c>
      <c r="H8" s="208">
        <v>20.0</v>
      </c>
      <c r="I8" s="225">
        <v>46288.0</v>
      </c>
      <c r="J8" s="226" t="str">
        <f t="shared" ref="J8:J34" si="3">IF(SUMIFS($N8:$AM8,$N$2:$AM$2,$I8,$N$1:$AM$1,$J$4)&gt;=H8,"REPLACED",IF(SUMIFS($N8:$AM8,$N$2:$AM$2,$I8,$N$1:$AM$1,$J$4)=0,"","N.A."))</f>
        <v>REPLACED</v>
      </c>
      <c r="N8" s="227">
        <v>1.0</v>
      </c>
      <c r="O8" s="227">
        <v>20.0</v>
      </c>
      <c r="P8" s="227">
        <v>20.0</v>
      </c>
      <c r="Q8" s="223"/>
      <c r="R8" s="223"/>
      <c r="S8" s="223"/>
      <c r="T8" s="227">
        <v>1.0</v>
      </c>
      <c r="U8" s="228">
        <v>1.0</v>
      </c>
      <c r="V8" s="223"/>
      <c r="W8" s="227">
        <v>1.0</v>
      </c>
      <c r="X8" s="227">
        <v>1.0</v>
      </c>
      <c r="Y8" s="223"/>
      <c r="Z8" s="223"/>
      <c r="AA8" s="223"/>
      <c r="AB8" s="223"/>
      <c r="AC8" s="223"/>
      <c r="AD8" s="223"/>
      <c r="AE8" s="223"/>
      <c r="AF8" s="223"/>
      <c r="AG8" s="223"/>
      <c r="AH8" s="223"/>
      <c r="AI8" s="223"/>
      <c r="AJ8" s="223"/>
      <c r="AK8" s="223"/>
      <c r="AL8" s="223"/>
      <c r="AM8" s="223"/>
      <c r="AN8" s="223"/>
      <c r="AO8" s="223">
        <f t="shared" ref="AO8:AO34" si="4">SUM(N8:AM8)</f>
        <v>45</v>
      </c>
    </row>
    <row r="9">
      <c r="B9" s="221">
        <f t="shared" si="2"/>
        <v>2</v>
      </c>
      <c r="C9" s="222" t="s">
        <v>7346</v>
      </c>
      <c r="D9" s="164"/>
      <c r="E9" s="223" t="str">
        <f t="array" ref="E9">_xlfn.XLOOKUP(C9,'2NDSORTEDL'!$B$2:$B$50,'2NDSORTEDL'!$C$2:$C$50,"",0,1)</f>
        <v/>
      </c>
      <c r="F9" s="224" t="str">
        <f t="array" ref="F9">_xlfn.XLOOKUP($C9,'2NDSORTEDL'!$B$2:$B$60,'2NDSORTEDL'!$Y$2:$Y$60,"",0,1)</f>
        <v/>
      </c>
      <c r="G9" s="208" t="s">
        <v>7345</v>
      </c>
      <c r="H9" s="208">
        <v>1.0</v>
      </c>
      <c r="I9" s="229">
        <f t="shared" ref="I9:I34" si="5">I8</f>
        <v>46288</v>
      </c>
      <c r="J9" s="226" t="str">
        <f t="shared" si="3"/>
        <v/>
      </c>
      <c r="K9" s="7" t="s">
        <v>7336</v>
      </c>
      <c r="N9" s="208">
        <v>1.0</v>
      </c>
      <c r="O9" s="227">
        <v>1.0</v>
      </c>
      <c r="P9" s="227"/>
      <c r="Q9" s="228">
        <v>1.0</v>
      </c>
      <c r="R9" s="223"/>
      <c r="S9" s="223"/>
      <c r="T9" s="227">
        <v>1.0</v>
      </c>
      <c r="U9" s="223"/>
      <c r="V9" s="223"/>
      <c r="W9" s="223"/>
      <c r="X9" s="227">
        <v>1.0</v>
      </c>
      <c r="Y9" s="223"/>
      <c r="Z9" s="223"/>
      <c r="AA9" s="223"/>
      <c r="AB9" s="223"/>
      <c r="AC9" s="223"/>
      <c r="AD9" s="223"/>
      <c r="AE9" s="223"/>
      <c r="AF9" s="223"/>
      <c r="AG9" s="223"/>
      <c r="AH9" s="223"/>
      <c r="AI9" s="223"/>
      <c r="AJ9" s="223"/>
      <c r="AK9" s="223"/>
      <c r="AL9" s="223"/>
      <c r="AM9" s="223"/>
      <c r="AN9" s="223"/>
      <c r="AO9" s="223">
        <f t="shared" si="4"/>
        <v>5</v>
      </c>
    </row>
    <row r="10">
      <c r="B10" s="221">
        <f t="shared" si="2"/>
        <v>3</v>
      </c>
      <c r="C10" s="222" t="s">
        <v>1126</v>
      </c>
      <c r="D10" s="164"/>
      <c r="E10" s="223" t="str">
        <f t="array" ref="E10">_xlfn.XLOOKUP(C10,'2NDSORTEDL'!$B$2:$B$50,'2NDSORTEDL'!$C$2:$C$50,"",0,1)</f>
        <v>ANTI_BACTERIAL</v>
      </c>
      <c r="F10" s="224">
        <f t="array" ref="F10">_xlfn.XLOOKUP($C10,'2NDSORTEDL'!$B$2:$B$60,'2NDSORTEDL'!$Y$2:$Y$60,"",0,1)</f>
        <v>46784</v>
      </c>
      <c r="G10" s="208" t="s">
        <v>7345</v>
      </c>
      <c r="H10" s="208">
        <v>1.0</v>
      </c>
      <c r="I10" s="229">
        <f t="shared" si="5"/>
        <v>46288</v>
      </c>
      <c r="J10" s="226" t="str">
        <f t="shared" si="3"/>
        <v/>
      </c>
      <c r="N10" s="208">
        <v>1.0</v>
      </c>
      <c r="O10" s="227">
        <v>1.0</v>
      </c>
      <c r="P10" s="223"/>
      <c r="Q10" s="223"/>
      <c r="R10" s="223"/>
      <c r="S10" s="223"/>
      <c r="T10" s="227">
        <v>1.0</v>
      </c>
      <c r="U10" s="223"/>
      <c r="V10" s="223"/>
      <c r="W10" s="223"/>
      <c r="X10" s="227">
        <v>1.0</v>
      </c>
      <c r="Y10" s="223"/>
      <c r="Z10" s="223"/>
      <c r="AA10" s="223"/>
      <c r="AB10" s="223"/>
      <c r="AC10" s="223"/>
      <c r="AD10" s="223"/>
      <c r="AE10" s="223"/>
      <c r="AF10" s="223"/>
      <c r="AG10" s="223"/>
      <c r="AH10" s="223"/>
      <c r="AI10" s="223"/>
      <c r="AJ10" s="223"/>
      <c r="AK10" s="223"/>
      <c r="AL10" s="223"/>
      <c r="AM10" s="223"/>
      <c r="AN10" s="223"/>
      <c r="AO10" s="223">
        <f t="shared" si="4"/>
        <v>4</v>
      </c>
    </row>
    <row r="11">
      <c r="B11" s="221">
        <f t="shared" si="2"/>
        <v>4</v>
      </c>
      <c r="C11" s="222" t="s">
        <v>3947</v>
      </c>
      <c r="D11" s="164"/>
      <c r="E11" s="223" t="str">
        <f t="array" ref="E11">_xlfn.XLOOKUP(C11,'2NDSORTEDL'!$B$2:$B$50,'2NDSORTEDL'!$C$2:$C$50,"",0,1)</f>
        <v/>
      </c>
      <c r="F11" s="224">
        <f t="array" ref="F11">_xlfn.XLOOKUP($C11,'2NDSORTEDL'!$B$2:$B$60,'2NDSORTEDL'!$Y$2:$Y$60,"",0,1)+250</f>
        <v>46424</v>
      </c>
      <c r="G11" s="208" t="s">
        <v>7345</v>
      </c>
      <c r="H11" s="208">
        <v>1.0</v>
      </c>
      <c r="I11" s="229">
        <f t="shared" si="5"/>
        <v>46288</v>
      </c>
      <c r="J11" s="226" t="str">
        <f t="shared" si="3"/>
        <v/>
      </c>
      <c r="N11" s="208">
        <v>1.0</v>
      </c>
      <c r="O11" s="227">
        <v>1.0</v>
      </c>
      <c r="P11" s="223"/>
      <c r="Q11" s="223"/>
      <c r="R11" s="223"/>
      <c r="S11" s="223"/>
      <c r="T11" s="227">
        <v>1.0</v>
      </c>
      <c r="U11" s="223"/>
      <c r="V11" s="223"/>
      <c r="W11" s="227">
        <v>1.0</v>
      </c>
      <c r="X11" s="227">
        <v>1.0</v>
      </c>
      <c r="Y11" s="223"/>
      <c r="Z11" s="223"/>
      <c r="AA11" s="223"/>
      <c r="AB11" s="223"/>
      <c r="AC11" s="223"/>
      <c r="AD11" s="223"/>
      <c r="AE11" s="223"/>
      <c r="AF11" s="223"/>
      <c r="AG11" s="223"/>
      <c r="AH11" s="223"/>
      <c r="AI11" s="223"/>
      <c r="AJ11" s="223"/>
      <c r="AK11" s="223"/>
      <c r="AL11" s="223"/>
      <c r="AM11" s="223"/>
      <c r="AN11" s="223"/>
      <c r="AO11" s="223">
        <f t="shared" si="4"/>
        <v>5</v>
      </c>
    </row>
    <row r="12">
      <c r="B12" s="221">
        <f t="shared" si="2"/>
        <v>5</v>
      </c>
      <c r="C12" s="222" t="s">
        <v>1398</v>
      </c>
      <c r="D12" s="164"/>
      <c r="E12" s="223" t="str">
        <f t="array" ref="E12">_xlfn.XLOOKUP(C12,'2NDSORTEDL'!$B$2:$B$50,'2NDSORTEDL'!$C$2:$C$50,"",0,1)</f>
        <v>ANTI_SEPTIC</v>
      </c>
      <c r="F12" s="224">
        <f t="array" ref="F12">_xlfn.XLOOKUP($C12,'2NDSORTEDL'!$B$2:$B$60,'2NDSORTEDL'!$Y$2:$Y$60,"",0,1)</f>
        <v>46784</v>
      </c>
      <c r="G12" s="208" t="s">
        <v>7345</v>
      </c>
      <c r="H12" s="208">
        <v>1.0</v>
      </c>
      <c r="I12" s="229">
        <f t="shared" si="5"/>
        <v>46288</v>
      </c>
      <c r="J12" s="226" t="str">
        <f t="shared" si="3"/>
        <v/>
      </c>
      <c r="N12" s="208">
        <v>1.0</v>
      </c>
      <c r="O12" s="227">
        <v>1.0</v>
      </c>
      <c r="P12" s="227"/>
      <c r="Q12" s="223"/>
      <c r="R12" s="223"/>
      <c r="S12" s="228">
        <v>1.0</v>
      </c>
      <c r="T12" s="227">
        <v>1.0</v>
      </c>
      <c r="U12" s="228">
        <v>1.0</v>
      </c>
      <c r="V12" s="223"/>
      <c r="W12" s="227">
        <v>1.0</v>
      </c>
      <c r="X12" s="223"/>
      <c r="Y12" s="223"/>
      <c r="Z12" s="223"/>
      <c r="AA12" s="223"/>
      <c r="AB12" s="223"/>
      <c r="AC12" s="223"/>
      <c r="AD12" s="223"/>
      <c r="AE12" s="223"/>
      <c r="AF12" s="223"/>
      <c r="AG12" s="223"/>
      <c r="AH12" s="223"/>
      <c r="AI12" s="223"/>
      <c r="AJ12" s="223"/>
      <c r="AK12" s="223"/>
      <c r="AL12" s="223"/>
      <c r="AM12" s="223"/>
      <c r="AN12" s="223"/>
      <c r="AO12" s="223">
        <f t="shared" si="4"/>
        <v>6</v>
      </c>
    </row>
    <row r="13">
      <c r="B13" s="221">
        <f t="shared" si="2"/>
        <v>6</v>
      </c>
      <c r="C13" s="222" t="s">
        <v>2543</v>
      </c>
      <c r="D13" s="164"/>
      <c r="E13" s="223" t="str">
        <f t="array" ref="E13">_xlfn.XLOOKUP(C13,'2NDSORTEDL'!$B$2:$B$50,'2NDSORTEDL'!$C$2:$C$50,"",0,1)</f>
        <v>COTTON</v>
      </c>
      <c r="F13" s="224">
        <f t="array" ref="F13">_xlfn.XLOOKUP($C13,'2NDSORTEDL'!$B$2:$B$60,'2NDSORTEDL'!$Y$2:$Y$60,"",0,1)</f>
        <v>46661</v>
      </c>
      <c r="G13" s="208" t="s">
        <v>7345</v>
      </c>
      <c r="H13" s="208">
        <v>1.0</v>
      </c>
      <c r="I13" s="229">
        <f t="shared" si="5"/>
        <v>46288</v>
      </c>
      <c r="J13" s="226" t="str">
        <f t="shared" si="3"/>
        <v/>
      </c>
      <c r="N13" s="208">
        <v>1.0</v>
      </c>
      <c r="O13" s="227">
        <v>1.0</v>
      </c>
      <c r="P13" s="223"/>
      <c r="Q13" s="223"/>
      <c r="R13" s="223"/>
      <c r="S13" s="223"/>
      <c r="T13" s="227">
        <v>1.0</v>
      </c>
      <c r="U13" s="223"/>
      <c r="V13" s="223"/>
      <c r="W13" s="223"/>
      <c r="X13" s="227">
        <v>1.0</v>
      </c>
      <c r="Y13" s="223"/>
      <c r="Z13" s="223"/>
      <c r="AA13" s="223"/>
      <c r="AB13" s="223"/>
      <c r="AC13" s="223"/>
      <c r="AD13" s="223"/>
      <c r="AE13" s="223"/>
      <c r="AF13" s="223"/>
      <c r="AG13" s="223"/>
      <c r="AH13" s="223"/>
      <c r="AI13" s="223"/>
      <c r="AJ13" s="223"/>
      <c r="AK13" s="223"/>
      <c r="AL13" s="223"/>
      <c r="AM13" s="223"/>
      <c r="AN13" s="223"/>
      <c r="AO13" s="223">
        <f t="shared" si="4"/>
        <v>4</v>
      </c>
    </row>
    <row r="14">
      <c r="B14" s="221">
        <f t="shared" si="2"/>
        <v>7</v>
      </c>
      <c r="C14" s="232" t="s">
        <v>1307</v>
      </c>
      <c r="D14" s="164"/>
      <c r="E14" s="223" t="str">
        <f t="array" ref="E14">_xlfn.XLOOKUP(C14,'2NDSORTEDL'!$B$2:$B$50,'2NDSORTEDL'!$C$2:$C$50,"",0,1)</f>
        <v/>
      </c>
      <c r="F14" s="224">
        <f t="array" ref="F14">_xlfn.XLOOKUP($C14,'2NDSORTEDL'!$B$2:$B$60,'2NDSORTEDL'!$Y$2:$Y$60,"",0,1)</f>
        <v>46419</v>
      </c>
      <c r="G14" s="208" t="s">
        <v>7345</v>
      </c>
      <c r="H14" s="208">
        <v>1.0</v>
      </c>
      <c r="I14" s="229">
        <f t="shared" si="5"/>
        <v>46288</v>
      </c>
      <c r="J14" s="226" t="str">
        <f t="shared" si="3"/>
        <v/>
      </c>
      <c r="N14" s="208">
        <v>1.0</v>
      </c>
      <c r="O14" s="227">
        <v>1.0</v>
      </c>
      <c r="P14" s="223"/>
      <c r="Q14" s="223"/>
      <c r="R14" s="223"/>
      <c r="S14" s="223"/>
      <c r="T14" s="227">
        <v>1.0</v>
      </c>
      <c r="U14" s="223"/>
      <c r="V14" s="223"/>
      <c r="W14" s="223"/>
      <c r="X14" s="227">
        <v>1.0</v>
      </c>
      <c r="Y14" s="223"/>
      <c r="Z14" s="223"/>
      <c r="AA14" s="223"/>
      <c r="AB14" s="223"/>
      <c r="AC14" s="223"/>
      <c r="AD14" s="223"/>
      <c r="AE14" s="223"/>
      <c r="AF14" s="223"/>
      <c r="AG14" s="223"/>
      <c r="AH14" s="223"/>
      <c r="AI14" s="223"/>
      <c r="AJ14" s="223"/>
      <c r="AK14" s="223"/>
      <c r="AL14" s="223"/>
      <c r="AM14" s="223"/>
      <c r="AN14" s="223"/>
      <c r="AO14" s="223">
        <f t="shared" si="4"/>
        <v>4</v>
      </c>
    </row>
    <row r="15">
      <c r="B15" s="221">
        <f t="shared" si="2"/>
        <v>8</v>
      </c>
      <c r="C15" s="222" t="s">
        <v>3748</v>
      </c>
      <c r="D15" s="164"/>
      <c r="E15" s="223" t="str">
        <f t="array" ref="E15">_xlfn.XLOOKUP(C15,'2NDSORTEDL'!$B$2:$B$50,'2NDSORTEDL'!$C$2:$C$50,"",0,1)</f>
        <v>DRESSING_PAD</v>
      </c>
      <c r="F15" s="224">
        <f t="array" ref="F15">_xlfn.XLOOKUP($C15,'2NDSORTEDL'!$B$2:$B$60,'2NDSORTEDL'!$Y$2:$Y$60,"",0,1)</f>
        <v>46935</v>
      </c>
      <c r="G15" s="208" t="s">
        <v>7345</v>
      </c>
      <c r="H15" s="208">
        <v>1.0</v>
      </c>
      <c r="I15" s="229">
        <f t="shared" si="5"/>
        <v>46288</v>
      </c>
      <c r="J15" s="226" t="str">
        <f t="shared" si="3"/>
        <v/>
      </c>
      <c r="N15" s="208">
        <v>1.0</v>
      </c>
      <c r="O15" s="227">
        <v>1.0</v>
      </c>
      <c r="P15" s="223"/>
      <c r="Q15" s="223"/>
      <c r="R15" s="223"/>
      <c r="S15" s="223"/>
      <c r="T15" s="227">
        <v>1.0</v>
      </c>
      <c r="U15" s="223"/>
      <c r="V15" s="223"/>
      <c r="W15" s="227">
        <v>1.0</v>
      </c>
      <c r="X15" s="227">
        <v>1.0</v>
      </c>
      <c r="Y15" s="223"/>
      <c r="Z15" s="223"/>
      <c r="AA15" s="223"/>
      <c r="AB15" s="223"/>
      <c r="AC15" s="223"/>
      <c r="AD15" s="223"/>
      <c r="AE15" s="223"/>
      <c r="AF15" s="223"/>
      <c r="AG15" s="223"/>
      <c r="AH15" s="223"/>
      <c r="AI15" s="223"/>
      <c r="AJ15" s="223"/>
      <c r="AK15" s="223"/>
      <c r="AL15" s="223"/>
      <c r="AM15" s="223"/>
      <c r="AN15" s="223"/>
      <c r="AO15" s="223">
        <f t="shared" si="4"/>
        <v>5</v>
      </c>
    </row>
    <row r="16">
      <c r="B16" s="221">
        <f t="shared" si="2"/>
        <v>9</v>
      </c>
      <c r="C16" s="222" t="s">
        <v>7347</v>
      </c>
      <c r="D16" s="164"/>
      <c r="E16" s="223" t="str">
        <f t="array" ref="E16">_xlfn.XLOOKUP(C16,'2NDSORTEDL'!$B$2:$B$50,'2NDSORTEDL'!$C$2:$C$50,"",0,1)</f>
        <v/>
      </c>
      <c r="F16" s="224" t="str">
        <f t="array" ref="F16">_xlfn.XLOOKUP($C16,'2NDSORTEDL'!$B$2:$B$60,'2NDSORTEDL'!$Y$2:$Y$60,"",0,1)</f>
        <v/>
      </c>
      <c r="G16" s="208" t="s">
        <v>7345</v>
      </c>
      <c r="H16" s="208">
        <v>2.0</v>
      </c>
      <c r="I16" s="229">
        <f t="shared" si="5"/>
        <v>46288</v>
      </c>
      <c r="J16" s="226" t="str">
        <f t="shared" si="3"/>
        <v/>
      </c>
      <c r="N16" s="208">
        <v>2.0</v>
      </c>
      <c r="O16" s="227">
        <v>2.0</v>
      </c>
      <c r="P16" s="223"/>
      <c r="Q16" s="223"/>
      <c r="R16" s="223"/>
      <c r="S16" s="223"/>
      <c r="T16" s="227">
        <v>2.0</v>
      </c>
      <c r="U16" s="223"/>
      <c r="V16" s="223"/>
      <c r="W16" s="227">
        <v>2.0</v>
      </c>
      <c r="X16" s="227">
        <v>2.0</v>
      </c>
      <c r="Y16" s="223"/>
      <c r="Z16" s="223"/>
      <c r="AA16" s="223"/>
      <c r="AB16" s="223"/>
      <c r="AC16" s="223"/>
      <c r="AD16" s="223"/>
      <c r="AE16" s="223"/>
      <c r="AF16" s="223"/>
      <c r="AG16" s="223"/>
      <c r="AH16" s="223"/>
      <c r="AI16" s="223"/>
      <c r="AJ16" s="223"/>
      <c r="AK16" s="223"/>
      <c r="AL16" s="223"/>
      <c r="AM16" s="223"/>
      <c r="AN16" s="223"/>
      <c r="AO16" s="223">
        <f t="shared" si="4"/>
        <v>10</v>
      </c>
    </row>
    <row r="17">
      <c r="B17" s="221">
        <f t="shared" si="2"/>
        <v>10</v>
      </c>
      <c r="C17" s="222" t="s">
        <v>3322</v>
      </c>
      <c r="D17" s="164"/>
      <c r="E17" s="223" t="str">
        <f t="array" ref="E17">_xlfn.XLOOKUP(C17,'2NDSORTEDL'!$B$2:$B$50,'2NDSORTEDL'!$C$2:$C$50,"",0,1)</f>
        <v>PLASTER_TAPE</v>
      </c>
      <c r="F17" s="224">
        <f t="array" ref="F17">_xlfn.XLOOKUP($C17,'2NDSORTEDL'!$B$2:$B$60,'2NDSORTEDL'!$Y$2:$Y$60,"",0,1)</f>
        <v>46692</v>
      </c>
      <c r="G17" s="208" t="s">
        <v>7345</v>
      </c>
      <c r="H17" s="208">
        <v>4.0</v>
      </c>
      <c r="I17" s="229">
        <f t="shared" si="5"/>
        <v>46288</v>
      </c>
      <c r="J17" s="226" t="str">
        <f t="shared" si="3"/>
        <v>REPLACED</v>
      </c>
      <c r="N17" s="208">
        <v>4.0</v>
      </c>
      <c r="O17" s="227">
        <v>4.0</v>
      </c>
      <c r="P17" s="227">
        <v>4.0</v>
      </c>
      <c r="Q17" s="223"/>
      <c r="R17" s="223"/>
      <c r="S17" s="223"/>
      <c r="T17" s="227">
        <v>4.0</v>
      </c>
      <c r="U17" s="228">
        <v>4.0</v>
      </c>
      <c r="V17" s="223"/>
      <c r="W17" s="227">
        <v>4.0</v>
      </c>
      <c r="X17" s="227">
        <v>4.0</v>
      </c>
      <c r="Y17" s="223"/>
      <c r="Z17" s="223"/>
      <c r="AA17" s="223"/>
      <c r="AB17" s="223"/>
      <c r="AC17" s="223"/>
      <c r="AD17" s="223"/>
      <c r="AE17" s="223"/>
      <c r="AF17" s="223"/>
      <c r="AG17" s="223"/>
      <c r="AH17" s="223"/>
      <c r="AI17" s="223"/>
      <c r="AJ17" s="223"/>
      <c r="AK17" s="223"/>
      <c r="AL17" s="223"/>
      <c r="AM17" s="223"/>
      <c r="AN17" s="223"/>
      <c r="AO17" s="223">
        <f t="shared" si="4"/>
        <v>28</v>
      </c>
    </row>
    <row r="18">
      <c r="B18" s="221">
        <f t="shared" si="2"/>
        <v>11</v>
      </c>
      <c r="C18" s="222" t="s">
        <v>3786</v>
      </c>
      <c r="D18" s="164"/>
      <c r="E18" s="223" t="str">
        <f t="array" ref="E18">_xlfn.XLOOKUP(C18,'2NDSORTEDL'!$B$2:$B$50,'2NDSORTEDL'!$C$2:$C$50,"",0,1)</f>
        <v>SWAB</v>
      </c>
      <c r="F18" s="224">
        <f t="array" ref="F18">_xlfn.XLOOKUP($C18,'2NDSORTEDL'!$B$2:$B$60,'2NDSORTEDL'!$Y$2:$Y$60,"",0,1)</f>
        <v>47209</v>
      </c>
      <c r="G18" s="208" t="s">
        <v>7345</v>
      </c>
      <c r="H18" s="208">
        <v>4.0</v>
      </c>
      <c r="I18" s="229">
        <f t="shared" si="5"/>
        <v>46288</v>
      </c>
      <c r="J18" s="226" t="str">
        <f t="shared" si="3"/>
        <v>REPLACED</v>
      </c>
      <c r="N18" s="208">
        <v>4.0</v>
      </c>
      <c r="O18" s="227">
        <v>4.0</v>
      </c>
      <c r="P18" s="227">
        <v>4.0</v>
      </c>
      <c r="Q18" s="223"/>
      <c r="R18" s="223"/>
      <c r="S18" s="228">
        <v>4.0</v>
      </c>
      <c r="T18" s="227">
        <v>4.0</v>
      </c>
      <c r="U18" s="228">
        <v>4.0</v>
      </c>
      <c r="V18" s="223"/>
      <c r="W18" s="227">
        <v>4.0</v>
      </c>
      <c r="X18" s="227">
        <v>4.0</v>
      </c>
      <c r="Y18" s="223"/>
      <c r="Z18" s="223"/>
      <c r="AA18" s="223"/>
      <c r="AB18" s="223"/>
      <c r="AC18" s="223"/>
      <c r="AD18" s="223"/>
      <c r="AE18" s="223"/>
      <c r="AF18" s="223"/>
      <c r="AG18" s="223"/>
      <c r="AH18" s="223"/>
      <c r="AI18" s="223"/>
      <c r="AJ18" s="223"/>
      <c r="AK18" s="223"/>
      <c r="AL18" s="223"/>
      <c r="AM18" s="223"/>
      <c r="AN18" s="223"/>
      <c r="AO18" s="223">
        <f t="shared" si="4"/>
        <v>32</v>
      </c>
    </row>
    <row r="19">
      <c r="B19" s="221">
        <f t="shared" si="2"/>
        <v>12</v>
      </c>
      <c r="C19" s="222" t="s">
        <v>3418</v>
      </c>
      <c r="D19" s="164"/>
      <c r="E19" s="223" t="str">
        <f t="array" ref="E19">_xlfn.XLOOKUP(C19,'2NDSORTEDL'!$B$2:$B$50,'2NDSORTEDL'!$C$2:$C$50,"",0,1)</f>
        <v>BLADE</v>
      </c>
      <c r="F19" s="224">
        <f t="array" ref="F19">_xlfn.XLOOKUP($C19,'2NDSORTEDL'!$B$2:$B$60,'2NDSORTEDL'!$Y$2:$Y$60,"",0,1)</f>
        <v>47058</v>
      </c>
      <c r="G19" s="208" t="s">
        <v>7345</v>
      </c>
      <c r="H19" s="208">
        <v>1.0</v>
      </c>
      <c r="I19" s="229">
        <f t="shared" si="5"/>
        <v>46288</v>
      </c>
      <c r="J19" s="226" t="str">
        <f t="shared" si="3"/>
        <v/>
      </c>
      <c r="N19" s="208">
        <v>1.0</v>
      </c>
      <c r="O19" s="227">
        <v>1.0</v>
      </c>
      <c r="P19" s="223"/>
      <c r="Q19" s="228">
        <v>1.0</v>
      </c>
      <c r="R19" s="223"/>
      <c r="S19" s="223"/>
      <c r="T19" s="227">
        <v>1.0</v>
      </c>
      <c r="U19" s="228">
        <v>1.0</v>
      </c>
      <c r="V19" s="223"/>
      <c r="W19" s="227">
        <v>1.0</v>
      </c>
      <c r="X19" s="223"/>
      <c r="Y19" s="223"/>
      <c r="Z19" s="223"/>
      <c r="AA19" s="223"/>
      <c r="AB19" s="223"/>
      <c r="AC19" s="223"/>
      <c r="AD19" s="223"/>
      <c r="AE19" s="223"/>
      <c r="AF19" s="223"/>
      <c r="AG19" s="223"/>
      <c r="AH19" s="223"/>
      <c r="AI19" s="223"/>
      <c r="AJ19" s="223"/>
      <c r="AK19" s="223"/>
      <c r="AL19" s="223"/>
      <c r="AM19" s="223"/>
      <c r="AN19" s="223"/>
      <c r="AO19" s="223">
        <f t="shared" si="4"/>
        <v>6</v>
      </c>
    </row>
    <row r="20">
      <c r="B20" s="221">
        <f t="shared" si="2"/>
        <v>13</v>
      </c>
      <c r="C20" s="222" t="s">
        <v>2794</v>
      </c>
      <c r="D20" s="164"/>
      <c r="E20" s="223" t="str">
        <f t="array" ref="E20">_xlfn.XLOOKUP(C20,'2NDSORTEDL'!$B$2:$B$50,'2NDSORTEDL'!$C$2:$C$50,"",0,1)</f>
        <v>BANDAGE</v>
      </c>
      <c r="F20" s="224">
        <f t="array" ref="F20">_xlfn.XLOOKUP($C20,'2NDSORTEDL'!$B$2:$B$60,'2NDSORTEDL'!$Y$2:$Y$60,"",0,1)</f>
        <v>47088</v>
      </c>
      <c r="G20" s="208" t="s">
        <v>7345</v>
      </c>
      <c r="H20" s="208">
        <v>1.0</v>
      </c>
      <c r="I20" s="229">
        <f t="shared" si="5"/>
        <v>46288</v>
      </c>
      <c r="J20" s="226" t="str">
        <f t="shared" si="3"/>
        <v/>
      </c>
      <c r="N20" s="208">
        <v>1.0</v>
      </c>
      <c r="O20" s="227">
        <v>1.0</v>
      </c>
      <c r="P20" s="223"/>
      <c r="Q20" s="228">
        <v>2.0</v>
      </c>
      <c r="R20" s="223"/>
      <c r="S20" s="223"/>
      <c r="T20" s="227">
        <v>1.0</v>
      </c>
      <c r="U20" s="223"/>
      <c r="V20" s="223"/>
      <c r="W20" s="227">
        <v>1.0</v>
      </c>
      <c r="X20" s="227">
        <v>1.0</v>
      </c>
      <c r="Y20" s="223"/>
      <c r="Z20" s="223"/>
      <c r="AA20" s="223"/>
      <c r="AB20" s="223"/>
      <c r="AC20" s="223"/>
      <c r="AD20" s="223"/>
      <c r="AE20" s="223"/>
      <c r="AF20" s="223"/>
      <c r="AG20" s="223"/>
      <c r="AH20" s="223"/>
      <c r="AI20" s="223"/>
      <c r="AJ20" s="223"/>
      <c r="AK20" s="223"/>
      <c r="AL20" s="223"/>
      <c r="AM20" s="223"/>
      <c r="AN20" s="223"/>
      <c r="AO20" s="223">
        <f t="shared" si="4"/>
        <v>7</v>
      </c>
    </row>
    <row r="21">
      <c r="B21" s="221">
        <f t="shared" si="2"/>
        <v>14</v>
      </c>
      <c r="C21" s="222" t="s">
        <v>1947</v>
      </c>
      <c r="D21" s="164"/>
      <c r="E21" s="223" t="str">
        <f t="array" ref="E21">_xlfn.XLOOKUP(C21,'2NDSORTEDL'!$B$2:$B$50,'2NDSORTEDL'!$C$2:$C$50,"",0,1)</f>
        <v>ORS</v>
      </c>
      <c r="F21" s="224">
        <f t="array" ref="F21">_xlfn.XLOOKUP($C21,'2NDSORTEDL'!$B$2:$B$60,'2NDSORTEDL'!$Y$2:$Y$60,"",0,1)</f>
        <v>46813</v>
      </c>
      <c r="G21" s="208" t="s">
        <v>7345</v>
      </c>
      <c r="H21" s="208">
        <v>2.0</v>
      </c>
      <c r="I21" s="229">
        <f t="shared" si="5"/>
        <v>46288</v>
      </c>
      <c r="J21" s="226" t="str">
        <f t="shared" si="3"/>
        <v>REPLACED</v>
      </c>
      <c r="N21" s="208">
        <v>2.0</v>
      </c>
      <c r="O21" s="227">
        <v>2.0</v>
      </c>
      <c r="P21" s="227">
        <v>2.0</v>
      </c>
      <c r="Q21" s="223"/>
      <c r="R21" s="223"/>
      <c r="S21" s="223"/>
      <c r="T21" s="227">
        <v>2.0</v>
      </c>
      <c r="U21" s="228">
        <v>2.0</v>
      </c>
      <c r="V21" s="223"/>
      <c r="W21" s="227">
        <v>2.0</v>
      </c>
      <c r="X21" s="227">
        <v>2.0</v>
      </c>
      <c r="Y21" s="223"/>
      <c r="Z21" s="223"/>
      <c r="AA21" s="223"/>
      <c r="AB21" s="223"/>
      <c r="AC21" s="223"/>
      <c r="AD21" s="223"/>
      <c r="AE21" s="223"/>
      <c r="AF21" s="223"/>
      <c r="AG21" s="223"/>
      <c r="AH21" s="223"/>
      <c r="AI21" s="223"/>
      <c r="AJ21" s="223"/>
      <c r="AK21" s="223"/>
      <c r="AL21" s="223"/>
      <c r="AM21" s="223"/>
      <c r="AN21" s="223"/>
      <c r="AO21" s="223">
        <f t="shared" si="4"/>
        <v>14</v>
      </c>
    </row>
    <row r="22" hidden="1">
      <c r="B22" s="221">
        <f t="shared" si="2"/>
        <v>15</v>
      </c>
      <c r="C22" s="222" t="s">
        <v>3150</v>
      </c>
      <c r="D22" s="164"/>
      <c r="E22" s="223" t="str">
        <f t="array" ref="E22">_xlfn.XLOOKUP(C22,'2NDSORTEDL'!$B$2:$B$50,'2NDSORTEDL'!$C$2:$C$50,"",0,1)</f>
        <v>BANDAGE</v>
      </c>
      <c r="F22" s="224">
        <f t="array" ref="F22">_xlfn.XLOOKUP($C22,'2NDSORTEDL'!$B$2:$B$60,'2NDSORTEDL'!$Y$2:$Y$60,"",0,1)</f>
        <v>46905</v>
      </c>
      <c r="G22" s="208" t="s">
        <v>7345</v>
      </c>
      <c r="H22" s="208">
        <v>1.0</v>
      </c>
      <c r="I22" s="229">
        <f t="shared" si="5"/>
        <v>46288</v>
      </c>
      <c r="J22" s="226" t="str">
        <f t="shared" si="3"/>
        <v/>
      </c>
      <c r="N22" s="230"/>
      <c r="O22" s="223"/>
      <c r="P22" s="223"/>
      <c r="Q22" s="231" t="s">
        <v>1767</v>
      </c>
      <c r="R22" s="223"/>
      <c r="S22" s="223"/>
      <c r="T22" s="223"/>
      <c r="U22" s="223"/>
      <c r="V22" s="223"/>
      <c r="W22" s="223"/>
      <c r="X22" s="223"/>
      <c r="Y22" s="223"/>
      <c r="Z22" s="223"/>
      <c r="AA22" s="223"/>
      <c r="AB22" s="223"/>
      <c r="AC22" s="223"/>
      <c r="AD22" s="223"/>
      <c r="AE22" s="223"/>
      <c r="AF22" s="223"/>
      <c r="AG22" s="223"/>
      <c r="AH22" s="223"/>
      <c r="AI22" s="223"/>
      <c r="AJ22" s="223"/>
      <c r="AK22" s="223"/>
      <c r="AL22" s="223"/>
      <c r="AM22" s="223"/>
      <c r="AN22" s="223"/>
      <c r="AO22" s="223">
        <f t="shared" si="4"/>
        <v>0</v>
      </c>
    </row>
    <row r="23">
      <c r="B23" s="221">
        <f t="shared" si="2"/>
        <v>16</v>
      </c>
      <c r="C23" s="222" t="s">
        <v>2039</v>
      </c>
      <c r="D23" s="164"/>
      <c r="E23" s="223" t="str">
        <f t="array" ref="E23">_xlfn.XLOOKUP(C23,'2NDSORTEDL'!$B$2:$B$50,'2NDSORTEDL'!$C$2:$C$50,"",0,1)</f>
        <v>TORNIQUET</v>
      </c>
      <c r="F23" s="224" t="str">
        <f t="array" ref="F23">_xlfn.XLOOKUP($C23,'2NDSORTEDL'!$B$2:$B$60,'2NDSORTEDL'!$Y$2:$Y$60,"",0,1)</f>
        <v>--</v>
      </c>
      <c r="G23" s="208" t="s">
        <v>7345</v>
      </c>
      <c r="H23" s="208">
        <v>1.0</v>
      </c>
      <c r="I23" s="229">
        <f t="shared" si="5"/>
        <v>46288</v>
      </c>
      <c r="J23" s="226" t="str">
        <f t="shared" si="3"/>
        <v/>
      </c>
      <c r="N23" s="208">
        <v>1.0</v>
      </c>
      <c r="O23" s="227">
        <v>1.0</v>
      </c>
      <c r="P23" s="223"/>
      <c r="Q23" s="228">
        <v>1.0</v>
      </c>
      <c r="R23" s="223"/>
      <c r="S23" s="223"/>
      <c r="T23" s="227">
        <v>1.0</v>
      </c>
      <c r="U23" s="228">
        <v>1.0</v>
      </c>
      <c r="V23" s="223"/>
      <c r="W23" s="223"/>
      <c r="X23" s="223"/>
      <c r="Y23" s="223"/>
      <c r="Z23" s="223"/>
      <c r="AA23" s="223"/>
      <c r="AB23" s="223"/>
      <c r="AC23" s="223"/>
      <c r="AD23" s="223"/>
      <c r="AE23" s="223"/>
      <c r="AF23" s="223"/>
      <c r="AG23" s="223"/>
      <c r="AH23" s="223"/>
      <c r="AI23" s="223"/>
      <c r="AJ23" s="223"/>
      <c r="AK23" s="223"/>
      <c r="AL23" s="223"/>
      <c r="AM23" s="223"/>
      <c r="AN23" s="223"/>
      <c r="AO23" s="223">
        <f t="shared" si="4"/>
        <v>5</v>
      </c>
    </row>
    <row r="24">
      <c r="B24" s="221">
        <f t="shared" si="2"/>
        <v>17</v>
      </c>
      <c r="C24" s="222" t="s">
        <v>2711</v>
      </c>
      <c r="D24" s="164"/>
      <c r="E24" s="223" t="str">
        <f t="array" ref="E24">_xlfn.XLOOKUP(C24,'2NDSORTEDL'!$B$2:$B$50,'2NDSORTEDL'!$C$2:$C$50,"",0,1)</f>
        <v>SYRINGE</v>
      </c>
      <c r="F24" s="224">
        <f t="array" ref="F24">_xlfn.XLOOKUP($C24,'2NDSORTEDL'!$B$2:$B$60,'2NDSORTEDL'!$Y$2:$Y$60,"",0,1)</f>
        <v>47574</v>
      </c>
      <c r="G24" s="208" t="s">
        <v>7345</v>
      </c>
      <c r="H24" s="208">
        <v>1.0</v>
      </c>
      <c r="I24" s="229">
        <f t="shared" si="5"/>
        <v>46288</v>
      </c>
      <c r="J24" s="226" t="str">
        <f t="shared" si="3"/>
        <v/>
      </c>
      <c r="N24" s="208">
        <v>1.0</v>
      </c>
      <c r="O24" s="227">
        <v>1.0</v>
      </c>
      <c r="P24" s="223"/>
      <c r="Q24" s="228">
        <v>1.0</v>
      </c>
      <c r="R24" s="223"/>
      <c r="S24" s="223"/>
      <c r="T24" s="227">
        <v>1.0</v>
      </c>
      <c r="U24" s="223"/>
      <c r="V24" s="223"/>
      <c r="W24" s="227">
        <v>1.0</v>
      </c>
      <c r="X24" s="227">
        <v>1.0</v>
      </c>
      <c r="Y24" s="223"/>
      <c r="Z24" s="223"/>
      <c r="AA24" s="223"/>
      <c r="AB24" s="223"/>
      <c r="AC24" s="223"/>
      <c r="AD24" s="223"/>
      <c r="AE24" s="223"/>
      <c r="AF24" s="223"/>
      <c r="AG24" s="223"/>
      <c r="AH24" s="223"/>
      <c r="AI24" s="223"/>
      <c r="AJ24" s="223"/>
      <c r="AK24" s="223"/>
      <c r="AL24" s="223"/>
      <c r="AM24" s="223"/>
      <c r="AN24" s="223"/>
      <c r="AO24" s="223">
        <f t="shared" si="4"/>
        <v>6</v>
      </c>
    </row>
    <row r="25">
      <c r="B25" s="221">
        <f t="shared" si="2"/>
        <v>18</v>
      </c>
      <c r="C25" s="222" t="s">
        <v>7348</v>
      </c>
      <c r="D25" s="164"/>
      <c r="E25" s="223" t="str">
        <f t="array" ref="E25">_xlfn.XLOOKUP(C25,'2NDSORTEDL'!$B$2:$B$50,'2NDSORTEDL'!$C$2:$C$50,"",0,1)</f>
        <v/>
      </c>
      <c r="F25" s="224" t="str">
        <f t="array" ref="F25">_xlfn.XLOOKUP($C25,'2NDSORTEDL'!$B$2:$B$60,'2NDSORTEDL'!$Y$2:$Y$60,"",0,1)</f>
        <v/>
      </c>
      <c r="G25" s="208" t="s">
        <v>7345</v>
      </c>
      <c r="H25" s="208">
        <v>1.0</v>
      </c>
      <c r="I25" s="229">
        <f t="shared" si="5"/>
        <v>46288</v>
      </c>
      <c r="J25" s="226" t="str">
        <f t="shared" si="3"/>
        <v/>
      </c>
      <c r="N25" s="208">
        <v>1.0</v>
      </c>
      <c r="O25" s="227">
        <v>1.0</v>
      </c>
      <c r="P25" s="223"/>
      <c r="Q25" s="223"/>
      <c r="R25" s="223"/>
      <c r="S25" s="223"/>
      <c r="T25" s="227">
        <v>1.0</v>
      </c>
      <c r="U25" s="223"/>
      <c r="V25" s="223"/>
      <c r="W25" s="223"/>
      <c r="X25" s="227">
        <v>1.0</v>
      </c>
      <c r="Y25" s="223"/>
      <c r="Z25" s="223"/>
      <c r="AA25" s="223"/>
      <c r="AB25" s="223"/>
      <c r="AC25" s="223"/>
      <c r="AD25" s="223"/>
      <c r="AE25" s="223"/>
      <c r="AF25" s="223"/>
      <c r="AG25" s="223"/>
      <c r="AH25" s="223"/>
      <c r="AI25" s="223"/>
      <c r="AJ25" s="223"/>
      <c r="AK25" s="223"/>
      <c r="AL25" s="223"/>
      <c r="AM25" s="223"/>
      <c r="AN25" s="223"/>
      <c r="AO25" s="223">
        <f t="shared" si="4"/>
        <v>4</v>
      </c>
    </row>
    <row r="26">
      <c r="B26" s="221">
        <f t="shared" si="2"/>
        <v>19</v>
      </c>
      <c r="C26" s="222" t="s">
        <v>3551</v>
      </c>
      <c r="D26" s="164"/>
      <c r="E26" s="223" t="str">
        <f t="array" ref="E26">_xlfn.XLOOKUP(C26,'2NDSORTEDL'!$B$2:$B$50,'2NDSORTEDL'!$C$2:$C$50,"",0,1)</f>
        <v>MANUAL</v>
      </c>
      <c r="F26" s="224" t="str">
        <f t="array" ref="F26">_xlfn.XLOOKUP($C26,'2NDSORTEDL'!$B$2:$B$60,'2NDSORTEDL'!$Y$2:$Y$60,"",0,1)</f>
        <v>--</v>
      </c>
      <c r="G26" s="208" t="s">
        <v>7345</v>
      </c>
      <c r="H26" s="208">
        <v>1.0</v>
      </c>
      <c r="I26" s="229">
        <f t="shared" si="5"/>
        <v>46288</v>
      </c>
      <c r="J26" s="226" t="str">
        <f t="shared" si="3"/>
        <v/>
      </c>
      <c r="N26" s="208">
        <v>1.0</v>
      </c>
      <c r="O26" s="227">
        <v>1.0</v>
      </c>
      <c r="P26" s="223"/>
      <c r="Q26" s="223"/>
      <c r="R26" s="223"/>
      <c r="S26" s="223"/>
      <c r="T26" s="227">
        <v>1.0</v>
      </c>
      <c r="U26" s="228">
        <v>1.0</v>
      </c>
      <c r="V26" s="223"/>
      <c r="W26" s="223"/>
      <c r="X26" s="227">
        <v>1.0</v>
      </c>
      <c r="Y26" s="223"/>
      <c r="Z26" s="223"/>
      <c r="AA26" s="223"/>
      <c r="AB26" s="223"/>
      <c r="AC26" s="223"/>
      <c r="AD26" s="223"/>
      <c r="AE26" s="223"/>
      <c r="AF26" s="223"/>
      <c r="AG26" s="223"/>
      <c r="AH26" s="223"/>
      <c r="AI26" s="223"/>
      <c r="AJ26" s="223"/>
      <c r="AK26" s="223"/>
      <c r="AL26" s="223"/>
      <c r="AM26" s="223"/>
      <c r="AN26" s="223"/>
      <c r="AO26" s="223">
        <f t="shared" si="4"/>
        <v>5</v>
      </c>
    </row>
    <row r="27">
      <c r="B27" s="221">
        <f t="shared" si="2"/>
        <v>20</v>
      </c>
      <c r="C27" s="222" t="s">
        <v>1772</v>
      </c>
      <c r="D27" s="164"/>
      <c r="E27" s="223" t="str">
        <f t="array" ref="E27">_xlfn.XLOOKUP(C27,'2NDSORTEDL'!$B$2:$B$50,'2NDSORTEDL'!$C$2:$C$50,"",0,1)</f>
        <v>ANTI_BACTERIAL</v>
      </c>
      <c r="F27" s="224">
        <f t="array" ref="F27">_xlfn.XLOOKUP($C27,'2NDSORTEDL'!$B$2:$B$60,'2NDSORTEDL'!$Y$2:$Y$60,"",0,1)+100</f>
        <v>46396</v>
      </c>
      <c r="G27" s="208" t="s">
        <v>7345</v>
      </c>
      <c r="H27" s="208">
        <v>1.0</v>
      </c>
      <c r="I27" s="229">
        <f t="shared" si="5"/>
        <v>46288</v>
      </c>
      <c r="J27" s="226" t="str">
        <f t="shared" si="3"/>
        <v>REPLACED</v>
      </c>
      <c r="N27" s="208">
        <v>1.0</v>
      </c>
      <c r="O27" s="227">
        <v>1.0</v>
      </c>
      <c r="P27" s="227">
        <v>1.0</v>
      </c>
      <c r="Q27" s="223"/>
      <c r="R27" s="223"/>
      <c r="S27" s="223"/>
      <c r="T27" s="227">
        <v>1.0</v>
      </c>
      <c r="U27" s="223"/>
      <c r="V27" s="223"/>
      <c r="W27" s="227">
        <v>1.0</v>
      </c>
      <c r="X27" s="227">
        <v>1.0</v>
      </c>
      <c r="Y27" s="223"/>
      <c r="Z27" s="223"/>
      <c r="AA27" s="223"/>
      <c r="AB27" s="223"/>
      <c r="AC27" s="223"/>
      <c r="AD27" s="223"/>
      <c r="AE27" s="223"/>
      <c r="AF27" s="223"/>
      <c r="AG27" s="223"/>
      <c r="AH27" s="223"/>
      <c r="AI27" s="223"/>
      <c r="AJ27" s="223"/>
      <c r="AK27" s="223"/>
      <c r="AL27" s="223"/>
      <c r="AM27" s="223"/>
      <c r="AN27" s="223"/>
      <c r="AO27" s="223">
        <f t="shared" si="4"/>
        <v>6</v>
      </c>
    </row>
    <row r="28">
      <c r="B28" s="221">
        <f t="shared" si="2"/>
        <v>21</v>
      </c>
      <c r="C28" s="222" t="s">
        <v>3512</v>
      </c>
      <c r="D28" s="164"/>
      <c r="E28" s="223" t="str">
        <f t="array" ref="E28">_xlfn.XLOOKUP(C28,'2NDSORTEDL'!$B$2:$B$50,'2NDSORTEDL'!$C$2:$C$50,"",0,1)</f>
        <v>LIST</v>
      </c>
      <c r="F28" s="224" t="str">
        <f t="array" ref="F28">_xlfn.XLOOKUP($C28,'2NDSORTEDL'!$B$2:$B$60,'2NDSORTEDL'!$Y$2:$Y$60,"",0,1)</f>
        <v>--</v>
      </c>
      <c r="G28" s="208" t="s">
        <v>7345</v>
      </c>
      <c r="H28" s="208">
        <v>1.0</v>
      </c>
      <c r="I28" s="229">
        <f t="shared" si="5"/>
        <v>46288</v>
      </c>
      <c r="J28" s="226" t="str">
        <f t="shared" si="3"/>
        <v>REPLACED</v>
      </c>
      <c r="N28" s="208">
        <v>1.0</v>
      </c>
      <c r="O28" s="227">
        <v>1.0</v>
      </c>
      <c r="P28" s="227">
        <v>1.0</v>
      </c>
      <c r="Q28" s="228">
        <v>1.0</v>
      </c>
      <c r="R28" s="223"/>
      <c r="S28" s="223"/>
      <c r="T28" s="227">
        <v>1.0</v>
      </c>
      <c r="U28" s="228">
        <v>1.0</v>
      </c>
      <c r="V28" s="223"/>
      <c r="W28" s="223"/>
      <c r="X28" s="223"/>
      <c r="Y28" s="223"/>
      <c r="Z28" s="223"/>
      <c r="AA28" s="223"/>
      <c r="AB28" s="223"/>
      <c r="AC28" s="223"/>
      <c r="AD28" s="223"/>
      <c r="AE28" s="223"/>
      <c r="AF28" s="223"/>
      <c r="AG28" s="223"/>
      <c r="AH28" s="223"/>
      <c r="AI28" s="223"/>
      <c r="AJ28" s="223"/>
      <c r="AK28" s="223"/>
      <c r="AL28" s="223"/>
      <c r="AM28" s="223"/>
      <c r="AN28" s="223"/>
      <c r="AO28" s="223">
        <f t="shared" si="4"/>
        <v>6</v>
      </c>
    </row>
    <row r="29">
      <c r="B29" s="221">
        <f t="shared" si="2"/>
        <v>22</v>
      </c>
      <c r="C29" s="222" t="s">
        <v>3094</v>
      </c>
      <c r="D29" s="164"/>
      <c r="E29" s="223" t="str">
        <f t="array" ref="E29">_xlfn.XLOOKUP(C29,'2NDSORTEDL'!$B$2:$B$50,'2NDSORTEDL'!$C$2:$C$50,"",0,1)</f>
        <v>PLASTER_TAPE</v>
      </c>
      <c r="F29" s="224" t="str">
        <f t="array" ref="F29">_xlfn.XLOOKUP($C29,'2NDSORTEDL'!$B$2:$B$60,'2NDSORTEDL'!$Y$2:$Y$60,"",0,1)</f>
        <v>--</v>
      </c>
      <c r="G29" s="208" t="s">
        <v>7345</v>
      </c>
      <c r="H29" s="208">
        <v>1.0</v>
      </c>
      <c r="I29" s="229">
        <f t="shared" si="5"/>
        <v>46288</v>
      </c>
      <c r="J29" s="226" t="str">
        <f t="shared" si="3"/>
        <v/>
      </c>
      <c r="N29" s="208">
        <v>1.0</v>
      </c>
      <c r="O29" s="227">
        <v>1.0</v>
      </c>
      <c r="P29" s="223"/>
      <c r="Q29" s="231" t="s">
        <v>1767</v>
      </c>
      <c r="R29" s="223"/>
      <c r="S29" s="223"/>
      <c r="T29" s="227">
        <v>1.0</v>
      </c>
      <c r="U29" s="223"/>
      <c r="V29" s="223"/>
      <c r="W29" s="227">
        <v>1.0</v>
      </c>
      <c r="X29" s="223"/>
      <c r="Y29" s="223"/>
      <c r="Z29" s="223"/>
      <c r="AA29" s="223"/>
      <c r="AB29" s="223"/>
      <c r="AC29" s="223"/>
      <c r="AD29" s="223"/>
      <c r="AE29" s="223"/>
      <c r="AF29" s="223"/>
      <c r="AG29" s="223"/>
      <c r="AH29" s="223"/>
      <c r="AI29" s="223"/>
      <c r="AJ29" s="223"/>
      <c r="AK29" s="223"/>
      <c r="AL29" s="223"/>
      <c r="AM29" s="223"/>
      <c r="AN29" s="223"/>
      <c r="AO29" s="223">
        <f t="shared" si="4"/>
        <v>4</v>
      </c>
    </row>
    <row r="30" hidden="1">
      <c r="B30" s="221">
        <f t="shared" si="2"/>
        <v>23</v>
      </c>
      <c r="C30" s="222" t="s">
        <v>3820</v>
      </c>
      <c r="D30" s="164"/>
      <c r="E30" s="223" t="str">
        <f t="array" ref="E30">_xlfn.XLOOKUP(C30,'2NDSORTEDL'!$B$2:$B$50,'2NDSORTEDL'!$C$2:$C$50,"",0,1)</f>
        <v>MASK</v>
      </c>
      <c r="F30" s="224" t="str">
        <f t="array" ref="F30">_xlfn.XLOOKUP($C30,'2NDSORTEDL'!$B$2:$B$60,'2NDSORTEDL'!$Y$2:$Y$60,"",0,1)</f>
        <v>--</v>
      </c>
      <c r="G30" s="208" t="s">
        <v>7345</v>
      </c>
      <c r="H30" s="208">
        <v>1.0</v>
      </c>
      <c r="I30" s="229">
        <f t="shared" si="5"/>
        <v>46288</v>
      </c>
      <c r="J30" s="226" t="str">
        <f t="shared" si="3"/>
        <v/>
      </c>
      <c r="N30" s="230"/>
      <c r="O30" s="227">
        <v>1.0</v>
      </c>
      <c r="P30" s="223"/>
      <c r="Q30" s="228">
        <v>1.0</v>
      </c>
      <c r="R30" s="223"/>
      <c r="S30" s="223"/>
      <c r="T30" s="223"/>
      <c r="U30" s="223"/>
      <c r="V30" s="223"/>
      <c r="W30" s="223"/>
      <c r="X30" s="223"/>
      <c r="Y30" s="223"/>
      <c r="Z30" s="223"/>
      <c r="AA30" s="223"/>
      <c r="AB30" s="223"/>
      <c r="AC30" s="223"/>
      <c r="AD30" s="223"/>
      <c r="AE30" s="223"/>
      <c r="AF30" s="223"/>
      <c r="AG30" s="223"/>
      <c r="AH30" s="223"/>
      <c r="AI30" s="223"/>
      <c r="AJ30" s="223"/>
      <c r="AK30" s="223"/>
      <c r="AL30" s="223"/>
      <c r="AM30" s="223"/>
      <c r="AN30" s="223"/>
      <c r="AO30" s="223">
        <f t="shared" si="4"/>
        <v>2</v>
      </c>
    </row>
    <row r="31">
      <c r="B31" s="221">
        <f t="shared" si="2"/>
        <v>24</v>
      </c>
      <c r="C31" s="222" t="s">
        <v>2950</v>
      </c>
      <c r="D31" s="164"/>
      <c r="E31" s="223" t="str">
        <f t="array" ref="E31">_xlfn.XLOOKUP(C31,'2NDSORTEDL'!$B$2:$B$50,'2NDSORTEDL'!$C$2:$C$50,"",0,1)</f>
        <v>BANDAGE</v>
      </c>
      <c r="F31" s="224" t="str">
        <f t="array" ref="F31">_xlfn.XLOOKUP($C31,'2NDSORTEDL'!$B$2:$B$60,'2NDSORTEDL'!$Y$2:$Y$60,"",0,1)</f>
        <v>--</v>
      </c>
      <c r="G31" s="208" t="s">
        <v>7345</v>
      </c>
      <c r="H31" s="208">
        <v>1.0</v>
      </c>
      <c r="I31" s="229">
        <f t="shared" si="5"/>
        <v>46288</v>
      </c>
      <c r="J31" s="226" t="str">
        <f t="shared" si="3"/>
        <v/>
      </c>
      <c r="N31" s="208">
        <v>1.0</v>
      </c>
      <c r="O31" s="227">
        <v>1.0</v>
      </c>
      <c r="P31" s="223"/>
      <c r="Q31" s="223"/>
      <c r="R31" s="223"/>
      <c r="S31" s="223"/>
      <c r="T31" s="227">
        <v>1.0</v>
      </c>
      <c r="U31" s="223"/>
      <c r="V31" s="223"/>
      <c r="W31" s="223"/>
      <c r="X31" s="227">
        <v>1.0</v>
      </c>
      <c r="Y31" s="223"/>
      <c r="Z31" s="223"/>
      <c r="AA31" s="223"/>
      <c r="AB31" s="223"/>
      <c r="AC31" s="223"/>
      <c r="AD31" s="223"/>
      <c r="AE31" s="223"/>
      <c r="AF31" s="223"/>
      <c r="AG31" s="223"/>
      <c r="AH31" s="223"/>
      <c r="AI31" s="223"/>
      <c r="AJ31" s="223"/>
      <c r="AK31" s="223"/>
      <c r="AL31" s="223"/>
      <c r="AM31" s="223"/>
      <c r="AN31" s="223"/>
      <c r="AO31" s="223">
        <f t="shared" si="4"/>
        <v>4</v>
      </c>
    </row>
    <row r="32">
      <c r="B32" s="221">
        <f t="shared" si="2"/>
        <v>25</v>
      </c>
      <c r="C32" s="222" t="s">
        <v>3005</v>
      </c>
      <c r="D32" s="164"/>
      <c r="E32" s="223" t="str">
        <f t="array" ref="E32">_xlfn.XLOOKUP(C32,'2NDSORTEDL'!$B$2:$B$50,'2NDSORTEDL'!$C$2:$C$50,"",0,1)</f>
        <v>BANDAGE</v>
      </c>
      <c r="F32" s="224" t="str">
        <f t="array" ref="F32">_xlfn.XLOOKUP($C32,'2NDSORTEDL'!$B$2:$B$60,'2NDSORTEDL'!$Y$2:$Y$60,"",0,1)</f>
        <v>--</v>
      </c>
      <c r="G32" s="208" t="s">
        <v>7345</v>
      </c>
      <c r="H32" s="208">
        <v>1.0</v>
      </c>
      <c r="I32" s="229">
        <f t="shared" si="5"/>
        <v>46288</v>
      </c>
      <c r="J32" s="226" t="str">
        <f t="shared" si="3"/>
        <v/>
      </c>
      <c r="N32" s="208">
        <v>1.0</v>
      </c>
      <c r="O32" s="227">
        <v>1.0</v>
      </c>
      <c r="P32" s="223"/>
      <c r="Q32" s="223"/>
      <c r="R32" s="223"/>
      <c r="S32" s="223"/>
      <c r="T32" s="227">
        <v>1.0</v>
      </c>
      <c r="U32" s="223"/>
      <c r="V32" s="223"/>
      <c r="W32" s="227">
        <v>1.0</v>
      </c>
      <c r="X32" s="227">
        <v>1.0</v>
      </c>
      <c r="Y32" s="223"/>
      <c r="Z32" s="223"/>
      <c r="AA32" s="223"/>
      <c r="AB32" s="223"/>
      <c r="AC32" s="223"/>
      <c r="AD32" s="223"/>
      <c r="AE32" s="223"/>
      <c r="AF32" s="223"/>
      <c r="AG32" s="223"/>
      <c r="AH32" s="223"/>
      <c r="AI32" s="223"/>
      <c r="AJ32" s="223"/>
      <c r="AK32" s="223"/>
      <c r="AL32" s="223"/>
      <c r="AM32" s="223"/>
      <c r="AN32" s="223"/>
      <c r="AO32" s="223">
        <f t="shared" si="4"/>
        <v>5</v>
      </c>
    </row>
    <row r="33">
      <c r="B33" s="221">
        <f t="shared" si="2"/>
        <v>26</v>
      </c>
      <c r="C33" s="222" t="s">
        <v>3897</v>
      </c>
      <c r="D33" s="164"/>
      <c r="E33" s="223" t="str">
        <f t="array" ref="E33">_xlfn.XLOOKUP(C33,'2NDSORTEDL'!$B$2:$B$50,'2NDSORTEDL'!$C$2:$C$50,"",0,1)</f>
        <v/>
      </c>
      <c r="F33" s="224" t="str">
        <f t="array" ref="F33">_xlfn.XLOOKUP($C33,'2NDSORTEDL'!$B$2:$B$60,'2NDSORTEDL'!$Y$2:$Y$60,"",0,1)</f>
        <v>--</v>
      </c>
      <c r="G33" s="208" t="s">
        <v>7345</v>
      </c>
      <c r="H33" s="208">
        <v>2.0</v>
      </c>
      <c r="I33" s="229">
        <f t="shared" si="5"/>
        <v>46288</v>
      </c>
      <c r="J33" s="226" t="str">
        <f t="shared" si="3"/>
        <v>REPLACED</v>
      </c>
      <c r="N33" s="208">
        <v>1.0</v>
      </c>
      <c r="O33" s="227">
        <v>1.0</v>
      </c>
      <c r="P33" s="227">
        <v>2.0</v>
      </c>
      <c r="Q33" s="223"/>
      <c r="R33" s="223"/>
      <c r="S33" s="223"/>
      <c r="T33" s="227">
        <v>1.0</v>
      </c>
      <c r="U33" s="223"/>
      <c r="V33" s="223"/>
      <c r="W33" s="223"/>
      <c r="X33" s="227">
        <v>1.0</v>
      </c>
      <c r="Y33" s="223"/>
      <c r="Z33" s="223"/>
      <c r="AA33" s="223"/>
      <c r="AB33" s="223"/>
      <c r="AC33" s="223"/>
      <c r="AD33" s="223"/>
      <c r="AE33" s="223"/>
      <c r="AF33" s="223"/>
      <c r="AG33" s="223"/>
      <c r="AH33" s="223"/>
      <c r="AI33" s="223"/>
      <c r="AJ33" s="223"/>
      <c r="AK33" s="223"/>
      <c r="AL33" s="223"/>
      <c r="AM33" s="223"/>
      <c r="AN33" s="223"/>
      <c r="AO33" s="223">
        <f t="shared" si="4"/>
        <v>6</v>
      </c>
    </row>
    <row r="34">
      <c r="B34" s="221">
        <f t="shared" si="2"/>
        <v>27</v>
      </c>
      <c r="C34" s="222" t="s">
        <v>2125</v>
      </c>
      <c r="D34" s="164"/>
      <c r="E34" s="223" t="str">
        <f t="array" ref="E34">_xlfn.XLOOKUP(C34,'2NDSORTEDL'!$B$2:$B$50,'2NDSORTEDL'!$C$2:$C$50,"",0,1)</f>
        <v>WASH_CUP</v>
      </c>
      <c r="F34" s="224" t="str">
        <f t="array" ref="F34">_xlfn.XLOOKUP($C34,'2NDSORTEDL'!$B$2:$B$60,'2NDSORTEDL'!$Y$2:$Y$60,"",0,1)</f>
        <v>--</v>
      </c>
      <c r="G34" s="208" t="s">
        <v>7345</v>
      </c>
      <c r="H34" s="208">
        <v>1.0</v>
      </c>
      <c r="I34" s="229">
        <f t="shared" si="5"/>
        <v>46288</v>
      </c>
      <c r="J34" s="226" t="str">
        <f t="shared" si="3"/>
        <v/>
      </c>
      <c r="N34" s="208">
        <v>1.0</v>
      </c>
      <c r="O34" s="227">
        <v>1.0</v>
      </c>
      <c r="P34" s="223"/>
      <c r="Q34" s="223"/>
      <c r="R34" s="223"/>
      <c r="S34" s="223"/>
      <c r="T34" s="227">
        <v>1.0</v>
      </c>
      <c r="U34" s="228">
        <v>1.0</v>
      </c>
      <c r="V34" s="223"/>
      <c r="W34" s="227"/>
      <c r="X34" s="227">
        <v>1.0</v>
      </c>
      <c r="Y34" s="223"/>
      <c r="Z34" s="223"/>
      <c r="AA34" s="223"/>
      <c r="AB34" s="223"/>
      <c r="AC34" s="223"/>
      <c r="AD34" s="223"/>
      <c r="AE34" s="223"/>
      <c r="AF34" s="223"/>
      <c r="AG34" s="223"/>
      <c r="AH34" s="223"/>
      <c r="AI34" s="223"/>
      <c r="AJ34" s="223"/>
      <c r="AK34" s="223"/>
      <c r="AL34" s="223"/>
      <c r="AM34" s="223"/>
      <c r="AN34" s="223"/>
      <c r="AO34" s="223">
        <f t="shared" si="4"/>
        <v>5</v>
      </c>
    </row>
    <row r="35">
      <c r="C35" s="235" t="s">
        <v>7351</v>
      </c>
      <c r="N35" s="1"/>
    </row>
    <row r="36">
      <c r="C36" s="202"/>
      <c r="F36" s="49"/>
      <c r="G36" s="1"/>
      <c r="H36" s="1"/>
      <c r="I36" s="203"/>
      <c r="J36" s="1"/>
      <c r="N36" s="1"/>
    </row>
    <row r="37">
      <c r="C37" s="202"/>
      <c r="F37" s="49"/>
      <c r="G37" s="1"/>
      <c r="H37" s="1"/>
      <c r="I37" s="203"/>
      <c r="J37" s="1"/>
      <c r="N37" s="1"/>
    </row>
    <row r="38">
      <c r="C38" s="202"/>
      <c r="F38" s="49"/>
      <c r="G38" s="1"/>
      <c r="H38" s="1"/>
      <c r="I38" s="9" t="s">
        <v>7352</v>
      </c>
      <c r="J38" s="1"/>
      <c r="N38" s="1"/>
    </row>
    <row r="39">
      <c r="C39" s="202"/>
      <c r="F39" s="49"/>
      <c r="G39" s="1"/>
      <c r="H39" s="1"/>
      <c r="I39" s="9" t="s">
        <v>7353</v>
      </c>
      <c r="J39" s="1"/>
      <c r="N39" s="1"/>
    </row>
    <row r="40">
      <c r="C40" s="202"/>
      <c r="F40" s="49"/>
      <c r="G40" s="1"/>
      <c r="H40" s="1"/>
      <c r="I40" s="203"/>
      <c r="J40" s="1"/>
      <c r="N40" s="1"/>
    </row>
    <row r="41">
      <c r="C41" s="202"/>
      <c r="F41" s="49"/>
      <c r="G41" s="1"/>
      <c r="H41" s="1"/>
      <c r="I41" s="203" t="str">
        <f>"DATE :"&amp;TEXT(I8,"DD-MMM-YYYY")</f>
        <v>DATE :23-Sep-2026</v>
      </c>
      <c r="J41" s="1"/>
      <c r="N41" s="1"/>
    </row>
    <row r="42">
      <c r="C42" s="202"/>
      <c r="F42" s="49"/>
      <c r="G42" s="1"/>
      <c r="H42" s="1"/>
      <c r="I42" s="203"/>
      <c r="J42" s="1"/>
      <c r="N42" s="1"/>
    </row>
    <row r="43">
      <c r="C43" s="202"/>
      <c r="F43" s="49"/>
      <c r="G43" s="1"/>
      <c r="H43" s="1"/>
      <c r="I43" s="203"/>
      <c r="J43" s="1"/>
      <c r="N43" s="1"/>
    </row>
    <row r="44">
      <c r="C44" s="202"/>
      <c r="D44" s="202"/>
      <c r="F44" s="49"/>
      <c r="G44" s="1"/>
      <c r="H44" s="1"/>
      <c r="I44" s="203"/>
      <c r="J44" s="1"/>
      <c r="N44" s="1"/>
    </row>
    <row r="45">
      <c r="C45" s="202"/>
      <c r="D45" s="202"/>
      <c r="F45" s="49"/>
      <c r="G45" s="1"/>
      <c r="H45" s="1"/>
      <c r="I45" s="203"/>
      <c r="J45" s="1"/>
      <c r="N45" s="1"/>
    </row>
    <row r="46">
      <c r="C46" s="202"/>
      <c r="D46" s="202"/>
      <c r="F46" s="49"/>
      <c r="G46" s="1"/>
      <c r="H46" s="1"/>
      <c r="I46" s="203"/>
      <c r="J46" s="1"/>
      <c r="N46" s="1"/>
    </row>
    <row r="47">
      <c r="C47" s="202"/>
      <c r="D47" s="202"/>
      <c r="F47" s="49"/>
      <c r="G47" s="1"/>
      <c r="H47" s="1"/>
      <c r="I47" s="203"/>
      <c r="J47" s="1"/>
      <c r="N47" s="1"/>
    </row>
    <row r="48">
      <c r="C48" s="202"/>
      <c r="D48" s="202"/>
      <c r="F48" s="49"/>
      <c r="G48" s="1"/>
      <c r="H48" s="1"/>
      <c r="I48" s="203"/>
      <c r="J48" s="1"/>
      <c r="N48" s="1"/>
    </row>
    <row r="49">
      <c r="C49" s="202"/>
      <c r="D49" s="202"/>
      <c r="F49" s="49"/>
      <c r="G49" s="1"/>
      <c r="H49" s="1"/>
      <c r="I49" s="203"/>
      <c r="J49" s="1"/>
      <c r="N49" s="1"/>
    </row>
    <row r="50">
      <c r="C50" s="202"/>
      <c r="D50" s="202"/>
      <c r="F50" s="49"/>
      <c r="G50" s="1"/>
      <c r="H50" s="1"/>
      <c r="I50" s="203"/>
      <c r="J50" s="1"/>
      <c r="N50" s="1"/>
    </row>
    <row r="51">
      <c r="C51" s="202"/>
      <c r="D51" s="202"/>
      <c r="F51" s="49"/>
      <c r="G51" s="1"/>
      <c r="H51" s="1"/>
      <c r="I51" s="203"/>
      <c r="J51" s="1"/>
      <c r="N51" s="1"/>
    </row>
    <row r="52">
      <c r="C52" s="202"/>
      <c r="D52" s="202"/>
      <c r="F52" s="49"/>
      <c r="G52" s="1"/>
      <c r="H52" s="1"/>
      <c r="I52" s="203"/>
      <c r="J52" s="1"/>
      <c r="N52" s="1"/>
    </row>
    <row r="53">
      <c r="C53" s="202"/>
      <c r="D53" s="202"/>
      <c r="F53" s="49"/>
      <c r="G53" s="1"/>
      <c r="H53" s="1"/>
      <c r="I53" s="203"/>
      <c r="J53" s="1"/>
      <c r="N53" s="1"/>
    </row>
    <row r="54">
      <c r="C54" s="202"/>
      <c r="D54" s="202"/>
      <c r="F54" s="49"/>
      <c r="G54" s="1"/>
      <c r="H54" s="1"/>
      <c r="I54" s="203"/>
      <c r="J54" s="1"/>
      <c r="N54" s="1"/>
    </row>
    <row r="55">
      <c r="C55" s="202"/>
      <c r="D55" s="202"/>
      <c r="F55" s="49"/>
      <c r="G55" s="1"/>
      <c r="H55" s="1"/>
      <c r="I55" s="203"/>
      <c r="J55" s="1"/>
      <c r="N55" s="1"/>
    </row>
    <row r="56">
      <c r="C56" s="202"/>
      <c r="D56" s="202"/>
      <c r="F56" s="49"/>
      <c r="G56" s="1"/>
      <c r="H56" s="1"/>
      <c r="I56" s="203"/>
      <c r="J56" s="1"/>
      <c r="N56" s="1"/>
    </row>
    <row r="57">
      <c r="C57" s="202"/>
      <c r="D57" s="202"/>
      <c r="F57" s="49"/>
      <c r="G57" s="1"/>
      <c r="H57" s="1"/>
      <c r="I57" s="203"/>
      <c r="J57" s="1"/>
      <c r="N57" s="1"/>
    </row>
    <row r="58">
      <c r="C58" s="202"/>
      <c r="D58" s="202"/>
      <c r="F58" s="49"/>
      <c r="G58" s="1"/>
      <c r="H58" s="1"/>
      <c r="I58" s="203"/>
      <c r="J58" s="1"/>
      <c r="N58" s="1"/>
    </row>
    <row r="59">
      <c r="C59" s="202"/>
      <c r="D59" s="202"/>
      <c r="F59" s="49"/>
      <c r="G59" s="1"/>
      <c r="H59" s="1"/>
      <c r="I59" s="203"/>
      <c r="J59" s="1"/>
      <c r="N59" s="1"/>
    </row>
    <row r="60">
      <c r="C60" s="202"/>
      <c r="D60" s="202"/>
      <c r="F60" s="49"/>
      <c r="G60" s="1"/>
      <c r="H60" s="1"/>
      <c r="I60" s="203"/>
      <c r="J60" s="1"/>
      <c r="N60" s="1"/>
    </row>
    <row r="61">
      <c r="C61" s="202"/>
      <c r="D61" s="202"/>
      <c r="F61" s="49"/>
      <c r="G61" s="1"/>
      <c r="H61" s="1"/>
      <c r="I61" s="203"/>
      <c r="J61" s="1"/>
      <c r="N61" s="1"/>
    </row>
    <row r="62">
      <c r="C62" s="202"/>
      <c r="D62" s="202"/>
      <c r="F62" s="49"/>
      <c r="G62" s="1"/>
      <c r="H62" s="1"/>
      <c r="I62" s="203"/>
      <c r="J62" s="1"/>
      <c r="N62" s="1"/>
    </row>
    <row r="63">
      <c r="C63" s="202"/>
      <c r="D63" s="202"/>
      <c r="F63" s="49"/>
      <c r="G63" s="1"/>
      <c r="H63" s="1"/>
      <c r="I63" s="203"/>
      <c r="J63" s="1"/>
      <c r="N63" s="1"/>
    </row>
    <row r="64">
      <c r="C64" s="202"/>
      <c r="D64" s="202"/>
      <c r="F64" s="49"/>
      <c r="G64" s="1"/>
      <c r="H64" s="1"/>
      <c r="I64" s="203"/>
      <c r="J64" s="1"/>
      <c r="N64" s="1"/>
    </row>
    <row r="65">
      <c r="C65" s="202"/>
      <c r="D65" s="202"/>
      <c r="F65" s="49"/>
      <c r="G65" s="1"/>
      <c r="H65" s="1"/>
      <c r="I65" s="203"/>
      <c r="J65" s="1"/>
      <c r="N65" s="1"/>
    </row>
    <row r="66">
      <c r="C66" s="202"/>
      <c r="D66" s="202"/>
      <c r="F66" s="49"/>
      <c r="G66" s="1"/>
      <c r="H66" s="1"/>
      <c r="I66" s="203"/>
      <c r="J66" s="1"/>
      <c r="N66" s="1"/>
    </row>
    <row r="67">
      <c r="C67" s="202"/>
      <c r="D67" s="202"/>
      <c r="F67" s="49"/>
      <c r="G67" s="1"/>
      <c r="H67" s="1"/>
      <c r="I67" s="203"/>
      <c r="J67" s="1"/>
      <c r="N67" s="1"/>
    </row>
    <row r="68">
      <c r="C68" s="202"/>
      <c r="D68" s="202"/>
      <c r="F68" s="49"/>
      <c r="G68" s="1"/>
      <c r="H68" s="1"/>
      <c r="I68" s="203"/>
      <c r="J68" s="1"/>
      <c r="N68" s="1"/>
    </row>
    <row r="69">
      <c r="C69" s="202"/>
      <c r="D69" s="202"/>
      <c r="F69" s="49"/>
      <c r="G69" s="1"/>
      <c r="H69" s="1"/>
      <c r="I69" s="203"/>
      <c r="J69" s="1"/>
      <c r="N69" s="1"/>
    </row>
    <row r="70">
      <c r="C70" s="202"/>
      <c r="D70" s="202"/>
      <c r="F70" s="49"/>
      <c r="G70" s="1"/>
      <c r="H70" s="1"/>
      <c r="I70" s="203"/>
      <c r="J70" s="1"/>
      <c r="N70" s="1"/>
    </row>
    <row r="71">
      <c r="C71" s="202"/>
      <c r="D71" s="202"/>
      <c r="F71" s="49"/>
      <c r="G71" s="1"/>
      <c r="H71" s="1"/>
      <c r="I71" s="203"/>
      <c r="J71" s="1"/>
      <c r="N71" s="1"/>
    </row>
    <row r="72">
      <c r="C72" s="202"/>
      <c r="D72" s="202"/>
      <c r="F72" s="49"/>
      <c r="G72" s="1"/>
      <c r="H72" s="1"/>
      <c r="I72" s="203"/>
      <c r="J72" s="1"/>
      <c r="N72" s="1"/>
    </row>
    <row r="73">
      <c r="C73" s="202"/>
      <c r="D73" s="202"/>
      <c r="F73" s="49"/>
      <c r="G73" s="1"/>
      <c r="H73" s="1"/>
      <c r="I73" s="203"/>
      <c r="J73" s="1"/>
      <c r="N73" s="1"/>
    </row>
    <row r="74">
      <c r="C74" s="202"/>
      <c r="D74" s="202"/>
      <c r="F74" s="49"/>
      <c r="G74" s="1"/>
      <c r="H74" s="1"/>
      <c r="I74" s="203"/>
      <c r="J74" s="1"/>
      <c r="N74" s="1"/>
    </row>
    <row r="75">
      <c r="C75" s="202"/>
      <c r="D75" s="202"/>
      <c r="F75" s="49"/>
      <c r="G75" s="1"/>
      <c r="H75" s="1"/>
      <c r="I75" s="203"/>
      <c r="J75" s="1"/>
      <c r="N75" s="1"/>
    </row>
    <row r="76">
      <c r="C76" s="202"/>
      <c r="D76" s="202"/>
      <c r="F76" s="49"/>
      <c r="G76" s="1"/>
      <c r="H76" s="1"/>
      <c r="I76" s="203"/>
      <c r="J76" s="1"/>
      <c r="N76" s="1"/>
    </row>
    <row r="77">
      <c r="C77" s="202"/>
      <c r="D77" s="202"/>
      <c r="F77" s="49"/>
      <c r="G77" s="1"/>
      <c r="H77" s="1"/>
      <c r="I77" s="203"/>
      <c r="J77" s="1"/>
      <c r="N77" s="1"/>
    </row>
    <row r="78">
      <c r="C78" s="202"/>
      <c r="D78" s="202"/>
      <c r="F78" s="49"/>
      <c r="G78" s="1"/>
      <c r="H78" s="1"/>
      <c r="I78" s="203"/>
      <c r="J78" s="1"/>
      <c r="N78" s="1"/>
    </row>
    <row r="79">
      <c r="C79" s="202"/>
      <c r="D79" s="202"/>
      <c r="F79" s="49"/>
      <c r="G79" s="1"/>
      <c r="H79" s="1"/>
      <c r="I79" s="203"/>
      <c r="J79" s="1"/>
      <c r="N79" s="1"/>
    </row>
    <row r="80">
      <c r="C80" s="202"/>
      <c r="D80" s="202"/>
      <c r="F80" s="49"/>
      <c r="G80" s="1"/>
      <c r="H80" s="1"/>
      <c r="I80" s="203"/>
      <c r="J80" s="1"/>
      <c r="N80" s="1"/>
    </row>
    <row r="81">
      <c r="C81" s="202"/>
      <c r="D81" s="202"/>
      <c r="F81" s="49"/>
      <c r="G81" s="1"/>
      <c r="H81" s="1"/>
      <c r="I81" s="203"/>
      <c r="J81" s="1"/>
      <c r="N81" s="1"/>
    </row>
    <row r="82">
      <c r="C82" s="202"/>
      <c r="D82" s="202"/>
      <c r="F82" s="49"/>
      <c r="G82" s="1"/>
      <c r="H82" s="1"/>
      <c r="I82" s="203"/>
      <c r="J82" s="1"/>
      <c r="N82" s="1"/>
    </row>
    <row r="83">
      <c r="C83" s="202"/>
      <c r="D83" s="202"/>
      <c r="F83" s="49"/>
      <c r="G83" s="1"/>
      <c r="H83" s="1"/>
      <c r="I83" s="203"/>
      <c r="J83" s="1"/>
      <c r="N83" s="1"/>
    </row>
    <row r="84">
      <c r="C84" s="202"/>
      <c r="D84" s="202"/>
      <c r="F84" s="49"/>
      <c r="G84" s="1"/>
      <c r="H84" s="1"/>
      <c r="I84" s="203"/>
      <c r="J84" s="1"/>
      <c r="N84" s="1"/>
    </row>
    <row r="85">
      <c r="C85" s="202"/>
      <c r="D85" s="202"/>
      <c r="F85" s="49"/>
      <c r="G85" s="1"/>
      <c r="H85" s="1"/>
      <c r="I85" s="203"/>
      <c r="J85" s="1"/>
      <c r="N85" s="1"/>
    </row>
    <row r="86">
      <c r="C86" s="202"/>
      <c r="D86" s="202"/>
      <c r="F86" s="49"/>
      <c r="G86" s="1"/>
      <c r="H86" s="1"/>
      <c r="I86" s="203"/>
      <c r="J86" s="1"/>
      <c r="N86" s="1"/>
    </row>
    <row r="87">
      <c r="C87" s="202"/>
      <c r="D87" s="202"/>
      <c r="F87" s="49"/>
      <c r="G87" s="1"/>
      <c r="H87" s="1"/>
      <c r="I87" s="203"/>
      <c r="J87" s="1"/>
      <c r="N87" s="1"/>
    </row>
    <row r="88">
      <c r="C88" s="202"/>
      <c r="D88" s="202"/>
      <c r="F88" s="49"/>
      <c r="G88" s="1"/>
      <c r="H88" s="1"/>
      <c r="I88" s="203"/>
      <c r="J88" s="1"/>
      <c r="N88" s="1"/>
    </row>
    <row r="89">
      <c r="C89" s="202"/>
      <c r="D89" s="202"/>
      <c r="F89" s="49"/>
      <c r="G89" s="1"/>
      <c r="H89" s="1"/>
      <c r="I89" s="203"/>
      <c r="J89" s="1"/>
      <c r="N89" s="1"/>
    </row>
    <row r="90">
      <c r="C90" s="202"/>
      <c r="D90" s="202"/>
      <c r="F90" s="49"/>
      <c r="G90" s="1"/>
      <c r="H90" s="1"/>
      <c r="I90" s="203"/>
      <c r="J90" s="1"/>
      <c r="N90" s="1"/>
    </row>
    <row r="91">
      <c r="C91" s="202"/>
      <c r="D91" s="202"/>
      <c r="F91" s="49"/>
      <c r="G91" s="1"/>
      <c r="H91" s="1"/>
      <c r="I91" s="203"/>
      <c r="J91" s="1"/>
      <c r="N91" s="1"/>
    </row>
    <row r="92">
      <c r="C92" s="202"/>
      <c r="D92" s="202"/>
      <c r="F92" s="49"/>
      <c r="G92" s="1"/>
      <c r="H92" s="1"/>
      <c r="I92" s="203"/>
      <c r="J92" s="1"/>
      <c r="N92" s="1"/>
    </row>
    <row r="93">
      <c r="C93" s="202"/>
      <c r="D93" s="202"/>
      <c r="F93" s="49"/>
      <c r="G93" s="1"/>
      <c r="H93" s="1"/>
      <c r="I93" s="203"/>
      <c r="J93" s="1"/>
      <c r="N93" s="1"/>
    </row>
    <row r="94">
      <c r="C94" s="202"/>
      <c r="D94" s="202"/>
      <c r="F94" s="49"/>
      <c r="G94" s="1"/>
      <c r="H94" s="1"/>
      <c r="I94" s="203"/>
      <c r="J94" s="1"/>
      <c r="N94" s="1"/>
    </row>
    <row r="95">
      <c r="C95" s="202"/>
      <c r="D95" s="202"/>
      <c r="F95" s="49"/>
      <c r="G95" s="1"/>
      <c r="H95" s="1"/>
      <c r="I95" s="203"/>
      <c r="J95" s="1"/>
      <c r="N95" s="1"/>
    </row>
    <row r="96">
      <c r="C96" s="202"/>
      <c r="D96" s="202"/>
      <c r="F96" s="49"/>
      <c r="G96" s="1"/>
      <c r="H96" s="1"/>
      <c r="I96" s="203"/>
      <c r="J96" s="1"/>
      <c r="N96" s="1"/>
    </row>
    <row r="97">
      <c r="C97" s="202"/>
      <c r="D97" s="202"/>
      <c r="F97" s="49"/>
      <c r="G97" s="1"/>
      <c r="H97" s="1"/>
      <c r="I97" s="203"/>
      <c r="J97" s="1"/>
      <c r="N97" s="1"/>
    </row>
    <row r="98">
      <c r="C98" s="202"/>
      <c r="D98" s="202"/>
      <c r="F98" s="49"/>
      <c r="G98" s="1"/>
      <c r="H98" s="1"/>
      <c r="I98" s="203"/>
      <c r="J98" s="1"/>
      <c r="N98" s="1"/>
    </row>
    <row r="99">
      <c r="C99" s="202"/>
      <c r="D99" s="202"/>
      <c r="F99" s="49"/>
      <c r="G99" s="1"/>
      <c r="H99" s="1"/>
      <c r="I99" s="203"/>
      <c r="J99" s="1"/>
      <c r="N99" s="1"/>
    </row>
    <row r="100">
      <c r="C100" s="202"/>
      <c r="D100" s="202"/>
      <c r="F100" s="49"/>
      <c r="G100" s="1"/>
      <c r="H100" s="1"/>
      <c r="I100" s="203"/>
      <c r="J100" s="1"/>
      <c r="N100" s="1"/>
    </row>
    <row r="101">
      <c r="C101" s="202"/>
      <c r="D101" s="202"/>
      <c r="F101" s="49"/>
      <c r="G101" s="1"/>
      <c r="H101" s="1"/>
      <c r="I101" s="203"/>
      <c r="J101" s="1"/>
      <c r="N101" s="1"/>
    </row>
    <row r="102">
      <c r="C102" s="202"/>
      <c r="D102" s="202"/>
      <c r="F102" s="49"/>
      <c r="G102" s="1"/>
      <c r="H102" s="1"/>
      <c r="I102" s="203"/>
      <c r="J102" s="1"/>
      <c r="N102" s="1"/>
    </row>
    <row r="103">
      <c r="C103" s="202"/>
      <c r="D103" s="202"/>
      <c r="F103" s="49"/>
      <c r="G103" s="1"/>
      <c r="H103" s="1"/>
      <c r="I103" s="203"/>
      <c r="J103" s="1"/>
      <c r="N103" s="1"/>
    </row>
    <row r="104">
      <c r="C104" s="202"/>
      <c r="D104" s="202"/>
      <c r="F104" s="49"/>
      <c r="G104" s="1"/>
      <c r="H104" s="1"/>
      <c r="I104" s="203"/>
      <c r="J104" s="1"/>
      <c r="N104" s="1"/>
    </row>
    <row r="105">
      <c r="C105" s="202"/>
      <c r="D105" s="202"/>
      <c r="F105" s="49"/>
      <c r="G105" s="1"/>
      <c r="H105" s="1"/>
      <c r="I105" s="203"/>
      <c r="J105" s="1"/>
      <c r="N105" s="1"/>
    </row>
    <row r="106">
      <c r="C106" s="202"/>
      <c r="D106" s="202"/>
      <c r="F106" s="49"/>
      <c r="G106" s="1"/>
      <c r="H106" s="1"/>
      <c r="I106" s="203"/>
      <c r="J106" s="1"/>
      <c r="N106" s="1"/>
    </row>
    <row r="107">
      <c r="C107" s="202"/>
      <c r="D107" s="202"/>
      <c r="F107" s="49"/>
      <c r="G107" s="1"/>
      <c r="H107" s="1"/>
      <c r="I107" s="203"/>
      <c r="J107" s="1"/>
      <c r="N107" s="1"/>
    </row>
    <row r="108">
      <c r="C108" s="202"/>
      <c r="D108" s="202"/>
      <c r="F108" s="49"/>
      <c r="G108" s="1"/>
      <c r="H108" s="1"/>
      <c r="I108" s="203"/>
      <c r="J108" s="1"/>
      <c r="N108" s="1"/>
    </row>
    <row r="109">
      <c r="C109" s="202"/>
      <c r="D109" s="202"/>
      <c r="F109" s="49"/>
      <c r="G109" s="1"/>
      <c r="H109" s="1"/>
      <c r="I109" s="203"/>
      <c r="J109" s="1"/>
      <c r="N109" s="1"/>
    </row>
    <row r="110">
      <c r="C110" s="202"/>
      <c r="D110" s="202"/>
      <c r="F110" s="49"/>
      <c r="G110" s="1"/>
      <c r="H110" s="1"/>
      <c r="I110" s="203"/>
      <c r="J110" s="1"/>
      <c r="N110" s="1"/>
    </row>
    <row r="111">
      <c r="C111" s="202"/>
      <c r="D111" s="202"/>
      <c r="F111" s="49"/>
      <c r="G111" s="1"/>
      <c r="H111" s="1"/>
      <c r="I111" s="203"/>
      <c r="J111" s="1"/>
      <c r="N111" s="1"/>
    </row>
    <row r="112">
      <c r="C112" s="202"/>
      <c r="D112" s="202"/>
      <c r="F112" s="49"/>
      <c r="G112" s="1"/>
      <c r="H112" s="1"/>
      <c r="I112" s="203"/>
      <c r="J112" s="1"/>
      <c r="N112" s="1"/>
    </row>
    <row r="113">
      <c r="C113" s="202"/>
      <c r="D113" s="202"/>
      <c r="F113" s="49"/>
      <c r="G113" s="1"/>
      <c r="H113" s="1"/>
      <c r="I113" s="203"/>
      <c r="J113" s="1"/>
      <c r="N113" s="1"/>
    </row>
    <row r="114">
      <c r="C114" s="202"/>
      <c r="D114" s="202"/>
      <c r="F114" s="49"/>
      <c r="G114" s="1"/>
      <c r="H114" s="1"/>
      <c r="I114" s="203"/>
      <c r="J114" s="1"/>
      <c r="N114" s="1"/>
    </row>
    <row r="115">
      <c r="C115" s="202"/>
      <c r="D115" s="202"/>
      <c r="F115" s="49"/>
      <c r="G115" s="1"/>
      <c r="H115" s="1"/>
      <c r="I115" s="203"/>
      <c r="J115" s="1"/>
      <c r="N115" s="1"/>
    </row>
    <row r="116">
      <c r="C116" s="202"/>
      <c r="D116" s="202"/>
      <c r="F116" s="49"/>
      <c r="G116" s="1"/>
      <c r="H116" s="1"/>
      <c r="I116" s="203"/>
      <c r="J116" s="1"/>
      <c r="N116" s="1"/>
    </row>
    <row r="117">
      <c r="C117" s="202"/>
      <c r="D117" s="202"/>
      <c r="F117" s="49"/>
      <c r="G117" s="1"/>
      <c r="H117" s="1"/>
      <c r="I117" s="203"/>
      <c r="J117" s="1"/>
      <c r="N117" s="1"/>
    </row>
    <row r="118">
      <c r="C118" s="202"/>
      <c r="D118" s="202"/>
      <c r="F118" s="49"/>
      <c r="G118" s="1"/>
      <c r="H118" s="1"/>
      <c r="I118" s="203"/>
      <c r="J118" s="1"/>
      <c r="N118" s="1"/>
    </row>
    <row r="119">
      <c r="C119" s="202"/>
      <c r="D119" s="202"/>
      <c r="F119" s="49"/>
      <c r="G119" s="1"/>
      <c r="H119" s="1"/>
      <c r="I119" s="203"/>
      <c r="J119" s="1"/>
      <c r="N119" s="1"/>
    </row>
    <row r="120">
      <c r="C120" s="202"/>
      <c r="D120" s="202"/>
      <c r="F120" s="49"/>
      <c r="G120" s="1"/>
      <c r="H120" s="1"/>
      <c r="I120" s="203"/>
      <c r="J120" s="1"/>
      <c r="N120" s="1"/>
    </row>
    <row r="121">
      <c r="C121" s="202"/>
      <c r="D121" s="202"/>
      <c r="F121" s="49"/>
      <c r="G121" s="1"/>
      <c r="H121" s="1"/>
      <c r="I121" s="203"/>
      <c r="J121" s="1"/>
      <c r="N121" s="1"/>
    </row>
    <row r="122">
      <c r="C122" s="202"/>
      <c r="D122" s="202"/>
      <c r="F122" s="49"/>
      <c r="G122" s="1"/>
      <c r="H122" s="1"/>
      <c r="I122" s="203"/>
      <c r="J122" s="1"/>
      <c r="N122" s="1"/>
    </row>
    <row r="123">
      <c r="C123" s="202"/>
      <c r="D123" s="202"/>
      <c r="F123" s="49"/>
      <c r="G123" s="1"/>
      <c r="H123" s="1"/>
      <c r="I123" s="203"/>
      <c r="J123" s="1"/>
      <c r="N123" s="1"/>
    </row>
    <row r="124">
      <c r="C124" s="202"/>
      <c r="D124" s="202"/>
      <c r="F124" s="49"/>
      <c r="G124" s="1"/>
      <c r="H124" s="1"/>
      <c r="I124" s="203"/>
      <c r="J124" s="1"/>
      <c r="N124" s="1"/>
    </row>
    <row r="125">
      <c r="C125" s="202"/>
      <c r="D125" s="202"/>
      <c r="F125" s="49"/>
      <c r="G125" s="1"/>
      <c r="H125" s="1"/>
      <c r="I125" s="203"/>
      <c r="J125" s="1"/>
      <c r="N125" s="1"/>
    </row>
    <row r="126">
      <c r="C126" s="202"/>
      <c r="D126" s="202"/>
      <c r="F126" s="49"/>
      <c r="G126" s="1"/>
      <c r="H126" s="1"/>
      <c r="I126" s="203"/>
      <c r="J126" s="1"/>
      <c r="N126" s="1"/>
    </row>
    <row r="127">
      <c r="C127" s="202"/>
      <c r="D127" s="202"/>
      <c r="F127" s="49"/>
      <c r="G127" s="1"/>
      <c r="H127" s="1"/>
      <c r="I127" s="203"/>
      <c r="J127" s="1"/>
      <c r="N127" s="1"/>
    </row>
    <row r="128">
      <c r="C128" s="202"/>
      <c r="D128" s="202"/>
      <c r="F128" s="49"/>
      <c r="G128" s="1"/>
      <c r="H128" s="1"/>
      <c r="I128" s="203"/>
      <c r="J128" s="1"/>
      <c r="N128" s="1"/>
    </row>
    <row r="129">
      <c r="C129" s="202"/>
      <c r="D129" s="202"/>
      <c r="F129" s="49"/>
      <c r="G129" s="1"/>
      <c r="H129" s="1"/>
      <c r="I129" s="203"/>
      <c r="J129" s="1"/>
      <c r="N129" s="1"/>
    </row>
    <row r="130">
      <c r="C130" s="202"/>
      <c r="D130" s="202"/>
      <c r="F130" s="49"/>
      <c r="G130" s="1"/>
      <c r="H130" s="1"/>
      <c r="I130" s="203"/>
      <c r="J130" s="1"/>
      <c r="N130" s="1"/>
    </row>
    <row r="131">
      <c r="C131" s="202"/>
      <c r="D131" s="202"/>
      <c r="F131" s="49"/>
      <c r="G131" s="1"/>
      <c r="H131" s="1"/>
      <c r="I131" s="203"/>
      <c r="J131" s="1"/>
      <c r="N131" s="1"/>
    </row>
    <row r="132">
      <c r="C132" s="202"/>
      <c r="D132" s="202"/>
      <c r="F132" s="49"/>
      <c r="G132" s="1"/>
      <c r="H132" s="1"/>
      <c r="I132" s="203"/>
      <c r="J132" s="1"/>
      <c r="N132" s="1"/>
    </row>
    <row r="133">
      <c r="C133" s="202"/>
      <c r="D133" s="202"/>
      <c r="F133" s="49"/>
      <c r="G133" s="1"/>
      <c r="H133" s="1"/>
      <c r="I133" s="203"/>
      <c r="J133" s="1"/>
      <c r="N133" s="1"/>
    </row>
    <row r="134">
      <c r="C134" s="202"/>
      <c r="D134" s="202"/>
      <c r="F134" s="49"/>
      <c r="G134" s="1"/>
      <c r="H134" s="1"/>
      <c r="I134" s="203"/>
      <c r="J134" s="1"/>
      <c r="N134" s="1"/>
    </row>
    <row r="135">
      <c r="C135" s="202"/>
      <c r="D135" s="202"/>
      <c r="F135" s="49"/>
      <c r="G135" s="1"/>
      <c r="H135" s="1"/>
      <c r="I135" s="203"/>
      <c r="J135" s="1"/>
      <c r="N135" s="1"/>
    </row>
    <row r="136">
      <c r="C136" s="202"/>
      <c r="D136" s="202"/>
      <c r="F136" s="49"/>
      <c r="G136" s="1"/>
      <c r="H136" s="1"/>
      <c r="I136" s="203"/>
      <c r="J136" s="1"/>
      <c r="N136" s="1"/>
    </row>
    <row r="137">
      <c r="C137" s="202"/>
      <c r="D137" s="202"/>
      <c r="F137" s="49"/>
      <c r="G137" s="1"/>
      <c r="H137" s="1"/>
      <c r="I137" s="203"/>
      <c r="J137" s="1"/>
      <c r="N137" s="1"/>
    </row>
    <row r="138">
      <c r="C138" s="202"/>
      <c r="D138" s="202"/>
      <c r="F138" s="49"/>
      <c r="G138" s="1"/>
      <c r="H138" s="1"/>
      <c r="I138" s="203"/>
      <c r="J138" s="1"/>
      <c r="N138" s="1"/>
    </row>
    <row r="139">
      <c r="C139" s="202"/>
      <c r="D139" s="202"/>
      <c r="F139" s="49"/>
      <c r="G139" s="1"/>
      <c r="H139" s="1"/>
      <c r="I139" s="203"/>
      <c r="J139" s="1"/>
      <c r="N139" s="1"/>
    </row>
    <row r="140">
      <c r="C140" s="202"/>
      <c r="D140" s="202"/>
      <c r="F140" s="49"/>
      <c r="G140" s="1"/>
      <c r="H140" s="1"/>
      <c r="I140" s="203"/>
      <c r="J140" s="1"/>
      <c r="N140" s="1"/>
    </row>
    <row r="141">
      <c r="C141" s="202"/>
      <c r="D141" s="202"/>
      <c r="F141" s="49"/>
      <c r="G141" s="1"/>
      <c r="H141" s="1"/>
      <c r="I141" s="203"/>
      <c r="J141" s="1"/>
      <c r="N141" s="1"/>
    </row>
    <row r="142">
      <c r="C142" s="202"/>
      <c r="D142" s="202"/>
      <c r="F142" s="49"/>
      <c r="G142" s="1"/>
      <c r="H142" s="1"/>
      <c r="I142" s="203"/>
      <c r="J142" s="1"/>
      <c r="N142" s="1"/>
    </row>
    <row r="143">
      <c r="C143" s="202"/>
      <c r="D143" s="202"/>
      <c r="F143" s="49"/>
      <c r="G143" s="1"/>
      <c r="H143" s="1"/>
      <c r="I143" s="203"/>
      <c r="J143" s="1"/>
      <c r="N143" s="1"/>
    </row>
    <row r="144">
      <c r="C144" s="202"/>
      <c r="D144" s="202"/>
      <c r="F144" s="49"/>
      <c r="G144" s="1"/>
      <c r="H144" s="1"/>
      <c r="I144" s="203"/>
      <c r="J144" s="1"/>
      <c r="N144" s="1"/>
    </row>
    <row r="145">
      <c r="C145" s="202"/>
      <c r="D145" s="202"/>
      <c r="F145" s="49"/>
      <c r="G145" s="1"/>
      <c r="H145" s="1"/>
      <c r="I145" s="203"/>
      <c r="J145" s="1"/>
      <c r="N145" s="1"/>
    </row>
    <row r="146">
      <c r="C146" s="202"/>
      <c r="D146" s="202"/>
      <c r="F146" s="49"/>
      <c r="G146" s="1"/>
      <c r="H146" s="1"/>
      <c r="I146" s="203"/>
      <c r="J146" s="1"/>
      <c r="N146" s="1"/>
    </row>
    <row r="147">
      <c r="C147" s="202"/>
      <c r="D147" s="202"/>
      <c r="F147" s="49"/>
      <c r="G147" s="1"/>
      <c r="H147" s="1"/>
      <c r="I147" s="203"/>
      <c r="J147" s="1"/>
      <c r="N147" s="1"/>
    </row>
    <row r="148">
      <c r="C148" s="202"/>
      <c r="D148" s="202"/>
      <c r="F148" s="49"/>
      <c r="G148" s="1"/>
      <c r="H148" s="1"/>
      <c r="I148" s="203"/>
      <c r="J148" s="1"/>
      <c r="N148" s="1"/>
    </row>
    <row r="149">
      <c r="C149" s="202"/>
      <c r="D149" s="202"/>
      <c r="F149" s="49"/>
      <c r="G149" s="1"/>
      <c r="H149" s="1"/>
      <c r="I149" s="203"/>
      <c r="J149" s="1"/>
      <c r="N149" s="1"/>
    </row>
    <row r="150">
      <c r="C150" s="202"/>
      <c r="D150" s="202"/>
      <c r="F150" s="49"/>
      <c r="G150" s="1"/>
      <c r="H150" s="1"/>
      <c r="I150" s="203"/>
      <c r="J150" s="1"/>
      <c r="N150" s="1"/>
    </row>
    <row r="151">
      <c r="C151" s="202"/>
      <c r="D151" s="202"/>
      <c r="F151" s="49"/>
      <c r="G151" s="1"/>
      <c r="H151" s="1"/>
      <c r="I151" s="203"/>
      <c r="J151" s="1"/>
      <c r="N151" s="1"/>
    </row>
    <row r="152">
      <c r="C152" s="202"/>
      <c r="D152" s="202"/>
      <c r="F152" s="49"/>
      <c r="G152" s="1"/>
      <c r="H152" s="1"/>
      <c r="I152" s="203"/>
      <c r="J152" s="1"/>
      <c r="N152" s="1"/>
    </row>
    <row r="153">
      <c r="C153" s="202"/>
      <c r="D153" s="202"/>
      <c r="F153" s="49"/>
      <c r="G153" s="1"/>
      <c r="H153" s="1"/>
      <c r="I153" s="203"/>
      <c r="J153" s="1"/>
      <c r="N153" s="1"/>
    </row>
    <row r="154">
      <c r="C154" s="202"/>
      <c r="D154" s="202"/>
      <c r="F154" s="49"/>
      <c r="G154" s="1"/>
      <c r="H154" s="1"/>
      <c r="I154" s="203"/>
      <c r="J154" s="1"/>
      <c r="N154" s="1"/>
    </row>
    <row r="155">
      <c r="C155" s="202"/>
      <c r="D155" s="202"/>
      <c r="F155" s="49"/>
      <c r="G155" s="1"/>
      <c r="H155" s="1"/>
      <c r="I155" s="203"/>
      <c r="J155" s="1"/>
      <c r="N155" s="1"/>
    </row>
    <row r="156">
      <c r="C156" s="202"/>
      <c r="D156" s="202"/>
      <c r="F156" s="49"/>
      <c r="G156" s="1"/>
      <c r="H156" s="1"/>
      <c r="I156" s="203"/>
      <c r="J156" s="1"/>
      <c r="N156" s="1"/>
    </row>
    <row r="157">
      <c r="C157" s="202"/>
      <c r="D157" s="202"/>
      <c r="F157" s="49"/>
      <c r="G157" s="1"/>
      <c r="H157" s="1"/>
      <c r="I157" s="203"/>
      <c r="J157" s="1"/>
      <c r="N157" s="1"/>
    </row>
    <row r="158">
      <c r="C158" s="202"/>
      <c r="D158" s="202"/>
      <c r="F158" s="49"/>
      <c r="G158" s="1"/>
      <c r="H158" s="1"/>
      <c r="I158" s="203"/>
      <c r="J158" s="1"/>
      <c r="N158" s="1"/>
    </row>
    <row r="159">
      <c r="C159" s="202"/>
      <c r="D159" s="202"/>
      <c r="F159" s="49"/>
      <c r="G159" s="1"/>
      <c r="H159" s="1"/>
      <c r="I159" s="203"/>
      <c r="J159" s="1"/>
      <c r="N159" s="1"/>
    </row>
    <row r="160">
      <c r="C160" s="202"/>
      <c r="D160" s="202"/>
      <c r="F160" s="49"/>
      <c r="G160" s="1"/>
      <c r="H160" s="1"/>
      <c r="I160" s="203"/>
      <c r="J160" s="1"/>
      <c r="N160" s="1"/>
    </row>
    <row r="161">
      <c r="C161" s="202"/>
      <c r="D161" s="202"/>
      <c r="F161" s="49"/>
      <c r="G161" s="1"/>
      <c r="H161" s="1"/>
      <c r="I161" s="203"/>
      <c r="J161" s="1"/>
      <c r="N161" s="1"/>
    </row>
    <row r="162">
      <c r="C162" s="202"/>
      <c r="D162" s="202"/>
      <c r="F162" s="49"/>
      <c r="G162" s="1"/>
      <c r="H162" s="1"/>
      <c r="I162" s="203"/>
      <c r="J162" s="1"/>
      <c r="N162" s="1"/>
    </row>
    <row r="163">
      <c r="C163" s="202"/>
      <c r="D163" s="202"/>
      <c r="F163" s="49"/>
      <c r="G163" s="1"/>
      <c r="H163" s="1"/>
      <c r="I163" s="203"/>
      <c r="J163" s="1"/>
      <c r="N163" s="1"/>
    </row>
    <row r="164">
      <c r="C164" s="202"/>
      <c r="D164" s="202"/>
      <c r="F164" s="49"/>
      <c r="G164" s="1"/>
      <c r="H164" s="1"/>
      <c r="I164" s="203"/>
      <c r="J164" s="1"/>
      <c r="N164" s="1"/>
    </row>
    <row r="165">
      <c r="C165" s="202"/>
      <c r="D165" s="202"/>
      <c r="F165" s="49"/>
      <c r="G165" s="1"/>
      <c r="H165" s="1"/>
      <c r="I165" s="203"/>
      <c r="J165" s="1"/>
      <c r="N165" s="1"/>
    </row>
    <row r="166">
      <c r="C166" s="202"/>
      <c r="D166" s="202"/>
      <c r="F166" s="49"/>
      <c r="G166" s="1"/>
      <c r="H166" s="1"/>
      <c r="I166" s="203"/>
      <c r="J166" s="1"/>
      <c r="N166" s="1"/>
    </row>
    <row r="167">
      <c r="C167" s="202"/>
      <c r="D167" s="202"/>
      <c r="F167" s="49"/>
      <c r="G167" s="1"/>
      <c r="H167" s="1"/>
      <c r="I167" s="203"/>
      <c r="J167" s="1"/>
      <c r="N167" s="1"/>
    </row>
    <row r="168">
      <c r="C168" s="202"/>
      <c r="D168" s="202"/>
      <c r="F168" s="49"/>
      <c r="G168" s="1"/>
      <c r="H168" s="1"/>
      <c r="I168" s="203"/>
      <c r="J168" s="1"/>
      <c r="N168" s="1"/>
    </row>
    <row r="169">
      <c r="C169" s="202"/>
      <c r="D169" s="202"/>
      <c r="F169" s="49"/>
      <c r="G169" s="1"/>
      <c r="H169" s="1"/>
      <c r="I169" s="203"/>
      <c r="J169" s="1"/>
      <c r="N169" s="1"/>
    </row>
    <row r="170">
      <c r="C170" s="202"/>
      <c r="D170" s="202"/>
      <c r="F170" s="49"/>
      <c r="G170" s="1"/>
      <c r="H170" s="1"/>
      <c r="I170" s="203"/>
      <c r="J170" s="1"/>
      <c r="N170" s="1"/>
    </row>
    <row r="171">
      <c r="C171" s="202"/>
      <c r="D171" s="202"/>
      <c r="F171" s="49"/>
      <c r="G171" s="1"/>
      <c r="H171" s="1"/>
      <c r="I171" s="203"/>
      <c r="J171" s="1"/>
      <c r="N171" s="1"/>
    </row>
    <row r="172">
      <c r="C172" s="202"/>
      <c r="D172" s="202"/>
      <c r="F172" s="49"/>
      <c r="G172" s="1"/>
      <c r="H172" s="1"/>
      <c r="I172" s="203"/>
      <c r="J172" s="1"/>
      <c r="N172" s="1"/>
    </row>
    <row r="173">
      <c r="C173" s="202"/>
      <c r="D173" s="202"/>
      <c r="F173" s="49"/>
      <c r="G173" s="1"/>
      <c r="H173" s="1"/>
      <c r="I173" s="203"/>
      <c r="J173" s="1"/>
      <c r="N173" s="1"/>
    </row>
    <row r="174">
      <c r="C174" s="202"/>
      <c r="D174" s="202"/>
      <c r="F174" s="49"/>
      <c r="G174" s="1"/>
      <c r="H174" s="1"/>
      <c r="I174" s="203"/>
      <c r="J174" s="1"/>
      <c r="N174" s="1"/>
    </row>
    <row r="175">
      <c r="C175" s="202"/>
      <c r="D175" s="202"/>
      <c r="F175" s="49"/>
      <c r="G175" s="1"/>
      <c r="H175" s="1"/>
      <c r="I175" s="203"/>
      <c r="J175" s="1"/>
      <c r="N175" s="1"/>
    </row>
    <row r="176">
      <c r="C176" s="202"/>
      <c r="D176" s="202"/>
      <c r="F176" s="49"/>
      <c r="G176" s="1"/>
      <c r="H176" s="1"/>
      <c r="I176" s="203"/>
      <c r="J176" s="1"/>
      <c r="N176" s="1"/>
    </row>
    <row r="177">
      <c r="C177" s="202"/>
      <c r="D177" s="202"/>
      <c r="F177" s="49"/>
      <c r="G177" s="1"/>
      <c r="H177" s="1"/>
      <c r="I177" s="203"/>
      <c r="J177" s="1"/>
      <c r="N177" s="1"/>
    </row>
    <row r="178">
      <c r="C178" s="202"/>
      <c r="D178" s="202"/>
      <c r="F178" s="49"/>
      <c r="G178" s="1"/>
      <c r="H178" s="1"/>
      <c r="I178" s="203"/>
      <c r="J178" s="1"/>
      <c r="N178" s="1"/>
    </row>
    <row r="179">
      <c r="C179" s="202"/>
      <c r="D179" s="202"/>
      <c r="F179" s="49"/>
      <c r="G179" s="1"/>
      <c r="H179" s="1"/>
      <c r="I179" s="203"/>
      <c r="J179" s="1"/>
      <c r="N179" s="1"/>
    </row>
    <row r="180">
      <c r="C180" s="202"/>
      <c r="D180" s="202"/>
      <c r="F180" s="49"/>
      <c r="G180" s="1"/>
      <c r="H180" s="1"/>
      <c r="I180" s="203"/>
      <c r="J180" s="1"/>
      <c r="N180" s="1"/>
    </row>
    <row r="181">
      <c r="C181" s="202"/>
      <c r="D181" s="202"/>
      <c r="F181" s="49"/>
      <c r="G181" s="1"/>
      <c r="H181" s="1"/>
      <c r="I181" s="203"/>
      <c r="J181" s="1"/>
      <c r="N181" s="1"/>
    </row>
    <row r="182">
      <c r="C182" s="202"/>
      <c r="D182" s="202"/>
      <c r="F182" s="49"/>
      <c r="G182" s="1"/>
      <c r="H182" s="1"/>
      <c r="I182" s="203"/>
      <c r="J182" s="1"/>
      <c r="N182" s="1"/>
    </row>
    <row r="183">
      <c r="C183" s="202"/>
      <c r="D183" s="202"/>
      <c r="F183" s="49"/>
      <c r="G183" s="1"/>
      <c r="H183" s="1"/>
      <c r="I183" s="203"/>
      <c r="J183" s="1"/>
      <c r="N183" s="1"/>
    </row>
    <row r="184">
      <c r="C184" s="202"/>
      <c r="D184" s="202"/>
      <c r="F184" s="49"/>
      <c r="G184" s="1"/>
      <c r="H184" s="1"/>
      <c r="I184" s="203"/>
      <c r="J184" s="1"/>
      <c r="N184" s="1"/>
    </row>
    <row r="185">
      <c r="C185" s="202"/>
      <c r="D185" s="202"/>
      <c r="F185" s="49"/>
      <c r="G185" s="1"/>
      <c r="H185" s="1"/>
      <c r="I185" s="203"/>
      <c r="J185" s="1"/>
      <c r="N185" s="1"/>
    </row>
    <row r="186">
      <c r="C186" s="202"/>
      <c r="D186" s="202"/>
      <c r="F186" s="49"/>
      <c r="G186" s="1"/>
      <c r="H186" s="1"/>
      <c r="I186" s="203"/>
      <c r="J186" s="1"/>
      <c r="N186" s="1"/>
    </row>
    <row r="187">
      <c r="C187" s="202"/>
      <c r="D187" s="202"/>
      <c r="F187" s="49"/>
      <c r="G187" s="1"/>
      <c r="H187" s="1"/>
      <c r="I187" s="203"/>
      <c r="J187" s="1"/>
      <c r="N187" s="1"/>
    </row>
    <row r="188">
      <c r="C188" s="202"/>
      <c r="D188" s="202"/>
      <c r="F188" s="49"/>
      <c r="G188" s="1"/>
      <c r="H188" s="1"/>
      <c r="I188" s="203"/>
      <c r="J188" s="1"/>
      <c r="N188" s="1"/>
    </row>
    <row r="189">
      <c r="C189" s="202"/>
      <c r="D189" s="202"/>
      <c r="F189" s="49"/>
      <c r="G189" s="1"/>
      <c r="H189" s="1"/>
      <c r="I189" s="203"/>
      <c r="J189" s="1"/>
      <c r="N189" s="1"/>
    </row>
    <row r="190">
      <c r="C190" s="202"/>
      <c r="D190" s="202"/>
      <c r="F190" s="49"/>
      <c r="G190" s="1"/>
      <c r="H190" s="1"/>
      <c r="I190" s="203"/>
      <c r="J190" s="1"/>
      <c r="N190" s="1"/>
    </row>
    <row r="191">
      <c r="C191" s="202"/>
      <c r="D191" s="202"/>
      <c r="F191" s="49"/>
      <c r="G191" s="1"/>
      <c r="H191" s="1"/>
      <c r="I191" s="203"/>
      <c r="J191" s="1"/>
      <c r="N191" s="1"/>
    </row>
    <row r="192">
      <c r="C192" s="202"/>
      <c r="D192" s="202"/>
      <c r="F192" s="49"/>
      <c r="G192" s="1"/>
      <c r="H192" s="1"/>
      <c r="I192" s="203"/>
      <c r="J192" s="1"/>
      <c r="N192" s="1"/>
    </row>
    <row r="193">
      <c r="C193" s="202"/>
      <c r="D193" s="202"/>
      <c r="F193" s="49"/>
      <c r="G193" s="1"/>
      <c r="H193" s="1"/>
      <c r="I193" s="203"/>
      <c r="J193" s="1"/>
      <c r="N193" s="1"/>
    </row>
    <row r="194">
      <c r="C194" s="202"/>
      <c r="D194" s="202"/>
      <c r="F194" s="49"/>
      <c r="G194" s="1"/>
      <c r="H194" s="1"/>
      <c r="I194" s="203"/>
      <c r="J194" s="1"/>
      <c r="N194" s="1"/>
    </row>
    <row r="195">
      <c r="C195" s="202"/>
      <c r="D195" s="202"/>
      <c r="F195" s="49"/>
      <c r="G195" s="1"/>
      <c r="H195" s="1"/>
      <c r="I195" s="203"/>
      <c r="J195" s="1"/>
      <c r="N195" s="1"/>
    </row>
    <row r="196">
      <c r="C196" s="202"/>
      <c r="D196" s="202"/>
      <c r="F196" s="49"/>
      <c r="G196" s="1"/>
      <c r="H196" s="1"/>
      <c r="I196" s="203"/>
      <c r="J196" s="1"/>
      <c r="N196" s="1"/>
    </row>
    <row r="197">
      <c r="C197" s="202"/>
      <c r="D197" s="202"/>
      <c r="F197" s="49"/>
      <c r="G197" s="1"/>
      <c r="H197" s="1"/>
      <c r="I197" s="203"/>
      <c r="J197" s="1"/>
      <c r="N197" s="1"/>
    </row>
    <row r="198">
      <c r="C198" s="202"/>
      <c r="D198" s="202"/>
      <c r="F198" s="49"/>
      <c r="G198" s="1"/>
      <c r="H198" s="1"/>
      <c r="I198" s="203"/>
      <c r="J198" s="1"/>
      <c r="N198" s="1"/>
    </row>
    <row r="199">
      <c r="C199" s="202"/>
      <c r="D199" s="202"/>
      <c r="F199" s="49"/>
      <c r="G199" s="1"/>
      <c r="H199" s="1"/>
      <c r="I199" s="203"/>
      <c r="J199" s="1"/>
      <c r="N199" s="1"/>
    </row>
    <row r="200">
      <c r="C200" s="202"/>
      <c r="D200" s="202"/>
      <c r="F200" s="49"/>
      <c r="G200" s="1"/>
      <c r="H200" s="1"/>
      <c r="I200" s="203"/>
      <c r="J200" s="1"/>
      <c r="N200" s="1"/>
    </row>
    <row r="201">
      <c r="C201" s="202"/>
      <c r="D201" s="202"/>
      <c r="F201" s="49"/>
      <c r="G201" s="1"/>
      <c r="H201" s="1"/>
      <c r="I201" s="203"/>
      <c r="J201" s="1"/>
      <c r="N201" s="1"/>
    </row>
    <row r="202">
      <c r="C202" s="202"/>
      <c r="D202" s="202"/>
      <c r="F202" s="49"/>
      <c r="G202" s="1"/>
      <c r="H202" s="1"/>
      <c r="I202" s="203"/>
      <c r="J202" s="1"/>
      <c r="N202" s="1"/>
    </row>
    <row r="203">
      <c r="C203" s="202"/>
      <c r="D203" s="202"/>
      <c r="F203" s="49"/>
      <c r="G203" s="1"/>
      <c r="H203" s="1"/>
      <c r="I203" s="203"/>
      <c r="J203" s="1"/>
      <c r="N203" s="1"/>
    </row>
    <row r="204">
      <c r="C204" s="202"/>
      <c r="D204" s="202"/>
      <c r="F204" s="49"/>
      <c r="G204" s="1"/>
      <c r="H204" s="1"/>
      <c r="I204" s="203"/>
      <c r="J204" s="1"/>
      <c r="N204" s="1"/>
    </row>
    <row r="205">
      <c r="C205" s="202"/>
      <c r="D205" s="202"/>
      <c r="F205" s="49"/>
      <c r="G205" s="1"/>
      <c r="H205" s="1"/>
      <c r="I205" s="203"/>
      <c r="J205" s="1"/>
      <c r="N205" s="1"/>
    </row>
    <row r="206">
      <c r="C206" s="202"/>
      <c r="D206" s="202"/>
      <c r="F206" s="49"/>
      <c r="G206" s="1"/>
      <c r="H206" s="1"/>
      <c r="I206" s="203"/>
      <c r="J206" s="1"/>
      <c r="N206" s="1"/>
    </row>
    <row r="207">
      <c r="C207" s="202"/>
      <c r="D207" s="202"/>
      <c r="F207" s="49"/>
      <c r="G207" s="1"/>
      <c r="H207" s="1"/>
      <c r="I207" s="203"/>
      <c r="J207" s="1"/>
      <c r="N207" s="1"/>
    </row>
    <row r="208">
      <c r="C208" s="202"/>
      <c r="D208" s="202"/>
      <c r="F208" s="49"/>
      <c r="G208" s="1"/>
      <c r="H208" s="1"/>
      <c r="I208" s="203"/>
      <c r="J208" s="1"/>
      <c r="N208" s="1"/>
    </row>
    <row r="209">
      <c r="C209" s="202"/>
      <c r="D209" s="202"/>
      <c r="F209" s="49"/>
      <c r="G209" s="1"/>
      <c r="H209" s="1"/>
      <c r="I209" s="203"/>
      <c r="J209" s="1"/>
      <c r="N209" s="1"/>
    </row>
    <row r="210">
      <c r="C210" s="202"/>
      <c r="D210" s="202"/>
      <c r="F210" s="49"/>
      <c r="G210" s="1"/>
      <c r="H210" s="1"/>
      <c r="I210" s="203"/>
      <c r="J210" s="1"/>
      <c r="N210" s="1"/>
    </row>
    <row r="211">
      <c r="C211" s="202"/>
      <c r="D211" s="202"/>
      <c r="F211" s="49"/>
      <c r="G211" s="1"/>
      <c r="H211" s="1"/>
      <c r="I211" s="203"/>
      <c r="J211" s="1"/>
      <c r="N211" s="1"/>
    </row>
    <row r="212">
      <c r="C212" s="202"/>
      <c r="D212" s="202"/>
      <c r="F212" s="49"/>
      <c r="G212" s="1"/>
      <c r="H212" s="1"/>
      <c r="I212" s="203"/>
      <c r="J212" s="1"/>
      <c r="N212" s="1"/>
    </row>
    <row r="213">
      <c r="C213" s="202"/>
      <c r="D213" s="202"/>
      <c r="F213" s="49"/>
      <c r="G213" s="1"/>
      <c r="H213" s="1"/>
      <c r="I213" s="203"/>
      <c r="J213" s="1"/>
      <c r="N213" s="1"/>
    </row>
    <row r="214">
      <c r="C214" s="202"/>
      <c r="D214" s="202"/>
      <c r="F214" s="49"/>
      <c r="G214" s="1"/>
      <c r="H214" s="1"/>
      <c r="I214" s="203"/>
      <c r="J214" s="1"/>
      <c r="N214" s="1"/>
    </row>
    <row r="215">
      <c r="C215" s="202"/>
      <c r="D215" s="202"/>
      <c r="F215" s="49"/>
      <c r="G215" s="1"/>
      <c r="H215" s="1"/>
      <c r="I215" s="203"/>
      <c r="J215" s="1"/>
      <c r="N215" s="1"/>
    </row>
    <row r="216">
      <c r="C216" s="202"/>
      <c r="D216" s="202"/>
      <c r="F216" s="49"/>
      <c r="G216" s="1"/>
      <c r="H216" s="1"/>
      <c r="I216" s="203"/>
      <c r="J216" s="1"/>
      <c r="N216" s="1"/>
    </row>
    <row r="217">
      <c r="C217" s="202"/>
      <c r="D217" s="202"/>
      <c r="F217" s="49"/>
      <c r="G217" s="1"/>
      <c r="H217" s="1"/>
      <c r="I217" s="203"/>
      <c r="J217" s="1"/>
      <c r="N217" s="1"/>
    </row>
    <row r="218">
      <c r="C218" s="202"/>
      <c r="D218" s="202"/>
      <c r="F218" s="49"/>
      <c r="G218" s="1"/>
      <c r="H218" s="1"/>
      <c r="I218" s="203"/>
      <c r="J218" s="1"/>
      <c r="N218" s="1"/>
    </row>
    <row r="219">
      <c r="C219" s="202"/>
      <c r="D219" s="202"/>
      <c r="F219" s="49"/>
      <c r="G219" s="1"/>
      <c r="H219" s="1"/>
      <c r="I219" s="203"/>
      <c r="J219" s="1"/>
      <c r="N219" s="1"/>
    </row>
    <row r="220">
      <c r="C220" s="202"/>
      <c r="D220" s="202"/>
      <c r="F220" s="49"/>
      <c r="G220" s="1"/>
      <c r="H220" s="1"/>
      <c r="I220" s="203"/>
      <c r="J220" s="1"/>
      <c r="N220" s="1"/>
    </row>
    <row r="221">
      <c r="C221" s="202"/>
      <c r="D221" s="202"/>
      <c r="F221" s="49"/>
      <c r="G221" s="1"/>
      <c r="H221" s="1"/>
      <c r="I221" s="203"/>
      <c r="J221" s="1"/>
      <c r="N221" s="1"/>
    </row>
    <row r="222">
      <c r="C222" s="202"/>
      <c r="D222" s="202"/>
      <c r="F222" s="49"/>
      <c r="G222" s="1"/>
      <c r="H222" s="1"/>
      <c r="I222" s="203"/>
      <c r="J222" s="1"/>
      <c r="N222" s="1"/>
    </row>
    <row r="223">
      <c r="C223" s="202"/>
      <c r="D223" s="202"/>
      <c r="F223" s="49"/>
      <c r="G223" s="1"/>
      <c r="H223" s="1"/>
      <c r="I223" s="203"/>
      <c r="J223" s="1"/>
      <c r="N223" s="1"/>
    </row>
    <row r="224">
      <c r="C224" s="202"/>
      <c r="D224" s="202"/>
      <c r="F224" s="49"/>
      <c r="G224" s="1"/>
      <c r="H224" s="1"/>
      <c r="I224" s="203"/>
      <c r="J224" s="1"/>
      <c r="N224" s="1"/>
    </row>
    <row r="225">
      <c r="C225" s="202"/>
      <c r="D225" s="202"/>
      <c r="F225" s="49"/>
      <c r="G225" s="1"/>
      <c r="H225" s="1"/>
      <c r="I225" s="203"/>
      <c r="J225" s="1"/>
      <c r="N225" s="1"/>
    </row>
    <row r="226">
      <c r="C226" s="202"/>
      <c r="D226" s="202"/>
      <c r="F226" s="49"/>
      <c r="G226" s="1"/>
      <c r="H226" s="1"/>
      <c r="I226" s="203"/>
      <c r="J226" s="1"/>
      <c r="N226" s="1"/>
    </row>
    <row r="227">
      <c r="C227" s="202"/>
      <c r="D227" s="202"/>
      <c r="F227" s="49"/>
      <c r="G227" s="1"/>
      <c r="H227" s="1"/>
      <c r="I227" s="203"/>
      <c r="J227" s="1"/>
      <c r="N227" s="1"/>
    </row>
    <row r="228">
      <c r="C228" s="202"/>
      <c r="D228" s="202"/>
      <c r="F228" s="49"/>
      <c r="G228" s="1"/>
      <c r="H228" s="1"/>
      <c r="I228" s="203"/>
      <c r="J228" s="1"/>
      <c r="N228" s="1"/>
    </row>
    <row r="229">
      <c r="C229" s="202"/>
      <c r="D229" s="202"/>
      <c r="F229" s="49"/>
      <c r="G229" s="1"/>
      <c r="H229" s="1"/>
      <c r="I229" s="203"/>
      <c r="J229" s="1"/>
      <c r="N229" s="1"/>
    </row>
    <row r="230">
      <c r="C230" s="202"/>
      <c r="D230" s="202"/>
      <c r="F230" s="49"/>
      <c r="G230" s="1"/>
      <c r="H230" s="1"/>
      <c r="I230" s="203"/>
      <c r="J230" s="1"/>
      <c r="N230" s="1"/>
    </row>
    <row r="231">
      <c r="C231" s="202"/>
      <c r="D231" s="202"/>
      <c r="F231" s="49"/>
      <c r="G231" s="1"/>
      <c r="H231" s="1"/>
      <c r="I231" s="203"/>
      <c r="J231" s="1"/>
      <c r="N231" s="1"/>
    </row>
    <row r="232">
      <c r="C232" s="202"/>
      <c r="D232" s="202"/>
      <c r="F232" s="49"/>
      <c r="G232" s="1"/>
      <c r="H232" s="1"/>
      <c r="I232" s="203"/>
      <c r="J232" s="1"/>
      <c r="N232" s="1"/>
    </row>
    <row r="233">
      <c r="C233" s="202"/>
      <c r="D233" s="202"/>
      <c r="F233" s="49"/>
      <c r="G233" s="1"/>
      <c r="H233" s="1"/>
      <c r="I233" s="203"/>
      <c r="J233" s="1"/>
      <c r="N233" s="1"/>
    </row>
    <row r="234">
      <c r="C234" s="202"/>
      <c r="D234" s="202"/>
      <c r="F234" s="49"/>
      <c r="G234" s="1"/>
      <c r="H234" s="1"/>
      <c r="I234" s="203"/>
      <c r="J234" s="1"/>
      <c r="N234" s="1"/>
    </row>
    <row r="235">
      <c r="C235" s="202"/>
      <c r="D235" s="202"/>
      <c r="F235" s="49"/>
      <c r="G235" s="1"/>
      <c r="H235" s="1"/>
      <c r="I235" s="203"/>
      <c r="J235" s="1"/>
      <c r="N235" s="1"/>
    </row>
    <row r="236">
      <c r="C236" s="202"/>
      <c r="D236" s="202"/>
      <c r="F236" s="49"/>
      <c r="G236" s="1"/>
      <c r="H236" s="1"/>
      <c r="I236" s="203"/>
      <c r="J236" s="1"/>
      <c r="N236" s="1"/>
    </row>
    <row r="237">
      <c r="C237" s="202"/>
      <c r="D237" s="202"/>
      <c r="F237" s="49"/>
      <c r="G237" s="1"/>
      <c r="H237" s="1"/>
      <c r="I237" s="203"/>
      <c r="J237" s="1"/>
      <c r="N237" s="1"/>
    </row>
    <row r="238">
      <c r="C238" s="202"/>
      <c r="D238" s="202"/>
      <c r="F238" s="49"/>
      <c r="G238" s="1"/>
      <c r="H238" s="1"/>
      <c r="I238" s="203"/>
      <c r="J238" s="1"/>
      <c r="N238" s="1"/>
    </row>
    <row r="239">
      <c r="C239" s="202"/>
      <c r="D239" s="202"/>
      <c r="F239" s="49"/>
      <c r="G239" s="1"/>
      <c r="H239" s="1"/>
      <c r="I239" s="203"/>
      <c r="J239" s="1"/>
      <c r="N239" s="1"/>
    </row>
    <row r="240">
      <c r="C240" s="202"/>
      <c r="D240" s="202"/>
      <c r="F240" s="49"/>
      <c r="G240" s="1"/>
      <c r="H240" s="1"/>
      <c r="I240" s="203"/>
      <c r="J240" s="1"/>
      <c r="N240" s="1"/>
    </row>
    <row r="241">
      <c r="C241" s="202"/>
      <c r="D241" s="202"/>
      <c r="F241" s="49"/>
      <c r="G241" s="1"/>
      <c r="H241" s="1"/>
      <c r="I241" s="203"/>
      <c r="J241" s="1"/>
      <c r="N241" s="1"/>
    </row>
    <row r="242">
      <c r="C242" s="202"/>
      <c r="D242" s="202"/>
      <c r="F242" s="49"/>
      <c r="G242" s="1"/>
      <c r="H242" s="1"/>
      <c r="I242" s="203"/>
      <c r="J242" s="1"/>
      <c r="N242" s="1"/>
    </row>
    <row r="243">
      <c r="C243" s="202"/>
      <c r="D243" s="202"/>
      <c r="F243" s="49"/>
      <c r="G243" s="1"/>
      <c r="H243" s="1"/>
      <c r="I243" s="203"/>
      <c r="J243" s="1"/>
      <c r="N243" s="1"/>
    </row>
    <row r="244">
      <c r="C244" s="202"/>
      <c r="D244" s="202"/>
      <c r="F244" s="49"/>
      <c r="G244" s="1"/>
      <c r="H244" s="1"/>
      <c r="I244" s="203"/>
      <c r="J244" s="1"/>
      <c r="N244" s="1"/>
    </row>
    <row r="245">
      <c r="C245" s="202"/>
      <c r="D245" s="202"/>
      <c r="F245" s="49"/>
      <c r="G245" s="1"/>
      <c r="H245" s="1"/>
      <c r="I245" s="203"/>
      <c r="J245" s="1"/>
      <c r="N245" s="1"/>
    </row>
    <row r="246">
      <c r="C246" s="202"/>
      <c r="D246" s="202"/>
      <c r="F246" s="49"/>
      <c r="G246" s="1"/>
      <c r="H246" s="1"/>
      <c r="I246" s="203"/>
      <c r="J246" s="1"/>
      <c r="N246" s="1"/>
    </row>
    <row r="247">
      <c r="C247" s="202"/>
      <c r="D247" s="202"/>
      <c r="F247" s="49"/>
      <c r="G247" s="1"/>
      <c r="H247" s="1"/>
      <c r="I247" s="203"/>
      <c r="J247" s="1"/>
      <c r="N247" s="1"/>
    </row>
    <row r="248">
      <c r="C248" s="202"/>
      <c r="D248" s="202"/>
      <c r="F248" s="49"/>
      <c r="G248" s="1"/>
      <c r="H248" s="1"/>
      <c r="I248" s="203"/>
      <c r="J248" s="1"/>
      <c r="N248" s="1"/>
    </row>
    <row r="249">
      <c r="C249" s="202"/>
      <c r="D249" s="202"/>
      <c r="F249" s="49"/>
      <c r="G249" s="1"/>
      <c r="H249" s="1"/>
      <c r="I249" s="203"/>
      <c r="J249" s="1"/>
      <c r="N249" s="1"/>
    </row>
    <row r="250">
      <c r="C250" s="202"/>
      <c r="D250" s="202"/>
      <c r="F250" s="49"/>
      <c r="G250" s="1"/>
      <c r="H250" s="1"/>
      <c r="I250" s="203"/>
      <c r="J250" s="1"/>
      <c r="N250" s="1"/>
    </row>
    <row r="251">
      <c r="C251" s="202"/>
      <c r="D251" s="202"/>
      <c r="F251" s="49"/>
      <c r="G251" s="1"/>
      <c r="H251" s="1"/>
      <c r="I251" s="203"/>
      <c r="J251" s="1"/>
      <c r="N251" s="1"/>
    </row>
    <row r="252">
      <c r="C252" s="202"/>
      <c r="D252" s="202"/>
      <c r="F252" s="49"/>
      <c r="G252" s="1"/>
      <c r="H252" s="1"/>
      <c r="I252" s="203"/>
      <c r="J252" s="1"/>
      <c r="N252" s="1"/>
    </row>
    <row r="253">
      <c r="C253" s="202"/>
      <c r="D253" s="202"/>
      <c r="F253" s="49"/>
      <c r="G253" s="1"/>
      <c r="H253" s="1"/>
      <c r="I253" s="203"/>
      <c r="J253" s="1"/>
      <c r="N253" s="1"/>
    </row>
    <row r="254">
      <c r="C254" s="202"/>
      <c r="D254" s="202"/>
      <c r="F254" s="49"/>
      <c r="G254" s="1"/>
      <c r="H254" s="1"/>
      <c r="I254" s="203"/>
      <c r="J254" s="1"/>
      <c r="N254" s="1"/>
    </row>
    <row r="255">
      <c r="C255" s="202"/>
      <c r="D255" s="202"/>
      <c r="F255" s="49"/>
      <c r="G255" s="1"/>
      <c r="H255" s="1"/>
      <c r="I255" s="203"/>
      <c r="J255" s="1"/>
      <c r="N255" s="1"/>
    </row>
    <row r="256">
      <c r="C256" s="202"/>
      <c r="D256" s="202"/>
      <c r="F256" s="49"/>
      <c r="G256" s="1"/>
      <c r="H256" s="1"/>
      <c r="I256" s="203"/>
      <c r="J256" s="1"/>
      <c r="N256" s="1"/>
    </row>
    <row r="257">
      <c r="C257" s="202"/>
      <c r="D257" s="202"/>
      <c r="F257" s="49"/>
      <c r="G257" s="1"/>
      <c r="H257" s="1"/>
      <c r="I257" s="203"/>
      <c r="J257" s="1"/>
      <c r="N257" s="1"/>
    </row>
    <row r="258">
      <c r="C258" s="202"/>
      <c r="D258" s="202"/>
      <c r="F258" s="49"/>
      <c r="G258" s="1"/>
      <c r="H258" s="1"/>
      <c r="I258" s="203"/>
      <c r="J258" s="1"/>
      <c r="N258" s="1"/>
    </row>
    <row r="259">
      <c r="C259" s="202"/>
      <c r="D259" s="202"/>
      <c r="F259" s="49"/>
      <c r="G259" s="1"/>
      <c r="H259" s="1"/>
      <c r="I259" s="203"/>
      <c r="J259" s="1"/>
      <c r="N259" s="1"/>
    </row>
    <row r="260">
      <c r="C260" s="202"/>
      <c r="D260" s="202"/>
      <c r="F260" s="49"/>
      <c r="G260" s="1"/>
      <c r="H260" s="1"/>
      <c r="I260" s="203"/>
      <c r="J260" s="1"/>
      <c r="N260" s="1"/>
    </row>
    <row r="261">
      <c r="C261" s="202"/>
      <c r="D261" s="202"/>
      <c r="F261" s="49"/>
      <c r="G261" s="1"/>
      <c r="H261" s="1"/>
      <c r="I261" s="203"/>
      <c r="J261" s="1"/>
      <c r="N261" s="1"/>
    </row>
    <row r="262">
      <c r="C262" s="202"/>
      <c r="D262" s="202"/>
      <c r="F262" s="49"/>
      <c r="G262" s="1"/>
      <c r="H262" s="1"/>
      <c r="I262" s="203"/>
      <c r="J262" s="1"/>
      <c r="N262" s="1"/>
    </row>
    <row r="263">
      <c r="C263" s="202"/>
      <c r="D263" s="202"/>
      <c r="F263" s="49"/>
      <c r="G263" s="1"/>
      <c r="H263" s="1"/>
      <c r="I263" s="203"/>
      <c r="J263" s="1"/>
      <c r="N263" s="1"/>
    </row>
    <row r="264">
      <c r="C264" s="202"/>
      <c r="D264" s="202"/>
      <c r="F264" s="49"/>
      <c r="G264" s="1"/>
      <c r="H264" s="1"/>
      <c r="I264" s="203"/>
      <c r="J264" s="1"/>
      <c r="N264" s="1"/>
    </row>
    <row r="265">
      <c r="C265" s="202"/>
      <c r="D265" s="202"/>
      <c r="F265" s="49"/>
      <c r="G265" s="1"/>
      <c r="H265" s="1"/>
      <c r="I265" s="203"/>
      <c r="J265" s="1"/>
      <c r="N265" s="1"/>
    </row>
    <row r="266">
      <c r="C266" s="202"/>
      <c r="D266" s="202"/>
      <c r="F266" s="49"/>
      <c r="G266" s="1"/>
      <c r="H266" s="1"/>
      <c r="I266" s="203"/>
      <c r="J266" s="1"/>
      <c r="N266" s="1"/>
    </row>
    <row r="267">
      <c r="C267" s="202"/>
      <c r="D267" s="202"/>
      <c r="F267" s="49"/>
      <c r="G267" s="1"/>
      <c r="H267" s="1"/>
      <c r="I267" s="203"/>
      <c r="J267" s="1"/>
      <c r="N267" s="1"/>
    </row>
    <row r="268">
      <c r="C268" s="202"/>
      <c r="D268" s="202"/>
      <c r="F268" s="49"/>
      <c r="G268" s="1"/>
      <c r="H268" s="1"/>
      <c r="I268" s="203"/>
      <c r="J268" s="1"/>
      <c r="N268" s="1"/>
    </row>
    <row r="269">
      <c r="C269" s="202"/>
      <c r="D269" s="202"/>
      <c r="F269" s="49"/>
      <c r="G269" s="1"/>
      <c r="H269" s="1"/>
      <c r="I269" s="203"/>
      <c r="J269" s="1"/>
      <c r="N269" s="1"/>
    </row>
    <row r="270">
      <c r="C270" s="202"/>
      <c r="D270" s="202"/>
      <c r="F270" s="49"/>
      <c r="G270" s="1"/>
      <c r="H270" s="1"/>
      <c r="I270" s="203"/>
      <c r="J270" s="1"/>
      <c r="N270" s="1"/>
    </row>
    <row r="271">
      <c r="C271" s="202"/>
      <c r="D271" s="202"/>
      <c r="F271" s="49"/>
      <c r="G271" s="1"/>
      <c r="H271" s="1"/>
      <c r="I271" s="203"/>
      <c r="J271" s="1"/>
      <c r="N271" s="1"/>
    </row>
    <row r="272">
      <c r="C272" s="202"/>
      <c r="D272" s="202"/>
      <c r="F272" s="49"/>
      <c r="G272" s="1"/>
      <c r="H272" s="1"/>
      <c r="I272" s="203"/>
      <c r="J272" s="1"/>
      <c r="N272" s="1"/>
    </row>
    <row r="273">
      <c r="C273" s="202"/>
      <c r="D273" s="202"/>
      <c r="F273" s="49"/>
      <c r="G273" s="1"/>
      <c r="H273" s="1"/>
      <c r="I273" s="203"/>
      <c r="J273" s="1"/>
      <c r="N273" s="1"/>
    </row>
    <row r="274">
      <c r="C274" s="202"/>
      <c r="D274" s="202"/>
      <c r="F274" s="49"/>
      <c r="G274" s="1"/>
      <c r="H274" s="1"/>
      <c r="I274" s="203"/>
      <c r="J274" s="1"/>
      <c r="N274" s="1"/>
    </row>
    <row r="275">
      <c r="C275" s="202"/>
      <c r="D275" s="202"/>
      <c r="F275" s="49"/>
      <c r="G275" s="1"/>
      <c r="H275" s="1"/>
      <c r="I275" s="203"/>
      <c r="J275" s="1"/>
      <c r="N275" s="1"/>
    </row>
    <row r="276">
      <c r="C276" s="202"/>
      <c r="D276" s="202"/>
      <c r="F276" s="49"/>
      <c r="G276" s="1"/>
      <c r="H276" s="1"/>
      <c r="I276" s="203"/>
      <c r="J276" s="1"/>
      <c r="N276" s="1"/>
    </row>
    <row r="277">
      <c r="C277" s="202"/>
      <c r="D277" s="202"/>
      <c r="F277" s="49"/>
      <c r="G277" s="1"/>
      <c r="H277" s="1"/>
      <c r="I277" s="203"/>
      <c r="J277" s="1"/>
      <c r="N277" s="1"/>
    </row>
    <row r="278">
      <c r="C278" s="202"/>
      <c r="D278" s="202"/>
      <c r="F278" s="49"/>
      <c r="G278" s="1"/>
      <c r="H278" s="1"/>
      <c r="I278" s="203"/>
      <c r="J278" s="1"/>
      <c r="N278" s="1"/>
    </row>
    <row r="279">
      <c r="C279" s="202"/>
      <c r="D279" s="202"/>
      <c r="F279" s="49"/>
      <c r="G279" s="1"/>
      <c r="H279" s="1"/>
      <c r="I279" s="203"/>
      <c r="J279" s="1"/>
      <c r="N279" s="1"/>
    </row>
    <row r="280">
      <c r="C280" s="202"/>
      <c r="D280" s="202"/>
      <c r="F280" s="49"/>
      <c r="G280" s="1"/>
      <c r="H280" s="1"/>
      <c r="I280" s="203"/>
      <c r="J280" s="1"/>
      <c r="N280" s="1"/>
    </row>
    <row r="281">
      <c r="C281" s="202"/>
      <c r="D281" s="202"/>
      <c r="F281" s="49"/>
      <c r="G281" s="1"/>
      <c r="H281" s="1"/>
      <c r="I281" s="203"/>
      <c r="J281" s="1"/>
      <c r="N281" s="1"/>
    </row>
    <row r="282">
      <c r="C282" s="202"/>
      <c r="D282" s="202"/>
      <c r="F282" s="49"/>
      <c r="G282" s="1"/>
      <c r="H282" s="1"/>
      <c r="I282" s="203"/>
      <c r="J282" s="1"/>
      <c r="N282" s="1"/>
    </row>
    <row r="283">
      <c r="C283" s="202"/>
      <c r="D283" s="202"/>
      <c r="F283" s="49"/>
      <c r="G283" s="1"/>
      <c r="H283" s="1"/>
      <c r="I283" s="203"/>
      <c r="J283" s="1"/>
      <c r="N283" s="1"/>
    </row>
    <row r="284">
      <c r="C284" s="202"/>
      <c r="D284" s="202"/>
      <c r="F284" s="49"/>
      <c r="G284" s="1"/>
      <c r="H284" s="1"/>
      <c r="I284" s="203"/>
      <c r="J284" s="1"/>
      <c r="N284" s="1"/>
    </row>
    <row r="285">
      <c r="C285" s="202"/>
      <c r="D285" s="202"/>
      <c r="F285" s="49"/>
      <c r="G285" s="1"/>
      <c r="H285" s="1"/>
      <c r="I285" s="203"/>
      <c r="J285" s="1"/>
      <c r="N285" s="1"/>
    </row>
    <row r="286">
      <c r="C286" s="202"/>
      <c r="D286" s="202"/>
      <c r="F286" s="49"/>
      <c r="G286" s="1"/>
      <c r="H286" s="1"/>
      <c r="I286" s="203"/>
      <c r="J286" s="1"/>
      <c r="N286" s="1"/>
    </row>
    <row r="287">
      <c r="C287" s="202"/>
      <c r="D287" s="202"/>
      <c r="F287" s="49"/>
      <c r="G287" s="1"/>
      <c r="H287" s="1"/>
      <c r="I287" s="203"/>
      <c r="J287" s="1"/>
      <c r="N287" s="1"/>
    </row>
    <row r="288">
      <c r="C288" s="202"/>
      <c r="D288" s="202"/>
      <c r="F288" s="49"/>
      <c r="G288" s="1"/>
      <c r="H288" s="1"/>
      <c r="I288" s="203"/>
      <c r="J288" s="1"/>
      <c r="N288" s="1"/>
    </row>
    <row r="289">
      <c r="C289" s="202"/>
      <c r="D289" s="202"/>
      <c r="F289" s="49"/>
      <c r="G289" s="1"/>
      <c r="H289" s="1"/>
      <c r="I289" s="203"/>
      <c r="J289" s="1"/>
      <c r="N289" s="1"/>
    </row>
    <row r="290">
      <c r="C290" s="202"/>
      <c r="D290" s="202"/>
      <c r="F290" s="49"/>
      <c r="G290" s="1"/>
      <c r="H290" s="1"/>
      <c r="I290" s="203"/>
      <c r="J290" s="1"/>
      <c r="N290" s="1"/>
    </row>
    <row r="291">
      <c r="C291" s="202"/>
      <c r="D291" s="202"/>
      <c r="F291" s="49"/>
      <c r="G291" s="1"/>
      <c r="H291" s="1"/>
      <c r="I291" s="203"/>
      <c r="J291" s="1"/>
      <c r="N291" s="1"/>
    </row>
    <row r="292">
      <c r="C292" s="202"/>
      <c r="D292" s="202"/>
      <c r="F292" s="49"/>
      <c r="G292" s="1"/>
      <c r="H292" s="1"/>
      <c r="I292" s="203"/>
      <c r="J292" s="1"/>
      <c r="N292" s="1"/>
    </row>
    <row r="293">
      <c r="C293" s="202"/>
      <c r="D293" s="202"/>
      <c r="F293" s="49"/>
      <c r="G293" s="1"/>
      <c r="H293" s="1"/>
      <c r="I293" s="203"/>
      <c r="J293" s="1"/>
      <c r="N293" s="1"/>
    </row>
    <row r="294">
      <c r="C294" s="202"/>
      <c r="D294" s="202"/>
      <c r="F294" s="49"/>
      <c r="G294" s="1"/>
      <c r="H294" s="1"/>
      <c r="I294" s="203"/>
      <c r="J294" s="1"/>
      <c r="N294" s="1"/>
    </row>
    <row r="295">
      <c r="C295" s="202"/>
      <c r="D295" s="202"/>
      <c r="F295" s="49"/>
      <c r="G295" s="1"/>
      <c r="H295" s="1"/>
      <c r="I295" s="203"/>
      <c r="J295" s="1"/>
      <c r="N295" s="1"/>
    </row>
    <row r="296">
      <c r="C296" s="202"/>
      <c r="D296" s="202"/>
      <c r="F296" s="49"/>
      <c r="G296" s="1"/>
      <c r="H296" s="1"/>
      <c r="I296" s="203"/>
      <c r="J296" s="1"/>
      <c r="N296" s="1"/>
    </row>
    <row r="297">
      <c r="C297" s="202"/>
      <c r="D297" s="202"/>
      <c r="F297" s="49"/>
      <c r="G297" s="1"/>
      <c r="H297" s="1"/>
      <c r="I297" s="203"/>
      <c r="J297" s="1"/>
      <c r="N297" s="1"/>
    </row>
    <row r="298">
      <c r="C298" s="202"/>
      <c r="D298" s="202"/>
      <c r="F298" s="49"/>
      <c r="G298" s="1"/>
      <c r="H298" s="1"/>
      <c r="I298" s="203"/>
      <c r="J298" s="1"/>
      <c r="N298" s="1"/>
    </row>
    <row r="299">
      <c r="C299" s="202"/>
      <c r="D299" s="202"/>
      <c r="F299" s="49"/>
      <c r="G299" s="1"/>
      <c r="H299" s="1"/>
      <c r="I299" s="203"/>
      <c r="J299" s="1"/>
      <c r="N299" s="1"/>
    </row>
    <row r="300">
      <c r="C300" s="202"/>
      <c r="D300" s="202"/>
      <c r="F300" s="49"/>
      <c r="G300" s="1"/>
      <c r="H300" s="1"/>
      <c r="I300" s="203"/>
      <c r="J300" s="1"/>
      <c r="N300" s="1"/>
    </row>
    <row r="301">
      <c r="C301" s="202"/>
      <c r="D301" s="202"/>
      <c r="F301" s="49"/>
      <c r="G301" s="1"/>
      <c r="H301" s="1"/>
      <c r="I301" s="203"/>
      <c r="J301" s="1"/>
      <c r="N301" s="1"/>
    </row>
    <row r="302">
      <c r="C302" s="202"/>
      <c r="D302" s="202"/>
      <c r="F302" s="49"/>
      <c r="G302" s="1"/>
      <c r="H302" s="1"/>
      <c r="I302" s="203"/>
      <c r="J302" s="1"/>
      <c r="N302" s="1"/>
    </row>
    <row r="303">
      <c r="C303" s="202"/>
      <c r="D303" s="202"/>
      <c r="F303" s="49"/>
      <c r="G303" s="1"/>
      <c r="H303" s="1"/>
      <c r="I303" s="203"/>
      <c r="J303" s="1"/>
      <c r="N303" s="1"/>
    </row>
    <row r="304">
      <c r="C304" s="202"/>
      <c r="D304" s="202"/>
      <c r="F304" s="49"/>
      <c r="G304" s="1"/>
      <c r="H304" s="1"/>
      <c r="I304" s="203"/>
      <c r="J304" s="1"/>
      <c r="N304" s="1"/>
    </row>
    <row r="305">
      <c r="C305" s="202"/>
      <c r="D305" s="202"/>
      <c r="F305" s="49"/>
      <c r="G305" s="1"/>
      <c r="H305" s="1"/>
      <c r="I305" s="203"/>
      <c r="J305" s="1"/>
      <c r="N305" s="1"/>
    </row>
    <row r="306">
      <c r="C306" s="202"/>
      <c r="D306" s="202"/>
      <c r="F306" s="49"/>
      <c r="G306" s="1"/>
      <c r="H306" s="1"/>
      <c r="I306" s="203"/>
      <c r="J306" s="1"/>
      <c r="N306" s="1"/>
    </row>
    <row r="307">
      <c r="C307" s="202"/>
      <c r="D307" s="202"/>
      <c r="F307" s="49"/>
      <c r="G307" s="1"/>
      <c r="H307" s="1"/>
      <c r="I307" s="203"/>
      <c r="J307" s="1"/>
      <c r="N307" s="1"/>
    </row>
    <row r="308">
      <c r="C308" s="202"/>
      <c r="D308" s="202"/>
      <c r="F308" s="49"/>
      <c r="G308" s="1"/>
      <c r="H308" s="1"/>
      <c r="I308" s="203"/>
      <c r="J308" s="1"/>
      <c r="N308" s="1"/>
    </row>
    <row r="309">
      <c r="C309" s="202"/>
      <c r="D309" s="202"/>
      <c r="F309" s="49"/>
      <c r="G309" s="1"/>
      <c r="H309" s="1"/>
      <c r="I309" s="203"/>
      <c r="J309" s="1"/>
      <c r="N309" s="1"/>
    </row>
    <row r="310">
      <c r="C310" s="202"/>
      <c r="D310" s="202"/>
      <c r="F310" s="49"/>
      <c r="G310" s="1"/>
      <c r="H310" s="1"/>
      <c r="I310" s="203"/>
      <c r="J310" s="1"/>
      <c r="N310" s="1"/>
    </row>
    <row r="311">
      <c r="C311" s="202"/>
      <c r="D311" s="202"/>
      <c r="F311" s="49"/>
      <c r="G311" s="1"/>
      <c r="H311" s="1"/>
      <c r="I311" s="203"/>
      <c r="J311" s="1"/>
      <c r="N311" s="1"/>
    </row>
    <row r="312">
      <c r="C312" s="202"/>
      <c r="D312" s="202"/>
      <c r="F312" s="49"/>
      <c r="G312" s="1"/>
      <c r="H312" s="1"/>
      <c r="I312" s="203"/>
      <c r="J312" s="1"/>
      <c r="N312" s="1"/>
    </row>
    <row r="313">
      <c r="C313" s="202"/>
      <c r="D313" s="202"/>
      <c r="F313" s="49"/>
      <c r="G313" s="1"/>
      <c r="H313" s="1"/>
      <c r="I313" s="203"/>
      <c r="J313" s="1"/>
      <c r="N313" s="1"/>
    </row>
    <row r="314">
      <c r="C314" s="202"/>
      <c r="D314" s="202"/>
      <c r="F314" s="49"/>
      <c r="G314" s="1"/>
      <c r="H314" s="1"/>
      <c r="I314" s="203"/>
      <c r="J314" s="1"/>
      <c r="N314" s="1"/>
    </row>
    <row r="315">
      <c r="C315" s="202"/>
      <c r="D315" s="202"/>
      <c r="F315" s="49"/>
      <c r="G315" s="1"/>
      <c r="H315" s="1"/>
      <c r="I315" s="203"/>
      <c r="J315" s="1"/>
      <c r="N315" s="1"/>
    </row>
    <row r="316">
      <c r="C316" s="202"/>
      <c r="D316" s="202"/>
      <c r="F316" s="49"/>
      <c r="G316" s="1"/>
      <c r="H316" s="1"/>
      <c r="I316" s="203"/>
      <c r="J316" s="1"/>
      <c r="N316" s="1"/>
    </row>
    <row r="317">
      <c r="C317" s="202"/>
      <c r="D317" s="202"/>
      <c r="F317" s="49"/>
      <c r="G317" s="1"/>
      <c r="H317" s="1"/>
      <c r="I317" s="203"/>
      <c r="J317" s="1"/>
      <c r="N317" s="1"/>
    </row>
    <row r="318">
      <c r="C318" s="202"/>
      <c r="D318" s="202"/>
      <c r="F318" s="49"/>
      <c r="G318" s="1"/>
      <c r="H318" s="1"/>
      <c r="I318" s="203"/>
      <c r="J318" s="1"/>
      <c r="N318" s="1"/>
    </row>
    <row r="319">
      <c r="C319" s="202"/>
      <c r="D319" s="202"/>
      <c r="F319" s="49"/>
      <c r="G319" s="1"/>
      <c r="H319" s="1"/>
      <c r="I319" s="203"/>
      <c r="J319" s="1"/>
      <c r="N319" s="1"/>
    </row>
    <row r="320">
      <c r="C320" s="202"/>
      <c r="D320" s="202"/>
      <c r="F320" s="49"/>
      <c r="G320" s="1"/>
      <c r="H320" s="1"/>
      <c r="I320" s="203"/>
      <c r="J320" s="1"/>
      <c r="N320" s="1"/>
    </row>
    <row r="321">
      <c r="C321" s="202"/>
      <c r="D321" s="202"/>
      <c r="F321" s="49"/>
      <c r="G321" s="1"/>
      <c r="H321" s="1"/>
      <c r="I321" s="203"/>
      <c r="J321" s="1"/>
      <c r="N321" s="1"/>
    </row>
    <row r="322">
      <c r="C322" s="202"/>
      <c r="D322" s="202"/>
      <c r="F322" s="49"/>
      <c r="G322" s="1"/>
      <c r="H322" s="1"/>
      <c r="I322" s="203"/>
      <c r="J322" s="1"/>
      <c r="N322" s="1"/>
    </row>
    <row r="323">
      <c r="C323" s="202"/>
      <c r="D323" s="202"/>
      <c r="F323" s="49"/>
      <c r="G323" s="1"/>
      <c r="H323" s="1"/>
      <c r="I323" s="203"/>
      <c r="J323" s="1"/>
      <c r="N323" s="1"/>
    </row>
    <row r="324">
      <c r="C324" s="202"/>
      <c r="D324" s="202"/>
      <c r="F324" s="49"/>
      <c r="G324" s="1"/>
      <c r="H324" s="1"/>
      <c r="I324" s="203"/>
      <c r="J324" s="1"/>
      <c r="N324" s="1"/>
    </row>
    <row r="325">
      <c r="C325" s="202"/>
      <c r="D325" s="202"/>
      <c r="F325" s="49"/>
      <c r="G325" s="1"/>
      <c r="H325" s="1"/>
      <c r="I325" s="203"/>
      <c r="J325" s="1"/>
      <c r="N325" s="1"/>
    </row>
    <row r="326">
      <c r="C326" s="202"/>
      <c r="D326" s="202"/>
      <c r="F326" s="49"/>
      <c r="G326" s="1"/>
      <c r="H326" s="1"/>
      <c r="I326" s="203"/>
      <c r="J326" s="1"/>
      <c r="N326" s="1"/>
    </row>
    <row r="327">
      <c r="C327" s="202"/>
      <c r="D327" s="202"/>
      <c r="F327" s="49"/>
      <c r="G327" s="1"/>
      <c r="H327" s="1"/>
      <c r="I327" s="203"/>
      <c r="J327" s="1"/>
      <c r="N327" s="1"/>
    </row>
    <row r="328">
      <c r="C328" s="202"/>
      <c r="D328" s="202"/>
      <c r="F328" s="49"/>
      <c r="G328" s="1"/>
      <c r="H328" s="1"/>
      <c r="I328" s="203"/>
      <c r="J328" s="1"/>
      <c r="N328" s="1"/>
    </row>
    <row r="329">
      <c r="C329" s="202"/>
      <c r="D329" s="202"/>
      <c r="F329" s="49"/>
      <c r="G329" s="1"/>
      <c r="H329" s="1"/>
      <c r="I329" s="203"/>
      <c r="J329" s="1"/>
      <c r="N329" s="1"/>
    </row>
    <row r="330">
      <c r="C330" s="202"/>
      <c r="D330" s="202"/>
      <c r="F330" s="49"/>
      <c r="G330" s="1"/>
      <c r="H330" s="1"/>
      <c r="I330" s="203"/>
      <c r="J330" s="1"/>
      <c r="N330" s="1"/>
    </row>
    <row r="331">
      <c r="C331" s="202"/>
      <c r="D331" s="202"/>
      <c r="F331" s="49"/>
      <c r="G331" s="1"/>
      <c r="H331" s="1"/>
      <c r="I331" s="203"/>
      <c r="J331" s="1"/>
      <c r="N331" s="1"/>
    </row>
    <row r="332">
      <c r="C332" s="202"/>
      <c r="D332" s="202"/>
      <c r="F332" s="49"/>
      <c r="G332" s="1"/>
      <c r="H332" s="1"/>
      <c r="I332" s="203"/>
      <c r="J332" s="1"/>
      <c r="N332" s="1"/>
    </row>
    <row r="333">
      <c r="C333" s="202"/>
      <c r="D333" s="202"/>
      <c r="F333" s="49"/>
      <c r="G333" s="1"/>
      <c r="H333" s="1"/>
      <c r="I333" s="203"/>
      <c r="J333" s="1"/>
      <c r="N333" s="1"/>
    </row>
    <row r="334">
      <c r="C334" s="202"/>
      <c r="D334" s="202"/>
      <c r="F334" s="49"/>
      <c r="G334" s="1"/>
      <c r="H334" s="1"/>
      <c r="I334" s="203"/>
      <c r="J334" s="1"/>
      <c r="N334" s="1"/>
    </row>
    <row r="335">
      <c r="C335" s="202"/>
      <c r="D335" s="202"/>
      <c r="F335" s="49"/>
      <c r="G335" s="1"/>
      <c r="H335" s="1"/>
      <c r="I335" s="203"/>
      <c r="J335" s="1"/>
      <c r="N335" s="1"/>
    </row>
    <row r="336">
      <c r="C336" s="202"/>
      <c r="D336" s="202"/>
      <c r="F336" s="49"/>
      <c r="G336" s="1"/>
      <c r="H336" s="1"/>
      <c r="I336" s="203"/>
      <c r="J336" s="1"/>
      <c r="N336" s="1"/>
    </row>
    <row r="337">
      <c r="C337" s="202"/>
      <c r="D337" s="202"/>
      <c r="F337" s="49"/>
      <c r="G337" s="1"/>
      <c r="H337" s="1"/>
      <c r="I337" s="203"/>
      <c r="J337" s="1"/>
      <c r="N337" s="1"/>
    </row>
    <row r="338">
      <c r="C338" s="202"/>
      <c r="D338" s="202"/>
      <c r="F338" s="49"/>
      <c r="G338" s="1"/>
      <c r="H338" s="1"/>
      <c r="I338" s="203"/>
      <c r="J338" s="1"/>
      <c r="N338" s="1"/>
    </row>
    <row r="339">
      <c r="C339" s="202"/>
      <c r="D339" s="202"/>
      <c r="F339" s="49"/>
      <c r="G339" s="1"/>
      <c r="H339" s="1"/>
      <c r="I339" s="203"/>
      <c r="J339" s="1"/>
      <c r="N339" s="1"/>
    </row>
    <row r="340">
      <c r="C340" s="202"/>
      <c r="D340" s="202"/>
      <c r="F340" s="49"/>
      <c r="G340" s="1"/>
      <c r="H340" s="1"/>
      <c r="I340" s="203"/>
      <c r="J340" s="1"/>
      <c r="N340" s="1"/>
    </row>
    <row r="341">
      <c r="C341" s="202"/>
      <c r="D341" s="202"/>
      <c r="F341" s="49"/>
      <c r="G341" s="1"/>
      <c r="H341" s="1"/>
      <c r="I341" s="203"/>
      <c r="J341" s="1"/>
      <c r="N341" s="1"/>
    </row>
    <row r="342">
      <c r="C342" s="202"/>
      <c r="D342" s="202"/>
      <c r="F342" s="49"/>
      <c r="G342" s="1"/>
      <c r="H342" s="1"/>
      <c r="I342" s="203"/>
      <c r="J342" s="1"/>
      <c r="N342" s="1"/>
    </row>
    <row r="343">
      <c r="C343" s="202"/>
      <c r="D343" s="202"/>
      <c r="F343" s="49"/>
      <c r="G343" s="1"/>
      <c r="H343" s="1"/>
      <c r="I343" s="203"/>
      <c r="J343" s="1"/>
      <c r="N343" s="1"/>
    </row>
    <row r="344">
      <c r="C344" s="202"/>
      <c r="D344" s="202"/>
      <c r="F344" s="49"/>
      <c r="G344" s="1"/>
      <c r="H344" s="1"/>
      <c r="I344" s="203"/>
      <c r="J344" s="1"/>
      <c r="N344" s="1"/>
    </row>
    <row r="345">
      <c r="C345" s="202"/>
      <c r="D345" s="202"/>
      <c r="F345" s="49"/>
      <c r="G345" s="1"/>
      <c r="H345" s="1"/>
      <c r="I345" s="203"/>
      <c r="J345" s="1"/>
      <c r="N345" s="1"/>
    </row>
    <row r="346">
      <c r="C346" s="202"/>
      <c r="D346" s="202"/>
      <c r="F346" s="49"/>
      <c r="G346" s="1"/>
      <c r="H346" s="1"/>
      <c r="I346" s="203"/>
      <c r="J346" s="1"/>
      <c r="N346" s="1"/>
    </row>
    <row r="347">
      <c r="C347" s="202"/>
      <c r="D347" s="202"/>
      <c r="F347" s="49"/>
      <c r="G347" s="1"/>
      <c r="H347" s="1"/>
      <c r="I347" s="203"/>
      <c r="J347" s="1"/>
      <c r="N347" s="1"/>
    </row>
    <row r="348">
      <c r="C348" s="202"/>
      <c r="D348" s="202"/>
      <c r="F348" s="49"/>
      <c r="G348" s="1"/>
      <c r="H348" s="1"/>
      <c r="I348" s="203"/>
      <c r="J348" s="1"/>
      <c r="N348" s="1"/>
    </row>
    <row r="349">
      <c r="C349" s="202"/>
      <c r="D349" s="202"/>
      <c r="F349" s="49"/>
      <c r="G349" s="1"/>
      <c r="H349" s="1"/>
      <c r="I349" s="203"/>
      <c r="J349" s="1"/>
      <c r="N349" s="1"/>
    </row>
    <row r="350">
      <c r="C350" s="202"/>
      <c r="D350" s="202"/>
      <c r="F350" s="49"/>
      <c r="G350" s="1"/>
      <c r="H350" s="1"/>
      <c r="I350" s="203"/>
      <c r="J350" s="1"/>
      <c r="N350" s="1"/>
    </row>
    <row r="351">
      <c r="C351" s="202"/>
      <c r="D351" s="202"/>
      <c r="F351" s="49"/>
      <c r="G351" s="1"/>
      <c r="H351" s="1"/>
      <c r="I351" s="203"/>
      <c r="J351" s="1"/>
      <c r="N351" s="1"/>
    </row>
    <row r="352">
      <c r="C352" s="202"/>
      <c r="D352" s="202"/>
      <c r="F352" s="49"/>
      <c r="G352" s="1"/>
      <c r="H352" s="1"/>
      <c r="I352" s="203"/>
      <c r="J352" s="1"/>
      <c r="N352" s="1"/>
    </row>
    <row r="353">
      <c r="C353" s="202"/>
      <c r="D353" s="202"/>
      <c r="F353" s="49"/>
      <c r="G353" s="1"/>
      <c r="H353" s="1"/>
      <c r="I353" s="203"/>
      <c r="J353" s="1"/>
      <c r="N353" s="1"/>
    </row>
    <row r="354">
      <c r="C354" s="202"/>
      <c r="D354" s="202"/>
      <c r="F354" s="49"/>
      <c r="G354" s="1"/>
      <c r="H354" s="1"/>
      <c r="I354" s="203"/>
      <c r="J354" s="1"/>
      <c r="N354" s="1"/>
    </row>
    <row r="355">
      <c r="C355" s="202"/>
      <c r="D355" s="202"/>
      <c r="F355" s="49"/>
      <c r="G355" s="1"/>
      <c r="H355" s="1"/>
      <c r="I355" s="203"/>
      <c r="J355" s="1"/>
      <c r="N355" s="1"/>
    </row>
    <row r="356">
      <c r="C356" s="202"/>
      <c r="D356" s="202"/>
      <c r="F356" s="49"/>
      <c r="G356" s="1"/>
      <c r="H356" s="1"/>
      <c r="I356" s="203"/>
      <c r="J356" s="1"/>
      <c r="N356" s="1"/>
    </row>
    <row r="357">
      <c r="C357" s="202"/>
      <c r="D357" s="202"/>
      <c r="F357" s="49"/>
      <c r="G357" s="1"/>
      <c r="H357" s="1"/>
      <c r="I357" s="203"/>
      <c r="J357" s="1"/>
      <c r="N357" s="1"/>
    </row>
    <row r="358">
      <c r="C358" s="202"/>
      <c r="D358" s="202"/>
      <c r="F358" s="49"/>
      <c r="G358" s="1"/>
      <c r="H358" s="1"/>
      <c r="I358" s="203"/>
      <c r="J358" s="1"/>
      <c r="N358" s="1"/>
    </row>
    <row r="359">
      <c r="C359" s="202"/>
      <c r="D359" s="202"/>
      <c r="F359" s="49"/>
      <c r="G359" s="1"/>
      <c r="H359" s="1"/>
      <c r="I359" s="203"/>
      <c r="J359" s="1"/>
      <c r="N359" s="1"/>
    </row>
    <row r="360">
      <c r="C360" s="202"/>
      <c r="D360" s="202"/>
      <c r="F360" s="49"/>
      <c r="G360" s="1"/>
      <c r="H360" s="1"/>
      <c r="I360" s="203"/>
      <c r="J360" s="1"/>
      <c r="N360" s="1"/>
    </row>
    <row r="361">
      <c r="C361" s="202"/>
      <c r="D361" s="202"/>
      <c r="F361" s="49"/>
      <c r="G361" s="1"/>
      <c r="H361" s="1"/>
      <c r="I361" s="203"/>
      <c r="J361" s="1"/>
      <c r="N361" s="1"/>
    </row>
    <row r="362">
      <c r="C362" s="202"/>
      <c r="D362" s="202"/>
      <c r="F362" s="49"/>
      <c r="G362" s="1"/>
      <c r="H362" s="1"/>
      <c r="I362" s="203"/>
      <c r="J362" s="1"/>
      <c r="N362" s="1"/>
    </row>
    <row r="363">
      <c r="C363" s="202"/>
      <c r="D363" s="202"/>
      <c r="F363" s="49"/>
      <c r="G363" s="1"/>
      <c r="H363" s="1"/>
      <c r="I363" s="203"/>
      <c r="J363" s="1"/>
      <c r="N363" s="1"/>
    </row>
    <row r="364">
      <c r="C364" s="202"/>
      <c r="D364" s="202"/>
      <c r="F364" s="49"/>
      <c r="G364" s="1"/>
      <c r="H364" s="1"/>
      <c r="I364" s="203"/>
      <c r="J364" s="1"/>
      <c r="N364" s="1"/>
    </row>
    <row r="365">
      <c r="C365" s="202"/>
      <c r="D365" s="202"/>
      <c r="F365" s="49"/>
      <c r="G365" s="1"/>
      <c r="H365" s="1"/>
      <c r="I365" s="203"/>
      <c r="J365" s="1"/>
      <c r="N365" s="1"/>
    </row>
    <row r="366">
      <c r="C366" s="202"/>
      <c r="D366" s="202"/>
      <c r="F366" s="49"/>
      <c r="G366" s="1"/>
      <c r="H366" s="1"/>
      <c r="I366" s="203"/>
      <c r="J366" s="1"/>
      <c r="N366" s="1"/>
    </row>
    <row r="367">
      <c r="C367" s="202"/>
      <c r="D367" s="202"/>
      <c r="F367" s="49"/>
      <c r="G367" s="1"/>
      <c r="H367" s="1"/>
      <c r="I367" s="203"/>
      <c r="J367" s="1"/>
      <c r="N367" s="1"/>
    </row>
    <row r="368">
      <c r="C368" s="202"/>
      <c r="D368" s="202"/>
      <c r="F368" s="49"/>
      <c r="G368" s="1"/>
      <c r="H368" s="1"/>
      <c r="I368" s="203"/>
      <c r="J368" s="1"/>
      <c r="N368" s="1"/>
    </row>
    <row r="369">
      <c r="C369" s="202"/>
      <c r="D369" s="202"/>
      <c r="F369" s="49"/>
      <c r="G369" s="1"/>
      <c r="H369" s="1"/>
      <c r="I369" s="203"/>
      <c r="J369" s="1"/>
      <c r="N369" s="1"/>
    </row>
    <row r="370">
      <c r="C370" s="202"/>
      <c r="D370" s="202"/>
      <c r="F370" s="49"/>
      <c r="G370" s="1"/>
      <c r="H370" s="1"/>
      <c r="I370" s="203"/>
      <c r="J370" s="1"/>
      <c r="N370" s="1"/>
    </row>
    <row r="371">
      <c r="C371" s="202"/>
      <c r="D371" s="202"/>
      <c r="F371" s="49"/>
      <c r="G371" s="1"/>
      <c r="H371" s="1"/>
      <c r="I371" s="203"/>
      <c r="J371" s="1"/>
      <c r="N371" s="1"/>
    </row>
    <row r="372">
      <c r="C372" s="202"/>
      <c r="D372" s="202"/>
      <c r="F372" s="49"/>
      <c r="G372" s="1"/>
      <c r="H372" s="1"/>
      <c r="I372" s="203"/>
      <c r="J372" s="1"/>
      <c r="N372" s="1"/>
    </row>
    <row r="373">
      <c r="C373" s="202"/>
      <c r="D373" s="202"/>
      <c r="F373" s="49"/>
      <c r="G373" s="1"/>
      <c r="H373" s="1"/>
      <c r="I373" s="203"/>
      <c r="J373" s="1"/>
      <c r="N373" s="1"/>
    </row>
    <row r="374">
      <c r="C374" s="202"/>
      <c r="D374" s="202"/>
      <c r="F374" s="49"/>
      <c r="G374" s="1"/>
      <c r="H374" s="1"/>
      <c r="I374" s="203"/>
      <c r="J374" s="1"/>
      <c r="N374" s="1"/>
    </row>
    <row r="375">
      <c r="C375" s="202"/>
      <c r="D375" s="202"/>
      <c r="F375" s="49"/>
      <c r="G375" s="1"/>
      <c r="H375" s="1"/>
      <c r="I375" s="203"/>
      <c r="J375" s="1"/>
      <c r="N375" s="1"/>
    </row>
    <row r="376">
      <c r="C376" s="202"/>
      <c r="D376" s="202"/>
      <c r="F376" s="49"/>
      <c r="G376" s="1"/>
      <c r="H376" s="1"/>
      <c r="I376" s="203"/>
      <c r="J376" s="1"/>
      <c r="N376" s="1"/>
    </row>
    <row r="377">
      <c r="C377" s="202"/>
      <c r="D377" s="202"/>
      <c r="F377" s="49"/>
      <c r="G377" s="1"/>
      <c r="H377" s="1"/>
      <c r="I377" s="203"/>
      <c r="J377" s="1"/>
      <c r="N377" s="1"/>
    </row>
    <row r="378">
      <c r="C378" s="202"/>
      <c r="D378" s="202"/>
      <c r="F378" s="49"/>
      <c r="G378" s="1"/>
      <c r="H378" s="1"/>
      <c r="I378" s="203"/>
      <c r="J378" s="1"/>
      <c r="N378" s="1"/>
    </row>
    <row r="379">
      <c r="C379" s="202"/>
      <c r="D379" s="202"/>
      <c r="F379" s="49"/>
      <c r="G379" s="1"/>
      <c r="H379" s="1"/>
      <c r="I379" s="203"/>
      <c r="J379" s="1"/>
      <c r="N379" s="1"/>
    </row>
    <row r="380">
      <c r="C380" s="202"/>
      <c r="D380" s="202"/>
      <c r="F380" s="49"/>
      <c r="G380" s="1"/>
      <c r="H380" s="1"/>
      <c r="I380" s="203"/>
      <c r="J380" s="1"/>
      <c r="N380" s="1"/>
    </row>
    <row r="381">
      <c r="C381" s="202"/>
      <c r="D381" s="202"/>
      <c r="F381" s="49"/>
      <c r="G381" s="1"/>
      <c r="H381" s="1"/>
      <c r="I381" s="203"/>
      <c r="J381" s="1"/>
      <c r="N381" s="1"/>
    </row>
    <row r="382">
      <c r="C382" s="202"/>
      <c r="D382" s="202"/>
      <c r="F382" s="49"/>
      <c r="G382" s="1"/>
      <c r="H382" s="1"/>
      <c r="I382" s="203"/>
      <c r="J382" s="1"/>
      <c r="N382" s="1"/>
    </row>
    <row r="383">
      <c r="C383" s="202"/>
      <c r="D383" s="202"/>
      <c r="F383" s="49"/>
      <c r="G383" s="1"/>
      <c r="H383" s="1"/>
      <c r="I383" s="203"/>
      <c r="J383" s="1"/>
      <c r="N383" s="1"/>
    </row>
    <row r="384">
      <c r="C384" s="202"/>
      <c r="D384" s="202"/>
      <c r="F384" s="49"/>
      <c r="G384" s="1"/>
      <c r="H384" s="1"/>
      <c r="I384" s="203"/>
      <c r="J384" s="1"/>
      <c r="N384" s="1"/>
    </row>
    <row r="385">
      <c r="C385" s="202"/>
      <c r="D385" s="202"/>
      <c r="F385" s="49"/>
      <c r="G385" s="1"/>
      <c r="H385" s="1"/>
      <c r="I385" s="203"/>
      <c r="J385" s="1"/>
      <c r="N385" s="1"/>
    </row>
    <row r="386">
      <c r="C386" s="202"/>
      <c r="D386" s="202"/>
      <c r="F386" s="49"/>
      <c r="G386" s="1"/>
      <c r="H386" s="1"/>
      <c r="I386" s="203"/>
      <c r="J386" s="1"/>
      <c r="N386" s="1"/>
    </row>
    <row r="387">
      <c r="C387" s="202"/>
      <c r="D387" s="202"/>
      <c r="F387" s="49"/>
      <c r="G387" s="1"/>
      <c r="H387" s="1"/>
      <c r="I387" s="203"/>
      <c r="J387" s="1"/>
      <c r="N387" s="1"/>
    </row>
    <row r="388">
      <c r="C388" s="202"/>
      <c r="D388" s="202"/>
      <c r="F388" s="49"/>
      <c r="G388" s="1"/>
      <c r="H388" s="1"/>
      <c r="I388" s="203"/>
      <c r="J388" s="1"/>
      <c r="N388" s="1"/>
    </row>
    <row r="389">
      <c r="C389" s="202"/>
      <c r="D389" s="202"/>
      <c r="F389" s="49"/>
      <c r="G389" s="1"/>
      <c r="H389" s="1"/>
      <c r="I389" s="203"/>
      <c r="J389" s="1"/>
      <c r="N389" s="1"/>
    </row>
    <row r="390">
      <c r="C390" s="202"/>
      <c r="D390" s="202"/>
      <c r="F390" s="49"/>
      <c r="G390" s="1"/>
      <c r="H390" s="1"/>
      <c r="I390" s="203"/>
      <c r="J390" s="1"/>
      <c r="N390" s="1"/>
    </row>
    <row r="391">
      <c r="C391" s="202"/>
      <c r="D391" s="202"/>
      <c r="F391" s="49"/>
      <c r="G391" s="1"/>
      <c r="H391" s="1"/>
      <c r="I391" s="203"/>
      <c r="J391" s="1"/>
      <c r="N391" s="1"/>
    </row>
    <row r="392">
      <c r="C392" s="202"/>
      <c r="D392" s="202"/>
      <c r="F392" s="49"/>
      <c r="G392" s="1"/>
      <c r="H392" s="1"/>
      <c r="I392" s="203"/>
      <c r="J392" s="1"/>
      <c r="N392" s="1"/>
    </row>
    <row r="393">
      <c r="C393" s="202"/>
      <c r="D393" s="202"/>
      <c r="F393" s="49"/>
      <c r="G393" s="1"/>
      <c r="H393" s="1"/>
      <c r="I393" s="203"/>
      <c r="J393" s="1"/>
      <c r="N393" s="1"/>
    </row>
    <row r="394">
      <c r="C394" s="202"/>
      <c r="D394" s="202"/>
      <c r="F394" s="49"/>
      <c r="G394" s="1"/>
      <c r="H394" s="1"/>
      <c r="I394" s="203"/>
      <c r="J394" s="1"/>
      <c r="N394" s="1"/>
    </row>
    <row r="395">
      <c r="C395" s="202"/>
      <c r="D395" s="202"/>
      <c r="F395" s="49"/>
      <c r="G395" s="1"/>
      <c r="H395" s="1"/>
      <c r="I395" s="203"/>
      <c r="J395" s="1"/>
      <c r="N395" s="1"/>
    </row>
    <row r="396">
      <c r="C396" s="202"/>
      <c r="D396" s="202"/>
      <c r="F396" s="49"/>
      <c r="G396" s="1"/>
      <c r="H396" s="1"/>
      <c r="I396" s="203"/>
      <c r="J396" s="1"/>
      <c r="N396" s="1"/>
    </row>
    <row r="397">
      <c r="C397" s="202"/>
      <c r="D397" s="202"/>
      <c r="F397" s="49"/>
      <c r="G397" s="1"/>
      <c r="H397" s="1"/>
      <c r="I397" s="203"/>
      <c r="J397" s="1"/>
      <c r="N397" s="1"/>
    </row>
    <row r="398">
      <c r="C398" s="202"/>
      <c r="D398" s="202"/>
      <c r="F398" s="49"/>
      <c r="G398" s="1"/>
      <c r="H398" s="1"/>
      <c r="I398" s="203"/>
      <c r="J398" s="1"/>
      <c r="N398" s="1"/>
    </row>
    <row r="399">
      <c r="C399" s="202"/>
      <c r="D399" s="202"/>
      <c r="F399" s="49"/>
      <c r="G399" s="1"/>
      <c r="H399" s="1"/>
      <c r="I399" s="203"/>
      <c r="J399" s="1"/>
      <c r="N399" s="1"/>
    </row>
    <row r="400">
      <c r="C400" s="202"/>
      <c r="D400" s="202"/>
      <c r="F400" s="49"/>
      <c r="G400" s="1"/>
      <c r="H400" s="1"/>
      <c r="I400" s="203"/>
      <c r="J400" s="1"/>
      <c r="N400" s="1"/>
    </row>
    <row r="401">
      <c r="C401" s="202"/>
      <c r="D401" s="202"/>
      <c r="F401" s="49"/>
      <c r="G401" s="1"/>
      <c r="H401" s="1"/>
      <c r="I401" s="203"/>
      <c r="J401" s="1"/>
      <c r="N401" s="1"/>
    </row>
    <row r="402">
      <c r="C402" s="202"/>
      <c r="D402" s="202"/>
      <c r="F402" s="49"/>
      <c r="G402" s="1"/>
      <c r="H402" s="1"/>
      <c r="I402" s="203"/>
      <c r="J402" s="1"/>
      <c r="N402" s="1"/>
    </row>
    <row r="403">
      <c r="C403" s="202"/>
      <c r="D403" s="202"/>
      <c r="F403" s="49"/>
      <c r="G403" s="1"/>
      <c r="H403" s="1"/>
      <c r="I403" s="203"/>
      <c r="J403" s="1"/>
      <c r="N403" s="1"/>
    </row>
    <row r="404">
      <c r="C404" s="202"/>
      <c r="D404" s="202"/>
      <c r="F404" s="49"/>
      <c r="G404" s="1"/>
      <c r="H404" s="1"/>
      <c r="I404" s="203"/>
      <c r="J404" s="1"/>
      <c r="N404" s="1"/>
    </row>
    <row r="405">
      <c r="C405" s="202"/>
      <c r="D405" s="202"/>
      <c r="F405" s="49"/>
      <c r="G405" s="1"/>
      <c r="H405" s="1"/>
      <c r="I405" s="203"/>
      <c r="J405" s="1"/>
      <c r="N405" s="1"/>
    </row>
    <row r="406">
      <c r="C406" s="202"/>
      <c r="D406" s="202"/>
      <c r="F406" s="49"/>
      <c r="G406" s="1"/>
      <c r="H406" s="1"/>
      <c r="I406" s="203"/>
      <c r="J406" s="1"/>
      <c r="N406" s="1"/>
    </row>
    <row r="407">
      <c r="C407" s="202"/>
      <c r="D407" s="202"/>
      <c r="F407" s="49"/>
      <c r="G407" s="1"/>
      <c r="H407" s="1"/>
      <c r="I407" s="203"/>
      <c r="J407" s="1"/>
      <c r="N407" s="1"/>
    </row>
    <row r="408">
      <c r="C408" s="202"/>
      <c r="D408" s="202"/>
      <c r="F408" s="49"/>
      <c r="G408" s="1"/>
      <c r="H408" s="1"/>
      <c r="I408" s="203"/>
      <c r="J408" s="1"/>
      <c r="N408" s="1"/>
    </row>
    <row r="409">
      <c r="C409" s="202"/>
      <c r="D409" s="202"/>
      <c r="F409" s="49"/>
      <c r="G409" s="1"/>
      <c r="H409" s="1"/>
      <c r="I409" s="203"/>
      <c r="J409" s="1"/>
      <c r="N409" s="1"/>
    </row>
    <row r="410">
      <c r="C410" s="202"/>
      <c r="D410" s="202"/>
      <c r="F410" s="49"/>
      <c r="G410" s="1"/>
      <c r="H410" s="1"/>
      <c r="I410" s="203"/>
      <c r="J410" s="1"/>
      <c r="N410" s="1"/>
    </row>
    <row r="411">
      <c r="C411" s="202"/>
      <c r="D411" s="202"/>
      <c r="F411" s="49"/>
      <c r="G411" s="1"/>
      <c r="H411" s="1"/>
      <c r="I411" s="203"/>
      <c r="J411" s="1"/>
      <c r="N411" s="1"/>
    </row>
    <row r="412">
      <c r="C412" s="202"/>
      <c r="D412" s="202"/>
      <c r="F412" s="49"/>
      <c r="G412" s="1"/>
      <c r="H412" s="1"/>
      <c r="I412" s="203"/>
      <c r="J412" s="1"/>
      <c r="N412" s="1"/>
    </row>
    <row r="413">
      <c r="C413" s="202"/>
      <c r="D413" s="202"/>
      <c r="F413" s="49"/>
      <c r="G413" s="1"/>
      <c r="H413" s="1"/>
      <c r="I413" s="203"/>
      <c r="J413" s="1"/>
      <c r="N413" s="1"/>
    </row>
    <row r="414">
      <c r="C414" s="202"/>
      <c r="D414" s="202"/>
      <c r="F414" s="49"/>
      <c r="G414" s="1"/>
      <c r="H414" s="1"/>
      <c r="I414" s="203"/>
      <c r="J414" s="1"/>
      <c r="N414" s="1"/>
    </row>
    <row r="415">
      <c r="C415" s="202"/>
      <c r="D415" s="202"/>
      <c r="F415" s="49"/>
      <c r="G415" s="1"/>
      <c r="H415" s="1"/>
      <c r="I415" s="203"/>
      <c r="J415" s="1"/>
      <c r="N415" s="1"/>
    </row>
    <row r="416">
      <c r="C416" s="202"/>
      <c r="D416" s="202"/>
      <c r="F416" s="49"/>
      <c r="G416" s="1"/>
      <c r="H416" s="1"/>
      <c r="I416" s="203"/>
      <c r="J416" s="1"/>
      <c r="N416" s="1"/>
    </row>
    <row r="417">
      <c r="C417" s="202"/>
      <c r="D417" s="202"/>
      <c r="F417" s="49"/>
      <c r="G417" s="1"/>
      <c r="H417" s="1"/>
      <c r="I417" s="203"/>
      <c r="J417" s="1"/>
      <c r="N417" s="1"/>
    </row>
    <row r="418">
      <c r="C418" s="202"/>
      <c r="D418" s="202"/>
      <c r="F418" s="49"/>
      <c r="G418" s="1"/>
      <c r="H418" s="1"/>
      <c r="I418" s="203"/>
      <c r="J418" s="1"/>
      <c r="N418" s="1"/>
    </row>
    <row r="419">
      <c r="C419" s="202"/>
      <c r="D419" s="202"/>
      <c r="F419" s="49"/>
      <c r="G419" s="1"/>
      <c r="H419" s="1"/>
      <c r="I419" s="203"/>
      <c r="J419" s="1"/>
      <c r="N419" s="1"/>
    </row>
    <row r="420">
      <c r="C420" s="202"/>
      <c r="D420" s="202"/>
      <c r="F420" s="49"/>
      <c r="G420" s="1"/>
      <c r="H420" s="1"/>
      <c r="I420" s="203"/>
      <c r="J420" s="1"/>
      <c r="N420" s="1"/>
    </row>
    <row r="421">
      <c r="C421" s="202"/>
      <c r="D421" s="202"/>
      <c r="F421" s="49"/>
      <c r="G421" s="1"/>
      <c r="H421" s="1"/>
      <c r="I421" s="203"/>
      <c r="J421" s="1"/>
      <c r="N421" s="1"/>
    </row>
    <row r="422">
      <c r="C422" s="202"/>
      <c r="D422" s="202"/>
      <c r="F422" s="49"/>
      <c r="G422" s="1"/>
      <c r="H422" s="1"/>
      <c r="I422" s="203"/>
      <c r="J422" s="1"/>
      <c r="N422" s="1"/>
    </row>
    <row r="423">
      <c r="C423" s="202"/>
      <c r="D423" s="202"/>
      <c r="F423" s="49"/>
      <c r="G423" s="1"/>
      <c r="H423" s="1"/>
      <c r="I423" s="203"/>
      <c r="J423" s="1"/>
      <c r="N423" s="1"/>
    </row>
    <row r="424">
      <c r="C424" s="202"/>
      <c r="D424" s="202"/>
      <c r="F424" s="49"/>
      <c r="G424" s="1"/>
      <c r="H424" s="1"/>
      <c r="I424" s="203"/>
      <c r="J424" s="1"/>
      <c r="N424" s="1"/>
    </row>
    <row r="425">
      <c r="C425" s="202"/>
      <c r="D425" s="202"/>
      <c r="F425" s="49"/>
      <c r="G425" s="1"/>
      <c r="H425" s="1"/>
      <c r="I425" s="203"/>
      <c r="J425" s="1"/>
      <c r="N425" s="1"/>
    </row>
    <row r="426">
      <c r="C426" s="202"/>
      <c r="D426" s="202"/>
      <c r="F426" s="49"/>
      <c r="G426" s="1"/>
      <c r="H426" s="1"/>
      <c r="I426" s="203"/>
      <c r="J426" s="1"/>
      <c r="N426" s="1"/>
    </row>
    <row r="427">
      <c r="C427" s="202"/>
      <c r="D427" s="202"/>
      <c r="F427" s="49"/>
      <c r="G427" s="1"/>
      <c r="H427" s="1"/>
      <c r="I427" s="203"/>
      <c r="J427" s="1"/>
      <c r="N427" s="1"/>
    </row>
    <row r="428">
      <c r="C428" s="202"/>
      <c r="D428" s="202"/>
      <c r="F428" s="49"/>
      <c r="G428" s="1"/>
      <c r="H428" s="1"/>
      <c r="I428" s="203"/>
      <c r="J428" s="1"/>
      <c r="N428" s="1"/>
    </row>
    <row r="429">
      <c r="C429" s="202"/>
      <c r="D429" s="202"/>
      <c r="F429" s="49"/>
      <c r="G429" s="1"/>
      <c r="H429" s="1"/>
      <c r="I429" s="203"/>
      <c r="J429" s="1"/>
      <c r="N429" s="1"/>
    </row>
    <row r="430">
      <c r="C430" s="202"/>
      <c r="D430" s="202"/>
      <c r="F430" s="49"/>
      <c r="G430" s="1"/>
      <c r="H430" s="1"/>
      <c r="I430" s="203"/>
      <c r="J430" s="1"/>
      <c r="N430" s="1"/>
    </row>
    <row r="431">
      <c r="C431" s="202"/>
      <c r="D431" s="202"/>
      <c r="F431" s="49"/>
      <c r="G431" s="1"/>
      <c r="H431" s="1"/>
      <c r="I431" s="203"/>
      <c r="J431" s="1"/>
      <c r="N431" s="1"/>
    </row>
    <row r="432">
      <c r="C432" s="202"/>
      <c r="D432" s="202"/>
      <c r="F432" s="49"/>
      <c r="G432" s="1"/>
      <c r="H432" s="1"/>
      <c r="I432" s="203"/>
      <c r="J432" s="1"/>
      <c r="N432" s="1"/>
    </row>
    <row r="433">
      <c r="C433" s="202"/>
      <c r="D433" s="202"/>
      <c r="F433" s="49"/>
      <c r="G433" s="1"/>
      <c r="H433" s="1"/>
      <c r="I433" s="203"/>
      <c r="J433" s="1"/>
      <c r="N433" s="1"/>
    </row>
    <row r="434">
      <c r="C434" s="202"/>
      <c r="D434" s="202"/>
      <c r="F434" s="49"/>
      <c r="G434" s="1"/>
      <c r="H434" s="1"/>
      <c r="I434" s="203"/>
      <c r="J434" s="1"/>
      <c r="N434" s="1"/>
    </row>
    <row r="435">
      <c r="C435" s="202"/>
      <c r="D435" s="202"/>
      <c r="F435" s="49"/>
      <c r="G435" s="1"/>
      <c r="H435" s="1"/>
      <c r="I435" s="203"/>
      <c r="J435" s="1"/>
      <c r="N435" s="1"/>
    </row>
    <row r="436">
      <c r="C436" s="202"/>
      <c r="D436" s="202"/>
      <c r="F436" s="49"/>
      <c r="G436" s="1"/>
      <c r="H436" s="1"/>
      <c r="I436" s="203"/>
      <c r="J436" s="1"/>
      <c r="N436" s="1"/>
    </row>
    <row r="437">
      <c r="C437" s="202"/>
      <c r="D437" s="202"/>
      <c r="F437" s="49"/>
      <c r="G437" s="1"/>
      <c r="H437" s="1"/>
      <c r="I437" s="203"/>
      <c r="J437" s="1"/>
      <c r="N437" s="1"/>
    </row>
    <row r="438">
      <c r="C438" s="202"/>
      <c r="D438" s="202"/>
      <c r="F438" s="49"/>
      <c r="G438" s="1"/>
      <c r="H438" s="1"/>
      <c r="I438" s="203"/>
      <c r="J438" s="1"/>
      <c r="N438" s="1"/>
    </row>
    <row r="439">
      <c r="C439" s="202"/>
      <c r="D439" s="202"/>
      <c r="F439" s="49"/>
      <c r="G439" s="1"/>
      <c r="H439" s="1"/>
      <c r="I439" s="203"/>
      <c r="J439" s="1"/>
      <c r="N439" s="1"/>
    </row>
    <row r="440">
      <c r="C440" s="202"/>
      <c r="D440" s="202"/>
      <c r="F440" s="49"/>
      <c r="G440" s="1"/>
      <c r="H440" s="1"/>
      <c r="I440" s="203"/>
      <c r="J440" s="1"/>
      <c r="N440" s="1"/>
    </row>
    <row r="441">
      <c r="C441" s="202"/>
      <c r="D441" s="202"/>
      <c r="F441" s="49"/>
      <c r="G441" s="1"/>
      <c r="H441" s="1"/>
      <c r="I441" s="203"/>
      <c r="J441" s="1"/>
      <c r="N441" s="1"/>
    </row>
    <row r="442">
      <c r="C442" s="202"/>
      <c r="D442" s="202"/>
      <c r="F442" s="49"/>
      <c r="G442" s="1"/>
      <c r="H442" s="1"/>
      <c r="I442" s="203"/>
      <c r="J442" s="1"/>
      <c r="N442" s="1"/>
    </row>
    <row r="443">
      <c r="C443" s="202"/>
      <c r="D443" s="202"/>
      <c r="F443" s="49"/>
      <c r="G443" s="1"/>
      <c r="H443" s="1"/>
      <c r="I443" s="203"/>
      <c r="J443" s="1"/>
      <c r="N443" s="1"/>
    </row>
    <row r="444">
      <c r="C444" s="202"/>
      <c r="D444" s="202"/>
      <c r="F444" s="49"/>
      <c r="G444" s="1"/>
      <c r="H444" s="1"/>
      <c r="I444" s="203"/>
      <c r="J444" s="1"/>
      <c r="N444" s="1"/>
    </row>
    <row r="445">
      <c r="C445" s="202"/>
      <c r="D445" s="202"/>
      <c r="F445" s="49"/>
      <c r="G445" s="1"/>
      <c r="H445" s="1"/>
      <c r="I445" s="203"/>
      <c r="J445" s="1"/>
      <c r="N445" s="1"/>
    </row>
    <row r="446">
      <c r="C446" s="202"/>
      <c r="D446" s="202"/>
      <c r="F446" s="49"/>
      <c r="G446" s="1"/>
      <c r="H446" s="1"/>
      <c r="I446" s="203"/>
      <c r="J446" s="1"/>
      <c r="N446" s="1"/>
    </row>
    <row r="447">
      <c r="C447" s="202"/>
      <c r="D447" s="202"/>
      <c r="F447" s="49"/>
      <c r="G447" s="1"/>
      <c r="H447" s="1"/>
      <c r="I447" s="203"/>
      <c r="J447" s="1"/>
      <c r="N447" s="1"/>
    </row>
    <row r="448">
      <c r="C448" s="202"/>
      <c r="D448" s="202"/>
      <c r="F448" s="49"/>
      <c r="G448" s="1"/>
      <c r="H448" s="1"/>
      <c r="I448" s="203"/>
      <c r="J448" s="1"/>
      <c r="N448" s="1"/>
    </row>
    <row r="449">
      <c r="C449" s="202"/>
      <c r="D449" s="202"/>
      <c r="F449" s="49"/>
      <c r="G449" s="1"/>
      <c r="H449" s="1"/>
      <c r="I449" s="203"/>
      <c r="J449" s="1"/>
      <c r="N449" s="1"/>
    </row>
    <row r="450">
      <c r="C450" s="202"/>
      <c r="D450" s="202"/>
      <c r="F450" s="49"/>
      <c r="G450" s="1"/>
      <c r="H450" s="1"/>
      <c r="I450" s="203"/>
      <c r="J450" s="1"/>
      <c r="N450" s="1"/>
    </row>
    <row r="451">
      <c r="C451" s="202"/>
      <c r="D451" s="202"/>
      <c r="F451" s="49"/>
      <c r="G451" s="1"/>
      <c r="H451" s="1"/>
      <c r="I451" s="203"/>
      <c r="J451" s="1"/>
      <c r="N451" s="1"/>
    </row>
    <row r="452">
      <c r="C452" s="202"/>
      <c r="D452" s="202"/>
      <c r="F452" s="49"/>
      <c r="G452" s="1"/>
      <c r="H452" s="1"/>
      <c r="I452" s="203"/>
      <c r="J452" s="1"/>
      <c r="N452" s="1"/>
    </row>
    <row r="453">
      <c r="C453" s="202"/>
      <c r="D453" s="202"/>
      <c r="F453" s="49"/>
      <c r="G453" s="1"/>
      <c r="H453" s="1"/>
      <c r="I453" s="203"/>
      <c r="J453" s="1"/>
      <c r="N453" s="1"/>
    </row>
    <row r="454">
      <c r="C454" s="202"/>
      <c r="D454" s="202"/>
      <c r="F454" s="49"/>
      <c r="G454" s="1"/>
      <c r="H454" s="1"/>
      <c r="I454" s="203"/>
      <c r="J454" s="1"/>
      <c r="N454" s="1"/>
    </row>
    <row r="455">
      <c r="C455" s="202"/>
      <c r="D455" s="202"/>
      <c r="F455" s="49"/>
      <c r="G455" s="1"/>
      <c r="H455" s="1"/>
      <c r="I455" s="203"/>
      <c r="J455" s="1"/>
      <c r="N455" s="1"/>
    </row>
    <row r="456">
      <c r="C456" s="202"/>
      <c r="D456" s="202"/>
      <c r="F456" s="49"/>
      <c r="G456" s="1"/>
      <c r="H456" s="1"/>
      <c r="I456" s="203"/>
      <c r="J456" s="1"/>
      <c r="N456" s="1"/>
    </row>
    <row r="457">
      <c r="C457" s="202"/>
      <c r="D457" s="202"/>
      <c r="F457" s="49"/>
      <c r="G457" s="1"/>
      <c r="H457" s="1"/>
      <c r="I457" s="203"/>
      <c r="J457" s="1"/>
      <c r="N457" s="1"/>
    </row>
    <row r="458">
      <c r="C458" s="202"/>
      <c r="D458" s="202"/>
      <c r="F458" s="49"/>
      <c r="G458" s="1"/>
      <c r="H458" s="1"/>
      <c r="I458" s="203"/>
      <c r="J458" s="1"/>
      <c r="N458" s="1"/>
    </row>
    <row r="459">
      <c r="C459" s="202"/>
      <c r="D459" s="202"/>
      <c r="F459" s="49"/>
      <c r="G459" s="1"/>
      <c r="H459" s="1"/>
      <c r="I459" s="203"/>
      <c r="J459" s="1"/>
      <c r="N459" s="1"/>
    </row>
    <row r="460">
      <c r="C460" s="202"/>
      <c r="D460" s="202"/>
      <c r="F460" s="49"/>
      <c r="G460" s="1"/>
      <c r="H460" s="1"/>
      <c r="I460" s="203"/>
      <c r="J460" s="1"/>
      <c r="N460" s="1"/>
    </row>
    <row r="461">
      <c r="C461" s="202"/>
      <c r="D461" s="202"/>
      <c r="F461" s="49"/>
      <c r="G461" s="1"/>
      <c r="H461" s="1"/>
      <c r="I461" s="203"/>
      <c r="J461" s="1"/>
      <c r="N461" s="1"/>
    </row>
    <row r="462">
      <c r="C462" s="202"/>
      <c r="D462" s="202"/>
      <c r="F462" s="49"/>
      <c r="G462" s="1"/>
      <c r="H462" s="1"/>
      <c r="I462" s="203"/>
      <c r="J462" s="1"/>
      <c r="N462" s="1"/>
    </row>
    <row r="463">
      <c r="C463" s="202"/>
      <c r="D463" s="202"/>
      <c r="F463" s="49"/>
      <c r="G463" s="1"/>
      <c r="H463" s="1"/>
      <c r="I463" s="203"/>
      <c r="J463" s="1"/>
      <c r="N463" s="1"/>
    </row>
    <row r="464">
      <c r="C464" s="202"/>
      <c r="D464" s="202"/>
      <c r="F464" s="49"/>
      <c r="G464" s="1"/>
      <c r="H464" s="1"/>
      <c r="I464" s="203"/>
      <c r="J464" s="1"/>
      <c r="N464" s="1"/>
    </row>
    <row r="465">
      <c r="C465" s="202"/>
      <c r="D465" s="202"/>
      <c r="F465" s="49"/>
      <c r="G465" s="1"/>
      <c r="H465" s="1"/>
      <c r="I465" s="203"/>
      <c r="J465" s="1"/>
      <c r="N465" s="1"/>
    </row>
    <row r="466">
      <c r="C466" s="202"/>
      <c r="D466" s="202"/>
      <c r="F466" s="49"/>
      <c r="G466" s="1"/>
      <c r="H466" s="1"/>
      <c r="I466" s="203"/>
      <c r="J466" s="1"/>
      <c r="N466" s="1"/>
    </row>
    <row r="467">
      <c r="C467" s="202"/>
      <c r="D467" s="202"/>
      <c r="F467" s="49"/>
      <c r="G467" s="1"/>
      <c r="H467" s="1"/>
      <c r="I467" s="203"/>
      <c r="J467" s="1"/>
      <c r="N467" s="1"/>
    </row>
    <row r="468">
      <c r="C468" s="202"/>
      <c r="D468" s="202"/>
      <c r="F468" s="49"/>
      <c r="G468" s="1"/>
      <c r="H468" s="1"/>
      <c r="I468" s="203"/>
      <c r="J468" s="1"/>
      <c r="N468" s="1"/>
    </row>
    <row r="469">
      <c r="C469" s="202"/>
      <c r="D469" s="202"/>
      <c r="F469" s="49"/>
      <c r="G469" s="1"/>
      <c r="H469" s="1"/>
      <c r="I469" s="203"/>
      <c r="J469" s="1"/>
      <c r="N469" s="1"/>
    </row>
    <row r="470">
      <c r="C470" s="202"/>
      <c r="D470" s="202"/>
      <c r="F470" s="49"/>
      <c r="G470" s="1"/>
      <c r="H470" s="1"/>
      <c r="I470" s="203"/>
      <c r="J470" s="1"/>
      <c r="N470" s="1"/>
    </row>
    <row r="471">
      <c r="C471" s="202"/>
      <c r="D471" s="202"/>
      <c r="F471" s="49"/>
      <c r="G471" s="1"/>
      <c r="H471" s="1"/>
      <c r="I471" s="203"/>
      <c r="J471" s="1"/>
      <c r="N471" s="1"/>
    </row>
    <row r="472">
      <c r="C472" s="202"/>
      <c r="D472" s="202"/>
      <c r="F472" s="49"/>
      <c r="G472" s="1"/>
      <c r="H472" s="1"/>
      <c r="I472" s="203"/>
      <c r="J472" s="1"/>
      <c r="N472" s="1"/>
    </row>
    <row r="473">
      <c r="C473" s="202"/>
      <c r="D473" s="202"/>
      <c r="F473" s="49"/>
      <c r="G473" s="1"/>
      <c r="H473" s="1"/>
      <c r="I473" s="203"/>
      <c r="J473" s="1"/>
      <c r="N473" s="1"/>
    </row>
    <row r="474">
      <c r="C474" s="202"/>
      <c r="D474" s="202"/>
      <c r="F474" s="49"/>
      <c r="G474" s="1"/>
      <c r="H474" s="1"/>
      <c r="I474" s="203"/>
      <c r="J474" s="1"/>
      <c r="N474" s="1"/>
    </row>
    <row r="475">
      <c r="C475" s="202"/>
      <c r="D475" s="202"/>
      <c r="F475" s="49"/>
      <c r="G475" s="1"/>
      <c r="H475" s="1"/>
      <c r="I475" s="203"/>
      <c r="J475" s="1"/>
      <c r="N475" s="1"/>
    </row>
    <row r="476">
      <c r="C476" s="202"/>
      <c r="D476" s="202"/>
      <c r="F476" s="49"/>
      <c r="G476" s="1"/>
      <c r="H476" s="1"/>
      <c r="I476" s="203"/>
      <c r="J476" s="1"/>
      <c r="N476" s="1"/>
    </row>
    <row r="477">
      <c r="C477" s="202"/>
      <c r="D477" s="202"/>
      <c r="F477" s="49"/>
      <c r="G477" s="1"/>
      <c r="H477" s="1"/>
      <c r="I477" s="203"/>
      <c r="J477" s="1"/>
      <c r="N477" s="1"/>
    </row>
    <row r="478">
      <c r="C478" s="202"/>
      <c r="D478" s="202"/>
      <c r="F478" s="49"/>
      <c r="G478" s="1"/>
      <c r="H478" s="1"/>
      <c r="I478" s="203"/>
      <c r="J478" s="1"/>
      <c r="N478" s="1"/>
    </row>
    <row r="479">
      <c r="C479" s="202"/>
      <c r="D479" s="202"/>
      <c r="F479" s="49"/>
      <c r="G479" s="1"/>
      <c r="H479" s="1"/>
      <c r="I479" s="203"/>
      <c r="J479" s="1"/>
      <c r="N479" s="1"/>
    </row>
    <row r="480">
      <c r="C480" s="202"/>
      <c r="D480" s="202"/>
      <c r="F480" s="49"/>
      <c r="G480" s="1"/>
      <c r="H480" s="1"/>
      <c r="I480" s="203"/>
      <c r="J480" s="1"/>
      <c r="N480" s="1"/>
    </row>
    <row r="481">
      <c r="C481" s="202"/>
      <c r="D481" s="202"/>
      <c r="F481" s="49"/>
      <c r="G481" s="1"/>
      <c r="H481" s="1"/>
      <c r="I481" s="203"/>
      <c r="J481" s="1"/>
      <c r="N481" s="1"/>
    </row>
    <row r="482">
      <c r="C482" s="202"/>
      <c r="D482" s="202"/>
      <c r="F482" s="49"/>
      <c r="G482" s="1"/>
      <c r="H482" s="1"/>
      <c r="I482" s="203"/>
      <c r="J482" s="1"/>
      <c r="N482" s="1"/>
    </row>
    <row r="483">
      <c r="C483" s="202"/>
      <c r="D483" s="202"/>
      <c r="F483" s="49"/>
      <c r="G483" s="1"/>
      <c r="H483" s="1"/>
      <c r="I483" s="203"/>
      <c r="J483" s="1"/>
      <c r="N483" s="1"/>
    </row>
    <row r="484">
      <c r="C484" s="202"/>
      <c r="D484" s="202"/>
      <c r="F484" s="49"/>
      <c r="G484" s="1"/>
      <c r="H484" s="1"/>
      <c r="I484" s="203"/>
      <c r="J484" s="1"/>
      <c r="N484" s="1"/>
    </row>
    <row r="485">
      <c r="C485" s="202"/>
      <c r="D485" s="202"/>
      <c r="F485" s="49"/>
      <c r="G485" s="1"/>
      <c r="H485" s="1"/>
      <c r="I485" s="203"/>
      <c r="J485" s="1"/>
      <c r="N485" s="1"/>
    </row>
    <row r="486">
      <c r="C486" s="202"/>
      <c r="D486" s="202"/>
      <c r="F486" s="49"/>
      <c r="G486" s="1"/>
      <c r="H486" s="1"/>
      <c r="I486" s="203"/>
      <c r="J486" s="1"/>
      <c r="N486" s="1"/>
    </row>
    <row r="487">
      <c r="C487" s="202"/>
      <c r="D487" s="202"/>
      <c r="F487" s="49"/>
      <c r="G487" s="1"/>
      <c r="H487" s="1"/>
      <c r="I487" s="203"/>
      <c r="J487" s="1"/>
      <c r="N487" s="1"/>
    </row>
    <row r="488">
      <c r="C488" s="202"/>
      <c r="D488" s="202"/>
      <c r="F488" s="49"/>
      <c r="G488" s="1"/>
      <c r="H488" s="1"/>
      <c r="I488" s="203"/>
      <c r="J488" s="1"/>
      <c r="N488" s="1"/>
    </row>
    <row r="489">
      <c r="C489" s="202"/>
      <c r="D489" s="202"/>
      <c r="F489" s="49"/>
      <c r="G489" s="1"/>
      <c r="H489" s="1"/>
      <c r="I489" s="203"/>
      <c r="J489" s="1"/>
      <c r="N489" s="1"/>
    </row>
    <row r="490">
      <c r="C490" s="202"/>
      <c r="D490" s="202"/>
      <c r="F490" s="49"/>
      <c r="G490" s="1"/>
      <c r="H490" s="1"/>
      <c r="I490" s="203"/>
      <c r="J490" s="1"/>
      <c r="N490" s="1"/>
    </row>
    <row r="491">
      <c r="C491" s="202"/>
      <c r="D491" s="202"/>
      <c r="F491" s="49"/>
      <c r="G491" s="1"/>
      <c r="H491" s="1"/>
      <c r="I491" s="203"/>
      <c r="J491" s="1"/>
      <c r="N491" s="1"/>
    </row>
    <row r="492">
      <c r="C492" s="202"/>
      <c r="D492" s="202"/>
      <c r="F492" s="49"/>
      <c r="G492" s="1"/>
      <c r="H492" s="1"/>
      <c r="I492" s="203"/>
      <c r="J492" s="1"/>
      <c r="N492" s="1"/>
    </row>
    <row r="493">
      <c r="C493" s="202"/>
      <c r="D493" s="202"/>
      <c r="F493" s="49"/>
      <c r="G493" s="1"/>
      <c r="H493" s="1"/>
      <c r="I493" s="203"/>
      <c r="J493" s="1"/>
      <c r="N493" s="1"/>
    </row>
    <row r="494">
      <c r="C494" s="202"/>
      <c r="D494" s="202"/>
      <c r="F494" s="49"/>
      <c r="G494" s="1"/>
      <c r="H494" s="1"/>
      <c r="I494" s="203"/>
      <c r="J494" s="1"/>
      <c r="N494" s="1"/>
    </row>
    <row r="495">
      <c r="C495" s="202"/>
      <c r="D495" s="202"/>
      <c r="F495" s="49"/>
      <c r="G495" s="1"/>
      <c r="H495" s="1"/>
      <c r="I495" s="203"/>
      <c r="J495" s="1"/>
      <c r="N495" s="1"/>
    </row>
    <row r="496">
      <c r="C496" s="202"/>
      <c r="D496" s="202"/>
      <c r="F496" s="49"/>
      <c r="G496" s="1"/>
      <c r="H496" s="1"/>
      <c r="I496" s="203"/>
      <c r="J496" s="1"/>
      <c r="N496" s="1"/>
    </row>
    <row r="497">
      <c r="C497" s="202"/>
      <c r="D497" s="202"/>
      <c r="F497" s="49"/>
      <c r="G497" s="1"/>
      <c r="H497" s="1"/>
      <c r="I497" s="203"/>
      <c r="J497" s="1"/>
      <c r="N497" s="1"/>
    </row>
    <row r="498">
      <c r="C498" s="202"/>
      <c r="D498" s="202"/>
      <c r="F498" s="49"/>
      <c r="G498" s="1"/>
      <c r="H498" s="1"/>
      <c r="I498" s="203"/>
      <c r="J498" s="1"/>
      <c r="N498" s="1"/>
    </row>
    <row r="499">
      <c r="C499" s="202"/>
      <c r="D499" s="202"/>
      <c r="F499" s="49"/>
      <c r="G499" s="1"/>
      <c r="H499" s="1"/>
      <c r="I499" s="203"/>
      <c r="J499" s="1"/>
      <c r="N499" s="1"/>
    </row>
    <row r="500">
      <c r="C500" s="202"/>
      <c r="D500" s="202"/>
      <c r="F500" s="49"/>
      <c r="G500" s="1"/>
      <c r="H500" s="1"/>
      <c r="I500" s="203"/>
      <c r="J500" s="1"/>
      <c r="N500" s="1"/>
    </row>
    <row r="501">
      <c r="C501" s="202"/>
      <c r="D501" s="202"/>
      <c r="F501" s="49"/>
      <c r="G501" s="1"/>
      <c r="H501" s="1"/>
      <c r="I501" s="203"/>
      <c r="J501" s="1"/>
      <c r="N501" s="1"/>
    </row>
    <row r="502">
      <c r="C502" s="202"/>
      <c r="D502" s="202"/>
      <c r="F502" s="49"/>
      <c r="G502" s="1"/>
      <c r="H502" s="1"/>
      <c r="I502" s="203"/>
      <c r="J502" s="1"/>
      <c r="N502" s="1"/>
    </row>
    <row r="503">
      <c r="C503" s="202"/>
      <c r="D503" s="202"/>
      <c r="F503" s="49"/>
      <c r="G503" s="1"/>
      <c r="H503" s="1"/>
      <c r="I503" s="203"/>
      <c r="J503" s="1"/>
      <c r="N503" s="1"/>
    </row>
    <row r="504">
      <c r="C504" s="202"/>
      <c r="D504" s="202"/>
      <c r="F504" s="49"/>
      <c r="G504" s="1"/>
      <c r="H504" s="1"/>
      <c r="I504" s="203"/>
      <c r="J504" s="1"/>
      <c r="N504" s="1"/>
    </row>
    <row r="505">
      <c r="C505" s="202"/>
      <c r="D505" s="202"/>
      <c r="F505" s="49"/>
      <c r="G505" s="1"/>
      <c r="H505" s="1"/>
      <c r="I505" s="203"/>
      <c r="J505" s="1"/>
      <c r="N505" s="1"/>
    </row>
    <row r="506">
      <c r="C506" s="202"/>
      <c r="D506" s="202"/>
      <c r="F506" s="49"/>
      <c r="G506" s="1"/>
      <c r="H506" s="1"/>
      <c r="I506" s="203"/>
      <c r="J506" s="1"/>
      <c r="N506" s="1"/>
    </row>
    <row r="507">
      <c r="C507" s="202"/>
      <c r="D507" s="202"/>
      <c r="F507" s="49"/>
      <c r="G507" s="1"/>
      <c r="H507" s="1"/>
      <c r="I507" s="203"/>
      <c r="J507" s="1"/>
      <c r="N507" s="1"/>
    </row>
    <row r="508">
      <c r="C508" s="202"/>
      <c r="D508" s="202"/>
      <c r="F508" s="49"/>
      <c r="G508" s="1"/>
      <c r="H508" s="1"/>
      <c r="I508" s="203"/>
      <c r="J508" s="1"/>
      <c r="N508" s="1"/>
    </row>
    <row r="509">
      <c r="C509" s="202"/>
      <c r="D509" s="202"/>
      <c r="F509" s="49"/>
      <c r="G509" s="1"/>
      <c r="H509" s="1"/>
      <c r="I509" s="203"/>
      <c r="J509" s="1"/>
      <c r="N509" s="1"/>
    </row>
    <row r="510">
      <c r="C510" s="202"/>
      <c r="D510" s="202"/>
      <c r="F510" s="49"/>
      <c r="G510" s="1"/>
      <c r="H510" s="1"/>
      <c r="I510" s="203"/>
      <c r="J510" s="1"/>
      <c r="N510" s="1"/>
    </row>
    <row r="511">
      <c r="C511" s="202"/>
      <c r="D511" s="202"/>
      <c r="F511" s="49"/>
      <c r="G511" s="1"/>
      <c r="H511" s="1"/>
      <c r="I511" s="203"/>
      <c r="J511" s="1"/>
      <c r="N511" s="1"/>
    </row>
    <row r="512">
      <c r="C512" s="202"/>
      <c r="D512" s="202"/>
      <c r="F512" s="49"/>
      <c r="G512" s="1"/>
      <c r="H512" s="1"/>
      <c r="I512" s="203"/>
      <c r="J512" s="1"/>
      <c r="N512" s="1"/>
    </row>
    <row r="513">
      <c r="C513" s="202"/>
      <c r="D513" s="202"/>
      <c r="F513" s="49"/>
      <c r="G513" s="1"/>
      <c r="H513" s="1"/>
      <c r="I513" s="203"/>
      <c r="J513" s="1"/>
      <c r="N513" s="1"/>
    </row>
    <row r="514">
      <c r="C514" s="202"/>
      <c r="D514" s="202"/>
      <c r="F514" s="49"/>
      <c r="G514" s="1"/>
      <c r="H514" s="1"/>
      <c r="I514" s="203"/>
      <c r="J514" s="1"/>
      <c r="N514" s="1"/>
    </row>
    <row r="515">
      <c r="C515" s="202"/>
      <c r="D515" s="202"/>
      <c r="F515" s="49"/>
      <c r="G515" s="1"/>
      <c r="H515" s="1"/>
      <c r="I515" s="203"/>
      <c r="J515" s="1"/>
      <c r="N515" s="1"/>
    </row>
    <row r="516">
      <c r="C516" s="202"/>
      <c r="D516" s="202"/>
      <c r="F516" s="49"/>
      <c r="G516" s="1"/>
      <c r="H516" s="1"/>
      <c r="I516" s="203"/>
      <c r="J516" s="1"/>
      <c r="N516" s="1"/>
    </row>
    <row r="517">
      <c r="C517" s="202"/>
      <c r="D517" s="202"/>
      <c r="F517" s="49"/>
      <c r="G517" s="1"/>
      <c r="H517" s="1"/>
      <c r="I517" s="203"/>
      <c r="J517" s="1"/>
      <c r="N517" s="1"/>
    </row>
    <row r="518">
      <c r="C518" s="202"/>
      <c r="D518" s="202"/>
      <c r="F518" s="49"/>
      <c r="G518" s="1"/>
      <c r="H518" s="1"/>
      <c r="I518" s="203"/>
      <c r="J518" s="1"/>
      <c r="N518" s="1"/>
    </row>
    <row r="519">
      <c r="C519" s="202"/>
      <c r="D519" s="202"/>
      <c r="F519" s="49"/>
      <c r="G519" s="1"/>
      <c r="H519" s="1"/>
      <c r="I519" s="203"/>
      <c r="J519" s="1"/>
      <c r="N519" s="1"/>
    </row>
    <row r="520">
      <c r="C520" s="202"/>
      <c r="D520" s="202"/>
      <c r="F520" s="49"/>
      <c r="G520" s="1"/>
      <c r="H520" s="1"/>
      <c r="I520" s="203"/>
      <c r="J520" s="1"/>
      <c r="N520" s="1"/>
    </row>
    <row r="521">
      <c r="C521" s="202"/>
      <c r="D521" s="202"/>
      <c r="F521" s="49"/>
      <c r="G521" s="1"/>
      <c r="H521" s="1"/>
      <c r="I521" s="203"/>
      <c r="J521" s="1"/>
      <c r="N521" s="1"/>
    </row>
    <row r="522">
      <c r="C522" s="202"/>
      <c r="D522" s="202"/>
      <c r="F522" s="49"/>
      <c r="G522" s="1"/>
      <c r="H522" s="1"/>
      <c r="I522" s="203"/>
      <c r="J522" s="1"/>
      <c r="N522" s="1"/>
    </row>
    <row r="523">
      <c r="C523" s="202"/>
      <c r="D523" s="202"/>
      <c r="F523" s="49"/>
      <c r="G523" s="1"/>
      <c r="H523" s="1"/>
      <c r="I523" s="203"/>
      <c r="J523" s="1"/>
      <c r="N523" s="1"/>
    </row>
    <row r="524">
      <c r="C524" s="202"/>
      <c r="D524" s="202"/>
      <c r="F524" s="49"/>
      <c r="G524" s="1"/>
      <c r="H524" s="1"/>
      <c r="I524" s="203"/>
      <c r="J524" s="1"/>
      <c r="N524" s="1"/>
    </row>
    <row r="525">
      <c r="C525" s="202"/>
      <c r="D525" s="202"/>
      <c r="F525" s="49"/>
      <c r="G525" s="1"/>
      <c r="H525" s="1"/>
      <c r="I525" s="203"/>
      <c r="J525" s="1"/>
      <c r="N525" s="1"/>
    </row>
    <row r="526">
      <c r="C526" s="202"/>
      <c r="D526" s="202"/>
      <c r="F526" s="49"/>
      <c r="G526" s="1"/>
      <c r="H526" s="1"/>
      <c r="I526" s="203"/>
      <c r="J526" s="1"/>
      <c r="N526" s="1"/>
    </row>
    <row r="527">
      <c r="C527" s="202"/>
      <c r="D527" s="202"/>
      <c r="F527" s="49"/>
      <c r="G527" s="1"/>
      <c r="H527" s="1"/>
      <c r="I527" s="203"/>
      <c r="J527" s="1"/>
      <c r="N527" s="1"/>
    </row>
    <row r="528">
      <c r="C528" s="202"/>
      <c r="D528" s="202"/>
      <c r="F528" s="49"/>
      <c r="G528" s="1"/>
      <c r="H528" s="1"/>
      <c r="I528" s="203"/>
      <c r="J528" s="1"/>
      <c r="N528" s="1"/>
    </row>
    <row r="529">
      <c r="C529" s="202"/>
      <c r="D529" s="202"/>
      <c r="F529" s="49"/>
      <c r="G529" s="1"/>
      <c r="H529" s="1"/>
      <c r="I529" s="203"/>
      <c r="J529" s="1"/>
      <c r="N529" s="1"/>
    </row>
    <row r="530">
      <c r="C530" s="202"/>
      <c r="D530" s="202"/>
      <c r="F530" s="49"/>
      <c r="G530" s="1"/>
      <c r="H530" s="1"/>
      <c r="I530" s="203"/>
      <c r="J530" s="1"/>
      <c r="N530" s="1"/>
    </row>
    <row r="531">
      <c r="C531" s="202"/>
      <c r="D531" s="202"/>
      <c r="F531" s="49"/>
      <c r="G531" s="1"/>
      <c r="H531" s="1"/>
      <c r="I531" s="203"/>
      <c r="J531" s="1"/>
      <c r="N531" s="1"/>
    </row>
    <row r="532">
      <c r="C532" s="202"/>
      <c r="D532" s="202"/>
      <c r="F532" s="49"/>
      <c r="G532" s="1"/>
      <c r="H532" s="1"/>
      <c r="I532" s="203"/>
      <c r="J532" s="1"/>
      <c r="N532" s="1"/>
    </row>
    <row r="533">
      <c r="C533" s="202"/>
      <c r="D533" s="202"/>
      <c r="F533" s="49"/>
      <c r="G533" s="1"/>
      <c r="H533" s="1"/>
      <c r="I533" s="203"/>
      <c r="J533" s="1"/>
      <c r="N533" s="1"/>
    </row>
    <row r="534">
      <c r="C534" s="202"/>
      <c r="D534" s="202"/>
      <c r="F534" s="49"/>
      <c r="G534" s="1"/>
      <c r="H534" s="1"/>
      <c r="I534" s="203"/>
      <c r="J534" s="1"/>
      <c r="N534" s="1"/>
    </row>
    <row r="535">
      <c r="C535" s="202"/>
      <c r="D535" s="202"/>
      <c r="F535" s="49"/>
      <c r="G535" s="1"/>
      <c r="H535" s="1"/>
      <c r="I535" s="203"/>
      <c r="J535" s="1"/>
      <c r="N535" s="1"/>
    </row>
    <row r="536">
      <c r="C536" s="202"/>
      <c r="D536" s="202"/>
      <c r="F536" s="49"/>
      <c r="G536" s="1"/>
      <c r="H536" s="1"/>
      <c r="I536" s="203"/>
      <c r="J536" s="1"/>
      <c r="N536" s="1"/>
    </row>
    <row r="537">
      <c r="C537" s="202"/>
      <c r="D537" s="202"/>
      <c r="F537" s="49"/>
      <c r="G537" s="1"/>
      <c r="H537" s="1"/>
      <c r="I537" s="203"/>
      <c r="J537" s="1"/>
      <c r="N537" s="1"/>
    </row>
    <row r="538">
      <c r="C538" s="202"/>
      <c r="D538" s="202"/>
      <c r="F538" s="49"/>
      <c r="G538" s="1"/>
      <c r="H538" s="1"/>
      <c r="I538" s="203"/>
      <c r="J538" s="1"/>
      <c r="N538" s="1"/>
    </row>
    <row r="539">
      <c r="C539" s="202"/>
      <c r="D539" s="202"/>
      <c r="F539" s="49"/>
      <c r="G539" s="1"/>
      <c r="H539" s="1"/>
      <c r="I539" s="203"/>
      <c r="J539" s="1"/>
      <c r="N539" s="1"/>
    </row>
    <row r="540">
      <c r="C540" s="202"/>
      <c r="D540" s="202"/>
      <c r="F540" s="49"/>
      <c r="G540" s="1"/>
      <c r="H540" s="1"/>
      <c r="I540" s="203"/>
      <c r="J540" s="1"/>
      <c r="N540" s="1"/>
    </row>
    <row r="541">
      <c r="C541" s="202"/>
      <c r="D541" s="202"/>
      <c r="F541" s="49"/>
      <c r="G541" s="1"/>
      <c r="H541" s="1"/>
      <c r="I541" s="203"/>
      <c r="J541" s="1"/>
      <c r="N541" s="1"/>
    </row>
    <row r="542">
      <c r="C542" s="202"/>
      <c r="D542" s="202"/>
      <c r="F542" s="49"/>
      <c r="G542" s="1"/>
      <c r="H542" s="1"/>
      <c r="I542" s="203"/>
      <c r="J542" s="1"/>
      <c r="N542" s="1"/>
    </row>
    <row r="543">
      <c r="C543" s="202"/>
      <c r="D543" s="202"/>
      <c r="F543" s="49"/>
      <c r="G543" s="1"/>
      <c r="H543" s="1"/>
      <c r="I543" s="203"/>
      <c r="J543" s="1"/>
      <c r="N543" s="1"/>
    </row>
    <row r="544">
      <c r="C544" s="202"/>
      <c r="D544" s="202"/>
      <c r="F544" s="49"/>
      <c r="G544" s="1"/>
      <c r="H544" s="1"/>
      <c r="I544" s="203"/>
      <c r="J544" s="1"/>
      <c r="N544" s="1"/>
    </row>
    <row r="545">
      <c r="C545" s="202"/>
      <c r="D545" s="202"/>
      <c r="F545" s="49"/>
      <c r="G545" s="1"/>
      <c r="H545" s="1"/>
      <c r="I545" s="203"/>
      <c r="J545" s="1"/>
      <c r="N545" s="1"/>
    </row>
    <row r="546">
      <c r="C546" s="202"/>
      <c r="D546" s="202"/>
      <c r="F546" s="49"/>
      <c r="G546" s="1"/>
      <c r="H546" s="1"/>
      <c r="I546" s="203"/>
      <c r="J546" s="1"/>
      <c r="N546" s="1"/>
    </row>
    <row r="547">
      <c r="C547" s="202"/>
      <c r="D547" s="202"/>
      <c r="F547" s="49"/>
      <c r="G547" s="1"/>
      <c r="H547" s="1"/>
      <c r="I547" s="203"/>
      <c r="J547" s="1"/>
      <c r="N547" s="1"/>
    </row>
    <row r="548">
      <c r="C548" s="202"/>
      <c r="D548" s="202"/>
      <c r="F548" s="49"/>
      <c r="G548" s="1"/>
      <c r="H548" s="1"/>
      <c r="I548" s="203"/>
      <c r="J548" s="1"/>
      <c r="N548" s="1"/>
    </row>
    <row r="549">
      <c r="C549" s="202"/>
      <c r="D549" s="202"/>
      <c r="F549" s="49"/>
      <c r="G549" s="1"/>
      <c r="H549" s="1"/>
      <c r="I549" s="203"/>
      <c r="J549" s="1"/>
      <c r="N549" s="1"/>
    </row>
    <row r="550">
      <c r="C550" s="202"/>
      <c r="D550" s="202"/>
      <c r="F550" s="49"/>
      <c r="G550" s="1"/>
      <c r="H550" s="1"/>
      <c r="I550" s="203"/>
      <c r="J550" s="1"/>
      <c r="N550" s="1"/>
    </row>
    <row r="551">
      <c r="C551" s="202"/>
      <c r="D551" s="202"/>
      <c r="F551" s="49"/>
      <c r="G551" s="1"/>
      <c r="H551" s="1"/>
      <c r="I551" s="203"/>
      <c r="J551" s="1"/>
      <c r="N551" s="1"/>
    </row>
    <row r="552">
      <c r="C552" s="202"/>
      <c r="D552" s="202"/>
      <c r="F552" s="49"/>
      <c r="G552" s="1"/>
      <c r="H552" s="1"/>
      <c r="I552" s="203"/>
      <c r="J552" s="1"/>
      <c r="N552" s="1"/>
    </row>
    <row r="553">
      <c r="C553" s="202"/>
      <c r="D553" s="202"/>
      <c r="F553" s="49"/>
      <c r="G553" s="1"/>
      <c r="H553" s="1"/>
      <c r="I553" s="203"/>
      <c r="J553" s="1"/>
      <c r="N553" s="1"/>
    </row>
    <row r="554">
      <c r="C554" s="202"/>
      <c r="D554" s="202"/>
      <c r="F554" s="49"/>
      <c r="G554" s="1"/>
      <c r="H554" s="1"/>
      <c r="I554" s="203"/>
      <c r="J554" s="1"/>
      <c r="N554" s="1"/>
    </row>
    <row r="555">
      <c r="C555" s="202"/>
      <c r="D555" s="202"/>
      <c r="F555" s="49"/>
      <c r="G555" s="1"/>
      <c r="H555" s="1"/>
      <c r="I555" s="203"/>
      <c r="J555" s="1"/>
      <c r="N555" s="1"/>
    </row>
    <row r="556">
      <c r="C556" s="202"/>
      <c r="D556" s="202"/>
      <c r="F556" s="49"/>
      <c r="G556" s="1"/>
      <c r="H556" s="1"/>
      <c r="I556" s="203"/>
      <c r="J556" s="1"/>
      <c r="N556" s="1"/>
    </row>
    <row r="557">
      <c r="C557" s="202"/>
      <c r="D557" s="202"/>
      <c r="F557" s="49"/>
      <c r="G557" s="1"/>
      <c r="H557" s="1"/>
      <c r="I557" s="203"/>
      <c r="J557" s="1"/>
      <c r="N557" s="1"/>
    </row>
    <row r="558">
      <c r="C558" s="202"/>
      <c r="D558" s="202"/>
      <c r="F558" s="49"/>
      <c r="G558" s="1"/>
      <c r="H558" s="1"/>
      <c r="I558" s="203"/>
      <c r="J558" s="1"/>
      <c r="N558" s="1"/>
    </row>
    <row r="559">
      <c r="C559" s="202"/>
      <c r="D559" s="202"/>
      <c r="F559" s="49"/>
      <c r="G559" s="1"/>
      <c r="H559" s="1"/>
      <c r="I559" s="203"/>
      <c r="J559" s="1"/>
      <c r="N559" s="1"/>
    </row>
    <row r="560">
      <c r="C560" s="202"/>
      <c r="D560" s="202"/>
      <c r="F560" s="49"/>
      <c r="G560" s="1"/>
      <c r="H560" s="1"/>
      <c r="I560" s="203"/>
      <c r="J560" s="1"/>
      <c r="N560" s="1"/>
    </row>
    <row r="561">
      <c r="C561" s="202"/>
      <c r="D561" s="202"/>
      <c r="F561" s="49"/>
      <c r="G561" s="1"/>
      <c r="H561" s="1"/>
      <c r="I561" s="203"/>
      <c r="J561" s="1"/>
      <c r="N561" s="1"/>
    </row>
    <row r="562">
      <c r="C562" s="202"/>
      <c r="D562" s="202"/>
      <c r="F562" s="49"/>
      <c r="G562" s="1"/>
      <c r="H562" s="1"/>
      <c r="I562" s="203"/>
      <c r="J562" s="1"/>
      <c r="N562" s="1"/>
    </row>
    <row r="563">
      <c r="C563" s="202"/>
      <c r="D563" s="202"/>
      <c r="F563" s="49"/>
      <c r="G563" s="1"/>
      <c r="H563" s="1"/>
      <c r="I563" s="203"/>
      <c r="J563" s="1"/>
      <c r="N563" s="1"/>
    </row>
    <row r="564">
      <c r="C564" s="202"/>
      <c r="D564" s="202"/>
      <c r="F564" s="49"/>
      <c r="G564" s="1"/>
      <c r="H564" s="1"/>
      <c r="I564" s="203"/>
      <c r="J564" s="1"/>
      <c r="N564" s="1"/>
    </row>
    <row r="565">
      <c r="C565" s="202"/>
      <c r="D565" s="202"/>
      <c r="F565" s="49"/>
      <c r="G565" s="1"/>
      <c r="H565" s="1"/>
      <c r="I565" s="203"/>
      <c r="J565" s="1"/>
      <c r="N565" s="1"/>
    </row>
    <row r="566">
      <c r="C566" s="202"/>
      <c r="D566" s="202"/>
      <c r="F566" s="49"/>
      <c r="G566" s="1"/>
      <c r="H566" s="1"/>
      <c r="I566" s="203"/>
      <c r="J566" s="1"/>
      <c r="N566" s="1"/>
    </row>
    <row r="567">
      <c r="C567" s="202"/>
      <c r="D567" s="202"/>
      <c r="F567" s="49"/>
      <c r="G567" s="1"/>
      <c r="H567" s="1"/>
      <c r="I567" s="203"/>
      <c r="J567" s="1"/>
      <c r="N567" s="1"/>
    </row>
    <row r="568">
      <c r="C568" s="202"/>
      <c r="D568" s="202"/>
      <c r="F568" s="49"/>
      <c r="G568" s="1"/>
      <c r="H568" s="1"/>
      <c r="I568" s="203"/>
      <c r="J568" s="1"/>
      <c r="N568" s="1"/>
    </row>
    <row r="569">
      <c r="C569" s="202"/>
      <c r="D569" s="202"/>
      <c r="F569" s="49"/>
      <c r="G569" s="1"/>
      <c r="H569" s="1"/>
      <c r="I569" s="203"/>
      <c r="J569" s="1"/>
      <c r="N569" s="1"/>
    </row>
    <row r="570">
      <c r="C570" s="202"/>
      <c r="D570" s="202"/>
      <c r="F570" s="49"/>
      <c r="G570" s="1"/>
      <c r="H570" s="1"/>
      <c r="I570" s="203"/>
      <c r="J570" s="1"/>
      <c r="N570" s="1"/>
    </row>
    <row r="571">
      <c r="C571" s="202"/>
      <c r="D571" s="202"/>
      <c r="F571" s="49"/>
      <c r="G571" s="1"/>
      <c r="H571" s="1"/>
      <c r="I571" s="203"/>
      <c r="J571" s="1"/>
      <c r="N571" s="1"/>
    </row>
    <row r="572">
      <c r="C572" s="202"/>
      <c r="D572" s="202"/>
      <c r="F572" s="49"/>
      <c r="G572" s="1"/>
      <c r="H572" s="1"/>
      <c r="I572" s="203"/>
      <c r="J572" s="1"/>
      <c r="N572" s="1"/>
    </row>
    <row r="573">
      <c r="C573" s="202"/>
      <c r="D573" s="202"/>
      <c r="F573" s="49"/>
      <c r="G573" s="1"/>
      <c r="H573" s="1"/>
      <c r="I573" s="203"/>
      <c r="J573" s="1"/>
      <c r="N573" s="1"/>
    </row>
    <row r="574">
      <c r="C574" s="202"/>
      <c r="D574" s="202"/>
      <c r="F574" s="49"/>
      <c r="G574" s="1"/>
      <c r="H574" s="1"/>
      <c r="I574" s="203"/>
      <c r="J574" s="1"/>
      <c r="N574" s="1"/>
    </row>
    <row r="575">
      <c r="C575" s="202"/>
      <c r="D575" s="202"/>
      <c r="F575" s="49"/>
      <c r="G575" s="1"/>
      <c r="H575" s="1"/>
      <c r="I575" s="203"/>
      <c r="J575" s="1"/>
      <c r="N575" s="1"/>
    </row>
    <row r="576">
      <c r="C576" s="202"/>
      <c r="D576" s="202"/>
      <c r="F576" s="49"/>
      <c r="G576" s="1"/>
      <c r="H576" s="1"/>
      <c r="I576" s="203"/>
      <c r="J576" s="1"/>
      <c r="N576" s="1"/>
    </row>
    <row r="577">
      <c r="C577" s="202"/>
      <c r="D577" s="202"/>
      <c r="F577" s="49"/>
      <c r="G577" s="1"/>
      <c r="H577" s="1"/>
      <c r="I577" s="203"/>
      <c r="J577" s="1"/>
      <c r="N577" s="1"/>
    </row>
    <row r="578">
      <c r="C578" s="202"/>
      <c r="D578" s="202"/>
      <c r="F578" s="49"/>
      <c r="G578" s="1"/>
      <c r="H578" s="1"/>
      <c r="I578" s="203"/>
      <c r="J578" s="1"/>
      <c r="N578" s="1"/>
    </row>
    <row r="579">
      <c r="C579" s="202"/>
      <c r="D579" s="202"/>
      <c r="F579" s="49"/>
      <c r="G579" s="1"/>
      <c r="H579" s="1"/>
      <c r="I579" s="203"/>
      <c r="J579" s="1"/>
      <c r="N579" s="1"/>
    </row>
    <row r="580">
      <c r="C580" s="202"/>
      <c r="D580" s="202"/>
      <c r="F580" s="49"/>
      <c r="G580" s="1"/>
      <c r="H580" s="1"/>
      <c r="I580" s="203"/>
      <c r="J580" s="1"/>
      <c r="N580" s="1"/>
    </row>
    <row r="581">
      <c r="C581" s="202"/>
      <c r="D581" s="202"/>
      <c r="F581" s="49"/>
      <c r="G581" s="1"/>
      <c r="H581" s="1"/>
      <c r="I581" s="203"/>
      <c r="J581" s="1"/>
      <c r="N581" s="1"/>
    </row>
    <row r="582">
      <c r="C582" s="202"/>
      <c r="D582" s="202"/>
      <c r="F582" s="49"/>
      <c r="G582" s="1"/>
      <c r="H582" s="1"/>
      <c r="I582" s="203"/>
      <c r="J582" s="1"/>
      <c r="N582" s="1"/>
    </row>
    <row r="583">
      <c r="C583" s="202"/>
      <c r="D583" s="202"/>
      <c r="F583" s="49"/>
      <c r="G583" s="1"/>
      <c r="H583" s="1"/>
      <c r="I583" s="203"/>
      <c r="J583" s="1"/>
      <c r="N583" s="1"/>
    </row>
    <row r="584">
      <c r="C584" s="202"/>
      <c r="D584" s="202"/>
      <c r="F584" s="49"/>
      <c r="G584" s="1"/>
      <c r="H584" s="1"/>
      <c r="I584" s="203"/>
      <c r="J584" s="1"/>
      <c r="N584" s="1"/>
    </row>
    <row r="585">
      <c r="C585" s="202"/>
      <c r="D585" s="202"/>
      <c r="F585" s="49"/>
      <c r="G585" s="1"/>
      <c r="H585" s="1"/>
      <c r="I585" s="203"/>
      <c r="J585" s="1"/>
      <c r="N585" s="1"/>
    </row>
    <row r="586">
      <c r="C586" s="202"/>
      <c r="D586" s="202"/>
      <c r="F586" s="49"/>
      <c r="G586" s="1"/>
      <c r="H586" s="1"/>
      <c r="I586" s="203"/>
      <c r="J586" s="1"/>
      <c r="N586" s="1"/>
    </row>
    <row r="587">
      <c r="C587" s="202"/>
      <c r="D587" s="202"/>
      <c r="F587" s="49"/>
      <c r="G587" s="1"/>
      <c r="H587" s="1"/>
      <c r="I587" s="203"/>
      <c r="J587" s="1"/>
      <c r="N587" s="1"/>
    </row>
    <row r="588">
      <c r="C588" s="202"/>
      <c r="D588" s="202"/>
      <c r="F588" s="49"/>
      <c r="G588" s="1"/>
      <c r="H588" s="1"/>
      <c r="I588" s="203"/>
      <c r="J588" s="1"/>
      <c r="N588" s="1"/>
    </row>
    <row r="589">
      <c r="C589" s="202"/>
      <c r="D589" s="202"/>
      <c r="F589" s="49"/>
      <c r="G589" s="1"/>
      <c r="H589" s="1"/>
      <c r="I589" s="203"/>
      <c r="J589" s="1"/>
      <c r="N589" s="1"/>
    </row>
    <row r="590">
      <c r="C590" s="202"/>
      <c r="D590" s="202"/>
      <c r="F590" s="49"/>
      <c r="G590" s="1"/>
      <c r="H590" s="1"/>
      <c r="I590" s="203"/>
      <c r="J590" s="1"/>
      <c r="N590" s="1"/>
    </row>
    <row r="591">
      <c r="C591" s="202"/>
      <c r="D591" s="202"/>
      <c r="F591" s="49"/>
      <c r="G591" s="1"/>
      <c r="H591" s="1"/>
      <c r="I591" s="203"/>
      <c r="J591" s="1"/>
      <c r="N591" s="1"/>
    </row>
    <row r="592">
      <c r="C592" s="202"/>
      <c r="D592" s="202"/>
      <c r="F592" s="49"/>
      <c r="G592" s="1"/>
      <c r="H592" s="1"/>
      <c r="I592" s="203"/>
      <c r="J592" s="1"/>
      <c r="N592" s="1"/>
    </row>
    <row r="593">
      <c r="C593" s="202"/>
      <c r="D593" s="202"/>
      <c r="F593" s="49"/>
      <c r="G593" s="1"/>
      <c r="H593" s="1"/>
      <c r="I593" s="203"/>
      <c r="J593" s="1"/>
      <c r="N593" s="1"/>
    </row>
    <row r="594">
      <c r="C594" s="202"/>
      <c r="D594" s="202"/>
      <c r="F594" s="49"/>
      <c r="G594" s="1"/>
      <c r="H594" s="1"/>
      <c r="I594" s="203"/>
      <c r="J594" s="1"/>
      <c r="N594" s="1"/>
    </row>
    <row r="595">
      <c r="C595" s="202"/>
      <c r="D595" s="202"/>
      <c r="F595" s="49"/>
      <c r="G595" s="1"/>
      <c r="H595" s="1"/>
      <c r="I595" s="203"/>
      <c r="J595" s="1"/>
      <c r="N595" s="1"/>
    </row>
    <row r="596">
      <c r="C596" s="202"/>
      <c r="D596" s="202"/>
      <c r="F596" s="49"/>
      <c r="G596" s="1"/>
      <c r="H596" s="1"/>
      <c r="I596" s="203"/>
      <c r="J596" s="1"/>
      <c r="N596" s="1"/>
    </row>
    <row r="597">
      <c r="C597" s="202"/>
      <c r="D597" s="202"/>
      <c r="F597" s="49"/>
      <c r="G597" s="1"/>
      <c r="H597" s="1"/>
      <c r="I597" s="203"/>
      <c r="J597" s="1"/>
      <c r="N597" s="1"/>
    </row>
    <row r="598">
      <c r="C598" s="202"/>
      <c r="D598" s="202"/>
      <c r="F598" s="49"/>
      <c r="G598" s="1"/>
      <c r="H598" s="1"/>
      <c r="I598" s="203"/>
      <c r="J598" s="1"/>
      <c r="N598" s="1"/>
    </row>
    <row r="599">
      <c r="C599" s="202"/>
      <c r="D599" s="202"/>
      <c r="F599" s="49"/>
      <c r="G599" s="1"/>
      <c r="H599" s="1"/>
      <c r="I599" s="203"/>
      <c r="J599" s="1"/>
      <c r="N599" s="1"/>
    </row>
    <row r="600">
      <c r="C600" s="202"/>
      <c r="D600" s="202"/>
      <c r="F600" s="49"/>
      <c r="G600" s="1"/>
      <c r="H600" s="1"/>
      <c r="I600" s="203"/>
      <c r="J600" s="1"/>
      <c r="N600" s="1"/>
    </row>
    <row r="601">
      <c r="C601" s="202"/>
      <c r="D601" s="202"/>
      <c r="F601" s="49"/>
      <c r="G601" s="1"/>
      <c r="H601" s="1"/>
      <c r="I601" s="203"/>
      <c r="J601" s="1"/>
      <c r="N601" s="1"/>
    </row>
    <row r="602">
      <c r="C602" s="202"/>
      <c r="D602" s="202"/>
      <c r="F602" s="49"/>
      <c r="G602" s="1"/>
      <c r="H602" s="1"/>
      <c r="I602" s="203"/>
      <c r="J602" s="1"/>
      <c r="N602" s="1"/>
    </row>
    <row r="603">
      <c r="C603" s="202"/>
      <c r="D603" s="202"/>
      <c r="F603" s="49"/>
      <c r="G603" s="1"/>
      <c r="H603" s="1"/>
      <c r="I603" s="203"/>
      <c r="J603" s="1"/>
      <c r="N603" s="1"/>
    </row>
    <row r="604">
      <c r="C604" s="202"/>
      <c r="D604" s="202"/>
      <c r="F604" s="49"/>
      <c r="G604" s="1"/>
      <c r="H604" s="1"/>
      <c r="I604" s="203"/>
      <c r="J604" s="1"/>
      <c r="N604" s="1"/>
    </row>
    <row r="605">
      <c r="C605" s="202"/>
      <c r="D605" s="202"/>
      <c r="F605" s="49"/>
      <c r="G605" s="1"/>
      <c r="H605" s="1"/>
      <c r="I605" s="203"/>
      <c r="J605" s="1"/>
      <c r="N605" s="1"/>
    </row>
    <row r="606">
      <c r="C606" s="202"/>
      <c r="D606" s="202"/>
      <c r="F606" s="49"/>
      <c r="G606" s="1"/>
      <c r="H606" s="1"/>
      <c r="I606" s="203"/>
      <c r="J606" s="1"/>
      <c r="N606" s="1"/>
    </row>
    <row r="607">
      <c r="C607" s="202"/>
      <c r="D607" s="202"/>
      <c r="F607" s="49"/>
      <c r="G607" s="1"/>
      <c r="H607" s="1"/>
      <c r="I607" s="203"/>
      <c r="J607" s="1"/>
      <c r="N607" s="1"/>
    </row>
    <row r="608">
      <c r="C608" s="202"/>
      <c r="D608" s="202"/>
      <c r="F608" s="49"/>
      <c r="G608" s="1"/>
      <c r="H608" s="1"/>
      <c r="I608" s="203"/>
      <c r="J608" s="1"/>
      <c r="N608" s="1"/>
    </row>
    <row r="609">
      <c r="C609" s="202"/>
      <c r="D609" s="202"/>
      <c r="F609" s="49"/>
      <c r="G609" s="1"/>
      <c r="H609" s="1"/>
      <c r="I609" s="203"/>
      <c r="J609" s="1"/>
      <c r="N609" s="1"/>
    </row>
    <row r="610">
      <c r="C610" s="202"/>
      <c r="D610" s="202"/>
      <c r="F610" s="49"/>
      <c r="G610" s="1"/>
      <c r="H610" s="1"/>
      <c r="I610" s="203"/>
      <c r="J610" s="1"/>
      <c r="N610" s="1"/>
    </row>
    <row r="611">
      <c r="C611" s="202"/>
      <c r="D611" s="202"/>
      <c r="F611" s="49"/>
      <c r="G611" s="1"/>
      <c r="H611" s="1"/>
      <c r="I611" s="203"/>
      <c r="J611" s="1"/>
      <c r="N611" s="1"/>
    </row>
    <row r="612">
      <c r="C612" s="202"/>
      <c r="D612" s="202"/>
      <c r="F612" s="49"/>
      <c r="G612" s="1"/>
      <c r="H612" s="1"/>
      <c r="I612" s="203"/>
      <c r="J612" s="1"/>
      <c r="N612" s="1"/>
    </row>
    <row r="613">
      <c r="C613" s="202"/>
      <c r="D613" s="202"/>
      <c r="F613" s="49"/>
      <c r="G613" s="1"/>
      <c r="H613" s="1"/>
      <c r="I613" s="203"/>
      <c r="J613" s="1"/>
      <c r="N613" s="1"/>
    </row>
    <row r="614">
      <c r="C614" s="202"/>
      <c r="D614" s="202"/>
      <c r="F614" s="49"/>
      <c r="G614" s="1"/>
      <c r="H614" s="1"/>
      <c r="I614" s="203"/>
      <c r="J614" s="1"/>
      <c r="N614" s="1"/>
    </row>
    <row r="615">
      <c r="C615" s="202"/>
      <c r="D615" s="202"/>
      <c r="F615" s="49"/>
      <c r="G615" s="1"/>
      <c r="H615" s="1"/>
      <c r="I615" s="203"/>
      <c r="J615" s="1"/>
      <c r="N615" s="1"/>
    </row>
    <row r="616">
      <c r="C616" s="202"/>
      <c r="D616" s="202"/>
      <c r="F616" s="49"/>
      <c r="G616" s="1"/>
      <c r="H616" s="1"/>
      <c r="I616" s="203"/>
      <c r="J616" s="1"/>
      <c r="N616" s="1"/>
    </row>
    <row r="617">
      <c r="C617" s="202"/>
      <c r="D617" s="202"/>
      <c r="F617" s="49"/>
      <c r="G617" s="1"/>
      <c r="H617" s="1"/>
      <c r="I617" s="203"/>
      <c r="J617" s="1"/>
      <c r="N617" s="1"/>
    </row>
    <row r="618">
      <c r="C618" s="202"/>
      <c r="D618" s="202"/>
      <c r="F618" s="49"/>
      <c r="G618" s="1"/>
      <c r="H618" s="1"/>
      <c r="I618" s="203"/>
      <c r="J618" s="1"/>
      <c r="N618" s="1"/>
    </row>
    <row r="619">
      <c r="C619" s="202"/>
      <c r="D619" s="202"/>
      <c r="F619" s="49"/>
      <c r="G619" s="1"/>
      <c r="H619" s="1"/>
      <c r="I619" s="203"/>
      <c r="J619" s="1"/>
      <c r="N619" s="1"/>
    </row>
    <row r="620">
      <c r="C620" s="202"/>
      <c r="D620" s="202"/>
      <c r="F620" s="49"/>
      <c r="G620" s="1"/>
      <c r="H620" s="1"/>
      <c r="I620" s="203"/>
      <c r="J620" s="1"/>
      <c r="N620" s="1"/>
    </row>
    <row r="621">
      <c r="C621" s="202"/>
      <c r="D621" s="202"/>
      <c r="F621" s="49"/>
      <c r="G621" s="1"/>
      <c r="H621" s="1"/>
      <c r="I621" s="203"/>
      <c r="J621" s="1"/>
      <c r="N621" s="1"/>
    </row>
    <row r="622">
      <c r="C622" s="202"/>
      <c r="D622" s="202"/>
      <c r="F622" s="49"/>
      <c r="G622" s="1"/>
      <c r="H622" s="1"/>
      <c r="I622" s="203"/>
      <c r="J622" s="1"/>
      <c r="N622" s="1"/>
    </row>
    <row r="623">
      <c r="C623" s="202"/>
      <c r="D623" s="202"/>
      <c r="F623" s="49"/>
      <c r="G623" s="1"/>
      <c r="H623" s="1"/>
      <c r="I623" s="203"/>
      <c r="J623" s="1"/>
      <c r="N623" s="1"/>
    </row>
    <row r="624">
      <c r="C624" s="202"/>
      <c r="D624" s="202"/>
      <c r="F624" s="49"/>
      <c r="G624" s="1"/>
      <c r="H624" s="1"/>
      <c r="I624" s="203"/>
      <c r="J624" s="1"/>
      <c r="N624" s="1"/>
    </row>
    <row r="625">
      <c r="C625" s="202"/>
      <c r="D625" s="202"/>
      <c r="F625" s="49"/>
      <c r="G625" s="1"/>
      <c r="H625" s="1"/>
      <c r="I625" s="203"/>
      <c r="J625" s="1"/>
      <c r="N625" s="1"/>
    </row>
    <row r="626">
      <c r="C626" s="202"/>
      <c r="D626" s="202"/>
      <c r="F626" s="49"/>
      <c r="G626" s="1"/>
      <c r="H626" s="1"/>
      <c r="I626" s="203"/>
      <c r="J626" s="1"/>
      <c r="N626" s="1"/>
    </row>
    <row r="627">
      <c r="C627" s="202"/>
      <c r="D627" s="202"/>
      <c r="F627" s="49"/>
      <c r="G627" s="1"/>
      <c r="H627" s="1"/>
      <c r="I627" s="203"/>
      <c r="J627" s="1"/>
      <c r="N627" s="1"/>
    </row>
    <row r="628">
      <c r="C628" s="202"/>
      <c r="D628" s="202"/>
      <c r="F628" s="49"/>
      <c r="G628" s="1"/>
      <c r="H628" s="1"/>
      <c r="I628" s="203"/>
      <c r="J628" s="1"/>
      <c r="N628" s="1"/>
    </row>
    <row r="629">
      <c r="C629" s="202"/>
      <c r="D629" s="202"/>
      <c r="F629" s="49"/>
      <c r="G629" s="1"/>
      <c r="H629" s="1"/>
      <c r="I629" s="203"/>
      <c r="J629" s="1"/>
      <c r="N629" s="1"/>
    </row>
    <row r="630">
      <c r="C630" s="202"/>
      <c r="D630" s="202"/>
      <c r="F630" s="49"/>
      <c r="G630" s="1"/>
      <c r="H630" s="1"/>
      <c r="I630" s="203"/>
      <c r="J630" s="1"/>
      <c r="N630" s="1"/>
    </row>
    <row r="631">
      <c r="C631" s="202"/>
      <c r="D631" s="202"/>
      <c r="F631" s="49"/>
      <c r="G631" s="1"/>
      <c r="H631" s="1"/>
      <c r="I631" s="203"/>
      <c r="J631" s="1"/>
      <c r="N631" s="1"/>
    </row>
    <row r="632">
      <c r="C632" s="202"/>
      <c r="D632" s="202"/>
      <c r="F632" s="49"/>
      <c r="G632" s="1"/>
      <c r="H632" s="1"/>
      <c r="I632" s="203"/>
      <c r="J632" s="1"/>
      <c r="N632" s="1"/>
    </row>
    <row r="633">
      <c r="C633" s="202"/>
      <c r="D633" s="202"/>
      <c r="F633" s="49"/>
      <c r="G633" s="1"/>
      <c r="H633" s="1"/>
      <c r="I633" s="203"/>
      <c r="J633" s="1"/>
      <c r="N633" s="1"/>
    </row>
    <row r="634">
      <c r="C634" s="202"/>
      <c r="D634" s="202"/>
      <c r="F634" s="49"/>
      <c r="G634" s="1"/>
      <c r="H634" s="1"/>
      <c r="I634" s="203"/>
      <c r="J634" s="1"/>
      <c r="N634" s="1"/>
    </row>
    <row r="635">
      <c r="C635" s="202"/>
      <c r="D635" s="202"/>
      <c r="F635" s="49"/>
      <c r="G635" s="1"/>
      <c r="H635" s="1"/>
      <c r="I635" s="203"/>
      <c r="J635" s="1"/>
      <c r="N635" s="1"/>
    </row>
    <row r="636">
      <c r="C636" s="202"/>
      <c r="D636" s="202"/>
      <c r="F636" s="49"/>
      <c r="G636" s="1"/>
      <c r="H636" s="1"/>
      <c r="I636" s="203"/>
      <c r="J636" s="1"/>
      <c r="N636" s="1"/>
    </row>
    <row r="637">
      <c r="C637" s="202"/>
      <c r="D637" s="202"/>
      <c r="F637" s="49"/>
      <c r="G637" s="1"/>
      <c r="H637" s="1"/>
      <c r="I637" s="203"/>
      <c r="J637" s="1"/>
      <c r="N637" s="1"/>
    </row>
    <row r="638">
      <c r="C638" s="202"/>
      <c r="D638" s="202"/>
      <c r="F638" s="49"/>
      <c r="G638" s="1"/>
      <c r="H638" s="1"/>
      <c r="I638" s="203"/>
      <c r="J638" s="1"/>
      <c r="N638" s="1"/>
    </row>
    <row r="639">
      <c r="C639" s="202"/>
      <c r="D639" s="202"/>
      <c r="F639" s="49"/>
      <c r="G639" s="1"/>
      <c r="H639" s="1"/>
      <c r="I639" s="203"/>
      <c r="J639" s="1"/>
      <c r="N639" s="1"/>
    </row>
    <row r="640">
      <c r="C640" s="202"/>
      <c r="D640" s="202"/>
      <c r="F640" s="49"/>
      <c r="G640" s="1"/>
      <c r="H640" s="1"/>
      <c r="I640" s="203"/>
      <c r="J640" s="1"/>
      <c r="N640" s="1"/>
    </row>
    <row r="641">
      <c r="C641" s="202"/>
      <c r="D641" s="202"/>
      <c r="F641" s="49"/>
      <c r="G641" s="1"/>
      <c r="H641" s="1"/>
      <c r="I641" s="203"/>
      <c r="J641" s="1"/>
      <c r="N641" s="1"/>
    </row>
    <row r="642">
      <c r="C642" s="202"/>
      <c r="D642" s="202"/>
      <c r="F642" s="49"/>
      <c r="G642" s="1"/>
      <c r="H642" s="1"/>
      <c r="I642" s="203"/>
      <c r="J642" s="1"/>
      <c r="N642" s="1"/>
    </row>
    <row r="643">
      <c r="C643" s="202"/>
      <c r="D643" s="202"/>
      <c r="F643" s="49"/>
      <c r="G643" s="1"/>
      <c r="H643" s="1"/>
      <c r="I643" s="203"/>
      <c r="J643" s="1"/>
      <c r="N643" s="1"/>
    </row>
    <row r="644">
      <c r="C644" s="202"/>
      <c r="D644" s="202"/>
      <c r="F644" s="49"/>
      <c r="G644" s="1"/>
      <c r="H644" s="1"/>
      <c r="I644" s="203"/>
      <c r="J644" s="1"/>
      <c r="N644" s="1"/>
    </row>
    <row r="645">
      <c r="C645" s="202"/>
      <c r="D645" s="202"/>
      <c r="F645" s="49"/>
      <c r="G645" s="1"/>
      <c r="H645" s="1"/>
      <c r="I645" s="203"/>
      <c r="J645" s="1"/>
      <c r="N645" s="1"/>
    </row>
    <row r="646">
      <c r="C646" s="202"/>
      <c r="D646" s="202"/>
      <c r="F646" s="49"/>
      <c r="G646" s="1"/>
      <c r="H646" s="1"/>
      <c r="I646" s="203"/>
      <c r="J646" s="1"/>
      <c r="N646" s="1"/>
    </row>
    <row r="647">
      <c r="C647" s="202"/>
      <c r="D647" s="202"/>
      <c r="F647" s="49"/>
      <c r="G647" s="1"/>
      <c r="H647" s="1"/>
      <c r="I647" s="203"/>
      <c r="J647" s="1"/>
      <c r="N647" s="1"/>
    </row>
    <row r="648">
      <c r="C648" s="202"/>
      <c r="D648" s="202"/>
      <c r="F648" s="49"/>
      <c r="G648" s="1"/>
      <c r="H648" s="1"/>
      <c r="I648" s="203"/>
      <c r="J648" s="1"/>
      <c r="N648" s="1"/>
    </row>
    <row r="649">
      <c r="C649" s="202"/>
      <c r="D649" s="202"/>
      <c r="F649" s="49"/>
      <c r="G649" s="1"/>
      <c r="H649" s="1"/>
      <c r="I649" s="203"/>
      <c r="J649" s="1"/>
      <c r="N649" s="1"/>
    </row>
    <row r="650">
      <c r="C650" s="202"/>
      <c r="D650" s="202"/>
      <c r="F650" s="49"/>
      <c r="G650" s="1"/>
      <c r="H650" s="1"/>
      <c r="I650" s="203"/>
      <c r="J650" s="1"/>
      <c r="N650" s="1"/>
    </row>
    <row r="651">
      <c r="C651" s="202"/>
      <c r="D651" s="202"/>
      <c r="F651" s="49"/>
      <c r="G651" s="1"/>
      <c r="H651" s="1"/>
      <c r="I651" s="203"/>
      <c r="J651" s="1"/>
      <c r="N651" s="1"/>
    </row>
    <row r="652">
      <c r="C652" s="202"/>
      <c r="D652" s="202"/>
      <c r="F652" s="49"/>
      <c r="G652" s="1"/>
      <c r="H652" s="1"/>
      <c r="I652" s="203"/>
      <c r="J652" s="1"/>
      <c r="N652" s="1"/>
    </row>
    <row r="653">
      <c r="C653" s="202"/>
      <c r="D653" s="202"/>
      <c r="F653" s="49"/>
      <c r="G653" s="1"/>
      <c r="H653" s="1"/>
      <c r="I653" s="203"/>
      <c r="J653" s="1"/>
      <c r="N653" s="1"/>
    </row>
    <row r="654">
      <c r="C654" s="202"/>
      <c r="D654" s="202"/>
      <c r="F654" s="49"/>
      <c r="G654" s="1"/>
      <c r="H654" s="1"/>
      <c r="I654" s="203"/>
      <c r="J654" s="1"/>
      <c r="N654" s="1"/>
    </row>
    <row r="655">
      <c r="C655" s="202"/>
      <c r="D655" s="202"/>
      <c r="F655" s="49"/>
      <c r="G655" s="1"/>
      <c r="H655" s="1"/>
      <c r="I655" s="203"/>
      <c r="J655" s="1"/>
      <c r="N655" s="1"/>
    </row>
    <row r="656">
      <c r="C656" s="202"/>
      <c r="D656" s="202"/>
      <c r="F656" s="49"/>
      <c r="G656" s="1"/>
      <c r="H656" s="1"/>
      <c r="I656" s="203"/>
      <c r="J656" s="1"/>
      <c r="N656" s="1"/>
    </row>
    <row r="657">
      <c r="C657" s="202"/>
      <c r="D657" s="202"/>
      <c r="F657" s="49"/>
      <c r="G657" s="1"/>
      <c r="H657" s="1"/>
      <c r="I657" s="203"/>
      <c r="J657" s="1"/>
      <c r="N657" s="1"/>
    </row>
    <row r="658">
      <c r="C658" s="202"/>
      <c r="D658" s="202"/>
      <c r="F658" s="49"/>
      <c r="G658" s="1"/>
      <c r="H658" s="1"/>
      <c r="I658" s="203"/>
      <c r="J658" s="1"/>
      <c r="N658" s="1"/>
    </row>
    <row r="659">
      <c r="C659" s="202"/>
      <c r="D659" s="202"/>
      <c r="F659" s="49"/>
      <c r="G659" s="1"/>
      <c r="H659" s="1"/>
      <c r="I659" s="203"/>
      <c r="J659" s="1"/>
      <c r="N659" s="1"/>
    </row>
    <row r="660">
      <c r="C660" s="202"/>
      <c r="D660" s="202"/>
      <c r="F660" s="49"/>
      <c r="G660" s="1"/>
      <c r="H660" s="1"/>
      <c r="I660" s="203"/>
      <c r="J660" s="1"/>
      <c r="N660" s="1"/>
    </row>
    <row r="661">
      <c r="C661" s="202"/>
      <c r="D661" s="202"/>
      <c r="F661" s="49"/>
      <c r="G661" s="1"/>
      <c r="H661" s="1"/>
      <c r="I661" s="203"/>
      <c r="J661" s="1"/>
      <c r="N661" s="1"/>
    </row>
    <row r="662">
      <c r="C662" s="202"/>
      <c r="D662" s="202"/>
      <c r="F662" s="49"/>
      <c r="G662" s="1"/>
      <c r="H662" s="1"/>
      <c r="I662" s="203"/>
      <c r="J662" s="1"/>
      <c r="N662" s="1"/>
    </row>
    <row r="663">
      <c r="C663" s="202"/>
      <c r="D663" s="202"/>
      <c r="F663" s="49"/>
      <c r="G663" s="1"/>
      <c r="H663" s="1"/>
      <c r="I663" s="203"/>
      <c r="J663" s="1"/>
      <c r="N663" s="1"/>
    </row>
    <row r="664">
      <c r="C664" s="202"/>
      <c r="D664" s="202"/>
      <c r="F664" s="49"/>
      <c r="G664" s="1"/>
      <c r="H664" s="1"/>
      <c r="I664" s="203"/>
      <c r="J664" s="1"/>
      <c r="N664" s="1"/>
    </row>
    <row r="665">
      <c r="C665" s="202"/>
      <c r="D665" s="202"/>
      <c r="F665" s="49"/>
      <c r="G665" s="1"/>
      <c r="H665" s="1"/>
      <c r="I665" s="203"/>
      <c r="J665" s="1"/>
      <c r="N665" s="1"/>
    </row>
    <row r="666">
      <c r="C666" s="202"/>
      <c r="D666" s="202"/>
      <c r="F666" s="49"/>
      <c r="G666" s="1"/>
      <c r="H666" s="1"/>
      <c r="I666" s="203"/>
      <c r="J666" s="1"/>
      <c r="N666" s="1"/>
    </row>
    <row r="667">
      <c r="C667" s="202"/>
      <c r="D667" s="202"/>
      <c r="F667" s="49"/>
      <c r="G667" s="1"/>
      <c r="H667" s="1"/>
      <c r="I667" s="203"/>
      <c r="J667" s="1"/>
      <c r="N667" s="1"/>
    </row>
    <row r="668">
      <c r="C668" s="202"/>
      <c r="D668" s="202"/>
      <c r="F668" s="49"/>
      <c r="G668" s="1"/>
      <c r="H668" s="1"/>
      <c r="I668" s="203"/>
      <c r="J668" s="1"/>
      <c r="N668" s="1"/>
    </row>
    <row r="669">
      <c r="C669" s="202"/>
      <c r="D669" s="202"/>
      <c r="F669" s="49"/>
      <c r="G669" s="1"/>
      <c r="H669" s="1"/>
      <c r="I669" s="203"/>
      <c r="J669" s="1"/>
      <c r="N669" s="1"/>
    </row>
    <row r="670">
      <c r="C670" s="202"/>
      <c r="D670" s="202"/>
      <c r="F670" s="49"/>
      <c r="G670" s="1"/>
      <c r="H670" s="1"/>
      <c r="I670" s="203"/>
      <c r="J670" s="1"/>
      <c r="N670" s="1"/>
    </row>
    <row r="671">
      <c r="C671" s="202"/>
      <c r="D671" s="202"/>
      <c r="F671" s="49"/>
      <c r="G671" s="1"/>
      <c r="H671" s="1"/>
      <c r="I671" s="203"/>
      <c r="J671" s="1"/>
      <c r="N671" s="1"/>
    </row>
    <row r="672">
      <c r="C672" s="202"/>
      <c r="D672" s="202"/>
      <c r="F672" s="49"/>
      <c r="G672" s="1"/>
      <c r="H672" s="1"/>
      <c r="I672" s="203"/>
      <c r="J672" s="1"/>
      <c r="N672" s="1"/>
    </row>
    <row r="673">
      <c r="C673" s="202"/>
      <c r="D673" s="202"/>
      <c r="F673" s="49"/>
      <c r="G673" s="1"/>
      <c r="H673" s="1"/>
      <c r="I673" s="203"/>
      <c r="J673" s="1"/>
      <c r="N673" s="1"/>
    </row>
    <row r="674">
      <c r="C674" s="202"/>
      <c r="D674" s="202"/>
      <c r="F674" s="49"/>
      <c r="G674" s="1"/>
      <c r="H674" s="1"/>
      <c r="I674" s="203"/>
      <c r="J674" s="1"/>
      <c r="N674" s="1"/>
    </row>
    <row r="675">
      <c r="C675" s="202"/>
      <c r="D675" s="202"/>
      <c r="F675" s="49"/>
      <c r="G675" s="1"/>
      <c r="H675" s="1"/>
      <c r="I675" s="203"/>
      <c r="J675" s="1"/>
      <c r="N675" s="1"/>
    </row>
    <row r="676">
      <c r="C676" s="202"/>
      <c r="D676" s="202"/>
      <c r="F676" s="49"/>
      <c r="G676" s="1"/>
      <c r="H676" s="1"/>
      <c r="I676" s="203"/>
      <c r="J676" s="1"/>
      <c r="N676" s="1"/>
    </row>
    <row r="677">
      <c r="C677" s="202"/>
      <c r="D677" s="202"/>
      <c r="F677" s="49"/>
      <c r="G677" s="1"/>
      <c r="H677" s="1"/>
      <c r="I677" s="203"/>
      <c r="J677" s="1"/>
      <c r="N677" s="1"/>
    </row>
    <row r="678">
      <c r="C678" s="202"/>
      <c r="D678" s="202"/>
      <c r="F678" s="49"/>
      <c r="G678" s="1"/>
      <c r="H678" s="1"/>
      <c r="I678" s="203"/>
      <c r="J678" s="1"/>
      <c r="N678" s="1"/>
    </row>
    <row r="679">
      <c r="C679" s="202"/>
      <c r="D679" s="202"/>
      <c r="F679" s="49"/>
      <c r="G679" s="1"/>
      <c r="H679" s="1"/>
      <c r="I679" s="203"/>
      <c r="J679" s="1"/>
      <c r="N679" s="1"/>
    </row>
    <row r="680">
      <c r="C680" s="202"/>
      <c r="D680" s="202"/>
      <c r="F680" s="49"/>
      <c r="G680" s="1"/>
      <c r="H680" s="1"/>
      <c r="I680" s="203"/>
      <c r="J680" s="1"/>
      <c r="N680" s="1"/>
    </row>
    <row r="681">
      <c r="C681" s="202"/>
      <c r="D681" s="202"/>
      <c r="F681" s="49"/>
      <c r="G681" s="1"/>
      <c r="H681" s="1"/>
      <c r="I681" s="203"/>
      <c r="J681" s="1"/>
      <c r="N681" s="1"/>
    </row>
    <row r="682">
      <c r="C682" s="202"/>
      <c r="D682" s="202"/>
      <c r="F682" s="49"/>
      <c r="G682" s="1"/>
      <c r="H682" s="1"/>
      <c r="I682" s="203"/>
      <c r="J682" s="1"/>
      <c r="N682" s="1"/>
    </row>
    <row r="683">
      <c r="C683" s="202"/>
      <c r="D683" s="202"/>
      <c r="F683" s="49"/>
      <c r="G683" s="1"/>
      <c r="H683" s="1"/>
      <c r="I683" s="203"/>
      <c r="J683" s="1"/>
      <c r="N683" s="1"/>
    </row>
    <row r="684">
      <c r="C684" s="202"/>
      <c r="D684" s="202"/>
      <c r="F684" s="49"/>
      <c r="G684" s="1"/>
      <c r="H684" s="1"/>
      <c r="I684" s="203"/>
      <c r="J684" s="1"/>
      <c r="N684" s="1"/>
    </row>
    <row r="685">
      <c r="C685" s="202"/>
      <c r="D685" s="202"/>
      <c r="F685" s="49"/>
      <c r="G685" s="1"/>
      <c r="H685" s="1"/>
      <c r="I685" s="203"/>
      <c r="J685" s="1"/>
      <c r="N685" s="1"/>
    </row>
    <row r="686">
      <c r="C686" s="202"/>
      <c r="D686" s="202"/>
      <c r="F686" s="49"/>
      <c r="G686" s="1"/>
      <c r="H686" s="1"/>
      <c r="I686" s="203"/>
      <c r="J686" s="1"/>
      <c r="N686" s="1"/>
    </row>
    <row r="687">
      <c r="C687" s="202"/>
      <c r="D687" s="202"/>
      <c r="F687" s="49"/>
      <c r="G687" s="1"/>
      <c r="H687" s="1"/>
      <c r="I687" s="203"/>
      <c r="J687" s="1"/>
      <c r="N687" s="1"/>
    </row>
    <row r="688">
      <c r="C688" s="202"/>
      <c r="D688" s="202"/>
      <c r="F688" s="49"/>
      <c r="G688" s="1"/>
      <c r="H688" s="1"/>
      <c r="I688" s="203"/>
      <c r="J688" s="1"/>
      <c r="N688" s="1"/>
    </row>
    <row r="689">
      <c r="C689" s="202"/>
      <c r="D689" s="202"/>
      <c r="F689" s="49"/>
      <c r="G689" s="1"/>
      <c r="H689" s="1"/>
      <c r="I689" s="203"/>
      <c r="J689" s="1"/>
      <c r="N689" s="1"/>
    </row>
    <row r="690">
      <c r="C690" s="202"/>
      <c r="D690" s="202"/>
      <c r="F690" s="49"/>
      <c r="G690" s="1"/>
      <c r="H690" s="1"/>
      <c r="I690" s="203"/>
      <c r="J690" s="1"/>
      <c r="N690" s="1"/>
    </row>
    <row r="691">
      <c r="C691" s="202"/>
      <c r="D691" s="202"/>
      <c r="F691" s="49"/>
      <c r="G691" s="1"/>
      <c r="H691" s="1"/>
      <c r="I691" s="203"/>
      <c r="J691" s="1"/>
      <c r="N691" s="1"/>
    </row>
    <row r="692">
      <c r="C692" s="202"/>
      <c r="D692" s="202"/>
      <c r="F692" s="49"/>
      <c r="G692" s="1"/>
      <c r="H692" s="1"/>
      <c r="I692" s="203"/>
      <c r="J692" s="1"/>
      <c r="N692" s="1"/>
    </row>
    <row r="693">
      <c r="C693" s="202"/>
      <c r="D693" s="202"/>
      <c r="F693" s="49"/>
      <c r="G693" s="1"/>
      <c r="H693" s="1"/>
      <c r="I693" s="203"/>
      <c r="J693" s="1"/>
      <c r="N693" s="1"/>
    </row>
    <row r="694">
      <c r="C694" s="202"/>
      <c r="D694" s="202"/>
      <c r="F694" s="49"/>
      <c r="G694" s="1"/>
      <c r="H694" s="1"/>
      <c r="I694" s="203"/>
      <c r="J694" s="1"/>
      <c r="N694" s="1"/>
    </row>
    <row r="695">
      <c r="C695" s="202"/>
      <c r="D695" s="202"/>
      <c r="F695" s="49"/>
      <c r="G695" s="1"/>
      <c r="H695" s="1"/>
      <c r="I695" s="203"/>
      <c r="J695" s="1"/>
      <c r="N695" s="1"/>
    </row>
    <row r="696">
      <c r="C696" s="202"/>
      <c r="D696" s="202"/>
      <c r="F696" s="49"/>
      <c r="G696" s="1"/>
      <c r="H696" s="1"/>
      <c r="I696" s="203"/>
      <c r="J696" s="1"/>
      <c r="N696" s="1"/>
    </row>
    <row r="697">
      <c r="C697" s="202"/>
      <c r="D697" s="202"/>
      <c r="F697" s="49"/>
      <c r="G697" s="1"/>
      <c r="H697" s="1"/>
      <c r="I697" s="203"/>
      <c r="J697" s="1"/>
      <c r="N697" s="1"/>
    </row>
    <row r="698">
      <c r="C698" s="202"/>
      <c r="D698" s="202"/>
      <c r="F698" s="49"/>
      <c r="G698" s="1"/>
      <c r="H698" s="1"/>
      <c r="I698" s="203"/>
      <c r="J698" s="1"/>
      <c r="N698" s="1"/>
    </row>
    <row r="699">
      <c r="C699" s="202"/>
      <c r="D699" s="202"/>
      <c r="F699" s="49"/>
      <c r="G699" s="1"/>
      <c r="H699" s="1"/>
      <c r="I699" s="203"/>
      <c r="J699" s="1"/>
      <c r="N699" s="1"/>
    </row>
    <row r="700">
      <c r="C700" s="202"/>
      <c r="D700" s="202"/>
      <c r="F700" s="49"/>
      <c r="G700" s="1"/>
      <c r="H700" s="1"/>
      <c r="I700" s="203"/>
      <c r="J700" s="1"/>
      <c r="N700" s="1"/>
    </row>
    <row r="701">
      <c r="C701" s="202"/>
      <c r="D701" s="202"/>
      <c r="F701" s="49"/>
      <c r="G701" s="1"/>
      <c r="H701" s="1"/>
      <c r="I701" s="203"/>
      <c r="J701" s="1"/>
      <c r="N701" s="1"/>
    </row>
    <row r="702">
      <c r="C702" s="202"/>
      <c r="D702" s="202"/>
      <c r="F702" s="49"/>
      <c r="G702" s="1"/>
      <c r="H702" s="1"/>
      <c r="I702" s="203"/>
      <c r="J702" s="1"/>
      <c r="N702" s="1"/>
    </row>
    <row r="703">
      <c r="C703" s="202"/>
      <c r="D703" s="202"/>
      <c r="F703" s="49"/>
      <c r="G703" s="1"/>
      <c r="H703" s="1"/>
      <c r="I703" s="203"/>
      <c r="J703" s="1"/>
      <c r="N703" s="1"/>
    </row>
    <row r="704">
      <c r="C704" s="202"/>
      <c r="D704" s="202"/>
      <c r="F704" s="49"/>
      <c r="G704" s="1"/>
      <c r="H704" s="1"/>
      <c r="I704" s="203"/>
      <c r="J704" s="1"/>
      <c r="N704" s="1"/>
    </row>
    <row r="705">
      <c r="C705" s="202"/>
      <c r="D705" s="202"/>
      <c r="F705" s="49"/>
      <c r="G705" s="1"/>
      <c r="H705" s="1"/>
      <c r="I705" s="203"/>
      <c r="J705" s="1"/>
      <c r="N705" s="1"/>
    </row>
    <row r="706">
      <c r="C706" s="202"/>
      <c r="D706" s="202"/>
      <c r="F706" s="49"/>
      <c r="G706" s="1"/>
      <c r="H706" s="1"/>
      <c r="I706" s="203"/>
      <c r="J706" s="1"/>
      <c r="N706" s="1"/>
    </row>
    <row r="707">
      <c r="C707" s="202"/>
      <c r="D707" s="202"/>
      <c r="F707" s="49"/>
      <c r="G707" s="1"/>
      <c r="H707" s="1"/>
      <c r="I707" s="203"/>
      <c r="J707" s="1"/>
      <c r="N707" s="1"/>
    </row>
    <row r="708">
      <c r="C708" s="202"/>
      <c r="D708" s="202"/>
      <c r="F708" s="49"/>
      <c r="G708" s="1"/>
      <c r="H708" s="1"/>
      <c r="I708" s="203"/>
      <c r="J708" s="1"/>
      <c r="N708" s="1"/>
    </row>
    <row r="709">
      <c r="C709" s="202"/>
      <c r="D709" s="202"/>
      <c r="F709" s="49"/>
      <c r="G709" s="1"/>
      <c r="H709" s="1"/>
      <c r="I709" s="203"/>
      <c r="J709" s="1"/>
      <c r="N709" s="1"/>
    </row>
    <row r="710">
      <c r="C710" s="202"/>
      <c r="D710" s="202"/>
      <c r="F710" s="49"/>
      <c r="G710" s="1"/>
      <c r="H710" s="1"/>
      <c r="I710" s="203"/>
      <c r="J710" s="1"/>
      <c r="N710" s="1"/>
    </row>
    <row r="711">
      <c r="C711" s="202"/>
      <c r="D711" s="202"/>
      <c r="F711" s="49"/>
      <c r="G711" s="1"/>
      <c r="H711" s="1"/>
      <c r="I711" s="203"/>
      <c r="J711" s="1"/>
      <c r="N711" s="1"/>
    </row>
    <row r="712">
      <c r="C712" s="202"/>
      <c r="D712" s="202"/>
      <c r="F712" s="49"/>
      <c r="G712" s="1"/>
      <c r="H712" s="1"/>
      <c r="I712" s="203"/>
      <c r="J712" s="1"/>
      <c r="N712" s="1"/>
    </row>
    <row r="713">
      <c r="C713" s="202"/>
      <c r="D713" s="202"/>
      <c r="F713" s="49"/>
      <c r="G713" s="1"/>
      <c r="H713" s="1"/>
      <c r="I713" s="203"/>
      <c r="J713" s="1"/>
      <c r="N713" s="1"/>
    </row>
    <row r="714">
      <c r="C714" s="202"/>
      <c r="D714" s="202"/>
      <c r="F714" s="49"/>
      <c r="G714" s="1"/>
      <c r="H714" s="1"/>
      <c r="I714" s="203"/>
      <c r="J714" s="1"/>
      <c r="N714" s="1"/>
    </row>
    <row r="715">
      <c r="C715" s="202"/>
      <c r="D715" s="202"/>
      <c r="F715" s="49"/>
      <c r="G715" s="1"/>
      <c r="H715" s="1"/>
      <c r="I715" s="203"/>
      <c r="J715" s="1"/>
      <c r="N715" s="1"/>
    </row>
    <row r="716">
      <c r="C716" s="202"/>
      <c r="D716" s="202"/>
      <c r="F716" s="49"/>
      <c r="G716" s="1"/>
      <c r="H716" s="1"/>
      <c r="I716" s="203"/>
      <c r="J716" s="1"/>
      <c r="N716" s="1"/>
    </row>
    <row r="717">
      <c r="C717" s="202"/>
      <c r="D717" s="202"/>
      <c r="F717" s="49"/>
      <c r="G717" s="1"/>
      <c r="H717" s="1"/>
      <c r="I717" s="203"/>
      <c r="J717" s="1"/>
      <c r="N717" s="1"/>
    </row>
    <row r="718">
      <c r="C718" s="202"/>
      <c r="D718" s="202"/>
      <c r="F718" s="49"/>
      <c r="G718" s="1"/>
      <c r="H718" s="1"/>
      <c r="I718" s="203"/>
      <c r="J718" s="1"/>
      <c r="N718" s="1"/>
    </row>
    <row r="719">
      <c r="C719" s="202"/>
      <c r="D719" s="202"/>
      <c r="F719" s="49"/>
      <c r="G719" s="1"/>
      <c r="H719" s="1"/>
      <c r="I719" s="203"/>
      <c r="J719" s="1"/>
      <c r="N719" s="1"/>
    </row>
    <row r="720">
      <c r="C720" s="202"/>
      <c r="D720" s="202"/>
      <c r="F720" s="49"/>
      <c r="G720" s="1"/>
      <c r="H720" s="1"/>
      <c r="I720" s="203"/>
      <c r="J720" s="1"/>
      <c r="N720" s="1"/>
    </row>
    <row r="721">
      <c r="C721" s="202"/>
      <c r="D721" s="202"/>
      <c r="F721" s="49"/>
      <c r="G721" s="1"/>
      <c r="H721" s="1"/>
      <c r="I721" s="203"/>
      <c r="J721" s="1"/>
      <c r="N721" s="1"/>
    </row>
    <row r="722">
      <c r="C722" s="202"/>
      <c r="D722" s="202"/>
      <c r="F722" s="49"/>
      <c r="G722" s="1"/>
      <c r="H722" s="1"/>
      <c r="I722" s="203"/>
      <c r="J722" s="1"/>
      <c r="N722" s="1"/>
    </row>
    <row r="723">
      <c r="C723" s="202"/>
      <c r="D723" s="202"/>
      <c r="F723" s="49"/>
      <c r="G723" s="1"/>
      <c r="H723" s="1"/>
      <c r="I723" s="203"/>
      <c r="J723" s="1"/>
      <c r="N723" s="1"/>
    </row>
    <row r="724">
      <c r="C724" s="202"/>
      <c r="D724" s="202"/>
      <c r="F724" s="49"/>
      <c r="G724" s="1"/>
      <c r="H724" s="1"/>
      <c r="I724" s="203"/>
      <c r="J724" s="1"/>
      <c r="N724" s="1"/>
    </row>
    <row r="725">
      <c r="C725" s="202"/>
      <c r="D725" s="202"/>
      <c r="F725" s="49"/>
      <c r="G725" s="1"/>
      <c r="H725" s="1"/>
      <c r="I725" s="203"/>
      <c r="J725" s="1"/>
      <c r="N725" s="1"/>
    </row>
    <row r="726">
      <c r="C726" s="202"/>
      <c r="D726" s="202"/>
      <c r="F726" s="49"/>
      <c r="G726" s="1"/>
      <c r="H726" s="1"/>
      <c r="I726" s="203"/>
      <c r="J726" s="1"/>
      <c r="N726" s="1"/>
    </row>
    <row r="727">
      <c r="C727" s="202"/>
      <c r="D727" s="202"/>
      <c r="F727" s="49"/>
      <c r="G727" s="1"/>
      <c r="H727" s="1"/>
      <c r="I727" s="203"/>
      <c r="J727" s="1"/>
      <c r="N727" s="1"/>
    </row>
    <row r="728">
      <c r="C728" s="202"/>
      <c r="D728" s="202"/>
      <c r="F728" s="49"/>
      <c r="G728" s="1"/>
      <c r="H728" s="1"/>
      <c r="I728" s="203"/>
      <c r="J728" s="1"/>
      <c r="N728" s="1"/>
    </row>
    <row r="729">
      <c r="C729" s="202"/>
      <c r="D729" s="202"/>
      <c r="F729" s="49"/>
      <c r="G729" s="1"/>
      <c r="H729" s="1"/>
      <c r="I729" s="203"/>
      <c r="J729" s="1"/>
      <c r="N729" s="1"/>
    </row>
    <row r="730">
      <c r="C730" s="202"/>
      <c r="D730" s="202"/>
      <c r="F730" s="49"/>
      <c r="G730" s="1"/>
      <c r="H730" s="1"/>
      <c r="I730" s="203"/>
      <c r="J730" s="1"/>
      <c r="N730" s="1"/>
    </row>
    <row r="731">
      <c r="C731" s="202"/>
      <c r="D731" s="202"/>
      <c r="F731" s="49"/>
      <c r="G731" s="1"/>
      <c r="H731" s="1"/>
      <c r="I731" s="203"/>
      <c r="J731" s="1"/>
      <c r="N731" s="1"/>
    </row>
    <row r="732">
      <c r="C732" s="202"/>
      <c r="D732" s="202"/>
      <c r="F732" s="49"/>
      <c r="G732" s="1"/>
      <c r="H732" s="1"/>
      <c r="I732" s="203"/>
      <c r="J732" s="1"/>
      <c r="N732" s="1"/>
    </row>
    <row r="733">
      <c r="C733" s="202"/>
      <c r="D733" s="202"/>
      <c r="F733" s="49"/>
      <c r="G733" s="1"/>
      <c r="H733" s="1"/>
      <c r="I733" s="203"/>
      <c r="J733" s="1"/>
      <c r="N733" s="1"/>
    </row>
    <row r="734">
      <c r="C734" s="202"/>
      <c r="D734" s="202"/>
      <c r="F734" s="49"/>
      <c r="G734" s="1"/>
      <c r="H734" s="1"/>
      <c r="I734" s="203"/>
      <c r="J734" s="1"/>
      <c r="N734" s="1"/>
    </row>
    <row r="735">
      <c r="C735" s="202"/>
      <c r="D735" s="202"/>
      <c r="F735" s="49"/>
      <c r="G735" s="1"/>
      <c r="H735" s="1"/>
      <c r="I735" s="203"/>
      <c r="J735" s="1"/>
      <c r="N735" s="1"/>
    </row>
    <row r="736">
      <c r="C736" s="202"/>
      <c r="D736" s="202"/>
      <c r="F736" s="49"/>
      <c r="G736" s="1"/>
      <c r="H736" s="1"/>
      <c r="I736" s="203"/>
      <c r="J736" s="1"/>
      <c r="N736" s="1"/>
    </row>
    <row r="737">
      <c r="C737" s="202"/>
      <c r="D737" s="202"/>
      <c r="F737" s="49"/>
      <c r="G737" s="1"/>
      <c r="H737" s="1"/>
      <c r="I737" s="203"/>
      <c r="J737" s="1"/>
      <c r="N737" s="1"/>
    </row>
    <row r="738">
      <c r="C738" s="202"/>
      <c r="D738" s="202"/>
      <c r="F738" s="49"/>
      <c r="G738" s="1"/>
      <c r="H738" s="1"/>
      <c r="I738" s="203"/>
      <c r="J738" s="1"/>
      <c r="N738" s="1"/>
    </row>
    <row r="739">
      <c r="C739" s="202"/>
      <c r="D739" s="202"/>
      <c r="F739" s="49"/>
      <c r="G739" s="1"/>
      <c r="H739" s="1"/>
      <c r="I739" s="203"/>
      <c r="J739" s="1"/>
      <c r="N739" s="1"/>
    </row>
    <row r="740">
      <c r="C740" s="202"/>
      <c r="D740" s="202"/>
      <c r="F740" s="49"/>
      <c r="G740" s="1"/>
      <c r="H740" s="1"/>
      <c r="I740" s="203"/>
      <c r="J740" s="1"/>
      <c r="N740" s="1"/>
    </row>
    <row r="741">
      <c r="C741" s="202"/>
      <c r="D741" s="202"/>
      <c r="F741" s="49"/>
      <c r="G741" s="1"/>
      <c r="H741" s="1"/>
      <c r="I741" s="203"/>
      <c r="J741" s="1"/>
      <c r="N741" s="1"/>
    </row>
    <row r="742">
      <c r="C742" s="202"/>
      <c r="D742" s="202"/>
      <c r="F742" s="49"/>
      <c r="G742" s="1"/>
      <c r="H742" s="1"/>
      <c r="I742" s="203"/>
      <c r="J742" s="1"/>
      <c r="N742" s="1"/>
    </row>
    <row r="743">
      <c r="C743" s="202"/>
      <c r="D743" s="202"/>
      <c r="F743" s="49"/>
      <c r="G743" s="1"/>
      <c r="H743" s="1"/>
      <c r="I743" s="203"/>
      <c r="J743" s="1"/>
      <c r="N743" s="1"/>
    </row>
    <row r="744">
      <c r="C744" s="202"/>
      <c r="D744" s="202"/>
      <c r="F744" s="49"/>
      <c r="G744" s="1"/>
      <c r="H744" s="1"/>
      <c r="I744" s="203"/>
      <c r="J744" s="1"/>
      <c r="N744" s="1"/>
    </row>
    <row r="745">
      <c r="C745" s="202"/>
      <c r="D745" s="202"/>
      <c r="F745" s="49"/>
      <c r="G745" s="1"/>
      <c r="H745" s="1"/>
      <c r="I745" s="203"/>
      <c r="J745" s="1"/>
      <c r="N745" s="1"/>
    </row>
    <row r="746">
      <c r="C746" s="202"/>
      <c r="D746" s="202"/>
      <c r="F746" s="49"/>
      <c r="G746" s="1"/>
      <c r="H746" s="1"/>
      <c r="I746" s="203"/>
      <c r="J746" s="1"/>
      <c r="N746" s="1"/>
    </row>
    <row r="747">
      <c r="C747" s="202"/>
      <c r="D747" s="202"/>
      <c r="F747" s="49"/>
      <c r="G747" s="1"/>
      <c r="H747" s="1"/>
      <c r="I747" s="203"/>
      <c r="J747" s="1"/>
      <c r="N747" s="1"/>
    </row>
    <row r="748">
      <c r="C748" s="202"/>
      <c r="D748" s="202"/>
      <c r="F748" s="49"/>
      <c r="G748" s="1"/>
      <c r="H748" s="1"/>
      <c r="I748" s="203"/>
      <c r="J748" s="1"/>
      <c r="N748" s="1"/>
    </row>
    <row r="749">
      <c r="C749" s="202"/>
      <c r="D749" s="202"/>
      <c r="F749" s="49"/>
      <c r="G749" s="1"/>
      <c r="H749" s="1"/>
      <c r="I749" s="203"/>
      <c r="J749" s="1"/>
      <c r="N749" s="1"/>
    </row>
    <row r="750">
      <c r="C750" s="202"/>
      <c r="D750" s="202"/>
      <c r="F750" s="49"/>
      <c r="G750" s="1"/>
      <c r="H750" s="1"/>
      <c r="I750" s="203"/>
      <c r="J750" s="1"/>
      <c r="N750" s="1"/>
    </row>
    <row r="751">
      <c r="C751" s="202"/>
      <c r="D751" s="202"/>
      <c r="F751" s="49"/>
      <c r="G751" s="1"/>
      <c r="H751" s="1"/>
      <c r="I751" s="203"/>
      <c r="J751" s="1"/>
      <c r="N751" s="1"/>
    </row>
    <row r="752">
      <c r="C752" s="202"/>
      <c r="D752" s="202"/>
      <c r="F752" s="49"/>
      <c r="G752" s="1"/>
      <c r="H752" s="1"/>
      <c r="I752" s="203"/>
      <c r="J752" s="1"/>
      <c r="N752" s="1"/>
    </row>
    <row r="753">
      <c r="C753" s="202"/>
      <c r="D753" s="202"/>
      <c r="F753" s="49"/>
      <c r="G753" s="1"/>
      <c r="H753" s="1"/>
      <c r="I753" s="203"/>
      <c r="J753" s="1"/>
      <c r="N753" s="1"/>
    </row>
    <row r="754">
      <c r="C754" s="202"/>
      <c r="D754" s="202"/>
      <c r="F754" s="49"/>
      <c r="G754" s="1"/>
      <c r="H754" s="1"/>
      <c r="I754" s="203"/>
      <c r="J754" s="1"/>
      <c r="N754" s="1"/>
    </row>
    <row r="755">
      <c r="C755" s="202"/>
      <c r="D755" s="202"/>
      <c r="F755" s="49"/>
      <c r="G755" s="1"/>
      <c r="H755" s="1"/>
      <c r="I755" s="203"/>
      <c r="J755" s="1"/>
      <c r="N755" s="1"/>
    </row>
    <row r="756">
      <c r="C756" s="202"/>
      <c r="D756" s="202"/>
      <c r="F756" s="49"/>
      <c r="G756" s="1"/>
      <c r="H756" s="1"/>
      <c r="I756" s="203"/>
      <c r="J756" s="1"/>
      <c r="N756" s="1"/>
    </row>
    <row r="757">
      <c r="C757" s="202"/>
      <c r="D757" s="202"/>
      <c r="F757" s="49"/>
      <c r="G757" s="1"/>
      <c r="H757" s="1"/>
      <c r="I757" s="203"/>
      <c r="J757" s="1"/>
      <c r="N757" s="1"/>
    </row>
    <row r="758">
      <c r="C758" s="202"/>
      <c r="D758" s="202"/>
      <c r="F758" s="49"/>
      <c r="G758" s="1"/>
      <c r="H758" s="1"/>
      <c r="I758" s="203"/>
      <c r="J758" s="1"/>
      <c r="N758" s="1"/>
    </row>
    <row r="759">
      <c r="C759" s="202"/>
      <c r="D759" s="202"/>
      <c r="F759" s="49"/>
      <c r="G759" s="1"/>
      <c r="H759" s="1"/>
      <c r="I759" s="203"/>
      <c r="J759" s="1"/>
      <c r="N759" s="1"/>
    </row>
    <row r="760">
      <c r="C760" s="202"/>
      <c r="D760" s="202"/>
      <c r="F760" s="49"/>
      <c r="G760" s="1"/>
      <c r="H760" s="1"/>
      <c r="I760" s="203"/>
      <c r="J760" s="1"/>
      <c r="N760" s="1"/>
    </row>
    <row r="761">
      <c r="C761" s="202"/>
      <c r="D761" s="202"/>
      <c r="F761" s="49"/>
      <c r="G761" s="1"/>
      <c r="H761" s="1"/>
      <c r="I761" s="203"/>
      <c r="J761" s="1"/>
      <c r="N761" s="1"/>
    </row>
    <row r="762">
      <c r="C762" s="202"/>
      <c r="D762" s="202"/>
      <c r="F762" s="49"/>
      <c r="G762" s="1"/>
      <c r="H762" s="1"/>
      <c r="I762" s="203"/>
      <c r="J762" s="1"/>
      <c r="N762" s="1"/>
    </row>
    <row r="763">
      <c r="C763" s="202"/>
      <c r="D763" s="202"/>
      <c r="F763" s="49"/>
      <c r="G763" s="1"/>
      <c r="H763" s="1"/>
      <c r="I763" s="203"/>
      <c r="J763" s="1"/>
      <c r="N763" s="1"/>
    </row>
    <row r="764">
      <c r="C764" s="202"/>
      <c r="D764" s="202"/>
      <c r="F764" s="49"/>
      <c r="G764" s="1"/>
      <c r="H764" s="1"/>
      <c r="I764" s="203"/>
      <c r="J764" s="1"/>
      <c r="N764" s="1"/>
    </row>
    <row r="765">
      <c r="C765" s="202"/>
      <c r="D765" s="202"/>
      <c r="F765" s="49"/>
      <c r="G765" s="1"/>
      <c r="H765" s="1"/>
      <c r="I765" s="203"/>
      <c r="J765" s="1"/>
      <c r="N765" s="1"/>
    </row>
    <row r="766">
      <c r="C766" s="202"/>
      <c r="D766" s="202"/>
      <c r="F766" s="49"/>
      <c r="G766" s="1"/>
      <c r="H766" s="1"/>
      <c r="I766" s="203"/>
      <c r="J766" s="1"/>
      <c r="N766" s="1"/>
    </row>
    <row r="767">
      <c r="C767" s="202"/>
      <c r="D767" s="202"/>
      <c r="F767" s="49"/>
      <c r="G767" s="1"/>
      <c r="H767" s="1"/>
      <c r="I767" s="203"/>
      <c r="J767" s="1"/>
      <c r="N767" s="1"/>
    </row>
    <row r="768">
      <c r="C768" s="202"/>
      <c r="D768" s="202"/>
      <c r="F768" s="49"/>
      <c r="G768" s="1"/>
      <c r="H768" s="1"/>
      <c r="I768" s="203"/>
      <c r="J768" s="1"/>
      <c r="N768" s="1"/>
    </row>
    <row r="769">
      <c r="C769" s="202"/>
      <c r="D769" s="202"/>
      <c r="F769" s="49"/>
      <c r="G769" s="1"/>
      <c r="H769" s="1"/>
      <c r="I769" s="203"/>
      <c r="J769" s="1"/>
      <c r="N769" s="1"/>
    </row>
    <row r="770">
      <c r="C770" s="202"/>
      <c r="D770" s="202"/>
      <c r="F770" s="49"/>
      <c r="G770" s="1"/>
      <c r="H770" s="1"/>
      <c r="I770" s="203"/>
      <c r="J770" s="1"/>
      <c r="N770" s="1"/>
    </row>
    <row r="771">
      <c r="C771" s="202"/>
      <c r="D771" s="202"/>
      <c r="F771" s="49"/>
      <c r="G771" s="1"/>
      <c r="H771" s="1"/>
      <c r="I771" s="203"/>
      <c r="J771" s="1"/>
      <c r="N771" s="1"/>
    </row>
    <row r="772">
      <c r="C772" s="202"/>
      <c r="D772" s="202"/>
      <c r="F772" s="49"/>
      <c r="G772" s="1"/>
      <c r="H772" s="1"/>
      <c r="I772" s="203"/>
      <c r="J772" s="1"/>
      <c r="N772" s="1"/>
    </row>
    <row r="773">
      <c r="C773" s="202"/>
      <c r="D773" s="202"/>
      <c r="F773" s="49"/>
      <c r="G773" s="1"/>
      <c r="H773" s="1"/>
      <c r="I773" s="203"/>
      <c r="J773" s="1"/>
      <c r="N773" s="1"/>
    </row>
    <row r="774">
      <c r="C774" s="202"/>
      <c r="D774" s="202"/>
      <c r="F774" s="49"/>
      <c r="G774" s="1"/>
      <c r="H774" s="1"/>
      <c r="I774" s="203"/>
      <c r="J774" s="1"/>
      <c r="N774" s="1"/>
    </row>
    <row r="775">
      <c r="C775" s="202"/>
      <c r="D775" s="202"/>
      <c r="F775" s="49"/>
      <c r="G775" s="1"/>
      <c r="H775" s="1"/>
      <c r="I775" s="203"/>
      <c r="J775" s="1"/>
      <c r="N775" s="1"/>
    </row>
    <row r="776">
      <c r="C776" s="202"/>
      <c r="D776" s="202"/>
      <c r="F776" s="49"/>
      <c r="G776" s="1"/>
      <c r="H776" s="1"/>
      <c r="I776" s="203"/>
      <c r="J776" s="1"/>
      <c r="N776" s="1"/>
    </row>
    <row r="777">
      <c r="C777" s="202"/>
      <c r="D777" s="202"/>
      <c r="F777" s="49"/>
      <c r="G777" s="1"/>
      <c r="H777" s="1"/>
      <c r="I777" s="203"/>
      <c r="J777" s="1"/>
      <c r="N777" s="1"/>
    </row>
    <row r="778">
      <c r="C778" s="202"/>
      <c r="D778" s="202"/>
      <c r="F778" s="49"/>
      <c r="G778" s="1"/>
      <c r="H778" s="1"/>
      <c r="I778" s="203"/>
      <c r="J778" s="1"/>
      <c r="N778" s="1"/>
    </row>
    <row r="779">
      <c r="C779" s="202"/>
      <c r="D779" s="202"/>
      <c r="F779" s="49"/>
      <c r="G779" s="1"/>
      <c r="H779" s="1"/>
      <c r="I779" s="203"/>
      <c r="J779" s="1"/>
      <c r="N779" s="1"/>
    </row>
    <row r="780">
      <c r="C780" s="202"/>
      <c r="D780" s="202"/>
      <c r="F780" s="49"/>
      <c r="G780" s="1"/>
      <c r="H780" s="1"/>
      <c r="I780" s="203"/>
      <c r="J780" s="1"/>
      <c r="N780" s="1"/>
    </row>
    <row r="781">
      <c r="C781" s="202"/>
      <c r="D781" s="202"/>
      <c r="F781" s="49"/>
      <c r="G781" s="1"/>
      <c r="H781" s="1"/>
      <c r="I781" s="203"/>
      <c r="J781" s="1"/>
      <c r="N781" s="1"/>
    </row>
    <row r="782">
      <c r="C782" s="202"/>
      <c r="D782" s="202"/>
      <c r="F782" s="49"/>
      <c r="G782" s="1"/>
      <c r="H782" s="1"/>
      <c r="I782" s="203"/>
      <c r="J782" s="1"/>
      <c r="N782" s="1"/>
    </row>
    <row r="783">
      <c r="C783" s="202"/>
      <c r="D783" s="202"/>
      <c r="F783" s="49"/>
      <c r="G783" s="1"/>
      <c r="H783" s="1"/>
      <c r="I783" s="203"/>
      <c r="J783" s="1"/>
      <c r="N783" s="1"/>
    </row>
    <row r="784">
      <c r="C784" s="202"/>
      <c r="D784" s="202"/>
      <c r="F784" s="49"/>
      <c r="G784" s="1"/>
      <c r="H784" s="1"/>
      <c r="I784" s="203"/>
      <c r="J784" s="1"/>
      <c r="N784" s="1"/>
    </row>
    <row r="785">
      <c r="C785" s="202"/>
      <c r="D785" s="202"/>
      <c r="F785" s="49"/>
      <c r="G785" s="1"/>
      <c r="H785" s="1"/>
      <c r="I785" s="203"/>
      <c r="J785" s="1"/>
      <c r="N785" s="1"/>
    </row>
    <row r="786">
      <c r="C786" s="202"/>
      <c r="D786" s="202"/>
      <c r="F786" s="49"/>
      <c r="G786" s="1"/>
      <c r="H786" s="1"/>
      <c r="I786" s="203"/>
      <c r="J786" s="1"/>
      <c r="N786" s="1"/>
    </row>
    <row r="787">
      <c r="C787" s="202"/>
      <c r="D787" s="202"/>
      <c r="F787" s="49"/>
      <c r="G787" s="1"/>
      <c r="H787" s="1"/>
      <c r="I787" s="203"/>
      <c r="J787" s="1"/>
      <c r="N787" s="1"/>
    </row>
    <row r="788">
      <c r="C788" s="202"/>
      <c r="D788" s="202"/>
      <c r="F788" s="49"/>
      <c r="G788" s="1"/>
      <c r="H788" s="1"/>
      <c r="I788" s="203"/>
      <c r="J788" s="1"/>
      <c r="N788" s="1"/>
    </row>
    <row r="789">
      <c r="C789" s="202"/>
      <c r="D789" s="202"/>
      <c r="F789" s="49"/>
      <c r="G789" s="1"/>
      <c r="H789" s="1"/>
      <c r="I789" s="203"/>
      <c r="J789" s="1"/>
      <c r="N789" s="1"/>
    </row>
    <row r="790">
      <c r="C790" s="202"/>
      <c r="D790" s="202"/>
      <c r="F790" s="49"/>
      <c r="G790" s="1"/>
      <c r="H790" s="1"/>
      <c r="I790" s="203"/>
      <c r="J790" s="1"/>
      <c r="N790" s="1"/>
    </row>
    <row r="791">
      <c r="C791" s="202"/>
      <c r="D791" s="202"/>
      <c r="F791" s="49"/>
      <c r="G791" s="1"/>
      <c r="H791" s="1"/>
      <c r="I791" s="203"/>
      <c r="J791" s="1"/>
      <c r="N791" s="1"/>
    </row>
    <row r="792">
      <c r="C792" s="202"/>
      <c r="D792" s="202"/>
      <c r="F792" s="49"/>
      <c r="G792" s="1"/>
      <c r="H792" s="1"/>
      <c r="I792" s="203"/>
      <c r="J792" s="1"/>
      <c r="N792" s="1"/>
    </row>
    <row r="793">
      <c r="C793" s="202"/>
      <c r="D793" s="202"/>
      <c r="F793" s="49"/>
      <c r="G793" s="1"/>
      <c r="H793" s="1"/>
      <c r="I793" s="203"/>
      <c r="J793" s="1"/>
      <c r="N793" s="1"/>
    </row>
    <row r="794">
      <c r="C794" s="202"/>
      <c r="D794" s="202"/>
      <c r="F794" s="49"/>
      <c r="G794" s="1"/>
      <c r="H794" s="1"/>
      <c r="I794" s="203"/>
      <c r="J794" s="1"/>
      <c r="N794" s="1"/>
    </row>
    <row r="795">
      <c r="C795" s="202"/>
      <c r="D795" s="202"/>
      <c r="F795" s="49"/>
      <c r="G795" s="1"/>
      <c r="H795" s="1"/>
      <c r="I795" s="203"/>
      <c r="J795" s="1"/>
      <c r="N795" s="1"/>
    </row>
    <row r="796">
      <c r="C796" s="202"/>
      <c r="D796" s="202"/>
      <c r="F796" s="49"/>
      <c r="G796" s="1"/>
      <c r="H796" s="1"/>
      <c r="I796" s="203"/>
      <c r="J796" s="1"/>
      <c r="N796" s="1"/>
    </row>
    <row r="797">
      <c r="C797" s="202"/>
      <c r="D797" s="202"/>
      <c r="F797" s="49"/>
      <c r="G797" s="1"/>
      <c r="H797" s="1"/>
      <c r="I797" s="203"/>
      <c r="J797" s="1"/>
      <c r="N797" s="1"/>
    </row>
    <row r="798">
      <c r="C798" s="202"/>
      <c r="D798" s="202"/>
      <c r="F798" s="49"/>
      <c r="G798" s="1"/>
      <c r="H798" s="1"/>
      <c r="I798" s="203"/>
      <c r="J798" s="1"/>
      <c r="N798" s="1"/>
    </row>
    <row r="799">
      <c r="C799" s="202"/>
      <c r="D799" s="202"/>
      <c r="F799" s="49"/>
      <c r="G799" s="1"/>
      <c r="H799" s="1"/>
      <c r="I799" s="203"/>
      <c r="J799" s="1"/>
      <c r="N799" s="1"/>
    </row>
    <row r="800">
      <c r="C800" s="202"/>
      <c r="D800" s="202"/>
      <c r="F800" s="49"/>
      <c r="G800" s="1"/>
      <c r="H800" s="1"/>
      <c r="I800" s="203"/>
      <c r="J800" s="1"/>
      <c r="N800" s="1"/>
    </row>
    <row r="801">
      <c r="C801" s="202"/>
      <c r="D801" s="202"/>
      <c r="F801" s="49"/>
      <c r="G801" s="1"/>
      <c r="H801" s="1"/>
      <c r="I801" s="203"/>
      <c r="J801" s="1"/>
      <c r="N801" s="1"/>
    </row>
    <row r="802">
      <c r="C802" s="202"/>
      <c r="D802" s="202"/>
      <c r="F802" s="49"/>
      <c r="G802" s="1"/>
      <c r="H802" s="1"/>
      <c r="I802" s="203"/>
      <c r="J802" s="1"/>
      <c r="N802" s="1"/>
    </row>
    <row r="803">
      <c r="C803" s="202"/>
      <c r="D803" s="202"/>
      <c r="F803" s="49"/>
      <c r="G803" s="1"/>
      <c r="H803" s="1"/>
      <c r="I803" s="203"/>
      <c r="J803" s="1"/>
      <c r="N803" s="1"/>
    </row>
    <row r="804">
      <c r="C804" s="202"/>
      <c r="D804" s="202"/>
      <c r="F804" s="49"/>
      <c r="G804" s="1"/>
      <c r="H804" s="1"/>
      <c r="I804" s="203"/>
      <c r="J804" s="1"/>
      <c r="N804" s="1"/>
    </row>
    <row r="805">
      <c r="C805" s="202"/>
      <c r="D805" s="202"/>
      <c r="F805" s="49"/>
      <c r="G805" s="1"/>
      <c r="H805" s="1"/>
      <c r="I805" s="203"/>
      <c r="J805" s="1"/>
      <c r="N805" s="1"/>
    </row>
    <row r="806">
      <c r="C806" s="202"/>
      <c r="D806" s="202"/>
      <c r="F806" s="49"/>
      <c r="G806" s="1"/>
      <c r="H806" s="1"/>
      <c r="I806" s="203"/>
      <c r="J806" s="1"/>
      <c r="N806" s="1"/>
    </row>
    <row r="807">
      <c r="C807" s="202"/>
      <c r="D807" s="202"/>
      <c r="F807" s="49"/>
      <c r="G807" s="1"/>
      <c r="H807" s="1"/>
      <c r="I807" s="203"/>
      <c r="J807" s="1"/>
      <c r="N807" s="1"/>
    </row>
    <row r="808">
      <c r="C808" s="202"/>
      <c r="D808" s="202"/>
      <c r="F808" s="49"/>
      <c r="G808" s="1"/>
      <c r="H808" s="1"/>
      <c r="I808" s="203"/>
      <c r="J808" s="1"/>
      <c r="N808" s="1"/>
    </row>
    <row r="809">
      <c r="C809" s="202"/>
      <c r="D809" s="202"/>
      <c r="F809" s="49"/>
      <c r="G809" s="1"/>
      <c r="H809" s="1"/>
      <c r="I809" s="203"/>
      <c r="J809" s="1"/>
      <c r="N809" s="1"/>
    </row>
    <row r="810">
      <c r="C810" s="202"/>
      <c r="D810" s="202"/>
      <c r="F810" s="49"/>
      <c r="G810" s="1"/>
      <c r="H810" s="1"/>
      <c r="I810" s="203"/>
      <c r="J810" s="1"/>
      <c r="N810" s="1"/>
    </row>
    <row r="811">
      <c r="C811" s="202"/>
      <c r="D811" s="202"/>
      <c r="F811" s="49"/>
      <c r="G811" s="1"/>
      <c r="H811" s="1"/>
      <c r="I811" s="203"/>
      <c r="J811" s="1"/>
      <c r="N811" s="1"/>
    </row>
    <row r="812">
      <c r="C812" s="202"/>
      <c r="D812" s="202"/>
      <c r="F812" s="49"/>
      <c r="G812" s="1"/>
      <c r="H812" s="1"/>
      <c r="I812" s="203"/>
      <c r="J812" s="1"/>
      <c r="N812" s="1"/>
    </row>
    <row r="813">
      <c r="C813" s="202"/>
      <c r="D813" s="202"/>
      <c r="F813" s="49"/>
      <c r="G813" s="1"/>
      <c r="H813" s="1"/>
      <c r="I813" s="203"/>
      <c r="J813" s="1"/>
      <c r="N813" s="1"/>
    </row>
    <row r="814">
      <c r="C814" s="202"/>
      <c r="D814" s="202"/>
      <c r="F814" s="49"/>
      <c r="G814" s="1"/>
      <c r="H814" s="1"/>
      <c r="I814" s="203"/>
      <c r="J814" s="1"/>
      <c r="N814" s="1"/>
    </row>
    <row r="815">
      <c r="C815" s="202"/>
      <c r="D815" s="202"/>
      <c r="F815" s="49"/>
      <c r="G815" s="1"/>
      <c r="H815" s="1"/>
      <c r="I815" s="203"/>
      <c r="J815" s="1"/>
      <c r="N815" s="1"/>
    </row>
    <row r="816">
      <c r="C816" s="202"/>
      <c r="D816" s="202"/>
      <c r="F816" s="49"/>
      <c r="G816" s="1"/>
      <c r="H816" s="1"/>
      <c r="I816" s="203"/>
      <c r="J816" s="1"/>
      <c r="N816" s="1"/>
    </row>
    <row r="817">
      <c r="C817" s="202"/>
      <c r="D817" s="202"/>
      <c r="F817" s="49"/>
      <c r="G817" s="1"/>
      <c r="H817" s="1"/>
      <c r="I817" s="203"/>
      <c r="J817" s="1"/>
      <c r="N817" s="1"/>
    </row>
    <row r="818">
      <c r="C818" s="202"/>
      <c r="D818" s="202"/>
      <c r="F818" s="49"/>
      <c r="G818" s="1"/>
      <c r="H818" s="1"/>
      <c r="I818" s="203"/>
      <c r="J818" s="1"/>
      <c r="N818" s="1"/>
    </row>
    <row r="819">
      <c r="C819" s="202"/>
      <c r="D819" s="202"/>
      <c r="F819" s="49"/>
      <c r="G819" s="1"/>
      <c r="H819" s="1"/>
      <c r="I819" s="203"/>
      <c r="J819" s="1"/>
      <c r="N819" s="1"/>
    </row>
    <row r="820">
      <c r="C820" s="202"/>
      <c r="D820" s="202"/>
      <c r="F820" s="49"/>
      <c r="G820" s="1"/>
      <c r="H820" s="1"/>
      <c r="I820" s="203"/>
      <c r="J820" s="1"/>
      <c r="N820" s="1"/>
    </row>
    <row r="821">
      <c r="C821" s="202"/>
      <c r="D821" s="202"/>
      <c r="F821" s="49"/>
      <c r="G821" s="1"/>
      <c r="H821" s="1"/>
      <c r="I821" s="203"/>
      <c r="J821" s="1"/>
      <c r="N821" s="1"/>
    </row>
    <row r="822">
      <c r="C822" s="202"/>
      <c r="D822" s="202"/>
      <c r="F822" s="49"/>
      <c r="G822" s="1"/>
      <c r="H822" s="1"/>
      <c r="I822" s="203"/>
      <c r="J822" s="1"/>
      <c r="N822" s="1"/>
    </row>
    <row r="823">
      <c r="C823" s="202"/>
      <c r="D823" s="202"/>
      <c r="F823" s="49"/>
      <c r="G823" s="1"/>
      <c r="H823" s="1"/>
      <c r="I823" s="203"/>
      <c r="J823" s="1"/>
      <c r="N823" s="1"/>
    </row>
    <row r="824">
      <c r="C824" s="202"/>
      <c r="D824" s="202"/>
      <c r="F824" s="49"/>
      <c r="G824" s="1"/>
      <c r="H824" s="1"/>
      <c r="I824" s="203"/>
      <c r="J824" s="1"/>
      <c r="N824" s="1"/>
    </row>
    <row r="825">
      <c r="C825" s="202"/>
      <c r="D825" s="202"/>
      <c r="F825" s="49"/>
      <c r="G825" s="1"/>
      <c r="H825" s="1"/>
      <c r="I825" s="203"/>
      <c r="J825" s="1"/>
      <c r="N825" s="1"/>
    </row>
    <row r="826">
      <c r="C826" s="202"/>
      <c r="D826" s="202"/>
      <c r="F826" s="49"/>
      <c r="G826" s="1"/>
      <c r="H826" s="1"/>
      <c r="I826" s="203"/>
      <c r="J826" s="1"/>
      <c r="N826" s="1"/>
    </row>
    <row r="827">
      <c r="C827" s="202"/>
      <c r="D827" s="202"/>
      <c r="F827" s="49"/>
      <c r="G827" s="1"/>
      <c r="H827" s="1"/>
      <c r="I827" s="203"/>
      <c r="J827" s="1"/>
      <c r="N827" s="1"/>
    </row>
    <row r="828">
      <c r="C828" s="202"/>
      <c r="D828" s="202"/>
      <c r="F828" s="49"/>
      <c r="G828" s="1"/>
      <c r="H828" s="1"/>
      <c r="I828" s="203"/>
      <c r="J828" s="1"/>
      <c r="N828" s="1"/>
    </row>
    <row r="829">
      <c r="C829" s="202"/>
      <c r="D829" s="202"/>
      <c r="F829" s="49"/>
      <c r="G829" s="1"/>
      <c r="H829" s="1"/>
      <c r="I829" s="203"/>
      <c r="J829" s="1"/>
      <c r="N829" s="1"/>
    </row>
    <row r="830">
      <c r="C830" s="202"/>
      <c r="D830" s="202"/>
      <c r="F830" s="49"/>
      <c r="G830" s="1"/>
      <c r="H830" s="1"/>
      <c r="I830" s="203"/>
      <c r="J830" s="1"/>
      <c r="N830" s="1"/>
    </row>
    <row r="831">
      <c r="C831" s="202"/>
      <c r="D831" s="202"/>
      <c r="F831" s="49"/>
      <c r="G831" s="1"/>
      <c r="H831" s="1"/>
      <c r="I831" s="203"/>
      <c r="J831" s="1"/>
      <c r="N831" s="1"/>
    </row>
    <row r="832">
      <c r="C832" s="202"/>
      <c r="D832" s="202"/>
      <c r="F832" s="49"/>
      <c r="G832" s="1"/>
      <c r="H832" s="1"/>
      <c r="I832" s="203"/>
      <c r="J832" s="1"/>
      <c r="N832" s="1"/>
    </row>
    <row r="833">
      <c r="C833" s="202"/>
      <c r="D833" s="202"/>
      <c r="F833" s="49"/>
      <c r="G833" s="1"/>
      <c r="H833" s="1"/>
      <c r="I833" s="203"/>
      <c r="J833" s="1"/>
      <c r="N833" s="1"/>
    </row>
    <row r="834">
      <c r="C834" s="202"/>
      <c r="D834" s="202"/>
      <c r="F834" s="49"/>
      <c r="G834" s="1"/>
      <c r="H834" s="1"/>
      <c r="I834" s="203"/>
      <c r="J834" s="1"/>
      <c r="N834" s="1"/>
    </row>
    <row r="835">
      <c r="C835" s="202"/>
      <c r="D835" s="202"/>
      <c r="F835" s="49"/>
      <c r="G835" s="1"/>
      <c r="H835" s="1"/>
      <c r="I835" s="203"/>
      <c r="J835" s="1"/>
      <c r="N835" s="1"/>
    </row>
    <row r="836">
      <c r="C836" s="202"/>
      <c r="D836" s="202"/>
      <c r="F836" s="49"/>
      <c r="G836" s="1"/>
      <c r="H836" s="1"/>
      <c r="I836" s="203"/>
      <c r="J836" s="1"/>
      <c r="N836" s="1"/>
    </row>
    <row r="837">
      <c r="C837" s="202"/>
      <c r="D837" s="202"/>
      <c r="F837" s="49"/>
      <c r="G837" s="1"/>
      <c r="H837" s="1"/>
      <c r="I837" s="203"/>
      <c r="J837" s="1"/>
      <c r="N837" s="1"/>
    </row>
    <row r="838">
      <c r="C838" s="202"/>
      <c r="D838" s="202"/>
      <c r="F838" s="49"/>
      <c r="G838" s="1"/>
      <c r="H838" s="1"/>
      <c r="I838" s="203"/>
      <c r="J838" s="1"/>
      <c r="N838" s="1"/>
    </row>
    <row r="839">
      <c r="C839" s="202"/>
      <c r="D839" s="202"/>
      <c r="F839" s="49"/>
      <c r="G839" s="1"/>
      <c r="H839" s="1"/>
      <c r="I839" s="203"/>
      <c r="J839" s="1"/>
      <c r="N839" s="1"/>
    </row>
    <row r="840">
      <c r="C840" s="202"/>
      <c r="D840" s="202"/>
      <c r="F840" s="49"/>
      <c r="G840" s="1"/>
      <c r="H840" s="1"/>
      <c r="I840" s="203"/>
      <c r="J840" s="1"/>
      <c r="N840" s="1"/>
    </row>
    <row r="841">
      <c r="C841" s="202"/>
      <c r="D841" s="202"/>
      <c r="F841" s="49"/>
      <c r="G841" s="1"/>
      <c r="H841" s="1"/>
      <c r="I841" s="203"/>
      <c r="J841" s="1"/>
      <c r="N841" s="1"/>
    </row>
    <row r="842">
      <c r="C842" s="202"/>
      <c r="D842" s="202"/>
      <c r="F842" s="49"/>
      <c r="G842" s="1"/>
      <c r="H842" s="1"/>
      <c r="I842" s="203"/>
      <c r="J842" s="1"/>
      <c r="N842" s="1"/>
    </row>
    <row r="843">
      <c r="C843" s="202"/>
      <c r="D843" s="202"/>
      <c r="F843" s="49"/>
      <c r="G843" s="1"/>
      <c r="H843" s="1"/>
      <c r="I843" s="203"/>
      <c r="J843" s="1"/>
      <c r="N843" s="1"/>
    </row>
    <row r="844">
      <c r="C844" s="202"/>
      <c r="D844" s="202"/>
      <c r="F844" s="49"/>
      <c r="G844" s="1"/>
      <c r="H844" s="1"/>
      <c r="I844" s="203"/>
      <c r="J844" s="1"/>
      <c r="N844" s="1"/>
    </row>
    <row r="845">
      <c r="C845" s="202"/>
      <c r="D845" s="202"/>
      <c r="F845" s="49"/>
      <c r="G845" s="1"/>
      <c r="H845" s="1"/>
      <c r="I845" s="203"/>
      <c r="J845" s="1"/>
      <c r="N845" s="1"/>
    </row>
    <row r="846">
      <c r="C846" s="202"/>
      <c r="D846" s="202"/>
      <c r="F846" s="49"/>
      <c r="G846" s="1"/>
      <c r="H846" s="1"/>
      <c r="I846" s="203"/>
      <c r="J846" s="1"/>
      <c r="N846" s="1"/>
    </row>
    <row r="847">
      <c r="C847" s="202"/>
      <c r="D847" s="202"/>
      <c r="F847" s="49"/>
      <c r="G847" s="1"/>
      <c r="H847" s="1"/>
      <c r="I847" s="203"/>
      <c r="J847" s="1"/>
      <c r="N847" s="1"/>
    </row>
    <row r="848">
      <c r="C848" s="202"/>
      <c r="D848" s="202"/>
      <c r="F848" s="49"/>
      <c r="G848" s="1"/>
      <c r="H848" s="1"/>
      <c r="I848" s="203"/>
      <c r="J848" s="1"/>
      <c r="N848" s="1"/>
    </row>
    <row r="849">
      <c r="C849" s="202"/>
      <c r="D849" s="202"/>
      <c r="F849" s="49"/>
      <c r="G849" s="1"/>
      <c r="H849" s="1"/>
      <c r="I849" s="203"/>
      <c r="J849" s="1"/>
      <c r="N849" s="1"/>
    </row>
    <row r="850">
      <c r="C850" s="202"/>
      <c r="D850" s="202"/>
      <c r="F850" s="49"/>
      <c r="G850" s="1"/>
      <c r="H850" s="1"/>
      <c r="I850" s="203"/>
      <c r="J850" s="1"/>
      <c r="N850" s="1"/>
    </row>
    <row r="851">
      <c r="C851" s="202"/>
      <c r="D851" s="202"/>
      <c r="F851" s="49"/>
      <c r="G851" s="1"/>
      <c r="H851" s="1"/>
      <c r="I851" s="203"/>
      <c r="J851" s="1"/>
      <c r="N851" s="1"/>
    </row>
    <row r="852">
      <c r="C852" s="202"/>
      <c r="D852" s="202"/>
      <c r="F852" s="49"/>
      <c r="G852" s="1"/>
      <c r="H852" s="1"/>
      <c r="I852" s="203"/>
      <c r="J852" s="1"/>
      <c r="N852" s="1"/>
    </row>
    <row r="853">
      <c r="C853" s="202"/>
      <c r="D853" s="202"/>
      <c r="F853" s="49"/>
      <c r="G853" s="1"/>
      <c r="H853" s="1"/>
      <c r="I853" s="203"/>
      <c r="J853" s="1"/>
      <c r="N853" s="1"/>
    </row>
    <row r="854">
      <c r="C854" s="202"/>
      <c r="D854" s="202"/>
      <c r="F854" s="49"/>
      <c r="G854" s="1"/>
      <c r="H854" s="1"/>
      <c r="I854" s="203"/>
      <c r="J854" s="1"/>
      <c r="N854" s="1"/>
    </row>
    <row r="855">
      <c r="C855" s="202"/>
      <c r="D855" s="202"/>
      <c r="F855" s="49"/>
      <c r="G855" s="1"/>
      <c r="H855" s="1"/>
      <c r="I855" s="203"/>
      <c r="J855" s="1"/>
      <c r="N855" s="1"/>
    </row>
    <row r="856">
      <c r="C856" s="202"/>
      <c r="D856" s="202"/>
      <c r="F856" s="49"/>
      <c r="G856" s="1"/>
      <c r="H856" s="1"/>
      <c r="I856" s="203"/>
      <c r="J856" s="1"/>
      <c r="N856" s="1"/>
    </row>
    <row r="857">
      <c r="C857" s="202"/>
      <c r="D857" s="202"/>
      <c r="F857" s="49"/>
      <c r="G857" s="1"/>
      <c r="H857" s="1"/>
      <c r="I857" s="203"/>
      <c r="J857" s="1"/>
      <c r="N857" s="1"/>
    </row>
    <row r="858">
      <c r="C858" s="202"/>
      <c r="D858" s="202"/>
      <c r="F858" s="49"/>
      <c r="G858" s="1"/>
      <c r="H858" s="1"/>
      <c r="I858" s="203"/>
      <c r="J858" s="1"/>
      <c r="N858" s="1"/>
    </row>
    <row r="859">
      <c r="C859" s="202"/>
      <c r="D859" s="202"/>
      <c r="F859" s="49"/>
      <c r="G859" s="1"/>
      <c r="H859" s="1"/>
      <c r="I859" s="203"/>
      <c r="J859" s="1"/>
      <c r="N859" s="1"/>
    </row>
    <row r="860">
      <c r="C860" s="202"/>
      <c r="D860" s="202"/>
      <c r="F860" s="49"/>
      <c r="G860" s="1"/>
      <c r="H860" s="1"/>
      <c r="I860" s="203"/>
      <c r="J860" s="1"/>
      <c r="N860" s="1"/>
    </row>
    <row r="861">
      <c r="C861" s="202"/>
      <c r="D861" s="202"/>
      <c r="F861" s="49"/>
      <c r="G861" s="1"/>
      <c r="H861" s="1"/>
      <c r="I861" s="203"/>
      <c r="J861" s="1"/>
      <c r="N861" s="1"/>
    </row>
    <row r="862">
      <c r="C862" s="202"/>
      <c r="D862" s="202"/>
      <c r="F862" s="49"/>
      <c r="G862" s="1"/>
      <c r="H862" s="1"/>
      <c r="I862" s="203"/>
      <c r="J862" s="1"/>
      <c r="N862" s="1"/>
    </row>
    <row r="863">
      <c r="C863" s="202"/>
      <c r="D863" s="202"/>
      <c r="F863" s="49"/>
      <c r="G863" s="1"/>
      <c r="H863" s="1"/>
      <c r="I863" s="203"/>
      <c r="J863" s="1"/>
      <c r="N863" s="1"/>
    </row>
    <row r="864">
      <c r="C864" s="202"/>
      <c r="D864" s="202"/>
      <c r="F864" s="49"/>
      <c r="G864" s="1"/>
      <c r="H864" s="1"/>
      <c r="I864" s="203"/>
      <c r="J864" s="1"/>
      <c r="N864" s="1"/>
    </row>
    <row r="865">
      <c r="C865" s="202"/>
      <c r="D865" s="202"/>
      <c r="F865" s="49"/>
      <c r="G865" s="1"/>
      <c r="H865" s="1"/>
      <c r="I865" s="203"/>
      <c r="J865" s="1"/>
      <c r="N865" s="1"/>
    </row>
    <row r="866">
      <c r="C866" s="202"/>
      <c r="D866" s="202"/>
      <c r="F866" s="49"/>
      <c r="G866" s="1"/>
      <c r="H866" s="1"/>
      <c r="I866" s="203"/>
      <c r="J866" s="1"/>
      <c r="N866" s="1"/>
    </row>
    <row r="867">
      <c r="C867" s="202"/>
      <c r="D867" s="202"/>
      <c r="F867" s="49"/>
      <c r="G867" s="1"/>
      <c r="H867" s="1"/>
      <c r="I867" s="203"/>
      <c r="J867" s="1"/>
      <c r="N867" s="1"/>
    </row>
    <row r="868">
      <c r="C868" s="202"/>
      <c r="D868" s="202"/>
      <c r="F868" s="49"/>
      <c r="G868" s="1"/>
      <c r="H868" s="1"/>
      <c r="I868" s="203"/>
      <c r="J868" s="1"/>
      <c r="N868" s="1"/>
    </row>
    <row r="869">
      <c r="C869" s="202"/>
      <c r="D869" s="202"/>
      <c r="F869" s="49"/>
      <c r="G869" s="1"/>
      <c r="H869" s="1"/>
      <c r="I869" s="203"/>
      <c r="J869" s="1"/>
      <c r="N869" s="1"/>
    </row>
    <row r="870">
      <c r="C870" s="202"/>
      <c r="D870" s="202"/>
      <c r="F870" s="49"/>
      <c r="G870" s="1"/>
      <c r="H870" s="1"/>
      <c r="I870" s="203"/>
      <c r="J870" s="1"/>
      <c r="N870" s="1"/>
    </row>
    <row r="871">
      <c r="C871" s="202"/>
      <c r="D871" s="202"/>
      <c r="F871" s="49"/>
      <c r="G871" s="1"/>
      <c r="H871" s="1"/>
      <c r="I871" s="203"/>
      <c r="J871" s="1"/>
      <c r="N871" s="1"/>
    </row>
    <row r="872">
      <c r="C872" s="202"/>
      <c r="D872" s="202"/>
      <c r="F872" s="49"/>
      <c r="G872" s="1"/>
      <c r="H872" s="1"/>
      <c r="I872" s="203"/>
      <c r="J872" s="1"/>
      <c r="N872" s="1"/>
    </row>
    <row r="873">
      <c r="C873" s="202"/>
      <c r="D873" s="202"/>
      <c r="F873" s="49"/>
      <c r="G873" s="1"/>
      <c r="H873" s="1"/>
      <c r="I873" s="203"/>
      <c r="J873" s="1"/>
      <c r="N873" s="1"/>
    </row>
    <row r="874">
      <c r="C874" s="202"/>
      <c r="D874" s="202"/>
      <c r="F874" s="49"/>
      <c r="G874" s="1"/>
      <c r="H874" s="1"/>
      <c r="I874" s="203"/>
      <c r="J874" s="1"/>
      <c r="N874" s="1"/>
    </row>
    <row r="875">
      <c r="C875" s="202"/>
      <c r="D875" s="202"/>
      <c r="F875" s="49"/>
      <c r="G875" s="1"/>
      <c r="H875" s="1"/>
      <c r="I875" s="203"/>
      <c r="J875" s="1"/>
      <c r="N875" s="1"/>
    </row>
    <row r="876">
      <c r="C876" s="202"/>
      <c r="D876" s="202"/>
      <c r="F876" s="49"/>
      <c r="G876" s="1"/>
      <c r="H876" s="1"/>
      <c r="I876" s="203"/>
      <c r="J876" s="1"/>
      <c r="N876" s="1"/>
    </row>
    <row r="877">
      <c r="C877" s="202"/>
      <c r="D877" s="202"/>
      <c r="F877" s="49"/>
      <c r="G877" s="1"/>
      <c r="H877" s="1"/>
      <c r="I877" s="203"/>
      <c r="J877" s="1"/>
      <c r="N877" s="1"/>
    </row>
    <row r="878">
      <c r="C878" s="202"/>
      <c r="D878" s="202"/>
      <c r="F878" s="49"/>
      <c r="G878" s="1"/>
      <c r="H878" s="1"/>
      <c r="I878" s="203"/>
      <c r="J878" s="1"/>
      <c r="N878" s="1"/>
    </row>
    <row r="879">
      <c r="C879" s="202"/>
      <c r="D879" s="202"/>
      <c r="F879" s="49"/>
      <c r="G879" s="1"/>
      <c r="H879" s="1"/>
      <c r="I879" s="203"/>
      <c r="J879" s="1"/>
      <c r="N879" s="1"/>
    </row>
    <row r="880">
      <c r="C880" s="202"/>
      <c r="D880" s="202"/>
      <c r="F880" s="49"/>
      <c r="G880" s="1"/>
      <c r="H880" s="1"/>
      <c r="I880" s="203"/>
      <c r="J880" s="1"/>
      <c r="N880" s="1"/>
    </row>
    <row r="881">
      <c r="C881" s="202"/>
      <c r="D881" s="202"/>
      <c r="F881" s="49"/>
      <c r="G881" s="1"/>
      <c r="H881" s="1"/>
      <c r="I881" s="203"/>
      <c r="J881" s="1"/>
      <c r="N881" s="1"/>
    </row>
    <row r="882">
      <c r="C882" s="202"/>
      <c r="D882" s="202"/>
      <c r="F882" s="49"/>
      <c r="G882" s="1"/>
      <c r="H882" s="1"/>
      <c r="I882" s="203"/>
      <c r="J882" s="1"/>
      <c r="N882" s="1"/>
    </row>
    <row r="883">
      <c r="C883" s="202"/>
      <c r="D883" s="202"/>
      <c r="F883" s="49"/>
      <c r="G883" s="1"/>
      <c r="H883" s="1"/>
      <c r="I883" s="203"/>
      <c r="J883" s="1"/>
      <c r="N883" s="1"/>
    </row>
    <row r="884">
      <c r="C884" s="202"/>
      <c r="D884" s="202"/>
      <c r="F884" s="49"/>
      <c r="G884" s="1"/>
      <c r="H884" s="1"/>
      <c r="I884" s="203"/>
      <c r="J884" s="1"/>
      <c r="N884" s="1"/>
    </row>
    <row r="885">
      <c r="C885" s="202"/>
      <c r="D885" s="202"/>
      <c r="F885" s="49"/>
      <c r="G885" s="1"/>
      <c r="H885" s="1"/>
      <c r="I885" s="203"/>
      <c r="J885" s="1"/>
      <c r="N885" s="1"/>
    </row>
    <row r="886">
      <c r="C886" s="202"/>
      <c r="D886" s="202"/>
      <c r="F886" s="49"/>
      <c r="G886" s="1"/>
      <c r="H886" s="1"/>
      <c r="I886" s="203"/>
      <c r="J886" s="1"/>
      <c r="N886" s="1"/>
    </row>
    <row r="887">
      <c r="C887" s="202"/>
      <c r="D887" s="202"/>
      <c r="F887" s="49"/>
      <c r="G887" s="1"/>
      <c r="H887" s="1"/>
      <c r="I887" s="203"/>
      <c r="J887" s="1"/>
      <c r="N887" s="1"/>
    </row>
    <row r="888">
      <c r="C888" s="202"/>
      <c r="D888" s="202"/>
      <c r="F888" s="49"/>
      <c r="G888" s="1"/>
      <c r="H888" s="1"/>
      <c r="I888" s="203"/>
      <c r="J888" s="1"/>
      <c r="N888" s="1"/>
    </row>
    <row r="889">
      <c r="C889" s="202"/>
      <c r="D889" s="202"/>
      <c r="F889" s="49"/>
      <c r="G889" s="1"/>
      <c r="H889" s="1"/>
      <c r="I889" s="203"/>
      <c r="J889" s="1"/>
      <c r="N889" s="1"/>
    </row>
    <row r="890">
      <c r="C890" s="202"/>
      <c r="D890" s="202"/>
      <c r="F890" s="49"/>
      <c r="G890" s="1"/>
      <c r="H890" s="1"/>
      <c r="I890" s="203"/>
      <c r="J890" s="1"/>
      <c r="N890" s="1"/>
    </row>
    <row r="891">
      <c r="C891" s="202"/>
      <c r="D891" s="202"/>
      <c r="F891" s="49"/>
      <c r="G891" s="1"/>
      <c r="H891" s="1"/>
      <c r="I891" s="203"/>
      <c r="J891" s="1"/>
      <c r="N891" s="1"/>
    </row>
    <row r="892">
      <c r="C892" s="202"/>
      <c r="D892" s="202"/>
      <c r="F892" s="49"/>
      <c r="G892" s="1"/>
      <c r="H892" s="1"/>
      <c r="I892" s="203"/>
      <c r="J892" s="1"/>
      <c r="N892" s="1"/>
    </row>
    <row r="893">
      <c r="C893" s="202"/>
      <c r="D893" s="202"/>
      <c r="F893" s="49"/>
      <c r="G893" s="1"/>
      <c r="H893" s="1"/>
      <c r="I893" s="203"/>
      <c r="J893" s="1"/>
      <c r="N893" s="1"/>
    </row>
    <row r="894">
      <c r="C894" s="202"/>
      <c r="D894" s="202"/>
      <c r="F894" s="49"/>
      <c r="G894" s="1"/>
      <c r="H894" s="1"/>
      <c r="I894" s="203"/>
      <c r="J894" s="1"/>
      <c r="N894" s="1"/>
    </row>
    <row r="895">
      <c r="C895" s="202"/>
      <c r="D895" s="202"/>
      <c r="F895" s="49"/>
      <c r="G895" s="1"/>
      <c r="H895" s="1"/>
      <c r="I895" s="203"/>
      <c r="J895" s="1"/>
      <c r="N895" s="1"/>
    </row>
    <row r="896">
      <c r="C896" s="202"/>
      <c r="D896" s="202"/>
      <c r="F896" s="49"/>
      <c r="G896" s="1"/>
      <c r="H896" s="1"/>
      <c r="I896" s="203"/>
      <c r="J896" s="1"/>
      <c r="N896" s="1"/>
    </row>
    <row r="897">
      <c r="C897" s="202"/>
      <c r="D897" s="202"/>
      <c r="F897" s="49"/>
      <c r="G897" s="1"/>
      <c r="H897" s="1"/>
      <c r="I897" s="203"/>
      <c r="J897" s="1"/>
      <c r="N897" s="1"/>
    </row>
    <row r="898">
      <c r="C898" s="202"/>
      <c r="D898" s="202"/>
      <c r="F898" s="49"/>
      <c r="G898" s="1"/>
      <c r="H898" s="1"/>
      <c r="I898" s="203"/>
      <c r="J898" s="1"/>
      <c r="N898" s="1"/>
    </row>
    <row r="899">
      <c r="C899" s="202"/>
      <c r="D899" s="202"/>
      <c r="F899" s="49"/>
      <c r="G899" s="1"/>
      <c r="H899" s="1"/>
      <c r="I899" s="203"/>
      <c r="J899" s="1"/>
      <c r="N899" s="1"/>
    </row>
    <row r="900">
      <c r="C900" s="202"/>
      <c r="D900" s="202"/>
      <c r="F900" s="49"/>
      <c r="G900" s="1"/>
      <c r="H900" s="1"/>
      <c r="I900" s="203"/>
      <c r="J900" s="1"/>
      <c r="N900" s="1"/>
    </row>
    <row r="901">
      <c r="C901" s="202"/>
      <c r="D901" s="202"/>
      <c r="F901" s="49"/>
      <c r="G901" s="1"/>
      <c r="H901" s="1"/>
      <c r="I901" s="203"/>
      <c r="J901" s="1"/>
      <c r="N901" s="1"/>
    </row>
    <row r="902">
      <c r="C902" s="202"/>
      <c r="D902" s="202"/>
      <c r="F902" s="49"/>
      <c r="G902" s="1"/>
      <c r="H902" s="1"/>
      <c r="I902" s="203"/>
      <c r="J902" s="1"/>
      <c r="N902" s="1"/>
    </row>
    <row r="903">
      <c r="C903" s="202"/>
      <c r="D903" s="202"/>
      <c r="F903" s="49"/>
      <c r="G903" s="1"/>
      <c r="H903" s="1"/>
      <c r="I903" s="203"/>
      <c r="J903" s="1"/>
      <c r="N903" s="1"/>
    </row>
    <row r="904">
      <c r="C904" s="202"/>
      <c r="D904" s="202"/>
      <c r="F904" s="49"/>
      <c r="G904" s="1"/>
      <c r="H904" s="1"/>
      <c r="I904" s="203"/>
      <c r="J904" s="1"/>
      <c r="N904" s="1"/>
    </row>
    <row r="905">
      <c r="C905" s="202"/>
      <c r="D905" s="202"/>
      <c r="F905" s="49"/>
      <c r="G905" s="1"/>
      <c r="H905" s="1"/>
      <c r="I905" s="203"/>
      <c r="J905" s="1"/>
      <c r="N905" s="1"/>
    </row>
    <row r="906">
      <c r="C906" s="202"/>
      <c r="D906" s="202"/>
      <c r="F906" s="49"/>
      <c r="G906" s="1"/>
      <c r="H906" s="1"/>
      <c r="I906" s="203"/>
      <c r="J906" s="1"/>
      <c r="N906" s="1"/>
    </row>
    <row r="907">
      <c r="C907" s="202"/>
      <c r="D907" s="202"/>
      <c r="F907" s="49"/>
      <c r="G907" s="1"/>
      <c r="H907" s="1"/>
      <c r="I907" s="203"/>
      <c r="J907" s="1"/>
      <c r="N907" s="1"/>
    </row>
    <row r="908">
      <c r="C908" s="202"/>
      <c r="D908" s="202"/>
      <c r="F908" s="49"/>
      <c r="G908" s="1"/>
      <c r="H908" s="1"/>
      <c r="I908" s="203"/>
      <c r="J908" s="1"/>
      <c r="N908" s="1"/>
    </row>
    <row r="909">
      <c r="C909" s="202"/>
      <c r="D909" s="202"/>
      <c r="F909" s="49"/>
      <c r="G909" s="1"/>
      <c r="H909" s="1"/>
      <c r="I909" s="203"/>
      <c r="J909" s="1"/>
      <c r="N909" s="1"/>
    </row>
    <row r="910">
      <c r="C910" s="202"/>
      <c r="D910" s="202"/>
      <c r="F910" s="49"/>
      <c r="G910" s="1"/>
      <c r="H910" s="1"/>
      <c r="I910" s="203"/>
      <c r="J910" s="1"/>
      <c r="N910" s="1"/>
    </row>
    <row r="911">
      <c r="C911" s="202"/>
      <c r="D911" s="202"/>
      <c r="F911" s="49"/>
      <c r="G911" s="1"/>
      <c r="H911" s="1"/>
      <c r="I911" s="203"/>
      <c r="J911" s="1"/>
      <c r="N911" s="1"/>
    </row>
    <row r="912">
      <c r="C912" s="202"/>
      <c r="D912" s="202"/>
      <c r="F912" s="49"/>
      <c r="G912" s="1"/>
      <c r="H912" s="1"/>
      <c r="I912" s="203"/>
      <c r="J912" s="1"/>
      <c r="N912" s="1"/>
    </row>
    <row r="913">
      <c r="C913" s="202"/>
      <c r="D913" s="202"/>
      <c r="F913" s="49"/>
      <c r="G913" s="1"/>
      <c r="H913" s="1"/>
      <c r="I913" s="203"/>
      <c r="J913" s="1"/>
      <c r="N913" s="1"/>
    </row>
    <row r="914">
      <c r="C914" s="202"/>
      <c r="D914" s="202"/>
      <c r="F914" s="49"/>
      <c r="G914" s="1"/>
      <c r="H914" s="1"/>
      <c r="I914" s="203"/>
      <c r="J914" s="1"/>
      <c r="N914" s="1"/>
    </row>
    <row r="915">
      <c r="C915" s="202"/>
      <c r="D915" s="202"/>
      <c r="F915" s="49"/>
      <c r="G915" s="1"/>
      <c r="H915" s="1"/>
      <c r="I915" s="203"/>
      <c r="J915" s="1"/>
      <c r="N915" s="1"/>
    </row>
    <row r="916">
      <c r="C916" s="202"/>
      <c r="D916" s="202"/>
      <c r="F916" s="49"/>
      <c r="G916" s="1"/>
      <c r="H916" s="1"/>
      <c r="I916" s="203"/>
      <c r="J916" s="1"/>
      <c r="N916" s="1"/>
    </row>
    <row r="917">
      <c r="C917" s="202"/>
      <c r="D917" s="202"/>
      <c r="F917" s="49"/>
      <c r="G917" s="1"/>
      <c r="H917" s="1"/>
      <c r="I917" s="203"/>
      <c r="J917" s="1"/>
      <c r="N917" s="1"/>
    </row>
    <row r="918">
      <c r="C918" s="202"/>
      <c r="D918" s="202"/>
      <c r="F918" s="49"/>
      <c r="G918" s="1"/>
      <c r="H918" s="1"/>
      <c r="I918" s="203"/>
      <c r="J918" s="1"/>
      <c r="N918" s="1"/>
    </row>
    <row r="919">
      <c r="C919" s="202"/>
      <c r="D919" s="202"/>
      <c r="F919" s="49"/>
      <c r="G919" s="1"/>
      <c r="H919" s="1"/>
      <c r="I919" s="203"/>
      <c r="J919" s="1"/>
      <c r="N919" s="1"/>
    </row>
    <row r="920">
      <c r="C920" s="202"/>
      <c r="D920" s="202"/>
      <c r="F920" s="49"/>
      <c r="G920" s="1"/>
      <c r="H920" s="1"/>
      <c r="I920" s="203"/>
      <c r="J920" s="1"/>
      <c r="N920" s="1"/>
    </row>
    <row r="921">
      <c r="C921" s="202"/>
      <c r="D921" s="202"/>
      <c r="F921" s="49"/>
      <c r="G921" s="1"/>
      <c r="H921" s="1"/>
      <c r="I921" s="203"/>
      <c r="J921" s="1"/>
      <c r="N921" s="1"/>
    </row>
    <row r="922">
      <c r="C922" s="202"/>
      <c r="D922" s="202"/>
      <c r="F922" s="49"/>
      <c r="G922" s="1"/>
      <c r="H922" s="1"/>
      <c r="I922" s="203"/>
      <c r="J922" s="1"/>
      <c r="N922" s="1"/>
    </row>
    <row r="923">
      <c r="C923" s="202"/>
      <c r="D923" s="202"/>
      <c r="F923" s="49"/>
      <c r="G923" s="1"/>
      <c r="H923" s="1"/>
      <c r="I923" s="203"/>
      <c r="J923" s="1"/>
      <c r="N923" s="1"/>
    </row>
    <row r="924">
      <c r="C924" s="202"/>
      <c r="D924" s="202"/>
      <c r="F924" s="49"/>
      <c r="G924" s="1"/>
      <c r="H924" s="1"/>
      <c r="I924" s="203"/>
      <c r="J924" s="1"/>
      <c r="N924" s="1"/>
    </row>
    <row r="925">
      <c r="C925" s="202"/>
      <c r="D925" s="202"/>
      <c r="F925" s="49"/>
      <c r="G925" s="1"/>
      <c r="H925" s="1"/>
      <c r="I925" s="203"/>
      <c r="J925" s="1"/>
      <c r="N925" s="1"/>
    </row>
    <row r="926">
      <c r="C926" s="202"/>
      <c r="D926" s="202"/>
      <c r="F926" s="49"/>
      <c r="G926" s="1"/>
      <c r="H926" s="1"/>
      <c r="I926" s="203"/>
      <c r="J926" s="1"/>
      <c r="N926" s="1"/>
    </row>
    <row r="927">
      <c r="C927" s="202"/>
      <c r="D927" s="202"/>
      <c r="F927" s="49"/>
      <c r="G927" s="1"/>
      <c r="H927" s="1"/>
      <c r="I927" s="203"/>
      <c r="J927" s="1"/>
      <c r="N927" s="1"/>
    </row>
    <row r="928">
      <c r="C928" s="202"/>
      <c r="D928" s="202"/>
      <c r="F928" s="49"/>
      <c r="G928" s="1"/>
      <c r="H928" s="1"/>
      <c r="I928" s="203"/>
      <c r="J928" s="1"/>
      <c r="N928" s="1"/>
    </row>
    <row r="929">
      <c r="C929" s="202"/>
      <c r="D929" s="202"/>
      <c r="F929" s="49"/>
      <c r="G929" s="1"/>
      <c r="H929" s="1"/>
      <c r="I929" s="203"/>
      <c r="J929" s="1"/>
      <c r="N929" s="1"/>
    </row>
    <row r="930">
      <c r="C930" s="202"/>
      <c r="D930" s="202"/>
      <c r="F930" s="49"/>
      <c r="G930" s="1"/>
      <c r="H930" s="1"/>
      <c r="I930" s="203"/>
      <c r="J930" s="1"/>
      <c r="N930" s="1"/>
    </row>
    <row r="931">
      <c r="C931" s="202"/>
      <c r="D931" s="202"/>
      <c r="F931" s="49"/>
      <c r="G931" s="1"/>
      <c r="H931" s="1"/>
      <c r="I931" s="203"/>
      <c r="J931" s="1"/>
      <c r="N931" s="1"/>
    </row>
    <row r="932">
      <c r="C932" s="202"/>
      <c r="D932" s="202"/>
      <c r="F932" s="49"/>
      <c r="G932" s="1"/>
      <c r="H932" s="1"/>
      <c r="I932" s="203"/>
      <c r="J932" s="1"/>
      <c r="N932" s="1"/>
    </row>
    <row r="933">
      <c r="C933" s="202"/>
      <c r="D933" s="202"/>
      <c r="F933" s="49"/>
      <c r="G933" s="1"/>
      <c r="H933" s="1"/>
      <c r="I933" s="203"/>
      <c r="J933" s="1"/>
      <c r="N933" s="1"/>
    </row>
    <row r="934">
      <c r="C934" s="202"/>
      <c r="D934" s="202"/>
      <c r="F934" s="49"/>
      <c r="G934" s="1"/>
      <c r="H934" s="1"/>
      <c r="I934" s="203"/>
      <c r="J934" s="1"/>
      <c r="N934" s="1"/>
    </row>
    <row r="935">
      <c r="C935" s="202"/>
      <c r="D935" s="202"/>
      <c r="F935" s="49"/>
      <c r="G935" s="1"/>
      <c r="H935" s="1"/>
      <c r="I935" s="203"/>
      <c r="J935" s="1"/>
      <c r="N935" s="1"/>
    </row>
    <row r="936">
      <c r="C936" s="202"/>
      <c r="D936" s="202"/>
      <c r="F936" s="49"/>
      <c r="G936" s="1"/>
      <c r="H936" s="1"/>
      <c r="I936" s="203"/>
      <c r="J936" s="1"/>
      <c r="N936" s="1"/>
    </row>
    <row r="937">
      <c r="C937" s="202"/>
      <c r="D937" s="202"/>
      <c r="F937" s="49"/>
      <c r="G937" s="1"/>
      <c r="H937" s="1"/>
      <c r="I937" s="203"/>
      <c r="J937" s="1"/>
      <c r="N937" s="1"/>
    </row>
    <row r="938">
      <c r="C938" s="202"/>
      <c r="D938" s="202"/>
      <c r="F938" s="49"/>
      <c r="G938" s="1"/>
      <c r="H938" s="1"/>
      <c r="I938" s="203"/>
      <c r="J938" s="1"/>
      <c r="N938" s="1"/>
    </row>
    <row r="939">
      <c r="C939" s="202"/>
      <c r="D939" s="202"/>
      <c r="F939" s="49"/>
      <c r="G939" s="1"/>
      <c r="H939" s="1"/>
      <c r="I939" s="203"/>
      <c r="J939" s="1"/>
      <c r="N939" s="1"/>
    </row>
    <row r="940">
      <c r="C940" s="202"/>
      <c r="D940" s="202"/>
      <c r="F940" s="49"/>
      <c r="G940" s="1"/>
      <c r="H940" s="1"/>
      <c r="I940" s="203"/>
      <c r="J940" s="1"/>
      <c r="N940" s="1"/>
    </row>
    <row r="941">
      <c r="C941" s="202"/>
      <c r="D941" s="202"/>
      <c r="F941" s="49"/>
      <c r="G941" s="1"/>
      <c r="H941" s="1"/>
      <c r="I941" s="203"/>
      <c r="J941" s="1"/>
      <c r="N941" s="1"/>
    </row>
    <row r="942">
      <c r="C942" s="202"/>
      <c r="D942" s="202"/>
      <c r="F942" s="49"/>
      <c r="G942" s="1"/>
      <c r="H942" s="1"/>
      <c r="I942" s="203"/>
      <c r="J942" s="1"/>
      <c r="N942" s="1"/>
    </row>
    <row r="943">
      <c r="C943" s="202"/>
      <c r="D943" s="202"/>
      <c r="F943" s="49"/>
      <c r="G943" s="1"/>
      <c r="H943" s="1"/>
      <c r="I943" s="203"/>
      <c r="J943" s="1"/>
      <c r="N943" s="1"/>
    </row>
    <row r="944">
      <c r="C944" s="202"/>
      <c r="D944" s="202"/>
      <c r="F944" s="49"/>
      <c r="G944" s="1"/>
      <c r="H944" s="1"/>
      <c r="I944" s="203"/>
      <c r="J944" s="1"/>
      <c r="N944" s="1"/>
    </row>
    <row r="945">
      <c r="C945" s="202"/>
      <c r="D945" s="202"/>
      <c r="F945" s="49"/>
      <c r="G945" s="1"/>
      <c r="H945" s="1"/>
      <c r="I945" s="203"/>
      <c r="J945" s="1"/>
      <c r="N945" s="1"/>
    </row>
    <row r="946">
      <c r="C946" s="202"/>
      <c r="D946" s="202"/>
      <c r="F946" s="49"/>
      <c r="G946" s="1"/>
      <c r="H946" s="1"/>
      <c r="I946" s="203"/>
      <c r="J946" s="1"/>
      <c r="N946" s="1"/>
    </row>
    <row r="947">
      <c r="C947" s="202"/>
      <c r="D947" s="202"/>
      <c r="F947" s="49"/>
      <c r="G947" s="1"/>
      <c r="H947" s="1"/>
      <c r="I947" s="203"/>
      <c r="J947" s="1"/>
      <c r="N947" s="1"/>
    </row>
    <row r="948">
      <c r="C948" s="202"/>
      <c r="D948" s="202"/>
      <c r="F948" s="49"/>
      <c r="G948" s="1"/>
      <c r="H948" s="1"/>
      <c r="I948" s="203"/>
      <c r="J948" s="1"/>
      <c r="N948" s="1"/>
    </row>
    <row r="949">
      <c r="C949" s="202"/>
      <c r="D949" s="202"/>
      <c r="F949" s="49"/>
      <c r="G949" s="1"/>
      <c r="H949" s="1"/>
      <c r="I949" s="203"/>
      <c r="J949" s="1"/>
      <c r="N949" s="1"/>
    </row>
    <row r="950">
      <c r="C950" s="202"/>
      <c r="D950" s="202"/>
      <c r="F950" s="49"/>
      <c r="G950" s="1"/>
      <c r="H950" s="1"/>
      <c r="I950" s="203"/>
      <c r="J950" s="1"/>
      <c r="N950" s="1"/>
    </row>
    <row r="951">
      <c r="C951" s="202"/>
      <c r="D951" s="202"/>
      <c r="F951" s="49"/>
      <c r="G951" s="1"/>
      <c r="H951" s="1"/>
      <c r="I951" s="203"/>
      <c r="J951" s="1"/>
      <c r="N951" s="1"/>
    </row>
    <row r="952">
      <c r="C952" s="202"/>
      <c r="D952" s="202"/>
      <c r="F952" s="49"/>
      <c r="G952" s="1"/>
      <c r="H952" s="1"/>
      <c r="I952" s="203"/>
      <c r="J952" s="1"/>
      <c r="N952" s="1"/>
    </row>
    <row r="953">
      <c r="C953" s="202"/>
      <c r="D953" s="202"/>
      <c r="F953" s="49"/>
      <c r="G953" s="1"/>
      <c r="H953" s="1"/>
      <c r="I953" s="203"/>
      <c r="J953" s="1"/>
      <c r="N953" s="1"/>
    </row>
    <row r="954">
      <c r="C954" s="202"/>
      <c r="D954" s="202"/>
      <c r="F954" s="49"/>
      <c r="G954" s="1"/>
      <c r="H954" s="1"/>
      <c r="I954" s="203"/>
      <c r="J954" s="1"/>
      <c r="N954" s="1"/>
    </row>
    <row r="955">
      <c r="C955" s="202"/>
      <c r="D955" s="202"/>
      <c r="F955" s="49"/>
      <c r="G955" s="1"/>
      <c r="H955" s="1"/>
      <c r="I955" s="203"/>
      <c r="J955" s="1"/>
      <c r="N955" s="1"/>
    </row>
    <row r="956">
      <c r="C956" s="202"/>
      <c r="D956" s="202"/>
      <c r="F956" s="49"/>
      <c r="G956" s="1"/>
      <c r="H956" s="1"/>
      <c r="I956" s="203"/>
      <c r="J956" s="1"/>
      <c r="N956" s="1"/>
    </row>
    <row r="957">
      <c r="C957" s="202"/>
      <c r="D957" s="202"/>
      <c r="F957" s="49"/>
      <c r="G957" s="1"/>
      <c r="H957" s="1"/>
      <c r="I957" s="203"/>
      <c r="J957" s="1"/>
      <c r="N957" s="1"/>
    </row>
    <row r="958">
      <c r="C958" s="202"/>
      <c r="D958" s="202"/>
      <c r="F958" s="49"/>
      <c r="G958" s="1"/>
      <c r="H958" s="1"/>
      <c r="I958" s="203"/>
      <c r="J958" s="1"/>
      <c r="N958" s="1"/>
    </row>
    <row r="959">
      <c r="C959" s="202"/>
      <c r="D959" s="202"/>
      <c r="F959" s="49"/>
      <c r="G959" s="1"/>
      <c r="H959" s="1"/>
      <c r="I959" s="203"/>
      <c r="J959" s="1"/>
      <c r="N959" s="1"/>
    </row>
    <row r="960">
      <c r="C960" s="202"/>
      <c r="D960" s="202"/>
      <c r="F960" s="49"/>
      <c r="G960" s="1"/>
      <c r="H960" s="1"/>
      <c r="I960" s="203"/>
      <c r="J960" s="1"/>
      <c r="N960" s="1"/>
    </row>
    <row r="961">
      <c r="C961" s="202"/>
      <c r="D961" s="202"/>
      <c r="F961" s="49"/>
      <c r="G961" s="1"/>
      <c r="H961" s="1"/>
      <c r="I961" s="203"/>
      <c r="J961" s="1"/>
      <c r="N961" s="1"/>
    </row>
    <row r="962">
      <c r="C962" s="202"/>
      <c r="D962" s="202"/>
      <c r="F962" s="49"/>
      <c r="G962" s="1"/>
      <c r="H962" s="1"/>
      <c r="I962" s="203"/>
      <c r="J962" s="1"/>
      <c r="N962" s="1"/>
    </row>
    <row r="963">
      <c r="C963" s="202"/>
      <c r="D963" s="202"/>
      <c r="F963" s="49"/>
      <c r="G963" s="1"/>
      <c r="H963" s="1"/>
      <c r="I963" s="203"/>
      <c r="J963" s="1"/>
      <c r="N963" s="1"/>
    </row>
    <row r="964">
      <c r="C964" s="202"/>
      <c r="D964" s="202"/>
      <c r="F964" s="49"/>
      <c r="G964" s="1"/>
      <c r="H964" s="1"/>
      <c r="I964" s="203"/>
      <c r="J964" s="1"/>
      <c r="N964" s="1"/>
    </row>
    <row r="965">
      <c r="C965" s="202"/>
      <c r="D965" s="202"/>
      <c r="F965" s="49"/>
      <c r="G965" s="1"/>
      <c r="H965" s="1"/>
      <c r="I965" s="203"/>
      <c r="J965" s="1"/>
      <c r="N965" s="1"/>
    </row>
    <row r="966">
      <c r="C966" s="202"/>
      <c r="D966" s="202"/>
      <c r="F966" s="49"/>
      <c r="G966" s="1"/>
      <c r="H966" s="1"/>
      <c r="I966" s="203"/>
      <c r="J966" s="1"/>
      <c r="N966" s="1"/>
    </row>
    <row r="967">
      <c r="C967" s="202"/>
      <c r="D967" s="202"/>
      <c r="F967" s="49"/>
      <c r="G967" s="1"/>
      <c r="H967" s="1"/>
      <c r="I967" s="203"/>
      <c r="J967" s="1"/>
      <c r="N967" s="1"/>
    </row>
    <row r="968">
      <c r="C968" s="202"/>
      <c r="D968" s="202"/>
      <c r="F968" s="49"/>
      <c r="G968" s="1"/>
      <c r="H968" s="1"/>
      <c r="I968" s="203"/>
      <c r="J968" s="1"/>
      <c r="N968" s="1"/>
    </row>
    <row r="969">
      <c r="C969" s="202"/>
      <c r="D969" s="202"/>
      <c r="F969" s="49"/>
      <c r="G969" s="1"/>
      <c r="H969" s="1"/>
      <c r="I969" s="203"/>
      <c r="J969" s="1"/>
      <c r="N969" s="1"/>
    </row>
    <row r="970">
      <c r="C970" s="202"/>
      <c r="D970" s="202"/>
      <c r="F970" s="49"/>
      <c r="G970" s="1"/>
      <c r="H970" s="1"/>
      <c r="I970" s="203"/>
      <c r="J970" s="1"/>
      <c r="N970" s="1"/>
    </row>
    <row r="971">
      <c r="C971" s="202"/>
      <c r="D971" s="202"/>
      <c r="F971" s="49"/>
      <c r="G971" s="1"/>
      <c r="H971" s="1"/>
      <c r="I971" s="203"/>
      <c r="J971" s="1"/>
      <c r="N971" s="1"/>
    </row>
    <row r="972">
      <c r="C972" s="202"/>
      <c r="D972" s="202"/>
      <c r="F972" s="49"/>
      <c r="G972" s="1"/>
      <c r="H972" s="1"/>
      <c r="I972" s="203"/>
      <c r="J972" s="1"/>
      <c r="N972" s="1"/>
    </row>
    <row r="973">
      <c r="C973" s="202"/>
      <c r="D973" s="202"/>
      <c r="F973" s="49"/>
      <c r="G973" s="1"/>
      <c r="H973" s="1"/>
      <c r="I973" s="203"/>
      <c r="J973" s="1"/>
      <c r="N973" s="1"/>
    </row>
    <row r="974">
      <c r="C974" s="202"/>
      <c r="D974" s="202"/>
      <c r="F974" s="49"/>
      <c r="G974" s="1"/>
      <c r="H974" s="1"/>
      <c r="I974" s="203"/>
      <c r="J974" s="1"/>
      <c r="N974" s="1"/>
    </row>
    <row r="975">
      <c r="C975" s="202"/>
      <c r="D975" s="202"/>
      <c r="F975" s="49"/>
      <c r="G975" s="1"/>
      <c r="H975" s="1"/>
      <c r="I975" s="203"/>
      <c r="J975" s="1"/>
      <c r="N975" s="1"/>
    </row>
    <row r="976">
      <c r="C976" s="202"/>
      <c r="D976" s="202"/>
      <c r="F976" s="49"/>
      <c r="G976" s="1"/>
      <c r="H976" s="1"/>
      <c r="I976" s="203"/>
      <c r="J976" s="1"/>
      <c r="N976" s="1"/>
    </row>
    <row r="977">
      <c r="C977" s="202"/>
      <c r="D977" s="202"/>
      <c r="F977" s="49"/>
      <c r="G977" s="1"/>
      <c r="H977" s="1"/>
      <c r="I977" s="203"/>
      <c r="J977" s="1"/>
      <c r="N977" s="1"/>
    </row>
    <row r="978">
      <c r="C978" s="202"/>
      <c r="D978" s="202"/>
      <c r="F978" s="49"/>
      <c r="G978" s="1"/>
      <c r="H978" s="1"/>
      <c r="I978" s="203"/>
      <c r="J978" s="1"/>
      <c r="N978" s="1"/>
    </row>
    <row r="979">
      <c r="C979" s="202"/>
      <c r="D979" s="202"/>
      <c r="F979" s="49"/>
      <c r="G979" s="1"/>
      <c r="H979" s="1"/>
      <c r="I979" s="203"/>
      <c r="J979" s="1"/>
      <c r="N979" s="1"/>
    </row>
    <row r="980">
      <c r="C980" s="202"/>
      <c r="D980" s="202"/>
      <c r="F980" s="49"/>
      <c r="G980" s="1"/>
      <c r="H980" s="1"/>
      <c r="I980" s="203"/>
      <c r="J980" s="1"/>
      <c r="N980" s="1"/>
    </row>
    <row r="981">
      <c r="C981" s="202"/>
      <c r="D981" s="202"/>
      <c r="F981" s="49"/>
      <c r="G981" s="1"/>
      <c r="H981" s="1"/>
      <c r="I981" s="203"/>
      <c r="J981" s="1"/>
      <c r="N981" s="1"/>
    </row>
    <row r="982">
      <c r="C982" s="202"/>
      <c r="D982" s="202"/>
      <c r="F982" s="49"/>
      <c r="G982" s="1"/>
      <c r="H982" s="1"/>
      <c r="I982" s="203"/>
      <c r="J982" s="1"/>
      <c r="N982" s="1"/>
    </row>
    <row r="983">
      <c r="C983" s="202"/>
      <c r="D983" s="202"/>
      <c r="F983" s="49"/>
      <c r="G983" s="1"/>
      <c r="H983" s="1"/>
      <c r="I983" s="203"/>
      <c r="J983" s="1"/>
      <c r="N983" s="1"/>
    </row>
    <row r="984">
      <c r="C984" s="202"/>
      <c r="D984" s="202"/>
      <c r="F984" s="49"/>
      <c r="G984" s="1"/>
      <c r="H984" s="1"/>
      <c r="I984" s="203"/>
      <c r="J984" s="1"/>
      <c r="N984" s="1"/>
    </row>
    <row r="985">
      <c r="C985" s="202"/>
      <c r="D985" s="202"/>
      <c r="F985" s="49"/>
      <c r="G985" s="1"/>
      <c r="H985" s="1"/>
      <c r="I985" s="203"/>
      <c r="J985" s="1"/>
      <c r="N985" s="1"/>
    </row>
    <row r="986">
      <c r="C986" s="202"/>
      <c r="D986" s="202"/>
      <c r="F986" s="49"/>
      <c r="G986" s="1"/>
      <c r="H986" s="1"/>
      <c r="I986" s="203"/>
      <c r="J986" s="1"/>
      <c r="N986" s="1"/>
    </row>
    <row r="987">
      <c r="C987" s="202"/>
      <c r="D987" s="202"/>
      <c r="F987" s="49"/>
      <c r="G987" s="1"/>
      <c r="H987" s="1"/>
      <c r="I987" s="203"/>
      <c r="J987" s="1"/>
      <c r="N987" s="1"/>
    </row>
    <row r="988">
      <c r="C988" s="202"/>
      <c r="D988" s="202"/>
      <c r="F988" s="49"/>
      <c r="G988" s="1"/>
      <c r="H988" s="1"/>
      <c r="I988" s="203"/>
      <c r="J988" s="1"/>
      <c r="N988" s="1"/>
    </row>
    <row r="989">
      <c r="C989" s="202"/>
      <c r="D989" s="202"/>
      <c r="F989" s="49"/>
      <c r="G989" s="1"/>
      <c r="H989" s="1"/>
      <c r="I989" s="203"/>
      <c r="J989" s="1"/>
      <c r="N989" s="1"/>
    </row>
    <row r="990">
      <c r="C990" s="202"/>
      <c r="D990" s="202"/>
      <c r="F990" s="49"/>
      <c r="G990" s="1"/>
      <c r="H990" s="1"/>
      <c r="I990" s="203"/>
      <c r="J990" s="1"/>
      <c r="N990" s="1"/>
    </row>
    <row r="991">
      <c r="C991" s="202"/>
      <c r="D991" s="202"/>
      <c r="F991" s="49"/>
      <c r="G991" s="1"/>
      <c r="H991" s="1"/>
      <c r="I991" s="203"/>
      <c r="J991" s="1"/>
      <c r="N991" s="1"/>
    </row>
    <row r="992">
      <c r="C992" s="202"/>
      <c r="D992" s="202"/>
      <c r="F992" s="49"/>
      <c r="G992" s="1"/>
      <c r="H992" s="1"/>
      <c r="I992" s="203"/>
      <c r="J992" s="1"/>
      <c r="N992" s="1"/>
    </row>
    <row r="993">
      <c r="C993" s="202"/>
      <c r="D993" s="202"/>
      <c r="F993" s="49"/>
      <c r="G993" s="1"/>
      <c r="H993" s="1"/>
      <c r="I993" s="203"/>
      <c r="J993" s="1"/>
      <c r="N993" s="1"/>
    </row>
    <row r="994">
      <c r="C994" s="202"/>
      <c r="D994" s="202"/>
      <c r="F994" s="49"/>
      <c r="G994" s="1"/>
      <c r="H994" s="1"/>
      <c r="I994" s="203"/>
      <c r="J994" s="1"/>
      <c r="N994" s="1"/>
    </row>
    <row r="995">
      <c r="C995" s="202"/>
      <c r="D995" s="202"/>
      <c r="F995" s="49"/>
      <c r="G995" s="1"/>
      <c r="H995" s="1"/>
      <c r="I995" s="203"/>
      <c r="J995" s="1"/>
      <c r="N995" s="1"/>
    </row>
    <row r="996">
      <c r="C996" s="202"/>
      <c r="D996" s="202"/>
      <c r="F996" s="49"/>
      <c r="G996" s="1"/>
      <c r="H996" s="1"/>
      <c r="I996" s="203"/>
      <c r="J996" s="1"/>
      <c r="N996" s="1"/>
    </row>
    <row r="997">
      <c r="C997" s="202"/>
      <c r="D997" s="202"/>
      <c r="F997" s="49"/>
      <c r="G997" s="1"/>
      <c r="H997" s="1"/>
      <c r="I997" s="203"/>
      <c r="J997" s="1"/>
      <c r="N997" s="1"/>
    </row>
  </sheetData>
  <mergeCells count="40">
    <mergeCell ref="B3:J3"/>
    <mergeCell ref="D4:H4"/>
    <mergeCell ref="N4:AM4"/>
    <mergeCell ref="C7:D7"/>
    <mergeCell ref="C8:D8"/>
    <mergeCell ref="C9:D9"/>
    <mergeCell ref="C10:D10"/>
    <mergeCell ref="C11:D11"/>
    <mergeCell ref="C12:D12"/>
    <mergeCell ref="C13:D13"/>
    <mergeCell ref="C14:D14"/>
    <mergeCell ref="C15:D15"/>
    <mergeCell ref="C16:D16"/>
    <mergeCell ref="C17:D17"/>
    <mergeCell ref="C18:D18"/>
    <mergeCell ref="C19:D19"/>
    <mergeCell ref="C20:D20"/>
    <mergeCell ref="C21:D21"/>
    <mergeCell ref="C22:D22"/>
    <mergeCell ref="C23:D23"/>
    <mergeCell ref="C24:D24"/>
    <mergeCell ref="C25:D25"/>
    <mergeCell ref="C26:D26"/>
    <mergeCell ref="C27:D27"/>
    <mergeCell ref="C28:D28"/>
    <mergeCell ref="C29:D29"/>
    <mergeCell ref="C30:D30"/>
    <mergeCell ref="C31:D31"/>
    <mergeCell ref="C39:D39"/>
    <mergeCell ref="C40:D40"/>
    <mergeCell ref="C41:D41"/>
    <mergeCell ref="C42:D42"/>
    <mergeCell ref="C43:D43"/>
    <mergeCell ref="C32:D32"/>
    <mergeCell ref="C33:D33"/>
    <mergeCell ref="C34:D34"/>
    <mergeCell ref="C35:J35"/>
    <mergeCell ref="C36:D36"/>
    <mergeCell ref="C37:D37"/>
    <mergeCell ref="C38:D38"/>
  </mergeCells>
  <dataValidations>
    <dataValidation type="list" allowBlank="1" showErrorMessage="1" sqref="C8:C34">
      <formula1>'2NDSORTEDL'!$B$2:$B997</formula1>
    </dataValidation>
  </dataValidations>
  <hyperlinks>
    <hyperlink r:id="rId1" ref="I4"/>
    <hyperlink r:id="rId2" ref="B7"/>
  </hyperlinks>
  <printOptions horizontalCentered="1"/>
  <pageMargins bottom="0.5560821484992101" footer="0.0" header="0.0" left="0.0" right="0.25" top="0.08688783570300157"/>
  <pageSetup paperSize="9" cellComments="atEnd" orientation="landscape" pageOrder="overThenDown"/>
  <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cols>
    <col customWidth="1" min="1" max="1" width="7.25"/>
    <col customWidth="1" min="2" max="2" width="48.13"/>
    <col collapsed="1" customWidth="1" min="3" max="3" width="12.63"/>
    <col customWidth="1" hidden="1" min="4" max="4" width="9.75" outlineLevel="1"/>
    <col customWidth="1" min="5" max="5" width="10.88"/>
    <col customWidth="1" min="6" max="7" width="10.5"/>
    <col collapsed="1" customWidth="1" min="8" max="8" width="10.5"/>
    <col customWidth="1" hidden="1" min="9" max="9" width="10.5" outlineLevel="1"/>
    <col customWidth="1" hidden="1" min="10" max="10" width="8.38" outlineLevel="1"/>
    <col customWidth="1" hidden="1" min="11" max="11" width="3.88" outlineLevel="1"/>
    <col hidden="1" min="12" max="12" width="12.63" outlineLevel="1"/>
    <col customWidth="1" hidden="1" min="13" max="13" width="7.38" outlineLevel="1"/>
    <col hidden="1" min="14" max="15" width="12.63" outlineLevel="1"/>
    <col customWidth="1" hidden="1" min="16" max="16" width="8.5" outlineLevel="1"/>
    <col hidden="1" min="17" max="33" width="12.63" outlineLevel="1"/>
    <col customWidth="1" min="34" max="34" width="5.13"/>
  </cols>
  <sheetData>
    <row r="1" ht="64.5" customHeight="1">
      <c r="A1" s="238"/>
      <c r="N1" s="238">
        <v>10.0</v>
      </c>
      <c r="O1" s="238"/>
      <c r="P1" s="238"/>
      <c r="Q1" s="238">
        <v>2.0</v>
      </c>
      <c r="R1" s="238"/>
      <c r="S1" s="238"/>
      <c r="T1" s="238"/>
      <c r="U1" s="238"/>
      <c r="V1" s="238">
        <v>10.0</v>
      </c>
      <c r="W1" s="238"/>
      <c r="X1" s="238"/>
      <c r="Y1" s="238"/>
      <c r="Z1" s="238"/>
      <c r="AA1" s="238"/>
      <c r="AB1" s="238">
        <v>15.0</v>
      </c>
      <c r="AC1" s="238"/>
      <c r="AD1" s="238"/>
      <c r="AE1" s="238"/>
      <c r="AF1" s="238"/>
      <c r="AG1" s="238"/>
      <c r="AH1" s="238"/>
    </row>
    <row r="2">
      <c r="A2" s="264"/>
      <c r="B2" s="251"/>
      <c r="C2" s="251"/>
      <c r="D2" s="265"/>
      <c r="E2" s="265"/>
      <c r="F2" s="265"/>
      <c r="G2" s="265"/>
      <c r="H2" s="265"/>
      <c r="I2" s="265"/>
      <c r="J2" s="251"/>
      <c r="K2" s="242"/>
      <c r="L2" s="242"/>
      <c r="M2" s="242"/>
      <c r="N2" s="250"/>
      <c r="O2" s="250"/>
      <c r="P2" s="251"/>
      <c r="Q2" s="250"/>
      <c r="R2" s="250"/>
      <c r="S2" s="250"/>
      <c r="T2" s="242"/>
      <c r="U2" s="242"/>
      <c r="V2" s="250"/>
      <c r="W2" s="251"/>
      <c r="X2" s="250"/>
      <c r="Y2" s="250"/>
      <c r="Z2" s="250"/>
      <c r="AA2" s="242"/>
      <c r="AB2" s="250"/>
      <c r="AC2" s="251"/>
      <c r="AD2" s="250"/>
      <c r="AE2" s="250"/>
      <c r="AF2" s="250"/>
      <c r="AG2" s="250"/>
      <c r="AH2" s="250"/>
    </row>
    <row r="3">
      <c r="A3" s="318" t="s">
        <v>7444</v>
      </c>
      <c r="I3" s="265"/>
      <c r="J3" s="251"/>
      <c r="K3" s="242"/>
      <c r="L3" s="242"/>
      <c r="M3" s="242"/>
      <c r="N3" s="250"/>
      <c r="O3" s="250"/>
      <c r="P3" s="251"/>
      <c r="Q3" s="250"/>
      <c r="R3" s="250"/>
      <c r="S3" s="250"/>
      <c r="T3" s="242"/>
      <c r="U3" s="242"/>
      <c r="V3" s="250"/>
      <c r="W3" s="251"/>
      <c r="X3" s="250"/>
      <c r="Y3" s="250"/>
      <c r="Z3" s="250"/>
      <c r="AA3" s="242"/>
      <c r="AB3" s="250"/>
      <c r="AC3" s="251"/>
      <c r="AD3" s="250"/>
      <c r="AE3" s="250"/>
      <c r="AF3" s="250"/>
      <c r="AG3" s="250"/>
      <c r="AH3" s="250"/>
    </row>
    <row r="4" ht="21.75" customHeight="1">
      <c r="A4" s="298" t="s">
        <v>7445</v>
      </c>
      <c r="B4" s="283"/>
      <c r="C4" s="283"/>
      <c r="D4" s="283"/>
      <c r="E4" s="283"/>
      <c r="F4" s="283"/>
      <c r="G4" s="283"/>
      <c r="H4" s="283"/>
      <c r="I4" s="265"/>
      <c r="J4" s="251"/>
      <c r="K4" s="242"/>
      <c r="L4" s="242"/>
      <c r="M4" s="242"/>
      <c r="N4" s="250"/>
      <c r="O4" s="250"/>
      <c r="P4" s="251"/>
      <c r="Q4" s="250"/>
      <c r="R4" s="250"/>
      <c r="S4" s="250"/>
      <c r="T4" s="242"/>
      <c r="U4" s="242"/>
      <c r="V4" s="250"/>
      <c r="W4" s="251"/>
      <c r="X4" s="250"/>
      <c r="Y4" s="250"/>
      <c r="Z4" s="250"/>
      <c r="AA4" s="242"/>
      <c r="AB4" s="250"/>
      <c r="AC4" s="251"/>
      <c r="AD4" s="250"/>
      <c r="AE4" s="250"/>
      <c r="AF4" s="250"/>
      <c r="AG4" s="250"/>
      <c r="AH4" s="250"/>
    </row>
    <row r="5">
      <c r="A5" s="285" t="s">
        <v>7446</v>
      </c>
      <c r="I5" s="265"/>
      <c r="J5" s="251"/>
      <c r="K5" s="242"/>
      <c r="L5" s="242"/>
      <c r="M5" s="242"/>
      <c r="N5" s="250"/>
      <c r="O5" s="250"/>
      <c r="P5" s="251"/>
      <c r="Q5" s="250"/>
      <c r="R5" s="250"/>
      <c r="S5" s="250"/>
      <c r="T5" s="242"/>
      <c r="U5" s="242"/>
      <c r="V5" s="250"/>
      <c r="W5" s="251"/>
      <c r="X5" s="250"/>
      <c r="Y5" s="250"/>
      <c r="Z5" s="250"/>
      <c r="AA5" s="242"/>
      <c r="AB5" s="250"/>
      <c r="AC5" s="251"/>
      <c r="AD5" s="250"/>
      <c r="AE5" s="250"/>
      <c r="AF5" s="250"/>
      <c r="AG5" s="250"/>
      <c r="AH5" s="250"/>
    </row>
    <row r="6" ht="6.0" customHeight="1">
      <c r="A6" s="264"/>
      <c r="B6" s="251"/>
      <c r="C6" s="251"/>
      <c r="D6" s="265"/>
      <c r="E6" s="265"/>
      <c r="F6" s="265"/>
      <c r="G6" s="265"/>
      <c r="H6" s="265"/>
      <c r="I6" s="265"/>
      <c r="J6" s="251"/>
      <c r="K6" s="242"/>
      <c r="L6" s="242"/>
      <c r="M6" s="242"/>
      <c r="N6" s="250"/>
      <c r="O6" s="250"/>
      <c r="P6" s="251"/>
      <c r="Q6" s="250"/>
      <c r="R6" s="250"/>
      <c r="S6" s="250"/>
      <c r="T6" s="242"/>
      <c r="U6" s="242"/>
      <c r="V6" s="250"/>
      <c r="W6" s="251"/>
      <c r="X6" s="250"/>
      <c r="Y6" s="250"/>
      <c r="Z6" s="250"/>
      <c r="AA6" s="242"/>
      <c r="AB6" s="250"/>
      <c r="AC6" s="251"/>
      <c r="AD6" s="250"/>
      <c r="AE6" s="250"/>
      <c r="AF6" s="250"/>
      <c r="AG6" s="250"/>
      <c r="AH6" s="250"/>
    </row>
    <row r="7" ht="6.0" customHeight="1">
      <c r="A7" s="319"/>
      <c r="B7" s="290"/>
      <c r="C7" s="290"/>
      <c r="D7" s="290"/>
      <c r="E7" s="290"/>
      <c r="F7" s="290"/>
      <c r="G7" s="290"/>
      <c r="H7" s="290"/>
      <c r="I7" s="265"/>
      <c r="J7" s="251"/>
      <c r="K7" s="242"/>
      <c r="L7" s="242"/>
      <c r="M7" s="242"/>
      <c r="N7" s="250"/>
      <c r="O7" s="250"/>
      <c r="P7" s="251"/>
      <c r="Q7" s="250"/>
      <c r="R7" s="250"/>
      <c r="S7" s="250"/>
      <c r="T7" s="242"/>
      <c r="U7" s="242"/>
      <c r="V7" s="250"/>
      <c r="W7" s="251"/>
      <c r="X7" s="250"/>
      <c r="Y7" s="250"/>
      <c r="Z7" s="250"/>
      <c r="AA7" s="242"/>
      <c r="AB7" s="250"/>
      <c r="AC7" s="251"/>
      <c r="AD7" s="250"/>
      <c r="AE7" s="250"/>
      <c r="AF7" s="250"/>
      <c r="AG7" s="250"/>
      <c r="AH7" s="250"/>
    </row>
    <row r="8">
      <c r="A8" s="300" t="s">
        <v>7447</v>
      </c>
      <c r="B8" s="97"/>
      <c r="C8" s="97"/>
      <c r="D8" s="97"/>
      <c r="E8" s="97"/>
      <c r="F8" s="97"/>
      <c r="G8" s="97"/>
      <c r="H8" s="97"/>
      <c r="I8" s="265"/>
      <c r="J8" s="251"/>
      <c r="K8" s="242"/>
      <c r="L8" s="242"/>
      <c r="M8" s="242"/>
      <c r="N8" s="250"/>
      <c r="O8" s="250"/>
      <c r="P8" s="251"/>
      <c r="Q8" s="250"/>
      <c r="R8" s="250"/>
      <c r="S8" s="250"/>
      <c r="T8" s="242"/>
      <c r="U8" s="242"/>
      <c r="V8" s="250"/>
      <c r="W8" s="251"/>
      <c r="X8" s="250"/>
      <c r="Y8" s="250"/>
      <c r="Z8" s="250"/>
      <c r="AA8" s="242"/>
      <c r="AB8" s="250"/>
      <c r="AC8" s="251"/>
      <c r="AD8" s="250"/>
      <c r="AE8" s="250"/>
      <c r="AF8" s="250"/>
      <c r="AG8" s="250"/>
      <c r="AH8" s="250"/>
    </row>
    <row r="9">
      <c r="A9" s="264"/>
      <c r="B9" s="251"/>
      <c r="C9" s="251"/>
      <c r="D9" s="265"/>
      <c r="E9" s="265"/>
      <c r="F9" s="265"/>
      <c r="G9" s="265"/>
      <c r="H9" s="265"/>
      <c r="I9" s="265"/>
      <c r="J9" s="251"/>
      <c r="K9" s="242"/>
      <c r="L9" s="242"/>
      <c r="M9" s="242"/>
      <c r="N9" s="250"/>
      <c r="O9" s="250"/>
      <c r="P9" s="251"/>
      <c r="Q9" s="250"/>
      <c r="R9" s="250"/>
      <c r="S9" s="250"/>
      <c r="T9" s="242"/>
      <c r="U9" s="242"/>
      <c r="V9" s="250"/>
      <c r="W9" s="251"/>
      <c r="X9" s="250"/>
      <c r="Y9" s="250"/>
      <c r="Z9" s="250"/>
      <c r="AA9" s="242"/>
      <c r="AB9" s="250"/>
      <c r="AC9" s="251"/>
      <c r="AD9" s="250"/>
      <c r="AE9" s="250"/>
      <c r="AF9" s="250"/>
      <c r="AG9" s="250"/>
      <c r="AH9" s="250"/>
    </row>
    <row r="10">
      <c r="A10" s="320"/>
      <c r="B10" s="321"/>
      <c r="C10" s="321"/>
      <c r="D10" s="322"/>
      <c r="E10" s="322"/>
      <c r="F10" s="323" t="s">
        <v>7436</v>
      </c>
      <c r="I10" s="265"/>
      <c r="J10" s="251"/>
      <c r="K10" s="242"/>
      <c r="L10" s="242"/>
      <c r="M10" s="242"/>
      <c r="N10" s="250"/>
      <c r="O10" s="250"/>
      <c r="P10" s="251"/>
      <c r="Q10" s="250"/>
      <c r="R10" s="250"/>
      <c r="S10" s="250"/>
      <c r="T10" s="242"/>
      <c r="U10" s="242"/>
      <c r="V10" s="250"/>
      <c r="W10" s="251"/>
      <c r="X10" s="250"/>
      <c r="Y10" s="250"/>
      <c r="Z10" s="250"/>
      <c r="AA10" s="242"/>
      <c r="AB10" s="250"/>
      <c r="AC10" s="251"/>
      <c r="AD10" s="250"/>
      <c r="AE10" s="250"/>
      <c r="AF10" s="250"/>
      <c r="AG10" s="250"/>
      <c r="AH10" s="250"/>
    </row>
    <row r="11">
      <c r="A11" s="324" t="s">
        <v>7422</v>
      </c>
      <c r="C11" s="321"/>
      <c r="D11" s="322"/>
      <c r="E11" s="322"/>
      <c r="F11" s="322"/>
      <c r="G11" s="322"/>
      <c r="H11" s="322"/>
      <c r="I11" s="265"/>
      <c r="J11" s="251"/>
      <c r="K11" s="242"/>
      <c r="L11" s="242"/>
      <c r="M11" s="242"/>
      <c r="N11" s="250"/>
      <c r="O11" s="250"/>
      <c r="P11" s="251"/>
      <c r="Q11" s="250"/>
      <c r="R11" s="250"/>
      <c r="S11" s="250"/>
      <c r="T11" s="242"/>
      <c r="U11" s="242"/>
      <c r="V11" s="250"/>
      <c r="W11" s="251"/>
      <c r="X11" s="250"/>
      <c r="Y11" s="250"/>
      <c r="Z11" s="250"/>
      <c r="AA11" s="242"/>
      <c r="AB11" s="250"/>
      <c r="AC11" s="251"/>
      <c r="AD11" s="250"/>
      <c r="AE11" s="250"/>
      <c r="AF11" s="250"/>
      <c r="AG11" s="250"/>
      <c r="AH11" s="250"/>
    </row>
    <row r="12">
      <c r="A12" s="324" t="s">
        <v>7423</v>
      </c>
      <c r="B12" s="321"/>
      <c r="C12" s="321"/>
      <c r="D12" s="322"/>
      <c r="E12" s="322"/>
      <c r="F12" s="322"/>
      <c r="G12" s="322"/>
      <c r="H12" s="322"/>
      <c r="I12" s="265"/>
      <c r="J12" s="251"/>
      <c r="K12" s="242"/>
      <c r="L12" s="242"/>
      <c r="M12" s="242"/>
      <c r="N12" s="250"/>
      <c r="O12" s="250"/>
      <c r="P12" s="251"/>
      <c r="Q12" s="250"/>
      <c r="R12" s="250"/>
      <c r="S12" s="250"/>
      <c r="T12" s="242"/>
      <c r="U12" s="242"/>
      <c r="V12" s="250"/>
      <c r="W12" s="251"/>
      <c r="X12" s="250"/>
      <c r="Y12" s="250"/>
      <c r="Z12" s="250"/>
      <c r="AA12" s="242"/>
      <c r="AB12" s="250"/>
      <c r="AC12" s="251"/>
      <c r="AD12" s="250"/>
      <c r="AE12" s="250"/>
      <c r="AF12" s="250"/>
      <c r="AG12" s="250"/>
      <c r="AH12" s="250"/>
    </row>
    <row r="13">
      <c r="A13" s="324" t="s">
        <v>7424</v>
      </c>
      <c r="B13" s="321"/>
      <c r="C13" s="321"/>
      <c r="D13" s="322"/>
      <c r="E13" s="322"/>
      <c r="F13" s="322"/>
      <c r="G13" s="322"/>
      <c r="H13" s="322"/>
      <c r="I13" s="265"/>
      <c r="J13" s="251"/>
      <c r="K13" s="242"/>
      <c r="L13" s="242"/>
      <c r="M13" s="242"/>
      <c r="N13" s="250"/>
      <c r="O13" s="250"/>
      <c r="P13" s="251"/>
      <c r="Q13" s="250"/>
      <c r="R13" s="250"/>
      <c r="S13" s="250"/>
      <c r="T13" s="242"/>
      <c r="U13" s="242"/>
      <c r="V13" s="250"/>
      <c r="W13" s="251"/>
      <c r="X13" s="250"/>
      <c r="Y13" s="250"/>
      <c r="Z13" s="250"/>
      <c r="AA13" s="242"/>
      <c r="AB13" s="250"/>
      <c r="AC13" s="251"/>
      <c r="AD13" s="250"/>
      <c r="AE13" s="250"/>
      <c r="AF13" s="250"/>
      <c r="AG13" s="250"/>
      <c r="AH13" s="250"/>
    </row>
    <row r="14">
      <c r="A14" s="324" t="s">
        <v>7425</v>
      </c>
      <c r="B14" s="321"/>
      <c r="C14" s="321"/>
      <c r="D14" s="322"/>
      <c r="E14" s="322"/>
      <c r="F14" s="322"/>
      <c r="G14" s="322"/>
      <c r="H14" s="322"/>
      <c r="I14" s="265"/>
      <c r="J14" s="251"/>
      <c r="K14" s="242"/>
      <c r="L14" s="242"/>
      <c r="M14" s="242"/>
      <c r="N14" s="250"/>
      <c r="O14" s="250"/>
      <c r="P14" s="251"/>
      <c r="Q14" s="250"/>
      <c r="R14" s="250"/>
      <c r="S14" s="250"/>
      <c r="T14" s="242"/>
      <c r="U14" s="242"/>
      <c r="V14" s="250"/>
      <c r="W14" s="251"/>
      <c r="X14" s="250"/>
      <c r="Y14" s="250"/>
      <c r="Z14" s="250"/>
      <c r="AA14" s="242"/>
      <c r="AB14" s="250"/>
      <c r="AC14" s="251"/>
      <c r="AD14" s="250"/>
      <c r="AE14" s="250"/>
      <c r="AF14" s="250"/>
      <c r="AG14" s="250"/>
      <c r="AH14" s="250"/>
    </row>
    <row r="15">
      <c r="A15" s="324" t="s">
        <v>7448</v>
      </c>
      <c r="B15" s="321"/>
      <c r="C15" s="321"/>
      <c r="D15" s="322"/>
      <c r="E15" s="322"/>
      <c r="F15" s="322"/>
      <c r="G15" s="322"/>
      <c r="H15" s="322"/>
      <c r="I15" s="265"/>
      <c r="J15" s="251"/>
      <c r="K15" s="242"/>
      <c r="L15" s="242"/>
      <c r="M15" s="242"/>
      <c r="N15" s="250"/>
      <c r="O15" s="250"/>
      <c r="P15" s="251"/>
      <c r="Q15" s="250"/>
      <c r="R15" s="250"/>
      <c r="S15" s="250"/>
      <c r="T15" s="242"/>
      <c r="U15" s="242"/>
      <c r="V15" s="250"/>
      <c r="W15" s="251"/>
      <c r="X15" s="250"/>
      <c r="Y15" s="250"/>
      <c r="Z15" s="250"/>
      <c r="AA15" s="242"/>
      <c r="AB15" s="250"/>
      <c r="AC15" s="251"/>
      <c r="AD15" s="250"/>
      <c r="AE15" s="250"/>
      <c r="AF15" s="250"/>
      <c r="AG15" s="250"/>
      <c r="AH15" s="250"/>
    </row>
    <row r="16">
      <c r="A16" s="325" t="s">
        <v>7449</v>
      </c>
      <c r="B16" s="326" t="s">
        <v>7358</v>
      </c>
      <c r="C16" s="326" t="s">
        <v>7359</v>
      </c>
      <c r="D16" s="327" t="s">
        <v>7360</v>
      </c>
      <c r="E16" s="327" t="s">
        <v>7342</v>
      </c>
      <c r="F16" s="327" t="s">
        <v>7371</v>
      </c>
      <c r="G16" s="327" t="s">
        <v>7430</v>
      </c>
      <c r="H16" s="327" t="s">
        <v>7400</v>
      </c>
      <c r="I16" s="241" t="s">
        <v>7361</v>
      </c>
      <c r="J16" s="240" t="s">
        <v>7362</v>
      </c>
      <c r="K16" s="242"/>
      <c r="L16" s="242"/>
      <c r="M16" s="242"/>
      <c r="N16" s="250" t="s">
        <v>7371</v>
      </c>
      <c r="O16" s="250" t="s">
        <v>7372</v>
      </c>
      <c r="P16" s="251" t="s">
        <v>7373</v>
      </c>
      <c r="Q16" s="250" t="s">
        <v>7374</v>
      </c>
      <c r="R16" s="250" t="s">
        <v>7375</v>
      </c>
      <c r="S16" s="250" t="s">
        <v>7376</v>
      </c>
      <c r="T16" s="242"/>
      <c r="U16" s="242"/>
      <c r="V16" s="250" t="s">
        <v>7372</v>
      </c>
      <c r="W16" s="251" t="s">
        <v>7373</v>
      </c>
      <c r="X16" s="250" t="s">
        <v>7374</v>
      </c>
      <c r="Y16" s="250" t="s">
        <v>7375</v>
      </c>
      <c r="Z16" s="250" t="s">
        <v>7376</v>
      </c>
      <c r="AA16" s="242"/>
      <c r="AB16" s="250" t="s">
        <v>7372</v>
      </c>
      <c r="AC16" s="251" t="s">
        <v>7373</v>
      </c>
      <c r="AD16" s="250" t="s">
        <v>7374</v>
      </c>
      <c r="AE16" s="250" t="s">
        <v>7375</v>
      </c>
      <c r="AF16" s="250" t="s">
        <v>7376</v>
      </c>
      <c r="AG16" s="250"/>
      <c r="AH16" s="250"/>
    </row>
    <row r="17">
      <c r="A17" s="328">
        <f t="shared" ref="A17:A60" si="1">ROW()-row(A$16)</f>
        <v>1</v>
      </c>
      <c r="B17" s="329" t="s">
        <v>1006</v>
      </c>
      <c r="C17" s="330" t="s">
        <v>7363</v>
      </c>
      <c r="D17" s="330">
        <v>30.0</v>
      </c>
      <c r="E17" s="328">
        <f>D17*N$1*Q$1</f>
        <v>600</v>
      </c>
      <c r="F17" s="331">
        <f t="shared" ref="F17:F60" si="2">N17</f>
        <v>2.15</v>
      </c>
      <c r="G17" s="331">
        <f t="shared" ref="G17:G60" si="3">AF17</f>
        <v>1.69</v>
      </c>
      <c r="H17" s="331">
        <f t="shared" ref="H17:H60" si="4">round(E17*G17,2)</f>
        <v>1014</v>
      </c>
      <c r="I17" s="245">
        <v>1.51</v>
      </c>
      <c r="J17" s="246">
        <f t="shared" ref="J17:J60" si="5">E17*I17</f>
        <v>906</v>
      </c>
      <c r="N17" s="7">
        <v>2.15</v>
      </c>
      <c r="O17" s="252">
        <f t="shared" ref="O17:O60" si="6">(N17-I17)/N17</f>
        <v>0.2976744186</v>
      </c>
      <c r="P17" s="9">
        <v>5.0</v>
      </c>
      <c r="Q17" s="22">
        <f t="shared" ref="Q17:Q56" si="7">ROUND(I17*(100/105),2)</f>
        <v>1.44</v>
      </c>
      <c r="R17" s="22">
        <f t="shared" ref="R17:R21" si="8">ROUND(Q17*P17%,2)</f>
        <v>0.07</v>
      </c>
      <c r="S17" s="22">
        <f t="shared" ref="S17:S60" si="9">Q17+R17</f>
        <v>1.51</v>
      </c>
      <c r="T17" s="248">
        <f t="shared" ref="T17:T60" si="10">I17-S17</f>
        <v>0</v>
      </c>
      <c r="V17" s="252">
        <f t="shared" ref="V17:V60" si="11">IF(O17=0,0,O17-V$1%*O17)</f>
        <v>0.2679069767</v>
      </c>
      <c r="W17" s="1">
        <f t="shared" ref="W17:W60" si="12">P17</f>
        <v>5</v>
      </c>
      <c r="X17" s="22">
        <f t="shared" ref="X17:X60" si="13">IF(O17&gt;0, ROUND(N17-V17*N17,2),ROUND(N17*(100/(100+W17)),2))</f>
        <v>1.57</v>
      </c>
      <c r="Y17" s="22">
        <f t="shared" ref="Y17:Y60" si="14">ROUND(X17*W17%,2)</f>
        <v>0.08</v>
      </c>
      <c r="Z17" s="22">
        <f t="shared" ref="Z17:Z60" si="15">X17+Y17</f>
        <v>1.65</v>
      </c>
      <c r="AA17" s="22">
        <f t="shared" ref="AA17:AA60" si="16">N17-Z17</f>
        <v>0.5</v>
      </c>
      <c r="AB17" s="252">
        <f t="shared" ref="AB17:AB60" si="17">IF(O17=0,0,O17-AB$1%*O17)</f>
        <v>0.2530232558</v>
      </c>
      <c r="AC17" s="1">
        <f t="shared" ref="AC17:AC60" si="18">W17</f>
        <v>5</v>
      </c>
      <c r="AD17" s="22">
        <f t="shared" ref="AD17:AD60" si="19">IF(O17&gt;0, ROUND(N17-AB17*N17,2),ROUND(N17*(100/(100+AC17)),2))</f>
        <v>1.61</v>
      </c>
      <c r="AE17" s="22">
        <f t="shared" ref="AE17:AE60" si="20">ROUND(AD17*AC17%,2)</f>
        <v>0.08</v>
      </c>
      <c r="AF17" s="22">
        <f t="shared" ref="AF17:AF60" si="21">AD17+AE17</f>
        <v>1.69</v>
      </c>
      <c r="AG17" s="22">
        <f t="shared" ref="AG17:AG60" si="22">N17-AF17</f>
        <v>0.46</v>
      </c>
    </row>
    <row r="18">
      <c r="A18" s="328">
        <f t="shared" si="1"/>
        <v>2</v>
      </c>
      <c r="B18" s="329" t="s">
        <v>4485</v>
      </c>
      <c r="C18" s="330" t="s">
        <v>7364</v>
      </c>
      <c r="D18" s="330">
        <v>2.0</v>
      </c>
      <c r="E18" s="328">
        <f t="shared" ref="E18:E19" si="23">D18*N$1</f>
        <v>20</v>
      </c>
      <c r="F18" s="331">
        <f t="shared" si="2"/>
        <v>21.15</v>
      </c>
      <c r="G18" s="331">
        <f t="shared" si="3"/>
        <v>19.95</v>
      </c>
      <c r="H18" s="331">
        <f t="shared" si="4"/>
        <v>399</v>
      </c>
      <c r="I18" s="245">
        <v>18.62</v>
      </c>
      <c r="J18" s="246">
        <f t="shared" si="5"/>
        <v>372.4</v>
      </c>
      <c r="N18" s="7">
        <v>21.15</v>
      </c>
      <c r="O18" s="252">
        <f t="shared" si="6"/>
        <v>0.1196217494</v>
      </c>
      <c r="P18" s="9">
        <v>5.0</v>
      </c>
      <c r="Q18" s="22">
        <f t="shared" si="7"/>
        <v>17.73</v>
      </c>
      <c r="R18" s="22">
        <f t="shared" si="8"/>
        <v>0.89</v>
      </c>
      <c r="S18" s="22">
        <f t="shared" si="9"/>
        <v>18.62</v>
      </c>
      <c r="T18" s="248">
        <f t="shared" si="10"/>
        <v>0</v>
      </c>
      <c r="V18" s="252">
        <f t="shared" si="11"/>
        <v>0.1076595745</v>
      </c>
      <c r="W18" s="1">
        <f t="shared" si="12"/>
        <v>5</v>
      </c>
      <c r="X18" s="22">
        <f t="shared" si="13"/>
        <v>18.87</v>
      </c>
      <c r="Y18" s="22">
        <f t="shared" si="14"/>
        <v>0.94</v>
      </c>
      <c r="Z18" s="22">
        <f t="shared" si="15"/>
        <v>19.81</v>
      </c>
      <c r="AA18" s="22">
        <f t="shared" si="16"/>
        <v>1.34</v>
      </c>
      <c r="AB18" s="252">
        <f t="shared" si="17"/>
        <v>0.101678487</v>
      </c>
      <c r="AC18" s="1">
        <f t="shared" si="18"/>
        <v>5</v>
      </c>
      <c r="AD18" s="22">
        <f t="shared" si="19"/>
        <v>19</v>
      </c>
      <c r="AE18" s="22">
        <f t="shared" si="20"/>
        <v>0.95</v>
      </c>
      <c r="AF18" s="22">
        <f t="shared" si="21"/>
        <v>19.95</v>
      </c>
      <c r="AG18" s="22">
        <f t="shared" si="22"/>
        <v>1.2</v>
      </c>
    </row>
    <row r="19">
      <c r="A19" s="328">
        <f t="shared" si="1"/>
        <v>3</v>
      </c>
      <c r="B19" s="329" t="s">
        <v>2125</v>
      </c>
      <c r="C19" s="330" t="s">
        <v>7365</v>
      </c>
      <c r="D19" s="330">
        <v>1.0</v>
      </c>
      <c r="E19" s="328">
        <f t="shared" si="23"/>
        <v>10</v>
      </c>
      <c r="F19" s="331">
        <f t="shared" si="2"/>
        <v>37.5</v>
      </c>
      <c r="G19" s="331">
        <f t="shared" si="3"/>
        <v>37.5</v>
      </c>
      <c r="H19" s="331">
        <f t="shared" si="4"/>
        <v>375</v>
      </c>
      <c r="I19" s="245">
        <v>37.5</v>
      </c>
      <c r="J19" s="246">
        <f t="shared" si="5"/>
        <v>375</v>
      </c>
      <c r="N19" s="7">
        <v>37.5</v>
      </c>
      <c r="O19" s="252">
        <f t="shared" si="6"/>
        <v>0</v>
      </c>
      <c r="P19" s="9">
        <v>5.0</v>
      </c>
      <c r="Q19" s="22">
        <f t="shared" si="7"/>
        <v>35.71</v>
      </c>
      <c r="R19" s="22">
        <f t="shared" si="8"/>
        <v>1.79</v>
      </c>
      <c r="S19" s="22">
        <f t="shared" si="9"/>
        <v>37.5</v>
      </c>
      <c r="T19" s="248">
        <f t="shared" si="10"/>
        <v>0</v>
      </c>
      <c r="V19" s="22">
        <f t="shared" si="11"/>
        <v>0</v>
      </c>
      <c r="W19" s="1">
        <f t="shared" si="12"/>
        <v>5</v>
      </c>
      <c r="X19" s="22">
        <f t="shared" si="13"/>
        <v>35.71</v>
      </c>
      <c r="Y19" s="22">
        <f t="shared" si="14"/>
        <v>1.79</v>
      </c>
      <c r="Z19" s="22">
        <f t="shared" si="15"/>
        <v>37.5</v>
      </c>
      <c r="AA19" s="22">
        <f t="shared" si="16"/>
        <v>0</v>
      </c>
      <c r="AB19" s="22">
        <f t="shared" si="17"/>
        <v>0</v>
      </c>
      <c r="AC19" s="1">
        <f t="shared" si="18"/>
        <v>5</v>
      </c>
      <c r="AD19" s="22">
        <f t="shared" si="19"/>
        <v>35.71</v>
      </c>
      <c r="AE19" s="22">
        <f t="shared" si="20"/>
        <v>1.79</v>
      </c>
      <c r="AF19" s="22">
        <f t="shared" si="21"/>
        <v>37.5</v>
      </c>
      <c r="AG19" s="22">
        <f t="shared" si="22"/>
        <v>0</v>
      </c>
    </row>
    <row r="20">
      <c r="A20" s="328">
        <f t="shared" si="1"/>
        <v>4</v>
      </c>
      <c r="B20" s="329" t="s">
        <v>1861</v>
      </c>
      <c r="C20" s="330" t="s">
        <v>7364</v>
      </c>
      <c r="D20" s="330">
        <v>1.0</v>
      </c>
      <c r="E20" s="328">
        <f t="shared" ref="E20:E24" si="24">D20*N$1*Q$1</f>
        <v>20</v>
      </c>
      <c r="F20" s="331">
        <f t="shared" si="2"/>
        <v>132.12</v>
      </c>
      <c r="G20" s="331">
        <f t="shared" si="3"/>
        <v>64.92</v>
      </c>
      <c r="H20" s="331">
        <f t="shared" si="4"/>
        <v>1298.4</v>
      </c>
      <c r="I20" s="245">
        <v>49.42</v>
      </c>
      <c r="J20" s="246">
        <f t="shared" si="5"/>
        <v>988.4</v>
      </c>
      <c r="N20" s="7">
        <v>132.12</v>
      </c>
      <c r="O20" s="252">
        <f t="shared" si="6"/>
        <v>0.6259461096</v>
      </c>
      <c r="P20" s="9">
        <v>5.0</v>
      </c>
      <c r="Q20" s="22">
        <f t="shared" si="7"/>
        <v>47.07</v>
      </c>
      <c r="R20" s="22">
        <f t="shared" si="8"/>
        <v>2.35</v>
      </c>
      <c r="S20" s="22">
        <f t="shared" si="9"/>
        <v>49.42</v>
      </c>
      <c r="T20" s="248">
        <f t="shared" si="10"/>
        <v>0</v>
      </c>
      <c r="V20" s="252">
        <f t="shared" si="11"/>
        <v>0.5633514986</v>
      </c>
      <c r="W20" s="1">
        <f t="shared" si="12"/>
        <v>5</v>
      </c>
      <c r="X20" s="22">
        <f t="shared" si="13"/>
        <v>57.69</v>
      </c>
      <c r="Y20" s="22">
        <f t="shared" si="14"/>
        <v>2.88</v>
      </c>
      <c r="Z20" s="22">
        <f t="shared" si="15"/>
        <v>60.57</v>
      </c>
      <c r="AA20" s="22">
        <f t="shared" si="16"/>
        <v>71.55</v>
      </c>
      <c r="AB20" s="252">
        <f t="shared" si="17"/>
        <v>0.5320541932</v>
      </c>
      <c r="AC20" s="1">
        <f t="shared" si="18"/>
        <v>5</v>
      </c>
      <c r="AD20" s="22">
        <f t="shared" si="19"/>
        <v>61.83</v>
      </c>
      <c r="AE20" s="22">
        <f t="shared" si="20"/>
        <v>3.09</v>
      </c>
      <c r="AF20" s="22">
        <f t="shared" si="21"/>
        <v>64.92</v>
      </c>
      <c r="AG20" s="22">
        <f t="shared" si="22"/>
        <v>67.2</v>
      </c>
    </row>
    <row r="21">
      <c r="A21" s="328">
        <f t="shared" si="1"/>
        <v>5</v>
      </c>
      <c r="B21" s="329" t="s">
        <v>1772</v>
      </c>
      <c r="C21" s="330" t="s">
        <v>7364</v>
      </c>
      <c r="D21" s="330">
        <v>1.0</v>
      </c>
      <c r="E21" s="328">
        <f t="shared" si="24"/>
        <v>20</v>
      </c>
      <c r="F21" s="331">
        <f t="shared" si="2"/>
        <v>53</v>
      </c>
      <c r="G21" s="331">
        <f t="shared" si="3"/>
        <v>41.46</v>
      </c>
      <c r="H21" s="331">
        <f t="shared" si="4"/>
        <v>829.2</v>
      </c>
      <c r="I21" s="245">
        <v>37.1</v>
      </c>
      <c r="J21" s="246">
        <f t="shared" si="5"/>
        <v>742</v>
      </c>
      <c r="N21" s="7">
        <v>53.0</v>
      </c>
      <c r="O21" s="252">
        <f t="shared" si="6"/>
        <v>0.3</v>
      </c>
      <c r="P21" s="9">
        <v>5.0</v>
      </c>
      <c r="Q21" s="22">
        <f t="shared" si="7"/>
        <v>35.33</v>
      </c>
      <c r="R21" s="22">
        <f t="shared" si="8"/>
        <v>1.77</v>
      </c>
      <c r="S21" s="22">
        <f t="shared" si="9"/>
        <v>37.1</v>
      </c>
      <c r="T21" s="248">
        <f t="shared" si="10"/>
        <v>0</v>
      </c>
      <c r="V21" s="252">
        <f t="shared" si="11"/>
        <v>0.27</v>
      </c>
      <c r="W21" s="1">
        <f t="shared" si="12"/>
        <v>5</v>
      </c>
      <c r="X21" s="22">
        <f t="shared" si="13"/>
        <v>38.69</v>
      </c>
      <c r="Y21" s="22">
        <f t="shared" si="14"/>
        <v>1.93</v>
      </c>
      <c r="Z21" s="22">
        <f t="shared" si="15"/>
        <v>40.62</v>
      </c>
      <c r="AA21" s="22">
        <f t="shared" si="16"/>
        <v>12.38</v>
      </c>
      <c r="AB21" s="252">
        <f t="shared" si="17"/>
        <v>0.255</v>
      </c>
      <c r="AC21" s="1">
        <f t="shared" si="18"/>
        <v>5</v>
      </c>
      <c r="AD21" s="22">
        <f t="shared" si="19"/>
        <v>39.49</v>
      </c>
      <c r="AE21" s="22">
        <f t="shared" si="20"/>
        <v>1.97</v>
      </c>
      <c r="AF21" s="22">
        <f t="shared" si="21"/>
        <v>41.46</v>
      </c>
      <c r="AG21" s="22">
        <f t="shared" si="22"/>
        <v>11.54</v>
      </c>
    </row>
    <row r="22">
      <c r="A22" s="328">
        <f t="shared" si="1"/>
        <v>6</v>
      </c>
      <c r="B22" s="329" t="s">
        <v>5452</v>
      </c>
      <c r="C22" s="330" t="s">
        <v>7365</v>
      </c>
      <c r="D22" s="330">
        <v>1.0</v>
      </c>
      <c r="E22" s="328">
        <f t="shared" si="24"/>
        <v>20</v>
      </c>
      <c r="F22" s="331">
        <f t="shared" si="2"/>
        <v>48</v>
      </c>
      <c r="G22" s="331">
        <f t="shared" si="3"/>
        <v>43.26</v>
      </c>
      <c r="H22" s="331">
        <f t="shared" si="4"/>
        <v>865.2</v>
      </c>
      <c r="I22" s="245">
        <v>40.0</v>
      </c>
      <c r="J22" s="246">
        <f t="shared" si="5"/>
        <v>800</v>
      </c>
      <c r="N22" s="7">
        <v>48.0</v>
      </c>
      <c r="O22" s="252">
        <f t="shared" si="6"/>
        <v>0.1666666667</v>
      </c>
      <c r="P22" s="9">
        <v>5.0</v>
      </c>
      <c r="Q22" s="22">
        <f t="shared" si="7"/>
        <v>38.1</v>
      </c>
      <c r="R22" s="22">
        <f>ROUND(Q22*P22%,1)</f>
        <v>1.9</v>
      </c>
      <c r="S22" s="22">
        <f t="shared" si="9"/>
        <v>40</v>
      </c>
      <c r="T22" s="248">
        <f t="shared" si="10"/>
        <v>0</v>
      </c>
      <c r="V22" s="252">
        <f t="shared" si="11"/>
        <v>0.15</v>
      </c>
      <c r="W22" s="1">
        <f t="shared" si="12"/>
        <v>5</v>
      </c>
      <c r="X22" s="22">
        <f t="shared" si="13"/>
        <v>40.8</v>
      </c>
      <c r="Y22" s="22">
        <f t="shared" si="14"/>
        <v>2.04</v>
      </c>
      <c r="Z22" s="22">
        <f t="shared" si="15"/>
        <v>42.84</v>
      </c>
      <c r="AA22" s="22">
        <f t="shared" si="16"/>
        <v>5.16</v>
      </c>
      <c r="AB22" s="252">
        <f t="shared" si="17"/>
        <v>0.1416666667</v>
      </c>
      <c r="AC22" s="1">
        <f t="shared" si="18"/>
        <v>5</v>
      </c>
      <c r="AD22" s="22">
        <f t="shared" si="19"/>
        <v>41.2</v>
      </c>
      <c r="AE22" s="22">
        <f t="shared" si="20"/>
        <v>2.06</v>
      </c>
      <c r="AF22" s="22">
        <f t="shared" si="21"/>
        <v>43.26</v>
      </c>
      <c r="AG22" s="22">
        <f t="shared" si="22"/>
        <v>4.74</v>
      </c>
    </row>
    <row r="23">
      <c r="A23" s="328">
        <f t="shared" si="1"/>
        <v>7</v>
      </c>
      <c r="B23" s="329" t="s">
        <v>1398</v>
      </c>
      <c r="C23" s="330" t="s">
        <v>7365</v>
      </c>
      <c r="D23" s="330">
        <v>1.0</v>
      </c>
      <c r="E23" s="328">
        <f t="shared" si="24"/>
        <v>20</v>
      </c>
      <c r="F23" s="331">
        <f t="shared" si="2"/>
        <v>36</v>
      </c>
      <c r="G23" s="331">
        <f t="shared" si="3"/>
        <v>34.23</v>
      </c>
      <c r="H23" s="331">
        <f t="shared" si="4"/>
        <v>684.6</v>
      </c>
      <c r="I23" s="245">
        <v>32.0</v>
      </c>
      <c r="J23" s="246">
        <f t="shared" si="5"/>
        <v>640</v>
      </c>
      <c r="N23" s="7">
        <v>36.0</v>
      </c>
      <c r="O23" s="252">
        <f t="shared" si="6"/>
        <v>0.1111111111</v>
      </c>
      <c r="P23" s="9">
        <v>5.0</v>
      </c>
      <c r="Q23" s="22">
        <f t="shared" si="7"/>
        <v>30.48</v>
      </c>
      <c r="R23" s="22">
        <f t="shared" ref="R23:R60" si="25">ROUND(Q23*P23%,2)</f>
        <v>1.52</v>
      </c>
      <c r="S23" s="22">
        <f t="shared" si="9"/>
        <v>32</v>
      </c>
      <c r="T23" s="248">
        <f t="shared" si="10"/>
        <v>0</v>
      </c>
      <c r="V23" s="252">
        <f t="shared" si="11"/>
        <v>0.1</v>
      </c>
      <c r="W23" s="1">
        <f t="shared" si="12"/>
        <v>5</v>
      </c>
      <c r="X23" s="22">
        <f t="shared" si="13"/>
        <v>32.4</v>
      </c>
      <c r="Y23" s="22">
        <f t="shared" si="14"/>
        <v>1.62</v>
      </c>
      <c r="Z23" s="22">
        <f t="shared" si="15"/>
        <v>34.02</v>
      </c>
      <c r="AA23" s="22">
        <f t="shared" si="16"/>
        <v>1.98</v>
      </c>
      <c r="AB23" s="252">
        <f t="shared" si="17"/>
        <v>0.09444444444</v>
      </c>
      <c r="AC23" s="1">
        <f t="shared" si="18"/>
        <v>5</v>
      </c>
      <c r="AD23" s="22">
        <f t="shared" si="19"/>
        <v>32.6</v>
      </c>
      <c r="AE23" s="22">
        <f t="shared" si="20"/>
        <v>1.63</v>
      </c>
      <c r="AF23" s="22">
        <f t="shared" si="21"/>
        <v>34.23</v>
      </c>
      <c r="AG23" s="22">
        <f t="shared" si="22"/>
        <v>1.77</v>
      </c>
    </row>
    <row r="24">
      <c r="A24" s="328">
        <f t="shared" si="1"/>
        <v>8</v>
      </c>
      <c r="B24" s="329" t="s">
        <v>1470</v>
      </c>
      <c r="C24" s="330" t="s">
        <v>7365</v>
      </c>
      <c r="D24" s="330">
        <v>1.0</v>
      </c>
      <c r="E24" s="328">
        <f t="shared" si="24"/>
        <v>20</v>
      </c>
      <c r="F24" s="331">
        <f t="shared" si="2"/>
        <v>92.84</v>
      </c>
      <c r="G24" s="331">
        <f t="shared" si="3"/>
        <v>45.36</v>
      </c>
      <c r="H24" s="331">
        <f t="shared" si="4"/>
        <v>907.2</v>
      </c>
      <c r="I24" s="245">
        <v>34.44</v>
      </c>
      <c r="J24" s="246">
        <f t="shared" si="5"/>
        <v>688.8</v>
      </c>
      <c r="N24" s="7">
        <v>92.84</v>
      </c>
      <c r="O24" s="252">
        <f t="shared" si="6"/>
        <v>0.6290392072</v>
      </c>
      <c r="P24" s="9">
        <v>5.0</v>
      </c>
      <c r="Q24" s="22">
        <f t="shared" si="7"/>
        <v>32.8</v>
      </c>
      <c r="R24" s="22">
        <f t="shared" si="25"/>
        <v>1.64</v>
      </c>
      <c r="S24" s="22">
        <f t="shared" si="9"/>
        <v>34.44</v>
      </c>
      <c r="T24" s="248">
        <f t="shared" si="10"/>
        <v>0</v>
      </c>
      <c r="V24" s="252">
        <f t="shared" si="11"/>
        <v>0.5661352865</v>
      </c>
      <c r="W24" s="1">
        <f t="shared" si="12"/>
        <v>5</v>
      </c>
      <c r="X24" s="22">
        <f t="shared" si="13"/>
        <v>40.28</v>
      </c>
      <c r="Y24" s="22">
        <f t="shared" si="14"/>
        <v>2.01</v>
      </c>
      <c r="Z24" s="22">
        <f t="shared" si="15"/>
        <v>42.29</v>
      </c>
      <c r="AA24" s="22">
        <f t="shared" si="16"/>
        <v>50.55</v>
      </c>
      <c r="AB24" s="252">
        <f t="shared" si="17"/>
        <v>0.5346833262</v>
      </c>
      <c r="AC24" s="1">
        <f t="shared" si="18"/>
        <v>5</v>
      </c>
      <c r="AD24" s="22">
        <f t="shared" si="19"/>
        <v>43.2</v>
      </c>
      <c r="AE24" s="22">
        <f t="shared" si="20"/>
        <v>2.16</v>
      </c>
      <c r="AF24" s="22">
        <f t="shared" si="21"/>
        <v>45.36</v>
      </c>
      <c r="AG24" s="22">
        <f t="shared" si="22"/>
        <v>47.48</v>
      </c>
    </row>
    <row r="25">
      <c r="A25" s="328">
        <f t="shared" si="1"/>
        <v>9</v>
      </c>
      <c r="B25" s="329" t="s">
        <v>4125</v>
      </c>
      <c r="C25" s="330" t="s">
        <v>7366</v>
      </c>
      <c r="D25" s="330">
        <v>1.0</v>
      </c>
      <c r="E25" s="330">
        <v>6.0</v>
      </c>
      <c r="F25" s="331">
        <f t="shared" si="2"/>
        <v>36.76</v>
      </c>
      <c r="G25" s="331">
        <f t="shared" si="3"/>
        <v>35.24</v>
      </c>
      <c r="H25" s="331">
        <f t="shared" si="4"/>
        <v>211.44</v>
      </c>
      <c r="I25" s="245">
        <v>33.0</v>
      </c>
      <c r="J25" s="246">
        <f t="shared" si="5"/>
        <v>198</v>
      </c>
      <c r="L25" s="247"/>
      <c r="N25" s="7">
        <v>36.76</v>
      </c>
      <c r="O25" s="252">
        <f t="shared" si="6"/>
        <v>0.1022850925</v>
      </c>
      <c r="P25" s="9">
        <v>5.0</v>
      </c>
      <c r="Q25" s="22">
        <f t="shared" si="7"/>
        <v>31.43</v>
      </c>
      <c r="R25" s="22">
        <f t="shared" si="25"/>
        <v>1.57</v>
      </c>
      <c r="S25" s="22">
        <f t="shared" si="9"/>
        <v>33</v>
      </c>
      <c r="T25" s="248">
        <f t="shared" si="10"/>
        <v>0</v>
      </c>
      <c r="V25" s="252">
        <f t="shared" si="11"/>
        <v>0.09205658324</v>
      </c>
      <c r="W25" s="1">
        <f t="shared" si="12"/>
        <v>5</v>
      </c>
      <c r="X25" s="22">
        <f t="shared" si="13"/>
        <v>33.38</v>
      </c>
      <c r="Y25" s="22">
        <f t="shared" si="14"/>
        <v>1.67</v>
      </c>
      <c r="Z25" s="22">
        <f t="shared" si="15"/>
        <v>35.05</v>
      </c>
      <c r="AA25" s="22">
        <f t="shared" si="16"/>
        <v>1.71</v>
      </c>
      <c r="AB25" s="252">
        <f t="shared" si="17"/>
        <v>0.08694232862</v>
      </c>
      <c r="AC25" s="1">
        <f t="shared" si="18"/>
        <v>5</v>
      </c>
      <c r="AD25" s="22">
        <f t="shared" si="19"/>
        <v>33.56</v>
      </c>
      <c r="AE25" s="22">
        <f t="shared" si="20"/>
        <v>1.68</v>
      </c>
      <c r="AF25" s="22">
        <f t="shared" si="21"/>
        <v>35.24</v>
      </c>
      <c r="AG25" s="22">
        <f t="shared" si="22"/>
        <v>1.52</v>
      </c>
    </row>
    <row r="26">
      <c r="A26" s="328">
        <f t="shared" si="1"/>
        <v>10</v>
      </c>
      <c r="B26" s="329" t="s">
        <v>2711</v>
      </c>
      <c r="C26" s="330" t="s">
        <v>7365</v>
      </c>
      <c r="D26" s="330">
        <v>1.0</v>
      </c>
      <c r="E26" s="328">
        <f>D26*N$1*Q$1</f>
        <v>20</v>
      </c>
      <c r="F26" s="331">
        <f t="shared" si="2"/>
        <v>16.5</v>
      </c>
      <c r="G26" s="331">
        <f t="shared" si="3"/>
        <v>8.22</v>
      </c>
      <c r="H26" s="331">
        <f t="shared" si="4"/>
        <v>164.4</v>
      </c>
      <c r="I26" s="245">
        <v>6.3</v>
      </c>
      <c r="J26" s="246">
        <f t="shared" si="5"/>
        <v>126</v>
      </c>
      <c r="N26" s="7">
        <v>16.5</v>
      </c>
      <c r="O26" s="252">
        <f t="shared" si="6"/>
        <v>0.6181818182</v>
      </c>
      <c r="P26" s="9">
        <v>5.0</v>
      </c>
      <c r="Q26" s="22">
        <f t="shared" si="7"/>
        <v>6</v>
      </c>
      <c r="R26" s="22">
        <f t="shared" si="25"/>
        <v>0.3</v>
      </c>
      <c r="S26" s="22">
        <f t="shared" si="9"/>
        <v>6.3</v>
      </c>
      <c r="T26" s="248">
        <f t="shared" si="10"/>
        <v>0</v>
      </c>
      <c r="V26" s="252">
        <f t="shared" si="11"/>
        <v>0.5563636364</v>
      </c>
      <c r="W26" s="1">
        <f t="shared" si="12"/>
        <v>5</v>
      </c>
      <c r="X26" s="22">
        <f t="shared" si="13"/>
        <v>7.32</v>
      </c>
      <c r="Y26" s="22">
        <f t="shared" si="14"/>
        <v>0.37</v>
      </c>
      <c r="Z26" s="22">
        <f t="shared" si="15"/>
        <v>7.69</v>
      </c>
      <c r="AA26" s="22">
        <f t="shared" si="16"/>
        <v>8.81</v>
      </c>
      <c r="AB26" s="252">
        <f t="shared" si="17"/>
        <v>0.5254545455</v>
      </c>
      <c r="AC26" s="1">
        <f t="shared" si="18"/>
        <v>5</v>
      </c>
      <c r="AD26" s="22">
        <f t="shared" si="19"/>
        <v>7.83</v>
      </c>
      <c r="AE26" s="22">
        <f t="shared" si="20"/>
        <v>0.39</v>
      </c>
      <c r="AF26" s="22">
        <f t="shared" si="21"/>
        <v>8.22</v>
      </c>
      <c r="AG26" s="22">
        <f t="shared" si="22"/>
        <v>8.28</v>
      </c>
    </row>
    <row r="27">
      <c r="A27" s="328">
        <f t="shared" si="1"/>
        <v>11</v>
      </c>
      <c r="B27" s="329" t="s">
        <v>2845</v>
      </c>
      <c r="C27" s="330" t="s">
        <v>7367</v>
      </c>
      <c r="D27" s="330">
        <v>12.0</v>
      </c>
      <c r="E27" s="328">
        <f t="shared" ref="E27:E29" si="26">D27*N$1*Q$1/5</f>
        <v>48</v>
      </c>
      <c r="F27" s="331">
        <f t="shared" si="2"/>
        <v>46</v>
      </c>
      <c r="G27" s="331">
        <f t="shared" si="3"/>
        <v>42.9</v>
      </c>
      <c r="H27" s="331">
        <f t="shared" si="4"/>
        <v>2059.2</v>
      </c>
      <c r="I27" s="245">
        <v>39.95</v>
      </c>
      <c r="J27" s="246">
        <f t="shared" si="5"/>
        <v>1917.6</v>
      </c>
      <c r="N27" s="7">
        <v>46.0</v>
      </c>
      <c r="O27" s="252">
        <f t="shared" si="6"/>
        <v>0.1315217391</v>
      </c>
      <c r="P27" s="9">
        <v>5.0</v>
      </c>
      <c r="Q27" s="22">
        <f t="shared" si="7"/>
        <v>38.05</v>
      </c>
      <c r="R27" s="22">
        <f t="shared" si="25"/>
        <v>1.9</v>
      </c>
      <c r="S27" s="22">
        <f t="shared" si="9"/>
        <v>39.95</v>
      </c>
      <c r="T27" s="248">
        <f t="shared" si="10"/>
        <v>0</v>
      </c>
      <c r="V27" s="252">
        <f t="shared" si="11"/>
        <v>0.1183695652</v>
      </c>
      <c r="W27" s="1">
        <f t="shared" si="12"/>
        <v>5</v>
      </c>
      <c r="X27" s="22">
        <f t="shared" si="13"/>
        <v>40.56</v>
      </c>
      <c r="Y27" s="22">
        <f t="shared" si="14"/>
        <v>2.03</v>
      </c>
      <c r="Z27" s="22">
        <f t="shared" si="15"/>
        <v>42.59</v>
      </c>
      <c r="AA27" s="22">
        <f t="shared" si="16"/>
        <v>3.41</v>
      </c>
      <c r="AB27" s="252">
        <f t="shared" si="17"/>
        <v>0.1117934783</v>
      </c>
      <c r="AC27" s="1">
        <f t="shared" si="18"/>
        <v>5</v>
      </c>
      <c r="AD27" s="22">
        <f t="shared" si="19"/>
        <v>40.86</v>
      </c>
      <c r="AE27" s="22">
        <f t="shared" si="20"/>
        <v>2.04</v>
      </c>
      <c r="AF27" s="22">
        <f t="shared" si="21"/>
        <v>42.9</v>
      </c>
      <c r="AG27" s="22">
        <f t="shared" si="22"/>
        <v>3.1</v>
      </c>
    </row>
    <row r="28">
      <c r="A28" s="328">
        <f t="shared" si="1"/>
        <v>12</v>
      </c>
      <c r="B28" s="329" t="s">
        <v>7347</v>
      </c>
      <c r="C28" s="330" t="s">
        <v>7367</v>
      </c>
      <c r="D28" s="330">
        <v>12.0</v>
      </c>
      <c r="E28" s="328">
        <f t="shared" si="26"/>
        <v>48</v>
      </c>
      <c r="F28" s="331">
        <f t="shared" si="2"/>
        <v>65</v>
      </c>
      <c r="G28" s="331">
        <f t="shared" si="3"/>
        <v>53.08</v>
      </c>
      <c r="H28" s="331">
        <f t="shared" si="4"/>
        <v>2547.84</v>
      </c>
      <c r="I28" s="245">
        <v>48.0</v>
      </c>
      <c r="J28" s="246">
        <f t="shared" si="5"/>
        <v>2304</v>
      </c>
      <c r="N28" s="7">
        <v>65.0</v>
      </c>
      <c r="O28" s="252">
        <f t="shared" si="6"/>
        <v>0.2615384615</v>
      </c>
      <c r="P28" s="9">
        <v>5.0</v>
      </c>
      <c r="Q28" s="22">
        <f t="shared" si="7"/>
        <v>45.71</v>
      </c>
      <c r="R28" s="22">
        <f t="shared" si="25"/>
        <v>2.29</v>
      </c>
      <c r="S28" s="22">
        <f t="shared" si="9"/>
        <v>48</v>
      </c>
      <c r="T28" s="248">
        <f t="shared" si="10"/>
        <v>0</v>
      </c>
      <c r="V28" s="252">
        <f t="shared" si="11"/>
        <v>0.2353846154</v>
      </c>
      <c r="W28" s="1">
        <f t="shared" si="12"/>
        <v>5</v>
      </c>
      <c r="X28" s="22">
        <f t="shared" si="13"/>
        <v>49.7</v>
      </c>
      <c r="Y28" s="22">
        <f t="shared" si="14"/>
        <v>2.49</v>
      </c>
      <c r="Z28" s="22">
        <f t="shared" si="15"/>
        <v>52.19</v>
      </c>
      <c r="AA28" s="22">
        <f t="shared" si="16"/>
        <v>12.81</v>
      </c>
      <c r="AB28" s="252">
        <f t="shared" si="17"/>
        <v>0.2223076923</v>
      </c>
      <c r="AC28" s="1">
        <f t="shared" si="18"/>
        <v>5</v>
      </c>
      <c r="AD28" s="22">
        <f t="shared" si="19"/>
        <v>50.55</v>
      </c>
      <c r="AE28" s="22">
        <f t="shared" si="20"/>
        <v>2.53</v>
      </c>
      <c r="AF28" s="22">
        <f t="shared" si="21"/>
        <v>53.08</v>
      </c>
      <c r="AG28" s="22">
        <f t="shared" si="22"/>
        <v>11.92</v>
      </c>
    </row>
    <row r="29">
      <c r="A29" s="328">
        <f t="shared" si="1"/>
        <v>13</v>
      </c>
      <c r="B29" s="329" t="s">
        <v>2898</v>
      </c>
      <c r="C29" s="330" t="s">
        <v>7367</v>
      </c>
      <c r="D29" s="330">
        <v>12.0</v>
      </c>
      <c r="E29" s="328">
        <f t="shared" si="26"/>
        <v>48</v>
      </c>
      <c r="F29" s="331">
        <f t="shared" si="2"/>
        <v>86</v>
      </c>
      <c r="G29" s="331">
        <f t="shared" si="3"/>
        <v>67.1</v>
      </c>
      <c r="H29" s="331">
        <f t="shared" si="4"/>
        <v>3220.8</v>
      </c>
      <c r="I29" s="245">
        <v>60.0</v>
      </c>
      <c r="J29" s="246">
        <f t="shared" si="5"/>
        <v>2880</v>
      </c>
      <c r="N29" s="7">
        <v>86.0</v>
      </c>
      <c r="O29" s="252">
        <f t="shared" si="6"/>
        <v>0.3023255814</v>
      </c>
      <c r="P29" s="9">
        <v>5.0</v>
      </c>
      <c r="Q29" s="22">
        <f t="shared" si="7"/>
        <v>57.14</v>
      </c>
      <c r="R29" s="22">
        <f t="shared" si="25"/>
        <v>2.86</v>
      </c>
      <c r="S29" s="22">
        <f t="shared" si="9"/>
        <v>60</v>
      </c>
      <c r="T29" s="248">
        <f t="shared" si="10"/>
        <v>0</v>
      </c>
      <c r="V29" s="252">
        <f t="shared" si="11"/>
        <v>0.2720930233</v>
      </c>
      <c r="W29" s="1">
        <f t="shared" si="12"/>
        <v>5</v>
      </c>
      <c r="X29" s="22">
        <f t="shared" si="13"/>
        <v>62.6</v>
      </c>
      <c r="Y29" s="22">
        <f t="shared" si="14"/>
        <v>3.13</v>
      </c>
      <c r="Z29" s="22">
        <f t="shared" si="15"/>
        <v>65.73</v>
      </c>
      <c r="AA29" s="22">
        <f t="shared" si="16"/>
        <v>20.27</v>
      </c>
      <c r="AB29" s="252">
        <f t="shared" si="17"/>
        <v>0.2569767442</v>
      </c>
      <c r="AC29" s="1">
        <f t="shared" si="18"/>
        <v>5</v>
      </c>
      <c r="AD29" s="22">
        <f t="shared" si="19"/>
        <v>63.9</v>
      </c>
      <c r="AE29" s="22">
        <f t="shared" si="20"/>
        <v>3.2</v>
      </c>
      <c r="AF29" s="22">
        <f t="shared" si="21"/>
        <v>67.1</v>
      </c>
      <c r="AG29" s="22">
        <f t="shared" si="22"/>
        <v>18.9</v>
      </c>
    </row>
    <row r="30">
      <c r="A30" s="328">
        <f t="shared" si="1"/>
        <v>14</v>
      </c>
      <c r="B30" s="329" t="s">
        <v>3374</v>
      </c>
      <c r="C30" s="330" t="s">
        <v>7368</v>
      </c>
      <c r="D30" s="330">
        <v>10.0</v>
      </c>
      <c r="E30" s="328">
        <f>D30*N$1/10</f>
        <v>10</v>
      </c>
      <c r="F30" s="331">
        <f t="shared" si="2"/>
        <v>350</v>
      </c>
      <c r="G30" s="331">
        <f t="shared" si="3"/>
        <v>350</v>
      </c>
      <c r="H30" s="331">
        <f t="shared" si="4"/>
        <v>3500</v>
      </c>
      <c r="I30" s="245">
        <v>350.0</v>
      </c>
      <c r="J30" s="246">
        <f t="shared" si="5"/>
        <v>3500</v>
      </c>
      <c r="N30" s="7">
        <v>350.0</v>
      </c>
      <c r="O30" s="252">
        <f t="shared" si="6"/>
        <v>0</v>
      </c>
      <c r="P30" s="9">
        <v>5.0</v>
      </c>
      <c r="Q30" s="22">
        <f t="shared" si="7"/>
        <v>333.33</v>
      </c>
      <c r="R30" s="22">
        <f t="shared" si="25"/>
        <v>16.67</v>
      </c>
      <c r="S30" s="22">
        <f t="shared" si="9"/>
        <v>350</v>
      </c>
      <c r="T30" s="248">
        <f t="shared" si="10"/>
        <v>0</v>
      </c>
      <c r="V30" s="22">
        <f t="shared" si="11"/>
        <v>0</v>
      </c>
      <c r="W30" s="1">
        <f t="shared" si="12"/>
        <v>5</v>
      </c>
      <c r="X30" s="22">
        <f t="shared" si="13"/>
        <v>333.33</v>
      </c>
      <c r="Y30" s="22">
        <f t="shared" si="14"/>
        <v>16.67</v>
      </c>
      <c r="Z30" s="22">
        <f t="shared" si="15"/>
        <v>350</v>
      </c>
      <c r="AA30" s="22">
        <f t="shared" si="16"/>
        <v>0</v>
      </c>
      <c r="AB30" s="22">
        <f t="shared" si="17"/>
        <v>0</v>
      </c>
      <c r="AC30" s="1">
        <f t="shared" si="18"/>
        <v>5</v>
      </c>
      <c r="AD30" s="22">
        <f t="shared" si="19"/>
        <v>333.33</v>
      </c>
      <c r="AE30" s="22">
        <f t="shared" si="20"/>
        <v>16.67</v>
      </c>
      <c r="AF30" s="22">
        <f t="shared" si="21"/>
        <v>350</v>
      </c>
      <c r="AG30" s="22">
        <f t="shared" si="22"/>
        <v>0</v>
      </c>
    </row>
    <row r="31">
      <c r="A31" s="328">
        <f t="shared" si="1"/>
        <v>15</v>
      </c>
      <c r="B31" s="329" t="s">
        <v>2621</v>
      </c>
      <c r="C31" s="330" t="s">
        <v>7365</v>
      </c>
      <c r="D31" s="330">
        <v>2.0</v>
      </c>
      <c r="E31" s="330">
        <v>36.0</v>
      </c>
      <c r="F31" s="331">
        <f t="shared" si="2"/>
        <v>33</v>
      </c>
      <c r="G31" s="331">
        <f t="shared" si="3"/>
        <v>31.97</v>
      </c>
      <c r="H31" s="331">
        <f t="shared" si="4"/>
        <v>1150.92</v>
      </c>
      <c r="I31" s="245">
        <v>30.0</v>
      </c>
      <c r="J31" s="246">
        <f t="shared" si="5"/>
        <v>1080</v>
      </c>
      <c r="N31" s="7">
        <v>33.0</v>
      </c>
      <c r="O31" s="252">
        <f t="shared" si="6"/>
        <v>0.09090909091</v>
      </c>
      <c r="P31" s="9">
        <v>5.0</v>
      </c>
      <c r="Q31" s="22">
        <f t="shared" si="7"/>
        <v>28.57</v>
      </c>
      <c r="R31" s="22">
        <f t="shared" si="25"/>
        <v>1.43</v>
      </c>
      <c r="S31" s="22">
        <f t="shared" si="9"/>
        <v>30</v>
      </c>
      <c r="T31" s="248">
        <f t="shared" si="10"/>
        <v>0</v>
      </c>
      <c r="V31" s="252">
        <f t="shared" si="11"/>
        <v>0.08181818182</v>
      </c>
      <c r="W31" s="1">
        <f t="shared" si="12"/>
        <v>5</v>
      </c>
      <c r="X31" s="22">
        <f t="shared" si="13"/>
        <v>30.3</v>
      </c>
      <c r="Y31" s="22">
        <f t="shared" si="14"/>
        <v>1.52</v>
      </c>
      <c r="Z31" s="22">
        <f t="shared" si="15"/>
        <v>31.82</v>
      </c>
      <c r="AA31" s="22">
        <f t="shared" si="16"/>
        <v>1.18</v>
      </c>
      <c r="AB31" s="252">
        <f t="shared" si="17"/>
        <v>0.07727272727</v>
      </c>
      <c r="AC31" s="1">
        <f t="shared" si="18"/>
        <v>5</v>
      </c>
      <c r="AD31" s="22">
        <f t="shared" si="19"/>
        <v>30.45</v>
      </c>
      <c r="AE31" s="22">
        <f t="shared" si="20"/>
        <v>1.52</v>
      </c>
      <c r="AF31" s="22">
        <f t="shared" si="21"/>
        <v>31.97</v>
      </c>
      <c r="AG31" s="22">
        <f t="shared" si="22"/>
        <v>1.03</v>
      </c>
    </row>
    <row r="32">
      <c r="A32" s="328">
        <f t="shared" si="1"/>
        <v>16</v>
      </c>
      <c r="B32" s="329" t="s">
        <v>1501</v>
      </c>
      <c r="C32" s="330" t="s">
        <v>7365</v>
      </c>
      <c r="D32" s="330">
        <v>1.0</v>
      </c>
      <c r="E32" s="328">
        <f t="shared" ref="E32:E34" si="27">D32*N$1*Q$1</f>
        <v>20</v>
      </c>
      <c r="F32" s="331">
        <f t="shared" si="2"/>
        <v>70.31</v>
      </c>
      <c r="G32" s="331">
        <f t="shared" si="3"/>
        <v>67.55</v>
      </c>
      <c r="H32" s="331">
        <f t="shared" si="4"/>
        <v>1351</v>
      </c>
      <c r="I32" s="245">
        <v>63.28</v>
      </c>
      <c r="J32" s="246">
        <f t="shared" si="5"/>
        <v>1265.6</v>
      </c>
      <c r="N32" s="7">
        <v>70.31</v>
      </c>
      <c r="O32" s="252">
        <f t="shared" si="6"/>
        <v>0.09998577727</v>
      </c>
      <c r="P32" s="9">
        <v>5.0</v>
      </c>
      <c r="Q32" s="22">
        <f t="shared" si="7"/>
        <v>60.27</v>
      </c>
      <c r="R32" s="22">
        <f t="shared" si="25"/>
        <v>3.01</v>
      </c>
      <c r="S32" s="22">
        <f t="shared" si="9"/>
        <v>63.28</v>
      </c>
      <c r="T32" s="248">
        <f t="shared" si="10"/>
        <v>0</v>
      </c>
      <c r="V32" s="252">
        <f t="shared" si="11"/>
        <v>0.08998719954</v>
      </c>
      <c r="W32" s="1">
        <f t="shared" si="12"/>
        <v>5</v>
      </c>
      <c r="X32" s="22">
        <f t="shared" si="13"/>
        <v>63.98</v>
      </c>
      <c r="Y32" s="22">
        <f t="shared" si="14"/>
        <v>3.2</v>
      </c>
      <c r="Z32" s="22">
        <f t="shared" si="15"/>
        <v>67.18</v>
      </c>
      <c r="AA32" s="22">
        <f t="shared" si="16"/>
        <v>3.13</v>
      </c>
      <c r="AB32" s="252">
        <f t="shared" si="17"/>
        <v>0.08498791068</v>
      </c>
      <c r="AC32" s="1">
        <f t="shared" si="18"/>
        <v>5</v>
      </c>
      <c r="AD32" s="22">
        <f t="shared" si="19"/>
        <v>64.33</v>
      </c>
      <c r="AE32" s="22">
        <f t="shared" si="20"/>
        <v>3.22</v>
      </c>
      <c r="AF32" s="22">
        <f t="shared" si="21"/>
        <v>67.55</v>
      </c>
      <c r="AG32" s="22">
        <f t="shared" si="22"/>
        <v>2.76</v>
      </c>
    </row>
    <row r="33">
      <c r="A33" s="328">
        <f t="shared" si="1"/>
        <v>17</v>
      </c>
      <c r="B33" s="329" t="s">
        <v>3094</v>
      </c>
      <c r="C33" s="330" t="s">
        <v>7365</v>
      </c>
      <c r="D33" s="330">
        <v>1.0</v>
      </c>
      <c r="E33" s="328">
        <f t="shared" si="27"/>
        <v>20</v>
      </c>
      <c r="F33" s="331">
        <f t="shared" si="2"/>
        <v>106</v>
      </c>
      <c r="G33" s="331">
        <f t="shared" si="3"/>
        <v>76.29</v>
      </c>
      <c r="H33" s="331">
        <f t="shared" si="4"/>
        <v>1525.8</v>
      </c>
      <c r="I33" s="245">
        <v>66.78</v>
      </c>
      <c r="J33" s="246">
        <f t="shared" si="5"/>
        <v>1335.6</v>
      </c>
      <c r="N33" s="7">
        <v>106.0</v>
      </c>
      <c r="O33" s="252">
        <f t="shared" si="6"/>
        <v>0.37</v>
      </c>
      <c r="P33" s="9">
        <v>5.0</v>
      </c>
      <c r="Q33" s="22">
        <f t="shared" si="7"/>
        <v>63.6</v>
      </c>
      <c r="R33" s="22">
        <f t="shared" si="25"/>
        <v>3.18</v>
      </c>
      <c r="S33" s="22">
        <f t="shared" si="9"/>
        <v>66.78</v>
      </c>
      <c r="T33" s="248">
        <f t="shared" si="10"/>
        <v>0</v>
      </c>
      <c r="V33" s="252">
        <f t="shared" si="11"/>
        <v>0.333</v>
      </c>
      <c r="W33" s="1">
        <f t="shared" si="12"/>
        <v>5</v>
      </c>
      <c r="X33" s="22">
        <f t="shared" si="13"/>
        <v>70.7</v>
      </c>
      <c r="Y33" s="22">
        <f t="shared" si="14"/>
        <v>3.54</v>
      </c>
      <c r="Z33" s="22">
        <f t="shared" si="15"/>
        <v>74.24</v>
      </c>
      <c r="AA33" s="22">
        <f t="shared" si="16"/>
        <v>31.76</v>
      </c>
      <c r="AB33" s="252">
        <f t="shared" si="17"/>
        <v>0.3145</v>
      </c>
      <c r="AC33" s="1">
        <f t="shared" si="18"/>
        <v>5</v>
      </c>
      <c r="AD33" s="22">
        <f t="shared" si="19"/>
        <v>72.66</v>
      </c>
      <c r="AE33" s="22">
        <f t="shared" si="20"/>
        <v>3.63</v>
      </c>
      <c r="AF33" s="22">
        <f t="shared" si="21"/>
        <v>76.29</v>
      </c>
      <c r="AG33" s="22">
        <f t="shared" si="22"/>
        <v>29.71</v>
      </c>
    </row>
    <row r="34">
      <c r="A34" s="328">
        <f t="shared" si="1"/>
        <v>18</v>
      </c>
      <c r="B34" s="329" t="s">
        <v>3322</v>
      </c>
      <c r="C34" s="330" t="s">
        <v>7365</v>
      </c>
      <c r="D34" s="330">
        <v>10.0</v>
      </c>
      <c r="E34" s="328">
        <f t="shared" si="27"/>
        <v>200</v>
      </c>
      <c r="F34" s="331">
        <f t="shared" si="2"/>
        <v>3</v>
      </c>
      <c r="G34" s="331">
        <f t="shared" si="3"/>
        <v>2.93</v>
      </c>
      <c r="H34" s="331">
        <f t="shared" si="4"/>
        <v>586</v>
      </c>
      <c r="I34" s="245">
        <v>2.75</v>
      </c>
      <c r="J34" s="246">
        <f t="shared" si="5"/>
        <v>550</v>
      </c>
      <c r="N34" s="7">
        <v>3.0</v>
      </c>
      <c r="O34" s="252">
        <f t="shared" si="6"/>
        <v>0.08333333333</v>
      </c>
      <c r="P34" s="9">
        <v>5.0</v>
      </c>
      <c r="Q34" s="22">
        <f t="shared" si="7"/>
        <v>2.62</v>
      </c>
      <c r="R34" s="22">
        <f t="shared" si="25"/>
        <v>0.13</v>
      </c>
      <c r="S34" s="22">
        <f t="shared" si="9"/>
        <v>2.75</v>
      </c>
      <c r="T34" s="248">
        <f t="shared" si="10"/>
        <v>0</v>
      </c>
      <c r="V34" s="252">
        <f t="shared" si="11"/>
        <v>0.075</v>
      </c>
      <c r="W34" s="1">
        <f t="shared" si="12"/>
        <v>5</v>
      </c>
      <c r="X34" s="22">
        <f t="shared" si="13"/>
        <v>2.78</v>
      </c>
      <c r="Y34" s="22">
        <f t="shared" si="14"/>
        <v>0.14</v>
      </c>
      <c r="Z34" s="22">
        <f t="shared" si="15"/>
        <v>2.92</v>
      </c>
      <c r="AA34" s="22">
        <f t="shared" si="16"/>
        <v>0.08</v>
      </c>
      <c r="AB34" s="252">
        <f t="shared" si="17"/>
        <v>0.07083333333</v>
      </c>
      <c r="AC34" s="1">
        <f t="shared" si="18"/>
        <v>5</v>
      </c>
      <c r="AD34" s="22">
        <f t="shared" si="19"/>
        <v>2.79</v>
      </c>
      <c r="AE34" s="22">
        <f t="shared" si="20"/>
        <v>0.14</v>
      </c>
      <c r="AF34" s="22">
        <f t="shared" si="21"/>
        <v>2.93</v>
      </c>
      <c r="AG34" s="22">
        <f t="shared" si="22"/>
        <v>0.07</v>
      </c>
    </row>
    <row r="35">
      <c r="A35" s="328">
        <f t="shared" si="1"/>
        <v>19</v>
      </c>
      <c r="B35" s="329" t="s">
        <v>3748</v>
      </c>
      <c r="C35" s="330" t="s">
        <v>7365</v>
      </c>
      <c r="D35" s="330">
        <v>10.0</v>
      </c>
      <c r="E35" s="328">
        <f>D35*N$1</f>
        <v>100</v>
      </c>
      <c r="F35" s="331">
        <f t="shared" si="2"/>
        <v>34</v>
      </c>
      <c r="G35" s="331">
        <f t="shared" si="3"/>
        <v>32.13</v>
      </c>
      <c r="H35" s="331">
        <f t="shared" si="4"/>
        <v>3213</v>
      </c>
      <c r="I35" s="245">
        <v>30.0</v>
      </c>
      <c r="J35" s="246">
        <f t="shared" si="5"/>
        <v>3000</v>
      </c>
      <c r="N35" s="7">
        <v>34.0</v>
      </c>
      <c r="O35" s="252">
        <f t="shared" si="6"/>
        <v>0.1176470588</v>
      </c>
      <c r="P35" s="9">
        <v>5.0</v>
      </c>
      <c r="Q35" s="22">
        <f t="shared" si="7"/>
        <v>28.57</v>
      </c>
      <c r="R35" s="22">
        <f t="shared" si="25"/>
        <v>1.43</v>
      </c>
      <c r="S35" s="22">
        <f t="shared" si="9"/>
        <v>30</v>
      </c>
      <c r="T35" s="248">
        <f t="shared" si="10"/>
        <v>0</v>
      </c>
      <c r="V35" s="252">
        <f t="shared" si="11"/>
        <v>0.1058823529</v>
      </c>
      <c r="W35" s="1">
        <f t="shared" si="12"/>
        <v>5</v>
      </c>
      <c r="X35" s="22">
        <f t="shared" si="13"/>
        <v>30.4</v>
      </c>
      <c r="Y35" s="22">
        <f t="shared" si="14"/>
        <v>1.52</v>
      </c>
      <c r="Z35" s="22">
        <f t="shared" si="15"/>
        <v>31.92</v>
      </c>
      <c r="AA35" s="22">
        <f t="shared" si="16"/>
        <v>2.08</v>
      </c>
      <c r="AB35" s="252">
        <f t="shared" si="17"/>
        <v>0.1</v>
      </c>
      <c r="AC35" s="1">
        <f t="shared" si="18"/>
        <v>5</v>
      </c>
      <c r="AD35" s="22">
        <f t="shared" si="19"/>
        <v>30.6</v>
      </c>
      <c r="AE35" s="22">
        <f t="shared" si="20"/>
        <v>1.53</v>
      </c>
      <c r="AF35" s="22">
        <f t="shared" si="21"/>
        <v>32.13</v>
      </c>
      <c r="AG35" s="22">
        <f t="shared" si="22"/>
        <v>1.87</v>
      </c>
    </row>
    <row r="36">
      <c r="A36" s="328">
        <f t="shared" si="1"/>
        <v>20</v>
      </c>
      <c r="B36" s="329" t="s">
        <v>3005</v>
      </c>
      <c r="C36" s="330" t="s">
        <v>7365</v>
      </c>
      <c r="D36" s="330">
        <v>10.0</v>
      </c>
      <c r="E36" s="328">
        <f t="shared" ref="E36:E37" si="28">D36*N$1*Q$1</f>
        <v>200</v>
      </c>
      <c r="F36" s="331">
        <f t="shared" si="2"/>
        <v>14</v>
      </c>
      <c r="G36" s="331">
        <f t="shared" si="3"/>
        <v>7</v>
      </c>
      <c r="H36" s="331">
        <f t="shared" si="4"/>
        <v>1400</v>
      </c>
      <c r="I36" s="245">
        <v>5.38</v>
      </c>
      <c r="J36" s="246">
        <f t="shared" si="5"/>
        <v>1076</v>
      </c>
      <c r="N36" s="7">
        <v>14.0</v>
      </c>
      <c r="O36" s="252">
        <f t="shared" si="6"/>
        <v>0.6157142857</v>
      </c>
      <c r="P36" s="9">
        <v>5.0</v>
      </c>
      <c r="Q36" s="22">
        <f t="shared" si="7"/>
        <v>5.12</v>
      </c>
      <c r="R36" s="22">
        <f t="shared" si="25"/>
        <v>0.26</v>
      </c>
      <c r="S36" s="22">
        <f t="shared" si="9"/>
        <v>5.38</v>
      </c>
      <c r="T36" s="248">
        <f t="shared" si="10"/>
        <v>0</v>
      </c>
      <c r="V36" s="252">
        <f t="shared" si="11"/>
        <v>0.5541428571</v>
      </c>
      <c r="W36" s="1">
        <f t="shared" si="12"/>
        <v>5</v>
      </c>
      <c r="X36" s="22">
        <f t="shared" si="13"/>
        <v>6.24</v>
      </c>
      <c r="Y36" s="22">
        <f t="shared" si="14"/>
        <v>0.31</v>
      </c>
      <c r="Z36" s="22">
        <f t="shared" si="15"/>
        <v>6.55</v>
      </c>
      <c r="AA36" s="22">
        <f t="shared" si="16"/>
        <v>7.45</v>
      </c>
      <c r="AB36" s="252">
        <f t="shared" si="17"/>
        <v>0.5233571429</v>
      </c>
      <c r="AC36" s="1">
        <f t="shared" si="18"/>
        <v>5</v>
      </c>
      <c r="AD36" s="22">
        <f t="shared" si="19"/>
        <v>6.67</v>
      </c>
      <c r="AE36" s="22">
        <f t="shared" si="20"/>
        <v>0.33</v>
      </c>
      <c r="AF36" s="22">
        <f t="shared" si="21"/>
        <v>7</v>
      </c>
      <c r="AG36" s="22">
        <f t="shared" si="22"/>
        <v>7</v>
      </c>
    </row>
    <row r="37">
      <c r="A37" s="328">
        <f t="shared" si="1"/>
        <v>21</v>
      </c>
      <c r="B37" s="329" t="s">
        <v>3056</v>
      </c>
      <c r="C37" s="330" t="s">
        <v>7365</v>
      </c>
      <c r="D37" s="330">
        <v>10.0</v>
      </c>
      <c r="E37" s="328">
        <f t="shared" si="28"/>
        <v>200</v>
      </c>
      <c r="F37" s="331">
        <f t="shared" si="2"/>
        <v>28</v>
      </c>
      <c r="G37" s="331">
        <f t="shared" si="3"/>
        <v>18.25</v>
      </c>
      <c r="H37" s="331">
        <f t="shared" si="4"/>
        <v>3650</v>
      </c>
      <c r="I37" s="245">
        <v>15.5</v>
      </c>
      <c r="J37" s="246">
        <f t="shared" si="5"/>
        <v>3100</v>
      </c>
      <c r="N37" s="7">
        <v>28.0</v>
      </c>
      <c r="O37" s="252">
        <f t="shared" si="6"/>
        <v>0.4464285714</v>
      </c>
      <c r="P37" s="9">
        <v>5.0</v>
      </c>
      <c r="Q37" s="22">
        <f t="shared" si="7"/>
        <v>14.76</v>
      </c>
      <c r="R37" s="22">
        <f t="shared" si="25"/>
        <v>0.74</v>
      </c>
      <c r="S37" s="22">
        <f t="shared" si="9"/>
        <v>15.5</v>
      </c>
      <c r="T37" s="248">
        <f t="shared" si="10"/>
        <v>0</v>
      </c>
      <c r="V37" s="252">
        <f t="shared" si="11"/>
        <v>0.4017857143</v>
      </c>
      <c r="W37" s="1">
        <f t="shared" si="12"/>
        <v>5</v>
      </c>
      <c r="X37" s="22">
        <f t="shared" si="13"/>
        <v>16.75</v>
      </c>
      <c r="Y37" s="22">
        <f t="shared" si="14"/>
        <v>0.84</v>
      </c>
      <c r="Z37" s="22">
        <f t="shared" si="15"/>
        <v>17.59</v>
      </c>
      <c r="AA37" s="22">
        <f t="shared" si="16"/>
        <v>10.41</v>
      </c>
      <c r="AB37" s="252">
        <f t="shared" si="17"/>
        <v>0.3794642857</v>
      </c>
      <c r="AC37" s="1">
        <f t="shared" si="18"/>
        <v>5</v>
      </c>
      <c r="AD37" s="22">
        <f t="shared" si="19"/>
        <v>17.38</v>
      </c>
      <c r="AE37" s="22">
        <f t="shared" si="20"/>
        <v>0.87</v>
      </c>
      <c r="AF37" s="22">
        <f t="shared" si="21"/>
        <v>18.25</v>
      </c>
      <c r="AG37" s="22">
        <f t="shared" si="22"/>
        <v>9.75</v>
      </c>
    </row>
    <row r="38">
      <c r="A38" s="328">
        <f t="shared" si="1"/>
        <v>22</v>
      </c>
      <c r="B38" s="329" t="s">
        <v>2039</v>
      </c>
      <c r="C38" s="330" t="s">
        <v>7365</v>
      </c>
      <c r="D38" s="330">
        <v>1.0</v>
      </c>
      <c r="E38" s="328">
        <f t="shared" ref="E38:E39" si="29">D38*N$1</f>
        <v>10</v>
      </c>
      <c r="F38" s="331">
        <f t="shared" si="2"/>
        <v>75</v>
      </c>
      <c r="G38" s="331">
        <f t="shared" si="3"/>
        <v>64.92</v>
      </c>
      <c r="H38" s="331">
        <f t="shared" si="4"/>
        <v>649.2</v>
      </c>
      <c r="I38" s="245">
        <v>59.5</v>
      </c>
      <c r="J38" s="246">
        <f t="shared" si="5"/>
        <v>595</v>
      </c>
      <c r="N38" s="7">
        <v>75.0</v>
      </c>
      <c r="O38" s="252">
        <f t="shared" si="6"/>
        <v>0.2066666667</v>
      </c>
      <c r="P38" s="9">
        <v>5.0</v>
      </c>
      <c r="Q38" s="22">
        <f t="shared" si="7"/>
        <v>56.67</v>
      </c>
      <c r="R38" s="22">
        <f t="shared" si="25"/>
        <v>2.83</v>
      </c>
      <c r="S38" s="22">
        <f t="shared" si="9"/>
        <v>59.5</v>
      </c>
      <c r="T38" s="248">
        <f t="shared" si="10"/>
        <v>0</v>
      </c>
      <c r="V38" s="252">
        <f t="shared" si="11"/>
        <v>0.186</v>
      </c>
      <c r="W38" s="1">
        <f t="shared" si="12"/>
        <v>5</v>
      </c>
      <c r="X38" s="22">
        <f t="shared" si="13"/>
        <v>61.05</v>
      </c>
      <c r="Y38" s="22">
        <f t="shared" si="14"/>
        <v>3.05</v>
      </c>
      <c r="Z38" s="22">
        <f t="shared" si="15"/>
        <v>64.1</v>
      </c>
      <c r="AA38" s="22">
        <f t="shared" si="16"/>
        <v>10.9</v>
      </c>
      <c r="AB38" s="252">
        <f t="shared" si="17"/>
        <v>0.1756666667</v>
      </c>
      <c r="AC38" s="1">
        <f t="shared" si="18"/>
        <v>5</v>
      </c>
      <c r="AD38" s="22">
        <f t="shared" si="19"/>
        <v>61.83</v>
      </c>
      <c r="AE38" s="22">
        <f t="shared" si="20"/>
        <v>3.09</v>
      </c>
      <c r="AF38" s="22">
        <f t="shared" si="21"/>
        <v>64.92</v>
      </c>
      <c r="AG38" s="22">
        <f t="shared" si="22"/>
        <v>10.08</v>
      </c>
    </row>
    <row r="39">
      <c r="A39" s="328">
        <f t="shared" si="1"/>
        <v>23</v>
      </c>
      <c r="B39" s="329" t="s">
        <v>4586</v>
      </c>
      <c r="C39" s="330" t="s">
        <v>7365</v>
      </c>
      <c r="D39" s="330">
        <v>1.0</v>
      </c>
      <c r="E39" s="328">
        <f t="shared" si="29"/>
        <v>10</v>
      </c>
      <c r="F39" s="331">
        <f t="shared" si="2"/>
        <v>240</v>
      </c>
      <c r="G39" s="331">
        <f t="shared" si="3"/>
        <v>171.68</v>
      </c>
      <c r="H39" s="331">
        <f t="shared" si="4"/>
        <v>1716.8</v>
      </c>
      <c r="I39" s="245">
        <v>150.0</v>
      </c>
      <c r="J39" s="246">
        <f t="shared" si="5"/>
        <v>1500</v>
      </c>
      <c r="N39" s="7">
        <v>240.0</v>
      </c>
      <c r="O39" s="252">
        <f t="shared" si="6"/>
        <v>0.375</v>
      </c>
      <c r="P39" s="9">
        <v>5.0</v>
      </c>
      <c r="Q39" s="22">
        <f t="shared" si="7"/>
        <v>142.86</v>
      </c>
      <c r="R39" s="22">
        <f t="shared" si="25"/>
        <v>7.14</v>
      </c>
      <c r="S39" s="22">
        <f t="shared" si="9"/>
        <v>150</v>
      </c>
      <c r="T39" s="248">
        <f t="shared" si="10"/>
        <v>0</v>
      </c>
      <c r="V39" s="252">
        <f t="shared" si="11"/>
        <v>0.3375</v>
      </c>
      <c r="W39" s="1">
        <f t="shared" si="12"/>
        <v>5</v>
      </c>
      <c r="X39" s="22">
        <f t="shared" si="13"/>
        <v>159</v>
      </c>
      <c r="Y39" s="22">
        <f t="shared" si="14"/>
        <v>7.95</v>
      </c>
      <c r="Z39" s="22">
        <f t="shared" si="15"/>
        <v>166.95</v>
      </c>
      <c r="AA39" s="22">
        <f t="shared" si="16"/>
        <v>73.05</v>
      </c>
      <c r="AB39" s="252">
        <f t="shared" si="17"/>
        <v>0.31875</v>
      </c>
      <c r="AC39" s="1">
        <f t="shared" si="18"/>
        <v>5</v>
      </c>
      <c r="AD39" s="22">
        <f t="shared" si="19"/>
        <v>163.5</v>
      </c>
      <c r="AE39" s="22">
        <f t="shared" si="20"/>
        <v>8.18</v>
      </c>
      <c r="AF39" s="22">
        <f t="shared" si="21"/>
        <v>171.68</v>
      </c>
      <c r="AG39" s="22">
        <f t="shared" si="22"/>
        <v>68.32</v>
      </c>
    </row>
    <row r="40">
      <c r="A40" s="328">
        <f t="shared" si="1"/>
        <v>24</v>
      </c>
      <c r="B40" s="329" t="s">
        <v>4597</v>
      </c>
      <c r="C40" s="330" t="s">
        <v>7365</v>
      </c>
      <c r="D40" s="330">
        <v>2.0</v>
      </c>
      <c r="E40" s="330">
        <v>100.0</v>
      </c>
      <c r="F40" s="331">
        <f t="shared" si="2"/>
        <v>3.99</v>
      </c>
      <c r="G40" s="331">
        <f t="shared" si="3"/>
        <v>3.99</v>
      </c>
      <c r="H40" s="331">
        <f t="shared" si="4"/>
        <v>399</v>
      </c>
      <c r="I40" s="245">
        <v>3.99</v>
      </c>
      <c r="J40" s="246">
        <f t="shared" si="5"/>
        <v>399</v>
      </c>
      <c r="N40" s="7">
        <v>3.99</v>
      </c>
      <c r="O40" s="252">
        <f t="shared" si="6"/>
        <v>0</v>
      </c>
      <c r="P40" s="9">
        <v>5.0</v>
      </c>
      <c r="Q40" s="22">
        <f t="shared" si="7"/>
        <v>3.8</v>
      </c>
      <c r="R40" s="22">
        <f t="shared" si="25"/>
        <v>0.19</v>
      </c>
      <c r="S40" s="22">
        <f t="shared" si="9"/>
        <v>3.99</v>
      </c>
      <c r="T40" s="248">
        <f t="shared" si="10"/>
        <v>0</v>
      </c>
      <c r="V40" s="22">
        <f t="shared" si="11"/>
        <v>0</v>
      </c>
      <c r="W40" s="1">
        <f t="shared" si="12"/>
        <v>5</v>
      </c>
      <c r="X40" s="22">
        <f t="shared" si="13"/>
        <v>3.8</v>
      </c>
      <c r="Y40" s="22">
        <f t="shared" si="14"/>
        <v>0.19</v>
      </c>
      <c r="Z40" s="22">
        <f t="shared" si="15"/>
        <v>3.99</v>
      </c>
      <c r="AA40" s="22">
        <f t="shared" si="16"/>
        <v>0</v>
      </c>
      <c r="AB40" s="22">
        <f t="shared" si="17"/>
        <v>0</v>
      </c>
      <c r="AC40" s="1">
        <f t="shared" si="18"/>
        <v>5</v>
      </c>
      <c r="AD40" s="22">
        <f t="shared" si="19"/>
        <v>3.8</v>
      </c>
      <c r="AE40" s="22">
        <f t="shared" si="20"/>
        <v>0.19</v>
      </c>
      <c r="AF40" s="22">
        <f t="shared" si="21"/>
        <v>3.99</v>
      </c>
      <c r="AG40" s="22">
        <f t="shared" si="22"/>
        <v>0</v>
      </c>
    </row>
    <row r="41">
      <c r="A41" s="328">
        <f t="shared" si="1"/>
        <v>25</v>
      </c>
      <c r="B41" s="329" t="s">
        <v>2794</v>
      </c>
      <c r="C41" s="330" t="s">
        <v>7365</v>
      </c>
      <c r="D41" s="330">
        <v>1.0</v>
      </c>
      <c r="E41" s="328">
        <f t="shared" ref="E41:E42" si="30">D41*N$1</f>
        <v>10</v>
      </c>
      <c r="F41" s="331">
        <f t="shared" si="2"/>
        <v>70</v>
      </c>
      <c r="G41" s="331">
        <f t="shared" si="3"/>
        <v>52.08</v>
      </c>
      <c r="H41" s="331">
        <f t="shared" si="4"/>
        <v>520.8</v>
      </c>
      <c r="I41" s="245">
        <v>46.0</v>
      </c>
      <c r="J41" s="246">
        <f t="shared" si="5"/>
        <v>460</v>
      </c>
      <c r="N41" s="7">
        <v>70.0</v>
      </c>
      <c r="O41" s="252">
        <f t="shared" si="6"/>
        <v>0.3428571429</v>
      </c>
      <c r="P41" s="9">
        <v>5.0</v>
      </c>
      <c r="Q41" s="22">
        <f t="shared" si="7"/>
        <v>43.81</v>
      </c>
      <c r="R41" s="22">
        <f t="shared" si="25"/>
        <v>2.19</v>
      </c>
      <c r="S41" s="22">
        <f t="shared" si="9"/>
        <v>46</v>
      </c>
      <c r="T41" s="248">
        <f t="shared" si="10"/>
        <v>0</v>
      </c>
      <c r="V41" s="252">
        <f t="shared" si="11"/>
        <v>0.3085714286</v>
      </c>
      <c r="W41" s="1">
        <f t="shared" si="12"/>
        <v>5</v>
      </c>
      <c r="X41" s="22">
        <f t="shared" si="13"/>
        <v>48.4</v>
      </c>
      <c r="Y41" s="22">
        <f t="shared" si="14"/>
        <v>2.42</v>
      </c>
      <c r="Z41" s="22">
        <f t="shared" si="15"/>
        <v>50.82</v>
      </c>
      <c r="AA41" s="22">
        <f t="shared" si="16"/>
        <v>19.18</v>
      </c>
      <c r="AB41" s="252">
        <f t="shared" si="17"/>
        <v>0.2914285714</v>
      </c>
      <c r="AC41" s="1">
        <f t="shared" si="18"/>
        <v>5</v>
      </c>
      <c r="AD41" s="22">
        <f t="shared" si="19"/>
        <v>49.6</v>
      </c>
      <c r="AE41" s="22">
        <f t="shared" si="20"/>
        <v>2.48</v>
      </c>
      <c r="AF41" s="22">
        <f t="shared" si="21"/>
        <v>52.08</v>
      </c>
      <c r="AG41" s="22">
        <f t="shared" si="22"/>
        <v>17.92</v>
      </c>
    </row>
    <row r="42">
      <c r="A42" s="328">
        <f t="shared" si="1"/>
        <v>26</v>
      </c>
      <c r="B42" s="329" t="s">
        <v>3865</v>
      </c>
      <c r="C42" s="330" t="s">
        <v>7365</v>
      </c>
      <c r="D42" s="330">
        <v>2.0</v>
      </c>
      <c r="E42" s="328">
        <f t="shared" si="30"/>
        <v>20</v>
      </c>
      <c r="F42" s="331">
        <f t="shared" si="2"/>
        <v>82</v>
      </c>
      <c r="G42" s="331">
        <f t="shared" si="3"/>
        <v>36.12</v>
      </c>
      <c r="H42" s="331">
        <f t="shared" si="4"/>
        <v>722.4</v>
      </c>
      <c r="I42" s="245">
        <v>26.0</v>
      </c>
      <c r="J42" s="246">
        <f t="shared" si="5"/>
        <v>520</v>
      </c>
      <c r="N42" s="7">
        <v>82.0</v>
      </c>
      <c r="O42" s="252">
        <f t="shared" si="6"/>
        <v>0.6829268293</v>
      </c>
      <c r="P42" s="9">
        <v>5.0</v>
      </c>
      <c r="Q42" s="22">
        <f t="shared" si="7"/>
        <v>24.76</v>
      </c>
      <c r="R42" s="22">
        <f t="shared" si="25"/>
        <v>1.24</v>
      </c>
      <c r="S42" s="22">
        <f t="shared" si="9"/>
        <v>26</v>
      </c>
      <c r="T42" s="248">
        <f t="shared" si="10"/>
        <v>0</v>
      </c>
      <c r="V42" s="252">
        <f t="shared" si="11"/>
        <v>0.6146341463</v>
      </c>
      <c r="W42" s="1">
        <f t="shared" si="12"/>
        <v>5</v>
      </c>
      <c r="X42" s="22">
        <f t="shared" si="13"/>
        <v>31.6</v>
      </c>
      <c r="Y42" s="22">
        <f t="shared" si="14"/>
        <v>1.58</v>
      </c>
      <c r="Z42" s="22">
        <f t="shared" si="15"/>
        <v>33.18</v>
      </c>
      <c r="AA42" s="22">
        <f t="shared" si="16"/>
        <v>48.82</v>
      </c>
      <c r="AB42" s="252">
        <f t="shared" si="17"/>
        <v>0.5804878049</v>
      </c>
      <c r="AC42" s="1">
        <f t="shared" si="18"/>
        <v>5</v>
      </c>
      <c r="AD42" s="22">
        <f t="shared" si="19"/>
        <v>34.4</v>
      </c>
      <c r="AE42" s="22">
        <f t="shared" si="20"/>
        <v>1.72</v>
      </c>
      <c r="AF42" s="22">
        <f t="shared" si="21"/>
        <v>36.12</v>
      </c>
      <c r="AG42" s="22">
        <f t="shared" si="22"/>
        <v>45.88</v>
      </c>
    </row>
    <row r="43">
      <c r="A43" s="328">
        <f t="shared" si="1"/>
        <v>27</v>
      </c>
      <c r="B43" s="329" t="s">
        <v>3786</v>
      </c>
      <c r="C43" s="330" t="s">
        <v>7365</v>
      </c>
      <c r="D43" s="330">
        <v>4.0</v>
      </c>
      <c r="E43" s="330">
        <v>100.0</v>
      </c>
      <c r="F43" s="331">
        <f t="shared" si="2"/>
        <v>2.5</v>
      </c>
      <c r="G43" s="331">
        <f t="shared" si="3"/>
        <v>2.45</v>
      </c>
      <c r="H43" s="331">
        <f t="shared" si="4"/>
        <v>245</v>
      </c>
      <c r="I43" s="245">
        <v>2.3</v>
      </c>
      <c r="J43" s="246">
        <f t="shared" si="5"/>
        <v>230</v>
      </c>
      <c r="N43" s="7">
        <v>2.5</v>
      </c>
      <c r="O43" s="252">
        <f t="shared" si="6"/>
        <v>0.08</v>
      </c>
      <c r="P43" s="9">
        <v>5.0</v>
      </c>
      <c r="Q43" s="22">
        <f t="shared" si="7"/>
        <v>2.19</v>
      </c>
      <c r="R43" s="22">
        <f t="shared" si="25"/>
        <v>0.11</v>
      </c>
      <c r="S43" s="22">
        <f t="shared" si="9"/>
        <v>2.3</v>
      </c>
      <c r="T43" s="248">
        <f t="shared" si="10"/>
        <v>0</v>
      </c>
      <c r="V43" s="252">
        <f t="shared" si="11"/>
        <v>0.072</v>
      </c>
      <c r="W43" s="1">
        <f t="shared" si="12"/>
        <v>5</v>
      </c>
      <c r="X43" s="22">
        <f t="shared" si="13"/>
        <v>2.32</v>
      </c>
      <c r="Y43" s="22">
        <f t="shared" si="14"/>
        <v>0.12</v>
      </c>
      <c r="Z43" s="22">
        <f t="shared" si="15"/>
        <v>2.44</v>
      </c>
      <c r="AA43" s="22">
        <f t="shared" si="16"/>
        <v>0.06</v>
      </c>
      <c r="AB43" s="252">
        <f t="shared" si="17"/>
        <v>0.068</v>
      </c>
      <c r="AC43" s="1">
        <f t="shared" si="18"/>
        <v>5</v>
      </c>
      <c r="AD43" s="22">
        <f t="shared" si="19"/>
        <v>2.33</v>
      </c>
      <c r="AE43" s="22">
        <f t="shared" si="20"/>
        <v>0.12</v>
      </c>
      <c r="AF43" s="22">
        <f t="shared" si="21"/>
        <v>2.45</v>
      </c>
      <c r="AG43" s="22">
        <f t="shared" si="22"/>
        <v>0.05</v>
      </c>
    </row>
    <row r="44">
      <c r="A44" s="328">
        <f t="shared" si="1"/>
        <v>28</v>
      </c>
      <c r="B44" s="329" t="s">
        <v>4602</v>
      </c>
      <c r="C44" s="330" t="s">
        <v>7365</v>
      </c>
      <c r="D44" s="330">
        <v>1.0</v>
      </c>
      <c r="E44" s="330">
        <v>2.0</v>
      </c>
      <c r="F44" s="331">
        <f t="shared" si="2"/>
        <v>198</v>
      </c>
      <c r="G44" s="331">
        <f t="shared" si="3"/>
        <v>191.84</v>
      </c>
      <c r="H44" s="331">
        <f t="shared" si="4"/>
        <v>383.68</v>
      </c>
      <c r="I44" s="245">
        <v>180.0</v>
      </c>
      <c r="J44" s="246">
        <f t="shared" si="5"/>
        <v>360</v>
      </c>
      <c r="N44" s="7">
        <v>198.0</v>
      </c>
      <c r="O44" s="252">
        <f t="shared" si="6"/>
        <v>0.09090909091</v>
      </c>
      <c r="P44" s="9">
        <v>5.0</v>
      </c>
      <c r="Q44" s="22">
        <f t="shared" si="7"/>
        <v>171.43</v>
      </c>
      <c r="R44" s="22">
        <f t="shared" si="25"/>
        <v>8.57</v>
      </c>
      <c r="S44" s="22">
        <f t="shared" si="9"/>
        <v>180</v>
      </c>
      <c r="T44" s="248">
        <f t="shared" si="10"/>
        <v>0</v>
      </c>
      <c r="V44" s="252">
        <f t="shared" si="11"/>
        <v>0.08181818182</v>
      </c>
      <c r="W44" s="1">
        <f t="shared" si="12"/>
        <v>5</v>
      </c>
      <c r="X44" s="22">
        <f t="shared" si="13"/>
        <v>181.8</v>
      </c>
      <c r="Y44" s="22">
        <f t="shared" si="14"/>
        <v>9.09</v>
      </c>
      <c r="Z44" s="22">
        <f t="shared" si="15"/>
        <v>190.89</v>
      </c>
      <c r="AA44" s="22">
        <f t="shared" si="16"/>
        <v>7.11</v>
      </c>
      <c r="AB44" s="252">
        <f t="shared" si="17"/>
        <v>0.07727272727</v>
      </c>
      <c r="AC44" s="1">
        <f t="shared" si="18"/>
        <v>5</v>
      </c>
      <c r="AD44" s="22">
        <f t="shared" si="19"/>
        <v>182.7</v>
      </c>
      <c r="AE44" s="22">
        <f t="shared" si="20"/>
        <v>9.14</v>
      </c>
      <c r="AF44" s="22">
        <f t="shared" si="21"/>
        <v>191.84</v>
      </c>
      <c r="AG44" s="22">
        <f t="shared" si="22"/>
        <v>6.16</v>
      </c>
    </row>
    <row r="45">
      <c r="A45" s="328">
        <f t="shared" si="1"/>
        <v>29</v>
      </c>
      <c r="B45" s="329" t="s">
        <v>4617</v>
      </c>
      <c r="C45" s="330" t="s">
        <v>7365</v>
      </c>
      <c r="D45" s="330">
        <v>1.0</v>
      </c>
      <c r="E45" s="330">
        <v>2.0</v>
      </c>
      <c r="F45" s="331">
        <f t="shared" si="2"/>
        <v>199</v>
      </c>
      <c r="G45" s="331">
        <f t="shared" si="3"/>
        <v>191.99</v>
      </c>
      <c r="H45" s="331">
        <f t="shared" si="4"/>
        <v>383.98</v>
      </c>
      <c r="I45" s="245">
        <v>180.0</v>
      </c>
      <c r="J45" s="246">
        <f t="shared" si="5"/>
        <v>360</v>
      </c>
      <c r="N45" s="7">
        <v>199.0</v>
      </c>
      <c r="O45" s="252">
        <f t="shared" si="6"/>
        <v>0.09547738693</v>
      </c>
      <c r="P45" s="9">
        <v>5.0</v>
      </c>
      <c r="Q45" s="22">
        <f t="shared" si="7"/>
        <v>171.43</v>
      </c>
      <c r="R45" s="22">
        <f t="shared" si="25"/>
        <v>8.57</v>
      </c>
      <c r="S45" s="22">
        <f t="shared" si="9"/>
        <v>180</v>
      </c>
      <c r="T45" s="248">
        <f t="shared" si="10"/>
        <v>0</v>
      </c>
      <c r="V45" s="252">
        <f t="shared" si="11"/>
        <v>0.08592964824</v>
      </c>
      <c r="W45" s="1">
        <f t="shared" si="12"/>
        <v>5</v>
      </c>
      <c r="X45" s="22">
        <f t="shared" si="13"/>
        <v>181.9</v>
      </c>
      <c r="Y45" s="22">
        <f t="shared" si="14"/>
        <v>9.1</v>
      </c>
      <c r="Z45" s="22">
        <f t="shared" si="15"/>
        <v>191</v>
      </c>
      <c r="AA45" s="22">
        <f t="shared" si="16"/>
        <v>8</v>
      </c>
      <c r="AB45" s="252">
        <f t="shared" si="17"/>
        <v>0.08115577889</v>
      </c>
      <c r="AC45" s="1">
        <f t="shared" si="18"/>
        <v>5</v>
      </c>
      <c r="AD45" s="22">
        <f t="shared" si="19"/>
        <v>182.85</v>
      </c>
      <c r="AE45" s="22">
        <f t="shared" si="20"/>
        <v>9.14</v>
      </c>
      <c r="AF45" s="22">
        <f t="shared" si="21"/>
        <v>191.99</v>
      </c>
      <c r="AG45" s="22">
        <f t="shared" si="22"/>
        <v>7.01</v>
      </c>
    </row>
    <row r="46">
      <c r="A46" s="328">
        <f t="shared" si="1"/>
        <v>30</v>
      </c>
      <c r="B46" s="329" t="s">
        <v>4629</v>
      </c>
      <c r="C46" s="330" t="s">
        <v>7365</v>
      </c>
      <c r="D46" s="330">
        <v>1.0</v>
      </c>
      <c r="E46" s="330">
        <v>20.0</v>
      </c>
      <c r="F46" s="331">
        <f t="shared" si="2"/>
        <v>375</v>
      </c>
      <c r="G46" s="331">
        <f t="shared" si="3"/>
        <v>330.16</v>
      </c>
      <c r="H46" s="331">
        <f t="shared" si="4"/>
        <v>6603.2</v>
      </c>
      <c r="I46" s="245">
        <v>303.75</v>
      </c>
      <c r="J46" s="246">
        <f t="shared" si="5"/>
        <v>6075</v>
      </c>
      <c r="N46" s="7">
        <v>375.0</v>
      </c>
      <c r="O46" s="252">
        <f t="shared" si="6"/>
        <v>0.19</v>
      </c>
      <c r="P46" s="9">
        <v>5.0</v>
      </c>
      <c r="Q46" s="22">
        <f t="shared" si="7"/>
        <v>289.29</v>
      </c>
      <c r="R46" s="22">
        <f t="shared" si="25"/>
        <v>14.46</v>
      </c>
      <c r="S46" s="22">
        <f t="shared" si="9"/>
        <v>303.75</v>
      </c>
      <c r="T46" s="248">
        <f t="shared" si="10"/>
        <v>0</v>
      </c>
      <c r="V46" s="252">
        <f t="shared" si="11"/>
        <v>0.171</v>
      </c>
      <c r="W46" s="1">
        <f t="shared" si="12"/>
        <v>5</v>
      </c>
      <c r="X46" s="22">
        <f t="shared" si="13"/>
        <v>310.88</v>
      </c>
      <c r="Y46" s="22">
        <f t="shared" si="14"/>
        <v>15.54</v>
      </c>
      <c r="Z46" s="22">
        <f t="shared" si="15"/>
        <v>326.42</v>
      </c>
      <c r="AA46" s="22">
        <f t="shared" si="16"/>
        <v>48.58</v>
      </c>
      <c r="AB46" s="252">
        <f t="shared" si="17"/>
        <v>0.1615</v>
      </c>
      <c r="AC46" s="1">
        <f t="shared" si="18"/>
        <v>5</v>
      </c>
      <c r="AD46" s="22">
        <f t="shared" si="19"/>
        <v>314.44</v>
      </c>
      <c r="AE46" s="22">
        <f t="shared" si="20"/>
        <v>15.72</v>
      </c>
      <c r="AF46" s="22">
        <f t="shared" si="21"/>
        <v>330.16</v>
      </c>
      <c r="AG46" s="22">
        <f t="shared" si="22"/>
        <v>44.84</v>
      </c>
    </row>
    <row r="47">
      <c r="A47" s="328">
        <f t="shared" si="1"/>
        <v>31</v>
      </c>
      <c r="B47" s="329" t="s">
        <v>3150</v>
      </c>
      <c r="C47" s="330" t="s">
        <v>7365</v>
      </c>
      <c r="D47" s="330">
        <v>1.0</v>
      </c>
      <c r="E47" s="328">
        <f t="shared" ref="E47:E49" si="31">D47*N$1*Q$1</f>
        <v>20</v>
      </c>
      <c r="F47" s="331">
        <f t="shared" si="2"/>
        <v>269</v>
      </c>
      <c r="G47" s="331">
        <f t="shared" si="3"/>
        <v>234.26</v>
      </c>
      <c r="H47" s="331">
        <f t="shared" si="4"/>
        <v>4685.2</v>
      </c>
      <c r="I47" s="245">
        <v>215.0</v>
      </c>
      <c r="J47" s="246">
        <f t="shared" si="5"/>
        <v>4300</v>
      </c>
      <c r="N47" s="7">
        <v>269.0</v>
      </c>
      <c r="O47" s="252">
        <f t="shared" si="6"/>
        <v>0.2007434944</v>
      </c>
      <c r="P47" s="9">
        <v>5.0</v>
      </c>
      <c r="Q47" s="22">
        <f t="shared" si="7"/>
        <v>204.76</v>
      </c>
      <c r="R47" s="22">
        <f t="shared" si="25"/>
        <v>10.24</v>
      </c>
      <c r="S47" s="22">
        <f t="shared" si="9"/>
        <v>215</v>
      </c>
      <c r="T47" s="248">
        <f t="shared" si="10"/>
        <v>0</v>
      </c>
      <c r="V47" s="252">
        <f t="shared" si="11"/>
        <v>0.180669145</v>
      </c>
      <c r="W47" s="1">
        <f t="shared" si="12"/>
        <v>5</v>
      </c>
      <c r="X47" s="22">
        <f t="shared" si="13"/>
        <v>220.4</v>
      </c>
      <c r="Y47" s="22">
        <f t="shared" si="14"/>
        <v>11.02</v>
      </c>
      <c r="Z47" s="22">
        <f t="shared" si="15"/>
        <v>231.42</v>
      </c>
      <c r="AA47" s="22">
        <f t="shared" si="16"/>
        <v>37.58</v>
      </c>
      <c r="AB47" s="252">
        <f t="shared" si="17"/>
        <v>0.1706319703</v>
      </c>
      <c r="AC47" s="1">
        <f t="shared" si="18"/>
        <v>5</v>
      </c>
      <c r="AD47" s="22">
        <f t="shared" si="19"/>
        <v>223.1</v>
      </c>
      <c r="AE47" s="22">
        <f t="shared" si="20"/>
        <v>11.16</v>
      </c>
      <c r="AF47" s="22">
        <f t="shared" si="21"/>
        <v>234.26</v>
      </c>
      <c r="AG47" s="22">
        <f t="shared" si="22"/>
        <v>34.74</v>
      </c>
    </row>
    <row r="48">
      <c r="A48" s="328">
        <f t="shared" si="1"/>
        <v>32</v>
      </c>
      <c r="B48" s="329" t="s">
        <v>418</v>
      </c>
      <c r="C48" s="330" t="s">
        <v>7365</v>
      </c>
      <c r="D48" s="330">
        <v>1.0</v>
      </c>
      <c r="E48" s="328">
        <f t="shared" si="31"/>
        <v>20</v>
      </c>
      <c r="F48" s="331">
        <f t="shared" si="2"/>
        <v>164</v>
      </c>
      <c r="G48" s="331">
        <f t="shared" si="3"/>
        <v>116.48</v>
      </c>
      <c r="H48" s="331">
        <f t="shared" si="4"/>
        <v>2329.6</v>
      </c>
      <c r="I48" s="245">
        <v>101.56</v>
      </c>
      <c r="J48" s="246">
        <f t="shared" si="5"/>
        <v>2031.2</v>
      </c>
      <c r="N48" s="7">
        <v>164.0</v>
      </c>
      <c r="O48" s="252">
        <f t="shared" si="6"/>
        <v>0.3807317073</v>
      </c>
      <c r="P48" s="9">
        <v>5.0</v>
      </c>
      <c r="Q48" s="22">
        <f t="shared" si="7"/>
        <v>96.72</v>
      </c>
      <c r="R48" s="22">
        <f t="shared" si="25"/>
        <v>4.84</v>
      </c>
      <c r="S48" s="22">
        <f t="shared" si="9"/>
        <v>101.56</v>
      </c>
      <c r="T48" s="248">
        <f t="shared" si="10"/>
        <v>0</v>
      </c>
      <c r="V48" s="252">
        <f t="shared" si="11"/>
        <v>0.3426585366</v>
      </c>
      <c r="W48" s="1">
        <f t="shared" si="12"/>
        <v>5</v>
      </c>
      <c r="X48" s="22">
        <f t="shared" si="13"/>
        <v>107.8</v>
      </c>
      <c r="Y48" s="22">
        <f t="shared" si="14"/>
        <v>5.39</v>
      </c>
      <c r="Z48" s="22">
        <f t="shared" si="15"/>
        <v>113.19</v>
      </c>
      <c r="AA48" s="22">
        <f t="shared" si="16"/>
        <v>50.81</v>
      </c>
      <c r="AB48" s="252">
        <f t="shared" si="17"/>
        <v>0.3236219512</v>
      </c>
      <c r="AC48" s="1">
        <f t="shared" si="18"/>
        <v>5</v>
      </c>
      <c r="AD48" s="22">
        <f t="shared" si="19"/>
        <v>110.93</v>
      </c>
      <c r="AE48" s="22">
        <f t="shared" si="20"/>
        <v>5.55</v>
      </c>
      <c r="AF48" s="22">
        <f t="shared" si="21"/>
        <v>116.48</v>
      </c>
      <c r="AG48" s="22">
        <f t="shared" si="22"/>
        <v>47.52</v>
      </c>
    </row>
    <row r="49">
      <c r="A49" s="328">
        <f t="shared" si="1"/>
        <v>33</v>
      </c>
      <c r="B49" s="329" t="s">
        <v>112</v>
      </c>
      <c r="C49" s="330" t="s">
        <v>7365</v>
      </c>
      <c r="D49" s="330">
        <v>1.0</v>
      </c>
      <c r="E49" s="328">
        <f t="shared" si="31"/>
        <v>20</v>
      </c>
      <c r="F49" s="331">
        <f t="shared" si="2"/>
        <v>193.59</v>
      </c>
      <c r="G49" s="331">
        <f t="shared" si="3"/>
        <v>135.89</v>
      </c>
      <c r="H49" s="331">
        <f t="shared" si="4"/>
        <v>2717.8</v>
      </c>
      <c r="I49" s="245">
        <v>118.09</v>
      </c>
      <c r="J49" s="246">
        <f t="shared" si="5"/>
        <v>2361.8</v>
      </c>
      <c r="N49" s="7">
        <v>193.59</v>
      </c>
      <c r="O49" s="252">
        <f t="shared" si="6"/>
        <v>0.3899994834</v>
      </c>
      <c r="P49" s="9">
        <v>5.0</v>
      </c>
      <c r="Q49" s="22">
        <f t="shared" si="7"/>
        <v>112.47</v>
      </c>
      <c r="R49" s="22">
        <f t="shared" si="25"/>
        <v>5.62</v>
      </c>
      <c r="S49" s="22">
        <f t="shared" si="9"/>
        <v>118.09</v>
      </c>
      <c r="T49" s="248">
        <f t="shared" si="10"/>
        <v>0</v>
      </c>
      <c r="V49" s="252">
        <f t="shared" si="11"/>
        <v>0.3509995351</v>
      </c>
      <c r="W49" s="1">
        <f t="shared" si="12"/>
        <v>5</v>
      </c>
      <c r="X49" s="22">
        <f t="shared" si="13"/>
        <v>125.64</v>
      </c>
      <c r="Y49" s="22">
        <f t="shared" si="14"/>
        <v>6.28</v>
      </c>
      <c r="Z49" s="22">
        <f t="shared" si="15"/>
        <v>131.92</v>
      </c>
      <c r="AA49" s="22">
        <f t="shared" si="16"/>
        <v>61.67</v>
      </c>
      <c r="AB49" s="252">
        <f t="shared" si="17"/>
        <v>0.3314995609</v>
      </c>
      <c r="AC49" s="1">
        <f t="shared" si="18"/>
        <v>5</v>
      </c>
      <c r="AD49" s="22">
        <f t="shared" si="19"/>
        <v>129.42</v>
      </c>
      <c r="AE49" s="22">
        <f t="shared" si="20"/>
        <v>6.47</v>
      </c>
      <c r="AF49" s="22">
        <f t="shared" si="21"/>
        <v>135.89</v>
      </c>
      <c r="AG49" s="22">
        <f t="shared" si="22"/>
        <v>57.7</v>
      </c>
    </row>
    <row r="50">
      <c r="A50" s="328">
        <f t="shared" si="1"/>
        <v>34</v>
      </c>
      <c r="B50" s="329" t="s">
        <v>4520</v>
      </c>
      <c r="C50" s="330" t="s">
        <v>7365</v>
      </c>
      <c r="D50" s="330">
        <v>1.0</v>
      </c>
      <c r="E50" s="328">
        <f>D50*N$1*Q$1+20</f>
        <v>40</v>
      </c>
      <c r="F50" s="331">
        <f t="shared" si="2"/>
        <v>321</v>
      </c>
      <c r="G50" s="331">
        <f t="shared" si="3"/>
        <v>113.59</v>
      </c>
      <c r="H50" s="331">
        <f t="shared" si="4"/>
        <v>4543.6</v>
      </c>
      <c r="I50" s="245">
        <v>70.62</v>
      </c>
      <c r="J50" s="246">
        <f t="shared" si="5"/>
        <v>2824.8</v>
      </c>
      <c r="N50" s="7">
        <v>321.0</v>
      </c>
      <c r="O50" s="252">
        <f t="shared" si="6"/>
        <v>0.78</v>
      </c>
      <c r="P50" s="9">
        <v>5.0</v>
      </c>
      <c r="Q50" s="22">
        <f t="shared" si="7"/>
        <v>67.26</v>
      </c>
      <c r="R50" s="22">
        <f t="shared" si="25"/>
        <v>3.36</v>
      </c>
      <c r="S50" s="22">
        <f t="shared" si="9"/>
        <v>70.62</v>
      </c>
      <c r="T50" s="248">
        <f t="shared" si="10"/>
        <v>0</v>
      </c>
      <c r="V50" s="252">
        <f t="shared" si="11"/>
        <v>0.702</v>
      </c>
      <c r="W50" s="1">
        <f t="shared" si="12"/>
        <v>5</v>
      </c>
      <c r="X50" s="22">
        <f t="shared" si="13"/>
        <v>95.66</v>
      </c>
      <c r="Y50" s="22">
        <f t="shared" si="14"/>
        <v>4.78</v>
      </c>
      <c r="Z50" s="22">
        <f t="shared" si="15"/>
        <v>100.44</v>
      </c>
      <c r="AA50" s="22">
        <f t="shared" si="16"/>
        <v>220.56</v>
      </c>
      <c r="AB50" s="252">
        <f t="shared" si="17"/>
        <v>0.663</v>
      </c>
      <c r="AC50" s="1">
        <f t="shared" si="18"/>
        <v>5</v>
      </c>
      <c r="AD50" s="22">
        <f t="shared" si="19"/>
        <v>108.18</v>
      </c>
      <c r="AE50" s="22">
        <f t="shared" si="20"/>
        <v>5.41</v>
      </c>
      <c r="AF50" s="22">
        <f t="shared" si="21"/>
        <v>113.59</v>
      </c>
      <c r="AG50" s="22">
        <f t="shared" si="22"/>
        <v>207.41</v>
      </c>
    </row>
    <row r="51">
      <c r="A51" s="328">
        <f t="shared" si="1"/>
        <v>35</v>
      </c>
      <c r="B51" s="329" t="s">
        <v>4632</v>
      </c>
      <c r="C51" s="330" t="s">
        <v>7365</v>
      </c>
      <c r="D51" s="330">
        <v>1.0</v>
      </c>
      <c r="E51" s="330">
        <v>50.0</v>
      </c>
      <c r="F51" s="331">
        <f t="shared" si="2"/>
        <v>96</v>
      </c>
      <c r="G51" s="331">
        <f t="shared" si="3"/>
        <v>52.82</v>
      </c>
      <c r="H51" s="331">
        <f t="shared" si="4"/>
        <v>2641</v>
      </c>
      <c r="I51" s="245">
        <v>42.24</v>
      </c>
      <c r="J51" s="246">
        <f t="shared" si="5"/>
        <v>2112</v>
      </c>
      <c r="N51" s="7">
        <v>96.0</v>
      </c>
      <c r="O51" s="252">
        <f t="shared" si="6"/>
        <v>0.56</v>
      </c>
      <c r="P51" s="9">
        <v>5.0</v>
      </c>
      <c r="Q51" s="22">
        <f t="shared" si="7"/>
        <v>40.23</v>
      </c>
      <c r="R51" s="22">
        <f t="shared" si="25"/>
        <v>2.01</v>
      </c>
      <c r="S51" s="22">
        <f t="shared" si="9"/>
        <v>42.24</v>
      </c>
      <c r="T51" s="248">
        <f t="shared" si="10"/>
        <v>0</v>
      </c>
      <c r="V51" s="252">
        <f t="shared" si="11"/>
        <v>0.504</v>
      </c>
      <c r="W51" s="1">
        <f t="shared" si="12"/>
        <v>5</v>
      </c>
      <c r="X51" s="22">
        <f t="shared" si="13"/>
        <v>47.62</v>
      </c>
      <c r="Y51" s="22">
        <f t="shared" si="14"/>
        <v>2.38</v>
      </c>
      <c r="Z51" s="22">
        <f t="shared" si="15"/>
        <v>50</v>
      </c>
      <c r="AA51" s="22">
        <f t="shared" si="16"/>
        <v>46</v>
      </c>
      <c r="AB51" s="252">
        <f t="shared" si="17"/>
        <v>0.476</v>
      </c>
      <c r="AC51" s="1">
        <f t="shared" si="18"/>
        <v>5</v>
      </c>
      <c r="AD51" s="22">
        <f t="shared" si="19"/>
        <v>50.3</v>
      </c>
      <c r="AE51" s="22">
        <f t="shared" si="20"/>
        <v>2.52</v>
      </c>
      <c r="AF51" s="22">
        <f t="shared" si="21"/>
        <v>52.82</v>
      </c>
      <c r="AG51" s="22">
        <f t="shared" si="22"/>
        <v>43.18</v>
      </c>
    </row>
    <row r="52">
      <c r="A52" s="328">
        <f t="shared" si="1"/>
        <v>36</v>
      </c>
      <c r="B52" s="329" t="s">
        <v>3897</v>
      </c>
      <c r="C52" s="330" t="s">
        <v>7365</v>
      </c>
      <c r="D52" s="330">
        <v>1.0</v>
      </c>
      <c r="E52" s="330">
        <v>300.0</v>
      </c>
      <c r="F52" s="331">
        <f t="shared" si="2"/>
        <v>15</v>
      </c>
      <c r="G52" s="331">
        <f t="shared" si="3"/>
        <v>7.18</v>
      </c>
      <c r="H52" s="331">
        <f t="shared" si="4"/>
        <v>2154</v>
      </c>
      <c r="I52" s="245">
        <v>5.4</v>
      </c>
      <c r="J52" s="246">
        <f t="shared" si="5"/>
        <v>1620</v>
      </c>
      <c r="N52" s="7">
        <v>15.0</v>
      </c>
      <c r="O52" s="252">
        <f t="shared" si="6"/>
        <v>0.64</v>
      </c>
      <c r="P52" s="9">
        <v>5.0</v>
      </c>
      <c r="Q52" s="22">
        <f t="shared" si="7"/>
        <v>5.14</v>
      </c>
      <c r="R52" s="22">
        <f t="shared" si="25"/>
        <v>0.26</v>
      </c>
      <c r="S52" s="22">
        <f t="shared" si="9"/>
        <v>5.4</v>
      </c>
      <c r="T52" s="248">
        <f t="shared" si="10"/>
        <v>0</v>
      </c>
      <c r="V52" s="252">
        <f t="shared" si="11"/>
        <v>0.576</v>
      </c>
      <c r="W52" s="1">
        <f t="shared" si="12"/>
        <v>5</v>
      </c>
      <c r="X52" s="22">
        <f t="shared" si="13"/>
        <v>6.36</v>
      </c>
      <c r="Y52" s="22">
        <f t="shared" si="14"/>
        <v>0.32</v>
      </c>
      <c r="Z52" s="22">
        <f t="shared" si="15"/>
        <v>6.68</v>
      </c>
      <c r="AA52" s="22">
        <f t="shared" si="16"/>
        <v>8.32</v>
      </c>
      <c r="AB52" s="252">
        <f t="shared" si="17"/>
        <v>0.544</v>
      </c>
      <c r="AC52" s="1">
        <f t="shared" si="18"/>
        <v>5</v>
      </c>
      <c r="AD52" s="22">
        <f t="shared" si="19"/>
        <v>6.84</v>
      </c>
      <c r="AE52" s="22">
        <f t="shared" si="20"/>
        <v>0.34</v>
      </c>
      <c r="AF52" s="22">
        <f t="shared" si="21"/>
        <v>7.18</v>
      </c>
      <c r="AG52" s="22">
        <f t="shared" si="22"/>
        <v>7.82</v>
      </c>
    </row>
    <row r="53">
      <c r="A53" s="328">
        <f t="shared" si="1"/>
        <v>37</v>
      </c>
      <c r="B53" s="329" t="s">
        <v>4688</v>
      </c>
      <c r="C53" s="330" t="s">
        <v>7365</v>
      </c>
      <c r="D53" s="330"/>
      <c r="E53" s="330">
        <v>10.0</v>
      </c>
      <c r="F53" s="331">
        <f t="shared" si="2"/>
        <v>416.5</v>
      </c>
      <c r="G53" s="331">
        <f t="shared" si="3"/>
        <v>154.11</v>
      </c>
      <c r="H53" s="331">
        <f t="shared" si="4"/>
        <v>1541.1</v>
      </c>
      <c r="I53" s="245">
        <v>99.17</v>
      </c>
      <c r="J53" s="246">
        <f t="shared" si="5"/>
        <v>991.7</v>
      </c>
      <c r="N53" s="7">
        <v>416.5</v>
      </c>
      <c r="O53" s="252">
        <f t="shared" si="6"/>
        <v>0.7618967587</v>
      </c>
      <c r="P53" s="9">
        <v>5.0</v>
      </c>
      <c r="Q53" s="22">
        <f t="shared" si="7"/>
        <v>94.45</v>
      </c>
      <c r="R53" s="22">
        <f t="shared" si="25"/>
        <v>4.72</v>
      </c>
      <c r="S53" s="22">
        <f t="shared" si="9"/>
        <v>99.17</v>
      </c>
      <c r="T53" s="248">
        <f t="shared" si="10"/>
        <v>0</v>
      </c>
      <c r="V53" s="252">
        <f t="shared" si="11"/>
        <v>0.6857070828</v>
      </c>
      <c r="W53" s="1">
        <f t="shared" si="12"/>
        <v>5</v>
      </c>
      <c r="X53" s="22">
        <f t="shared" si="13"/>
        <v>130.9</v>
      </c>
      <c r="Y53" s="22">
        <f t="shared" si="14"/>
        <v>6.55</v>
      </c>
      <c r="Z53" s="22">
        <f t="shared" si="15"/>
        <v>137.45</v>
      </c>
      <c r="AA53" s="22">
        <f t="shared" si="16"/>
        <v>279.05</v>
      </c>
      <c r="AB53" s="252">
        <f t="shared" si="17"/>
        <v>0.6476122449</v>
      </c>
      <c r="AC53" s="1">
        <f t="shared" si="18"/>
        <v>5</v>
      </c>
      <c r="AD53" s="22">
        <f t="shared" si="19"/>
        <v>146.77</v>
      </c>
      <c r="AE53" s="22">
        <f t="shared" si="20"/>
        <v>7.34</v>
      </c>
      <c r="AF53" s="22">
        <f t="shared" si="21"/>
        <v>154.11</v>
      </c>
      <c r="AG53" s="22">
        <f t="shared" si="22"/>
        <v>262.39</v>
      </c>
    </row>
    <row r="54">
      <c r="A54" s="328">
        <f t="shared" si="1"/>
        <v>38</v>
      </c>
      <c r="B54" s="329" t="s">
        <v>1947</v>
      </c>
      <c r="C54" s="330" t="s">
        <v>7365</v>
      </c>
      <c r="D54" s="330"/>
      <c r="E54" s="330">
        <v>300.0</v>
      </c>
      <c r="F54" s="331">
        <f t="shared" si="2"/>
        <v>22.5</v>
      </c>
      <c r="G54" s="331">
        <f t="shared" si="3"/>
        <v>22.5</v>
      </c>
      <c r="H54" s="331">
        <f t="shared" si="4"/>
        <v>6750</v>
      </c>
      <c r="I54" s="245">
        <v>22.5</v>
      </c>
      <c r="J54" s="246">
        <f t="shared" si="5"/>
        <v>6750</v>
      </c>
      <c r="N54" s="7">
        <v>22.5</v>
      </c>
      <c r="O54" s="252">
        <f t="shared" si="6"/>
        <v>0</v>
      </c>
      <c r="P54" s="9">
        <v>5.0</v>
      </c>
      <c r="Q54" s="22">
        <f t="shared" si="7"/>
        <v>21.43</v>
      </c>
      <c r="R54" s="22">
        <f t="shared" si="25"/>
        <v>1.07</v>
      </c>
      <c r="S54" s="22">
        <f t="shared" si="9"/>
        <v>22.5</v>
      </c>
      <c r="T54" s="248">
        <f t="shared" si="10"/>
        <v>0</v>
      </c>
      <c r="V54" s="22">
        <f t="shared" si="11"/>
        <v>0</v>
      </c>
      <c r="W54" s="1">
        <f t="shared" si="12"/>
        <v>5</v>
      </c>
      <c r="X54" s="22">
        <f t="shared" si="13"/>
        <v>21.43</v>
      </c>
      <c r="Y54" s="22">
        <f t="shared" si="14"/>
        <v>1.07</v>
      </c>
      <c r="Z54" s="22">
        <f t="shared" si="15"/>
        <v>22.5</v>
      </c>
      <c r="AA54" s="22">
        <f t="shared" si="16"/>
        <v>0</v>
      </c>
      <c r="AB54" s="22">
        <f t="shared" si="17"/>
        <v>0</v>
      </c>
      <c r="AC54" s="1">
        <f t="shared" si="18"/>
        <v>5</v>
      </c>
      <c r="AD54" s="22">
        <f t="shared" si="19"/>
        <v>21.43</v>
      </c>
      <c r="AE54" s="22">
        <f t="shared" si="20"/>
        <v>1.07</v>
      </c>
      <c r="AF54" s="22">
        <f t="shared" si="21"/>
        <v>22.5</v>
      </c>
      <c r="AG54" s="22">
        <f t="shared" si="22"/>
        <v>0</v>
      </c>
    </row>
    <row r="55">
      <c r="A55" s="328">
        <f t="shared" si="1"/>
        <v>39</v>
      </c>
      <c r="B55" s="329" t="s">
        <v>4636</v>
      </c>
      <c r="C55" s="330" t="s">
        <v>7365</v>
      </c>
      <c r="D55" s="330">
        <v>1.0</v>
      </c>
      <c r="E55" s="330">
        <v>6.0</v>
      </c>
      <c r="F55" s="331">
        <f t="shared" si="2"/>
        <v>715</v>
      </c>
      <c r="G55" s="331">
        <f t="shared" si="3"/>
        <v>715</v>
      </c>
      <c r="H55" s="331">
        <f t="shared" si="4"/>
        <v>4290</v>
      </c>
      <c r="I55" s="245">
        <v>715.0</v>
      </c>
      <c r="J55" s="246">
        <f t="shared" si="5"/>
        <v>4290</v>
      </c>
      <c r="N55" s="7">
        <v>715.0</v>
      </c>
      <c r="O55" s="252">
        <f t="shared" si="6"/>
        <v>0</v>
      </c>
      <c r="P55" s="9">
        <v>5.0</v>
      </c>
      <c r="Q55" s="22">
        <f t="shared" si="7"/>
        <v>680.95</v>
      </c>
      <c r="R55" s="22">
        <f t="shared" si="25"/>
        <v>34.05</v>
      </c>
      <c r="S55" s="22">
        <f t="shared" si="9"/>
        <v>715</v>
      </c>
      <c r="T55" s="248">
        <f t="shared" si="10"/>
        <v>0</v>
      </c>
      <c r="V55" s="22">
        <f t="shared" si="11"/>
        <v>0</v>
      </c>
      <c r="W55" s="1">
        <f t="shared" si="12"/>
        <v>5</v>
      </c>
      <c r="X55" s="22">
        <f t="shared" si="13"/>
        <v>680.95</v>
      </c>
      <c r="Y55" s="22">
        <f t="shared" si="14"/>
        <v>34.05</v>
      </c>
      <c r="Z55" s="22">
        <f t="shared" si="15"/>
        <v>715</v>
      </c>
      <c r="AA55" s="22">
        <f t="shared" si="16"/>
        <v>0</v>
      </c>
      <c r="AB55" s="22">
        <f t="shared" si="17"/>
        <v>0</v>
      </c>
      <c r="AC55" s="1">
        <f t="shared" si="18"/>
        <v>5</v>
      </c>
      <c r="AD55" s="22">
        <f t="shared" si="19"/>
        <v>680.95</v>
      </c>
      <c r="AE55" s="22">
        <f t="shared" si="20"/>
        <v>34.05</v>
      </c>
      <c r="AF55" s="22">
        <f t="shared" si="21"/>
        <v>715</v>
      </c>
      <c r="AG55" s="22">
        <f t="shared" si="22"/>
        <v>0</v>
      </c>
    </row>
    <row r="56">
      <c r="A56" s="328">
        <f t="shared" si="1"/>
        <v>40</v>
      </c>
      <c r="B56" s="329" t="s">
        <v>4671</v>
      </c>
      <c r="C56" s="330" t="s">
        <v>7365</v>
      </c>
      <c r="D56" s="330">
        <v>1.0</v>
      </c>
      <c r="E56" s="330">
        <v>20.0</v>
      </c>
      <c r="F56" s="331">
        <f t="shared" si="2"/>
        <v>37.5</v>
      </c>
      <c r="G56" s="331">
        <f t="shared" si="3"/>
        <v>32.69</v>
      </c>
      <c r="H56" s="331">
        <f t="shared" si="4"/>
        <v>653.8</v>
      </c>
      <c r="I56" s="245">
        <v>30.0</v>
      </c>
      <c r="J56" s="246">
        <f t="shared" si="5"/>
        <v>600</v>
      </c>
      <c r="N56" s="7">
        <v>37.5</v>
      </c>
      <c r="O56" s="252">
        <f t="shared" si="6"/>
        <v>0.2</v>
      </c>
      <c r="P56" s="9">
        <v>5.0</v>
      </c>
      <c r="Q56" s="22">
        <f t="shared" si="7"/>
        <v>28.57</v>
      </c>
      <c r="R56" s="22">
        <f t="shared" si="25"/>
        <v>1.43</v>
      </c>
      <c r="S56" s="22">
        <f t="shared" si="9"/>
        <v>30</v>
      </c>
      <c r="T56" s="248">
        <f t="shared" si="10"/>
        <v>0</v>
      </c>
      <c r="V56" s="252">
        <f t="shared" si="11"/>
        <v>0.18</v>
      </c>
      <c r="W56" s="1">
        <f t="shared" si="12"/>
        <v>5</v>
      </c>
      <c r="X56" s="22">
        <f t="shared" si="13"/>
        <v>30.75</v>
      </c>
      <c r="Y56" s="22">
        <f t="shared" si="14"/>
        <v>1.54</v>
      </c>
      <c r="Z56" s="22">
        <f t="shared" si="15"/>
        <v>32.29</v>
      </c>
      <c r="AA56" s="22">
        <f t="shared" si="16"/>
        <v>5.21</v>
      </c>
      <c r="AB56" s="252">
        <f t="shared" si="17"/>
        <v>0.17</v>
      </c>
      <c r="AC56" s="1">
        <f t="shared" si="18"/>
        <v>5</v>
      </c>
      <c r="AD56" s="22">
        <f t="shared" si="19"/>
        <v>31.13</v>
      </c>
      <c r="AE56" s="22">
        <f t="shared" si="20"/>
        <v>1.56</v>
      </c>
      <c r="AF56" s="22">
        <f t="shared" si="21"/>
        <v>32.69</v>
      </c>
      <c r="AG56" s="22">
        <f t="shared" si="22"/>
        <v>4.81</v>
      </c>
    </row>
    <row r="57">
      <c r="A57" s="328">
        <f t="shared" si="1"/>
        <v>41</v>
      </c>
      <c r="B57" s="329" t="s">
        <v>1211</v>
      </c>
      <c r="C57" s="330" t="s">
        <v>7365</v>
      </c>
      <c r="D57" s="332"/>
      <c r="E57" s="330">
        <v>20.0</v>
      </c>
      <c r="F57" s="331">
        <f t="shared" si="2"/>
        <v>20</v>
      </c>
      <c r="G57" s="331">
        <f t="shared" si="3"/>
        <v>20</v>
      </c>
      <c r="H57" s="331">
        <f t="shared" si="4"/>
        <v>400</v>
      </c>
      <c r="I57" s="245">
        <v>20.0</v>
      </c>
      <c r="J57" s="246">
        <f t="shared" si="5"/>
        <v>400</v>
      </c>
      <c r="N57" s="7">
        <v>20.0</v>
      </c>
      <c r="O57" s="252">
        <f t="shared" si="6"/>
        <v>0</v>
      </c>
      <c r="P57" s="9">
        <v>18.0</v>
      </c>
      <c r="Q57" s="22">
        <f t="shared" ref="Q57:Q60" si="32">ROUND(I57*(100/118),2)</f>
        <v>16.95</v>
      </c>
      <c r="R57" s="22">
        <f t="shared" si="25"/>
        <v>3.05</v>
      </c>
      <c r="S57" s="22">
        <f t="shared" si="9"/>
        <v>20</v>
      </c>
      <c r="T57" s="248">
        <f t="shared" si="10"/>
        <v>0</v>
      </c>
      <c r="V57" s="22">
        <f t="shared" si="11"/>
        <v>0</v>
      </c>
      <c r="W57" s="1">
        <f t="shared" si="12"/>
        <v>18</v>
      </c>
      <c r="X57" s="22">
        <f t="shared" si="13"/>
        <v>16.95</v>
      </c>
      <c r="Y57" s="22">
        <f t="shared" si="14"/>
        <v>3.05</v>
      </c>
      <c r="Z57" s="22">
        <f t="shared" si="15"/>
        <v>20</v>
      </c>
      <c r="AA57" s="22">
        <f t="shared" si="16"/>
        <v>0</v>
      </c>
      <c r="AB57" s="22">
        <f t="shared" si="17"/>
        <v>0</v>
      </c>
      <c r="AC57" s="1">
        <f t="shared" si="18"/>
        <v>18</v>
      </c>
      <c r="AD57" s="22">
        <f t="shared" si="19"/>
        <v>16.95</v>
      </c>
      <c r="AE57" s="22">
        <f t="shared" si="20"/>
        <v>3.05</v>
      </c>
      <c r="AF57" s="22">
        <f t="shared" si="21"/>
        <v>20</v>
      </c>
      <c r="AG57" s="22">
        <f t="shared" si="22"/>
        <v>0</v>
      </c>
    </row>
    <row r="58">
      <c r="A58" s="328">
        <f t="shared" si="1"/>
        <v>42</v>
      </c>
      <c r="B58" s="329" t="s">
        <v>1669</v>
      </c>
      <c r="C58" s="330" t="s">
        <v>7365</v>
      </c>
      <c r="D58" s="332"/>
      <c r="E58" s="330">
        <v>12.0</v>
      </c>
      <c r="F58" s="331">
        <f t="shared" si="2"/>
        <v>50</v>
      </c>
      <c r="G58" s="331">
        <f t="shared" si="3"/>
        <v>50</v>
      </c>
      <c r="H58" s="331">
        <f t="shared" si="4"/>
        <v>600</v>
      </c>
      <c r="I58" s="245">
        <v>50.0</v>
      </c>
      <c r="J58" s="246">
        <f t="shared" si="5"/>
        <v>600</v>
      </c>
      <c r="N58" s="7">
        <v>50.0</v>
      </c>
      <c r="O58" s="252">
        <f t="shared" si="6"/>
        <v>0</v>
      </c>
      <c r="P58" s="9">
        <v>18.0</v>
      </c>
      <c r="Q58" s="22">
        <f t="shared" si="32"/>
        <v>42.37</v>
      </c>
      <c r="R58" s="22">
        <f t="shared" si="25"/>
        <v>7.63</v>
      </c>
      <c r="S58" s="22">
        <f t="shared" si="9"/>
        <v>50</v>
      </c>
      <c r="T58" s="248">
        <f t="shared" si="10"/>
        <v>0</v>
      </c>
      <c r="V58" s="22">
        <f t="shared" si="11"/>
        <v>0</v>
      </c>
      <c r="W58" s="1">
        <f t="shared" si="12"/>
        <v>18</v>
      </c>
      <c r="X58" s="22">
        <f t="shared" si="13"/>
        <v>42.37</v>
      </c>
      <c r="Y58" s="22">
        <f t="shared" si="14"/>
        <v>7.63</v>
      </c>
      <c r="Z58" s="22">
        <f t="shared" si="15"/>
        <v>50</v>
      </c>
      <c r="AA58" s="22">
        <f t="shared" si="16"/>
        <v>0</v>
      </c>
      <c r="AB58" s="22">
        <f t="shared" si="17"/>
        <v>0</v>
      </c>
      <c r="AC58" s="1">
        <f t="shared" si="18"/>
        <v>18</v>
      </c>
      <c r="AD58" s="22">
        <f t="shared" si="19"/>
        <v>42.37</v>
      </c>
      <c r="AE58" s="22">
        <f t="shared" si="20"/>
        <v>7.63</v>
      </c>
      <c r="AF58" s="22">
        <f t="shared" si="21"/>
        <v>50</v>
      </c>
      <c r="AG58" s="22">
        <f t="shared" si="22"/>
        <v>0</v>
      </c>
    </row>
    <row r="59">
      <c r="A59" s="328">
        <f t="shared" si="1"/>
        <v>43</v>
      </c>
      <c r="B59" s="329" t="s">
        <v>2381</v>
      </c>
      <c r="C59" s="330" t="s">
        <v>7365</v>
      </c>
      <c r="D59" s="332"/>
      <c r="E59" s="330">
        <v>6.0</v>
      </c>
      <c r="F59" s="331">
        <f t="shared" si="2"/>
        <v>60</v>
      </c>
      <c r="G59" s="331">
        <f t="shared" si="3"/>
        <v>60</v>
      </c>
      <c r="H59" s="331">
        <f t="shared" si="4"/>
        <v>360</v>
      </c>
      <c r="I59" s="245">
        <v>60.0</v>
      </c>
      <c r="J59" s="246">
        <f t="shared" si="5"/>
        <v>360</v>
      </c>
      <c r="N59" s="7">
        <v>60.0</v>
      </c>
      <c r="O59" s="252">
        <f t="shared" si="6"/>
        <v>0</v>
      </c>
      <c r="P59" s="9">
        <v>18.0</v>
      </c>
      <c r="Q59" s="22">
        <f t="shared" si="32"/>
        <v>50.85</v>
      </c>
      <c r="R59" s="22">
        <f t="shared" si="25"/>
        <v>9.15</v>
      </c>
      <c r="S59" s="22">
        <f t="shared" si="9"/>
        <v>60</v>
      </c>
      <c r="T59" s="248">
        <f t="shared" si="10"/>
        <v>0</v>
      </c>
      <c r="V59" s="22">
        <f t="shared" si="11"/>
        <v>0</v>
      </c>
      <c r="W59" s="1">
        <f t="shared" si="12"/>
        <v>18</v>
      </c>
      <c r="X59" s="22">
        <f t="shared" si="13"/>
        <v>50.85</v>
      </c>
      <c r="Y59" s="22">
        <f t="shared" si="14"/>
        <v>9.15</v>
      </c>
      <c r="Z59" s="22">
        <f t="shared" si="15"/>
        <v>60</v>
      </c>
      <c r="AA59" s="22">
        <f t="shared" si="16"/>
        <v>0</v>
      </c>
      <c r="AB59" s="22">
        <f t="shared" si="17"/>
        <v>0</v>
      </c>
      <c r="AC59" s="1">
        <f t="shared" si="18"/>
        <v>18</v>
      </c>
      <c r="AD59" s="22">
        <f t="shared" si="19"/>
        <v>50.85</v>
      </c>
      <c r="AE59" s="22">
        <f t="shared" si="20"/>
        <v>9.15</v>
      </c>
      <c r="AF59" s="22">
        <f t="shared" si="21"/>
        <v>60</v>
      </c>
      <c r="AG59" s="22">
        <f t="shared" si="22"/>
        <v>0</v>
      </c>
    </row>
    <row r="60">
      <c r="A60" s="328">
        <f t="shared" si="1"/>
        <v>44</v>
      </c>
      <c r="B60" s="329" t="s">
        <v>4680</v>
      </c>
      <c r="C60" s="330" t="s">
        <v>7365</v>
      </c>
      <c r="D60" s="332"/>
      <c r="E60" s="330">
        <v>1.0</v>
      </c>
      <c r="F60" s="331">
        <f t="shared" si="2"/>
        <v>900</v>
      </c>
      <c r="G60" s="331">
        <f t="shared" si="3"/>
        <v>900</v>
      </c>
      <c r="H60" s="331">
        <f t="shared" si="4"/>
        <v>900</v>
      </c>
      <c r="I60" s="245">
        <v>900.0</v>
      </c>
      <c r="J60" s="246">
        <f t="shared" si="5"/>
        <v>900</v>
      </c>
      <c r="N60" s="7">
        <v>900.0</v>
      </c>
      <c r="O60" s="252">
        <f t="shared" si="6"/>
        <v>0</v>
      </c>
      <c r="P60" s="9">
        <v>18.0</v>
      </c>
      <c r="Q60" s="22">
        <f t="shared" si="32"/>
        <v>762.71</v>
      </c>
      <c r="R60" s="22">
        <f t="shared" si="25"/>
        <v>137.29</v>
      </c>
      <c r="S60" s="22">
        <f t="shared" si="9"/>
        <v>900</v>
      </c>
      <c r="T60" s="248">
        <f t="shared" si="10"/>
        <v>0</v>
      </c>
      <c r="V60" s="22">
        <f t="shared" si="11"/>
        <v>0</v>
      </c>
      <c r="W60" s="1">
        <f t="shared" si="12"/>
        <v>18</v>
      </c>
      <c r="X60" s="22">
        <f t="shared" si="13"/>
        <v>762.71</v>
      </c>
      <c r="Y60" s="22">
        <f t="shared" si="14"/>
        <v>137.29</v>
      </c>
      <c r="Z60" s="22">
        <f t="shared" si="15"/>
        <v>900</v>
      </c>
      <c r="AA60" s="22">
        <f t="shared" si="16"/>
        <v>0</v>
      </c>
      <c r="AB60" s="22">
        <f t="shared" si="17"/>
        <v>0</v>
      </c>
      <c r="AC60" s="1">
        <f t="shared" si="18"/>
        <v>18</v>
      </c>
      <c r="AD60" s="22">
        <f t="shared" si="19"/>
        <v>762.71</v>
      </c>
      <c r="AE60" s="22">
        <f t="shared" si="20"/>
        <v>137.29</v>
      </c>
      <c r="AF60" s="22">
        <f t="shared" si="21"/>
        <v>900</v>
      </c>
      <c r="AG60" s="22">
        <f t="shared" si="22"/>
        <v>0</v>
      </c>
    </row>
    <row r="61">
      <c r="A61" s="332"/>
      <c r="B61" s="333"/>
      <c r="C61" s="332"/>
      <c r="D61" s="332"/>
      <c r="E61" s="332"/>
      <c r="F61" s="334"/>
      <c r="G61" s="334"/>
      <c r="H61" s="335">
        <f>SUM(H17:H60)</f>
        <v>77143.16</v>
      </c>
      <c r="I61" s="248"/>
      <c r="J61" s="249">
        <f>SUM(J17:J60)</f>
        <v>68485.9</v>
      </c>
      <c r="P61" s="1"/>
    </row>
    <row r="62">
      <c r="A62" s="1"/>
      <c r="C62" s="1"/>
      <c r="D62" s="1"/>
      <c r="E62" s="1"/>
      <c r="P62" s="1"/>
    </row>
    <row r="63">
      <c r="A63" s="1"/>
      <c r="C63" s="1"/>
      <c r="D63" s="1"/>
      <c r="E63" s="1"/>
      <c r="P63" s="1"/>
    </row>
    <row r="64">
      <c r="A64" s="1"/>
      <c r="C64" s="1"/>
      <c r="D64" s="1"/>
      <c r="E64" s="1"/>
      <c r="P64" s="1"/>
    </row>
    <row r="65">
      <c r="A65" s="1"/>
      <c r="C65" s="1"/>
      <c r="D65" s="1"/>
      <c r="E65" s="1"/>
      <c r="P65" s="1"/>
    </row>
    <row r="66">
      <c r="A66" s="1"/>
      <c r="C66" s="1"/>
      <c r="D66" s="1"/>
      <c r="E66" s="1"/>
      <c r="P66" s="1"/>
    </row>
    <row r="67">
      <c r="A67" s="1"/>
      <c r="C67" s="1"/>
      <c r="D67" s="1"/>
      <c r="E67" s="1"/>
      <c r="P67" s="1"/>
    </row>
    <row r="68">
      <c r="A68" s="1"/>
      <c r="C68" s="1"/>
      <c r="D68" s="1"/>
      <c r="E68" s="1"/>
      <c r="P68" s="1"/>
    </row>
    <row r="69">
      <c r="A69" s="1"/>
      <c r="C69" s="1"/>
      <c r="D69" s="1"/>
      <c r="E69" s="1"/>
      <c r="P69" s="1"/>
    </row>
    <row r="70">
      <c r="A70" s="1"/>
      <c r="C70" s="1"/>
      <c r="D70" s="1"/>
      <c r="E70" s="1"/>
      <c r="P70" s="1"/>
    </row>
    <row r="71">
      <c r="A71" s="1"/>
      <c r="C71" s="1"/>
      <c r="D71" s="1"/>
      <c r="E71" s="1"/>
      <c r="P71" s="1"/>
    </row>
    <row r="72">
      <c r="A72" s="1"/>
      <c r="C72" s="1"/>
      <c r="D72" s="1"/>
      <c r="E72" s="1"/>
      <c r="P72" s="1"/>
    </row>
    <row r="73">
      <c r="A73" s="1"/>
      <c r="C73" s="1"/>
      <c r="D73" s="1"/>
      <c r="E73" s="1"/>
      <c r="P73" s="1"/>
    </row>
    <row r="74">
      <c r="A74" s="1"/>
      <c r="C74" s="1"/>
      <c r="D74" s="1"/>
      <c r="E74" s="1"/>
      <c r="P74" s="1"/>
    </row>
    <row r="75">
      <c r="A75" s="1"/>
      <c r="C75" s="1"/>
      <c r="D75" s="1"/>
      <c r="E75" s="1"/>
      <c r="P75" s="1"/>
    </row>
    <row r="76">
      <c r="A76" s="1"/>
      <c r="C76" s="1"/>
      <c r="D76" s="1"/>
      <c r="E76" s="1"/>
      <c r="P76" s="1"/>
    </row>
    <row r="77">
      <c r="A77" s="1"/>
      <c r="C77" s="1"/>
      <c r="D77" s="1"/>
      <c r="E77" s="1"/>
      <c r="P77" s="1"/>
    </row>
    <row r="78">
      <c r="A78" s="1"/>
      <c r="C78" s="1"/>
      <c r="D78" s="1"/>
      <c r="E78" s="1"/>
      <c r="P78" s="1"/>
    </row>
    <row r="79">
      <c r="A79" s="1"/>
      <c r="C79" s="1"/>
      <c r="D79" s="1"/>
      <c r="E79" s="1"/>
      <c r="P79" s="1"/>
    </row>
    <row r="80">
      <c r="A80" s="1"/>
      <c r="C80" s="1"/>
      <c r="D80" s="1"/>
      <c r="E80" s="1"/>
      <c r="P80" s="1"/>
    </row>
    <row r="81">
      <c r="A81" s="1"/>
      <c r="C81" s="1"/>
      <c r="D81" s="1"/>
      <c r="E81" s="1"/>
      <c r="P81" s="1"/>
    </row>
    <row r="82">
      <c r="A82" s="1"/>
      <c r="C82" s="1"/>
      <c r="D82" s="1"/>
      <c r="E82" s="1"/>
      <c r="P82" s="1"/>
    </row>
    <row r="83">
      <c r="A83" s="1"/>
      <c r="C83" s="1"/>
      <c r="D83" s="1"/>
      <c r="E83" s="1"/>
      <c r="P83" s="1"/>
    </row>
    <row r="84">
      <c r="A84" s="1"/>
      <c r="C84" s="1"/>
      <c r="D84" s="1"/>
      <c r="E84" s="1"/>
      <c r="P84" s="1"/>
    </row>
    <row r="85">
      <c r="A85" s="1"/>
      <c r="C85" s="1"/>
      <c r="D85" s="1"/>
      <c r="E85" s="1"/>
      <c r="P85" s="1"/>
    </row>
    <row r="86">
      <c r="A86" s="1"/>
      <c r="C86" s="1"/>
      <c r="D86" s="1"/>
      <c r="E86" s="1"/>
      <c r="P86" s="1"/>
    </row>
    <row r="87">
      <c r="A87" s="1"/>
      <c r="C87" s="1"/>
      <c r="D87" s="1"/>
      <c r="E87" s="1"/>
      <c r="P87" s="1"/>
    </row>
    <row r="88">
      <c r="A88" s="1"/>
      <c r="C88" s="1"/>
      <c r="D88" s="1"/>
      <c r="E88" s="1"/>
      <c r="P88" s="1"/>
    </row>
    <row r="89">
      <c r="A89" s="1"/>
      <c r="C89" s="1"/>
      <c r="D89" s="1"/>
      <c r="E89" s="1"/>
      <c r="P89" s="1"/>
    </row>
    <row r="90">
      <c r="A90" s="1"/>
      <c r="C90" s="1"/>
      <c r="D90" s="1"/>
      <c r="E90" s="1"/>
      <c r="P90" s="1"/>
    </row>
    <row r="91">
      <c r="A91" s="1"/>
      <c r="C91" s="1"/>
      <c r="D91" s="1"/>
      <c r="E91" s="1"/>
      <c r="P91" s="1"/>
    </row>
    <row r="92">
      <c r="A92" s="1"/>
      <c r="C92" s="1"/>
      <c r="D92" s="1"/>
      <c r="E92" s="1"/>
      <c r="P92" s="1"/>
    </row>
    <row r="93">
      <c r="A93" s="1"/>
      <c r="C93" s="1"/>
      <c r="D93" s="1"/>
      <c r="E93" s="1"/>
      <c r="P93" s="1"/>
    </row>
    <row r="94">
      <c r="A94" s="1"/>
      <c r="C94" s="1"/>
      <c r="D94" s="1"/>
      <c r="E94" s="1"/>
      <c r="P94" s="1"/>
    </row>
    <row r="95">
      <c r="A95" s="1"/>
      <c r="C95" s="1"/>
      <c r="D95" s="1"/>
      <c r="E95" s="1"/>
      <c r="P95" s="1"/>
    </row>
    <row r="96">
      <c r="A96" s="1"/>
      <c r="C96" s="1"/>
      <c r="D96" s="1"/>
      <c r="E96" s="1"/>
      <c r="P96" s="1"/>
    </row>
    <row r="97">
      <c r="A97" s="1"/>
      <c r="C97" s="1"/>
      <c r="D97" s="1"/>
      <c r="E97" s="1"/>
      <c r="P97" s="1"/>
    </row>
    <row r="98">
      <c r="A98" s="1"/>
      <c r="C98" s="1"/>
      <c r="D98" s="1"/>
      <c r="E98" s="1"/>
      <c r="P98" s="1"/>
    </row>
    <row r="99">
      <c r="A99" s="1"/>
      <c r="C99" s="1"/>
      <c r="D99" s="1"/>
      <c r="E99" s="1"/>
      <c r="P99" s="1"/>
    </row>
    <row r="100">
      <c r="A100" s="1"/>
      <c r="C100" s="1"/>
      <c r="D100" s="1"/>
      <c r="E100" s="1"/>
      <c r="P100" s="1"/>
    </row>
    <row r="101">
      <c r="A101" s="1"/>
      <c r="C101" s="1"/>
      <c r="D101" s="1"/>
      <c r="E101" s="1"/>
      <c r="P101" s="1"/>
    </row>
    <row r="102">
      <c r="A102" s="1"/>
      <c r="C102" s="1"/>
      <c r="D102" s="1"/>
      <c r="E102" s="1"/>
      <c r="P102" s="1"/>
    </row>
    <row r="103">
      <c r="A103" s="1"/>
      <c r="C103" s="1"/>
      <c r="D103" s="1"/>
      <c r="E103" s="1"/>
      <c r="P103" s="1"/>
    </row>
    <row r="104">
      <c r="A104" s="1"/>
      <c r="C104" s="1"/>
      <c r="D104" s="1"/>
      <c r="E104" s="1"/>
      <c r="P104" s="1"/>
    </row>
    <row r="105">
      <c r="A105" s="1"/>
      <c r="C105" s="1"/>
      <c r="D105" s="1"/>
      <c r="E105" s="1"/>
      <c r="P105" s="1"/>
    </row>
    <row r="106">
      <c r="A106" s="1"/>
      <c r="C106" s="1"/>
      <c r="D106" s="1"/>
      <c r="E106" s="1"/>
      <c r="P106" s="1"/>
    </row>
    <row r="107">
      <c r="A107" s="1"/>
      <c r="C107" s="1"/>
      <c r="D107" s="1"/>
      <c r="E107" s="1"/>
      <c r="P107" s="1"/>
    </row>
    <row r="108">
      <c r="A108" s="1"/>
      <c r="C108" s="1"/>
      <c r="D108" s="1"/>
      <c r="E108" s="1"/>
      <c r="P108" s="1"/>
    </row>
    <row r="109">
      <c r="A109" s="1"/>
      <c r="C109" s="1"/>
      <c r="D109" s="1"/>
      <c r="E109" s="1"/>
      <c r="P109" s="1"/>
    </row>
    <row r="110">
      <c r="A110" s="1"/>
      <c r="C110" s="1"/>
      <c r="D110" s="1"/>
      <c r="E110" s="1"/>
      <c r="P110" s="1"/>
    </row>
    <row r="111">
      <c r="A111" s="1"/>
      <c r="C111" s="1"/>
      <c r="D111" s="1"/>
      <c r="E111" s="1"/>
      <c r="P111" s="1"/>
    </row>
    <row r="112">
      <c r="A112" s="1"/>
      <c r="C112" s="1"/>
      <c r="D112" s="1"/>
      <c r="E112" s="1"/>
      <c r="P112" s="1"/>
    </row>
    <row r="113">
      <c r="A113" s="1"/>
      <c r="C113" s="1"/>
      <c r="D113" s="1"/>
      <c r="E113" s="1"/>
      <c r="P113" s="1"/>
    </row>
    <row r="114">
      <c r="A114" s="1"/>
      <c r="C114" s="1"/>
      <c r="D114" s="1"/>
      <c r="E114" s="1"/>
      <c r="P114" s="1"/>
    </row>
    <row r="115">
      <c r="A115" s="1"/>
      <c r="C115" s="1"/>
      <c r="D115" s="1"/>
      <c r="E115" s="1"/>
      <c r="P115" s="1"/>
    </row>
    <row r="116">
      <c r="A116" s="1"/>
      <c r="C116" s="1"/>
      <c r="D116" s="1"/>
      <c r="E116" s="1"/>
      <c r="P116" s="1"/>
    </row>
    <row r="117">
      <c r="A117" s="1"/>
      <c r="C117" s="1"/>
      <c r="D117" s="1"/>
      <c r="E117" s="1"/>
      <c r="P117" s="1"/>
    </row>
    <row r="118">
      <c r="A118" s="1"/>
      <c r="C118" s="1"/>
      <c r="D118" s="1"/>
      <c r="E118" s="1"/>
      <c r="P118" s="1"/>
    </row>
    <row r="119">
      <c r="A119" s="1"/>
      <c r="C119" s="1"/>
      <c r="D119" s="1"/>
      <c r="E119" s="1"/>
      <c r="P119" s="1"/>
    </row>
    <row r="120">
      <c r="A120" s="1"/>
      <c r="C120" s="1"/>
      <c r="D120" s="1"/>
      <c r="E120" s="1"/>
      <c r="P120" s="1"/>
    </row>
    <row r="121">
      <c r="A121" s="1"/>
      <c r="C121" s="1"/>
      <c r="D121" s="1"/>
      <c r="E121" s="1"/>
      <c r="P121" s="1"/>
    </row>
    <row r="122">
      <c r="A122" s="1"/>
      <c r="C122" s="1"/>
      <c r="D122" s="1"/>
      <c r="E122" s="1"/>
      <c r="P122" s="1"/>
    </row>
    <row r="123">
      <c r="A123" s="1"/>
      <c r="C123" s="1"/>
      <c r="D123" s="1"/>
      <c r="E123" s="1"/>
      <c r="P123" s="1"/>
    </row>
    <row r="124">
      <c r="A124" s="1"/>
      <c r="C124" s="1"/>
      <c r="D124" s="1"/>
      <c r="E124" s="1"/>
      <c r="P124" s="1"/>
    </row>
    <row r="125">
      <c r="A125" s="1"/>
      <c r="C125" s="1"/>
      <c r="D125" s="1"/>
      <c r="E125" s="1"/>
      <c r="P125" s="1"/>
    </row>
    <row r="126">
      <c r="A126" s="1"/>
      <c r="C126" s="1"/>
      <c r="D126" s="1"/>
      <c r="E126" s="1"/>
      <c r="P126" s="1"/>
    </row>
    <row r="127">
      <c r="A127" s="1"/>
      <c r="C127" s="1"/>
      <c r="D127" s="1"/>
      <c r="E127" s="1"/>
      <c r="P127" s="1"/>
    </row>
    <row r="128">
      <c r="A128" s="1"/>
      <c r="C128" s="1"/>
      <c r="D128" s="1"/>
      <c r="E128" s="1"/>
      <c r="P128" s="1"/>
    </row>
    <row r="129">
      <c r="A129" s="1"/>
      <c r="C129" s="1"/>
      <c r="D129" s="1"/>
      <c r="E129" s="1"/>
      <c r="P129" s="1"/>
    </row>
    <row r="130">
      <c r="A130" s="1"/>
      <c r="C130" s="1"/>
      <c r="D130" s="1"/>
      <c r="E130" s="1"/>
      <c r="P130" s="1"/>
    </row>
    <row r="131">
      <c r="A131" s="1"/>
      <c r="C131" s="1"/>
      <c r="D131" s="1"/>
      <c r="E131" s="1"/>
      <c r="P131" s="1"/>
    </row>
    <row r="132">
      <c r="A132" s="1"/>
      <c r="C132" s="1"/>
      <c r="D132" s="1"/>
      <c r="E132" s="1"/>
      <c r="P132" s="1"/>
    </row>
    <row r="133">
      <c r="A133" s="1"/>
      <c r="C133" s="1"/>
      <c r="D133" s="1"/>
      <c r="E133" s="1"/>
      <c r="P133" s="1"/>
    </row>
    <row r="134">
      <c r="A134" s="1"/>
      <c r="C134" s="1"/>
      <c r="D134" s="1"/>
      <c r="E134" s="1"/>
      <c r="P134" s="1"/>
    </row>
    <row r="135">
      <c r="A135" s="1"/>
      <c r="C135" s="1"/>
      <c r="D135" s="1"/>
      <c r="E135" s="1"/>
      <c r="P135" s="1"/>
    </row>
    <row r="136">
      <c r="A136" s="1"/>
      <c r="C136" s="1"/>
      <c r="D136" s="1"/>
      <c r="E136" s="1"/>
      <c r="P136" s="1"/>
    </row>
    <row r="137">
      <c r="A137" s="1"/>
      <c r="C137" s="1"/>
      <c r="D137" s="1"/>
      <c r="E137" s="1"/>
      <c r="P137" s="1"/>
    </row>
    <row r="138">
      <c r="A138" s="1"/>
      <c r="C138" s="1"/>
      <c r="D138" s="1"/>
      <c r="E138" s="1"/>
      <c r="P138" s="1"/>
    </row>
    <row r="139">
      <c r="A139" s="1"/>
      <c r="C139" s="1"/>
      <c r="D139" s="1"/>
      <c r="E139" s="1"/>
      <c r="P139" s="1"/>
    </row>
    <row r="140">
      <c r="A140" s="1"/>
      <c r="C140" s="1"/>
      <c r="D140" s="1"/>
      <c r="E140" s="1"/>
      <c r="P140" s="1"/>
    </row>
    <row r="141">
      <c r="A141" s="1"/>
      <c r="C141" s="1"/>
      <c r="D141" s="1"/>
      <c r="E141" s="1"/>
      <c r="P141" s="1"/>
    </row>
    <row r="142">
      <c r="A142" s="1"/>
      <c r="C142" s="1"/>
      <c r="D142" s="1"/>
      <c r="E142" s="1"/>
      <c r="P142" s="1"/>
    </row>
    <row r="143">
      <c r="A143" s="1"/>
      <c r="C143" s="1"/>
      <c r="D143" s="1"/>
      <c r="E143" s="1"/>
      <c r="P143" s="1"/>
    </row>
    <row r="144">
      <c r="A144" s="1"/>
      <c r="C144" s="1"/>
      <c r="D144" s="1"/>
      <c r="E144" s="1"/>
      <c r="P144" s="1"/>
    </row>
    <row r="145">
      <c r="A145" s="1"/>
      <c r="C145" s="1"/>
      <c r="D145" s="1"/>
      <c r="E145" s="1"/>
      <c r="P145" s="1"/>
    </row>
    <row r="146">
      <c r="A146" s="1"/>
      <c r="C146" s="1"/>
      <c r="D146" s="1"/>
      <c r="E146" s="1"/>
      <c r="P146" s="1"/>
    </row>
    <row r="147">
      <c r="A147" s="1"/>
      <c r="C147" s="1"/>
      <c r="D147" s="1"/>
      <c r="E147" s="1"/>
      <c r="P147" s="1"/>
    </row>
    <row r="148">
      <c r="A148" s="1"/>
      <c r="C148" s="1"/>
      <c r="D148" s="1"/>
      <c r="E148" s="1"/>
      <c r="P148" s="1"/>
    </row>
    <row r="149">
      <c r="A149" s="1"/>
      <c r="C149" s="1"/>
      <c r="D149" s="1"/>
      <c r="E149" s="1"/>
      <c r="P149" s="1"/>
    </row>
    <row r="150">
      <c r="A150" s="1"/>
      <c r="C150" s="1"/>
      <c r="D150" s="1"/>
      <c r="E150" s="1"/>
      <c r="P150" s="1"/>
    </row>
    <row r="151">
      <c r="A151" s="1"/>
      <c r="C151" s="1"/>
      <c r="D151" s="1"/>
      <c r="E151" s="1"/>
      <c r="P151" s="1"/>
    </row>
    <row r="152">
      <c r="A152" s="1"/>
      <c r="C152" s="1"/>
      <c r="D152" s="1"/>
      <c r="E152" s="1"/>
      <c r="P152" s="1"/>
    </row>
    <row r="153">
      <c r="A153" s="1"/>
      <c r="C153" s="1"/>
      <c r="D153" s="1"/>
      <c r="E153" s="1"/>
      <c r="P153" s="1"/>
    </row>
    <row r="154">
      <c r="A154" s="1"/>
      <c r="C154" s="1"/>
      <c r="D154" s="1"/>
      <c r="E154" s="1"/>
      <c r="P154" s="1"/>
    </row>
    <row r="155">
      <c r="A155" s="1"/>
      <c r="C155" s="1"/>
      <c r="D155" s="1"/>
      <c r="E155" s="1"/>
      <c r="P155" s="1"/>
    </row>
    <row r="156">
      <c r="A156" s="1"/>
      <c r="C156" s="1"/>
      <c r="D156" s="1"/>
      <c r="E156" s="1"/>
      <c r="P156" s="1"/>
    </row>
    <row r="157">
      <c r="A157" s="1"/>
      <c r="C157" s="1"/>
      <c r="D157" s="1"/>
      <c r="E157" s="1"/>
      <c r="P157" s="1"/>
    </row>
    <row r="158">
      <c r="A158" s="1"/>
      <c r="C158" s="1"/>
      <c r="D158" s="1"/>
      <c r="E158" s="1"/>
      <c r="P158" s="1"/>
    </row>
    <row r="159">
      <c r="A159" s="1"/>
      <c r="C159" s="1"/>
      <c r="D159" s="1"/>
      <c r="E159" s="1"/>
      <c r="P159" s="1"/>
    </row>
    <row r="160">
      <c r="A160" s="1"/>
      <c r="C160" s="1"/>
      <c r="D160" s="1"/>
      <c r="E160" s="1"/>
      <c r="P160" s="1"/>
    </row>
    <row r="161">
      <c r="A161" s="1"/>
      <c r="C161" s="1"/>
      <c r="D161" s="1"/>
      <c r="E161" s="1"/>
      <c r="P161" s="1"/>
    </row>
    <row r="162">
      <c r="A162" s="1"/>
      <c r="C162" s="1"/>
      <c r="D162" s="1"/>
      <c r="E162" s="1"/>
      <c r="P162" s="1"/>
    </row>
    <row r="163">
      <c r="A163" s="1"/>
      <c r="C163" s="1"/>
      <c r="D163" s="1"/>
      <c r="E163" s="1"/>
      <c r="P163" s="1"/>
    </row>
    <row r="164">
      <c r="A164" s="1"/>
      <c r="C164" s="1"/>
      <c r="D164" s="1"/>
      <c r="E164" s="1"/>
      <c r="P164" s="1"/>
    </row>
    <row r="165">
      <c r="A165" s="1"/>
      <c r="C165" s="1"/>
      <c r="D165" s="1"/>
      <c r="E165" s="1"/>
      <c r="P165" s="1"/>
    </row>
    <row r="166">
      <c r="A166" s="1"/>
      <c r="C166" s="1"/>
      <c r="D166" s="1"/>
      <c r="E166" s="1"/>
      <c r="P166" s="1"/>
    </row>
    <row r="167">
      <c r="A167" s="1"/>
      <c r="C167" s="1"/>
      <c r="D167" s="1"/>
      <c r="E167" s="1"/>
      <c r="P167" s="1"/>
    </row>
    <row r="168">
      <c r="A168" s="1"/>
      <c r="C168" s="1"/>
      <c r="D168" s="1"/>
      <c r="E168" s="1"/>
      <c r="P168" s="1"/>
    </row>
    <row r="169">
      <c r="A169" s="1"/>
      <c r="C169" s="1"/>
      <c r="D169" s="1"/>
      <c r="E169" s="1"/>
      <c r="P169" s="1"/>
    </row>
    <row r="170">
      <c r="A170" s="1"/>
      <c r="C170" s="1"/>
      <c r="D170" s="1"/>
      <c r="E170" s="1"/>
      <c r="P170" s="1"/>
    </row>
    <row r="171">
      <c r="A171" s="1"/>
      <c r="C171" s="1"/>
      <c r="D171" s="1"/>
      <c r="E171" s="1"/>
      <c r="P171" s="1"/>
    </row>
    <row r="172">
      <c r="A172" s="1"/>
      <c r="C172" s="1"/>
      <c r="D172" s="1"/>
      <c r="E172" s="1"/>
      <c r="P172" s="1"/>
    </row>
    <row r="173">
      <c r="A173" s="1"/>
      <c r="C173" s="1"/>
      <c r="D173" s="1"/>
      <c r="E173" s="1"/>
      <c r="P173" s="1"/>
    </row>
    <row r="174">
      <c r="A174" s="1"/>
      <c r="C174" s="1"/>
      <c r="D174" s="1"/>
      <c r="E174" s="1"/>
      <c r="P174" s="1"/>
    </row>
    <row r="175">
      <c r="A175" s="1"/>
      <c r="C175" s="1"/>
      <c r="D175" s="1"/>
      <c r="E175" s="1"/>
      <c r="P175" s="1"/>
    </row>
    <row r="176">
      <c r="A176" s="1"/>
      <c r="C176" s="1"/>
      <c r="D176" s="1"/>
      <c r="E176" s="1"/>
      <c r="P176" s="1"/>
    </row>
    <row r="177">
      <c r="A177" s="1"/>
      <c r="C177" s="1"/>
      <c r="D177" s="1"/>
      <c r="E177" s="1"/>
      <c r="P177" s="1"/>
    </row>
    <row r="178">
      <c r="A178" s="1"/>
      <c r="C178" s="1"/>
      <c r="D178" s="1"/>
      <c r="E178" s="1"/>
      <c r="P178" s="1"/>
    </row>
    <row r="179">
      <c r="A179" s="1"/>
      <c r="C179" s="1"/>
      <c r="D179" s="1"/>
      <c r="E179" s="1"/>
      <c r="P179" s="1"/>
    </row>
    <row r="180">
      <c r="A180" s="1"/>
      <c r="C180" s="1"/>
      <c r="D180" s="1"/>
      <c r="E180" s="1"/>
      <c r="P180" s="1"/>
    </row>
    <row r="181">
      <c r="A181" s="1"/>
      <c r="C181" s="1"/>
      <c r="D181" s="1"/>
      <c r="E181" s="1"/>
      <c r="P181" s="1"/>
    </row>
    <row r="182">
      <c r="A182" s="1"/>
      <c r="C182" s="1"/>
      <c r="D182" s="1"/>
      <c r="E182" s="1"/>
      <c r="P182" s="1"/>
    </row>
    <row r="183">
      <c r="A183" s="1"/>
      <c r="C183" s="1"/>
      <c r="D183" s="1"/>
      <c r="E183" s="1"/>
      <c r="P183" s="1"/>
    </row>
    <row r="184">
      <c r="A184" s="1"/>
      <c r="C184" s="1"/>
      <c r="D184" s="1"/>
      <c r="E184" s="1"/>
      <c r="P184" s="1"/>
    </row>
    <row r="185">
      <c r="A185" s="1"/>
      <c r="C185" s="1"/>
      <c r="D185" s="1"/>
      <c r="E185" s="1"/>
      <c r="P185" s="1"/>
    </row>
    <row r="186">
      <c r="A186" s="1"/>
      <c r="C186" s="1"/>
      <c r="D186" s="1"/>
      <c r="E186" s="1"/>
      <c r="P186" s="1"/>
    </row>
    <row r="187">
      <c r="A187" s="1"/>
      <c r="C187" s="1"/>
      <c r="D187" s="1"/>
      <c r="E187" s="1"/>
      <c r="P187" s="1"/>
    </row>
    <row r="188">
      <c r="A188" s="1"/>
      <c r="C188" s="1"/>
      <c r="D188" s="1"/>
      <c r="E188" s="1"/>
      <c r="P188" s="1"/>
    </row>
    <row r="189">
      <c r="A189" s="1"/>
      <c r="C189" s="1"/>
      <c r="D189" s="1"/>
      <c r="E189" s="1"/>
      <c r="P189" s="1"/>
    </row>
    <row r="190">
      <c r="A190" s="1"/>
      <c r="C190" s="1"/>
      <c r="D190" s="1"/>
      <c r="E190" s="1"/>
      <c r="P190" s="1"/>
    </row>
    <row r="191">
      <c r="A191" s="1"/>
      <c r="C191" s="1"/>
      <c r="D191" s="1"/>
      <c r="E191" s="1"/>
      <c r="P191" s="1"/>
    </row>
    <row r="192">
      <c r="A192" s="1"/>
      <c r="C192" s="1"/>
      <c r="D192" s="1"/>
      <c r="E192" s="1"/>
      <c r="P192" s="1"/>
    </row>
    <row r="193">
      <c r="A193" s="1"/>
      <c r="C193" s="1"/>
      <c r="D193" s="1"/>
      <c r="E193" s="1"/>
      <c r="P193" s="1"/>
    </row>
    <row r="194">
      <c r="A194" s="1"/>
      <c r="C194" s="1"/>
      <c r="D194" s="1"/>
      <c r="E194" s="1"/>
      <c r="P194" s="1"/>
    </row>
    <row r="195">
      <c r="A195" s="1"/>
      <c r="C195" s="1"/>
      <c r="D195" s="1"/>
      <c r="E195" s="1"/>
      <c r="P195" s="1"/>
    </row>
    <row r="196">
      <c r="A196" s="1"/>
      <c r="C196" s="1"/>
      <c r="D196" s="1"/>
      <c r="E196" s="1"/>
      <c r="P196" s="1"/>
    </row>
    <row r="197">
      <c r="A197" s="1"/>
      <c r="C197" s="1"/>
      <c r="D197" s="1"/>
      <c r="E197" s="1"/>
      <c r="P197" s="1"/>
    </row>
    <row r="198">
      <c r="A198" s="1"/>
      <c r="C198" s="1"/>
      <c r="D198" s="1"/>
      <c r="E198" s="1"/>
      <c r="P198" s="1"/>
    </row>
    <row r="199">
      <c r="A199" s="1"/>
      <c r="C199" s="1"/>
      <c r="D199" s="1"/>
      <c r="E199" s="1"/>
      <c r="P199" s="1"/>
    </row>
    <row r="200">
      <c r="A200" s="1"/>
      <c r="C200" s="1"/>
      <c r="D200" s="1"/>
      <c r="E200" s="1"/>
      <c r="P200" s="1"/>
    </row>
    <row r="201">
      <c r="A201" s="1"/>
      <c r="C201" s="1"/>
      <c r="D201" s="1"/>
      <c r="E201" s="1"/>
      <c r="P201" s="1"/>
    </row>
    <row r="202">
      <c r="A202" s="1"/>
      <c r="C202" s="1"/>
      <c r="D202" s="1"/>
      <c r="E202" s="1"/>
      <c r="P202" s="1"/>
    </row>
    <row r="203">
      <c r="A203" s="1"/>
      <c r="C203" s="1"/>
      <c r="D203" s="1"/>
      <c r="E203" s="1"/>
      <c r="P203" s="1"/>
    </row>
    <row r="204">
      <c r="A204" s="1"/>
      <c r="C204" s="1"/>
      <c r="D204" s="1"/>
      <c r="E204" s="1"/>
      <c r="P204" s="1"/>
    </row>
    <row r="205">
      <c r="A205" s="1"/>
      <c r="C205" s="1"/>
      <c r="D205" s="1"/>
      <c r="E205" s="1"/>
      <c r="P205" s="1"/>
    </row>
    <row r="206">
      <c r="A206" s="1"/>
      <c r="C206" s="1"/>
      <c r="D206" s="1"/>
      <c r="E206" s="1"/>
      <c r="P206" s="1"/>
    </row>
    <row r="207">
      <c r="A207" s="1"/>
      <c r="C207" s="1"/>
      <c r="D207" s="1"/>
      <c r="E207" s="1"/>
      <c r="P207" s="1"/>
    </row>
    <row r="208">
      <c r="A208" s="1"/>
      <c r="C208" s="1"/>
      <c r="D208" s="1"/>
      <c r="E208" s="1"/>
      <c r="P208" s="1"/>
    </row>
    <row r="209">
      <c r="A209" s="1"/>
      <c r="C209" s="1"/>
      <c r="D209" s="1"/>
      <c r="E209" s="1"/>
      <c r="P209" s="1"/>
    </row>
    <row r="210">
      <c r="A210" s="1"/>
      <c r="C210" s="1"/>
      <c r="D210" s="1"/>
      <c r="E210" s="1"/>
      <c r="P210" s="1"/>
    </row>
    <row r="211">
      <c r="A211" s="1"/>
      <c r="C211" s="1"/>
      <c r="D211" s="1"/>
      <c r="E211" s="1"/>
      <c r="P211" s="1"/>
    </row>
    <row r="212">
      <c r="A212" s="1"/>
      <c r="C212" s="1"/>
      <c r="D212" s="1"/>
      <c r="E212" s="1"/>
      <c r="P212" s="1"/>
    </row>
    <row r="213">
      <c r="A213" s="1"/>
      <c r="C213" s="1"/>
      <c r="D213" s="1"/>
      <c r="E213" s="1"/>
      <c r="P213" s="1"/>
    </row>
    <row r="214">
      <c r="A214" s="1"/>
      <c r="C214" s="1"/>
      <c r="D214" s="1"/>
      <c r="E214" s="1"/>
      <c r="P214" s="1"/>
    </row>
    <row r="215">
      <c r="A215" s="1"/>
      <c r="C215" s="1"/>
      <c r="D215" s="1"/>
      <c r="E215" s="1"/>
      <c r="P215" s="1"/>
    </row>
    <row r="216">
      <c r="A216" s="1"/>
      <c r="C216" s="1"/>
      <c r="D216" s="1"/>
      <c r="E216" s="1"/>
      <c r="P216" s="1"/>
    </row>
    <row r="217">
      <c r="A217" s="1"/>
      <c r="C217" s="1"/>
      <c r="D217" s="1"/>
      <c r="E217" s="1"/>
      <c r="P217" s="1"/>
    </row>
    <row r="218">
      <c r="A218" s="1"/>
      <c r="C218" s="1"/>
      <c r="D218" s="1"/>
      <c r="E218" s="1"/>
      <c r="P218" s="1"/>
    </row>
    <row r="219">
      <c r="A219" s="1"/>
      <c r="C219" s="1"/>
      <c r="D219" s="1"/>
      <c r="E219" s="1"/>
      <c r="P219" s="1"/>
    </row>
    <row r="220">
      <c r="A220" s="1"/>
      <c r="C220" s="1"/>
      <c r="D220" s="1"/>
      <c r="E220" s="1"/>
      <c r="P220" s="1"/>
    </row>
    <row r="221">
      <c r="A221" s="1"/>
      <c r="C221" s="1"/>
      <c r="D221" s="1"/>
      <c r="E221" s="1"/>
      <c r="P221" s="1"/>
    </row>
    <row r="222">
      <c r="A222" s="1"/>
      <c r="C222" s="1"/>
      <c r="D222" s="1"/>
      <c r="E222" s="1"/>
      <c r="P222" s="1"/>
    </row>
    <row r="223">
      <c r="A223" s="1"/>
      <c r="C223" s="1"/>
      <c r="D223" s="1"/>
      <c r="E223" s="1"/>
      <c r="P223" s="1"/>
    </row>
    <row r="224">
      <c r="A224" s="1"/>
      <c r="C224" s="1"/>
      <c r="D224" s="1"/>
      <c r="E224" s="1"/>
      <c r="P224" s="1"/>
    </row>
    <row r="225">
      <c r="A225" s="1"/>
      <c r="C225" s="1"/>
      <c r="D225" s="1"/>
      <c r="E225" s="1"/>
      <c r="P225" s="1"/>
    </row>
    <row r="226">
      <c r="A226" s="1"/>
      <c r="C226" s="1"/>
      <c r="D226" s="1"/>
      <c r="E226" s="1"/>
      <c r="P226" s="1"/>
    </row>
    <row r="227">
      <c r="A227" s="1"/>
      <c r="C227" s="1"/>
      <c r="D227" s="1"/>
      <c r="E227" s="1"/>
      <c r="P227" s="1"/>
    </row>
    <row r="228">
      <c r="A228" s="1"/>
      <c r="C228" s="1"/>
      <c r="D228" s="1"/>
      <c r="E228" s="1"/>
      <c r="P228" s="1"/>
    </row>
    <row r="229">
      <c r="A229" s="1"/>
      <c r="C229" s="1"/>
      <c r="D229" s="1"/>
      <c r="E229" s="1"/>
      <c r="P229" s="1"/>
    </row>
    <row r="230">
      <c r="A230" s="1"/>
      <c r="C230" s="1"/>
      <c r="D230" s="1"/>
      <c r="E230" s="1"/>
      <c r="P230" s="1"/>
    </row>
    <row r="231">
      <c r="A231" s="1"/>
      <c r="C231" s="1"/>
      <c r="D231" s="1"/>
      <c r="E231" s="1"/>
      <c r="P231" s="1"/>
    </row>
    <row r="232">
      <c r="A232" s="1"/>
      <c r="C232" s="1"/>
      <c r="D232" s="1"/>
      <c r="E232" s="1"/>
      <c r="P232" s="1"/>
    </row>
    <row r="233">
      <c r="A233" s="1"/>
      <c r="C233" s="1"/>
      <c r="D233" s="1"/>
      <c r="E233" s="1"/>
      <c r="P233" s="1"/>
    </row>
    <row r="234">
      <c r="A234" s="1"/>
      <c r="C234" s="1"/>
      <c r="D234" s="1"/>
      <c r="E234" s="1"/>
      <c r="P234" s="1"/>
    </row>
    <row r="235">
      <c r="A235" s="1"/>
      <c r="C235" s="1"/>
      <c r="D235" s="1"/>
      <c r="E235" s="1"/>
      <c r="P235" s="1"/>
    </row>
    <row r="236">
      <c r="A236" s="1"/>
      <c r="C236" s="1"/>
      <c r="D236" s="1"/>
      <c r="E236" s="1"/>
      <c r="P236" s="1"/>
    </row>
    <row r="237">
      <c r="A237" s="1"/>
      <c r="C237" s="1"/>
      <c r="D237" s="1"/>
      <c r="E237" s="1"/>
      <c r="P237" s="1"/>
    </row>
    <row r="238">
      <c r="A238" s="1"/>
      <c r="C238" s="1"/>
      <c r="D238" s="1"/>
      <c r="E238" s="1"/>
      <c r="P238" s="1"/>
    </row>
    <row r="239">
      <c r="A239" s="1"/>
      <c r="C239" s="1"/>
      <c r="D239" s="1"/>
      <c r="E239" s="1"/>
      <c r="P239" s="1"/>
    </row>
    <row r="240">
      <c r="A240" s="1"/>
      <c r="C240" s="1"/>
      <c r="D240" s="1"/>
      <c r="E240" s="1"/>
      <c r="P240" s="1"/>
    </row>
    <row r="241">
      <c r="A241" s="1"/>
      <c r="C241" s="1"/>
      <c r="D241" s="1"/>
      <c r="E241" s="1"/>
      <c r="P241" s="1"/>
    </row>
    <row r="242">
      <c r="A242" s="1"/>
      <c r="C242" s="1"/>
      <c r="D242" s="1"/>
      <c r="E242" s="1"/>
      <c r="P242" s="1"/>
    </row>
    <row r="243">
      <c r="A243" s="1"/>
      <c r="C243" s="1"/>
      <c r="D243" s="1"/>
      <c r="E243" s="1"/>
      <c r="P243" s="1"/>
    </row>
    <row r="244">
      <c r="A244" s="1"/>
      <c r="C244" s="1"/>
      <c r="D244" s="1"/>
      <c r="E244" s="1"/>
      <c r="P244" s="1"/>
    </row>
    <row r="245">
      <c r="A245" s="1"/>
      <c r="C245" s="1"/>
      <c r="D245" s="1"/>
      <c r="E245" s="1"/>
      <c r="P245" s="1"/>
    </row>
    <row r="246">
      <c r="A246" s="1"/>
      <c r="C246" s="1"/>
      <c r="D246" s="1"/>
      <c r="E246" s="1"/>
      <c r="P246" s="1"/>
    </row>
    <row r="247">
      <c r="A247" s="1"/>
      <c r="C247" s="1"/>
      <c r="D247" s="1"/>
      <c r="E247" s="1"/>
      <c r="P247" s="1"/>
    </row>
    <row r="248">
      <c r="A248" s="1"/>
      <c r="C248" s="1"/>
      <c r="D248" s="1"/>
      <c r="E248" s="1"/>
      <c r="P248" s="1"/>
    </row>
    <row r="249">
      <c r="A249" s="1"/>
      <c r="C249" s="1"/>
      <c r="D249" s="1"/>
      <c r="E249" s="1"/>
      <c r="P249" s="1"/>
    </row>
    <row r="250">
      <c r="A250" s="1"/>
      <c r="C250" s="1"/>
      <c r="D250" s="1"/>
      <c r="E250" s="1"/>
      <c r="P250" s="1"/>
    </row>
    <row r="251">
      <c r="A251" s="1"/>
      <c r="C251" s="1"/>
      <c r="D251" s="1"/>
      <c r="E251" s="1"/>
      <c r="P251" s="1"/>
    </row>
    <row r="252">
      <c r="A252" s="1"/>
      <c r="C252" s="1"/>
      <c r="D252" s="1"/>
      <c r="E252" s="1"/>
      <c r="P252" s="1"/>
    </row>
    <row r="253">
      <c r="A253" s="1"/>
      <c r="C253" s="1"/>
      <c r="D253" s="1"/>
      <c r="E253" s="1"/>
      <c r="P253" s="1"/>
    </row>
    <row r="254">
      <c r="A254" s="1"/>
      <c r="C254" s="1"/>
      <c r="D254" s="1"/>
      <c r="E254" s="1"/>
      <c r="P254" s="1"/>
    </row>
    <row r="255">
      <c r="A255" s="1"/>
      <c r="C255" s="1"/>
      <c r="D255" s="1"/>
      <c r="E255" s="1"/>
      <c r="P255" s="1"/>
    </row>
    <row r="256">
      <c r="A256" s="1"/>
      <c r="C256" s="1"/>
      <c r="D256" s="1"/>
      <c r="E256" s="1"/>
      <c r="P256" s="1"/>
    </row>
    <row r="257">
      <c r="A257" s="1"/>
      <c r="C257" s="1"/>
      <c r="D257" s="1"/>
      <c r="E257" s="1"/>
      <c r="P257" s="1"/>
    </row>
    <row r="258">
      <c r="A258" s="1"/>
      <c r="C258" s="1"/>
      <c r="D258" s="1"/>
      <c r="E258" s="1"/>
      <c r="P258" s="1"/>
    </row>
    <row r="259">
      <c r="A259" s="1"/>
      <c r="C259" s="1"/>
      <c r="D259" s="1"/>
      <c r="E259" s="1"/>
      <c r="P259" s="1"/>
    </row>
    <row r="260">
      <c r="A260" s="1"/>
      <c r="C260" s="1"/>
      <c r="D260" s="1"/>
      <c r="E260" s="1"/>
      <c r="P260" s="1"/>
    </row>
    <row r="261">
      <c r="A261" s="1"/>
      <c r="C261" s="1"/>
      <c r="D261" s="1"/>
      <c r="E261" s="1"/>
      <c r="P261" s="1"/>
    </row>
    <row r="262">
      <c r="A262" s="1"/>
      <c r="C262" s="1"/>
      <c r="D262" s="1"/>
      <c r="E262" s="1"/>
      <c r="P262" s="1"/>
    </row>
    <row r="263">
      <c r="A263" s="1"/>
      <c r="C263" s="1"/>
      <c r="D263" s="1"/>
      <c r="E263" s="1"/>
      <c r="P263" s="1"/>
    </row>
    <row r="264">
      <c r="A264" s="1"/>
      <c r="C264" s="1"/>
      <c r="D264" s="1"/>
      <c r="E264" s="1"/>
      <c r="P264" s="1"/>
    </row>
    <row r="265">
      <c r="A265" s="1"/>
      <c r="C265" s="1"/>
      <c r="D265" s="1"/>
      <c r="E265" s="1"/>
      <c r="P265" s="1"/>
    </row>
    <row r="266">
      <c r="A266" s="1"/>
      <c r="C266" s="1"/>
      <c r="D266" s="1"/>
      <c r="E266" s="1"/>
      <c r="P266" s="1"/>
    </row>
    <row r="267">
      <c r="A267" s="1"/>
      <c r="C267" s="1"/>
      <c r="D267" s="1"/>
      <c r="E267" s="1"/>
      <c r="P267" s="1"/>
    </row>
    <row r="268">
      <c r="A268" s="1"/>
      <c r="C268" s="1"/>
      <c r="D268" s="1"/>
      <c r="E268" s="1"/>
      <c r="P268" s="1"/>
    </row>
    <row r="269">
      <c r="A269" s="1"/>
      <c r="C269" s="1"/>
      <c r="D269" s="1"/>
      <c r="E269" s="1"/>
      <c r="P269" s="1"/>
    </row>
    <row r="270">
      <c r="A270" s="1"/>
      <c r="C270" s="1"/>
      <c r="D270" s="1"/>
      <c r="E270" s="1"/>
      <c r="P270" s="1"/>
    </row>
    <row r="271">
      <c r="A271" s="1"/>
      <c r="C271" s="1"/>
      <c r="D271" s="1"/>
      <c r="E271" s="1"/>
      <c r="P271" s="1"/>
    </row>
    <row r="272">
      <c r="A272" s="1"/>
      <c r="C272" s="1"/>
      <c r="D272" s="1"/>
      <c r="E272" s="1"/>
      <c r="P272" s="1"/>
    </row>
    <row r="273">
      <c r="A273" s="1"/>
      <c r="C273" s="1"/>
      <c r="D273" s="1"/>
      <c r="E273" s="1"/>
      <c r="P273" s="1"/>
    </row>
    <row r="274">
      <c r="A274" s="1"/>
      <c r="C274" s="1"/>
      <c r="D274" s="1"/>
      <c r="E274" s="1"/>
      <c r="P274" s="1"/>
    </row>
    <row r="275">
      <c r="A275" s="1"/>
      <c r="C275" s="1"/>
      <c r="D275" s="1"/>
      <c r="E275" s="1"/>
      <c r="P275" s="1"/>
    </row>
    <row r="276">
      <c r="A276" s="1"/>
      <c r="C276" s="1"/>
      <c r="D276" s="1"/>
      <c r="E276" s="1"/>
      <c r="P276" s="1"/>
    </row>
    <row r="277">
      <c r="A277" s="1"/>
      <c r="C277" s="1"/>
      <c r="D277" s="1"/>
      <c r="E277" s="1"/>
      <c r="P277" s="1"/>
    </row>
    <row r="278">
      <c r="A278" s="1"/>
      <c r="C278" s="1"/>
      <c r="D278" s="1"/>
      <c r="E278" s="1"/>
      <c r="P278" s="1"/>
    </row>
    <row r="279">
      <c r="A279" s="1"/>
      <c r="C279" s="1"/>
      <c r="D279" s="1"/>
      <c r="E279" s="1"/>
      <c r="P279" s="1"/>
    </row>
    <row r="280">
      <c r="A280" s="1"/>
      <c r="C280" s="1"/>
      <c r="D280" s="1"/>
      <c r="E280" s="1"/>
      <c r="P280" s="1"/>
    </row>
    <row r="281">
      <c r="A281" s="1"/>
      <c r="C281" s="1"/>
      <c r="D281" s="1"/>
      <c r="E281" s="1"/>
      <c r="P281" s="1"/>
    </row>
    <row r="282">
      <c r="A282" s="1"/>
      <c r="C282" s="1"/>
      <c r="D282" s="1"/>
      <c r="E282" s="1"/>
      <c r="P282" s="1"/>
    </row>
    <row r="283">
      <c r="A283" s="1"/>
      <c r="C283" s="1"/>
      <c r="D283" s="1"/>
      <c r="E283" s="1"/>
      <c r="P283" s="1"/>
    </row>
    <row r="284">
      <c r="A284" s="1"/>
      <c r="C284" s="1"/>
      <c r="D284" s="1"/>
      <c r="E284" s="1"/>
      <c r="P284" s="1"/>
    </row>
    <row r="285">
      <c r="A285" s="1"/>
      <c r="C285" s="1"/>
      <c r="D285" s="1"/>
      <c r="E285" s="1"/>
      <c r="P285" s="1"/>
    </row>
    <row r="286">
      <c r="A286" s="1"/>
      <c r="C286" s="1"/>
      <c r="D286" s="1"/>
      <c r="E286" s="1"/>
      <c r="P286" s="1"/>
    </row>
    <row r="287">
      <c r="A287" s="1"/>
      <c r="C287" s="1"/>
      <c r="D287" s="1"/>
      <c r="E287" s="1"/>
      <c r="P287" s="1"/>
    </row>
    <row r="288">
      <c r="A288" s="1"/>
      <c r="C288" s="1"/>
      <c r="D288" s="1"/>
      <c r="E288" s="1"/>
      <c r="P288" s="1"/>
    </row>
    <row r="289">
      <c r="A289" s="1"/>
      <c r="C289" s="1"/>
      <c r="D289" s="1"/>
      <c r="E289" s="1"/>
      <c r="P289" s="1"/>
    </row>
    <row r="290">
      <c r="A290" s="1"/>
      <c r="C290" s="1"/>
      <c r="D290" s="1"/>
      <c r="E290" s="1"/>
      <c r="P290" s="1"/>
    </row>
    <row r="291">
      <c r="A291" s="1"/>
      <c r="C291" s="1"/>
      <c r="D291" s="1"/>
      <c r="E291" s="1"/>
      <c r="P291" s="1"/>
    </row>
    <row r="292">
      <c r="A292" s="1"/>
      <c r="C292" s="1"/>
      <c r="D292" s="1"/>
      <c r="E292" s="1"/>
      <c r="P292" s="1"/>
    </row>
    <row r="293">
      <c r="A293" s="1"/>
      <c r="C293" s="1"/>
      <c r="D293" s="1"/>
      <c r="E293" s="1"/>
      <c r="P293" s="1"/>
    </row>
    <row r="294">
      <c r="A294" s="1"/>
      <c r="C294" s="1"/>
      <c r="D294" s="1"/>
      <c r="E294" s="1"/>
      <c r="P294" s="1"/>
    </row>
    <row r="295">
      <c r="A295" s="1"/>
      <c r="C295" s="1"/>
      <c r="D295" s="1"/>
      <c r="E295" s="1"/>
      <c r="P295" s="1"/>
    </row>
    <row r="296">
      <c r="A296" s="1"/>
      <c r="C296" s="1"/>
      <c r="D296" s="1"/>
      <c r="E296" s="1"/>
      <c r="P296" s="1"/>
    </row>
    <row r="297">
      <c r="A297" s="1"/>
      <c r="C297" s="1"/>
      <c r="D297" s="1"/>
      <c r="E297" s="1"/>
      <c r="P297" s="1"/>
    </row>
    <row r="298">
      <c r="A298" s="1"/>
      <c r="C298" s="1"/>
      <c r="D298" s="1"/>
      <c r="E298" s="1"/>
      <c r="P298" s="1"/>
    </row>
    <row r="299">
      <c r="A299" s="1"/>
      <c r="C299" s="1"/>
      <c r="D299" s="1"/>
      <c r="E299" s="1"/>
      <c r="P299" s="1"/>
    </row>
    <row r="300">
      <c r="A300" s="1"/>
      <c r="C300" s="1"/>
      <c r="D300" s="1"/>
      <c r="E300" s="1"/>
      <c r="P300" s="1"/>
    </row>
    <row r="301">
      <c r="A301" s="1"/>
      <c r="C301" s="1"/>
      <c r="D301" s="1"/>
      <c r="E301" s="1"/>
      <c r="P301" s="1"/>
    </row>
    <row r="302">
      <c r="A302" s="1"/>
      <c r="C302" s="1"/>
      <c r="D302" s="1"/>
      <c r="E302" s="1"/>
      <c r="P302" s="1"/>
    </row>
    <row r="303">
      <c r="A303" s="1"/>
      <c r="C303" s="1"/>
      <c r="D303" s="1"/>
      <c r="E303" s="1"/>
      <c r="P303" s="1"/>
    </row>
    <row r="304">
      <c r="A304" s="1"/>
      <c r="C304" s="1"/>
      <c r="D304" s="1"/>
      <c r="E304" s="1"/>
      <c r="P304" s="1"/>
    </row>
    <row r="305">
      <c r="A305" s="1"/>
      <c r="C305" s="1"/>
      <c r="D305" s="1"/>
      <c r="E305" s="1"/>
      <c r="P305" s="1"/>
    </row>
    <row r="306">
      <c r="A306" s="1"/>
      <c r="C306" s="1"/>
      <c r="D306" s="1"/>
      <c r="E306" s="1"/>
      <c r="P306" s="1"/>
    </row>
    <row r="307">
      <c r="A307" s="1"/>
      <c r="C307" s="1"/>
      <c r="D307" s="1"/>
      <c r="E307" s="1"/>
      <c r="P307" s="1"/>
    </row>
    <row r="308">
      <c r="A308" s="1"/>
      <c r="C308" s="1"/>
      <c r="D308" s="1"/>
      <c r="E308" s="1"/>
      <c r="P308" s="1"/>
    </row>
    <row r="309">
      <c r="A309" s="1"/>
      <c r="C309" s="1"/>
      <c r="D309" s="1"/>
      <c r="E309" s="1"/>
      <c r="P309" s="1"/>
    </row>
    <row r="310">
      <c r="A310" s="1"/>
      <c r="C310" s="1"/>
      <c r="D310" s="1"/>
      <c r="E310" s="1"/>
      <c r="P310" s="1"/>
    </row>
    <row r="311">
      <c r="A311" s="1"/>
      <c r="C311" s="1"/>
      <c r="D311" s="1"/>
      <c r="E311" s="1"/>
      <c r="P311" s="1"/>
    </row>
    <row r="312">
      <c r="A312" s="1"/>
      <c r="C312" s="1"/>
      <c r="D312" s="1"/>
      <c r="E312" s="1"/>
      <c r="P312" s="1"/>
    </row>
    <row r="313">
      <c r="A313" s="1"/>
      <c r="C313" s="1"/>
      <c r="D313" s="1"/>
      <c r="E313" s="1"/>
      <c r="P313" s="1"/>
    </row>
    <row r="314">
      <c r="A314" s="1"/>
      <c r="C314" s="1"/>
      <c r="D314" s="1"/>
      <c r="E314" s="1"/>
      <c r="P314" s="1"/>
    </row>
    <row r="315">
      <c r="A315" s="1"/>
      <c r="C315" s="1"/>
      <c r="D315" s="1"/>
      <c r="E315" s="1"/>
      <c r="P315" s="1"/>
    </row>
    <row r="316">
      <c r="A316" s="1"/>
      <c r="C316" s="1"/>
      <c r="D316" s="1"/>
      <c r="E316" s="1"/>
      <c r="P316" s="1"/>
    </row>
    <row r="317">
      <c r="A317" s="1"/>
      <c r="C317" s="1"/>
      <c r="D317" s="1"/>
      <c r="E317" s="1"/>
      <c r="P317" s="1"/>
    </row>
    <row r="318">
      <c r="A318" s="1"/>
      <c r="C318" s="1"/>
      <c r="D318" s="1"/>
      <c r="E318" s="1"/>
      <c r="P318" s="1"/>
    </row>
    <row r="319">
      <c r="A319" s="1"/>
      <c r="C319" s="1"/>
      <c r="D319" s="1"/>
      <c r="E319" s="1"/>
      <c r="P319" s="1"/>
    </row>
    <row r="320">
      <c r="A320" s="1"/>
      <c r="C320" s="1"/>
      <c r="D320" s="1"/>
      <c r="E320" s="1"/>
      <c r="P320" s="1"/>
    </row>
    <row r="321">
      <c r="A321" s="1"/>
      <c r="C321" s="1"/>
      <c r="D321" s="1"/>
      <c r="E321" s="1"/>
      <c r="P321" s="1"/>
    </row>
    <row r="322">
      <c r="A322" s="1"/>
      <c r="C322" s="1"/>
      <c r="D322" s="1"/>
      <c r="E322" s="1"/>
      <c r="P322" s="1"/>
    </row>
    <row r="323">
      <c r="A323" s="1"/>
      <c r="C323" s="1"/>
      <c r="D323" s="1"/>
      <c r="E323" s="1"/>
      <c r="P323" s="1"/>
    </row>
    <row r="324">
      <c r="A324" s="1"/>
      <c r="C324" s="1"/>
      <c r="D324" s="1"/>
      <c r="E324" s="1"/>
      <c r="P324" s="1"/>
    </row>
    <row r="325">
      <c r="A325" s="1"/>
      <c r="C325" s="1"/>
      <c r="D325" s="1"/>
      <c r="E325" s="1"/>
      <c r="P325" s="1"/>
    </row>
    <row r="326">
      <c r="A326" s="1"/>
      <c r="C326" s="1"/>
      <c r="D326" s="1"/>
      <c r="E326" s="1"/>
      <c r="P326" s="1"/>
    </row>
    <row r="327">
      <c r="A327" s="1"/>
      <c r="C327" s="1"/>
      <c r="D327" s="1"/>
      <c r="E327" s="1"/>
      <c r="P327" s="1"/>
    </row>
    <row r="328">
      <c r="A328" s="1"/>
      <c r="C328" s="1"/>
      <c r="D328" s="1"/>
      <c r="E328" s="1"/>
      <c r="P328" s="1"/>
    </row>
    <row r="329">
      <c r="A329" s="1"/>
      <c r="C329" s="1"/>
      <c r="D329" s="1"/>
      <c r="E329" s="1"/>
      <c r="P329" s="1"/>
    </row>
    <row r="330">
      <c r="A330" s="1"/>
      <c r="C330" s="1"/>
      <c r="D330" s="1"/>
      <c r="E330" s="1"/>
      <c r="P330" s="1"/>
    </row>
    <row r="331">
      <c r="A331" s="1"/>
      <c r="C331" s="1"/>
      <c r="D331" s="1"/>
      <c r="E331" s="1"/>
      <c r="P331" s="1"/>
    </row>
    <row r="332">
      <c r="A332" s="1"/>
      <c r="C332" s="1"/>
      <c r="D332" s="1"/>
      <c r="E332" s="1"/>
      <c r="P332" s="1"/>
    </row>
    <row r="333">
      <c r="A333" s="1"/>
      <c r="C333" s="1"/>
      <c r="D333" s="1"/>
      <c r="E333" s="1"/>
      <c r="P333" s="1"/>
    </row>
    <row r="334">
      <c r="A334" s="1"/>
      <c r="C334" s="1"/>
      <c r="D334" s="1"/>
      <c r="E334" s="1"/>
      <c r="P334" s="1"/>
    </row>
    <row r="335">
      <c r="A335" s="1"/>
      <c r="C335" s="1"/>
      <c r="D335" s="1"/>
      <c r="E335" s="1"/>
      <c r="P335" s="1"/>
    </row>
    <row r="336">
      <c r="A336" s="1"/>
      <c r="C336" s="1"/>
      <c r="D336" s="1"/>
      <c r="E336" s="1"/>
      <c r="P336" s="1"/>
    </row>
    <row r="337">
      <c r="A337" s="1"/>
      <c r="C337" s="1"/>
      <c r="D337" s="1"/>
      <c r="E337" s="1"/>
      <c r="P337" s="1"/>
    </row>
    <row r="338">
      <c r="A338" s="1"/>
      <c r="C338" s="1"/>
      <c r="D338" s="1"/>
      <c r="E338" s="1"/>
      <c r="P338" s="1"/>
    </row>
    <row r="339">
      <c r="A339" s="1"/>
      <c r="C339" s="1"/>
      <c r="D339" s="1"/>
      <c r="E339" s="1"/>
      <c r="P339" s="1"/>
    </row>
    <row r="340">
      <c r="A340" s="1"/>
      <c r="C340" s="1"/>
      <c r="D340" s="1"/>
      <c r="E340" s="1"/>
      <c r="P340" s="1"/>
    </row>
    <row r="341">
      <c r="A341" s="1"/>
      <c r="C341" s="1"/>
      <c r="D341" s="1"/>
      <c r="E341" s="1"/>
      <c r="P341" s="1"/>
    </row>
    <row r="342">
      <c r="A342" s="1"/>
      <c r="C342" s="1"/>
      <c r="D342" s="1"/>
      <c r="E342" s="1"/>
      <c r="P342" s="1"/>
    </row>
    <row r="343">
      <c r="A343" s="1"/>
      <c r="C343" s="1"/>
      <c r="D343" s="1"/>
      <c r="E343" s="1"/>
      <c r="P343" s="1"/>
    </row>
    <row r="344">
      <c r="A344" s="1"/>
      <c r="C344" s="1"/>
      <c r="D344" s="1"/>
      <c r="E344" s="1"/>
      <c r="P344" s="1"/>
    </row>
    <row r="345">
      <c r="A345" s="1"/>
      <c r="C345" s="1"/>
      <c r="D345" s="1"/>
      <c r="E345" s="1"/>
      <c r="P345" s="1"/>
    </row>
    <row r="346">
      <c r="A346" s="1"/>
      <c r="C346" s="1"/>
      <c r="D346" s="1"/>
      <c r="E346" s="1"/>
      <c r="P346" s="1"/>
    </row>
    <row r="347">
      <c r="A347" s="1"/>
      <c r="C347" s="1"/>
      <c r="D347" s="1"/>
      <c r="E347" s="1"/>
      <c r="P347" s="1"/>
    </row>
    <row r="348">
      <c r="A348" s="1"/>
      <c r="C348" s="1"/>
      <c r="D348" s="1"/>
      <c r="E348" s="1"/>
      <c r="P348" s="1"/>
    </row>
    <row r="349">
      <c r="A349" s="1"/>
      <c r="C349" s="1"/>
      <c r="D349" s="1"/>
      <c r="E349" s="1"/>
      <c r="P349" s="1"/>
    </row>
    <row r="350">
      <c r="A350" s="1"/>
      <c r="C350" s="1"/>
      <c r="D350" s="1"/>
      <c r="E350" s="1"/>
      <c r="P350" s="1"/>
    </row>
    <row r="351">
      <c r="A351" s="1"/>
      <c r="C351" s="1"/>
      <c r="D351" s="1"/>
      <c r="E351" s="1"/>
      <c r="P351" s="1"/>
    </row>
    <row r="352">
      <c r="A352" s="1"/>
      <c r="C352" s="1"/>
      <c r="D352" s="1"/>
      <c r="E352" s="1"/>
      <c r="P352" s="1"/>
    </row>
    <row r="353">
      <c r="A353" s="1"/>
      <c r="C353" s="1"/>
      <c r="D353" s="1"/>
      <c r="E353" s="1"/>
      <c r="P353" s="1"/>
    </row>
    <row r="354">
      <c r="A354" s="1"/>
      <c r="C354" s="1"/>
      <c r="D354" s="1"/>
      <c r="E354" s="1"/>
      <c r="P354" s="1"/>
    </row>
    <row r="355">
      <c r="A355" s="1"/>
      <c r="C355" s="1"/>
      <c r="D355" s="1"/>
      <c r="E355" s="1"/>
      <c r="P355" s="1"/>
    </row>
    <row r="356">
      <c r="A356" s="1"/>
      <c r="C356" s="1"/>
      <c r="D356" s="1"/>
      <c r="E356" s="1"/>
      <c r="P356" s="1"/>
    </row>
    <row r="357">
      <c r="A357" s="1"/>
      <c r="C357" s="1"/>
      <c r="D357" s="1"/>
      <c r="E357" s="1"/>
      <c r="P357" s="1"/>
    </row>
    <row r="358">
      <c r="A358" s="1"/>
      <c r="C358" s="1"/>
      <c r="D358" s="1"/>
      <c r="E358" s="1"/>
      <c r="P358" s="1"/>
    </row>
    <row r="359">
      <c r="A359" s="1"/>
      <c r="C359" s="1"/>
      <c r="D359" s="1"/>
      <c r="E359" s="1"/>
      <c r="P359" s="1"/>
    </row>
    <row r="360">
      <c r="A360" s="1"/>
      <c r="C360" s="1"/>
      <c r="D360" s="1"/>
      <c r="E360" s="1"/>
      <c r="P360" s="1"/>
    </row>
    <row r="361">
      <c r="A361" s="1"/>
      <c r="C361" s="1"/>
      <c r="D361" s="1"/>
      <c r="E361" s="1"/>
      <c r="P361" s="1"/>
    </row>
    <row r="362">
      <c r="A362" s="1"/>
      <c r="C362" s="1"/>
      <c r="D362" s="1"/>
      <c r="E362" s="1"/>
      <c r="P362" s="1"/>
    </row>
    <row r="363">
      <c r="A363" s="1"/>
      <c r="C363" s="1"/>
      <c r="D363" s="1"/>
      <c r="E363" s="1"/>
      <c r="P363" s="1"/>
    </row>
    <row r="364">
      <c r="A364" s="1"/>
      <c r="C364" s="1"/>
      <c r="D364" s="1"/>
      <c r="E364" s="1"/>
      <c r="P364" s="1"/>
    </row>
    <row r="365">
      <c r="A365" s="1"/>
      <c r="C365" s="1"/>
      <c r="D365" s="1"/>
      <c r="E365" s="1"/>
      <c r="P365" s="1"/>
    </row>
    <row r="366">
      <c r="A366" s="1"/>
      <c r="C366" s="1"/>
      <c r="D366" s="1"/>
      <c r="E366" s="1"/>
      <c r="P366" s="1"/>
    </row>
    <row r="367">
      <c r="A367" s="1"/>
      <c r="C367" s="1"/>
      <c r="D367" s="1"/>
      <c r="E367" s="1"/>
      <c r="P367" s="1"/>
    </row>
    <row r="368">
      <c r="A368" s="1"/>
      <c r="C368" s="1"/>
      <c r="D368" s="1"/>
      <c r="E368" s="1"/>
      <c r="P368" s="1"/>
    </row>
    <row r="369">
      <c r="A369" s="1"/>
      <c r="C369" s="1"/>
      <c r="D369" s="1"/>
      <c r="E369" s="1"/>
      <c r="P369" s="1"/>
    </row>
    <row r="370">
      <c r="A370" s="1"/>
      <c r="C370" s="1"/>
      <c r="D370" s="1"/>
      <c r="E370" s="1"/>
      <c r="P370" s="1"/>
    </row>
    <row r="371">
      <c r="A371" s="1"/>
      <c r="C371" s="1"/>
      <c r="D371" s="1"/>
      <c r="E371" s="1"/>
      <c r="P371" s="1"/>
    </row>
    <row r="372">
      <c r="A372" s="1"/>
      <c r="C372" s="1"/>
      <c r="D372" s="1"/>
      <c r="E372" s="1"/>
      <c r="P372" s="1"/>
    </row>
    <row r="373">
      <c r="A373" s="1"/>
      <c r="C373" s="1"/>
      <c r="D373" s="1"/>
      <c r="E373" s="1"/>
      <c r="P373" s="1"/>
    </row>
    <row r="374">
      <c r="A374" s="1"/>
      <c r="C374" s="1"/>
      <c r="D374" s="1"/>
      <c r="E374" s="1"/>
      <c r="P374" s="1"/>
    </row>
    <row r="375">
      <c r="A375" s="1"/>
      <c r="C375" s="1"/>
      <c r="D375" s="1"/>
      <c r="E375" s="1"/>
      <c r="P375" s="1"/>
    </row>
    <row r="376">
      <c r="A376" s="1"/>
      <c r="C376" s="1"/>
      <c r="D376" s="1"/>
      <c r="E376" s="1"/>
      <c r="P376" s="1"/>
    </row>
    <row r="377">
      <c r="A377" s="1"/>
      <c r="C377" s="1"/>
      <c r="D377" s="1"/>
      <c r="E377" s="1"/>
      <c r="P377" s="1"/>
    </row>
    <row r="378">
      <c r="A378" s="1"/>
      <c r="C378" s="1"/>
      <c r="D378" s="1"/>
      <c r="E378" s="1"/>
      <c r="P378" s="1"/>
    </row>
    <row r="379">
      <c r="A379" s="1"/>
      <c r="C379" s="1"/>
      <c r="D379" s="1"/>
      <c r="E379" s="1"/>
      <c r="P379" s="1"/>
    </row>
    <row r="380">
      <c r="A380" s="1"/>
      <c r="C380" s="1"/>
      <c r="D380" s="1"/>
      <c r="E380" s="1"/>
      <c r="P380" s="1"/>
    </row>
    <row r="381">
      <c r="A381" s="1"/>
      <c r="C381" s="1"/>
      <c r="D381" s="1"/>
      <c r="E381" s="1"/>
      <c r="P381" s="1"/>
    </row>
    <row r="382">
      <c r="A382" s="1"/>
      <c r="C382" s="1"/>
      <c r="D382" s="1"/>
      <c r="E382" s="1"/>
      <c r="P382" s="1"/>
    </row>
    <row r="383">
      <c r="A383" s="1"/>
      <c r="C383" s="1"/>
      <c r="D383" s="1"/>
      <c r="E383" s="1"/>
      <c r="P383" s="1"/>
    </row>
    <row r="384">
      <c r="A384" s="1"/>
      <c r="C384" s="1"/>
      <c r="D384" s="1"/>
      <c r="E384" s="1"/>
      <c r="P384" s="1"/>
    </row>
    <row r="385">
      <c r="A385" s="1"/>
      <c r="C385" s="1"/>
      <c r="D385" s="1"/>
      <c r="E385" s="1"/>
      <c r="P385" s="1"/>
    </row>
    <row r="386">
      <c r="A386" s="1"/>
      <c r="C386" s="1"/>
      <c r="D386" s="1"/>
      <c r="E386" s="1"/>
      <c r="P386" s="1"/>
    </row>
    <row r="387">
      <c r="A387" s="1"/>
      <c r="C387" s="1"/>
      <c r="D387" s="1"/>
      <c r="E387" s="1"/>
      <c r="P387" s="1"/>
    </row>
    <row r="388">
      <c r="A388" s="1"/>
      <c r="C388" s="1"/>
      <c r="D388" s="1"/>
      <c r="E388" s="1"/>
      <c r="P388" s="1"/>
    </row>
    <row r="389">
      <c r="A389" s="1"/>
      <c r="C389" s="1"/>
      <c r="D389" s="1"/>
      <c r="E389" s="1"/>
      <c r="P389" s="1"/>
    </row>
    <row r="390">
      <c r="A390" s="1"/>
      <c r="C390" s="1"/>
      <c r="D390" s="1"/>
      <c r="E390" s="1"/>
      <c r="P390" s="1"/>
    </row>
    <row r="391">
      <c r="A391" s="1"/>
      <c r="C391" s="1"/>
      <c r="D391" s="1"/>
      <c r="E391" s="1"/>
      <c r="P391" s="1"/>
    </row>
    <row r="392">
      <c r="A392" s="1"/>
      <c r="C392" s="1"/>
      <c r="D392" s="1"/>
      <c r="E392" s="1"/>
      <c r="P392" s="1"/>
    </row>
    <row r="393">
      <c r="A393" s="1"/>
      <c r="C393" s="1"/>
      <c r="D393" s="1"/>
      <c r="E393" s="1"/>
      <c r="P393" s="1"/>
    </row>
    <row r="394">
      <c r="A394" s="1"/>
      <c r="C394" s="1"/>
      <c r="D394" s="1"/>
      <c r="E394" s="1"/>
      <c r="P394" s="1"/>
    </row>
    <row r="395">
      <c r="A395" s="1"/>
      <c r="C395" s="1"/>
      <c r="D395" s="1"/>
      <c r="E395" s="1"/>
      <c r="P395" s="1"/>
    </row>
    <row r="396">
      <c r="A396" s="1"/>
      <c r="C396" s="1"/>
      <c r="D396" s="1"/>
      <c r="E396" s="1"/>
      <c r="P396" s="1"/>
    </row>
    <row r="397">
      <c r="A397" s="1"/>
      <c r="C397" s="1"/>
      <c r="D397" s="1"/>
      <c r="E397" s="1"/>
      <c r="P397" s="1"/>
    </row>
    <row r="398">
      <c r="A398" s="1"/>
      <c r="C398" s="1"/>
      <c r="D398" s="1"/>
      <c r="E398" s="1"/>
      <c r="P398" s="1"/>
    </row>
    <row r="399">
      <c r="A399" s="1"/>
      <c r="C399" s="1"/>
      <c r="D399" s="1"/>
      <c r="E399" s="1"/>
      <c r="P399" s="1"/>
    </row>
    <row r="400">
      <c r="A400" s="1"/>
      <c r="C400" s="1"/>
      <c r="D400" s="1"/>
      <c r="E400" s="1"/>
      <c r="P400" s="1"/>
    </row>
    <row r="401">
      <c r="A401" s="1"/>
      <c r="C401" s="1"/>
      <c r="D401" s="1"/>
      <c r="E401" s="1"/>
      <c r="P401" s="1"/>
    </row>
    <row r="402">
      <c r="A402" s="1"/>
      <c r="C402" s="1"/>
      <c r="D402" s="1"/>
      <c r="E402" s="1"/>
      <c r="P402" s="1"/>
    </row>
    <row r="403">
      <c r="A403" s="1"/>
      <c r="C403" s="1"/>
      <c r="D403" s="1"/>
      <c r="E403" s="1"/>
      <c r="P403" s="1"/>
    </row>
    <row r="404">
      <c r="A404" s="1"/>
      <c r="C404" s="1"/>
      <c r="D404" s="1"/>
      <c r="E404" s="1"/>
      <c r="P404" s="1"/>
    </row>
    <row r="405">
      <c r="A405" s="1"/>
      <c r="C405" s="1"/>
      <c r="D405" s="1"/>
      <c r="E405" s="1"/>
      <c r="P405" s="1"/>
    </row>
    <row r="406">
      <c r="A406" s="1"/>
      <c r="C406" s="1"/>
      <c r="D406" s="1"/>
      <c r="E406" s="1"/>
      <c r="P406" s="1"/>
    </row>
    <row r="407">
      <c r="A407" s="1"/>
      <c r="C407" s="1"/>
      <c r="D407" s="1"/>
      <c r="E407" s="1"/>
      <c r="P407" s="1"/>
    </row>
    <row r="408">
      <c r="A408" s="1"/>
      <c r="C408" s="1"/>
      <c r="D408" s="1"/>
      <c r="E408" s="1"/>
      <c r="P408" s="1"/>
    </row>
    <row r="409">
      <c r="A409" s="1"/>
      <c r="C409" s="1"/>
      <c r="D409" s="1"/>
      <c r="E409" s="1"/>
      <c r="P409" s="1"/>
    </row>
    <row r="410">
      <c r="A410" s="1"/>
      <c r="C410" s="1"/>
      <c r="D410" s="1"/>
      <c r="E410" s="1"/>
      <c r="P410" s="1"/>
    </row>
    <row r="411">
      <c r="A411" s="1"/>
      <c r="C411" s="1"/>
      <c r="D411" s="1"/>
      <c r="E411" s="1"/>
      <c r="P411" s="1"/>
    </row>
    <row r="412">
      <c r="A412" s="1"/>
      <c r="C412" s="1"/>
      <c r="D412" s="1"/>
      <c r="E412" s="1"/>
      <c r="P412" s="1"/>
    </row>
    <row r="413">
      <c r="A413" s="1"/>
      <c r="C413" s="1"/>
      <c r="D413" s="1"/>
      <c r="E413" s="1"/>
      <c r="P413" s="1"/>
    </row>
    <row r="414">
      <c r="A414" s="1"/>
      <c r="C414" s="1"/>
      <c r="D414" s="1"/>
      <c r="E414" s="1"/>
      <c r="P414" s="1"/>
    </row>
    <row r="415">
      <c r="A415" s="1"/>
      <c r="C415" s="1"/>
      <c r="D415" s="1"/>
      <c r="E415" s="1"/>
      <c r="P415" s="1"/>
    </row>
    <row r="416">
      <c r="A416" s="1"/>
      <c r="C416" s="1"/>
      <c r="D416" s="1"/>
      <c r="E416" s="1"/>
      <c r="P416" s="1"/>
    </row>
    <row r="417">
      <c r="A417" s="1"/>
      <c r="C417" s="1"/>
      <c r="D417" s="1"/>
      <c r="E417" s="1"/>
      <c r="P417" s="1"/>
    </row>
    <row r="418">
      <c r="A418" s="1"/>
      <c r="C418" s="1"/>
      <c r="D418" s="1"/>
      <c r="E418" s="1"/>
      <c r="P418" s="1"/>
    </row>
    <row r="419">
      <c r="A419" s="1"/>
      <c r="C419" s="1"/>
      <c r="D419" s="1"/>
      <c r="E419" s="1"/>
      <c r="P419" s="1"/>
    </row>
    <row r="420">
      <c r="A420" s="1"/>
      <c r="C420" s="1"/>
      <c r="D420" s="1"/>
      <c r="E420" s="1"/>
      <c r="P420" s="1"/>
    </row>
    <row r="421">
      <c r="A421" s="1"/>
      <c r="C421" s="1"/>
      <c r="D421" s="1"/>
      <c r="E421" s="1"/>
      <c r="P421" s="1"/>
    </row>
    <row r="422">
      <c r="A422" s="1"/>
      <c r="C422" s="1"/>
      <c r="D422" s="1"/>
      <c r="E422" s="1"/>
      <c r="P422" s="1"/>
    </row>
    <row r="423">
      <c r="A423" s="1"/>
      <c r="C423" s="1"/>
      <c r="D423" s="1"/>
      <c r="E423" s="1"/>
      <c r="P423" s="1"/>
    </row>
    <row r="424">
      <c r="A424" s="1"/>
      <c r="C424" s="1"/>
      <c r="D424" s="1"/>
      <c r="E424" s="1"/>
      <c r="P424" s="1"/>
    </row>
    <row r="425">
      <c r="A425" s="1"/>
      <c r="C425" s="1"/>
      <c r="D425" s="1"/>
      <c r="E425" s="1"/>
      <c r="P425" s="1"/>
    </row>
    <row r="426">
      <c r="A426" s="1"/>
      <c r="C426" s="1"/>
      <c r="D426" s="1"/>
      <c r="E426" s="1"/>
      <c r="P426" s="1"/>
    </row>
    <row r="427">
      <c r="A427" s="1"/>
      <c r="C427" s="1"/>
      <c r="D427" s="1"/>
      <c r="E427" s="1"/>
      <c r="P427" s="1"/>
    </row>
    <row r="428">
      <c r="A428" s="1"/>
      <c r="C428" s="1"/>
      <c r="D428" s="1"/>
      <c r="E428" s="1"/>
      <c r="P428" s="1"/>
    </row>
    <row r="429">
      <c r="A429" s="1"/>
      <c r="C429" s="1"/>
      <c r="D429" s="1"/>
      <c r="E429" s="1"/>
      <c r="P429" s="1"/>
    </row>
    <row r="430">
      <c r="A430" s="1"/>
      <c r="C430" s="1"/>
      <c r="D430" s="1"/>
      <c r="E430" s="1"/>
      <c r="P430" s="1"/>
    </row>
    <row r="431">
      <c r="A431" s="1"/>
      <c r="C431" s="1"/>
      <c r="D431" s="1"/>
      <c r="E431" s="1"/>
      <c r="P431" s="1"/>
    </row>
    <row r="432">
      <c r="A432" s="1"/>
      <c r="C432" s="1"/>
      <c r="D432" s="1"/>
      <c r="E432" s="1"/>
      <c r="P432" s="1"/>
    </row>
    <row r="433">
      <c r="A433" s="1"/>
      <c r="C433" s="1"/>
      <c r="D433" s="1"/>
      <c r="E433" s="1"/>
      <c r="P433" s="1"/>
    </row>
    <row r="434">
      <c r="A434" s="1"/>
      <c r="C434" s="1"/>
      <c r="D434" s="1"/>
      <c r="E434" s="1"/>
      <c r="P434" s="1"/>
    </row>
    <row r="435">
      <c r="A435" s="1"/>
      <c r="C435" s="1"/>
      <c r="D435" s="1"/>
      <c r="E435" s="1"/>
      <c r="P435" s="1"/>
    </row>
    <row r="436">
      <c r="A436" s="1"/>
      <c r="C436" s="1"/>
      <c r="D436" s="1"/>
      <c r="E436" s="1"/>
      <c r="P436" s="1"/>
    </row>
    <row r="437">
      <c r="A437" s="1"/>
      <c r="C437" s="1"/>
      <c r="D437" s="1"/>
      <c r="E437" s="1"/>
      <c r="P437" s="1"/>
    </row>
    <row r="438">
      <c r="A438" s="1"/>
      <c r="C438" s="1"/>
      <c r="D438" s="1"/>
      <c r="E438" s="1"/>
      <c r="P438" s="1"/>
    </row>
    <row r="439">
      <c r="A439" s="1"/>
      <c r="C439" s="1"/>
      <c r="D439" s="1"/>
      <c r="E439" s="1"/>
      <c r="P439" s="1"/>
    </row>
    <row r="440">
      <c r="A440" s="1"/>
      <c r="C440" s="1"/>
      <c r="D440" s="1"/>
      <c r="E440" s="1"/>
      <c r="P440" s="1"/>
    </row>
    <row r="441">
      <c r="A441" s="1"/>
      <c r="C441" s="1"/>
      <c r="D441" s="1"/>
      <c r="E441" s="1"/>
      <c r="P441" s="1"/>
    </row>
    <row r="442">
      <c r="A442" s="1"/>
      <c r="C442" s="1"/>
      <c r="D442" s="1"/>
      <c r="E442" s="1"/>
      <c r="P442" s="1"/>
    </row>
    <row r="443">
      <c r="A443" s="1"/>
      <c r="C443" s="1"/>
      <c r="D443" s="1"/>
      <c r="E443" s="1"/>
      <c r="P443" s="1"/>
    </row>
    <row r="444">
      <c r="A444" s="1"/>
      <c r="C444" s="1"/>
      <c r="D444" s="1"/>
      <c r="E444" s="1"/>
      <c r="P444" s="1"/>
    </row>
    <row r="445">
      <c r="A445" s="1"/>
      <c r="C445" s="1"/>
      <c r="D445" s="1"/>
      <c r="E445" s="1"/>
      <c r="P445" s="1"/>
    </row>
    <row r="446">
      <c r="A446" s="1"/>
      <c r="C446" s="1"/>
      <c r="D446" s="1"/>
      <c r="E446" s="1"/>
      <c r="P446" s="1"/>
    </row>
    <row r="447">
      <c r="A447" s="1"/>
      <c r="C447" s="1"/>
      <c r="D447" s="1"/>
      <c r="E447" s="1"/>
      <c r="P447" s="1"/>
    </row>
    <row r="448">
      <c r="A448" s="1"/>
      <c r="C448" s="1"/>
      <c r="D448" s="1"/>
      <c r="E448" s="1"/>
      <c r="P448" s="1"/>
    </row>
    <row r="449">
      <c r="A449" s="1"/>
      <c r="C449" s="1"/>
      <c r="D449" s="1"/>
      <c r="E449" s="1"/>
      <c r="P449" s="1"/>
    </row>
    <row r="450">
      <c r="A450" s="1"/>
      <c r="C450" s="1"/>
      <c r="D450" s="1"/>
      <c r="E450" s="1"/>
      <c r="P450" s="1"/>
    </row>
    <row r="451">
      <c r="A451" s="1"/>
      <c r="C451" s="1"/>
      <c r="D451" s="1"/>
      <c r="E451" s="1"/>
      <c r="P451" s="1"/>
    </row>
    <row r="452">
      <c r="A452" s="1"/>
      <c r="C452" s="1"/>
      <c r="D452" s="1"/>
      <c r="E452" s="1"/>
      <c r="P452" s="1"/>
    </row>
    <row r="453">
      <c r="A453" s="1"/>
      <c r="C453" s="1"/>
      <c r="D453" s="1"/>
      <c r="E453" s="1"/>
      <c r="P453" s="1"/>
    </row>
    <row r="454">
      <c r="A454" s="1"/>
      <c r="C454" s="1"/>
      <c r="D454" s="1"/>
      <c r="E454" s="1"/>
      <c r="P454" s="1"/>
    </row>
    <row r="455">
      <c r="A455" s="1"/>
      <c r="C455" s="1"/>
      <c r="D455" s="1"/>
      <c r="E455" s="1"/>
      <c r="P455" s="1"/>
    </row>
    <row r="456">
      <c r="A456" s="1"/>
      <c r="C456" s="1"/>
      <c r="D456" s="1"/>
      <c r="E456" s="1"/>
      <c r="P456" s="1"/>
    </row>
    <row r="457">
      <c r="A457" s="1"/>
      <c r="C457" s="1"/>
      <c r="D457" s="1"/>
      <c r="E457" s="1"/>
      <c r="P457" s="1"/>
    </row>
    <row r="458">
      <c r="A458" s="1"/>
      <c r="C458" s="1"/>
      <c r="D458" s="1"/>
      <c r="E458" s="1"/>
      <c r="P458" s="1"/>
    </row>
    <row r="459">
      <c r="A459" s="1"/>
      <c r="C459" s="1"/>
      <c r="D459" s="1"/>
      <c r="E459" s="1"/>
      <c r="P459" s="1"/>
    </row>
    <row r="460">
      <c r="A460" s="1"/>
      <c r="C460" s="1"/>
      <c r="D460" s="1"/>
      <c r="E460" s="1"/>
      <c r="P460" s="1"/>
    </row>
    <row r="461">
      <c r="A461" s="1"/>
      <c r="C461" s="1"/>
      <c r="D461" s="1"/>
      <c r="E461" s="1"/>
      <c r="P461" s="1"/>
    </row>
    <row r="462">
      <c r="A462" s="1"/>
      <c r="C462" s="1"/>
      <c r="D462" s="1"/>
      <c r="E462" s="1"/>
      <c r="P462" s="1"/>
    </row>
    <row r="463">
      <c r="A463" s="1"/>
      <c r="C463" s="1"/>
      <c r="D463" s="1"/>
      <c r="E463" s="1"/>
      <c r="P463" s="1"/>
    </row>
    <row r="464">
      <c r="A464" s="1"/>
      <c r="C464" s="1"/>
      <c r="D464" s="1"/>
      <c r="E464" s="1"/>
      <c r="P464" s="1"/>
    </row>
    <row r="465">
      <c r="A465" s="1"/>
      <c r="C465" s="1"/>
      <c r="D465" s="1"/>
      <c r="E465" s="1"/>
      <c r="P465" s="1"/>
    </row>
    <row r="466">
      <c r="A466" s="1"/>
      <c r="C466" s="1"/>
      <c r="D466" s="1"/>
      <c r="E466" s="1"/>
      <c r="P466" s="1"/>
    </row>
    <row r="467">
      <c r="A467" s="1"/>
      <c r="C467" s="1"/>
      <c r="D467" s="1"/>
      <c r="E467" s="1"/>
      <c r="P467" s="1"/>
    </row>
    <row r="468">
      <c r="A468" s="1"/>
      <c r="C468" s="1"/>
      <c r="D468" s="1"/>
      <c r="E468" s="1"/>
      <c r="P468" s="1"/>
    </row>
    <row r="469">
      <c r="A469" s="1"/>
      <c r="C469" s="1"/>
      <c r="D469" s="1"/>
      <c r="E469" s="1"/>
      <c r="P469" s="1"/>
    </row>
    <row r="470">
      <c r="A470" s="1"/>
      <c r="C470" s="1"/>
      <c r="D470" s="1"/>
      <c r="E470" s="1"/>
      <c r="P470" s="1"/>
    </row>
    <row r="471">
      <c r="A471" s="1"/>
      <c r="C471" s="1"/>
      <c r="D471" s="1"/>
      <c r="E471" s="1"/>
      <c r="P471" s="1"/>
    </row>
    <row r="472">
      <c r="A472" s="1"/>
      <c r="C472" s="1"/>
      <c r="D472" s="1"/>
      <c r="E472" s="1"/>
      <c r="P472" s="1"/>
    </row>
    <row r="473">
      <c r="A473" s="1"/>
      <c r="C473" s="1"/>
      <c r="D473" s="1"/>
      <c r="E473" s="1"/>
      <c r="P473" s="1"/>
    </row>
    <row r="474">
      <c r="A474" s="1"/>
      <c r="C474" s="1"/>
      <c r="D474" s="1"/>
      <c r="E474" s="1"/>
      <c r="P474" s="1"/>
    </row>
    <row r="475">
      <c r="A475" s="1"/>
      <c r="C475" s="1"/>
      <c r="D475" s="1"/>
      <c r="E475" s="1"/>
      <c r="P475" s="1"/>
    </row>
    <row r="476">
      <c r="A476" s="1"/>
      <c r="C476" s="1"/>
      <c r="D476" s="1"/>
      <c r="E476" s="1"/>
      <c r="P476" s="1"/>
    </row>
    <row r="477">
      <c r="A477" s="1"/>
      <c r="C477" s="1"/>
      <c r="D477" s="1"/>
      <c r="E477" s="1"/>
      <c r="P477" s="1"/>
    </row>
    <row r="478">
      <c r="A478" s="1"/>
      <c r="C478" s="1"/>
      <c r="D478" s="1"/>
      <c r="E478" s="1"/>
      <c r="P478" s="1"/>
    </row>
    <row r="479">
      <c r="A479" s="1"/>
      <c r="C479" s="1"/>
      <c r="D479" s="1"/>
      <c r="E479" s="1"/>
      <c r="P479" s="1"/>
    </row>
    <row r="480">
      <c r="A480" s="1"/>
      <c r="C480" s="1"/>
      <c r="D480" s="1"/>
      <c r="E480" s="1"/>
      <c r="P480" s="1"/>
    </row>
    <row r="481">
      <c r="A481" s="1"/>
      <c r="C481" s="1"/>
      <c r="D481" s="1"/>
      <c r="E481" s="1"/>
      <c r="P481" s="1"/>
    </row>
    <row r="482">
      <c r="A482" s="1"/>
      <c r="C482" s="1"/>
      <c r="D482" s="1"/>
      <c r="E482" s="1"/>
      <c r="P482" s="1"/>
    </row>
    <row r="483">
      <c r="A483" s="1"/>
      <c r="C483" s="1"/>
      <c r="D483" s="1"/>
      <c r="E483" s="1"/>
      <c r="P483" s="1"/>
    </row>
    <row r="484">
      <c r="A484" s="1"/>
      <c r="C484" s="1"/>
      <c r="D484" s="1"/>
      <c r="E484" s="1"/>
      <c r="P484" s="1"/>
    </row>
    <row r="485">
      <c r="A485" s="1"/>
      <c r="C485" s="1"/>
      <c r="D485" s="1"/>
      <c r="E485" s="1"/>
      <c r="P485" s="1"/>
    </row>
    <row r="486">
      <c r="A486" s="1"/>
      <c r="C486" s="1"/>
      <c r="D486" s="1"/>
      <c r="E486" s="1"/>
      <c r="P486" s="1"/>
    </row>
    <row r="487">
      <c r="A487" s="1"/>
      <c r="C487" s="1"/>
      <c r="D487" s="1"/>
      <c r="E487" s="1"/>
      <c r="P487" s="1"/>
    </row>
    <row r="488">
      <c r="A488" s="1"/>
      <c r="C488" s="1"/>
      <c r="D488" s="1"/>
      <c r="E488" s="1"/>
      <c r="P488" s="1"/>
    </row>
    <row r="489">
      <c r="A489" s="1"/>
      <c r="C489" s="1"/>
      <c r="D489" s="1"/>
      <c r="E489" s="1"/>
      <c r="P489" s="1"/>
    </row>
    <row r="490">
      <c r="A490" s="1"/>
      <c r="C490" s="1"/>
      <c r="D490" s="1"/>
      <c r="E490" s="1"/>
      <c r="P490" s="1"/>
    </row>
    <row r="491">
      <c r="A491" s="1"/>
      <c r="C491" s="1"/>
      <c r="D491" s="1"/>
      <c r="E491" s="1"/>
      <c r="P491" s="1"/>
    </row>
    <row r="492">
      <c r="A492" s="1"/>
      <c r="C492" s="1"/>
      <c r="D492" s="1"/>
      <c r="E492" s="1"/>
      <c r="P492" s="1"/>
    </row>
    <row r="493">
      <c r="A493" s="1"/>
      <c r="C493" s="1"/>
      <c r="D493" s="1"/>
      <c r="E493" s="1"/>
      <c r="P493" s="1"/>
    </row>
    <row r="494">
      <c r="A494" s="1"/>
      <c r="C494" s="1"/>
      <c r="D494" s="1"/>
      <c r="E494" s="1"/>
      <c r="P494" s="1"/>
    </row>
    <row r="495">
      <c r="A495" s="1"/>
      <c r="C495" s="1"/>
      <c r="D495" s="1"/>
      <c r="E495" s="1"/>
      <c r="P495" s="1"/>
    </row>
    <row r="496">
      <c r="A496" s="1"/>
      <c r="C496" s="1"/>
      <c r="D496" s="1"/>
      <c r="E496" s="1"/>
      <c r="P496" s="1"/>
    </row>
    <row r="497">
      <c r="A497" s="1"/>
      <c r="C497" s="1"/>
      <c r="D497" s="1"/>
      <c r="E497" s="1"/>
      <c r="P497" s="1"/>
    </row>
    <row r="498">
      <c r="A498" s="1"/>
      <c r="C498" s="1"/>
      <c r="D498" s="1"/>
      <c r="E498" s="1"/>
      <c r="P498" s="1"/>
    </row>
    <row r="499">
      <c r="A499" s="1"/>
      <c r="C499" s="1"/>
      <c r="D499" s="1"/>
      <c r="E499" s="1"/>
      <c r="P499" s="1"/>
    </row>
    <row r="500">
      <c r="A500" s="1"/>
      <c r="C500" s="1"/>
      <c r="D500" s="1"/>
      <c r="E500" s="1"/>
      <c r="P500" s="1"/>
    </row>
    <row r="501">
      <c r="A501" s="1"/>
      <c r="C501" s="1"/>
      <c r="D501" s="1"/>
      <c r="E501" s="1"/>
      <c r="P501" s="1"/>
    </row>
    <row r="502">
      <c r="A502" s="1"/>
      <c r="C502" s="1"/>
      <c r="D502" s="1"/>
      <c r="E502" s="1"/>
      <c r="P502" s="1"/>
    </row>
    <row r="503">
      <c r="A503" s="1"/>
      <c r="C503" s="1"/>
      <c r="D503" s="1"/>
      <c r="E503" s="1"/>
      <c r="P503" s="1"/>
    </row>
    <row r="504">
      <c r="A504" s="1"/>
      <c r="C504" s="1"/>
      <c r="D504" s="1"/>
      <c r="E504" s="1"/>
      <c r="P504" s="1"/>
    </row>
    <row r="505">
      <c r="A505" s="1"/>
      <c r="C505" s="1"/>
      <c r="D505" s="1"/>
      <c r="E505" s="1"/>
      <c r="P505" s="1"/>
    </row>
    <row r="506">
      <c r="A506" s="1"/>
      <c r="C506" s="1"/>
      <c r="D506" s="1"/>
      <c r="E506" s="1"/>
      <c r="P506" s="1"/>
    </row>
    <row r="507">
      <c r="A507" s="1"/>
      <c r="C507" s="1"/>
      <c r="D507" s="1"/>
      <c r="E507" s="1"/>
      <c r="P507" s="1"/>
    </row>
    <row r="508">
      <c r="A508" s="1"/>
      <c r="C508" s="1"/>
      <c r="D508" s="1"/>
      <c r="E508" s="1"/>
      <c r="P508" s="1"/>
    </row>
    <row r="509">
      <c r="A509" s="1"/>
      <c r="C509" s="1"/>
      <c r="D509" s="1"/>
      <c r="E509" s="1"/>
      <c r="P509" s="1"/>
    </row>
    <row r="510">
      <c r="A510" s="1"/>
      <c r="C510" s="1"/>
      <c r="D510" s="1"/>
      <c r="E510" s="1"/>
      <c r="P510" s="1"/>
    </row>
    <row r="511">
      <c r="A511" s="1"/>
      <c r="C511" s="1"/>
      <c r="D511" s="1"/>
      <c r="E511" s="1"/>
      <c r="P511" s="1"/>
    </row>
    <row r="512">
      <c r="A512" s="1"/>
      <c r="C512" s="1"/>
      <c r="D512" s="1"/>
      <c r="E512" s="1"/>
      <c r="P512" s="1"/>
    </row>
    <row r="513">
      <c r="A513" s="1"/>
      <c r="C513" s="1"/>
      <c r="D513" s="1"/>
      <c r="E513" s="1"/>
      <c r="P513" s="1"/>
    </row>
    <row r="514">
      <c r="A514" s="1"/>
      <c r="C514" s="1"/>
      <c r="D514" s="1"/>
      <c r="E514" s="1"/>
      <c r="P514" s="1"/>
    </row>
    <row r="515">
      <c r="A515" s="1"/>
      <c r="C515" s="1"/>
      <c r="D515" s="1"/>
      <c r="E515" s="1"/>
      <c r="P515" s="1"/>
    </row>
    <row r="516">
      <c r="A516" s="1"/>
      <c r="C516" s="1"/>
      <c r="D516" s="1"/>
      <c r="E516" s="1"/>
      <c r="P516" s="1"/>
    </row>
    <row r="517">
      <c r="A517" s="1"/>
      <c r="C517" s="1"/>
      <c r="D517" s="1"/>
      <c r="E517" s="1"/>
      <c r="P517" s="1"/>
    </row>
    <row r="518">
      <c r="A518" s="1"/>
      <c r="C518" s="1"/>
      <c r="D518" s="1"/>
      <c r="E518" s="1"/>
      <c r="P518" s="1"/>
    </row>
    <row r="519">
      <c r="A519" s="1"/>
      <c r="C519" s="1"/>
      <c r="D519" s="1"/>
      <c r="E519" s="1"/>
      <c r="P519" s="1"/>
    </row>
    <row r="520">
      <c r="A520" s="1"/>
      <c r="C520" s="1"/>
      <c r="D520" s="1"/>
      <c r="E520" s="1"/>
      <c r="P520" s="1"/>
    </row>
    <row r="521">
      <c r="A521" s="1"/>
      <c r="C521" s="1"/>
      <c r="D521" s="1"/>
      <c r="E521" s="1"/>
      <c r="P521" s="1"/>
    </row>
    <row r="522">
      <c r="A522" s="1"/>
      <c r="C522" s="1"/>
      <c r="D522" s="1"/>
      <c r="E522" s="1"/>
      <c r="P522" s="1"/>
    </row>
    <row r="523">
      <c r="A523" s="1"/>
      <c r="C523" s="1"/>
      <c r="D523" s="1"/>
      <c r="E523" s="1"/>
      <c r="P523" s="1"/>
    </row>
    <row r="524">
      <c r="A524" s="1"/>
      <c r="C524" s="1"/>
      <c r="D524" s="1"/>
      <c r="E524" s="1"/>
      <c r="P524" s="1"/>
    </row>
    <row r="525">
      <c r="A525" s="1"/>
      <c r="C525" s="1"/>
      <c r="D525" s="1"/>
      <c r="E525" s="1"/>
      <c r="P525" s="1"/>
    </row>
    <row r="526">
      <c r="A526" s="1"/>
      <c r="C526" s="1"/>
      <c r="D526" s="1"/>
      <c r="E526" s="1"/>
      <c r="P526" s="1"/>
    </row>
    <row r="527">
      <c r="A527" s="1"/>
      <c r="C527" s="1"/>
      <c r="D527" s="1"/>
      <c r="E527" s="1"/>
      <c r="P527" s="1"/>
    </row>
    <row r="528">
      <c r="A528" s="1"/>
      <c r="C528" s="1"/>
      <c r="D528" s="1"/>
      <c r="E528" s="1"/>
      <c r="P528" s="1"/>
    </row>
    <row r="529">
      <c r="A529" s="1"/>
      <c r="C529" s="1"/>
      <c r="D529" s="1"/>
      <c r="E529" s="1"/>
      <c r="P529" s="1"/>
    </row>
    <row r="530">
      <c r="A530" s="1"/>
      <c r="C530" s="1"/>
      <c r="D530" s="1"/>
      <c r="E530" s="1"/>
      <c r="P530" s="1"/>
    </row>
    <row r="531">
      <c r="A531" s="1"/>
      <c r="C531" s="1"/>
      <c r="D531" s="1"/>
      <c r="E531" s="1"/>
      <c r="P531" s="1"/>
    </row>
    <row r="532">
      <c r="A532" s="1"/>
      <c r="C532" s="1"/>
      <c r="D532" s="1"/>
      <c r="E532" s="1"/>
      <c r="P532" s="1"/>
    </row>
    <row r="533">
      <c r="A533" s="1"/>
      <c r="C533" s="1"/>
      <c r="D533" s="1"/>
      <c r="E533" s="1"/>
      <c r="P533" s="1"/>
    </row>
    <row r="534">
      <c r="A534" s="1"/>
      <c r="C534" s="1"/>
      <c r="D534" s="1"/>
      <c r="E534" s="1"/>
      <c r="P534" s="1"/>
    </row>
    <row r="535">
      <c r="A535" s="1"/>
      <c r="C535" s="1"/>
      <c r="D535" s="1"/>
      <c r="E535" s="1"/>
      <c r="P535" s="1"/>
    </row>
    <row r="536">
      <c r="A536" s="1"/>
      <c r="C536" s="1"/>
      <c r="D536" s="1"/>
      <c r="E536" s="1"/>
      <c r="P536" s="1"/>
    </row>
    <row r="537">
      <c r="A537" s="1"/>
      <c r="C537" s="1"/>
      <c r="D537" s="1"/>
      <c r="E537" s="1"/>
      <c r="P537" s="1"/>
    </row>
    <row r="538">
      <c r="A538" s="1"/>
      <c r="C538" s="1"/>
      <c r="D538" s="1"/>
      <c r="E538" s="1"/>
      <c r="P538" s="1"/>
    </row>
    <row r="539">
      <c r="A539" s="1"/>
      <c r="C539" s="1"/>
      <c r="D539" s="1"/>
      <c r="E539" s="1"/>
      <c r="P539" s="1"/>
    </row>
    <row r="540">
      <c r="A540" s="1"/>
      <c r="C540" s="1"/>
      <c r="D540" s="1"/>
      <c r="E540" s="1"/>
      <c r="P540" s="1"/>
    </row>
    <row r="541">
      <c r="A541" s="1"/>
      <c r="C541" s="1"/>
      <c r="D541" s="1"/>
      <c r="E541" s="1"/>
      <c r="P541" s="1"/>
    </row>
    <row r="542">
      <c r="A542" s="1"/>
      <c r="C542" s="1"/>
      <c r="D542" s="1"/>
      <c r="E542" s="1"/>
      <c r="P542" s="1"/>
    </row>
    <row r="543">
      <c r="A543" s="1"/>
      <c r="C543" s="1"/>
      <c r="D543" s="1"/>
      <c r="E543" s="1"/>
      <c r="P543" s="1"/>
    </row>
    <row r="544">
      <c r="A544" s="1"/>
      <c r="C544" s="1"/>
      <c r="D544" s="1"/>
      <c r="E544" s="1"/>
      <c r="P544" s="1"/>
    </row>
    <row r="545">
      <c r="A545" s="1"/>
      <c r="C545" s="1"/>
      <c r="D545" s="1"/>
      <c r="E545" s="1"/>
      <c r="P545" s="1"/>
    </row>
    <row r="546">
      <c r="A546" s="1"/>
      <c r="C546" s="1"/>
      <c r="D546" s="1"/>
      <c r="E546" s="1"/>
      <c r="P546" s="1"/>
    </row>
    <row r="547">
      <c r="A547" s="1"/>
      <c r="C547" s="1"/>
      <c r="D547" s="1"/>
      <c r="E547" s="1"/>
      <c r="P547" s="1"/>
    </row>
    <row r="548">
      <c r="A548" s="1"/>
      <c r="C548" s="1"/>
      <c r="D548" s="1"/>
      <c r="E548" s="1"/>
      <c r="P548" s="1"/>
    </row>
    <row r="549">
      <c r="A549" s="1"/>
      <c r="C549" s="1"/>
      <c r="D549" s="1"/>
      <c r="E549" s="1"/>
      <c r="P549" s="1"/>
    </row>
    <row r="550">
      <c r="A550" s="1"/>
      <c r="C550" s="1"/>
      <c r="D550" s="1"/>
      <c r="E550" s="1"/>
      <c r="P550" s="1"/>
    </row>
    <row r="551">
      <c r="A551" s="1"/>
      <c r="C551" s="1"/>
      <c r="D551" s="1"/>
      <c r="E551" s="1"/>
      <c r="P551" s="1"/>
    </row>
    <row r="552">
      <c r="A552" s="1"/>
      <c r="C552" s="1"/>
      <c r="D552" s="1"/>
      <c r="E552" s="1"/>
      <c r="P552" s="1"/>
    </row>
    <row r="553">
      <c r="A553" s="1"/>
      <c r="C553" s="1"/>
      <c r="D553" s="1"/>
      <c r="E553" s="1"/>
      <c r="P553" s="1"/>
    </row>
    <row r="554">
      <c r="A554" s="1"/>
      <c r="C554" s="1"/>
      <c r="D554" s="1"/>
      <c r="E554" s="1"/>
      <c r="P554" s="1"/>
    </row>
    <row r="555">
      <c r="A555" s="1"/>
      <c r="C555" s="1"/>
      <c r="D555" s="1"/>
      <c r="E555" s="1"/>
      <c r="P555" s="1"/>
    </row>
    <row r="556">
      <c r="A556" s="1"/>
      <c r="C556" s="1"/>
      <c r="D556" s="1"/>
      <c r="E556" s="1"/>
      <c r="P556" s="1"/>
    </row>
    <row r="557">
      <c r="A557" s="1"/>
      <c r="C557" s="1"/>
      <c r="D557" s="1"/>
      <c r="E557" s="1"/>
      <c r="P557" s="1"/>
    </row>
    <row r="558">
      <c r="A558" s="1"/>
      <c r="C558" s="1"/>
      <c r="D558" s="1"/>
      <c r="E558" s="1"/>
      <c r="P558" s="1"/>
    </row>
    <row r="559">
      <c r="A559" s="1"/>
      <c r="C559" s="1"/>
      <c r="D559" s="1"/>
      <c r="E559" s="1"/>
      <c r="P559" s="1"/>
    </row>
    <row r="560">
      <c r="A560" s="1"/>
      <c r="C560" s="1"/>
      <c r="D560" s="1"/>
      <c r="E560" s="1"/>
      <c r="P560" s="1"/>
    </row>
    <row r="561">
      <c r="A561" s="1"/>
      <c r="C561" s="1"/>
      <c r="D561" s="1"/>
      <c r="E561" s="1"/>
      <c r="P561" s="1"/>
    </row>
    <row r="562">
      <c r="A562" s="1"/>
      <c r="C562" s="1"/>
      <c r="D562" s="1"/>
      <c r="E562" s="1"/>
      <c r="P562" s="1"/>
    </row>
    <row r="563">
      <c r="A563" s="1"/>
      <c r="C563" s="1"/>
      <c r="D563" s="1"/>
      <c r="E563" s="1"/>
      <c r="P563" s="1"/>
    </row>
    <row r="564">
      <c r="A564" s="1"/>
      <c r="C564" s="1"/>
      <c r="D564" s="1"/>
      <c r="E564" s="1"/>
      <c r="P564" s="1"/>
    </row>
    <row r="565">
      <c r="A565" s="1"/>
      <c r="C565" s="1"/>
      <c r="D565" s="1"/>
      <c r="E565" s="1"/>
      <c r="P565" s="1"/>
    </row>
    <row r="566">
      <c r="A566" s="1"/>
      <c r="C566" s="1"/>
      <c r="D566" s="1"/>
      <c r="E566" s="1"/>
      <c r="P566" s="1"/>
    </row>
    <row r="567">
      <c r="A567" s="1"/>
      <c r="C567" s="1"/>
      <c r="D567" s="1"/>
      <c r="E567" s="1"/>
      <c r="P567" s="1"/>
    </row>
    <row r="568">
      <c r="A568" s="1"/>
      <c r="C568" s="1"/>
      <c r="D568" s="1"/>
      <c r="E568" s="1"/>
      <c r="P568" s="1"/>
    </row>
    <row r="569">
      <c r="A569" s="1"/>
      <c r="C569" s="1"/>
      <c r="D569" s="1"/>
      <c r="E569" s="1"/>
      <c r="P569" s="1"/>
    </row>
    <row r="570">
      <c r="A570" s="1"/>
      <c r="C570" s="1"/>
      <c r="D570" s="1"/>
      <c r="E570" s="1"/>
      <c r="P570" s="1"/>
    </row>
    <row r="571">
      <c r="A571" s="1"/>
      <c r="C571" s="1"/>
      <c r="D571" s="1"/>
      <c r="E571" s="1"/>
      <c r="P571" s="1"/>
    </row>
    <row r="572">
      <c r="A572" s="1"/>
      <c r="C572" s="1"/>
      <c r="D572" s="1"/>
      <c r="E572" s="1"/>
      <c r="P572" s="1"/>
    </row>
    <row r="573">
      <c r="A573" s="1"/>
      <c r="C573" s="1"/>
      <c r="D573" s="1"/>
      <c r="E573" s="1"/>
      <c r="P573" s="1"/>
    </row>
    <row r="574">
      <c r="A574" s="1"/>
      <c r="C574" s="1"/>
      <c r="D574" s="1"/>
      <c r="E574" s="1"/>
      <c r="P574" s="1"/>
    </row>
    <row r="575">
      <c r="A575" s="1"/>
      <c r="C575" s="1"/>
      <c r="D575" s="1"/>
      <c r="E575" s="1"/>
      <c r="P575" s="1"/>
    </row>
    <row r="576">
      <c r="A576" s="1"/>
      <c r="C576" s="1"/>
      <c r="D576" s="1"/>
      <c r="E576" s="1"/>
      <c r="P576" s="1"/>
    </row>
    <row r="577">
      <c r="A577" s="1"/>
      <c r="C577" s="1"/>
      <c r="D577" s="1"/>
      <c r="E577" s="1"/>
      <c r="P577" s="1"/>
    </row>
    <row r="578">
      <c r="A578" s="1"/>
      <c r="C578" s="1"/>
      <c r="D578" s="1"/>
      <c r="E578" s="1"/>
      <c r="P578" s="1"/>
    </row>
    <row r="579">
      <c r="A579" s="1"/>
      <c r="C579" s="1"/>
      <c r="D579" s="1"/>
      <c r="E579" s="1"/>
      <c r="P579" s="1"/>
    </row>
    <row r="580">
      <c r="A580" s="1"/>
      <c r="C580" s="1"/>
      <c r="D580" s="1"/>
      <c r="E580" s="1"/>
      <c r="P580" s="1"/>
    </row>
    <row r="581">
      <c r="A581" s="1"/>
      <c r="C581" s="1"/>
      <c r="D581" s="1"/>
      <c r="E581" s="1"/>
      <c r="P581" s="1"/>
    </row>
    <row r="582">
      <c r="A582" s="1"/>
      <c r="C582" s="1"/>
      <c r="D582" s="1"/>
      <c r="E582" s="1"/>
      <c r="P582" s="1"/>
    </row>
    <row r="583">
      <c r="A583" s="1"/>
      <c r="C583" s="1"/>
      <c r="D583" s="1"/>
      <c r="E583" s="1"/>
      <c r="P583" s="1"/>
    </row>
    <row r="584">
      <c r="A584" s="1"/>
      <c r="C584" s="1"/>
      <c r="D584" s="1"/>
      <c r="E584" s="1"/>
      <c r="P584" s="1"/>
    </row>
    <row r="585">
      <c r="A585" s="1"/>
      <c r="C585" s="1"/>
      <c r="D585" s="1"/>
      <c r="E585" s="1"/>
      <c r="P585" s="1"/>
    </row>
    <row r="586">
      <c r="A586" s="1"/>
      <c r="C586" s="1"/>
      <c r="D586" s="1"/>
      <c r="E586" s="1"/>
      <c r="P586" s="1"/>
    </row>
    <row r="587">
      <c r="A587" s="1"/>
      <c r="C587" s="1"/>
      <c r="D587" s="1"/>
      <c r="E587" s="1"/>
      <c r="P587" s="1"/>
    </row>
    <row r="588">
      <c r="A588" s="1"/>
      <c r="C588" s="1"/>
      <c r="D588" s="1"/>
      <c r="E588" s="1"/>
      <c r="P588" s="1"/>
    </row>
    <row r="589">
      <c r="A589" s="1"/>
      <c r="C589" s="1"/>
      <c r="D589" s="1"/>
      <c r="E589" s="1"/>
      <c r="P589" s="1"/>
    </row>
    <row r="590">
      <c r="A590" s="1"/>
      <c r="C590" s="1"/>
      <c r="D590" s="1"/>
      <c r="E590" s="1"/>
      <c r="P590" s="1"/>
    </row>
    <row r="591">
      <c r="A591" s="1"/>
      <c r="C591" s="1"/>
      <c r="D591" s="1"/>
      <c r="E591" s="1"/>
      <c r="P591" s="1"/>
    </row>
    <row r="592">
      <c r="A592" s="1"/>
      <c r="C592" s="1"/>
      <c r="D592" s="1"/>
      <c r="E592" s="1"/>
      <c r="P592" s="1"/>
    </row>
    <row r="593">
      <c r="A593" s="1"/>
      <c r="C593" s="1"/>
      <c r="D593" s="1"/>
      <c r="E593" s="1"/>
      <c r="P593" s="1"/>
    </row>
    <row r="594">
      <c r="A594" s="1"/>
      <c r="C594" s="1"/>
      <c r="D594" s="1"/>
      <c r="E594" s="1"/>
      <c r="P594" s="1"/>
    </row>
    <row r="595">
      <c r="A595" s="1"/>
      <c r="C595" s="1"/>
      <c r="D595" s="1"/>
      <c r="E595" s="1"/>
      <c r="P595" s="1"/>
    </row>
    <row r="596">
      <c r="A596" s="1"/>
      <c r="C596" s="1"/>
      <c r="D596" s="1"/>
      <c r="E596" s="1"/>
      <c r="P596" s="1"/>
    </row>
    <row r="597">
      <c r="A597" s="1"/>
      <c r="C597" s="1"/>
      <c r="D597" s="1"/>
      <c r="E597" s="1"/>
      <c r="P597" s="1"/>
    </row>
    <row r="598">
      <c r="A598" s="1"/>
      <c r="C598" s="1"/>
      <c r="D598" s="1"/>
      <c r="E598" s="1"/>
      <c r="P598" s="1"/>
    </row>
    <row r="599">
      <c r="A599" s="1"/>
      <c r="C599" s="1"/>
      <c r="D599" s="1"/>
      <c r="E599" s="1"/>
      <c r="P599" s="1"/>
    </row>
    <row r="600">
      <c r="A600" s="1"/>
      <c r="C600" s="1"/>
      <c r="D600" s="1"/>
      <c r="E600" s="1"/>
      <c r="P600" s="1"/>
    </row>
    <row r="601">
      <c r="A601" s="1"/>
      <c r="C601" s="1"/>
      <c r="D601" s="1"/>
      <c r="E601" s="1"/>
      <c r="P601" s="1"/>
    </row>
    <row r="602">
      <c r="A602" s="1"/>
      <c r="C602" s="1"/>
      <c r="D602" s="1"/>
      <c r="E602" s="1"/>
      <c r="P602" s="1"/>
    </row>
    <row r="603">
      <c r="A603" s="1"/>
      <c r="C603" s="1"/>
      <c r="D603" s="1"/>
      <c r="E603" s="1"/>
      <c r="P603" s="1"/>
    </row>
    <row r="604">
      <c r="A604" s="1"/>
      <c r="C604" s="1"/>
      <c r="D604" s="1"/>
      <c r="E604" s="1"/>
      <c r="P604" s="1"/>
    </row>
    <row r="605">
      <c r="A605" s="1"/>
      <c r="C605" s="1"/>
      <c r="D605" s="1"/>
      <c r="E605" s="1"/>
      <c r="P605" s="1"/>
    </row>
    <row r="606">
      <c r="A606" s="1"/>
      <c r="C606" s="1"/>
      <c r="D606" s="1"/>
      <c r="E606" s="1"/>
      <c r="P606" s="1"/>
    </row>
    <row r="607">
      <c r="A607" s="1"/>
      <c r="C607" s="1"/>
      <c r="D607" s="1"/>
      <c r="E607" s="1"/>
      <c r="P607" s="1"/>
    </row>
    <row r="608">
      <c r="A608" s="1"/>
      <c r="C608" s="1"/>
      <c r="D608" s="1"/>
      <c r="E608" s="1"/>
      <c r="P608" s="1"/>
    </row>
    <row r="609">
      <c r="A609" s="1"/>
      <c r="C609" s="1"/>
      <c r="D609" s="1"/>
      <c r="E609" s="1"/>
      <c r="P609" s="1"/>
    </row>
    <row r="610">
      <c r="A610" s="1"/>
      <c r="C610" s="1"/>
      <c r="D610" s="1"/>
      <c r="E610" s="1"/>
      <c r="P610" s="1"/>
    </row>
    <row r="611">
      <c r="A611" s="1"/>
      <c r="C611" s="1"/>
      <c r="D611" s="1"/>
      <c r="E611" s="1"/>
      <c r="P611" s="1"/>
    </row>
    <row r="612">
      <c r="A612" s="1"/>
      <c r="C612" s="1"/>
      <c r="D612" s="1"/>
      <c r="E612" s="1"/>
      <c r="P612" s="1"/>
    </row>
    <row r="613">
      <c r="A613" s="1"/>
      <c r="C613" s="1"/>
      <c r="D613" s="1"/>
      <c r="E613" s="1"/>
      <c r="P613" s="1"/>
    </row>
    <row r="614">
      <c r="A614" s="1"/>
      <c r="C614" s="1"/>
      <c r="D614" s="1"/>
      <c r="E614" s="1"/>
      <c r="P614" s="1"/>
    </row>
    <row r="615">
      <c r="A615" s="1"/>
      <c r="C615" s="1"/>
      <c r="D615" s="1"/>
      <c r="E615" s="1"/>
      <c r="P615" s="1"/>
    </row>
    <row r="616">
      <c r="A616" s="1"/>
      <c r="C616" s="1"/>
      <c r="D616" s="1"/>
      <c r="E616" s="1"/>
      <c r="P616" s="1"/>
    </row>
    <row r="617">
      <c r="A617" s="1"/>
      <c r="C617" s="1"/>
      <c r="D617" s="1"/>
      <c r="E617" s="1"/>
      <c r="P617" s="1"/>
    </row>
    <row r="618">
      <c r="A618" s="1"/>
      <c r="C618" s="1"/>
      <c r="D618" s="1"/>
      <c r="E618" s="1"/>
      <c r="P618" s="1"/>
    </row>
    <row r="619">
      <c r="A619" s="1"/>
      <c r="C619" s="1"/>
      <c r="D619" s="1"/>
      <c r="E619" s="1"/>
      <c r="P619" s="1"/>
    </row>
    <row r="620">
      <c r="A620" s="1"/>
      <c r="C620" s="1"/>
      <c r="D620" s="1"/>
      <c r="E620" s="1"/>
      <c r="P620" s="1"/>
    </row>
    <row r="621">
      <c r="A621" s="1"/>
      <c r="C621" s="1"/>
      <c r="D621" s="1"/>
      <c r="E621" s="1"/>
      <c r="P621" s="1"/>
    </row>
    <row r="622">
      <c r="A622" s="1"/>
      <c r="C622" s="1"/>
      <c r="D622" s="1"/>
      <c r="E622" s="1"/>
      <c r="P622" s="1"/>
    </row>
    <row r="623">
      <c r="A623" s="1"/>
      <c r="C623" s="1"/>
      <c r="D623" s="1"/>
      <c r="E623" s="1"/>
      <c r="P623" s="1"/>
    </row>
    <row r="624">
      <c r="A624" s="1"/>
      <c r="C624" s="1"/>
      <c r="D624" s="1"/>
      <c r="E624" s="1"/>
      <c r="P624" s="1"/>
    </row>
    <row r="625">
      <c r="A625" s="1"/>
      <c r="C625" s="1"/>
      <c r="D625" s="1"/>
      <c r="E625" s="1"/>
      <c r="P625" s="1"/>
    </row>
    <row r="626">
      <c r="A626" s="1"/>
      <c r="C626" s="1"/>
      <c r="D626" s="1"/>
      <c r="E626" s="1"/>
      <c r="P626" s="1"/>
    </row>
    <row r="627">
      <c r="A627" s="1"/>
      <c r="C627" s="1"/>
      <c r="D627" s="1"/>
      <c r="E627" s="1"/>
      <c r="P627" s="1"/>
    </row>
    <row r="628">
      <c r="A628" s="1"/>
      <c r="C628" s="1"/>
      <c r="D628" s="1"/>
      <c r="E628" s="1"/>
      <c r="P628" s="1"/>
    </row>
    <row r="629">
      <c r="A629" s="1"/>
      <c r="C629" s="1"/>
      <c r="D629" s="1"/>
      <c r="E629" s="1"/>
      <c r="P629" s="1"/>
    </row>
    <row r="630">
      <c r="A630" s="1"/>
      <c r="C630" s="1"/>
      <c r="D630" s="1"/>
      <c r="E630" s="1"/>
      <c r="P630" s="1"/>
    </row>
    <row r="631">
      <c r="A631" s="1"/>
      <c r="C631" s="1"/>
      <c r="D631" s="1"/>
      <c r="E631" s="1"/>
      <c r="P631" s="1"/>
    </row>
    <row r="632">
      <c r="A632" s="1"/>
      <c r="C632" s="1"/>
      <c r="D632" s="1"/>
      <c r="E632" s="1"/>
      <c r="P632" s="1"/>
    </row>
    <row r="633">
      <c r="A633" s="1"/>
      <c r="C633" s="1"/>
      <c r="D633" s="1"/>
      <c r="E633" s="1"/>
      <c r="P633" s="1"/>
    </row>
    <row r="634">
      <c r="A634" s="1"/>
      <c r="C634" s="1"/>
      <c r="D634" s="1"/>
      <c r="E634" s="1"/>
      <c r="P634" s="1"/>
    </row>
    <row r="635">
      <c r="A635" s="1"/>
      <c r="C635" s="1"/>
      <c r="D635" s="1"/>
      <c r="E635" s="1"/>
      <c r="P635" s="1"/>
    </row>
    <row r="636">
      <c r="A636" s="1"/>
      <c r="C636" s="1"/>
      <c r="D636" s="1"/>
      <c r="E636" s="1"/>
      <c r="P636" s="1"/>
    </row>
    <row r="637">
      <c r="A637" s="1"/>
      <c r="C637" s="1"/>
      <c r="D637" s="1"/>
      <c r="E637" s="1"/>
      <c r="P637" s="1"/>
    </row>
    <row r="638">
      <c r="A638" s="1"/>
      <c r="C638" s="1"/>
      <c r="D638" s="1"/>
      <c r="E638" s="1"/>
      <c r="P638" s="1"/>
    </row>
    <row r="639">
      <c r="A639" s="1"/>
      <c r="C639" s="1"/>
      <c r="D639" s="1"/>
      <c r="E639" s="1"/>
      <c r="P639" s="1"/>
    </row>
    <row r="640">
      <c r="A640" s="1"/>
      <c r="C640" s="1"/>
      <c r="D640" s="1"/>
      <c r="E640" s="1"/>
      <c r="P640" s="1"/>
    </row>
    <row r="641">
      <c r="A641" s="1"/>
      <c r="C641" s="1"/>
      <c r="D641" s="1"/>
      <c r="E641" s="1"/>
      <c r="P641" s="1"/>
    </row>
    <row r="642">
      <c r="A642" s="1"/>
      <c r="C642" s="1"/>
      <c r="D642" s="1"/>
      <c r="E642" s="1"/>
      <c r="P642" s="1"/>
    </row>
    <row r="643">
      <c r="A643" s="1"/>
      <c r="C643" s="1"/>
      <c r="D643" s="1"/>
      <c r="E643" s="1"/>
      <c r="P643" s="1"/>
    </row>
    <row r="644">
      <c r="A644" s="1"/>
      <c r="C644" s="1"/>
      <c r="D644" s="1"/>
      <c r="E644" s="1"/>
      <c r="P644" s="1"/>
    </row>
    <row r="645">
      <c r="A645" s="1"/>
      <c r="C645" s="1"/>
      <c r="D645" s="1"/>
      <c r="E645" s="1"/>
      <c r="P645" s="1"/>
    </row>
    <row r="646">
      <c r="A646" s="1"/>
      <c r="C646" s="1"/>
      <c r="D646" s="1"/>
      <c r="E646" s="1"/>
      <c r="P646" s="1"/>
    </row>
    <row r="647">
      <c r="A647" s="1"/>
      <c r="C647" s="1"/>
      <c r="D647" s="1"/>
      <c r="E647" s="1"/>
      <c r="P647" s="1"/>
    </row>
    <row r="648">
      <c r="A648" s="1"/>
      <c r="C648" s="1"/>
      <c r="D648" s="1"/>
      <c r="E648" s="1"/>
      <c r="P648" s="1"/>
    </row>
    <row r="649">
      <c r="A649" s="1"/>
      <c r="C649" s="1"/>
      <c r="D649" s="1"/>
      <c r="E649" s="1"/>
      <c r="P649" s="1"/>
    </row>
    <row r="650">
      <c r="A650" s="1"/>
      <c r="C650" s="1"/>
      <c r="D650" s="1"/>
      <c r="E650" s="1"/>
      <c r="P650" s="1"/>
    </row>
    <row r="651">
      <c r="A651" s="1"/>
      <c r="C651" s="1"/>
      <c r="D651" s="1"/>
      <c r="E651" s="1"/>
      <c r="P651" s="1"/>
    </row>
    <row r="652">
      <c r="A652" s="1"/>
      <c r="C652" s="1"/>
      <c r="D652" s="1"/>
      <c r="E652" s="1"/>
      <c r="P652" s="1"/>
    </row>
    <row r="653">
      <c r="A653" s="1"/>
      <c r="C653" s="1"/>
      <c r="D653" s="1"/>
      <c r="E653" s="1"/>
      <c r="P653" s="1"/>
    </row>
    <row r="654">
      <c r="A654" s="1"/>
      <c r="C654" s="1"/>
      <c r="D654" s="1"/>
      <c r="E654" s="1"/>
      <c r="P654" s="1"/>
    </row>
    <row r="655">
      <c r="A655" s="1"/>
      <c r="C655" s="1"/>
      <c r="D655" s="1"/>
      <c r="E655" s="1"/>
      <c r="P655" s="1"/>
    </row>
    <row r="656">
      <c r="A656" s="1"/>
      <c r="C656" s="1"/>
      <c r="D656" s="1"/>
      <c r="E656" s="1"/>
      <c r="P656" s="1"/>
    </row>
    <row r="657">
      <c r="A657" s="1"/>
      <c r="C657" s="1"/>
      <c r="D657" s="1"/>
      <c r="E657" s="1"/>
      <c r="P657" s="1"/>
    </row>
    <row r="658">
      <c r="A658" s="1"/>
      <c r="C658" s="1"/>
      <c r="D658" s="1"/>
      <c r="E658" s="1"/>
      <c r="P658" s="1"/>
    </row>
    <row r="659">
      <c r="A659" s="1"/>
      <c r="C659" s="1"/>
      <c r="D659" s="1"/>
      <c r="E659" s="1"/>
      <c r="P659" s="1"/>
    </row>
    <row r="660">
      <c r="A660" s="1"/>
      <c r="C660" s="1"/>
      <c r="D660" s="1"/>
      <c r="E660" s="1"/>
      <c r="P660" s="1"/>
    </row>
    <row r="661">
      <c r="A661" s="1"/>
      <c r="C661" s="1"/>
      <c r="D661" s="1"/>
      <c r="E661" s="1"/>
      <c r="P661" s="1"/>
    </row>
    <row r="662">
      <c r="A662" s="1"/>
      <c r="C662" s="1"/>
      <c r="D662" s="1"/>
      <c r="E662" s="1"/>
      <c r="P662" s="1"/>
    </row>
    <row r="663">
      <c r="A663" s="1"/>
      <c r="C663" s="1"/>
      <c r="D663" s="1"/>
      <c r="E663" s="1"/>
      <c r="P663" s="1"/>
    </row>
    <row r="664">
      <c r="A664" s="1"/>
      <c r="C664" s="1"/>
      <c r="D664" s="1"/>
      <c r="E664" s="1"/>
      <c r="P664" s="1"/>
    </row>
    <row r="665">
      <c r="A665" s="1"/>
      <c r="C665" s="1"/>
      <c r="D665" s="1"/>
      <c r="E665" s="1"/>
      <c r="P665" s="1"/>
    </row>
    <row r="666">
      <c r="A666" s="1"/>
      <c r="C666" s="1"/>
      <c r="D666" s="1"/>
      <c r="E666" s="1"/>
      <c r="P666" s="1"/>
    </row>
    <row r="667">
      <c r="A667" s="1"/>
      <c r="C667" s="1"/>
      <c r="D667" s="1"/>
      <c r="E667" s="1"/>
      <c r="P667" s="1"/>
    </row>
    <row r="668">
      <c r="A668" s="1"/>
      <c r="C668" s="1"/>
      <c r="D668" s="1"/>
      <c r="E668" s="1"/>
      <c r="P668" s="1"/>
    </row>
    <row r="669">
      <c r="A669" s="1"/>
      <c r="C669" s="1"/>
      <c r="D669" s="1"/>
      <c r="E669" s="1"/>
      <c r="P669" s="1"/>
    </row>
    <row r="670">
      <c r="A670" s="1"/>
      <c r="C670" s="1"/>
      <c r="D670" s="1"/>
      <c r="E670" s="1"/>
      <c r="P670" s="1"/>
    </row>
    <row r="671">
      <c r="A671" s="1"/>
      <c r="C671" s="1"/>
      <c r="D671" s="1"/>
      <c r="E671" s="1"/>
      <c r="P671" s="1"/>
    </row>
    <row r="672">
      <c r="A672" s="1"/>
      <c r="C672" s="1"/>
      <c r="D672" s="1"/>
      <c r="E672" s="1"/>
      <c r="P672" s="1"/>
    </row>
    <row r="673">
      <c r="A673" s="1"/>
      <c r="C673" s="1"/>
      <c r="D673" s="1"/>
      <c r="E673" s="1"/>
      <c r="P673" s="1"/>
    </row>
    <row r="674">
      <c r="A674" s="1"/>
      <c r="C674" s="1"/>
      <c r="D674" s="1"/>
      <c r="E674" s="1"/>
      <c r="P674" s="1"/>
    </row>
    <row r="675">
      <c r="A675" s="1"/>
      <c r="C675" s="1"/>
      <c r="D675" s="1"/>
      <c r="E675" s="1"/>
      <c r="P675" s="1"/>
    </row>
    <row r="676">
      <c r="A676" s="1"/>
      <c r="C676" s="1"/>
      <c r="D676" s="1"/>
      <c r="E676" s="1"/>
      <c r="P676" s="1"/>
    </row>
    <row r="677">
      <c r="A677" s="1"/>
      <c r="C677" s="1"/>
      <c r="D677" s="1"/>
      <c r="E677" s="1"/>
      <c r="P677" s="1"/>
    </row>
    <row r="678">
      <c r="A678" s="1"/>
      <c r="C678" s="1"/>
      <c r="D678" s="1"/>
      <c r="E678" s="1"/>
      <c r="P678" s="1"/>
    </row>
    <row r="679">
      <c r="A679" s="1"/>
      <c r="C679" s="1"/>
      <c r="D679" s="1"/>
      <c r="E679" s="1"/>
      <c r="P679" s="1"/>
    </row>
    <row r="680">
      <c r="A680" s="1"/>
      <c r="C680" s="1"/>
      <c r="D680" s="1"/>
      <c r="E680" s="1"/>
      <c r="P680" s="1"/>
    </row>
    <row r="681">
      <c r="A681" s="1"/>
      <c r="C681" s="1"/>
      <c r="D681" s="1"/>
      <c r="E681" s="1"/>
      <c r="P681" s="1"/>
    </row>
    <row r="682">
      <c r="A682" s="1"/>
      <c r="C682" s="1"/>
      <c r="D682" s="1"/>
      <c r="E682" s="1"/>
      <c r="P682" s="1"/>
    </row>
    <row r="683">
      <c r="A683" s="1"/>
      <c r="C683" s="1"/>
      <c r="D683" s="1"/>
      <c r="E683" s="1"/>
      <c r="P683" s="1"/>
    </row>
    <row r="684">
      <c r="A684" s="1"/>
      <c r="C684" s="1"/>
      <c r="D684" s="1"/>
      <c r="E684" s="1"/>
      <c r="P684" s="1"/>
    </row>
    <row r="685">
      <c r="A685" s="1"/>
      <c r="C685" s="1"/>
      <c r="D685" s="1"/>
      <c r="E685" s="1"/>
      <c r="P685" s="1"/>
    </row>
    <row r="686">
      <c r="A686" s="1"/>
      <c r="C686" s="1"/>
      <c r="D686" s="1"/>
      <c r="E686" s="1"/>
      <c r="P686" s="1"/>
    </row>
    <row r="687">
      <c r="A687" s="1"/>
      <c r="C687" s="1"/>
      <c r="D687" s="1"/>
      <c r="E687" s="1"/>
      <c r="P687" s="1"/>
    </row>
    <row r="688">
      <c r="A688" s="1"/>
      <c r="C688" s="1"/>
      <c r="D688" s="1"/>
      <c r="E688" s="1"/>
      <c r="P688" s="1"/>
    </row>
    <row r="689">
      <c r="A689" s="1"/>
      <c r="C689" s="1"/>
      <c r="D689" s="1"/>
      <c r="E689" s="1"/>
      <c r="P689" s="1"/>
    </row>
    <row r="690">
      <c r="A690" s="1"/>
      <c r="C690" s="1"/>
      <c r="D690" s="1"/>
      <c r="E690" s="1"/>
      <c r="P690" s="1"/>
    </row>
    <row r="691">
      <c r="A691" s="1"/>
      <c r="C691" s="1"/>
      <c r="D691" s="1"/>
      <c r="E691" s="1"/>
      <c r="P691" s="1"/>
    </row>
    <row r="692">
      <c r="A692" s="1"/>
      <c r="C692" s="1"/>
      <c r="D692" s="1"/>
      <c r="E692" s="1"/>
      <c r="P692" s="1"/>
    </row>
    <row r="693">
      <c r="A693" s="1"/>
      <c r="C693" s="1"/>
      <c r="D693" s="1"/>
      <c r="E693" s="1"/>
      <c r="P693" s="1"/>
    </row>
    <row r="694">
      <c r="A694" s="1"/>
      <c r="C694" s="1"/>
      <c r="D694" s="1"/>
      <c r="E694" s="1"/>
      <c r="P694" s="1"/>
    </row>
    <row r="695">
      <c r="A695" s="1"/>
      <c r="C695" s="1"/>
      <c r="D695" s="1"/>
      <c r="E695" s="1"/>
      <c r="P695" s="1"/>
    </row>
    <row r="696">
      <c r="A696" s="1"/>
      <c r="C696" s="1"/>
      <c r="D696" s="1"/>
      <c r="E696" s="1"/>
      <c r="P696" s="1"/>
    </row>
    <row r="697">
      <c r="A697" s="1"/>
      <c r="C697" s="1"/>
      <c r="D697" s="1"/>
      <c r="E697" s="1"/>
      <c r="P697" s="1"/>
    </row>
    <row r="698">
      <c r="A698" s="1"/>
      <c r="C698" s="1"/>
      <c r="D698" s="1"/>
      <c r="E698" s="1"/>
      <c r="P698" s="1"/>
    </row>
    <row r="699">
      <c r="A699" s="1"/>
      <c r="C699" s="1"/>
      <c r="D699" s="1"/>
      <c r="E699" s="1"/>
      <c r="P699" s="1"/>
    </row>
    <row r="700">
      <c r="A700" s="1"/>
      <c r="C700" s="1"/>
      <c r="D700" s="1"/>
      <c r="E700" s="1"/>
      <c r="P700" s="1"/>
    </row>
    <row r="701">
      <c r="A701" s="1"/>
      <c r="C701" s="1"/>
      <c r="D701" s="1"/>
      <c r="E701" s="1"/>
      <c r="P701" s="1"/>
    </row>
    <row r="702">
      <c r="A702" s="1"/>
      <c r="C702" s="1"/>
      <c r="D702" s="1"/>
      <c r="E702" s="1"/>
      <c r="P702" s="1"/>
    </row>
    <row r="703">
      <c r="A703" s="1"/>
      <c r="C703" s="1"/>
      <c r="D703" s="1"/>
      <c r="E703" s="1"/>
      <c r="P703" s="1"/>
    </row>
    <row r="704">
      <c r="A704" s="1"/>
      <c r="C704" s="1"/>
      <c r="D704" s="1"/>
      <c r="E704" s="1"/>
      <c r="P704" s="1"/>
    </row>
    <row r="705">
      <c r="A705" s="1"/>
      <c r="C705" s="1"/>
      <c r="D705" s="1"/>
      <c r="E705" s="1"/>
      <c r="P705" s="1"/>
    </row>
    <row r="706">
      <c r="A706" s="1"/>
      <c r="C706" s="1"/>
      <c r="D706" s="1"/>
      <c r="E706" s="1"/>
      <c r="P706" s="1"/>
    </row>
    <row r="707">
      <c r="A707" s="1"/>
      <c r="C707" s="1"/>
      <c r="D707" s="1"/>
      <c r="E707" s="1"/>
      <c r="P707" s="1"/>
    </row>
    <row r="708">
      <c r="A708" s="1"/>
      <c r="C708" s="1"/>
      <c r="D708" s="1"/>
      <c r="E708" s="1"/>
      <c r="P708" s="1"/>
    </row>
    <row r="709">
      <c r="A709" s="1"/>
      <c r="C709" s="1"/>
      <c r="D709" s="1"/>
      <c r="E709" s="1"/>
      <c r="P709" s="1"/>
    </row>
    <row r="710">
      <c r="A710" s="1"/>
      <c r="C710" s="1"/>
      <c r="D710" s="1"/>
      <c r="E710" s="1"/>
      <c r="P710" s="1"/>
    </row>
    <row r="711">
      <c r="A711" s="1"/>
      <c r="C711" s="1"/>
      <c r="D711" s="1"/>
      <c r="E711" s="1"/>
      <c r="P711" s="1"/>
    </row>
    <row r="712">
      <c r="A712" s="1"/>
      <c r="C712" s="1"/>
      <c r="D712" s="1"/>
      <c r="E712" s="1"/>
      <c r="P712" s="1"/>
    </row>
    <row r="713">
      <c r="A713" s="1"/>
      <c r="C713" s="1"/>
      <c r="D713" s="1"/>
      <c r="E713" s="1"/>
      <c r="P713" s="1"/>
    </row>
    <row r="714">
      <c r="A714" s="1"/>
      <c r="C714" s="1"/>
      <c r="D714" s="1"/>
      <c r="E714" s="1"/>
      <c r="P714" s="1"/>
    </row>
    <row r="715">
      <c r="A715" s="1"/>
      <c r="C715" s="1"/>
      <c r="D715" s="1"/>
      <c r="E715" s="1"/>
      <c r="P715" s="1"/>
    </row>
    <row r="716">
      <c r="A716" s="1"/>
      <c r="C716" s="1"/>
      <c r="D716" s="1"/>
      <c r="E716" s="1"/>
      <c r="P716" s="1"/>
    </row>
    <row r="717">
      <c r="A717" s="1"/>
      <c r="C717" s="1"/>
      <c r="D717" s="1"/>
      <c r="E717" s="1"/>
      <c r="P717" s="1"/>
    </row>
    <row r="718">
      <c r="A718" s="1"/>
      <c r="C718" s="1"/>
      <c r="D718" s="1"/>
      <c r="E718" s="1"/>
      <c r="P718" s="1"/>
    </row>
    <row r="719">
      <c r="A719" s="1"/>
      <c r="C719" s="1"/>
      <c r="D719" s="1"/>
      <c r="E719" s="1"/>
      <c r="P719" s="1"/>
    </row>
    <row r="720">
      <c r="A720" s="1"/>
      <c r="C720" s="1"/>
      <c r="D720" s="1"/>
      <c r="E720" s="1"/>
      <c r="P720" s="1"/>
    </row>
    <row r="721">
      <c r="A721" s="1"/>
      <c r="C721" s="1"/>
      <c r="D721" s="1"/>
      <c r="E721" s="1"/>
      <c r="P721" s="1"/>
    </row>
    <row r="722">
      <c r="A722" s="1"/>
      <c r="C722" s="1"/>
      <c r="D722" s="1"/>
      <c r="E722" s="1"/>
      <c r="P722" s="1"/>
    </row>
    <row r="723">
      <c r="A723" s="1"/>
      <c r="C723" s="1"/>
      <c r="D723" s="1"/>
      <c r="E723" s="1"/>
      <c r="P723" s="1"/>
    </row>
    <row r="724">
      <c r="A724" s="1"/>
      <c r="C724" s="1"/>
      <c r="D724" s="1"/>
      <c r="E724" s="1"/>
      <c r="P724" s="1"/>
    </row>
    <row r="725">
      <c r="A725" s="1"/>
      <c r="C725" s="1"/>
      <c r="D725" s="1"/>
      <c r="E725" s="1"/>
      <c r="P725" s="1"/>
    </row>
    <row r="726">
      <c r="A726" s="1"/>
      <c r="C726" s="1"/>
      <c r="D726" s="1"/>
      <c r="E726" s="1"/>
      <c r="P726" s="1"/>
    </row>
    <row r="727">
      <c r="A727" s="1"/>
      <c r="C727" s="1"/>
      <c r="D727" s="1"/>
      <c r="E727" s="1"/>
      <c r="P727" s="1"/>
    </row>
    <row r="728">
      <c r="A728" s="1"/>
      <c r="C728" s="1"/>
      <c r="D728" s="1"/>
      <c r="E728" s="1"/>
      <c r="P728" s="1"/>
    </row>
    <row r="729">
      <c r="A729" s="1"/>
      <c r="C729" s="1"/>
      <c r="D729" s="1"/>
      <c r="E729" s="1"/>
      <c r="P729" s="1"/>
    </row>
    <row r="730">
      <c r="A730" s="1"/>
      <c r="C730" s="1"/>
      <c r="D730" s="1"/>
      <c r="E730" s="1"/>
      <c r="P730" s="1"/>
    </row>
    <row r="731">
      <c r="A731" s="1"/>
      <c r="C731" s="1"/>
      <c r="D731" s="1"/>
      <c r="E731" s="1"/>
      <c r="P731" s="1"/>
    </row>
    <row r="732">
      <c r="A732" s="1"/>
      <c r="C732" s="1"/>
      <c r="D732" s="1"/>
      <c r="E732" s="1"/>
      <c r="P732" s="1"/>
    </row>
    <row r="733">
      <c r="A733" s="1"/>
      <c r="C733" s="1"/>
      <c r="D733" s="1"/>
      <c r="E733" s="1"/>
      <c r="P733" s="1"/>
    </row>
    <row r="734">
      <c r="A734" s="1"/>
      <c r="C734" s="1"/>
      <c r="D734" s="1"/>
      <c r="E734" s="1"/>
      <c r="P734" s="1"/>
    </row>
    <row r="735">
      <c r="A735" s="1"/>
      <c r="C735" s="1"/>
      <c r="D735" s="1"/>
      <c r="E735" s="1"/>
      <c r="P735" s="1"/>
    </row>
    <row r="736">
      <c r="A736" s="1"/>
      <c r="C736" s="1"/>
      <c r="D736" s="1"/>
      <c r="E736" s="1"/>
      <c r="P736" s="1"/>
    </row>
    <row r="737">
      <c r="A737" s="1"/>
      <c r="C737" s="1"/>
      <c r="D737" s="1"/>
      <c r="E737" s="1"/>
      <c r="P737" s="1"/>
    </row>
    <row r="738">
      <c r="A738" s="1"/>
      <c r="C738" s="1"/>
      <c r="D738" s="1"/>
      <c r="E738" s="1"/>
      <c r="P738" s="1"/>
    </row>
    <row r="739">
      <c r="A739" s="1"/>
      <c r="C739" s="1"/>
      <c r="D739" s="1"/>
      <c r="E739" s="1"/>
      <c r="P739" s="1"/>
    </row>
    <row r="740">
      <c r="A740" s="1"/>
      <c r="C740" s="1"/>
      <c r="D740" s="1"/>
      <c r="E740" s="1"/>
      <c r="P740" s="1"/>
    </row>
    <row r="741">
      <c r="A741" s="1"/>
      <c r="C741" s="1"/>
      <c r="D741" s="1"/>
      <c r="E741" s="1"/>
      <c r="P741" s="1"/>
    </row>
    <row r="742">
      <c r="A742" s="1"/>
      <c r="C742" s="1"/>
      <c r="D742" s="1"/>
      <c r="E742" s="1"/>
      <c r="P742" s="1"/>
    </row>
    <row r="743">
      <c r="A743" s="1"/>
      <c r="C743" s="1"/>
      <c r="D743" s="1"/>
      <c r="E743" s="1"/>
      <c r="P743" s="1"/>
    </row>
    <row r="744">
      <c r="A744" s="1"/>
      <c r="C744" s="1"/>
      <c r="D744" s="1"/>
      <c r="E744" s="1"/>
      <c r="P744" s="1"/>
    </row>
    <row r="745">
      <c r="A745" s="1"/>
      <c r="C745" s="1"/>
      <c r="D745" s="1"/>
      <c r="E745" s="1"/>
      <c r="P745" s="1"/>
    </row>
    <row r="746">
      <c r="A746" s="1"/>
      <c r="C746" s="1"/>
      <c r="D746" s="1"/>
      <c r="E746" s="1"/>
      <c r="P746" s="1"/>
    </row>
    <row r="747">
      <c r="A747" s="1"/>
      <c r="C747" s="1"/>
      <c r="D747" s="1"/>
      <c r="E747" s="1"/>
      <c r="P747" s="1"/>
    </row>
    <row r="748">
      <c r="A748" s="1"/>
      <c r="C748" s="1"/>
      <c r="D748" s="1"/>
      <c r="E748" s="1"/>
      <c r="P748" s="1"/>
    </row>
    <row r="749">
      <c r="A749" s="1"/>
      <c r="C749" s="1"/>
      <c r="D749" s="1"/>
      <c r="E749" s="1"/>
      <c r="P749" s="1"/>
    </row>
    <row r="750">
      <c r="A750" s="1"/>
      <c r="C750" s="1"/>
      <c r="D750" s="1"/>
      <c r="E750" s="1"/>
      <c r="P750" s="1"/>
    </row>
    <row r="751">
      <c r="A751" s="1"/>
      <c r="C751" s="1"/>
      <c r="D751" s="1"/>
      <c r="E751" s="1"/>
      <c r="P751" s="1"/>
    </row>
    <row r="752">
      <c r="A752" s="1"/>
      <c r="C752" s="1"/>
      <c r="D752" s="1"/>
      <c r="E752" s="1"/>
      <c r="P752" s="1"/>
    </row>
    <row r="753">
      <c r="A753" s="1"/>
      <c r="C753" s="1"/>
      <c r="D753" s="1"/>
      <c r="E753" s="1"/>
      <c r="P753" s="1"/>
    </row>
    <row r="754">
      <c r="A754" s="1"/>
      <c r="C754" s="1"/>
      <c r="D754" s="1"/>
      <c r="E754" s="1"/>
      <c r="P754" s="1"/>
    </row>
    <row r="755">
      <c r="A755" s="1"/>
      <c r="C755" s="1"/>
      <c r="D755" s="1"/>
      <c r="E755" s="1"/>
      <c r="P755" s="1"/>
    </row>
    <row r="756">
      <c r="A756" s="1"/>
      <c r="C756" s="1"/>
      <c r="D756" s="1"/>
      <c r="E756" s="1"/>
      <c r="P756" s="1"/>
    </row>
    <row r="757">
      <c r="A757" s="1"/>
      <c r="C757" s="1"/>
      <c r="D757" s="1"/>
      <c r="E757" s="1"/>
      <c r="P757" s="1"/>
    </row>
    <row r="758">
      <c r="A758" s="1"/>
      <c r="C758" s="1"/>
      <c r="D758" s="1"/>
      <c r="E758" s="1"/>
      <c r="P758" s="1"/>
    </row>
    <row r="759">
      <c r="A759" s="1"/>
      <c r="C759" s="1"/>
      <c r="D759" s="1"/>
      <c r="E759" s="1"/>
      <c r="P759" s="1"/>
    </row>
    <row r="760">
      <c r="A760" s="1"/>
      <c r="C760" s="1"/>
      <c r="D760" s="1"/>
      <c r="E760" s="1"/>
      <c r="P760" s="1"/>
    </row>
    <row r="761">
      <c r="A761" s="1"/>
      <c r="C761" s="1"/>
      <c r="D761" s="1"/>
      <c r="E761" s="1"/>
      <c r="P761" s="1"/>
    </row>
    <row r="762">
      <c r="A762" s="1"/>
      <c r="C762" s="1"/>
      <c r="D762" s="1"/>
      <c r="E762" s="1"/>
      <c r="P762" s="1"/>
    </row>
    <row r="763">
      <c r="A763" s="1"/>
      <c r="C763" s="1"/>
      <c r="D763" s="1"/>
      <c r="E763" s="1"/>
      <c r="P763" s="1"/>
    </row>
    <row r="764">
      <c r="A764" s="1"/>
      <c r="C764" s="1"/>
      <c r="D764" s="1"/>
      <c r="E764" s="1"/>
      <c r="P764" s="1"/>
    </row>
    <row r="765">
      <c r="A765" s="1"/>
      <c r="C765" s="1"/>
      <c r="D765" s="1"/>
      <c r="E765" s="1"/>
      <c r="P765" s="1"/>
    </row>
    <row r="766">
      <c r="A766" s="1"/>
      <c r="C766" s="1"/>
      <c r="D766" s="1"/>
      <c r="E766" s="1"/>
      <c r="P766" s="1"/>
    </row>
    <row r="767">
      <c r="A767" s="1"/>
      <c r="C767" s="1"/>
      <c r="D767" s="1"/>
      <c r="E767" s="1"/>
      <c r="P767" s="1"/>
    </row>
    <row r="768">
      <c r="A768" s="1"/>
      <c r="C768" s="1"/>
      <c r="D768" s="1"/>
      <c r="E768" s="1"/>
      <c r="P768" s="1"/>
    </row>
    <row r="769">
      <c r="A769" s="1"/>
      <c r="C769" s="1"/>
      <c r="D769" s="1"/>
      <c r="E769" s="1"/>
      <c r="P769" s="1"/>
    </row>
    <row r="770">
      <c r="A770" s="1"/>
      <c r="C770" s="1"/>
      <c r="D770" s="1"/>
      <c r="E770" s="1"/>
      <c r="P770" s="1"/>
    </row>
    <row r="771">
      <c r="A771" s="1"/>
      <c r="C771" s="1"/>
      <c r="D771" s="1"/>
      <c r="E771" s="1"/>
      <c r="P771" s="1"/>
    </row>
    <row r="772">
      <c r="A772" s="1"/>
      <c r="C772" s="1"/>
      <c r="D772" s="1"/>
      <c r="E772" s="1"/>
      <c r="P772" s="1"/>
    </row>
    <row r="773">
      <c r="A773" s="1"/>
      <c r="C773" s="1"/>
      <c r="D773" s="1"/>
      <c r="E773" s="1"/>
      <c r="P773" s="1"/>
    </row>
    <row r="774">
      <c r="A774" s="1"/>
      <c r="C774" s="1"/>
      <c r="D774" s="1"/>
      <c r="E774" s="1"/>
      <c r="P774" s="1"/>
    </row>
    <row r="775">
      <c r="A775" s="1"/>
      <c r="C775" s="1"/>
      <c r="D775" s="1"/>
      <c r="E775" s="1"/>
      <c r="P775" s="1"/>
    </row>
    <row r="776">
      <c r="A776" s="1"/>
      <c r="C776" s="1"/>
      <c r="D776" s="1"/>
      <c r="E776" s="1"/>
      <c r="P776" s="1"/>
    </row>
    <row r="777">
      <c r="A777" s="1"/>
      <c r="C777" s="1"/>
      <c r="D777" s="1"/>
      <c r="E777" s="1"/>
      <c r="P777" s="1"/>
    </row>
    <row r="778">
      <c r="A778" s="1"/>
      <c r="C778" s="1"/>
      <c r="D778" s="1"/>
      <c r="E778" s="1"/>
      <c r="P778" s="1"/>
    </row>
    <row r="779">
      <c r="A779" s="1"/>
      <c r="C779" s="1"/>
      <c r="D779" s="1"/>
      <c r="E779" s="1"/>
      <c r="P779" s="1"/>
    </row>
    <row r="780">
      <c r="A780" s="1"/>
      <c r="C780" s="1"/>
      <c r="D780" s="1"/>
      <c r="E780" s="1"/>
      <c r="P780" s="1"/>
    </row>
    <row r="781">
      <c r="A781" s="1"/>
      <c r="C781" s="1"/>
      <c r="D781" s="1"/>
      <c r="E781" s="1"/>
      <c r="P781" s="1"/>
    </row>
    <row r="782">
      <c r="A782" s="1"/>
      <c r="C782" s="1"/>
      <c r="D782" s="1"/>
      <c r="E782" s="1"/>
      <c r="P782" s="1"/>
    </row>
    <row r="783">
      <c r="A783" s="1"/>
      <c r="C783" s="1"/>
      <c r="D783" s="1"/>
      <c r="E783" s="1"/>
      <c r="P783" s="1"/>
    </row>
    <row r="784">
      <c r="A784" s="1"/>
      <c r="C784" s="1"/>
      <c r="D784" s="1"/>
      <c r="E784" s="1"/>
      <c r="P784" s="1"/>
    </row>
    <row r="785">
      <c r="A785" s="1"/>
      <c r="C785" s="1"/>
      <c r="D785" s="1"/>
      <c r="E785" s="1"/>
      <c r="P785" s="1"/>
    </row>
    <row r="786">
      <c r="A786" s="1"/>
      <c r="C786" s="1"/>
      <c r="D786" s="1"/>
      <c r="E786" s="1"/>
      <c r="P786" s="1"/>
    </row>
    <row r="787">
      <c r="A787" s="1"/>
      <c r="C787" s="1"/>
      <c r="D787" s="1"/>
      <c r="E787" s="1"/>
      <c r="P787" s="1"/>
    </row>
    <row r="788">
      <c r="A788" s="1"/>
      <c r="C788" s="1"/>
      <c r="D788" s="1"/>
      <c r="E788" s="1"/>
      <c r="P788" s="1"/>
    </row>
    <row r="789">
      <c r="A789" s="1"/>
      <c r="C789" s="1"/>
      <c r="D789" s="1"/>
      <c r="E789" s="1"/>
      <c r="P789" s="1"/>
    </row>
    <row r="790">
      <c r="A790" s="1"/>
      <c r="C790" s="1"/>
      <c r="D790" s="1"/>
      <c r="E790" s="1"/>
      <c r="P790" s="1"/>
    </row>
    <row r="791">
      <c r="A791" s="1"/>
      <c r="C791" s="1"/>
      <c r="D791" s="1"/>
      <c r="E791" s="1"/>
      <c r="P791" s="1"/>
    </row>
    <row r="792">
      <c r="A792" s="1"/>
      <c r="C792" s="1"/>
      <c r="D792" s="1"/>
      <c r="E792" s="1"/>
      <c r="P792" s="1"/>
    </row>
    <row r="793">
      <c r="A793" s="1"/>
      <c r="C793" s="1"/>
      <c r="D793" s="1"/>
      <c r="E793" s="1"/>
      <c r="P793" s="1"/>
    </row>
    <row r="794">
      <c r="A794" s="1"/>
      <c r="C794" s="1"/>
      <c r="D794" s="1"/>
      <c r="E794" s="1"/>
      <c r="P794" s="1"/>
    </row>
    <row r="795">
      <c r="A795" s="1"/>
      <c r="C795" s="1"/>
      <c r="D795" s="1"/>
      <c r="E795" s="1"/>
      <c r="P795" s="1"/>
    </row>
    <row r="796">
      <c r="A796" s="1"/>
      <c r="C796" s="1"/>
      <c r="D796" s="1"/>
      <c r="E796" s="1"/>
      <c r="P796" s="1"/>
    </row>
    <row r="797">
      <c r="A797" s="1"/>
      <c r="C797" s="1"/>
      <c r="D797" s="1"/>
      <c r="E797" s="1"/>
      <c r="P797" s="1"/>
    </row>
    <row r="798">
      <c r="A798" s="1"/>
      <c r="C798" s="1"/>
      <c r="D798" s="1"/>
      <c r="E798" s="1"/>
      <c r="P798" s="1"/>
    </row>
    <row r="799">
      <c r="A799" s="1"/>
      <c r="C799" s="1"/>
      <c r="D799" s="1"/>
      <c r="E799" s="1"/>
      <c r="P799" s="1"/>
    </row>
    <row r="800">
      <c r="A800" s="1"/>
      <c r="C800" s="1"/>
      <c r="D800" s="1"/>
      <c r="E800" s="1"/>
      <c r="P800" s="1"/>
    </row>
    <row r="801">
      <c r="A801" s="1"/>
      <c r="C801" s="1"/>
      <c r="D801" s="1"/>
      <c r="E801" s="1"/>
      <c r="P801" s="1"/>
    </row>
    <row r="802">
      <c r="A802" s="1"/>
      <c r="C802" s="1"/>
      <c r="D802" s="1"/>
      <c r="E802" s="1"/>
      <c r="P802" s="1"/>
    </row>
    <row r="803">
      <c r="A803" s="1"/>
      <c r="C803" s="1"/>
      <c r="D803" s="1"/>
      <c r="E803" s="1"/>
      <c r="P803" s="1"/>
    </row>
    <row r="804">
      <c r="A804" s="1"/>
      <c r="C804" s="1"/>
      <c r="D804" s="1"/>
      <c r="E804" s="1"/>
      <c r="P804" s="1"/>
    </row>
    <row r="805">
      <c r="A805" s="1"/>
      <c r="C805" s="1"/>
      <c r="D805" s="1"/>
      <c r="E805" s="1"/>
      <c r="P805" s="1"/>
    </row>
    <row r="806">
      <c r="A806" s="1"/>
      <c r="C806" s="1"/>
      <c r="D806" s="1"/>
      <c r="E806" s="1"/>
      <c r="P806" s="1"/>
    </row>
    <row r="807">
      <c r="A807" s="1"/>
      <c r="C807" s="1"/>
      <c r="D807" s="1"/>
      <c r="E807" s="1"/>
      <c r="P807" s="1"/>
    </row>
    <row r="808">
      <c r="A808" s="1"/>
      <c r="C808" s="1"/>
      <c r="D808" s="1"/>
      <c r="E808" s="1"/>
      <c r="P808" s="1"/>
    </row>
    <row r="809">
      <c r="A809" s="1"/>
      <c r="C809" s="1"/>
      <c r="D809" s="1"/>
      <c r="E809" s="1"/>
      <c r="P809" s="1"/>
    </row>
    <row r="810">
      <c r="A810" s="1"/>
      <c r="C810" s="1"/>
      <c r="D810" s="1"/>
      <c r="E810" s="1"/>
      <c r="P810" s="1"/>
    </row>
    <row r="811">
      <c r="A811" s="1"/>
      <c r="C811" s="1"/>
      <c r="D811" s="1"/>
      <c r="E811" s="1"/>
      <c r="P811" s="1"/>
    </row>
    <row r="812">
      <c r="A812" s="1"/>
      <c r="C812" s="1"/>
      <c r="D812" s="1"/>
      <c r="E812" s="1"/>
      <c r="P812" s="1"/>
    </row>
    <row r="813">
      <c r="A813" s="1"/>
      <c r="C813" s="1"/>
      <c r="D813" s="1"/>
      <c r="E813" s="1"/>
      <c r="P813" s="1"/>
    </row>
    <row r="814">
      <c r="A814" s="1"/>
      <c r="C814" s="1"/>
      <c r="D814" s="1"/>
      <c r="E814" s="1"/>
      <c r="P814" s="1"/>
    </row>
    <row r="815">
      <c r="A815" s="1"/>
      <c r="C815" s="1"/>
      <c r="D815" s="1"/>
      <c r="E815" s="1"/>
      <c r="P815" s="1"/>
    </row>
    <row r="816">
      <c r="A816" s="1"/>
      <c r="C816" s="1"/>
      <c r="D816" s="1"/>
      <c r="E816" s="1"/>
      <c r="P816" s="1"/>
    </row>
    <row r="817">
      <c r="A817" s="1"/>
      <c r="C817" s="1"/>
      <c r="D817" s="1"/>
      <c r="E817" s="1"/>
      <c r="P817" s="1"/>
    </row>
    <row r="818">
      <c r="A818" s="1"/>
      <c r="C818" s="1"/>
      <c r="D818" s="1"/>
      <c r="E818" s="1"/>
      <c r="P818" s="1"/>
    </row>
    <row r="819">
      <c r="A819" s="1"/>
      <c r="C819" s="1"/>
      <c r="D819" s="1"/>
      <c r="E819" s="1"/>
      <c r="P819" s="1"/>
    </row>
    <row r="820">
      <c r="A820" s="1"/>
      <c r="C820" s="1"/>
      <c r="D820" s="1"/>
      <c r="E820" s="1"/>
      <c r="P820" s="1"/>
    </row>
    <row r="821">
      <c r="A821" s="1"/>
      <c r="C821" s="1"/>
      <c r="D821" s="1"/>
      <c r="E821" s="1"/>
      <c r="P821" s="1"/>
    </row>
    <row r="822">
      <c r="A822" s="1"/>
      <c r="C822" s="1"/>
      <c r="D822" s="1"/>
      <c r="E822" s="1"/>
      <c r="P822" s="1"/>
    </row>
    <row r="823">
      <c r="A823" s="1"/>
      <c r="C823" s="1"/>
      <c r="D823" s="1"/>
      <c r="E823" s="1"/>
      <c r="P823" s="1"/>
    </row>
    <row r="824">
      <c r="A824" s="1"/>
      <c r="C824" s="1"/>
      <c r="D824" s="1"/>
      <c r="E824" s="1"/>
      <c r="P824" s="1"/>
    </row>
    <row r="825">
      <c r="A825" s="1"/>
      <c r="C825" s="1"/>
      <c r="D825" s="1"/>
      <c r="E825" s="1"/>
      <c r="P825" s="1"/>
    </row>
    <row r="826">
      <c r="A826" s="1"/>
      <c r="C826" s="1"/>
      <c r="D826" s="1"/>
      <c r="E826" s="1"/>
      <c r="P826" s="1"/>
    </row>
    <row r="827">
      <c r="A827" s="1"/>
      <c r="C827" s="1"/>
      <c r="D827" s="1"/>
      <c r="E827" s="1"/>
      <c r="P827" s="1"/>
    </row>
    <row r="828">
      <c r="A828" s="1"/>
      <c r="C828" s="1"/>
      <c r="D828" s="1"/>
      <c r="E828" s="1"/>
      <c r="P828" s="1"/>
    </row>
    <row r="829">
      <c r="A829" s="1"/>
      <c r="C829" s="1"/>
      <c r="D829" s="1"/>
      <c r="E829" s="1"/>
      <c r="P829" s="1"/>
    </row>
    <row r="830">
      <c r="A830" s="1"/>
      <c r="C830" s="1"/>
      <c r="D830" s="1"/>
      <c r="E830" s="1"/>
      <c r="P830" s="1"/>
    </row>
    <row r="831">
      <c r="A831" s="1"/>
      <c r="C831" s="1"/>
      <c r="D831" s="1"/>
      <c r="E831" s="1"/>
      <c r="P831" s="1"/>
    </row>
    <row r="832">
      <c r="A832" s="1"/>
      <c r="C832" s="1"/>
      <c r="D832" s="1"/>
      <c r="E832" s="1"/>
      <c r="P832" s="1"/>
    </row>
    <row r="833">
      <c r="A833" s="1"/>
      <c r="C833" s="1"/>
      <c r="D833" s="1"/>
      <c r="E833" s="1"/>
      <c r="P833" s="1"/>
    </row>
    <row r="834">
      <c r="A834" s="1"/>
      <c r="C834" s="1"/>
      <c r="D834" s="1"/>
      <c r="E834" s="1"/>
      <c r="P834" s="1"/>
    </row>
    <row r="835">
      <c r="A835" s="1"/>
      <c r="C835" s="1"/>
      <c r="D835" s="1"/>
      <c r="E835" s="1"/>
      <c r="P835" s="1"/>
    </row>
    <row r="836">
      <c r="A836" s="1"/>
      <c r="C836" s="1"/>
      <c r="D836" s="1"/>
      <c r="E836" s="1"/>
      <c r="P836" s="1"/>
    </row>
    <row r="837">
      <c r="A837" s="1"/>
      <c r="C837" s="1"/>
      <c r="D837" s="1"/>
      <c r="E837" s="1"/>
      <c r="P837" s="1"/>
    </row>
    <row r="838">
      <c r="A838" s="1"/>
      <c r="C838" s="1"/>
      <c r="D838" s="1"/>
      <c r="E838" s="1"/>
      <c r="P838" s="1"/>
    </row>
    <row r="839">
      <c r="A839" s="1"/>
      <c r="C839" s="1"/>
      <c r="D839" s="1"/>
      <c r="E839" s="1"/>
      <c r="P839" s="1"/>
    </row>
    <row r="840">
      <c r="A840" s="1"/>
      <c r="C840" s="1"/>
      <c r="D840" s="1"/>
      <c r="E840" s="1"/>
      <c r="P840" s="1"/>
    </row>
    <row r="841">
      <c r="A841" s="1"/>
      <c r="C841" s="1"/>
      <c r="D841" s="1"/>
      <c r="E841" s="1"/>
      <c r="P841" s="1"/>
    </row>
    <row r="842">
      <c r="A842" s="1"/>
      <c r="C842" s="1"/>
      <c r="D842" s="1"/>
      <c r="E842" s="1"/>
      <c r="P842" s="1"/>
    </row>
    <row r="843">
      <c r="A843" s="1"/>
      <c r="C843" s="1"/>
      <c r="D843" s="1"/>
      <c r="E843" s="1"/>
      <c r="P843" s="1"/>
    </row>
    <row r="844">
      <c r="A844" s="1"/>
      <c r="C844" s="1"/>
      <c r="D844" s="1"/>
      <c r="E844" s="1"/>
      <c r="P844" s="1"/>
    </row>
    <row r="845">
      <c r="A845" s="1"/>
      <c r="C845" s="1"/>
      <c r="D845" s="1"/>
      <c r="E845" s="1"/>
      <c r="P845" s="1"/>
    </row>
    <row r="846">
      <c r="A846" s="1"/>
      <c r="C846" s="1"/>
      <c r="D846" s="1"/>
      <c r="E846" s="1"/>
      <c r="P846" s="1"/>
    </row>
    <row r="847">
      <c r="A847" s="1"/>
      <c r="C847" s="1"/>
      <c r="D847" s="1"/>
      <c r="E847" s="1"/>
      <c r="P847" s="1"/>
    </row>
    <row r="848">
      <c r="A848" s="1"/>
      <c r="C848" s="1"/>
      <c r="D848" s="1"/>
      <c r="E848" s="1"/>
      <c r="P848" s="1"/>
    </row>
    <row r="849">
      <c r="A849" s="1"/>
      <c r="C849" s="1"/>
      <c r="D849" s="1"/>
      <c r="E849" s="1"/>
      <c r="P849" s="1"/>
    </row>
    <row r="850">
      <c r="A850" s="1"/>
      <c r="C850" s="1"/>
      <c r="D850" s="1"/>
      <c r="E850" s="1"/>
      <c r="P850" s="1"/>
    </row>
    <row r="851">
      <c r="A851" s="1"/>
      <c r="C851" s="1"/>
      <c r="D851" s="1"/>
      <c r="E851" s="1"/>
      <c r="P851" s="1"/>
    </row>
    <row r="852">
      <c r="A852" s="1"/>
      <c r="C852" s="1"/>
      <c r="D852" s="1"/>
      <c r="E852" s="1"/>
      <c r="P852" s="1"/>
    </row>
    <row r="853">
      <c r="A853" s="1"/>
      <c r="C853" s="1"/>
      <c r="D853" s="1"/>
      <c r="E853" s="1"/>
      <c r="P853" s="1"/>
    </row>
    <row r="854">
      <c r="A854" s="1"/>
      <c r="C854" s="1"/>
      <c r="D854" s="1"/>
      <c r="E854" s="1"/>
      <c r="P854" s="1"/>
    </row>
    <row r="855">
      <c r="A855" s="1"/>
      <c r="C855" s="1"/>
      <c r="D855" s="1"/>
      <c r="E855" s="1"/>
      <c r="P855" s="1"/>
    </row>
    <row r="856">
      <c r="A856" s="1"/>
      <c r="C856" s="1"/>
      <c r="D856" s="1"/>
      <c r="E856" s="1"/>
      <c r="P856" s="1"/>
    </row>
    <row r="857">
      <c r="A857" s="1"/>
      <c r="C857" s="1"/>
      <c r="D857" s="1"/>
      <c r="E857" s="1"/>
      <c r="P857" s="1"/>
    </row>
    <row r="858">
      <c r="A858" s="1"/>
      <c r="C858" s="1"/>
      <c r="D858" s="1"/>
      <c r="E858" s="1"/>
      <c r="P858" s="1"/>
    </row>
    <row r="859">
      <c r="A859" s="1"/>
      <c r="C859" s="1"/>
      <c r="D859" s="1"/>
      <c r="E859" s="1"/>
      <c r="P859" s="1"/>
    </row>
    <row r="860">
      <c r="A860" s="1"/>
      <c r="C860" s="1"/>
      <c r="D860" s="1"/>
      <c r="E860" s="1"/>
      <c r="P860" s="1"/>
    </row>
    <row r="861">
      <c r="A861" s="1"/>
      <c r="C861" s="1"/>
      <c r="D861" s="1"/>
      <c r="E861" s="1"/>
      <c r="P861" s="1"/>
    </row>
    <row r="862">
      <c r="A862" s="1"/>
      <c r="C862" s="1"/>
      <c r="D862" s="1"/>
      <c r="E862" s="1"/>
      <c r="P862" s="1"/>
    </row>
    <row r="863">
      <c r="A863" s="1"/>
      <c r="C863" s="1"/>
      <c r="D863" s="1"/>
      <c r="E863" s="1"/>
      <c r="P863" s="1"/>
    </row>
    <row r="864">
      <c r="A864" s="1"/>
      <c r="C864" s="1"/>
      <c r="D864" s="1"/>
      <c r="E864" s="1"/>
      <c r="P864" s="1"/>
    </row>
    <row r="865">
      <c r="A865" s="1"/>
      <c r="C865" s="1"/>
      <c r="D865" s="1"/>
      <c r="E865" s="1"/>
      <c r="P865" s="1"/>
    </row>
    <row r="866">
      <c r="A866" s="1"/>
      <c r="C866" s="1"/>
      <c r="D866" s="1"/>
      <c r="E866" s="1"/>
      <c r="P866" s="1"/>
    </row>
    <row r="867">
      <c r="A867" s="1"/>
      <c r="C867" s="1"/>
      <c r="D867" s="1"/>
      <c r="E867" s="1"/>
      <c r="P867" s="1"/>
    </row>
    <row r="868">
      <c r="A868" s="1"/>
      <c r="C868" s="1"/>
      <c r="D868" s="1"/>
      <c r="E868" s="1"/>
      <c r="P868" s="1"/>
    </row>
    <row r="869">
      <c r="A869" s="1"/>
      <c r="C869" s="1"/>
      <c r="D869" s="1"/>
      <c r="E869" s="1"/>
      <c r="P869" s="1"/>
    </row>
    <row r="870">
      <c r="A870" s="1"/>
      <c r="C870" s="1"/>
      <c r="D870" s="1"/>
      <c r="E870" s="1"/>
      <c r="P870" s="1"/>
    </row>
    <row r="871">
      <c r="A871" s="1"/>
      <c r="C871" s="1"/>
      <c r="D871" s="1"/>
      <c r="E871" s="1"/>
      <c r="P871" s="1"/>
    </row>
    <row r="872">
      <c r="A872" s="1"/>
      <c r="C872" s="1"/>
      <c r="D872" s="1"/>
      <c r="E872" s="1"/>
      <c r="P872" s="1"/>
    </row>
    <row r="873">
      <c r="A873" s="1"/>
      <c r="C873" s="1"/>
      <c r="D873" s="1"/>
      <c r="E873" s="1"/>
      <c r="P873" s="1"/>
    </row>
    <row r="874">
      <c r="A874" s="1"/>
      <c r="C874" s="1"/>
      <c r="D874" s="1"/>
      <c r="E874" s="1"/>
      <c r="P874" s="1"/>
    </row>
    <row r="875">
      <c r="A875" s="1"/>
      <c r="C875" s="1"/>
      <c r="D875" s="1"/>
      <c r="E875" s="1"/>
      <c r="P875" s="1"/>
    </row>
    <row r="876">
      <c r="A876" s="1"/>
      <c r="C876" s="1"/>
      <c r="D876" s="1"/>
      <c r="E876" s="1"/>
      <c r="P876" s="1"/>
    </row>
    <row r="877">
      <c r="A877" s="1"/>
      <c r="C877" s="1"/>
      <c r="D877" s="1"/>
      <c r="E877" s="1"/>
      <c r="P877" s="1"/>
    </row>
    <row r="878">
      <c r="A878" s="1"/>
      <c r="C878" s="1"/>
      <c r="D878" s="1"/>
      <c r="E878" s="1"/>
      <c r="P878" s="1"/>
    </row>
    <row r="879">
      <c r="A879" s="1"/>
      <c r="C879" s="1"/>
      <c r="D879" s="1"/>
      <c r="E879" s="1"/>
      <c r="P879" s="1"/>
    </row>
    <row r="880">
      <c r="A880" s="1"/>
      <c r="C880" s="1"/>
      <c r="D880" s="1"/>
      <c r="E880" s="1"/>
      <c r="P880" s="1"/>
    </row>
    <row r="881">
      <c r="A881" s="1"/>
      <c r="C881" s="1"/>
      <c r="D881" s="1"/>
      <c r="E881" s="1"/>
      <c r="P881" s="1"/>
    </row>
    <row r="882">
      <c r="A882" s="1"/>
      <c r="C882" s="1"/>
      <c r="D882" s="1"/>
      <c r="E882" s="1"/>
      <c r="P882" s="1"/>
    </row>
    <row r="883">
      <c r="A883" s="1"/>
      <c r="C883" s="1"/>
      <c r="D883" s="1"/>
      <c r="E883" s="1"/>
      <c r="P883" s="1"/>
    </row>
    <row r="884">
      <c r="A884" s="1"/>
      <c r="C884" s="1"/>
      <c r="D884" s="1"/>
      <c r="E884" s="1"/>
      <c r="P884" s="1"/>
    </row>
    <row r="885">
      <c r="A885" s="1"/>
      <c r="C885" s="1"/>
      <c r="D885" s="1"/>
      <c r="E885" s="1"/>
      <c r="P885" s="1"/>
    </row>
    <row r="886">
      <c r="A886" s="1"/>
      <c r="C886" s="1"/>
      <c r="D886" s="1"/>
      <c r="E886" s="1"/>
      <c r="P886" s="1"/>
    </row>
    <row r="887">
      <c r="A887" s="1"/>
      <c r="C887" s="1"/>
      <c r="D887" s="1"/>
      <c r="E887" s="1"/>
      <c r="P887" s="1"/>
    </row>
    <row r="888">
      <c r="A888" s="1"/>
      <c r="C888" s="1"/>
      <c r="D888" s="1"/>
      <c r="E888" s="1"/>
      <c r="P888" s="1"/>
    </row>
    <row r="889">
      <c r="A889" s="1"/>
      <c r="C889" s="1"/>
      <c r="D889" s="1"/>
      <c r="E889" s="1"/>
      <c r="P889" s="1"/>
    </row>
    <row r="890">
      <c r="A890" s="1"/>
      <c r="C890" s="1"/>
      <c r="D890" s="1"/>
      <c r="E890" s="1"/>
      <c r="P890" s="1"/>
    </row>
    <row r="891">
      <c r="A891" s="1"/>
      <c r="C891" s="1"/>
      <c r="D891" s="1"/>
      <c r="E891" s="1"/>
      <c r="P891" s="1"/>
    </row>
    <row r="892">
      <c r="A892" s="1"/>
      <c r="C892" s="1"/>
      <c r="D892" s="1"/>
      <c r="E892" s="1"/>
      <c r="P892" s="1"/>
    </row>
    <row r="893">
      <c r="A893" s="1"/>
      <c r="C893" s="1"/>
      <c r="D893" s="1"/>
      <c r="E893" s="1"/>
      <c r="P893" s="1"/>
    </row>
    <row r="894">
      <c r="A894" s="1"/>
      <c r="C894" s="1"/>
      <c r="D894" s="1"/>
      <c r="E894" s="1"/>
      <c r="P894" s="1"/>
    </row>
    <row r="895">
      <c r="A895" s="1"/>
      <c r="C895" s="1"/>
      <c r="D895" s="1"/>
      <c r="E895" s="1"/>
      <c r="P895" s="1"/>
    </row>
    <row r="896">
      <c r="A896" s="1"/>
      <c r="C896" s="1"/>
      <c r="D896" s="1"/>
      <c r="E896" s="1"/>
      <c r="P896" s="1"/>
    </row>
    <row r="897">
      <c r="A897" s="1"/>
      <c r="C897" s="1"/>
      <c r="D897" s="1"/>
      <c r="E897" s="1"/>
      <c r="P897" s="1"/>
    </row>
    <row r="898">
      <c r="A898" s="1"/>
      <c r="C898" s="1"/>
      <c r="D898" s="1"/>
      <c r="E898" s="1"/>
      <c r="P898" s="1"/>
    </row>
    <row r="899">
      <c r="A899" s="1"/>
      <c r="C899" s="1"/>
      <c r="D899" s="1"/>
      <c r="E899" s="1"/>
      <c r="P899" s="1"/>
    </row>
    <row r="900">
      <c r="A900" s="1"/>
      <c r="C900" s="1"/>
      <c r="D900" s="1"/>
      <c r="E900" s="1"/>
      <c r="P900" s="1"/>
    </row>
    <row r="901">
      <c r="A901" s="1"/>
      <c r="C901" s="1"/>
      <c r="D901" s="1"/>
      <c r="E901" s="1"/>
      <c r="P901" s="1"/>
    </row>
    <row r="902">
      <c r="A902" s="1"/>
      <c r="C902" s="1"/>
      <c r="D902" s="1"/>
      <c r="E902" s="1"/>
      <c r="P902" s="1"/>
    </row>
    <row r="903">
      <c r="A903" s="1"/>
      <c r="C903" s="1"/>
      <c r="D903" s="1"/>
      <c r="E903" s="1"/>
      <c r="P903" s="1"/>
    </row>
    <row r="904">
      <c r="A904" s="1"/>
      <c r="C904" s="1"/>
      <c r="D904" s="1"/>
      <c r="E904" s="1"/>
      <c r="P904" s="1"/>
    </row>
    <row r="905">
      <c r="A905" s="1"/>
      <c r="C905" s="1"/>
      <c r="D905" s="1"/>
      <c r="E905" s="1"/>
      <c r="P905" s="1"/>
    </row>
    <row r="906">
      <c r="A906" s="1"/>
      <c r="C906" s="1"/>
      <c r="D906" s="1"/>
      <c r="E906" s="1"/>
      <c r="P906" s="1"/>
    </row>
    <row r="907">
      <c r="A907" s="1"/>
      <c r="C907" s="1"/>
      <c r="D907" s="1"/>
      <c r="E907" s="1"/>
      <c r="P907" s="1"/>
    </row>
    <row r="908">
      <c r="A908" s="1"/>
      <c r="C908" s="1"/>
      <c r="D908" s="1"/>
      <c r="E908" s="1"/>
      <c r="P908" s="1"/>
    </row>
    <row r="909">
      <c r="A909" s="1"/>
      <c r="C909" s="1"/>
      <c r="D909" s="1"/>
      <c r="E909" s="1"/>
      <c r="P909" s="1"/>
    </row>
    <row r="910">
      <c r="A910" s="1"/>
      <c r="C910" s="1"/>
      <c r="D910" s="1"/>
      <c r="E910" s="1"/>
      <c r="P910" s="1"/>
    </row>
    <row r="911">
      <c r="A911" s="1"/>
      <c r="C911" s="1"/>
      <c r="D911" s="1"/>
      <c r="E911" s="1"/>
      <c r="P911" s="1"/>
    </row>
    <row r="912">
      <c r="A912" s="1"/>
      <c r="C912" s="1"/>
      <c r="D912" s="1"/>
      <c r="E912" s="1"/>
      <c r="P912" s="1"/>
    </row>
    <row r="913">
      <c r="A913" s="1"/>
      <c r="C913" s="1"/>
      <c r="D913" s="1"/>
      <c r="E913" s="1"/>
      <c r="P913" s="1"/>
    </row>
    <row r="914">
      <c r="A914" s="1"/>
      <c r="C914" s="1"/>
      <c r="D914" s="1"/>
      <c r="E914" s="1"/>
      <c r="P914" s="1"/>
    </row>
    <row r="915">
      <c r="A915" s="1"/>
      <c r="C915" s="1"/>
      <c r="D915" s="1"/>
      <c r="E915" s="1"/>
      <c r="P915" s="1"/>
    </row>
    <row r="916">
      <c r="A916" s="1"/>
      <c r="C916" s="1"/>
      <c r="D916" s="1"/>
      <c r="E916" s="1"/>
      <c r="P916" s="1"/>
    </row>
    <row r="917">
      <c r="A917" s="1"/>
      <c r="C917" s="1"/>
      <c r="D917" s="1"/>
      <c r="E917" s="1"/>
      <c r="P917" s="1"/>
    </row>
    <row r="918">
      <c r="A918" s="1"/>
      <c r="C918" s="1"/>
      <c r="D918" s="1"/>
      <c r="E918" s="1"/>
      <c r="P918" s="1"/>
    </row>
    <row r="919">
      <c r="A919" s="1"/>
      <c r="C919" s="1"/>
      <c r="D919" s="1"/>
      <c r="E919" s="1"/>
      <c r="P919" s="1"/>
    </row>
    <row r="920">
      <c r="A920" s="1"/>
      <c r="C920" s="1"/>
      <c r="D920" s="1"/>
      <c r="E920" s="1"/>
      <c r="P920" s="1"/>
    </row>
    <row r="921">
      <c r="A921" s="1"/>
      <c r="C921" s="1"/>
      <c r="D921" s="1"/>
      <c r="E921" s="1"/>
      <c r="P921" s="1"/>
    </row>
    <row r="922">
      <c r="A922" s="1"/>
      <c r="C922" s="1"/>
      <c r="D922" s="1"/>
      <c r="E922" s="1"/>
      <c r="P922" s="1"/>
    </row>
    <row r="923">
      <c r="A923" s="1"/>
      <c r="C923" s="1"/>
      <c r="D923" s="1"/>
      <c r="E923" s="1"/>
      <c r="P923" s="1"/>
    </row>
    <row r="924">
      <c r="A924" s="1"/>
      <c r="C924" s="1"/>
      <c r="D924" s="1"/>
      <c r="E924" s="1"/>
      <c r="P924" s="1"/>
    </row>
    <row r="925">
      <c r="A925" s="1"/>
      <c r="C925" s="1"/>
      <c r="D925" s="1"/>
      <c r="E925" s="1"/>
      <c r="P925" s="1"/>
    </row>
    <row r="926">
      <c r="A926" s="1"/>
      <c r="C926" s="1"/>
      <c r="D926" s="1"/>
      <c r="E926" s="1"/>
      <c r="P926" s="1"/>
    </row>
    <row r="927">
      <c r="A927" s="1"/>
      <c r="C927" s="1"/>
      <c r="D927" s="1"/>
      <c r="E927" s="1"/>
      <c r="P927" s="1"/>
    </row>
    <row r="928">
      <c r="A928" s="1"/>
      <c r="C928" s="1"/>
      <c r="D928" s="1"/>
      <c r="E928" s="1"/>
      <c r="P928" s="1"/>
    </row>
    <row r="929">
      <c r="A929" s="1"/>
      <c r="C929" s="1"/>
      <c r="D929" s="1"/>
      <c r="E929" s="1"/>
      <c r="P929" s="1"/>
    </row>
    <row r="930">
      <c r="A930" s="1"/>
      <c r="C930" s="1"/>
      <c r="D930" s="1"/>
      <c r="E930" s="1"/>
      <c r="P930" s="1"/>
    </row>
    <row r="931">
      <c r="A931" s="1"/>
      <c r="C931" s="1"/>
      <c r="D931" s="1"/>
      <c r="E931" s="1"/>
      <c r="P931" s="1"/>
    </row>
    <row r="932">
      <c r="A932" s="1"/>
      <c r="C932" s="1"/>
      <c r="D932" s="1"/>
      <c r="E932" s="1"/>
      <c r="P932" s="1"/>
    </row>
    <row r="933">
      <c r="A933" s="1"/>
      <c r="C933" s="1"/>
      <c r="D933" s="1"/>
      <c r="E933" s="1"/>
      <c r="P933" s="1"/>
    </row>
    <row r="934">
      <c r="A934" s="1"/>
      <c r="C934" s="1"/>
      <c r="D934" s="1"/>
      <c r="E934" s="1"/>
      <c r="P934" s="1"/>
    </row>
    <row r="935">
      <c r="A935" s="1"/>
      <c r="C935" s="1"/>
      <c r="D935" s="1"/>
      <c r="E935" s="1"/>
      <c r="P935" s="1"/>
    </row>
    <row r="936">
      <c r="A936" s="1"/>
      <c r="C936" s="1"/>
      <c r="D936" s="1"/>
      <c r="E936" s="1"/>
      <c r="P936" s="1"/>
    </row>
    <row r="937">
      <c r="A937" s="1"/>
      <c r="C937" s="1"/>
      <c r="D937" s="1"/>
      <c r="E937" s="1"/>
      <c r="P937" s="1"/>
    </row>
    <row r="938">
      <c r="A938" s="1"/>
      <c r="C938" s="1"/>
      <c r="D938" s="1"/>
      <c r="E938" s="1"/>
      <c r="P938" s="1"/>
    </row>
    <row r="939">
      <c r="A939" s="1"/>
      <c r="C939" s="1"/>
      <c r="D939" s="1"/>
      <c r="E939" s="1"/>
      <c r="P939" s="1"/>
    </row>
    <row r="940">
      <c r="A940" s="1"/>
      <c r="C940" s="1"/>
      <c r="D940" s="1"/>
      <c r="E940" s="1"/>
      <c r="P940" s="1"/>
    </row>
    <row r="941">
      <c r="A941" s="1"/>
      <c r="C941" s="1"/>
      <c r="D941" s="1"/>
      <c r="E941" s="1"/>
      <c r="P941" s="1"/>
    </row>
    <row r="942">
      <c r="A942" s="1"/>
      <c r="C942" s="1"/>
      <c r="D942" s="1"/>
      <c r="E942" s="1"/>
      <c r="P942" s="1"/>
    </row>
    <row r="943">
      <c r="A943" s="1"/>
      <c r="C943" s="1"/>
      <c r="D943" s="1"/>
      <c r="E943" s="1"/>
      <c r="P943" s="1"/>
    </row>
    <row r="944">
      <c r="A944" s="1"/>
      <c r="C944" s="1"/>
      <c r="D944" s="1"/>
      <c r="E944" s="1"/>
      <c r="P944" s="1"/>
    </row>
    <row r="945">
      <c r="A945" s="1"/>
      <c r="C945" s="1"/>
      <c r="D945" s="1"/>
      <c r="E945" s="1"/>
      <c r="P945" s="1"/>
    </row>
    <row r="946">
      <c r="A946" s="1"/>
      <c r="C946" s="1"/>
      <c r="D946" s="1"/>
      <c r="E946" s="1"/>
      <c r="P946" s="1"/>
    </row>
    <row r="947">
      <c r="A947" s="1"/>
      <c r="C947" s="1"/>
      <c r="D947" s="1"/>
      <c r="E947" s="1"/>
      <c r="P947" s="1"/>
    </row>
    <row r="948">
      <c r="A948" s="1"/>
      <c r="C948" s="1"/>
      <c r="D948" s="1"/>
      <c r="E948" s="1"/>
      <c r="P948" s="1"/>
    </row>
    <row r="949">
      <c r="A949" s="1"/>
      <c r="C949" s="1"/>
      <c r="D949" s="1"/>
      <c r="E949" s="1"/>
      <c r="P949" s="1"/>
    </row>
    <row r="950">
      <c r="A950" s="1"/>
      <c r="C950" s="1"/>
      <c r="D950" s="1"/>
      <c r="E950" s="1"/>
      <c r="P950" s="1"/>
    </row>
    <row r="951">
      <c r="A951" s="1"/>
      <c r="C951" s="1"/>
      <c r="D951" s="1"/>
      <c r="E951" s="1"/>
      <c r="P951" s="1"/>
    </row>
    <row r="952">
      <c r="A952" s="1"/>
      <c r="C952" s="1"/>
      <c r="D952" s="1"/>
      <c r="E952" s="1"/>
      <c r="P952" s="1"/>
    </row>
    <row r="953">
      <c r="A953" s="1"/>
      <c r="C953" s="1"/>
      <c r="D953" s="1"/>
      <c r="E953" s="1"/>
      <c r="P953" s="1"/>
    </row>
    <row r="954">
      <c r="A954" s="1"/>
      <c r="C954" s="1"/>
      <c r="D954" s="1"/>
      <c r="E954" s="1"/>
      <c r="P954" s="1"/>
    </row>
    <row r="955">
      <c r="A955" s="1"/>
      <c r="C955" s="1"/>
      <c r="D955" s="1"/>
      <c r="E955" s="1"/>
      <c r="P955" s="1"/>
    </row>
    <row r="956">
      <c r="A956" s="1"/>
      <c r="C956" s="1"/>
      <c r="D956" s="1"/>
      <c r="E956" s="1"/>
      <c r="P956" s="1"/>
    </row>
    <row r="957">
      <c r="A957" s="1"/>
      <c r="C957" s="1"/>
      <c r="D957" s="1"/>
      <c r="E957" s="1"/>
      <c r="P957" s="1"/>
    </row>
    <row r="958">
      <c r="A958" s="1"/>
      <c r="C958" s="1"/>
      <c r="D958" s="1"/>
      <c r="E958" s="1"/>
      <c r="P958" s="1"/>
    </row>
    <row r="959">
      <c r="A959" s="1"/>
      <c r="C959" s="1"/>
      <c r="D959" s="1"/>
      <c r="E959" s="1"/>
      <c r="P959" s="1"/>
    </row>
    <row r="960">
      <c r="A960" s="1"/>
      <c r="C960" s="1"/>
      <c r="D960" s="1"/>
      <c r="E960" s="1"/>
      <c r="P960" s="1"/>
    </row>
    <row r="961">
      <c r="A961" s="1"/>
      <c r="C961" s="1"/>
      <c r="D961" s="1"/>
      <c r="E961" s="1"/>
      <c r="P961" s="1"/>
    </row>
    <row r="962">
      <c r="A962" s="1"/>
      <c r="C962" s="1"/>
      <c r="D962" s="1"/>
      <c r="E962" s="1"/>
      <c r="P962" s="1"/>
    </row>
    <row r="963">
      <c r="A963" s="1"/>
      <c r="C963" s="1"/>
      <c r="D963" s="1"/>
      <c r="E963" s="1"/>
      <c r="P963" s="1"/>
    </row>
    <row r="964">
      <c r="A964" s="1"/>
      <c r="C964" s="1"/>
      <c r="D964" s="1"/>
      <c r="E964" s="1"/>
      <c r="P964" s="1"/>
    </row>
    <row r="965">
      <c r="A965" s="1"/>
      <c r="C965" s="1"/>
      <c r="D965" s="1"/>
      <c r="E965" s="1"/>
      <c r="P965" s="1"/>
    </row>
    <row r="966">
      <c r="A966" s="1"/>
      <c r="C966" s="1"/>
      <c r="D966" s="1"/>
      <c r="E966" s="1"/>
      <c r="P966" s="1"/>
    </row>
    <row r="967">
      <c r="A967" s="1"/>
      <c r="C967" s="1"/>
      <c r="D967" s="1"/>
      <c r="E967" s="1"/>
      <c r="P967" s="1"/>
    </row>
    <row r="968">
      <c r="A968" s="1"/>
      <c r="C968" s="1"/>
      <c r="D968" s="1"/>
      <c r="E968" s="1"/>
      <c r="P968" s="1"/>
    </row>
    <row r="969">
      <c r="A969" s="1"/>
      <c r="C969" s="1"/>
      <c r="D969" s="1"/>
      <c r="E969" s="1"/>
      <c r="P969" s="1"/>
    </row>
    <row r="970">
      <c r="A970" s="1"/>
      <c r="C970" s="1"/>
      <c r="D970" s="1"/>
      <c r="E970" s="1"/>
      <c r="P970" s="1"/>
    </row>
    <row r="971">
      <c r="A971" s="1"/>
      <c r="C971" s="1"/>
      <c r="D971" s="1"/>
      <c r="E971" s="1"/>
      <c r="P971" s="1"/>
    </row>
    <row r="972">
      <c r="A972" s="1"/>
      <c r="C972" s="1"/>
      <c r="D972" s="1"/>
      <c r="E972" s="1"/>
      <c r="P972" s="1"/>
    </row>
    <row r="973">
      <c r="A973" s="1"/>
      <c r="C973" s="1"/>
      <c r="D973" s="1"/>
      <c r="E973" s="1"/>
      <c r="P973" s="1"/>
    </row>
    <row r="974">
      <c r="A974" s="1"/>
      <c r="C974" s="1"/>
      <c r="D974" s="1"/>
      <c r="E974" s="1"/>
      <c r="P974" s="1"/>
    </row>
    <row r="975">
      <c r="A975" s="1"/>
      <c r="C975" s="1"/>
      <c r="D975" s="1"/>
      <c r="E975" s="1"/>
      <c r="P975" s="1"/>
    </row>
    <row r="976">
      <c r="A976" s="1"/>
      <c r="C976" s="1"/>
      <c r="D976" s="1"/>
      <c r="E976" s="1"/>
      <c r="P976" s="1"/>
    </row>
    <row r="977">
      <c r="A977" s="1"/>
      <c r="C977" s="1"/>
      <c r="D977" s="1"/>
      <c r="E977" s="1"/>
      <c r="P977" s="1"/>
    </row>
    <row r="978">
      <c r="A978" s="1"/>
      <c r="C978" s="1"/>
      <c r="D978" s="1"/>
      <c r="E978" s="1"/>
      <c r="P978" s="1"/>
    </row>
    <row r="979">
      <c r="A979" s="1"/>
      <c r="C979" s="1"/>
      <c r="D979" s="1"/>
      <c r="E979" s="1"/>
      <c r="P979" s="1"/>
    </row>
    <row r="980">
      <c r="A980" s="1"/>
      <c r="C980" s="1"/>
      <c r="D980" s="1"/>
      <c r="E980" s="1"/>
      <c r="P980" s="1"/>
    </row>
    <row r="981">
      <c r="A981" s="1"/>
      <c r="C981" s="1"/>
      <c r="D981" s="1"/>
      <c r="E981" s="1"/>
      <c r="P981" s="1"/>
    </row>
    <row r="982">
      <c r="A982" s="1"/>
      <c r="C982" s="1"/>
      <c r="D982" s="1"/>
      <c r="E982" s="1"/>
      <c r="P982" s="1"/>
    </row>
    <row r="983">
      <c r="A983" s="1"/>
      <c r="C983" s="1"/>
      <c r="D983" s="1"/>
      <c r="E983" s="1"/>
      <c r="P983" s="1"/>
    </row>
    <row r="984">
      <c r="A984" s="1"/>
      <c r="C984" s="1"/>
      <c r="D984" s="1"/>
      <c r="E984" s="1"/>
      <c r="P984" s="1"/>
    </row>
    <row r="985">
      <c r="A985" s="1"/>
      <c r="C985" s="1"/>
      <c r="D985" s="1"/>
      <c r="E985" s="1"/>
      <c r="P985" s="1"/>
    </row>
    <row r="986">
      <c r="A986" s="1"/>
      <c r="C986" s="1"/>
      <c r="D986" s="1"/>
      <c r="E986" s="1"/>
      <c r="P986" s="1"/>
    </row>
    <row r="987">
      <c r="A987" s="1"/>
      <c r="C987" s="1"/>
      <c r="D987" s="1"/>
      <c r="E987" s="1"/>
      <c r="P987" s="1"/>
    </row>
    <row r="988">
      <c r="A988" s="1"/>
      <c r="C988" s="1"/>
      <c r="D988" s="1"/>
      <c r="E988" s="1"/>
      <c r="P988" s="1"/>
    </row>
    <row r="989">
      <c r="A989" s="1"/>
      <c r="C989" s="1"/>
      <c r="D989" s="1"/>
      <c r="E989" s="1"/>
      <c r="P989" s="1"/>
    </row>
    <row r="990">
      <c r="A990" s="1"/>
      <c r="C990" s="1"/>
      <c r="D990" s="1"/>
      <c r="E990" s="1"/>
      <c r="P990" s="1"/>
    </row>
    <row r="991">
      <c r="A991" s="1"/>
      <c r="C991" s="1"/>
      <c r="D991" s="1"/>
      <c r="E991" s="1"/>
      <c r="P991" s="1"/>
    </row>
    <row r="992">
      <c r="A992" s="1"/>
      <c r="C992" s="1"/>
      <c r="D992" s="1"/>
      <c r="E992" s="1"/>
      <c r="P992" s="1"/>
    </row>
    <row r="993">
      <c r="A993" s="1"/>
      <c r="C993" s="1"/>
      <c r="D993" s="1"/>
      <c r="E993" s="1"/>
      <c r="P993" s="1"/>
    </row>
    <row r="994">
      <c r="A994" s="1"/>
      <c r="C994" s="1"/>
      <c r="D994" s="1"/>
      <c r="E994" s="1"/>
      <c r="P994" s="1"/>
    </row>
    <row r="995">
      <c r="A995" s="1"/>
      <c r="C995" s="1"/>
      <c r="D995" s="1"/>
      <c r="E995" s="1"/>
      <c r="P995" s="1"/>
    </row>
    <row r="996">
      <c r="A996" s="1"/>
      <c r="C996" s="1"/>
      <c r="D996" s="1"/>
      <c r="E996" s="1"/>
      <c r="P996" s="1"/>
    </row>
    <row r="997">
      <c r="A997" s="1"/>
      <c r="C997" s="1"/>
      <c r="D997" s="1"/>
      <c r="E997" s="1"/>
      <c r="P997" s="1"/>
    </row>
    <row r="998">
      <c r="A998" s="1"/>
      <c r="C998" s="1"/>
      <c r="D998" s="1"/>
      <c r="E998" s="1"/>
      <c r="P998" s="1"/>
    </row>
    <row r="999">
      <c r="A999" s="1"/>
      <c r="C999" s="1"/>
      <c r="D999" s="1"/>
      <c r="E999" s="1"/>
      <c r="P999" s="1"/>
    </row>
    <row r="1000">
      <c r="A1000" s="1"/>
      <c r="C1000" s="1"/>
      <c r="D1000" s="1"/>
      <c r="E1000" s="1"/>
      <c r="P1000" s="1"/>
    </row>
    <row r="1001">
      <c r="A1001" s="1"/>
      <c r="C1001" s="1"/>
      <c r="D1001" s="1"/>
      <c r="E1001" s="1"/>
      <c r="P1001" s="1"/>
    </row>
    <row r="1002">
      <c r="A1002" s="1"/>
      <c r="C1002" s="1"/>
      <c r="D1002" s="1"/>
      <c r="E1002" s="1"/>
      <c r="P1002" s="1"/>
    </row>
    <row r="1003">
      <c r="A1003" s="1"/>
      <c r="C1003" s="1"/>
      <c r="D1003" s="1"/>
      <c r="E1003" s="1"/>
      <c r="P1003" s="1"/>
    </row>
    <row r="1004">
      <c r="A1004" s="1"/>
      <c r="C1004" s="1"/>
      <c r="D1004" s="1"/>
      <c r="E1004" s="1"/>
      <c r="P1004" s="1"/>
    </row>
    <row r="1005">
      <c r="A1005" s="1"/>
      <c r="C1005" s="1"/>
      <c r="D1005" s="1"/>
      <c r="E1005" s="1"/>
      <c r="P1005" s="1"/>
    </row>
    <row r="1006">
      <c r="A1006" s="1"/>
      <c r="C1006" s="1"/>
      <c r="D1006" s="1"/>
      <c r="E1006" s="1"/>
      <c r="P1006" s="1"/>
    </row>
    <row r="1007">
      <c r="A1007" s="1"/>
      <c r="C1007" s="1"/>
      <c r="D1007" s="1"/>
      <c r="E1007" s="1"/>
      <c r="P1007" s="1"/>
    </row>
    <row r="1008">
      <c r="A1008" s="1"/>
      <c r="C1008" s="1"/>
      <c r="D1008" s="1"/>
      <c r="E1008" s="1"/>
      <c r="P1008" s="1"/>
    </row>
    <row r="1009">
      <c r="A1009" s="1"/>
      <c r="C1009" s="1"/>
      <c r="D1009" s="1"/>
      <c r="E1009" s="1"/>
      <c r="P1009" s="1"/>
    </row>
    <row r="1010">
      <c r="A1010" s="1"/>
      <c r="C1010" s="1"/>
      <c r="D1010" s="1"/>
      <c r="E1010" s="1"/>
      <c r="P1010" s="1"/>
    </row>
    <row r="1011">
      <c r="A1011" s="1"/>
      <c r="C1011" s="1"/>
      <c r="D1011" s="1"/>
      <c r="E1011" s="1"/>
      <c r="P1011" s="1"/>
    </row>
    <row r="1012">
      <c r="A1012" s="1"/>
      <c r="C1012" s="1"/>
      <c r="D1012" s="1"/>
      <c r="E1012" s="1"/>
      <c r="P1012" s="1"/>
    </row>
    <row r="1013">
      <c r="A1013" s="1"/>
      <c r="C1013" s="1"/>
      <c r="D1013" s="1"/>
      <c r="E1013" s="1"/>
      <c r="P1013" s="1"/>
    </row>
    <row r="1014">
      <c r="A1014" s="1"/>
      <c r="C1014" s="1"/>
      <c r="D1014" s="1"/>
      <c r="E1014" s="1"/>
      <c r="P1014" s="1"/>
    </row>
    <row r="1015">
      <c r="A1015" s="1"/>
      <c r="C1015" s="1"/>
      <c r="D1015" s="1"/>
      <c r="E1015" s="1"/>
      <c r="P1015" s="1"/>
    </row>
  </sheetData>
  <mergeCells count="8">
    <mergeCell ref="A1:J1"/>
    <mergeCell ref="A3:H3"/>
    <mergeCell ref="A4:H4"/>
    <mergeCell ref="A5:H5"/>
    <mergeCell ref="A7:H7"/>
    <mergeCell ref="A8:H8"/>
    <mergeCell ref="F10:H10"/>
    <mergeCell ref="A11:B11"/>
  </mergeCells>
  <dataValidations>
    <dataValidation type="list" allowBlank="1" showErrorMessage="1" sqref="B17:B60">
      <formula1>'2NDSORTEDL'!$B$2:$B1015</formula1>
    </dataValidation>
  </dataValidations>
  <hyperlinks>
    <hyperlink r:id="rId1" ref="A16"/>
  </hyperlinks>
  <printOptions horizontalCentered="1"/>
  <pageMargins bottom="0.791476097829298" footer="0.0" header="0.0" left="0.25" right="0.25" top="0.0"/>
  <pageSetup paperSize="9" cellComments="atEnd" orientation="portrait" pageOrder="overThenDown"/>
  <drawing r:id="rId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cols>
    <col customWidth="1" min="1" max="1" width="7.25"/>
    <col customWidth="1" min="2" max="2" width="34.13"/>
    <col collapsed="1" customWidth="1" min="3" max="3" width="12.63"/>
    <col customWidth="1" hidden="1" min="4" max="4" width="9.75" outlineLevel="1"/>
    <col customWidth="1" min="5" max="5" width="4.75"/>
    <col customWidth="1" min="6" max="6" width="5.75"/>
    <col customWidth="1" min="7" max="7" width="5.13"/>
    <col collapsed="1" customWidth="1" min="8" max="8" width="8.38"/>
    <col customWidth="1" hidden="1" min="9" max="9" width="10.5" outlineLevel="1"/>
    <col customWidth="1" hidden="1" min="10" max="10" width="8.38" outlineLevel="1"/>
    <col customWidth="1" hidden="1" min="11" max="11" width="3.88" outlineLevel="1"/>
    <col hidden="1" min="12" max="12" width="12.63" outlineLevel="1"/>
    <col customWidth="1" hidden="1" min="13" max="13" width="7.38" outlineLevel="1"/>
    <col hidden="1" min="14" max="15" width="12.63" outlineLevel="1"/>
    <col customWidth="1" hidden="1" min="16" max="16" width="8.5" outlineLevel="1"/>
    <col hidden="1" min="17" max="33" width="12.63" outlineLevel="1"/>
    <col customWidth="1" min="34" max="34" width="5.13"/>
  </cols>
  <sheetData>
    <row r="1" ht="64.5" customHeight="1">
      <c r="A1" s="238"/>
      <c r="N1" s="238">
        <v>10.0</v>
      </c>
      <c r="O1" s="238"/>
      <c r="P1" s="238"/>
      <c r="Q1" s="238">
        <v>2.0</v>
      </c>
      <c r="R1" s="238"/>
      <c r="S1" s="238"/>
      <c r="T1" s="238"/>
      <c r="U1" s="238"/>
      <c r="V1" s="238">
        <v>10.0</v>
      </c>
      <c r="W1" s="238"/>
      <c r="X1" s="238"/>
      <c r="Y1" s="238"/>
      <c r="Z1" s="238"/>
      <c r="AA1" s="238"/>
      <c r="AB1" s="238">
        <v>15.0</v>
      </c>
      <c r="AC1" s="238"/>
      <c r="AD1" s="238"/>
      <c r="AE1" s="238"/>
      <c r="AF1" s="238"/>
      <c r="AG1" s="238"/>
      <c r="AH1" s="238"/>
    </row>
    <row r="2">
      <c r="A2" s="264"/>
      <c r="B2" s="251"/>
      <c r="C2" s="251"/>
      <c r="D2" s="265"/>
      <c r="E2" s="265"/>
      <c r="F2" s="265"/>
      <c r="G2" s="265"/>
      <c r="H2" s="265"/>
      <c r="I2" s="265"/>
      <c r="J2" s="251"/>
      <c r="K2" s="242"/>
      <c r="L2" s="242"/>
      <c r="M2" s="242"/>
      <c r="N2" s="250"/>
      <c r="O2" s="250"/>
      <c r="P2" s="251"/>
      <c r="Q2" s="250"/>
      <c r="R2" s="250"/>
      <c r="S2" s="250"/>
      <c r="T2" s="242"/>
      <c r="U2" s="242"/>
      <c r="V2" s="250"/>
      <c r="W2" s="251"/>
      <c r="X2" s="250"/>
      <c r="Y2" s="250"/>
      <c r="Z2" s="250"/>
      <c r="AA2" s="242"/>
      <c r="AB2" s="250"/>
      <c r="AC2" s="251"/>
      <c r="AD2" s="250"/>
      <c r="AE2" s="250"/>
      <c r="AF2" s="250"/>
      <c r="AG2" s="250"/>
      <c r="AH2" s="250"/>
    </row>
    <row r="3">
      <c r="A3" s="281" t="s">
        <v>7444</v>
      </c>
      <c r="I3" s="265"/>
      <c r="J3" s="251"/>
      <c r="K3" s="242"/>
      <c r="L3" s="242"/>
      <c r="M3" s="242"/>
      <c r="N3" s="250"/>
      <c r="O3" s="250"/>
      <c r="P3" s="251"/>
      <c r="Q3" s="250"/>
      <c r="R3" s="250"/>
      <c r="S3" s="250"/>
      <c r="T3" s="242"/>
      <c r="U3" s="242"/>
      <c r="V3" s="250"/>
      <c r="W3" s="251"/>
      <c r="X3" s="250"/>
      <c r="Y3" s="250"/>
      <c r="Z3" s="250"/>
      <c r="AA3" s="242"/>
      <c r="AB3" s="250"/>
      <c r="AC3" s="251"/>
      <c r="AD3" s="250"/>
      <c r="AE3" s="250"/>
      <c r="AF3" s="250"/>
      <c r="AG3" s="250"/>
      <c r="AH3" s="250"/>
    </row>
    <row r="4" ht="21.75" customHeight="1">
      <c r="A4" s="282" t="s">
        <v>7445</v>
      </c>
      <c r="B4" s="283"/>
      <c r="C4" s="283"/>
      <c r="D4" s="283"/>
      <c r="E4" s="283"/>
      <c r="F4" s="283"/>
      <c r="G4" s="283"/>
      <c r="H4" s="283"/>
      <c r="I4" s="265"/>
      <c r="J4" s="251"/>
      <c r="K4" s="242"/>
      <c r="L4" s="242"/>
      <c r="M4" s="242"/>
      <c r="N4" s="250"/>
      <c r="O4" s="250"/>
      <c r="P4" s="251"/>
      <c r="Q4" s="250"/>
      <c r="R4" s="250"/>
      <c r="S4" s="250"/>
      <c r="T4" s="242"/>
      <c r="U4" s="242"/>
      <c r="V4" s="250"/>
      <c r="W4" s="251"/>
      <c r="X4" s="250"/>
      <c r="Y4" s="250"/>
      <c r="Z4" s="250"/>
      <c r="AA4" s="242"/>
      <c r="AB4" s="250"/>
      <c r="AC4" s="251"/>
      <c r="AD4" s="250"/>
      <c r="AE4" s="250"/>
      <c r="AF4" s="250"/>
      <c r="AG4" s="250"/>
      <c r="AH4" s="284"/>
    </row>
    <row r="5">
      <c r="A5" s="285" t="s">
        <v>7446</v>
      </c>
      <c r="I5" s="265"/>
      <c r="J5" s="251"/>
      <c r="K5" s="242"/>
      <c r="L5" s="242"/>
      <c r="M5" s="242"/>
      <c r="N5" s="250"/>
      <c r="O5" s="250"/>
      <c r="P5" s="251"/>
      <c r="Q5" s="250"/>
      <c r="R5" s="250"/>
      <c r="S5" s="250"/>
      <c r="T5" s="242"/>
      <c r="U5" s="242"/>
      <c r="V5" s="250"/>
      <c r="W5" s="251"/>
      <c r="X5" s="250"/>
      <c r="Y5" s="250"/>
      <c r="Z5" s="250"/>
      <c r="AA5" s="242"/>
      <c r="AB5" s="250"/>
      <c r="AC5" s="251"/>
      <c r="AD5" s="250"/>
      <c r="AE5" s="250"/>
      <c r="AF5" s="250"/>
      <c r="AG5" s="250"/>
      <c r="AH5" s="250"/>
    </row>
    <row r="6" ht="6.0" customHeight="1">
      <c r="A6" s="264"/>
      <c r="B6" s="251"/>
      <c r="C6" s="251"/>
      <c r="D6" s="265"/>
      <c r="E6" s="265"/>
      <c r="F6" s="265"/>
      <c r="G6" s="265"/>
      <c r="H6" s="265"/>
      <c r="I6" s="265"/>
      <c r="J6" s="251"/>
      <c r="K6" s="242"/>
      <c r="L6" s="242"/>
      <c r="M6" s="242"/>
      <c r="N6" s="250"/>
      <c r="O6" s="250"/>
      <c r="P6" s="251"/>
      <c r="Q6" s="250"/>
      <c r="R6" s="250"/>
      <c r="S6" s="250"/>
      <c r="T6" s="242"/>
      <c r="U6" s="242"/>
      <c r="V6" s="250"/>
      <c r="W6" s="251"/>
      <c r="X6" s="250"/>
      <c r="Y6" s="250"/>
      <c r="Z6" s="250"/>
      <c r="AA6" s="242"/>
      <c r="AB6" s="250"/>
      <c r="AC6" s="251"/>
      <c r="AD6" s="250"/>
      <c r="AE6" s="250"/>
      <c r="AF6" s="250"/>
      <c r="AG6" s="250"/>
      <c r="AH6" s="250"/>
    </row>
    <row r="7" ht="6.0" customHeight="1">
      <c r="A7" s="319"/>
      <c r="B7" s="290"/>
      <c r="C7" s="290"/>
      <c r="D7" s="290"/>
      <c r="E7" s="290"/>
      <c r="F7" s="290"/>
      <c r="G7" s="290"/>
      <c r="H7" s="290"/>
      <c r="I7" s="265"/>
      <c r="J7" s="251"/>
      <c r="K7" s="242"/>
      <c r="L7" s="242"/>
      <c r="M7" s="242"/>
      <c r="N7" s="250"/>
      <c r="O7" s="250"/>
      <c r="P7" s="251"/>
      <c r="Q7" s="250"/>
      <c r="R7" s="250"/>
      <c r="S7" s="250"/>
      <c r="T7" s="242"/>
      <c r="U7" s="242"/>
      <c r="V7" s="250"/>
      <c r="W7" s="251"/>
      <c r="X7" s="250"/>
      <c r="Y7" s="250"/>
      <c r="Z7" s="250"/>
      <c r="AA7" s="242"/>
      <c r="AB7" s="250"/>
      <c r="AC7" s="251"/>
      <c r="AD7" s="250"/>
      <c r="AE7" s="250"/>
      <c r="AF7" s="250"/>
      <c r="AG7" s="250"/>
      <c r="AH7" s="291"/>
    </row>
    <row r="8">
      <c r="A8" s="336" t="s">
        <v>7450</v>
      </c>
      <c r="B8" s="97"/>
      <c r="C8" s="97"/>
      <c r="D8" s="97"/>
      <c r="E8" s="97"/>
      <c r="F8" s="97"/>
      <c r="G8" s="97"/>
      <c r="H8" s="97"/>
      <c r="I8" s="265"/>
      <c r="J8" s="251"/>
      <c r="K8" s="242"/>
      <c r="L8" s="242"/>
      <c r="M8" s="242"/>
      <c r="N8" s="250"/>
      <c r="O8" s="250"/>
      <c r="P8" s="251"/>
      <c r="Q8" s="250"/>
      <c r="R8" s="250"/>
      <c r="S8" s="250"/>
      <c r="T8" s="242"/>
      <c r="U8" s="242"/>
      <c r="V8" s="250"/>
      <c r="W8" s="251"/>
      <c r="X8" s="250"/>
      <c r="Y8" s="250"/>
      <c r="Z8" s="250"/>
      <c r="AA8" s="242"/>
      <c r="AB8" s="250"/>
      <c r="AC8" s="251"/>
      <c r="AD8" s="250"/>
      <c r="AE8" s="250"/>
      <c r="AF8" s="250"/>
      <c r="AG8" s="250"/>
      <c r="AH8" s="316"/>
    </row>
    <row r="9">
      <c r="A9" s="264"/>
      <c r="B9" s="251"/>
      <c r="C9" s="251"/>
      <c r="D9" s="265"/>
      <c r="E9" s="265"/>
      <c r="F9" s="265"/>
      <c r="G9" s="265"/>
      <c r="H9" s="265"/>
      <c r="I9" s="265"/>
      <c r="J9" s="251"/>
      <c r="K9" s="242"/>
      <c r="L9" s="242"/>
      <c r="M9" s="242"/>
      <c r="N9" s="250"/>
      <c r="O9" s="250"/>
      <c r="P9" s="251"/>
      <c r="Q9" s="250"/>
      <c r="R9" s="250"/>
      <c r="S9" s="250"/>
      <c r="T9" s="242"/>
      <c r="U9" s="242"/>
      <c r="V9" s="250"/>
      <c r="W9" s="251"/>
      <c r="X9" s="250"/>
      <c r="Y9" s="250"/>
      <c r="Z9" s="250"/>
      <c r="AA9" s="242"/>
      <c r="AB9" s="250"/>
      <c r="AC9" s="251"/>
      <c r="AD9" s="250"/>
      <c r="AE9" s="250"/>
      <c r="AF9" s="250"/>
      <c r="AG9" s="250"/>
      <c r="AH9" s="250"/>
    </row>
    <row r="10">
      <c r="A10" s="320"/>
      <c r="B10" s="321"/>
      <c r="C10" s="321"/>
      <c r="D10" s="322"/>
      <c r="E10" s="322"/>
      <c r="F10" s="323" t="s">
        <v>7421</v>
      </c>
      <c r="I10" s="265"/>
      <c r="J10" s="251"/>
      <c r="K10" s="242"/>
      <c r="L10" s="242"/>
      <c r="M10" s="242"/>
      <c r="N10" s="250"/>
      <c r="O10" s="250"/>
      <c r="P10" s="251"/>
      <c r="Q10" s="250"/>
      <c r="R10" s="250"/>
      <c r="S10" s="250"/>
      <c r="T10" s="242"/>
      <c r="U10" s="242"/>
      <c r="V10" s="250"/>
      <c r="W10" s="251"/>
      <c r="X10" s="250"/>
      <c r="Y10" s="250"/>
      <c r="Z10" s="250"/>
      <c r="AA10" s="242"/>
      <c r="AB10" s="250"/>
      <c r="AC10" s="251"/>
      <c r="AD10" s="250"/>
      <c r="AE10" s="250"/>
      <c r="AF10" s="250"/>
      <c r="AG10" s="250"/>
      <c r="AH10" s="250"/>
    </row>
    <row r="11">
      <c r="A11" s="324" t="s">
        <v>7422</v>
      </c>
      <c r="C11" s="321"/>
      <c r="D11" s="322"/>
      <c r="E11" s="322"/>
      <c r="F11" s="322"/>
      <c r="G11" s="322"/>
      <c r="H11" s="322"/>
      <c r="I11" s="265"/>
      <c r="J11" s="251"/>
      <c r="K11" s="242"/>
      <c r="L11" s="242"/>
      <c r="M11" s="242"/>
      <c r="N11" s="250"/>
      <c r="O11" s="250"/>
      <c r="P11" s="251"/>
      <c r="Q11" s="250"/>
      <c r="R11" s="250"/>
      <c r="S11" s="250"/>
      <c r="T11" s="242"/>
      <c r="U11" s="242"/>
      <c r="V11" s="250"/>
      <c r="W11" s="251"/>
      <c r="X11" s="250"/>
      <c r="Y11" s="250"/>
      <c r="Z11" s="250"/>
      <c r="AA11" s="242"/>
      <c r="AB11" s="250"/>
      <c r="AC11" s="251"/>
      <c r="AD11" s="250"/>
      <c r="AE11" s="250"/>
      <c r="AF11" s="250"/>
      <c r="AG11" s="250"/>
      <c r="AH11" s="250"/>
    </row>
    <row r="12">
      <c r="A12" s="324" t="s">
        <v>7423</v>
      </c>
      <c r="B12" s="321"/>
      <c r="C12" s="321"/>
      <c r="D12" s="322"/>
      <c r="E12" s="322"/>
      <c r="F12" s="322"/>
      <c r="G12" s="322"/>
      <c r="H12" s="322"/>
      <c r="I12" s="265"/>
      <c r="J12" s="251"/>
      <c r="K12" s="242"/>
      <c r="L12" s="242"/>
      <c r="M12" s="242"/>
      <c r="N12" s="250"/>
      <c r="O12" s="250"/>
      <c r="P12" s="251"/>
      <c r="Q12" s="250"/>
      <c r="R12" s="250"/>
      <c r="S12" s="250"/>
      <c r="T12" s="242"/>
      <c r="U12" s="242"/>
      <c r="V12" s="250"/>
      <c r="W12" s="251"/>
      <c r="X12" s="250"/>
      <c r="Y12" s="250"/>
      <c r="Z12" s="250"/>
      <c r="AA12" s="242"/>
      <c r="AB12" s="250"/>
      <c r="AC12" s="251"/>
      <c r="AD12" s="250"/>
      <c r="AE12" s="250"/>
      <c r="AF12" s="250"/>
      <c r="AG12" s="250"/>
      <c r="AH12" s="250"/>
    </row>
    <row r="13">
      <c r="A13" s="324" t="s">
        <v>7424</v>
      </c>
      <c r="B13" s="321"/>
      <c r="C13" s="321"/>
      <c r="D13" s="322"/>
      <c r="E13" s="322"/>
      <c r="F13" s="322"/>
      <c r="G13" s="322"/>
      <c r="H13" s="322"/>
      <c r="I13" s="265"/>
      <c r="J13" s="251"/>
      <c r="K13" s="242"/>
      <c r="L13" s="242"/>
      <c r="M13" s="242"/>
      <c r="N13" s="250"/>
      <c r="O13" s="250"/>
      <c r="P13" s="251"/>
      <c r="Q13" s="250"/>
      <c r="R13" s="250"/>
      <c r="S13" s="250"/>
      <c r="T13" s="242"/>
      <c r="U13" s="242"/>
      <c r="V13" s="250"/>
      <c r="W13" s="251"/>
      <c r="X13" s="250"/>
      <c r="Y13" s="250"/>
      <c r="Z13" s="250"/>
      <c r="AA13" s="242"/>
      <c r="AB13" s="250"/>
      <c r="AC13" s="251"/>
      <c r="AD13" s="250"/>
      <c r="AE13" s="250"/>
      <c r="AF13" s="250"/>
      <c r="AG13" s="250"/>
      <c r="AH13" s="250"/>
    </row>
    <row r="14">
      <c r="A14" s="324"/>
      <c r="B14" s="321"/>
      <c r="C14" s="321"/>
      <c r="D14" s="322"/>
      <c r="E14" s="322"/>
      <c r="F14" s="322"/>
      <c r="G14" s="322"/>
      <c r="H14" s="322"/>
      <c r="I14" s="265"/>
      <c r="J14" s="251"/>
      <c r="K14" s="242"/>
      <c r="L14" s="242"/>
      <c r="M14" s="242"/>
      <c r="N14" s="250"/>
      <c r="O14" s="250"/>
      <c r="P14" s="251"/>
      <c r="Q14" s="250"/>
      <c r="R14" s="250"/>
      <c r="S14" s="250"/>
      <c r="T14" s="242"/>
      <c r="U14" s="242"/>
      <c r="V14" s="250"/>
      <c r="W14" s="251"/>
      <c r="X14" s="250"/>
      <c r="Y14" s="250"/>
      <c r="Z14" s="250"/>
      <c r="AA14" s="242"/>
      <c r="AB14" s="250"/>
      <c r="AC14" s="251"/>
      <c r="AD14" s="250"/>
      <c r="AE14" s="250"/>
      <c r="AF14" s="250"/>
      <c r="AG14" s="250"/>
      <c r="AH14" s="250"/>
    </row>
    <row r="15">
      <c r="A15" s="324" t="s">
        <v>7425</v>
      </c>
      <c r="B15" s="321"/>
      <c r="C15" s="321"/>
      <c r="D15" s="322"/>
      <c r="E15" s="322"/>
      <c r="F15" s="322"/>
      <c r="G15" s="322"/>
      <c r="H15" s="322"/>
      <c r="I15" s="265"/>
      <c r="J15" s="251"/>
      <c r="K15" s="242"/>
      <c r="L15" s="242"/>
      <c r="M15" s="242"/>
      <c r="N15" s="250"/>
      <c r="O15" s="250"/>
      <c r="P15" s="251"/>
      <c r="Q15" s="250"/>
      <c r="R15" s="250"/>
      <c r="S15" s="250"/>
      <c r="T15" s="242"/>
      <c r="U15" s="242"/>
      <c r="V15" s="250"/>
      <c r="W15" s="251"/>
      <c r="X15" s="250"/>
      <c r="Y15" s="250"/>
      <c r="Z15" s="250"/>
      <c r="AA15" s="242"/>
      <c r="AB15" s="250"/>
      <c r="AC15" s="251"/>
      <c r="AD15" s="250"/>
      <c r="AE15" s="250"/>
      <c r="AF15" s="250"/>
      <c r="AG15" s="250"/>
      <c r="AH15" s="250"/>
    </row>
    <row r="16">
      <c r="A16" s="324" t="s">
        <v>7448</v>
      </c>
      <c r="B16" s="321"/>
      <c r="C16" s="321"/>
      <c r="D16" s="322"/>
      <c r="E16" s="322"/>
      <c r="F16" s="322"/>
      <c r="G16" s="322"/>
      <c r="H16" s="322"/>
      <c r="I16" s="265"/>
      <c r="J16" s="251"/>
      <c r="K16" s="242"/>
      <c r="L16" s="242"/>
      <c r="M16" s="242"/>
      <c r="N16" s="250"/>
      <c r="O16" s="250"/>
      <c r="P16" s="251"/>
      <c r="Q16" s="250"/>
      <c r="R16" s="250"/>
      <c r="S16" s="250"/>
      <c r="T16" s="242"/>
      <c r="U16" s="242"/>
      <c r="V16" s="250"/>
      <c r="W16" s="251"/>
      <c r="X16" s="250"/>
      <c r="Y16" s="250"/>
      <c r="Z16" s="250"/>
      <c r="AA16" s="242"/>
      <c r="AB16" s="250"/>
      <c r="AC16" s="251"/>
      <c r="AD16" s="250"/>
      <c r="AE16" s="250"/>
      <c r="AF16" s="250"/>
      <c r="AG16" s="250"/>
      <c r="AH16" s="250"/>
    </row>
    <row r="17">
      <c r="A17" s="342" t="s">
        <v>7459</v>
      </c>
      <c r="B17" s="326" t="s">
        <v>7358</v>
      </c>
      <c r="C17" s="326" t="s">
        <v>7359</v>
      </c>
      <c r="D17" s="327" t="s">
        <v>7360</v>
      </c>
      <c r="E17" s="327" t="s">
        <v>7342</v>
      </c>
      <c r="F17" s="327" t="s">
        <v>7371</v>
      </c>
      <c r="G17" s="327" t="s">
        <v>7430</v>
      </c>
      <c r="H17" s="327" t="s">
        <v>7400</v>
      </c>
      <c r="I17" s="241" t="s">
        <v>7361</v>
      </c>
      <c r="J17" s="240" t="s">
        <v>7362</v>
      </c>
      <c r="K17" s="242"/>
      <c r="L17" s="242"/>
      <c r="M17" s="242"/>
      <c r="N17" s="250" t="s">
        <v>7371</v>
      </c>
      <c r="O17" s="250" t="s">
        <v>7372</v>
      </c>
      <c r="P17" s="251" t="s">
        <v>7373</v>
      </c>
      <c r="Q17" s="250" t="s">
        <v>7374</v>
      </c>
      <c r="R17" s="250" t="s">
        <v>7375</v>
      </c>
      <c r="S17" s="250" t="s">
        <v>7376</v>
      </c>
      <c r="T17" s="242"/>
      <c r="U17" s="242"/>
      <c r="V17" s="250" t="s">
        <v>7372</v>
      </c>
      <c r="W17" s="251" t="s">
        <v>7373</v>
      </c>
      <c r="X17" s="250" t="s">
        <v>7374</v>
      </c>
      <c r="Y17" s="250" t="s">
        <v>7375</v>
      </c>
      <c r="Z17" s="250" t="s">
        <v>7376</v>
      </c>
      <c r="AA17" s="242"/>
      <c r="AB17" s="250" t="s">
        <v>7372</v>
      </c>
      <c r="AC17" s="251" t="s">
        <v>7373</v>
      </c>
      <c r="AD17" s="250" t="s">
        <v>7374</v>
      </c>
      <c r="AE17" s="250" t="s">
        <v>7375</v>
      </c>
      <c r="AF17" s="250" t="s">
        <v>7376</v>
      </c>
      <c r="AG17" s="250"/>
      <c r="AH17" s="250"/>
    </row>
    <row r="18">
      <c r="A18" s="328">
        <f t="shared" ref="A18:A25" si="1">ROW()-row(A$17)</f>
        <v>1</v>
      </c>
      <c r="B18" s="329" t="s">
        <v>4747</v>
      </c>
      <c r="C18" s="330" t="s">
        <v>7464</v>
      </c>
      <c r="D18" s="330">
        <v>30.0</v>
      </c>
      <c r="E18" s="330">
        <v>250.0</v>
      </c>
      <c r="F18" s="331">
        <f>'Copy of comparative statement'!F10</f>
        <v>30</v>
      </c>
      <c r="G18" s="331">
        <f t="shared" ref="G18:G25" si="2">AF18</f>
        <v>14.36</v>
      </c>
      <c r="H18" s="331">
        <f t="shared" ref="H18:H25" si="3">round(E18*G18,2)</f>
        <v>3590</v>
      </c>
      <c r="I18" s="245">
        <v>10.8</v>
      </c>
      <c r="J18" s="246">
        <f t="shared" ref="J18:J25" si="4">E18*I18</f>
        <v>2700</v>
      </c>
      <c r="N18" s="296">
        <f t="shared" ref="N18:N25" si="5">F18</f>
        <v>30</v>
      </c>
      <c r="O18" s="252">
        <f t="shared" ref="O18:O25" si="6">(N18-I18)/N18</f>
        <v>0.64</v>
      </c>
      <c r="P18" s="9">
        <v>5.0</v>
      </c>
      <c r="Q18" s="22">
        <f t="shared" ref="Q18:Q25" si="7">ROUND(I18*(100/105),2)</f>
        <v>10.29</v>
      </c>
      <c r="R18" s="22">
        <f t="shared" ref="R18:R22" si="8">ROUND(Q18*P18%,2)</f>
        <v>0.51</v>
      </c>
      <c r="S18" s="22">
        <f t="shared" ref="S18:S22" si="9">Q18+R18</f>
        <v>10.8</v>
      </c>
      <c r="T18" s="248">
        <f t="shared" ref="T18:T25" si="10">I18-S18</f>
        <v>0</v>
      </c>
      <c r="V18" s="252">
        <f t="shared" ref="V18:V25" si="11">IF(O18=0,0,O18-V$1%*O18)</f>
        <v>0.576</v>
      </c>
      <c r="W18" s="1">
        <f t="shared" ref="W18:W25" si="12">P18</f>
        <v>5</v>
      </c>
      <c r="X18" s="248">
        <f t="shared" ref="X18:X25" si="13">IF(O18&gt;0, ROUND(N18-V18*N18,2),ROUND(N18*(100/(100+W18)),2))</f>
        <v>12.72</v>
      </c>
      <c r="Y18" s="22">
        <f t="shared" ref="Y18:Y25" si="14">ROUND(X18*W18%,2)</f>
        <v>0.64</v>
      </c>
      <c r="Z18" s="248">
        <f t="shared" ref="Z18:Z25" si="15">X18+Y18</f>
        <v>13.36</v>
      </c>
      <c r="AA18" s="248">
        <f t="shared" ref="AA18:AA25" si="16">N18-Z18</f>
        <v>16.64</v>
      </c>
      <c r="AB18" s="252">
        <f t="shared" ref="AB18:AB25" si="17">IF(O18=0,0,O18-AB$1%*O18)</f>
        <v>0.544</v>
      </c>
      <c r="AC18" s="1">
        <f t="shared" ref="AC18:AC25" si="18">W18</f>
        <v>5</v>
      </c>
      <c r="AD18" s="248">
        <f t="shared" ref="AD18:AD25" si="19">IF(O18&gt;0, ROUND(N18-AB18*N18,2),ROUND(N18*(100/(100+AC18)),2))</f>
        <v>13.68</v>
      </c>
      <c r="AE18" s="22">
        <f t="shared" ref="AE18:AE25" si="20">ROUND(AD18*AC18%,2)</f>
        <v>0.68</v>
      </c>
      <c r="AF18" s="248">
        <f t="shared" ref="AF18:AF25" si="21">AD18+AE18</f>
        <v>14.36</v>
      </c>
      <c r="AG18" s="248">
        <f t="shared" ref="AG18:AG25" si="22">N18-AF18</f>
        <v>15.64</v>
      </c>
    </row>
    <row r="19">
      <c r="A19" s="328">
        <f t="shared" si="1"/>
        <v>2</v>
      </c>
      <c r="B19" s="329" t="s">
        <v>3005</v>
      </c>
      <c r="C19" s="330" t="s">
        <v>7466</v>
      </c>
      <c r="D19" s="330">
        <v>2.0</v>
      </c>
      <c r="E19" s="330">
        <v>250.0</v>
      </c>
      <c r="F19" s="331">
        <f>'Copy of comparative statement'!F11</f>
        <v>14</v>
      </c>
      <c r="G19" s="331">
        <f t="shared" si="2"/>
        <v>7</v>
      </c>
      <c r="H19" s="331">
        <f t="shared" si="3"/>
        <v>1750</v>
      </c>
      <c r="I19" s="245">
        <v>5.38</v>
      </c>
      <c r="J19" s="246">
        <f t="shared" si="4"/>
        <v>1345</v>
      </c>
      <c r="N19" s="296">
        <f t="shared" si="5"/>
        <v>14</v>
      </c>
      <c r="O19" s="252">
        <f t="shared" si="6"/>
        <v>0.6157142857</v>
      </c>
      <c r="P19" s="9">
        <v>5.0</v>
      </c>
      <c r="Q19" s="22">
        <f t="shared" si="7"/>
        <v>5.12</v>
      </c>
      <c r="R19" s="22">
        <f t="shared" si="8"/>
        <v>0.26</v>
      </c>
      <c r="S19" s="22">
        <f t="shared" si="9"/>
        <v>5.38</v>
      </c>
      <c r="T19" s="248">
        <f t="shared" si="10"/>
        <v>0</v>
      </c>
      <c r="V19" s="252">
        <f t="shared" si="11"/>
        <v>0.5541428571</v>
      </c>
      <c r="W19" s="1">
        <f t="shared" si="12"/>
        <v>5</v>
      </c>
      <c r="X19" s="248">
        <f t="shared" si="13"/>
        <v>6.24</v>
      </c>
      <c r="Y19" s="22">
        <f t="shared" si="14"/>
        <v>0.31</v>
      </c>
      <c r="Z19" s="248">
        <f t="shared" si="15"/>
        <v>6.55</v>
      </c>
      <c r="AA19" s="248">
        <f t="shared" si="16"/>
        <v>7.45</v>
      </c>
      <c r="AB19" s="252">
        <f t="shared" si="17"/>
        <v>0.5233571429</v>
      </c>
      <c r="AC19" s="1">
        <f t="shared" si="18"/>
        <v>5</v>
      </c>
      <c r="AD19" s="248">
        <f t="shared" si="19"/>
        <v>6.67</v>
      </c>
      <c r="AE19" s="22">
        <f t="shared" si="20"/>
        <v>0.33</v>
      </c>
      <c r="AF19" s="248">
        <f t="shared" si="21"/>
        <v>7</v>
      </c>
      <c r="AG19" s="248">
        <f t="shared" si="22"/>
        <v>7</v>
      </c>
    </row>
    <row r="20">
      <c r="A20" s="328">
        <f t="shared" si="1"/>
        <v>3</v>
      </c>
      <c r="B20" s="329" t="s">
        <v>4695</v>
      </c>
      <c r="C20" s="330" t="s">
        <v>7466</v>
      </c>
      <c r="D20" s="330">
        <v>1.0</v>
      </c>
      <c r="E20" s="330">
        <v>250.0</v>
      </c>
      <c r="F20" s="331">
        <f>'Copy of comparative statement'!F12</f>
        <v>25.2</v>
      </c>
      <c r="G20" s="331">
        <f t="shared" si="2"/>
        <v>10.55</v>
      </c>
      <c r="H20" s="331">
        <f t="shared" si="3"/>
        <v>2637.5</v>
      </c>
      <c r="I20" s="245">
        <v>7.38</v>
      </c>
      <c r="J20" s="246">
        <f t="shared" si="4"/>
        <v>1845</v>
      </c>
      <c r="N20" s="296">
        <f t="shared" si="5"/>
        <v>25.2</v>
      </c>
      <c r="O20" s="252">
        <f t="shared" si="6"/>
        <v>0.7071428571</v>
      </c>
      <c r="P20" s="9">
        <v>5.0</v>
      </c>
      <c r="Q20" s="22">
        <f t="shared" si="7"/>
        <v>7.03</v>
      </c>
      <c r="R20" s="22">
        <f t="shared" si="8"/>
        <v>0.35</v>
      </c>
      <c r="S20" s="22">
        <f t="shared" si="9"/>
        <v>7.38</v>
      </c>
      <c r="T20" s="248">
        <f t="shared" si="10"/>
        <v>0</v>
      </c>
      <c r="V20" s="252">
        <f t="shared" si="11"/>
        <v>0.6364285714</v>
      </c>
      <c r="W20" s="1">
        <f t="shared" si="12"/>
        <v>5</v>
      </c>
      <c r="X20" s="248">
        <f t="shared" si="13"/>
        <v>9.16</v>
      </c>
      <c r="Y20" s="22">
        <f t="shared" si="14"/>
        <v>0.46</v>
      </c>
      <c r="Z20" s="248">
        <f t="shared" si="15"/>
        <v>9.62</v>
      </c>
      <c r="AA20" s="248">
        <f t="shared" si="16"/>
        <v>15.58</v>
      </c>
      <c r="AB20" s="252">
        <f t="shared" si="17"/>
        <v>0.6010714286</v>
      </c>
      <c r="AC20" s="1">
        <f t="shared" si="18"/>
        <v>5</v>
      </c>
      <c r="AD20" s="248">
        <f t="shared" si="19"/>
        <v>10.05</v>
      </c>
      <c r="AE20" s="22">
        <f t="shared" si="20"/>
        <v>0.5</v>
      </c>
      <c r="AF20" s="248">
        <f t="shared" si="21"/>
        <v>10.55</v>
      </c>
      <c r="AG20" s="248">
        <f t="shared" si="22"/>
        <v>14.65</v>
      </c>
    </row>
    <row r="21">
      <c r="A21" s="328">
        <f t="shared" si="1"/>
        <v>4</v>
      </c>
      <c r="B21" s="329" t="s">
        <v>3322</v>
      </c>
      <c r="C21" s="330" t="s">
        <v>7466</v>
      </c>
      <c r="D21" s="330">
        <v>1.0</v>
      </c>
      <c r="E21" s="330">
        <v>1000.0</v>
      </c>
      <c r="F21" s="331">
        <f>'Copy of comparative statement'!F13</f>
        <v>2.75</v>
      </c>
      <c r="G21" s="331">
        <f t="shared" si="2"/>
        <v>2.75</v>
      </c>
      <c r="H21" s="331">
        <f t="shared" si="3"/>
        <v>2750</v>
      </c>
      <c r="I21" s="245">
        <v>2.75</v>
      </c>
      <c r="J21" s="246">
        <f t="shared" si="4"/>
        <v>2750</v>
      </c>
      <c r="N21" s="296">
        <f t="shared" si="5"/>
        <v>2.75</v>
      </c>
      <c r="O21" s="252">
        <f t="shared" si="6"/>
        <v>0</v>
      </c>
      <c r="P21" s="9">
        <v>5.0</v>
      </c>
      <c r="Q21" s="22">
        <f t="shared" si="7"/>
        <v>2.62</v>
      </c>
      <c r="R21" s="22">
        <f t="shared" si="8"/>
        <v>0.13</v>
      </c>
      <c r="S21" s="22">
        <f t="shared" si="9"/>
        <v>2.75</v>
      </c>
      <c r="T21" s="248">
        <f t="shared" si="10"/>
        <v>0</v>
      </c>
      <c r="V21" s="22">
        <f t="shared" si="11"/>
        <v>0</v>
      </c>
      <c r="W21" s="1">
        <f t="shared" si="12"/>
        <v>5</v>
      </c>
      <c r="X21" s="22">
        <f t="shared" si="13"/>
        <v>2.62</v>
      </c>
      <c r="Y21" s="22">
        <f t="shared" si="14"/>
        <v>0.13</v>
      </c>
      <c r="Z21" s="22">
        <f t="shared" si="15"/>
        <v>2.75</v>
      </c>
      <c r="AA21" s="248">
        <f t="shared" si="16"/>
        <v>0</v>
      </c>
      <c r="AB21" s="22">
        <f t="shared" si="17"/>
        <v>0</v>
      </c>
      <c r="AC21" s="1">
        <f t="shared" si="18"/>
        <v>5</v>
      </c>
      <c r="AD21" s="22">
        <f t="shared" si="19"/>
        <v>2.62</v>
      </c>
      <c r="AE21" s="22">
        <f t="shared" si="20"/>
        <v>0.13</v>
      </c>
      <c r="AF21" s="22">
        <f t="shared" si="21"/>
        <v>2.75</v>
      </c>
      <c r="AG21" s="248">
        <f t="shared" si="22"/>
        <v>0</v>
      </c>
    </row>
    <row r="22">
      <c r="A22" s="328">
        <f t="shared" si="1"/>
        <v>5</v>
      </c>
      <c r="B22" s="329" t="s">
        <v>4708</v>
      </c>
      <c r="C22" s="330" t="s">
        <v>7466</v>
      </c>
      <c r="D22" s="330">
        <v>1.0</v>
      </c>
      <c r="E22" s="330">
        <v>250.0</v>
      </c>
      <c r="F22" s="331">
        <f>'Copy of comparative statement'!F14</f>
        <v>54.5</v>
      </c>
      <c r="G22" s="331">
        <f t="shared" si="2"/>
        <v>39.83</v>
      </c>
      <c r="H22" s="331">
        <f t="shared" si="3"/>
        <v>9957.5</v>
      </c>
      <c r="I22" s="245">
        <v>35.0</v>
      </c>
      <c r="J22" s="246">
        <f t="shared" si="4"/>
        <v>8750</v>
      </c>
      <c r="N22" s="296">
        <f t="shared" si="5"/>
        <v>54.5</v>
      </c>
      <c r="O22" s="252">
        <f t="shared" si="6"/>
        <v>0.3577981651</v>
      </c>
      <c r="P22" s="9">
        <v>5.0</v>
      </c>
      <c r="Q22" s="22">
        <f t="shared" si="7"/>
        <v>33.33</v>
      </c>
      <c r="R22" s="22">
        <f t="shared" si="8"/>
        <v>1.67</v>
      </c>
      <c r="S22" s="22">
        <f t="shared" si="9"/>
        <v>35</v>
      </c>
      <c r="T22" s="248">
        <f t="shared" si="10"/>
        <v>0</v>
      </c>
      <c r="V22" s="252">
        <f t="shared" si="11"/>
        <v>0.3220183486</v>
      </c>
      <c r="W22" s="1">
        <f t="shared" si="12"/>
        <v>5</v>
      </c>
      <c r="X22" s="248">
        <f t="shared" si="13"/>
        <v>36.95</v>
      </c>
      <c r="Y22" s="22">
        <f t="shared" si="14"/>
        <v>1.85</v>
      </c>
      <c r="Z22" s="248">
        <f t="shared" si="15"/>
        <v>38.8</v>
      </c>
      <c r="AA22" s="248">
        <f t="shared" si="16"/>
        <v>15.7</v>
      </c>
      <c r="AB22" s="252">
        <f t="shared" si="17"/>
        <v>0.3041284404</v>
      </c>
      <c r="AC22" s="1">
        <f t="shared" si="18"/>
        <v>5</v>
      </c>
      <c r="AD22" s="248">
        <f t="shared" si="19"/>
        <v>37.93</v>
      </c>
      <c r="AE22" s="22">
        <f t="shared" si="20"/>
        <v>1.9</v>
      </c>
      <c r="AF22" s="248">
        <f t="shared" si="21"/>
        <v>39.83</v>
      </c>
      <c r="AG22" s="248">
        <f t="shared" si="22"/>
        <v>14.67</v>
      </c>
    </row>
    <row r="23">
      <c r="A23" s="328">
        <f t="shared" si="1"/>
        <v>6</v>
      </c>
      <c r="B23" s="329" t="s">
        <v>1398</v>
      </c>
      <c r="C23" s="330" t="s">
        <v>7466</v>
      </c>
      <c r="D23" s="330">
        <v>1.0</v>
      </c>
      <c r="E23" s="330">
        <v>250.0</v>
      </c>
      <c r="F23" s="331">
        <f>'Copy of comparative statement'!F15</f>
        <v>36.22</v>
      </c>
      <c r="G23" s="331">
        <f t="shared" si="2"/>
        <v>34.26</v>
      </c>
      <c r="H23" s="331">
        <f t="shared" si="3"/>
        <v>8565</v>
      </c>
      <c r="I23" s="245">
        <v>32.0</v>
      </c>
      <c r="J23" s="246">
        <f t="shared" si="4"/>
        <v>8000</v>
      </c>
      <c r="N23" s="296">
        <f t="shared" si="5"/>
        <v>36.22</v>
      </c>
      <c r="O23" s="252">
        <f t="shared" si="6"/>
        <v>0.1165102154</v>
      </c>
      <c r="P23" s="9">
        <v>5.0</v>
      </c>
      <c r="Q23" s="22">
        <f t="shared" si="7"/>
        <v>30.48</v>
      </c>
      <c r="R23" s="22">
        <f>ROUND(Q23*P23%,1)</f>
        <v>1.5</v>
      </c>
      <c r="S23" s="22">
        <f>Q23+R23+0.02</f>
        <v>32</v>
      </c>
      <c r="T23" s="248">
        <f t="shared" si="10"/>
        <v>0</v>
      </c>
      <c r="V23" s="252">
        <f t="shared" si="11"/>
        <v>0.1048591938</v>
      </c>
      <c r="W23" s="1">
        <f t="shared" si="12"/>
        <v>5</v>
      </c>
      <c r="X23" s="248">
        <f t="shared" si="13"/>
        <v>32.42</v>
      </c>
      <c r="Y23" s="22">
        <f t="shared" si="14"/>
        <v>1.62</v>
      </c>
      <c r="Z23" s="248">
        <f t="shared" si="15"/>
        <v>34.04</v>
      </c>
      <c r="AA23" s="248">
        <f t="shared" si="16"/>
        <v>2.18</v>
      </c>
      <c r="AB23" s="252">
        <f t="shared" si="17"/>
        <v>0.09903368305</v>
      </c>
      <c r="AC23" s="1">
        <f t="shared" si="18"/>
        <v>5</v>
      </c>
      <c r="AD23" s="248">
        <f t="shared" si="19"/>
        <v>32.63</v>
      </c>
      <c r="AE23" s="22">
        <f t="shared" si="20"/>
        <v>1.63</v>
      </c>
      <c r="AF23" s="248">
        <f t="shared" si="21"/>
        <v>34.26</v>
      </c>
      <c r="AG23" s="248">
        <f t="shared" si="22"/>
        <v>1.96</v>
      </c>
    </row>
    <row r="24">
      <c r="A24" s="328">
        <f t="shared" si="1"/>
        <v>7</v>
      </c>
      <c r="B24" s="329" t="s">
        <v>4719</v>
      </c>
      <c r="C24" s="330" t="s">
        <v>7466</v>
      </c>
      <c r="D24" s="330">
        <v>1.0</v>
      </c>
      <c r="E24" s="330">
        <v>250.0</v>
      </c>
      <c r="F24" s="331">
        <f>'Copy of comparative statement'!F16</f>
        <v>10</v>
      </c>
      <c r="G24" s="331">
        <f t="shared" si="2"/>
        <v>8.72</v>
      </c>
      <c r="H24" s="331">
        <f t="shared" si="3"/>
        <v>2180</v>
      </c>
      <c r="I24" s="245">
        <v>8.0</v>
      </c>
      <c r="J24" s="246">
        <f t="shared" si="4"/>
        <v>2000</v>
      </c>
      <c r="N24" s="296">
        <f t="shared" si="5"/>
        <v>10</v>
      </c>
      <c r="O24" s="252">
        <f t="shared" si="6"/>
        <v>0.2</v>
      </c>
      <c r="P24" s="9">
        <v>5.0</v>
      </c>
      <c r="Q24" s="22">
        <f t="shared" si="7"/>
        <v>7.62</v>
      </c>
      <c r="R24" s="22">
        <f t="shared" ref="R24:R25" si="23">ROUND(Q24*P24%,2)</f>
        <v>0.38</v>
      </c>
      <c r="S24" s="22">
        <f>Q24+R24</f>
        <v>8</v>
      </c>
      <c r="T24" s="248">
        <f t="shared" si="10"/>
        <v>0</v>
      </c>
      <c r="V24" s="252">
        <f t="shared" si="11"/>
        <v>0.18</v>
      </c>
      <c r="W24" s="1">
        <f t="shared" si="12"/>
        <v>5</v>
      </c>
      <c r="X24" s="248">
        <f t="shared" si="13"/>
        <v>8.2</v>
      </c>
      <c r="Y24" s="22">
        <f t="shared" si="14"/>
        <v>0.41</v>
      </c>
      <c r="Z24" s="248">
        <f t="shared" si="15"/>
        <v>8.61</v>
      </c>
      <c r="AA24" s="248">
        <f t="shared" si="16"/>
        <v>1.39</v>
      </c>
      <c r="AB24" s="252">
        <f t="shared" si="17"/>
        <v>0.17</v>
      </c>
      <c r="AC24" s="1">
        <f t="shared" si="18"/>
        <v>5</v>
      </c>
      <c r="AD24" s="248">
        <f t="shared" si="19"/>
        <v>8.3</v>
      </c>
      <c r="AE24" s="22">
        <f t="shared" si="20"/>
        <v>0.42</v>
      </c>
      <c r="AF24" s="248">
        <f t="shared" si="21"/>
        <v>8.72</v>
      </c>
      <c r="AG24" s="248">
        <f t="shared" si="22"/>
        <v>1.28</v>
      </c>
    </row>
    <row r="25">
      <c r="A25" s="328">
        <f t="shared" si="1"/>
        <v>8</v>
      </c>
      <c r="B25" s="329" t="s">
        <v>4733</v>
      </c>
      <c r="C25" s="330" t="s">
        <v>7466</v>
      </c>
      <c r="D25" s="330">
        <v>1.0</v>
      </c>
      <c r="E25" s="330">
        <v>250.0</v>
      </c>
      <c r="F25" s="331">
        <f>'Copy of comparative statement'!F17</f>
        <v>60</v>
      </c>
      <c r="G25" s="331">
        <f t="shared" si="2"/>
        <v>45.15</v>
      </c>
      <c r="H25" s="331">
        <f t="shared" si="3"/>
        <v>11287.5</v>
      </c>
      <c r="I25" s="245">
        <v>40.0</v>
      </c>
      <c r="J25" s="246">
        <f t="shared" si="4"/>
        <v>10000</v>
      </c>
      <c r="N25" s="296">
        <f t="shared" si="5"/>
        <v>60</v>
      </c>
      <c r="O25" s="252">
        <f t="shared" si="6"/>
        <v>0.3333333333</v>
      </c>
      <c r="P25" s="9">
        <v>5.0</v>
      </c>
      <c r="Q25" s="22">
        <f t="shared" si="7"/>
        <v>38.1</v>
      </c>
      <c r="R25" s="22">
        <f t="shared" si="23"/>
        <v>1.91</v>
      </c>
      <c r="S25" s="22">
        <f>Q25+R25-0.01</f>
        <v>40</v>
      </c>
      <c r="T25" s="248">
        <f t="shared" si="10"/>
        <v>0</v>
      </c>
      <c r="V25" s="252">
        <f t="shared" si="11"/>
        <v>0.3</v>
      </c>
      <c r="W25" s="1">
        <f t="shared" si="12"/>
        <v>5</v>
      </c>
      <c r="X25" s="248">
        <f t="shared" si="13"/>
        <v>42</v>
      </c>
      <c r="Y25" s="22">
        <f t="shared" si="14"/>
        <v>2.1</v>
      </c>
      <c r="Z25" s="248">
        <f t="shared" si="15"/>
        <v>44.1</v>
      </c>
      <c r="AA25" s="248">
        <f t="shared" si="16"/>
        <v>15.9</v>
      </c>
      <c r="AB25" s="252">
        <f t="shared" si="17"/>
        <v>0.2833333333</v>
      </c>
      <c r="AC25" s="1">
        <f t="shared" si="18"/>
        <v>5</v>
      </c>
      <c r="AD25" s="248">
        <f t="shared" si="19"/>
        <v>43</v>
      </c>
      <c r="AE25" s="22">
        <f t="shared" si="20"/>
        <v>2.15</v>
      </c>
      <c r="AF25" s="248">
        <f t="shared" si="21"/>
        <v>45.15</v>
      </c>
      <c r="AG25" s="248">
        <f t="shared" si="22"/>
        <v>14.85</v>
      </c>
    </row>
    <row r="26">
      <c r="A26" s="332"/>
      <c r="B26" s="333"/>
      <c r="C26" s="332"/>
      <c r="D26" s="332"/>
      <c r="E26" s="332"/>
      <c r="F26" s="334"/>
      <c r="G26" s="334"/>
      <c r="H26" s="335">
        <f>SUM(H18:H25)</f>
        <v>42717.5</v>
      </c>
      <c r="I26" s="248"/>
      <c r="J26" s="249">
        <f>SUM(J18:J25)</f>
        <v>37390</v>
      </c>
      <c r="P26" s="1"/>
    </row>
    <row r="27">
      <c r="A27" s="1"/>
      <c r="C27" s="1"/>
      <c r="D27" s="1"/>
      <c r="E27" s="1"/>
      <c r="P27" s="1"/>
    </row>
    <row r="28">
      <c r="A28" s="1"/>
      <c r="C28" s="1"/>
      <c r="D28" s="1"/>
      <c r="E28" s="1"/>
      <c r="P28" s="1"/>
    </row>
    <row r="29">
      <c r="A29" s="1"/>
      <c r="C29" s="1"/>
      <c r="D29" s="1"/>
      <c r="E29" s="1"/>
      <c r="P29" s="1"/>
    </row>
    <row r="30">
      <c r="A30" s="1"/>
      <c r="C30" s="1"/>
      <c r="D30" s="1"/>
      <c r="E30" s="1"/>
      <c r="P30" s="1"/>
    </row>
    <row r="31">
      <c r="A31" s="1"/>
      <c r="C31" s="1"/>
      <c r="D31" s="1"/>
      <c r="E31" s="1"/>
      <c r="P31" s="1"/>
    </row>
    <row r="32">
      <c r="A32" s="1"/>
      <c r="C32" s="1"/>
      <c r="D32" s="1"/>
      <c r="E32" s="1"/>
      <c r="P32" s="1"/>
    </row>
    <row r="33">
      <c r="A33" s="1"/>
      <c r="C33" s="1"/>
      <c r="D33" s="1"/>
      <c r="E33" s="1"/>
      <c r="P33" s="1"/>
    </row>
    <row r="34">
      <c r="A34" s="1"/>
      <c r="C34" s="1"/>
      <c r="D34" s="1"/>
      <c r="E34" s="1"/>
      <c r="P34" s="1"/>
    </row>
    <row r="35">
      <c r="A35" s="1"/>
      <c r="C35" s="1"/>
      <c r="D35" s="1"/>
      <c r="E35" s="1"/>
      <c r="P35" s="1"/>
    </row>
    <row r="36">
      <c r="A36" s="1"/>
      <c r="C36" s="1"/>
      <c r="D36" s="1"/>
      <c r="E36" s="1"/>
      <c r="P36" s="1"/>
    </row>
    <row r="37">
      <c r="A37" s="1"/>
      <c r="C37" s="1"/>
      <c r="D37" s="1"/>
      <c r="E37" s="1"/>
      <c r="P37" s="1"/>
    </row>
    <row r="38">
      <c r="A38" s="1"/>
      <c r="C38" s="1"/>
      <c r="D38" s="1"/>
      <c r="E38" s="1"/>
      <c r="P38" s="1"/>
    </row>
    <row r="39">
      <c r="A39" s="1"/>
      <c r="C39" s="1"/>
      <c r="D39" s="1"/>
      <c r="E39" s="1"/>
      <c r="P39" s="1"/>
    </row>
    <row r="40">
      <c r="A40" s="1"/>
      <c r="C40" s="1"/>
      <c r="D40" s="1"/>
      <c r="E40" s="1"/>
      <c r="P40" s="1"/>
    </row>
    <row r="41">
      <c r="A41" s="1"/>
      <c r="C41" s="1"/>
      <c r="D41" s="1"/>
      <c r="E41" s="1"/>
      <c r="P41" s="1"/>
    </row>
    <row r="42">
      <c r="A42" s="1"/>
      <c r="C42" s="1"/>
      <c r="D42" s="1"/>
      <c r="E42" s="1"/>
      <c r="P42" s="1"/>
    </row>
    <row r="43">
      <c r="A43" s="1"/>
      <c r="C43" s="1"/>
      <c r="D43" s="1"/>
      <c r="E43" s="1"/>
      <c r="P43" s="1"/>
    </row>
    <row r="44">
      <c r="A44" s="1"/>
      <c r="C44" s="1"/>
      <c r="D44" s="1"/>
      <c r="E44" s="1"/>
      <c r="P44" s="1"/>
    </row>
    <row r="45">
      <c r="A45" s="1"/>
      <c r="C45" s="1"/>
      <c r="D45" s="1"/>
      <c r="E45" s="1"/>
      <c r="P45" s="1"/>
    </row>
    <row r="46">
      <c r="A46" s="1"/>
      <c r="C46" s="1"/>
      <c r="D46" s="1"/>
      <c r="E46" s="1"/>
      <c r="P46" s="1"/>
    </row>
    <row r="47">
      <c r="A47" s="1"/>
      <c r="C47" s="1"/>
      <c r="D47" s="1"/>
      <c r="E47" s="1"/>
      <c r="P47" s="1"/>
    </row>
    <row r="48">
      <c r="A48" s="1"/>
      <c r="C48" s="1"/>
      <c r="D48" s="1"/>
      <c r="E48" s="1"/>
      <c r="P48" s="1"/>
    </row>
    <row r="49">
      <c r="A49" s="1"/>
      <c r="C49" s="1"/>
      <c r="D49" s="1"/>
      <c r="E49" s="1"/>
      <c r="P49" s="1"/>
    </row>
    <row r="50">
      <c r="A50" s="1"/>
      <c r="C50" s="1"/>
      <c r="D50" s="1"/>
      <c r="E50" s="1"/>
      <c r="P50" s="1"/>
    </row>
    <row r="51">
      <c r="A51" s="1"/>
      <c r="C51" s="1"/>
      <c r="D51" s="1"/>
      <c r="E51" s="1"/>
      <c r="P51" s="1"/>
    </row>
    <row r="52">
      <c r="A52" s="1"/>
      <c r="C52" s="1"/>
      <c r="D52" s="1"/>
      <c r="E52" s="1"/>
      <c r="P52" s="1"/>
    </row>
    <row r="53">
      <c r="A53" s="1"/>
      <c r="C53" s="1"/>
      <c r="D53" s="1"/>
      <c r="E53" s="1"/>
      <c r="P53" s="1"/>
    </row>
    <row r="54">
      <c r="A54" s="1"/>
      <c r="C54" s="1"/>
      <c r="D54" s="1"/>
      <c r="E54" s="1"/>
      <c r="P54" s="1"/>
    </row>
    <row r="55">
      <c r="A55" s="1"/>
      <c r="C55" s="1"/>
      <c r="D55" s="1"/>
      <c r="E55" s="1"/>
      <c r="P55" s="1"/>
    </row>
    <row r="56">
      <c r="A56" s="1"/>
      <c r="C56" s="1"/>
      <c r="D56" s="1"/>
      <c r="E56" s="1"/>
      <c r="P56" s="1"/>
    </row>
    <row r="57">
      <c r="A57" s="1"/>
      <c r="C57" s="1"/>
      <c r="D57" s="1"/>
      <c r="E57" s="1"/>
      <c r="P57" s="1"/>
    </row>
    <row r="58">
      <c r="A58" s="1"/>
      <c r="C58" s="1"/>
      <c r="D58" s="1"/>
      <c r="E58" s="1"/>
      <c r="P58" s="1"/>
    </row>
    <row r="59">
      <c r="A59" s="1"/>
      <c r="C59" s="1"/>
      <c r="D59" s="1"/>
      <c r="E59" s="1"/>
      <c r="P59" s="1"/>
    </row>
    <row r="60">
      <c r="A60" s="1"/>
      <c r="C60" s="1"/>
      <c r="D60" s="1"/>
      <c r="E60" s="1"/>
      <c r="P60" s="1"/>
    </row>
    <row r="61">
      <c r="A61" s="1"/>
      <c r="C61" s="1"/>
      <c r="D61" s="1"/>
      <c r="E61" s="1"/>
      <c r="P61" s="1"/>
    </row>
    <row r="62">
      <c r="A62" s="1"/>
      <c r="C62" s="1"/>
      <c r="D62" s="1"/>
      <c r="E62" s="1"/>
      <c r="P62" s="1"/>
    </row>
    <row r="63">
      <c r="A63" s="1"/>
      <c r="C63" s="1"/>
      <c r="D63" s="1"/>
      <c r="E63" s="1"/>
      <c r="P63" s="1"/>
    </row>
    <row r="64">
      <c r="A64" s="1"/>
      <c r="C64" s="1"/>
      <c r="D64" s="1"/>
      <c r="E64" s="1"/>
      <c r="P64" s="1"/>
    </row>
    <row r="65">
      <c r="A65" s="1"/>
      <c r="C65" s="1"/>
      <c r="D65" s="1"/>
      <c r="E65" s="1"/>
      <c r="P65" s="1"/>
    </row>
    <row r="66">
      <c r="A66" s="1"/>
      <c r="C66" s="1"/>
      <c r="D66" s="1"/>
      <c r="E66" s="1"/>
      <c r="P66" s="1"/>
    </row>
    <row r="67">
      <c r="A67" s="1"/>
      <c r="C67" s="1"/>
      <c r="D67" s="1"/>
      <c r="E67" s="1"/>
      <c r="P67" s="1"/>
    </row>
    <row r="68">
      <c r="A68" s="1"/>
      <c r="C68" s="1"/>
      <c r="D68" s="1"/>
      <c r="E68" s="1"/>
      <c r="P68" s="1"/>
    </row>
    <row r="69">
      <c r="A69" s="1"/>
      <c r="C69" s="1"/>
      <c r="D69" s="1"/>
      <c r="E69" s="1"/>
      <c r="P69" s="1"/>
    </row>
    <row r="70">
      <c r="A70" s="1"/>
      <c r="C70" s="1"/>
      <c r="D70" s="1"/>
      <c r="E70" s="1"/>
      <c r="P70" s="1"/>
    </row>
    <row r="71">
      <c r="A71" s="1"/>
      <c r="C71" s="1"/>
      <c r="D71" s="1"/>
      <c r="E71" s="1"/>
      <c r="P71" s="1"/>
    </row>
    <row r="72">
      <c r="A72" s="1"/>
      <c r="C72" s="1"/>
      <c r="D72" s="1"/>
      <c r="E72" s="1"/>
      <c r="P72" s="1"/>
    </row>
    <row r="73">
      <c r="A73" s="1"/>
      <c r="C73" s="1"/>
      <c r="D73" s="1"/>
      <c r="E73" s="1"/>
      <c r="P73" s="1"/>
    </row>
    <row r="74">
      <c r="A74" s="1"/>
      <c r="C74" s="1"/>
      <c r="D74" s="1"/>
      <c r="E74" s="1"/>
      <c r="P74" s="1"/>
    </row>
    <row r="75">
      <c r="A75" s="1"/>
      <c r="C75" s="1"/>
      <c r="D75" s="1"/>
      <c r="E75" s="1"/>
      <c r="P75" s="1"/>
    </row>
    <row r="76">
      <c r="A76" s="1"/>
      <c r="C76" s="1"/>
      <c r="D76" s="1"/>
      <c r="E76" s="1"/>
      <c r="P76" s="1"/>
    </row>
    <row r="77">
      <c r="A77" s="1"/>
      <c r="C77" s="1"/>
      <c r="D77" s="1"/>
      <c r="E77" s="1"/>
      <c r="P77" s="1"/>
    </row>
    <row r="78">
      <c r="A78" s="1"/>
      <c r="C78" s="1"/>
      <c r="D78" s="1"/>
      <c r="E78" s="1"/>
      <c r="P78" s="1"/>
    </row>
    <row r="79">
      <c r="A79" s="1"/>
      <c r="C79" s="1"/>
      <c r="D79" s="1"/>
      <c r="E79" s="1"/>
      <c r="P79" s="1"/>
    </row>
    <row r="80">
      <c r="A80" s="1"/>
      <c r="C80" s="1"/>
      <c r="D80" s="1"/>
      <c r="E80" s="1"/>
      <c r="P80" s="1"/>
    </row>
    <row r="81">
      <c r="A81" s="1"/>
      <c r="C81" s="1"/>
      <c r="D81" s="1"/>
      <c r="E81" s="1"/>
      <c r="P81" s="1"/>
    </row>
    <row r="82">
      <c r="A82" s="1"/>
      <c r="C82" s="1"/>
      <c r="D82" s="1"/>
      <c r="E82" s="1"/>
      <c r="P82" s="1"/>
    </row>
    <row r="83">
      <c r="A83" s="1"/>
      <c r="C83" s="1"/>
      <c r="D83" s="1"/>
      <c r="E83" s="1"/>
      <c r="P83" s="1"/>
    </row>
    <row r="84">
      <c r="A84" s="1"/>
      <c r="C84" s="1"/>
      <c r="D84" s="1"/>
      <c r="E84" s="1"/>
      <c r="P84" s="1"/>
    </row>
    <row r="85">
      <c r="A85" s="1"/>
      <c r="C85" s="1"/>
      <c r="D85" s="1"/>
      <c r="E85" s="1"/>
      <c r="P85" s="1"/>
    </row>
    <row r="86">
      <c r="A86" s="1"/>
      <c r="C86" s="1"/>
      <c r="D86" s="1"/>
      <c r="E86" s="1"/>
      <c r="P86" s="1"/>
    </row>
    <row r="87">
      <c r="A87" s="1"/>
      <c r="C87" s="1"/>
      <c r="D87" s="1"/>
      <c r="E87" s="1"/>
      <c r="P87" s="1"/>
    </row>
    <row r="88">
      <c r="A88" s="1"/>
      <c r="C88" s="1"/>
      <c r="D88" s="1"/>
      <c r="E88" s="1"/>
      <c r="P88" s="1"/>
    </row>
    <row r="89">
      <c r="A89" s="1"/>
      <c r="C89" s="1"/>
      <c r="D89" s="1"/>
      <c r="E89" s="1"/>
      <c r="P89" s="1"/>
    </row>
    <row r="90">
      <c r="A90" s="1"/>
      <c r="C90" s="1"/>
      <c r="D90" s="1"/>
      <c r="E90" s="1"/>
      <c r="P90" s="1"/>
    </row>
    <row r="91">
      <c r="A91" s="1"/>
      <c r="C91" s="1"/>
      <c r="D91" s="1"/>
      <c r="E91" s="1"/>
      <c r="P91" s="1"/>
    </row>
    <row r="92">
      <c r="A92" s="1"/>
      <c r="C92" s="1"/>
      <c r="D92" s="1"/>
      <c r="E92" s="1"/>
      <c r="P92" s="1"/>
    </row>
    <row r="93">
      <c r="A93" s="1"/>
      <c r="C93" s="1"/>
      <c r="D93" s="1"/>
      <c r="E93" s="1"/>
      <c r="P93" s="1"/>
    </row>
    <row r="94">
      <c r="A94" s="1"/>
      <c r="C94" s="1"/>
      <c r="D94" s="1"/>
      <c r="E94" s="1"/>
      <c r="P94" s="1"/>
    </row>
    <row r="95">
      <c r="A95" s="1"/>
      <c r="C95" s="1"/>
      <c r="D95" s="1"/>
      <c r="E95" s="1"/>
      <c r="P95" s="1"/>
    </row>
    <row r="96">
      <c r="A96" s="1"/>
      <c r="C96" s="1"/>
      <c r="D96" s="1"/>
      <c r="E96" s="1"/>
      <c r="P96" s="1"/>
    </row>
    <row r="97">
      <c r="A97" s="1"/>
      <c r="C97" s="1"/>
      <c r="D97" s="1"/>
      <c r="E97" s="1"/>
      <c r="P97" s="1"/>
    </row>
    <row r="98">
      <c r="A98" s="1"/>
      <c r="C98" s="1"/>
      <c r="D98" s="1"/>
      <c r="E98" s="1"/>
      <c r="P98" s="1"/>
    </row>
    <row r="99">
      <c r="A99" s="1"/>
      <c r="C99" s="1"/>
      <c r="D99" s="1"/>
      <c r="E99" s="1"/>
      <c r="P99" s="1"/>
    </row>
    <row r="100">
      <c r="A100" s="1"/>
      <c r="C100" s="1"/>
      <c r="D100" s="1"/>
      <c r="E100" s="1"/>
      <c r="P100" s="1"/>
    </row>
    <row r="101">
      <c r="A101" s="1"/>
      <c r="C101" s="1"/>
      <c r="D101" s="1"/>
      <c r="E101" s="1"/>
      <c r="P101" s="1"/>
    </row>
    <row r="102">
      <c r="A102" s="1"/>
      <c r="C102" s="1"/>
      <c r="D102" s="1"/>
      <c r="E102" s="1"/>
      <c r="P102" s="1"/>
    </row>
    <row r="103">
      <c r="A103" s="1"/>
      <c r="C103" s="1"/>
      <c r="D103" s="1"/>
      <c r="E103" s="1"/>
      <c r="P103" s="1"/>
    </row>
    <row r="104">
      <c r="A104" s="1"/>
      <c r="C104" s="1"/>
      <c r="D104" s="1"/>
      <c r="E104" s="1"/>
      <c r="P104" s="1"/>
    </row>
    <row r="105">
      <c r="A105" s="1"/>
      <c r="C105" s="1"/>
      <c r="D105" s="1"/>
      <c r="E105" s="1"/>
      <c r="P105" s="1"/>
    </row>
    <row r="106">
      <c r="A106" s="1"/>
      <c r="C106" s="1"/>
      <c r="D106" s="1"/>
      <c r="E106" s="1"/>
      <c r="P106" s="1"/>
    </row>
    <row r="107">
      <c r="A107" s="1"/>
      <c r="C107" s="1"/>
      <c r="D107" s="1"/>
      <c r="E107" s="1"/>
      <c r="P107" s="1"/>
    </row>
    <row r="108">
      <c r="A108" s="1"/>
      <c r="C108" s="1"/>
      <c r="D108" s="1"/>
      <c r="E108" s="1"/>
      <c r="P108" s="1"/>
    </row>
    <row r="109">
      <c r="A109" s="1"/>
      <c r="C109" s="1"/>
      <c r="D109" s="1"/>
      <c r="E109" s="1"/>
      <c r="P109" s="1"/>
    </row>
    <row r="110">
      <c r="A110" s="1"/>
      <c r="C110" s="1"/>
      <c r="D110" s="1"/>
      <c r="E110" s="1"/>
      <c r="P110" s="1"/>
    </row>
    <row r="111">
      <c r="A111" s="1"/>
      <c r="C111" s="1"/>
      <c r="D111" s="1"/>
      <c r="E111" s="1"/>
      <c r="P111" s="1"/>
    </row>
    <row r="112">
      <c r="A112" s="1"/>
      <c r="C112" s="1"/>
      <c r="D112" s="1"/>
      <c r="E112" s="1"/>
      <c r="P112" s="1"/>
    </row>
    <row r="113">
      <c r="A113" s="1"/>
      <c r="C113" s="1"/>
      <c r="D113" s="1"/>
      <c r="E113" s="1"/>
      <c r="P113" s="1"/>
    </row>
    <row r="114">
      <c r="A114" s="1"/>
      <c r="C114" s="1"/>
      <c r="D114" s="1"/>
      <c r="E114" s="1"/>
      <c r="P114" s="1"/>
    </row>
    <row r="115">
      <c r="A115" s="1"/>
      <c r="C115" s="1"/>
      <c r="D115" s="1"/>
      <c r="E115" s="1"/>
      <c r="P115" s="1"/>
    </row>
    <row r="116">
      <c r="A116" s="1"/>
      <c r="C116" s="1"/>
      <c r="D116" s="1"/>
      <c r="E116" s="1"/>
      <c r="P116" s="1"/>
    </row>
    <row r="117">
      <c r="A117" s="1"/>
      <c r="C117" s="1"/>
      <c r="D117" s="1"/>
      <c r="E117" s="1"/>
      <c r="P117" s="1"/>
    </row>
    <row r="118">
      <c r="A118" s="1"/>
      <c r="C118" s="1"/>
      <c r="D118" s="1"/>
      <c r="E118" s="1"/>
      <c r="P118" s="1"/>
    </row>
    <row r="119">
      <c r="A119" s="1"/>
      <c r="C119" s="1"/>
      <c r="D119" s="1"/>
      <c r="E119" s="1"/>
      <c r="P119" s="1"/>
    </row>
    <row r="120">
      <c r="A120" s="1"/>
      <c r="C120" s="1"/>
      <c r="D120" s="1"/>
      <c r="E120" s="1"/>
      <c r="P120" s="1"/>
    </row>
    <row r="121">
      <c r="A121" s="1"/>
      <c r="C121" s="1"/>
      <c r="D121" s="1"/>
      <c r="E121" s="1"/>
      <c r="P121" s="1"/>
    </row>
    <row r="122">
      <c r="A122" s="1"/>
      <c r="C122" s="1"/>
      <c r="D122" s="1"/>
      <c r="E122" s="1"/>
      <c r="P122" s="1"/>
    </row>
    <row r="123">
      <c r="A123" s="1"/>
      <c r="C123" s="1"/>
      <c r="D123" s="1"/>
      <c r="E123" s="1"/>
      <c r="P123" s="1"/>
    </row>
    <row r="124">
      <c r="A124" s="1"/>
      <c r="C124" s="1"/>
      <c r="D124" s="1"/>
      <c r="E124" s="1"/>
      <c r="P124" s="1"/>
    </row>
    <row r="125">
      <c r="A125" s="1"/>
      <c r="C125" s="1"/>
      <c r="D125" s="1"/>
      <c r="E125" s="1"/>
      <c r="P125" s="1"/>
    </row>
    <row r="126">
      <c r="A126" s="1"/>
      <c r="C126" s="1"/>
      <c r="D126" s="1"/>
      <c r="E126" s="1"/>
      <c r="P126" s="1"/>
    </row>
    <row r="127">
      <c r="A127" s="1"/>
      <c r="C127" s="1"/>
      <c r="D127" s="1"/>
      <c r="E127" s="1"/>
      <c r="P127" s="1"/>
    </row>
    <row r="128">
      <c r="A128" s="1"/>
      <c r="C128" s="1"/>
      <c r="D128" s="1"/>
      <c r="E128" s="1"/>
      <c r="P128" s="1"/>
    </row>
    <row r="129">
      <c r="A129" s="1"/>
      <c r="C129" s="1"/>
      <c r="D129" s="1"/>
      <c r="E129" s="1"/>
      <c r="P129" s="1"/>
    </row>
    <row r="130">
      <c r="A130" s="1"/>
      <c r="C130" s="1"/>
      <c r="D130" s="1"/>
      <c r="E130" s="1"/>
      <c r="P130" s="1"/>
    </row>
    <row r="131">
      <c r="A131" s="1"/>
      <c r="C131" s="1"/>
      <c r="D131" s="1"/>
      <c r="E131" s="1"/>
      <c r="P131" s="1"/>
    </row>
    <row r="132">
      <c r="A132" s="1"/>
      <c r="C132" s="1"/>
      <c r="D132" s="1"/>
      <c r="E132" s="1"/>
      <c r="P132" s="1"/>
    </row>
    <row r="133">
      <c r="A133" s="1"/>
      <c r="C133" s="1"/>
      <c r="D133" s="1"/>
      <c r="E133" s="1"/>
      <c r="P133" s="1"/>
    </row>
    <row r="134">
      <c r="A134" s="1"/>
      <c r="C134" s="1"/>
      <c r="D134" s="1"/>
      <c r="E134" s="1"/>
      <c r="P134" s="1"/>
    </row>
    <row r="135">
      <c r="A135" s="1"/>
      <c r="C135" s="1"/>
      <c r="D135" s="1"/>
      <c r="E135" s="1"/>
      <c r="P135" s="1"/>
    </row>
    <row r="136">
      <c r="A136" s="1"/>
      <c r="C136" s="1"/>
      <c r="D136" s="1"/>
      <c r="E136" s="1"/>
      <c r="P136" s="1"/>
    </row>
    <row r="137">
      <c r="A137" s="1"/>
      <c r="C137" s="1"/>
      <c r="D137" s="1"/>
      <c r="E137" s="1"/>
      <c r="P137" s="1"/>
    </row>
    <row r="138">
      <c r="A138" s="1"/>
      <c r="C138" s="1"/>
      <c r="D138" s="1"/>
      <c r="E138" s="1"/>
      <c r="P138" s="1"/>
    </row>
    <row r="139">
      <c r="A139" s="1"/>
      <c r="C139" s="1"/>
      <c r="D139" s="1"/>
      <c r="E139" s="1"/>
      <c r="P139" s="1"/>
    </row>
    <row r="140">
      <c r="A140" s="1"/>
      <c r="C140" s="1"/>
      <c r="D140" s="1"/>
      <c r="E140" s="1"/>
      <c r="P140" s="1"/>
    </row>
    <row r="141">
      <c r="A141" s="1"/>
      <c r="C141" s="1"/>
      <c r="D141" s="1"/>
      <c r="E141" s="1"/>
      <c r="P141" s="1"/>
    </row>
    <row r="142">
      <c r="A142" s="1"/>
      <c r="C142" s="1"/>
      <c r="D142" s="1"/>
      <c r="E142" s="1"/>
      <c r="P142" s="1"/>
    </row>
    <row r="143">
      <c r="A143" s="1"/>
      <c r="C143" s="1"/>
      <c r="D143" s="1"/>
      <c r="E143" s="1"/>
      <c r="P143" s="1"/>
    </row>
    <row r="144">
      <c r="A144" s="1"/>
      <c r="C144" s="1"/>
      <c r="D144" s="1"/>
      <c r="E144" s="1"/>
      <c r="P144" s="1"/>
    </row>
    <row r="145">
      <c r="A145" s="1"/>
      <c r="C145" s="1"/>
      <c r="D145" s="1"/>
      <c r="E145" s="1"/>
      <c r="P145" s="1"/>
    </row>
    <row r="146">
      <c r="A146" s="1"/>
      <c r="C146" s="1"/>
      <c r="D146" s="1"/>
      <c r="E146" s="1"/>
      <c r="P146" s="1"/>
    </row>
    <row r="147">
      <c r="A147" s="1"/>
      <c r="C147" s="1"/>
      <c r="D147" s="1"/>
      <c r="E147" s="1"/>
      <c r="P147" s="1"/>
    </row>
    <row r="148">
      <c r="A148" s="1"/>
      <c r="C148" s="1"/>
      <c r="D148" s="1"/>
      <c r="E148" s="1"/>
      <c r="P148" s="1"/>
    </row>
    <row r="149">
      <c r="A149" s="1"/>
      <c r="C149" s="1"/>
      <c r="D149" s="1"/>
      <c r="E149" s="1"/>
      <c r="P149" s="1"/>
    </row>
    <row r="150">
      <c r="A150" s="1"/>
      <c r="C150" s="1"/>
      <c r="D150" s="1"/>
      <c r="E150" s="1"/>
      <c r="P150" s="1"/>
    </row>
    <row r="151">
      <c r="A151" s="1"/>
      <c r="C151" s="1"/>
      <c r="D151" s="1"/>
      <c r="E151" s="1"/>
      <c r="P151" s="1"/>
    </row>
    <row r="152">
      <c r="A152" s="1"/>
      <c r="C152" s="1"/>
      <c r="D152" s="1"/>
      <c r="E152" s="1"/>
      <c r="P152" s="1"/>
    </row>
    <row r="153">
      <c r="A153" s="1"/>
      <c r="C153" s="1"/>
      <c r="D153" s="1"/>
      <c r="E153" s="1"/>
      <c r="P153" s="1"/>
    </row>
    <row r="154">
      <c r="A154" s="1"/>
      <c r="C154" s="1"/>
      <c r="D154" s="1"/>
      <c r="E154" s="1"/>
      <c r="P154" s="1"/>
    </row>
    <row r="155">
      <c r="A155" s="1"/>
      <c r="C155" s="1"/>
      <c r="D155" s="1"/>
      <c r="E155" s="1"/>
      <c r="P155" s="1"/>
    </row>
    <row r="156">
      <c r="A156" s="1"/>
      <c r="C156" s="1"/>
      <c r="D156" s="1"/>
      <c r="E156" s="1"/>
      <c r="P156" s="1"/>
    </row>
    <row r="157">
      <c r="A157" s="1"/>
      <c r="C157" s="1"/>
      <c r="D157" s="1"/>
      <c r="E157" s="1"/>
      <c r="P157" s="1"/>
    </row>
    <row r="158">
      <c r="A158" s="1"/>
      <c r="C158" s="1"/>
      <c r="D158" s="1"/>
      <c r="E158" s="1"/>
      <c r="P158" s="1"/>
    </row>
    <row r="159">
      <c r="A159" s="1"/>
      <c r="C159" s="1"/>
      <c r="D159" s="1"/>
      <c r="E159" s="1"/>
      <c r="P159" s="1"/>
    </row>
    <row r="160">
      <c r="A160" s="1"/>
      <c r="C160" s="1"/>
      <c r="D160" s="1"/>
      <c r="E160" s="1"/>
      <c r="P160" s="1"/>
    </row>
    <row r="161">
      <c r="A161" s="1"/>
      <c r="C161" s="1"/>
      <c r="D161" s="1"/>
      <c r="E161" s="1"/>
      <c r="P161" s="1"/>
    </row>
    <row r="162">
      <c r="A162" s="1"/>
      <c r="C162" s="1"/>
      <c r="D162" s="1"/>
      <c r="E162" s="1"/>
      <c r="P162" s="1"/>
    </row>
    <row r="163">
      <c r="A163" s="1"/>
      <c r="C163" s="1"/>
      <c r="D163" s="1"/>
      <c r="E163" s="1"/>
      <c r="P163" s="1"/>
    </row>
    <row r="164">
      <c r="A164" s="1"/>
      <c r="C164" s="1"/>
      <c r="D164" s="1"/>
      <c r="E164" s="1"/>
      <c r="P164" s="1"/>
    </row>
    <row r="165">
      <c r="A165" s="1"/>
      <c r="C165" s="1"/>
      <c r="D165" s="1"/>
      <c r="E165" s="1"/>
      <c r="P165" s="1"/>
    </row>
    <row r="166">
      <c r="A166" s="1"/>
      <c r="C166" s="1"/>
      <c r="D166" s="1"/>
      <c r="E166" s="1"/>
      <c r="P166" s="1"/>
    </row>
    <row r="167">
      <c r="A167" s="1"/>
      <c r="C167" s="1"/>
      <c r="D167" s="1"/>
      <c r="E167" s="1"/>
      <c r="P167" s="1"/>
    </row>
    <row r="168">
      <c r="A168" s="1"/>
      <c r="C168" s="1"/>
      <c r="D168" s="1"/>
      <c r="E168" s="1"/>
      <c r="P168" s="1"/>
    </row>
    <row r="169">
      <c r="A169" s="1"/>
      <c r="C169" s="1"/>
      <c r="D169" s="1"/>
      <c r="E169" s="1"/>
      <c r="P169" s="1"/>
    </row>
    <row r="170">
      <c r="A170" s="1"/>
      <c r="C170" s="1"/>
      <c r="D170" s="1"/>
      <c r="E170" s="1"/>
      <c r="P170" s="1"/>
    </row>
    <row r="171">
      <c r="A171" s="1"/>
      <c r="C171" s="1"/>
      <c r="D171" s="1"/>
      <c r="E171" s="1"/>
      <c r="P171" s="1"/>
    </row>
    <row r="172">
      <c r="A172" s="1"/>
      <c r="C172" s="1"/>
      <c r="D172" s="1"/>
      <c r="E172" s="1"/>
      <c r="P172" s="1"/>
    </row>
    <row r="173">
      <c r="A173" s="1"/>
      <c r="C173" s="1"/>
      <c r="D173" s="1"/>
      <c r="E173" s="1"/>
      <c r="P173" s="1"/>
    </row>
    <row r="174">
      <c r="A174" s="1"/>
      <c r="C174" s="1"/>
      <c r="D174" s="1"/>
      <c r="E174" s="1"/>
      <c r="P174" s="1"/>
    </row>
    <row r="175">
      <c r="A175" s="1"/>
      <c r="C175" s="1"/>
      <c r="D175" s="1"/>
      <c r="E175" s="1"/>
      <c r="P175" s="1"/>
    </row>
    <row r="176">
      <c r="A176" s="1"/>
      <c r="C176" s="1"/>
      <c r="D176" s="1"/>
      <c r="E176" s="1"/>
      <c r="P176" s="1"/>
    </row>
    <row r="177">
      <c r="A177" s="1"/>
      <c r="C177" s="1"/>
      <c r="D177" s="1"/>
      <c r="E177" s="1"/>
      <c r="P177" s="1"/>
    </row>
    <row r="178">
      <c r="A178" s="1"/>
      <c r="C178" s="1"/>
      <c r="D178" s="1"/>
      <c r="E178" s="1"/>
      <c r="P178" s="1"/>
    </row>
    <row r="179">
      <c r="A179" s="1"/>
      <c r="C179" s="1"/>
      <c r="D179" s="1"/>
      <c r="E179" s="1"/>
      <c r="P179" s="1"/>
    </row>
    <row r="180">
      <c r="A180" s="1"/>
      <c r="C180" s="1"/>
      <c r="D180" s="1"/>
      <c r="E180" s="1"/>
      <c r="P180" s="1"/>
    </row>
    <row r="181">
      <c r="A181" s="1"/>
      <c r="C181" s="1"/>
      <c r="D181" s="1"/>
      <c r="E181" s="1"/>
      <c r="P181" s="1"/>
    </row>
    <row r="182">
      <c r="A182" s="1"/>
      <c r="C182" s="1"/>
      <c r="D182" s="1"/>
      <c r="E182" s="1"/>
      <c r="P182" s="1"/>
    </row>
    <row r="183">
      <c r="A183" s="1"/>
      <c r="C183" s="1"/>
      <c r="D183" s="1"/>
      <c r="E183" s="1"/>
      <c r="P183" s="1"/>
    </row>
    <row r="184">
      <c r="A184" s="1"/>
      <c r="C184" s="1"/>
      <c r="D184" s="1"/>
      <c r="E184" s="1"/>
      <c r="P184" s="1"/>
    </row>
    <row r="185">
      <c r="A185" s="1"/>
      <c r="C185" s="1"/>
      <c r="D185" s="1"/>
      <c r="E185" s="1"/>
      <c r="P185" s="1"/>
    </row>
    <row r="186">
      <c r="A186" s="1"/>
      <c r="C186" s="1"/>
      <c r="D186" s="1"/>
      <c r="E186" s="1"/>
      <c r="P186" s="1"/>
    </row>
    <row r="187">
      <c r="A187" s="1"/>
      <c r="C187" s="1"/>
      <c r="D187" s="1"/>
      <c r="E187" s="1"/>
      <c r="P187" s="1"/>
    </row>
    <row r="188">
      <c r="A188" s="1"/>
      <c r="C188" s="1"/>
      <c r="D188" s="1"/>
      <c r="E188" s="1"/>
      <c r="P188" s="1"/>
    </row>
    <row r="189">
      <c r="A189" s="1"/>
      <c r="C189" s="1"/>
      <c r="D189" s="1"/>
      <c r="E189" s="1"/>
      <c r="P189" s="1"/>
    </row>
    <row r="190">
      <c r="A190" s="1"/>
      <c r="C190" s="1"/>
      <c r="D190" s="1"/>
      <c r="E190" s="1"/>
      <c r="P190" s="1"/>
    </row>
    <row r="191">
      <c r="A191" s="1"/>
      <c r="C191" s="1"/>
      <c r="D191" s="1"/>
      <c r="E191" s="1"/>
      <c r="P191" s="1"/>
    </row>
    <row r="192">
      <c r="A192" s="1"/>
      <c r="C192" s="1"/>
      <c r="D192" s="1"/>
      <c r="E192" s="1"/>
      <c r="P192" s="1"/>
    </row>
    <row r="193">
      <c r="A193" s="1"/>
      <c r="C193" s="1"/>
      <c r="D193" s="1"/>
      <c r="E193" s="1"/>
      <c r="P193" s="1"/>
    </row>
    <row r="194">
      <c r="A194" s="1"/>
      <c r="C194" s="1"/>
      <c r="D194" s="1"/>
      <c r="E194" s="1"/>
      <c r="P194" s="1"/>
    </row>
    <row r="195">
      <c r="A195" s="1"/>
      <c r="C195" s="1"/>
      <c r="D195" s="1"/>
      <c r="E195" s="1"/>
      <c r="P195" s="1"/>
    </row>
    <row r="196">
      <c r="A196" s="1"/>
      <c r="C196" s="1"/>
      <c r="D196" s="1"/>
      <c r="E196" s="1"/>
      <c r="P196" s="1"/>
    </row>
    <row r="197">
      <c r="A197" s="1"/>
      <c r="C197" s="1"/>
      <c r="D197" s="1"/>
      <c r="E197" s="1"/>
      <c r="P197" s="1"/>
    </row>
    <row r="198">
      <c r="A198" s="1"/>
      <c r="C198" s="1"/>
      <c r="D198" s="1"/>
      <c r="E198" s="1"/>
      <c r="P198" s="1"/>
    </row>
    <row r="199">
      <c r="A199" s="1"/>
      <c r="C199" s="1"/>
      <c r="D199" s="1"/>
      <c r="E199" s="1"/>
      <c r="P199" s="1"/>
    </row>
    <row r="200">
      <c r="A200" s="1"/>
      <c r="C200" s="1"/>
      <c r="D200" s="1"/>
      <c r="E200" s="1"/>
      <c r="P200" s="1"/>
    </row>
    <row r="201">
      <c r="A201" s="1"/>
      <c r="C201" s="1"/>
      <c r="D201" s="1"/>
      <c r="E201" s="1"/>
      <c r="P201" s="1"/>
    </row>
    <row r="202">
      <c r="A202" s="1"/>
      <c r="C202" s="1"/>
      <c r="D202" s="1"/>
      <c r="E202" s="1"/>
      <c r="P202" s="1"/>
    </row>
    <row r="203">
      <c r="A203" s="1"/>
      <c r="C203" s="1"/>
      <c r="D203" s="1"/>
      <c r="E203" s="1"/>
      <c r="P203" s="1"/>
    </row>
    <row r="204">
      <c r="A204" s="1"/>
      <c r="C204" s="1"/>
      <c r="D204" s="1"/>
      <c r="E204" s="1"/>
      <c r="P204" s="1"/>
    </row>
    <row r="205">
      <c r="A205" s="1"/>
      <c r="C205" s="1"/>
      <c r="D205" s="1"/>
      <c r="E205" s="1"/>
      <c r="P205" s="1"/>
    </row>
    <row r="206">
      <c r="A206" s="1"/>
      <c r="C206" s="1"/>
      <c r="D206" s="1"/>
      <c r="E206" s="1"/>
      <c r="P206" s="1"/>
    </row>
    <row r="207">
      <c r="A207" s="1"/>
      <c r="C207" s="1"/>
      <c r="D207" s="1"/>
      <c r="E207" s="1"/>
      <c r="P207" s="1"/>
    </row>
    <row r="208">
      <c r="A208" s="1"/>
      <c r="C208" s="1"/>
      <c r="D208" s="1"/>
      <c r="E208" s="1"/>
      <c r="P208" s="1"/>
    </row>
    <row r="209">
      <c r="A209" s="1"/>
      <c r="C209" s="1"/>
      <c r="D209" s="1"/>
      <c r="E209" s="1"/>
      <c r="P209" s="1"/>
    </row>
    <row r="210">
      <c r="A210" s="1"/>
      <c r="C210" s="1"/>
      <c r="D210" s="1"/>
      <c r="E210" s="1"/>
      <c r="P210" s="1"/>
    </row>
    <row r="211">
      <c r="A211" s="1"/>
      <c r="C211" s="1"/>
      <c r="D211" s="1"/>
      <c r="E211" s="1"/>
      <c r="P211" s="1"/>
    </row>
    <row r="212">
      <c r="A212" s="1"/>
      <c r="C212" s="1"/>
      <c r="D212" s="1"/>
      <c r="E212" s="1"/>
      <c r="P212" s="1"/>
    </row>
    <row r="213">
      <c r="A213" s="1"/>
      <c r="C213" s="1"/>
      <c r="D213" s="1"/>
      <c r="E213" s="1"/>
      <c r="P213" s="1"/>
    </row>
    <row r="214">
      <c r="A214" s="1"/>
      <c r="C214" s="1"/>
      <c r="D214" s="1"/>
      <c r="E214" s="1"/>
      <c r="P214" s="1"/>
    </row>
    <row r="215">
      <c r="A215" s="1"/>
      <c r="C215" s="1"/>
      <c r="D215" s="1"/>
      <c r="E215" s="1"/>
      <c r="P215" s="1"/>
    </row>
    <row r="216">
      <c r="A216" s="1"/>
      <c r="C216" s="1"/>
      <c r="D216" s="1"/>
      <c r="E216" s="1"/>
      <c r="P216" s="1"/>
    </row>
    <row r="217">
      <c r="A217" s="1"/>
      <c r="C217" s="1"/>
      <c r="D217" s="1"/>
      <c r="E217" s="1"/>
      <c r="P217" s="1"/>
    </row>
    <row r="218">
      <c r="A218" s="1"/>
      <c r="C218" s="1"/>
      <c r="D218" s="1"/>
      <c r="E218" s="1"/>
      <c r="P218" s="1"/>
    </row>
    <row r="219">
      <c r="A219" s="1"/>
      <c r="C219" s="1"/>
      <c r="D219" s="1"/>
      <c r="E219" s="1"/>
      <c r="P219" s="1"/>
    </row>
    <row r="220">
      <c r="A220" s="1"/>
      <c r="C220" s="1"/>
      <c r="D220" s="1"/>
      <c r="E220" s="1"/>
      <c r="P220" s="1"/>
    </row>
    <row r="221">
      <c r="A221" s="1"/>
      <c r="C221" s="1"/>
      <c r="D221" s="1"/>
      <c r="E221" s="1"/>
      <c r="P221" s="1"/>
    </row>
    <row r="222">
      <c r="A222" s="1"/>
      <c r="C222" s="1"/>
      <c r="D222" s="1"/>
      <c r="E222" s="1"/>
      <c r="P222" s="1"/>
    </row>
    <row r="223">
      <c r="A223" s="1"/>
      <c r="C223" s="1"/>
      <c r="D223" s="1"/>
      <c r="E223" s="1"/>
      <c r="P223" s="1"/>
    </row>
    <row r="224">
      <c r="A224" s="1"/>
      <c r="C224" s="1"/>
      <c r="D224" s="1"/>
      <c r="E224" s="1"/>
      <c r="P224" s="1"/>
    </row>
    <row r="225">
      <c r="A225" s="1"/>
      <c r="C225" s="1"/>
      <c r="D225" s="1"/>
      <c r="E225" s="1"/>
      <c r="P225" s="1"/>
    </row>
    <row r="226">
      <c r="A226" s="1"/>
      <c r="C226" s="1"/>
      <c r="D226" s="1"/>
      <c r="E226" s="1"/>
      <c r="P226" s="1"/>
    </row>
    <row r="227">
      <c r="A227" s="1"/>
      <c r="C227" s="1"/>
      <c r="D227" s="1"/>
      <c r="E227" s="1"/>
      <c r="P227" s="1"/>
    </row>
    <row r="228">
      <c r="A228" s="1"/>
      <c r="C228" s="1"/>
      <c r="D228" s="1"/>
      <c r="E228" s="1"/>
      <c r="P228" s="1"/>
    </row>
    <row r="229">
      <c r="A229" s="1"/>
      <c r="C229" s="1"/>
      <c r="D229" s="1"/>
      <c r="E229" s="1"/>
      <c r="P229" s="1"/>
    </row>
    <row r="230">
      <c r="A230" s="1"/>
      <c r="C230" s="1"/>
      <c r="D230" s="1"/>
      <c r="E230" s="1"/>
      <c r="P230" s="1"/>
    </row>
    <row r="231">
      <c r="A231" s="1"/>
      <c r="C231" s="1"/>
      <c r="D231" s="1"/>
      <c r="E231" s="1"/>
      <c r="P231" s="1"/>
    </row>
    <row r="232">
      <c r="A232" s="1"/>
      <c r="C232" s="1"/>
      <c r="D232" s="1"/>
      <c r="E232" s="1"/>
      <c r="P232" s="1"/>
    </row>
    <row r="233">
      <c r="A233" s="1"/>
      <c r="C233" s="1"/>
      <c r="D233" s="1"/>
      <c r="E233" s="1"/>
      <c r="P233" s="1"/>
    </row>
    <row r="234">
      <c r="A234" s="1"/>
      <c r="C234" s="1"/>
      <c r="D234" s="1"/>
      <c r="E234" s="1"/>
      <c r="P234" s="1"/>
    </row>
    <row r="235">
      <c r="A235" s="1"/>
      <c r="C235" s="1"/>
      <c r="D235" s="1"/>
      <c r="E235" s="1"/>
      <c r="P235" s="1"/>
    </row>
    <row r="236">
      <c r="A236" s="1"/>
      <c r="C236" s="1"/>
      <c r="D236" s="1"/>
      <c r="E236" s="1"/>
      <c r="P236" s="1"/>
    </row>
    <row r="237">
      <c r="A237" s="1"/>
      <c r="C237" s="1"/>
      <c r="D237" s="1"/>
      <c r="E237" s="1"/>
      <c r="P237" s="1"/>
    </row>
    <row r="238">
      <c r="A238" s="1"/>
      <c r="C238" s="1"/>
      <c r="D238" s="1"/>
      <c r="E238" s="1"/>
      <c r="P238" s="1"/>
    </row>
    <row r="239">
      <c r="A239" s="1"/>
      <c r="C239" s="1"/>
      <c r="D239" s="1"/>
      <c r="E239" s="1"/>
      <c r="P239" s="1"/>
    </row>
    <row r="240">
      <c r="A240" s="1"/>
      <c r="C240" s="1"/>
      <c r="D240" s="1"/>
      <c r="E240" s="1"/>
      <c r="P240" s="1"/>
    </row>
    <row r="241">
      <c r="A241" s="1"/>
      <c r="C241" s="1"/>
      <c r="D241" s="1"/>
      <c r="E241" s="1"/>
      <c r="P241" s="1"/>
    </row>
    <row r="242">
      <c r="A242" s="1"/>
      <c r="C242" s="1"/>
      <c r="D242" s="1"/>
      <c r="E242" s="1"/>
      <c r="P242" s="1"/>
    </row>
    <row r="243">
      <c r="A243" s="1"/>
      <c r="C243" s="1"/>
      <c r="D243" s="1"/>
      <c r="E243" s="1"/>
      <c r="P243" s="1"/>
    </row>
    <row r="244">
      <c r="A244" s="1"/>
      <c r="C244" s="1"/>
      <c r="D244" s="1"/>
      <c r="E244" s="1"/>
      <c r="P244" s="1"/>
    </row>
    <row r="245">
      <c r="A245" s="1"/>
      <c r="C245" s="1"/>
      <c r="D245" s="1"/>
      <c r="E245" s="1"/>
      <c r="P245" s="1"/>
    </row>
    <row r="246">
      <c r="A246" s="1"/>
      <c r="C246" s="1"/>
      <c r="D246" s="1"/>
      <c r="E246" s="1"/>
      <c r="P246" s="1"/>
    </row>
    <row r="247">
      <c r="A247" s="1"/>
      <c r="C247" s="1"/>
      <c r="D247" s="1"/>
      <c r="E247" s="1"/>
      <c r="P247" s="1"/>
    </row>
    <row r="248">
      <c r="A248" s="1"/>
      <c r="C248" s="1"/>
      <c r="D248" s="1"/>
      <c r="E248" s="1"/>
      <c r="P248" s="1"/>
    </row>
    <row r="249">
      <c r="A249" s="1"/>
      <c r="C249" s="1"/>
      <c r="D249" s="1"/>
      <c r="E249" s="1"/>
      <c r="P249" s="1"/>
    </row>
    <row r="250">
      <c r="A250" s="1"/>
      <c r="C250" s="1"/>
      <c r="D250" s="1"/>
      <c r="E250" s="1"/>
      <c r="P250" s="1"/>
    </row>
    <row r="251">
      <c r="A251" s="1"/>
      <c r="C251" s="1"/>
      <c r="D251" s="1"/>
      <c r="E251" s="1"/>
      <c r="P251" s="1"/>
    </row>
    <row r="252">
      <c r="A252" s="1"/>
      <c r="C252" s="1"/>
      <c r="D252" s="1"/>
      <c r="E252" s="1"/>
      <c r="P252" s="1"/>
    </row>
    <row r="253">
      <c r="A253" s="1"/>
      <c r="C253" s="1"/>
      <c r="D253" s="1"/>
      <c r="E253" s="1"/>
      <c r="P253" s="1"/>
    </row>
    <row r="254">
      <c r="A254" s="1"/>
      <c r="C254" s="1"/>
      <c r="D254" s="1"/>
      <c r="E254" s="1"/>
      <c r="P254" s="1"/>
    </row>
    <row r="255">
      <c r="A255" s="1"/>
      <c r="C255" s="1"/>
      <c r="D255" s="1"/>
      <c r="E255" s="1"/>
      <c r="P255" s="1"/>
    </row>
    <row r="256">
      <c r="A256" s="1"/>
      <c r="C256" s="1"/>
      <c r="D256" s="1"/>
      <c r="E256" s="1"/>
      <c r="P256" s="1"/>
    </row>
    <row r="257">
      <c r="A257" s="1"/>
      <c r="C257" s="1"/>
      <c r="D257" s="1"/>
      <c r="E257" s="1"/>
      <c r="P257" s="1"/>
    </row>
    <row r="258">
      <c r="A258" s="1"/>
      <c r="C258" s="1"/>
      <c r="D258" s="1"/>
      <c r="E258" s="1"/>
      <c r="P258" s="1"/>
    </row>
    <row r="259">
      <c r="A259" s="1"/>
      <c r="C259" s="1"/>
      <c r="D259" s="1"/>
      <c r="E259" s="1"/>
      <c r="P259" s="1"/>
    </row>
    <row r="260">
      <c r="A260" s="1"/>
      <c r="C260" s="1"/>
      <c r="D260" s="1"/>
      <c r="E260" s="1"/>
      <c r="P260" s="1"/>
    </row>
    <row r="261">
      <c r="A261" s="1"/>
      <c r="C261" s="1"/>
      <c r="D261" s="1"/>
      <c r="E261" s="1"/>
      <c r="P261" s="1"/>
    </row>
    <row r="262">
      <c r="A262" s="1"/>
      <c r="C262" s="1"/>
      <c r="D262" s="1"/>
      <c r="E262" s="1"/>
      <c r="P262" s="1"/>
    </row>
    <row r="263">
      <c r="A263" s="1"/>
      <c r="C263" s="1"/>
      <c r="D263" s="1"/>
      <c r="E263" s="1"/>
      <c r="P263" s="1"/>
    </row>
    <row r="264">
      <c r="A264" s="1"/>
      <c r="C264" s="1"/>
      <c r="D264" s="1"/>
      <c r="E264" s="1"/>
      <c r="P264" s="1"/>
    </row>
    <row r="265">
      <c r="A265" s="1"/>
      <c r="C265" s="1"/>
      <c r="D265" s="1"/>
      <c r="E265" s="1"/>
      <c r="P265" s="1"/>
    </row>
    <row r="266">
      <c r="A266" s="1"/>
      <c r="C266" s="1"/>
      <c r="D266" s="1"/>
      <c r="E266" s="1"/>
      <c r="P266" s="1"/>
    </row>
    <row r="267">
      <c r="A267" s="1"/>
      <c r="C267" s="1"/>
      <c r="D267" s="1"/>
      <c r="E267" s="1"/>
      <c r="P267" s="1"/>
    </row>
    <row r="268">
      <c r="A268" s="1"/>
      <c r="C268" s="1"/>
      <c r="D268" s="1"/>
      <c r="E268" s="1"/>
      <c r="P268" s="1"/>
    </row>
    <row r="269">
      <c r="A269" s="1"/>
      <c r="C269" s="1"/>
      <c r="D269" s="1"/>
      <c r="E269" s="1"/>
      <c r="P269" s="1"/>
    </row>
    <row r="270">
      <c r="A270" s="1"/>
      <c r="C270" s="1"/>
      <c r="D270" s="1"/>
      <c r="E270" s="1"/>
      <c r="P270" s="1"/>
    </row>
    <row r="271">
      <c r="A271" s="1"/>
      <c r="C271" s="1"/>
      <c r="D271" s="1"/>
      <c r="E271" s="1"/>
      <c r="P271" s="1"/>
    </row>
    <row r="272">
      <c r="A272" s="1"/>
      <c r="C272" s="1"/>
      <c r="D272" s="1"/>
      <c r="E272" s="1"/>
      <c r="P272" s="1"/>
    </row>
    <row r="273">
      <c r="A273" s="1"/>
      <c r="C273" s="1"/>
      <c r="D273" s="1"/>
      <c r="E273" s="1"/>
      <c r="P273" s="1"/>
    </row>
    <row r="274">
      <c r="A274" s="1"/>
      <c r="C274" s="1"/>
      <c r="D274" s="1"/>
      <c r="E274" s="1"/>
      <c r="P274" s="1"/>
    </row>
    <row r="275">
      <c r="A275" s="1"/>
      <c r="C275" s="1"/>
      <c r="D275" s="1"/>
      <c r="E275" s="1"/>
      <c r="P275" s="1"/>
    </row>
    <row r="276">
      <c r="A276" s="1"/>
      <c r="C276" s="1"/>
      <c r="D276" s="1"/>
      <c r="E276" s="1"/>
      <c r="P276" s="1"/>
    </row>
    <row r="277">
      <c r="A277" s="1"/>
      <c r="C277" s="1"/>
      <c r="D277" s="1"/>
      <c r="E277" s="1"/>
      <c r="P277" s="1"/>
    </row>
    <row r="278">
      <c r="A278" s="1"/>
      <c r="C278" s="1"/>
      <c r="D278" s="1"/>
      <c r="E278" s="1"/>
      <c r="P278" s="1"/>
    </row>
    <row r="279">
      <c r="A279" s="1"/>
      <c r="C279" s="1"/>
      <c r="D279" s="1"/>
      <c r="E279" s="1"/>
      <c r="P279" s="1"/>
    </row>
    <row r="280">
      <c r="A280" s="1"/>
      <c r="C280" s="1"/>
      <c r="D280" s="1"/>
      <c r="E280" s="1"/>
      <c r="P280" s="1"/>
    </row>
    <row r="281">
      <c r="A281" s="1"/>
      <c r="C281" s="1"/>
      <c r="D281" s="1"/>
      <c r="E281" s="1"/>
      <c r="P281" s="1"/>
    </row>
    <row r="282">
      <c r="A282" s="1"/>
      <c r="C282" s="1"/>
      <c r="D282" s="1"/>
      <c r="E282" s="1"/>
      <c r="P282" s="1"/>
    </row>
    <row r="283">
      <c r="A283" s="1"/>
      <c r="C283" s="1"/>
      <c r="D283" s="1"/>
      <c r="E283" s="1"/>
      <c r="P283" s="1"/>
    </row>
    <row r="284">
      <c r="A284" s="1"/>
      <c r="C284" s="1"/>
      <c r="D284" s="1"/>
      <c r="E284" s="1"/>
      <c r="P284" s="1"/>
    </row>
    <row r="285">
      <c r="A285" s="1"/>
      <c r="C285" s="1"/>
      <c r="D285" s="1"/>
      <c r="E285" s="1"/>
      <c r="P285" s="1"/>
    </row>
    <row r="286">
      <c r="A286" s="1"/>
      <c r="C286" s="1"/>
      <c r="D286" s="1"/>
      <c r="E286" s="1"/>
      <c r="P286" s="1"/>
    </row>
    <row r="287">
      <c r="A287" s="1"/>
      <c r="C287" s="1"/>
      <c r="D287" s="1"/>
      <c r="E287" s="1"/>
      <c r="P287" s="1"/>
    </row>
    <row r="288">
      <c r="A288" s="1"/>
      <c r="C288" s="1"/>
      <c r="D288" s="1"/>
      <c r="E288" s="1"/>
      <c r="P288" s="1"/>
    </row>
    <row r="289">
      <c r="A289" s="1"/>
      <c r="C289" s="1"/>
      <c r="D289" s="1"/>
      <c r="E289" s="1"/>
      <c r="P289" s="1"/>
    </row>
    <row r="290">
      <c r="A290" s="1"/>
      <c r="C290" s="1"/>
      <c r="D290" s="1"/>
      <c r="E290" s="1"/>
      <c r="P290" s="1"/>
    </row>
    <row r="291">
      <c r="A291" s="1"/>
      <c r="C291" s="1"/>
      <c r="D291" s="1"/>
      <c r="E291" s="1"/>
      <c r="P291" s="1"/>
    </row>
    <row r="292">
      <c r="A292" s="1"/>
      <c r="C292" s="1"/>
      <c r="D292" s="1"/>
      <c r="E292" s="1"/>
      <c r="P292" s="1"/>
    </row>
    <row r="293">
      <c r="A293" s="1"/>
      <c r="C293" s="1"/>
      <c r="D293" s="1"/>
      <c r="E293" s="1"/>
      <c r="P293" s="1"/>
    </row>
    <row r="294">
      <c r="A294" s="1"/>
      <c r="C294" s="1"/>
      <c r="D294" s="1"/>
      <c r="E294" s="1"/>
      <c r="P294" s="1"/>
    </row>
    <row r="295">
      <c r="A295" s="1"/>
      <c r="C295" s="1"/>
      <c r="D295" s="1"/>
      <c r="E295" s="1"/>
      <c r="P295" s="1"/>
    </row>
    <row r="296">
      <c r="A296" s="1"/>
      <c r="C296" s="1"/>
      <c r="D296" s="1"/>
      <c r="E296" s="1"/>
      <c r="P296" s="1"/>
    </row>
    <row r="297">
      <c r="A297" s="1"/>
      <c r="C297" s="1"/>
      <c r="D297" s="1"/>
      <c r="E297" s="1"/>
      <c r="P297" s="1"/>
    </row>
    <row r="298">
      <c r="A298" s="1"/>
      <c r="C298" s="1"/>
      <c r="D298" s="1"/>
      <c r="E298" s="1"/>
      <c r="P298" s="1"/>
    </row>
    <row r="299">
      <c r="A299" s="1"/>
      <c r="C299" s="1"/>
      <c r="D299" s="1"/>
      <c r="E299" s="1"/>
      <c r="P299" s="1"/>
    </row>
    <row r="300">
      <c r="A300" s="1"/>
      <c r="C300" s="1"/>
      <c r="D300" s="1"/>
      <c r="E300" s="1"/>
      <c r="P300" s="1"/>
    </row>
    <row r="301">
      <c r="A301" s="1"/>
      <c r="C301" s="1"/>
      <c r="D301" s="1"/>
      <c r="E301" s="1"/>
      <c r="P301" s="1"/>
    </row>
    <row r="302">
      <c r="A302" s="1"/>
      <c r="C302" s="1"/>
      <c r="D302" s="1"/>
      <c r="E302" s="1"/>
      <c r="P302" s="1"/>
    </row>
    <row r="303">
      <c r="A303" s="1"/>
      <c r="C303" s="1"/>
      <c r="D303" s="1"/>
      <c r="E303" s="1"/>
      <c r="P303" s="1"/>
    </row>
    <row r="304">
      <c r="A304" s="1"/>
      <c r="C304" s="1"/>
      <c r="D304" s="1"/>
      <c r="E304" s="1"/>
      <c r="P304" s="1"/>
    </row>
    <row r="305">
      <c r="A305" s="1"/>
      <c r="C305" s="1"/>
      <c r="D305" s="1"/>
      <c r="E305" s="1"/>
      <c r="P305" s="1"/>
    </row>
    <row r="306">
      <c r="A306" s="1"/>
      <c r="C306" s="1"/>
      <c r="D306" s="1"/>
      <c r="E306" s="1"/>
      <c r="P306" s="1"/>
    </row>
    <row r="307">
      <c r="A307" s="1"/>
      <c r="C307" s="1"/>
      <c r="D307" s="1"/>
      <c r="E307" s="1"/>
      <c r="P307" s="1"/>
    </row>
    <row r="308">
      <c r="A308" s="1"/>
      <c r="C308" s="1"/>
      <c r="D308" s="1"/>
      <c r="E308" s="1"/>
      <c r="P308" s="1"/>
    </row>
    <row r="309">
      <c r="A309" s="1"/>
      <c r="C309" s="1"/>
      <c r="D309" s="1"/>
      <c r="E309" s="1"/>
      <c r="P309" s="1"/>
    </row>
    <row r="310">
      <c r="A310" s="1"/>
      <c r="C310" s="1"/>
      <c r="D310" s="1"/>
      <c r="E310" s="1"/>
      <c r="P310" s="1"/>
    </row>
    <row r="311">
      <c r="A311" s="1"/>
      <c r="C311" s="1"/>
      <c r="D311" s="1"/>
      <c r="E311" s="1"/>
      <c r="P311" s="1"/>
    </row>
    <row r="312">
      <c r="A312" s="1"/>
      <c r="C312" s="1"/>
      <c r="D312" s="1"/>
      <c r="E312" s="1"/>
      <c r="P312" s="1"/>
    </row>
    <row r="313">
      <c r="A313" s="1"/>
      <c r="C313" s="1"/>
      <c r="D313" s="1"/>
      <c r="E313" s="1"/>
      <c r="P313" s="1"/>
    </row>
    <row r="314">
      <c r="A314" s="1"/>
      <c r="C314" s="1"/>
      <c r="D314" s="1"/>
      <c r="E314" s="1"/>
      <c r="P314" s="1"/>
    </row>
    <row r="315">
      <c r="A315" s="1"/>
      <c r="C315" s="1"/>
      <c r="D315" s="1"/>
      <c r="E315" s="1"/>
      <c r="P315" s="1"/>
    </row>
    <row r="316">
      <c r="A316" s="1"/>
      <c r="C316" s="1"/>
      <c r="D316" s="1"/>
      <c r="E316" s="1"/>
      <c r="P316" s="1"/>
    </row>
    <row r="317">
      <c r="A317" s="1"/>
      <c r="C317" s="1"/>
      <c r="D317" s="1"/>
      <c r="E317" s="1"/>
      <c r="P317" s="1"/>
    </row>
    <row r="318">
      <c r="A318" s="1"/>
      <c r="C318" s="1"/>
      <c r="D318" s="1"/>
      <c r="E318" s="1"/>
      <c r="P318" s="1"/>
    </row>
    <row r="319">
      <c r="A319" s="1"/>
      <c r="C319" s="1"/>
      <c r="D319" s="1"/>
      <c r="E319" s="1"/>
      <c r="P319" s="1"/>
    </row>
    <row r="320">
      <c r="A320" s="1"/>
      <c r="C320" s="1"/>
      <c r="D320" s="1"/>
      <c r="E320" s="1"/>
      <c r="P320" s="1"/>
    </row>
    <row r="321">
      <c r="A321" s="1"/>
      <c r="C321" s="1"/>
      <c r="D321" s="1"/>
      <c r="E321" s="1"/>
      <c r="P321" s="1"/>
    </row>
    <row r="322">
      <c r="A322" s="1"/>
      <c r="C322" s="1"/>
      <c r="D322" s="1"/>
      <c r="E322" s="1"/>
      <c r="P322" s="1"/>
    </row>
    <row r="323">
      <c r="A323" s="1"/>
      <c r="C323" s="1"/>
      <c r="D323" s="1"/>
      <c r="E323" s="1"/>
      <c r="P323" s="1"/>
    </row>
    <row r="324">
      <c r="A324" s="1"/>
      <c r="C324" s="1"/>
      <c r="D324" s="1"/>
      <c r="E324" s="1"/>
      <c r="P324" s="1"/>
    </row>
    <row r="325">
      <c r="A325" s="1"/>
      <c r="C325" s="1"/>
      <c r="D325" s="1"/>
      <c r="E325" s="1"/>
      <c r="P325" s="1"/>
    </row>
    <row r="326">
      <c r="A326" s="1"/>
      <c r="C326" s="1"/>
      <c r="D326" s="1"/>
      <c r="E326" s="1"/>
      <c r="P326" s="1"/>
    </row>
    <row r="327">
      <c r="A327" s="1"/>
      <c r="C327" s="1"/>
      <c r="D327" s="1"/>
      <c r="E327" s="1"/>
      <c r="P327" s="1"/>
    </row>
    <row r="328">
      <c r="A328" s="1"/>
      <c r="C328" s="1"/>
      <c r="D328" s="1"/>
      <c r="E328" s="1"/>
      <c r="P328" s="1"/>
    </row>
    <row r="329">
      <c r="A329" s="1"/>
      <c r="C329" s="1"/>
      <c r="D329" s="1"/>
      <c r="E329" s="1"/>
      <c r="P329" s="1"/>
    </row>
    <row r="330">
      <c r="A330" s="1"/>
      <c r="C330" s="1"/>
      <c r="D330" s="1"/>
      <c r="E330" s="1"/>
      <c r="P330" s="1"/>
    </row>
    <row r="331">
      <c r="A331" s="1"/>
      <c r="C331" s="1"/>
      <c r="D331" s="1"/>
      <c r="E331" s="1"/>
      <c r="P331" s="1"/>
    </row>
    <row r="332">
      <c r="A332" s="1"/>
      <c r="C332" s="1"/>
      <c r="D332" s="1"/>
      <c r="E332" s="1"/>
      <c r="P332" s="1"/>
    </row>
    <row r="333">
      <c r="A333" s="1"/>
      <c r="C333" s="1"/>
      <c r="D333" s="1"/>
      <c r="E333" s="1"/>
      <c r="P333" s="1"/>
    </row>
    <row r="334">
      <c r="A334" s="1"/>
      <c r="C334" s="1"/>
      <c r="D334" s="1"/>
      <c r="E334" s="1"/>
      <c r="P334" s="1"/>
    </row>
    <row r="335">
      <c r="A335" s="1"/>
      <c r="C335" s="1"/>
      <c r="D335" s="1"/>
      <c r="E335" s="1"/>
      <c r="P335" s="1"/>
    </row>
    <row r="336">
      <c r="A336" s="1"/>
      <c r="C336" s="1"/>
      <c r="D336" s="1"/>
      <c r="E336" s="1"/>
      <c r="P336" s="1"/>
    </row>
    <row r="337">
      <c r="A337" s="1"/>
      <c r="C337" s="1"/>
      <c r="D337" s="1"/>
      <c r="E337" s="1"/>
      <c r="P337" s="1"/>
    </row>
    <row r="338">
      <c r="A338" s="1"/>
      <c r="C338" s="1"/>
      <c r="D338" s="1"/>
      <c r="E338" s="1"/>
      <c r="P338" s="1"/>
    </row>
    <row r="339">
      <c r="A339" s="1"/>
      <c r="C339" s="1"/>
      <c r="D339" s="1"/>
      <c r="E339" s="1"/>
      <c r="P339" s="1"/>
    </row>
    <row r="340">
      <c r="A340" s="1"/>
      <c r="C340" s="1"/>
      <c r="D340" s="1"/>
      <c r="E340" s="1"/>
      <c r="P340" s="1"/>
    </row>
    <row r="341">
      <c r="A341" s="1"/>
      <c r="C341" s="1"/>
      <c r="D341" s="1"/>
      <c r="E341" s="1"/>
      <c r="P341" s="1"/>
    </row>
    <row r="342">
      <c r="A342" s="1"/>
      <c r="C342" s="1"/>
      <c r="D342" s="1"/>
      <c r="E342" s="1"/>
      <c r="P342" s="1"/>
    </row>
    <row r="343">
      <c r="A343" s="1"/>
      <c r="C343" s="1"/>
      <c r="D343" s="1"/>
      <c r="E343" s="1"/>
      <c r="P343" s="1"/>
    </row>
    <row r="344">
      <c r="A344" s="1"/>
      <c r="C344" s="1"/>
      <c r="D344" s="1"/>
      <c r="E344" s="1"/>
      <c r="P344" s="1"/>
    </row>
    <row r="345">
      <c r="A345" s="1"/>
      <c r="C345" s="1"/>
      <c r="D345" s="1"/>
      <c r="E345" s="1"/>
      <c r="P345" s="1"/>
    </row>
    <row r="346">
      <c r="A346" s="1"/>
      <c r="C346" s="1"/>
      <c r="D346" s="1"/>
      <c r="E346" s="1"/>
      <c r="P346" s="1"/>
    </row>
    <row r="347">
      <c r="A347" s="1"/>
      <c r="C347" s="1"/>
      <c r="D347" s="1"/>
      <c r="E347" s="1"/>
      <c r="P347" s="1"/>
    </row>
    <row r="348">
      <c r="A348" s="1"/>
      <c r="C348" s="1"/>
      <c r="D348" s="1"/>
      <c r="E348" s="1"/>
      <c r="P348" s="1"/>
    </row>
    <row r="349">
      <c r="A349" s="1"/>
      <c r="C349" s="1"/>
      <c r="D349" s="1"/>
      <c r="E349" s="1"/>
      <c r="P349" s="1"/>
    </row>
    <row r="350">
      <c r="A350" s="1"/>
      <c r="C350" s="1"/>
      <c r="D350" s="1"/>
      <c r="E350" s="1"/>
      <c r="P350" s="1"/>
    </row>
    <row r="351">
      <c r="A351" s="1"/>
      <c r="C351" s="1"/>
      <c r="D351" s="1"/>
      <c r="E351" s="1"/>
      <c r="P351" s="1"/>
    </row>
    <row r="352">
      <c r="A352" s="1"/>
      <c r="C352" s="1"/>
      <c r="D352" s="1"/>
      <c r="E352" s="1"/>
      <c r="P352" s="1"/>
    </row>
    <row r="353">
      <c r="A353" s="1"/>
      <c r="C353" s="1"/>
      <c r="D353" s="1"/>
      <c r="E353" s="1"/>
      <c r="P353" s="1"/>
    </row>
    <row r="354">
      <c r="A354" s="1"/>
      <c r="C354" s="1"/>
      <c r="D354" s="1"/>
      <c r="E354" s="1"/>
      <c r="P354" s="1"/>
    </row>
    <row r="355">
      <c r="A355" s="1"/>
      <c r="C355" s="1"/>
      <c r="D355" s="1"/>
      <c r="E355" s="1"/>
      <c r="P355" s="1"/>
    </row>
    <row r="356">
      <c r="A356" s="1"/>
      <c r="C356" s="1"/>
      <c r="D356" s="1"/>
      <c r="E356" s="1"/>
      <c r="P356" s="1"/>
    </row>
    <row r="357">
      <c r="A357" s="1"/>
      <c r="C357" s="1"/>
      <c r="D357" s="1"/>
      <c r="E357" s="1"/>
      <c r="P357" s="1"/>
    </row>
    <row r="358">
      <c r="A358" s="1"/>
      <c r="C358" s="1"/>
      <c r="D358" s="1"/>
      <c r="E358" s="1"/>
      <c r="P358" s="1"/>
    </row>
    <row r="359">
      <c r="A359" s="1"/>
      <c r="C359" s="1"/>
      <c r="D359" s="1"/>
      <c r="E359" s="1"/>
      <c r="P359" s="1"/>
    </row>
    <row r="360">
      <c r="A360" s="1"/>
      <c r="C360" s="1"/>
      <c r="D360" s="1"/>
      <c r="E360" s="1"/>
      <c r="P360" s="1"/>
    </row>
    <row r="361">
      <c r="A361" s="1"/>
      <c r="C361" s="1"/>
      <c r="D361" s="1"/>
      <c r="E361" s="1"/>
      <c r="P361" s="1"/>
    </row>
    <row r="362">
      <c r="A362" s="1"/>
      <c r="C362" s="1"/>
      <c r="D362" s="1"/>
      <c r="E362" s="1"/>
      <c r="P362" s="1"/>
    </row>
    <row r="363">
      <c r="A363" s="1"/>
      <c r="C363" s="1"/>
      <c r="D363" s="1"/>
      <c r="E363" s="1"/>
      <c r="P363" s="1"/>
    </row>
    <row r="364">
      <c r="A364" s="1"/>
      <c r="C364" s="1"/>
      <c r="D364" s="1"/>
      <c r="E364" s="1"/>
      <c r="P364" s="1"/>
    </row>
    <row r="365">
      <c r="A365" s="1"/>
      <c r="C365" s="1"/>
      <c r="D365" s="1"/>
      <c r="E365" s="1"/>
      <c r="P365" s="1"/>
    </row>
    <row r="366">
      <c r="A366" s="1"/>
      <c r="C366" s="1"/>
      <c r="D366" s="1"/>
      <c r="E366" s="1"/>
      <c r="P366" s="1"/>
    </row>
    <row r="367">
      <c r="A367" s="1"/>
      <c r="C367" s="1"/>
      <c r="D367" s="1"/>
      <c r="E367" s="1"/>
      <c r="P367" s="1"/>
    </row>
    <row r="368">
      <c r="A368" s="1"/>
      <c r="C368" s="1"/>
      <c r="D368" s="1"/>
      <c r="E368" s="1"/>
      <c r="P368" s="1"/>
    </row>
    <row r="369">
      <c r="A369" s="1"/>
      <c r="C369" s="1"/>
      <c r="D369" s="1"/>
      <c r="E369" s="1"/>
      <c r="P369" s="1"/>
    </row>
    <row r="370">
      <c r="A370" s="1"/>
      <c r="C370" s="1"/>
      <c r="D370" s="1"/>
      <c r="E370" s="1"/>
      <c r="P370" s="1"/>
    </row>
    <row r="371">
      <c r="A371" s="1"/>
      <c r="C371" s="1"/>
      <c r="D371" s="1"/>
      <c r="E371" s="1"/>
      <c r="P371" s="1"/>
    </row>
    <row r="372">
      <c r="A372" s="1"/>
      <c r="C372" s="1"/>
      <c r="D372" s="1"/>
      <c r="E372" s="1"/>
      <c r="P372" s="1"/>
    </row>
    <row r="373">
      <c r="A373" s="1"/>
      <c r="C373" s="1"/>
      <c r="D373" s="1"/>
      <c r="E373" s="1"/>
      <c r="P373" s="1"/>
    </row>
    <row r="374">
      <c r="A374" s="1"/>
      <c r="C374" s="1"/>
      <c r="D374" s="1"/>
      <c r="E374" s="1"/>
      <c r="P374" s="1"/>
    </row>
    <row r="375">
      <c r="A375" s="1"/>
      <c r="C375" s="1"/>
      <c r="D375" s="1"/>
      <c r="E375" s="1"/>
      <c r="P375" s="1"/>
    </row>
    <row r="376">
      <c r="A376" s="1"/>
      <c r="C376" s="1"/>
      <c r="D376" s="1"/>
      <c r="E376" s="1"/>
      <c r="P376" s="1"/>
    </row>
    <row r="377">
      <c r="A377" s="1"/>
      <c r="C377" s="1"/>
      <c r="D377" s="1"/>
      <c r="E377" s="1"/>
      <c r="P377" s="1"/>
    </row>
    <row r="378">
      <c r="A378" s="1"/>
      <c r="C378" s="1"/>
      <c r="D378" s="1"/>
      <c r="E378" s="1"/>
      <c r="P378" s="1"/>
    </row>
    <row r="379">
      <c r="A379" s="1"/>
      <c r="C379" s="1"/>
      <c r="D379" s="1"/>
      <c r="E379" s="1"/>
      <c r="P379" s="1"/>
    </row>
    <row r="380">
      <c r="A380" s="1"/>
      <c r="C380" s="1"/>
      <c r="D380" s="1"/>
      <c r="E380" s="1"/>
      <c r="P380" s="1"/>
    </row>
    <row r="381">
      <c r="A381" s="1"/>
      <c r="C381" s="1"/>
      <c r="D381" s="1"/>
      <c r="E381" s="1"/>
      <c r="P381" s="1"/>
    </row>
    <row r="382">
      <c r="A382" s="1"/>
      <c r="C382" s="1"/>
      <c r="D382" s="1"/>
      <c r="E382" s="1"/>
      <c r="P382" s="1"/>
    </row>
    <row r="383">
      <c r="A383" s="1"/>
      <c r="C383" s="1"/>
      <c r="D383" s="1"/>
      <c r="E383" s="1"/>
      <c r="P383" s="1"/>
    </row>
    <row r="384">
      <c r="A384" s="1"/>
      <c r="C384" s="1"/>
      <c r="D384" s="1"/>
      <c r="E384" s="1"/>
      <c r="P384" s="1"/>
    </row>
    <row r="385">
      <c r="A385" s="1"/>
      <c r="C385" s="1"/>
      <c r="D385" s="1"/>
      <c r="E385" s="1"/>
      <c r="P385" s="1"/>
    </row>
    <row r="386">
      <c r="A386" s="1"/>
      <c r="C386" s="1"/>
      <c r="D386" s="1"/>
      <c r="E386" s="1"/>
      <c r="P386" s="1"/>
    </row>
    <row r="387">
      <c r="A387" s="1"/>
      <c r="C387" s="1"/>
      <c r="D387" s="1"/>
      <c r="E387" s="1"/>
      <c r="P387" s="1"/>
    </row>
    <row r="388">
      <c r="A388" s="1"/>
      <c r="C388" s="1"/>
      <c r="D388" s="1"/>
      <c r="E388" s="1"/>
      <c r="P388" s="1"/>
    </row>
    <row r="389">
      <c r="A389" s="1"/>
      <c r="C389" s="1"/>
      <c r="D389" s="1"/>
      <c r="E389" s="1"/>
      <c r="P389" s="1"/>
    </row>
    <row r="390">
      <c r="A390" s="1"/>
      <c r="C390" s="1"/>
      <c r="D390" s="1"/>
      <c r="E390" s="1"/>
      <c r="P390" s="1"/>
    </row>
    <row r="391">
      <c r="A391" s="1"/>
      <c r="C391" s="1"/>
      <c r="D391" s="1"/>
      <c r="E391" s="1"/>
      <c r="P391" s="1"/>
    </row>
    <row r="392">
      <c r="A392" s="1"/>
      <c r="C392" s="1"/>
      <c r="D392" s="1"/>
      <c r="E392" s="1"/>
      <c r="P392" s="1"/>
    </row>
    <row r="393">
      <c r="A393" s="1"/>
      <c r="C393" s="1"/>
      <c r="D393" s="1"/>
      <c r="E393" s="1"/>
      <c r="P393" s="1"/>
    </row>
    <row r="394">
      <c r="A394" s="1"/>
      <c r="C394" s="1"/>
      <c r="D394" s="1"/>
      <c r="E394" s="1"/>
      <c r="P394" s="1"/>
    </row>
    <row r="395">
      <c r="A395" s="1"/>
      <c r="C395" s="1"/>
      <c r="D395" s="1"/>
      <c r="E395" s="1"/>
      <c r="P395" s="1"/>
    </row>
    <row r="396">
      <c r="A396" s="1"/>
      <c r="C396" s="1"/>
      <c r="D396" s="1"/>
      <c r="E396" s="1"/>
      <c r="P396" s="1"/>
    </row>
    <row r="397">
      <c r="A397" s="1"/>
      <c r="C397" s="1"/>
      <c r="D397" s="1"/>
      <c r="E397" s="1"/>
      <c r="P397" s="1"/>
    </row>
    <row r="398">
      <c r="A398" s="1"/>
      <c r="C398" s="1"/>
      <c r="D398" s="1"/>
      <c r="E398" s="1"/>
      <c r="P398" s="1"/>
    </row>
    <row r="399">
      <c r="A399" s="1"/>
      <c r="C399" s="1"/>
      <c r="D399" s="1"/>
      <c r="E399" s="1"/>
      <c r="P399" s="1"/>
    </row>
    <row r="400">
      <c r="A400" s="1"/>
      <c r="C400" s="1"/>
      <c r="D400" s="1"/>
      <c r="E400" s="1"/>
      <c r="P400" s="1"/>
    </row>
    <row r="401">
      <c r="A401" s="1"/>
      <c r="C401" s="1"/>
      <c r="D401" s="1"/>
      <c r="E401" s="1"/>
      <c r="P401" s="1"/>
    </row>
    <row r="402">
      <c r="A402" s="1"/>
      <c r="C402" s="1"/>
      <c r="D402" s="1"/>
      <c r="E402" s="1"/>
      <c r="P402" s="1"/>
    </row>
    <row r="403">
      <c r="A403" s="1"/>
      <c r="C403" s="1"/>
      <c r="D403" s="1"/>
      <c r="E403" s="1"/>
      <c r="P403" s="1"/>
    </row>
    <row r="404">
      <c r="A404" s="1"/>
      <c r="C404" s="1"/>
      <c r="D404" s="1"/>
      <c r="E404" s="1"/>
      <c r="P404" s="1"/>
    </row>
    <row r="405">
      <c r="A405" s="1"/>
      <c r="C405" s="1"/>
      <c r="D405" s="1"/>
      <c r="E405" s="1"/>
      <c r="P405" s="1"/>
    </row>
    <row r="406">
      <c r="A406" s="1"/>
      <c r="C406" s="1"/>
      <c r="D406" s="1"/>
      <c r="E406" s="1"/>
      <c r="P406" s="1"/>
    </row>
    <row r="407">
      <c r="A407" s="1"/>
      <c r="C407" s="1"/>
      <c r="D407" s="1"/>
      <c r="E407" s="1"/>
      <c r="P407" s="1"/>
    </row>
    <row r="408">
      <c r="A408" s="1"/>
      <c r="C408" s="1"/>
      <c r="D408" s="1"/>
      <c r="E408" s="1"/>
      <c r="P408" s="1"/>
    </row>
    <row r="409">
      <c r="A409" s="1"/>
      <c r="C409" s="1"/>
      <c r="D409" s="1"/>
      <c r="E409" s="1"/>
      <c r="P409" s="1"/>
    </row>
    <row r="410">
      <c r="A410" s="1"/>
      <c r="C410" s="1"/>
      <c r="D410" s="1"/>
      <c r="E410" s="1"/>
      <c r="P410" s="1"/>
    </row>
    <row r="411">
      <c r="A411" s="1"/>
      <c r="C411" s="1"/>
      <c r="D411" s="1"/>
      <c r="E411" s="1"/>
      <c r="P411" s="1"/>
    </row>
    <row r="412">
      <c r="A412" s="1"/>
      <c r="C412" s="1"/>
      <c r="D412" s="1"/>
      <c r="E412" s="1"/>
      <c r="P412" s="1"/>
    </row>
    <row r="413">
      <c r="A413" s="1"/>
      <c r="C413" s="1"/>
      <c r="D413" s="1"/>
      <c r="E413" s="1"/>
      <c r="P413" s="1"/>
    </row>
    <row r="414">
      <c r="A414" s="1"/>
      <c r="C414" s="1"/>
      <c r="D414" s="1"/>
      <c r="E414" s="1"/>
      <c r="P414" s="1"/>
    </row>
    <row r="415">
      <c r="A415" s="1"/>
      <c r="C415" s="1"/>
      <c r="D415" s="1"/>
      <c r="E415" s="1"/>
      <c r="P415" s="1"/>
    </row>
    <row r="416">
      <c r="A416" s="1"/>
      <c r="C416" s="1"/>
      <c r="D416" s="1"/>
      <c r="E416" s="1"/>
      <c r="P416" s="1"/>
    </row>
    <row r="417">
      <c r="A417" s="1"/>
      <c r="C417" s="1"/>
      <c r="D417" s="1"/>
      <c r="E417" s="1"/>
      <c r="P417" s="1"/>
    </row>
    <row r="418">
      <c r="A418" s="1"/>
      <c r="C418" s="1"/>
      <c r="D418" s="1"/>
      <c r="E418" s="1"/>
      <c r="P418" s="1"/>
    </row>
    <row r="419">
      <c r="A419" s="1"/>
      <c r="C419" s="1"/>
      <c r="D419" s="1"/>
      <c r="E419" s="1"/>
      <c r="P419" s="1"/>
    </row>
    <row r="420">
      <c r="A420" s="1"/>
      <c r="C420" s="1"/>
      <c r="D420" s="1"/>
      <c r="E420" s="1"/>
      <c r="P420" s="1"/>
    </row>
    <row r="421">
      <c r="A421" s="1"/>
      <c r="C421" s="1"/>
      <c r="D421" s="1"/>
      <c r="E421" s="1"/>
      <c r="P421" s="1"/>
    </row>
    <row r="422">
      <c r="A422" s="1"/>
      <c r="C422" s="1"/>
      <c r="D422" s="1"/>
      <c r="E422" s="1"/>
      <c r="P422" s="1"/>
    </row>
    <row r="423">
      <c r="A423" s="1"/>
      <c r="C423" s="1"/>
      <c r="D423" s="1"/>
      <c r="E423" s="1"/>
      <c r="P423" s="1"/>
    </row>
    <row r="424">
      <c r="A424" s="1"/>
      <c r="C424" s="1"/>
      <c r="D424" s="1"/>
      <c r="E424" s="1"/>
      <c r="P424" s="1"/>
    </row>
    <row r="425">
      <c r="A425" s="1"/>
      <c r="C425" s="1"/>
      <c r="D425" s="1"/>
      <c r="E425" s="1"/>
      <c r="P425" s="1"/>
    </row>
    <row r="426">
      <c r="A426" s="1"/>
      <c r="C426" s="1"/>
      <c r="D426" s="1"/>
      <c r="E426" s="1"/>
      <c r="P426" s="1"/>
    </row>
    <row r="427">
      <c r="A427" s="1"/>
      <c r="C427" s="1"/>
      <c r="D427" s="1"/>
      <c r="E427" s="1"/>
      <c r="P427" s="1"/>
    </row>
    <row r="428">
      <c r="A428" s="1"/>
      <c r="C428" s="1"/>
      <c r="D428" s="1"/>
      <c r="E428" s="1"/>
      <c r="P428" s="1"/>
    </row>
    <row r="429">
      <c r="A429" s="1"/>
      <c r="C429" s="1"/>
      <c r="D429" s="1"/>
      <c r="E429" s="1"/>
      <c r="P429" s="1"/>
    </row>
    <row r="430">
      <c r="A430" s="1"/>
      <c r="C430" s="1"/>
      <c r="D430" s="1"/>
      <c r="E430" s="1"/>
      <c r="P430" s="1"/>
    </row>
    <row r="431">
      <c r="A431" s="1"/>
      <c r="C431" s="1"/>
      <c r="D431" s="1"/>
      <c r="E431" s="1"/>
      <c r="P431" s="1"/>
    </row>
    <row r="432">
      <c r="A432" s="1"/>
      <c r="C432" s="1"/>
      <c r="D432" s="1"/>
      <c r="E432" s="1"/>
      <c r="P432" s="1"/>
    </row>
    <row r="433">
      <c r="A433" s="1"/>
      <c r="C433" s="1"/>
      <c r="D433" s="1"/>
      <c r="E433" s="1"/>
      <c r="P433" s="1"/>
    </row>
    <row r="434">
      <c r="A434" s="1"/>
      <c r="C434" s="1"/>
      <c r="D434" s="1"/>
      <c r="E434" s="1"/>
      <c r="P434" s="1"/>
    </row>
    <row r="435">
      <c r="A435" s="1"/>
      <c r="C435" s="1"/>
      <c r="D435" s="1"/>
      <c r="E435" s="1"/>
      <c r="P435" s="1"/>
    </row>
    <row r="436">
      <c r="A436" s="1"/>
      <c r="C436" s="1"/>
      <c r="D436" s="1"/>
      <c r="E436" s="1"/>
      <c r="P436" s="1"/>
    </row>
    <row r="437">
      <c r="A437" s="1"/>
      <c r="C437" s="1"/>
      <c r="D437" s="1"/>
      <c r="E437" s="1"/>
      <c r="P437" s="1"/>
    </row>
    <row r="438">
      <c r="A438" s="1"/>
      <c r="C438" s="1"/>
      <c r="D438" s="1"/>
      <c r="E438" s="1"/>
      <c r="P438" s="1"/>
    </row>
    <row r="439">
      <c r="A439" s="1"/>
      <c r="C439" s="1"/>
      <c r="D439" s="1"/>
      <c r="E439" s="1"/>
      <c r="P439" s="1"/>
    </row>
    <row r="440">
      <c r="A440" s="1"/>
      <c r="C440" s="1"/>
      <c r="D440" s="1"/>
      <c r="E440" s="1"/>
      <c r="P440" s="1"/>
    </row>
    <row r="441">
      <c r="A441" s="1"/>
      <c r="C441" s="1"/>
      <c r="D441" s="1"/>
      <c r="E441" s="1"/>
      <c r="P441" s="1"/>
    </row>
    <row r="442">
      <c r="A442" s="1"/>
      <c r="C442" s="1"/>
      <c r="D442" s="1"/>
      <c r="E442" s="1"/>
      <c r="P442" s="1"/>
    </row>
    <row r="443">
      <c r="A443" s="1"/>
      <c r="C443" s="1"/>
      <c r="D443" s="1"/>
      <c r="E443" s="1"/>
      <c r="P443" s="1"/>
    </row>
    <row r="444">
      <c r="A444" s="1"/>
      <c r="C444" s="1"/>
      <c r="D444" s="1"/>
      <c r="E444" s="1"/>
      <c r="P444" s="1"/>
    </row>
    <row r="445">
      <c r="A445" s="1"/>
      <c r="C445" s="1"/>
      <c r="D445" s="1"/>
      <c r="E445" s="1"/>
      <c r="P445" s="1"/>
    </row>
    <row r="446">
      <c r="A446" s="1"/>
      <c r="C446" s="1"/>
      <c r="D446" s="1"/>
      <c r="E446" s="1"/>
      <c r="P446" s="1"/>
    </row>
    <row r="447">
      <c r="A447" s="1"/>
      <c r="C447" s="1"/>
      <c r="D447" s="1"/>
      <c r="E447" s="1"/>
      <c r="P447" s="1"/>
    </row>
    <row r="448">
      <c r="A448" s="1"/>
      <c r="C448" s="1"/>
      <c r="D448" s="1"/>
      <c r="E448" s="1"/>
      <c r="P448" s="1"/>
    </row>
    <row r="449">
      <c r="A449" s="1"/>
      <c r="C449" s="1"/>
      <c r="D449" s="1"/>
      <c r="E449" s="1"/>
      <c r="P449" s="1"/>
    </row>
    <row r="450">
      <c r="A450" s="1"/>
      <c r="C450" s="1"/>
      <c r="D450" s="1"/>
      <c r="E450" s="1"/>
      <c r="P450" s="1"/>
    </row>
    <row r="451">
      <c r="A451" s="1"/>
      <c r="C451" s="1"/>
      <c r="D451" s="1"/>
      <c r="E451" s="1"/>
      <c r="P451" s="1"/>
    </row>
    <row r="452">
      <c r="A452" s="1"/>
      <c r="C452" s="1"/>
      <c r="D452" s="1"/>
      <c r="E452" s="1"/>
      <c r="P452" s="1"/>
    </row>
    <row r="453">
      <c r="A453" s="1"/>
      <c r="C453" s="1"/>
      <c r="D453" s="1"/>
      <c r="E453" s="1"/>
      <c r="P453" s="1"/>
    </row>
    <row r="454">
      <c r="A454" s="1"/>
      <c r="C454" s="1"/>
      <c r="D454" s="1"/>
      <c r="E454" s="1"/>
      <c r="P454" s="1"/>
    </row>
    <row r="455">
      <c r="A455" s="1"/>
      <c r="C455" s="1"/>
      <c r="D455" s="1"/>
      <c r="E455" s="1"/>
      <c r="P455" s="1"/>
    </row>
    <row r="456">
      <c r="A456" s="1"/>
      <c r="C456" s="1"/>
      <c r="D456" s="1"/>
      <c r="E456" s="1"/>
      <c r="P456" s="1"/>
    </row>
    <row r="457">
      <c r="A457" s="1"/>
      <c r="C457" s="1"/>
      <c r="D457" s="1"/>
      <c r="E457" s="1"/>
      <c r="P457" s="1"/>
    </row>
    <row r="458">
      <c r="A458" s="1"/>
      <c r="C458" s="1"/>
      <c r="D458" s="1"/>
      <c r="E458" s="1"/>
      <c r="P458" s="1"/>
    </row>
    <row r="459">
      <c r="A459" s="1"/>
      <c r="C459" s="1"/>
      <c r="D459" s="1"/>
      <c r="E459" s="1"/>
      <c r="P459" s="1"/>
    </row>
    <row r="460">
      <c r="A460" s="1"/>
      <c r="C460" s="1"/>
      <c r="D460" s="1"/>
      <c r="E460" s="1"/>
      <c r="P460" s="1"/>
    </row>
    <row r="461">
      <c r="A461" s="1"/>
      <c r="C461" s="1"/>
      <c r="D461" s="1"/>
      <c r="E461" s="1"/>
      <c r="P461" s="1"/>
    </row>
    <row r="462">
      <c r="A462" s="1"/>
      <c r="C462" s="1"/>
      <c r="D462" s="1"/>
      <c r="E462" s="1"/>
      <c r="P462" s="1"/>
    </row>
    <row r="463">
      <c r="A463" s="1"/>
      <c r="C463" s="1"/>
      <c r="D463" s="1"/>
      <c r="E463" s="1"/>
      <c r="P463" s="1"/>
    </row>
    <row r="464">
      <c r="A464" s="1"/>
      <c r="C464" s="1"/>
      <c r="D464" s="1"/>
      <c r="E464" s="1"/>
      <c r="P464" s="1"/>
    </row>
    <row r="465">
      <c r="A465" s="1"/>
      <c r="C465" s="1"/>
      <c r="D465" s="1"/>
      <c r="E465" s="1"/>
      <c r="P465" s="1"/>
    </row>
    <row r="466">
      <c r="A466" s="1"/>
      <c r="C466" s="1"/>
      <c r="D466" s="1"/>
      <c r="E466" s="1"/>
      <c r="P466" s="1"/>
    </row>
    <row r="467">
      <c r="A467" s="1"/>
      <c r="C467" s="1"/>
      <c r="D467" s="1"/>
      <c r="E467" s="1"/>
      <c r="P467" s="1"/>
    </row>
    <row r="468">
      <c r="A468" s="1"/>
      <c r="C468" s="1"/>
      <c r="D468" s="1"/>
      <c r="E468" s="1"/>
      <c r="P468" s="1"/>
    </row>
    <row r="469">
      <c r="A469" s="1"/>
      <c r="C469" s="1"/>
      <c r="D469" s="1"/>
      <c r="E469" s="1"/>
      <c r="P469" s="1"/>
    </row>
    <row r="470">
      <c r="A470" s="1"/>
      <c r="C470" s="1"/>
      <c r="D470" s="1"/>
      <c r="E470" s="1"/>
      <c r="P470" s="1"/>
    </row>
    <row r="471">
      <c r="A471" s="1"/>
      <c r="C471" s="1"/>
      <c r="D471" s="1"/>
      <c r="E471" s="1"/>
      <c r="P471" s="1"/>
    </row>
    <row r="472">
      <c r="A472" s="1"/>
      <c r="C472" s="1"/>
      <c r="D472" s="1"/>
      <c r="E472" s="1"/>
      <c r="P472" s="1"/>
    </row>
    <row r="473">
      <c r="A473" s="1"/>
      <c r="C473" s="1"/>
      <c r="D473" s="1"/>
      <c r="E473" s="1"/>
      <c r="P473" s="1"/>
    </row>
    <row r="474">
      <c r="A474" s="1"/>
      <c r="C474" s="1"/>
      <c r="D474" s="1"/>
      <c r="E474" s="1"/>
      <c r="P474" s="1"/>
    </row>
    <row r="475">
      <c r="A475" s="1"/>
      <c r="C475" s="1"/>
      <c r="D475" s="1"/>
      <c r="E475" s="1"/>
      <c r="P475" s="1"/>
    </row>
    <row r="476">
      <c r="A476" s="1"/>
      <c r="C476" s="1"/>
      <c r="D476" s="1"/>
      <c r="E476" s="1"/>
      <c r="P476" s="1"/>
    </row>
    <row r="477">
      <c r="A477" s="1"/>
      <c r="C477" s="1"/>
      <c r="D477" s="1"/>
      <c r="E477" s="1"/>
      <c r="P477" s="1"/>
    </row>
    <row r="478">
      <c r="A478" s="1"/>
      <c r="C478" s="1"/>
      <c r="D478" s="1"/>
      <c r="E478" s="1"/>
      <c r="P478" s="1"/>
    </row>
    <row r="479">
      <c r="A479" s="1"/>
      <c r="C479" s="1"/>
      <c r="D479" s="1"/>
      <c r="E479" s="1"/>
      <c r="P479" s="1"/>
    </row>
    <row r="480">
      <c r="A480" s="1"/>
      <c r="C480" s="1"/>
      <c r="D480" s="1"/>
      <c r="E480" s="1"/>
      <c r="P480" s="1"/>
    </row>
    <row r="481">
      <c r="A481" s="1"/>
      <c r="C481" s="1"/>
      <c r="D481" s="1"/>
      <c r="E481" s="1"/>
      <c r="P481" s="1"/>
    </row>
    <row r="482">
      <c r="A482" s="1"/>
      <c r="C482" s="1"/>
      <c r="D482" s="1"/>
      <c r="E482" s="1"/>
      <c r="P482" s="1"/>
    </row>
    <row r="483">
      <c r="A483" s="1"/>
      <c r="C483" s="1"/>
      <c r="D483" s="1"/>
      <c r="E483" s="1"/>
      <c r="P483" s="1"/>
    </row>
    <row r="484">
      <c r="A484" s="1"/>
      <c r="C484" s="1"/>
      <c r="D484" s="1"/>
      <c r="E484" s="1"/>
      <c r="P484" s="1"/>
    </row>
    <row r="485">
      <c r="A485" s="1"/>
      <c r="C485" s="1"/>
      <c r="D485" s="1"/>
      <c r="E485" s="1"/>
      <c r="P485" s="1"/>
    </row>
    <row r="486">
      <c r="A486" s="1"/>
      <c r="C486" s="1"/>
      <c r="D486" s="1"/>
      <c r="E486" s="1"/>
      <c r="P486" s="1"/>
    </row>
    <row r="487">
      <c r="A487" s="1"/>
      <c r="C487" s="1"/>
      <c r="D487" s="1"/>
      <c r="E487" s="1"/>
      <c r="P487" s="1"/>
    </row>
    <row r="488">
      <c r="A488" s="1"/>
      <c r="C488" s="1"/>
      <c r="D488" s="1"/>
      <c r="E488" s="1"/>
      <c r="P488" s="1"/>
    </row>
    <row r="489">
      <c r="A489" s="1"/>
      <c r="C489" s="1"/>
      <c r="D489" s="1"/>
      <c r="E489" s="1"/>
      <c r="P489" s="1"/>
    </row>
    <row r="490">
      <c r="A490" s="1"/>
      <c r="C490" s="1"/>
      <c r="D490" s="1"/>
      <c r="E490" s="1"/>
      <c r="P490" s="1"/>
    </row>
    <row r="491">
      <c r="A491" s="1"/>
      <c r="C491" s="1"/>
      <c r="D491" s="1"/>
      <c r="E491" s="1"/>
      <c r="P491" s="1"/>
    </row>
    <row r="492">
      <c r="A492" s="1"/>
      <c r="C492" s="1"/>
      <c r="D492" s="1"/>
      <c r="E492" s="1"/>
      <c r="P492" s="1"/>
    </row>
    <row r="493">
      <c r="A493" s="1"/>
      <c r="C493" s="1"/>
      <c r="D493" s="1"/>
      <c r="E493" s="1"/>
      <c r="P493" s="1"/>
    </row>
    <row r="494">
      <c r="A494" s="1"/>
      <c r="C494" s="1"/>
      <c r="D494" s="1"/>
      <c r="E494" s="1"/>
      <c r="P494" s="1"/>
    </row>
    <row r="495">
      <c r="A495" s="1"/>
      <c r="C495" s="1"/>
      <c r="D495" s="1"/>
      <c r="E495" s="1"/>
      <c r="P495" s="1"/>
    </row>
    <row r="496">
      <c r="A496" s="1"/>
      <c r="C496" s="1"/>
      <c r="D496" s="1"/>
      <c r="E496" s="1"/>
      <c r="P496" s="1"/>
    </row>
    <row r="497">
      <c r="A497" s="1"/>
      <c r="C497" s="1"/>
      <c r="D497" s="1"/>
      <c r="E497" s="1"/>
      <c r="P497" s="1"/>
    </row>
    <row r="498">
      <c r="A498" s="1"/>
      <c r="C498" s="1"/>
      <c r="D498" s="1"/>
      <c r="E498" s="1"/>
      <c r="P498" s="1"/>
    </row>
    <row r="499">
      <c r="A499" s="1"/>
      <c r="C499" s="1"/>
      <c r="D499" s="1"/>
      <c r="E499" s="1"/>
      <c r="P499" s="1"/>
    </row>
    <row r="500">
      <c r="A500" s="1"/>
      <c r="C500" s="1"/>
      <c r="D500" s="1"/>
      <c r="E500" s="1"/>
      <c r="P500" s="1"/>
    </row>
    <row r="501">
      <c r="A501" s="1"/>
      <c r="C501" s="1"/>
      <c r="D501" s="1"/>
      <c r="E501" s="1"/>
      <c r="P501" s="1"/>
    </row>
    <row r="502">
      <c r="A502" s="1"/>
      <c r="C502" s="1"/>
      <c r="D502" s="1"/>
      <c r="E502" s="1"/>
      <c r="P502" s="1"/>
    </row>
    <row r="503">
      <c r="A503" s="1"/>
      <c r="C503" s="1"/>
      <c r="D503" s="1"/>
      <c r="E503" s="1"/>
      <c r="P503" s="1"/>
    </row>
    <row r="504">
      <c r="A504" s="1"/>
      <c r="C504" s="1"/>
      <c r="D504" s="1"/>
      <c r="E504" s="1"/>
      <c r="P504" s="1"/>
    </row>
    <row r="505">
      <c r="A505" s="1"/>
      <c r="C505" s="1"/>
      <c r="D505" s="1"/>
      <c r="E505" s="1"/>
      <c r="P505" s="1"/>
    </row>
    <row r="506">
      <c r="A506" s="1"/>
      <c r="C506" s="1"/>
      <c r="D506" s="1"/>
      <c r="E506" s="1"/>
      <c r="P506" s="1"/>
    </row>
    <row r="507">
      <c r="A507" s="1"/>
      <c r="C507" s="1"/>
      <c r="D507" s="1"/>
      <c r="E507" s="1"/>
      <c r="P507" s="1"/>
    </row>
    <row r="508">
      <c r="A508" s="1"/>
      <c r="C508" s="1"/>
      <c r="D508" s="1"/>
      <c r="E508" s="1"/>
      <c r="P508" s="1"/>
    </row>
    <row r="509">
      <c r="A509" s="1"/>
      <c r="C509" s="1"/>
      <c r="D509" s="1"/>
      <c r="E509" s="1"/>
      <c r="P509" s="1"/>
    </row>
    <row r="510">
      <c r="A510" s="1"/>
      <c r="C510" s="1"/>
      <c r="D510" s="1"/>
      <c r="E510" s="1"/>
      <c r="P510" s="1"/>
    </row>
    <row r="511">
      <c r="A511" s="1"/>
      <c r="C511" s="1"/>
      <c r="D511" s="1"/>
      <c r="E511" s="1"/>
      <c r="P511" s="1"/>
    </row>
    <row r="512">
      <c r="A512" s="1"/>
      <c r="C512" s="1"/>
      <c r="D512" s="1"/>
      <c r="E512" s="1"/>
      <c r="P512" s="1"/>
    </row>
    <row r="513">
      <c r="A513" s="1"/>
      <c r="C513" s="1"/>
      <c r="D513" s="1"/>
      <c r="E513" s="1"/>
      <c r="P513" s="1"/>
    </row>
    <row r="514">
      <c r="A514" s="1"/>
      <c r="C514" s="1"/>
      <c r="D514" s="1"/>
      <c r="E514" s="1"/>
      <c r="P514" s="1"/>
    </row>
    <row r="515">
      <c r="A515" s="1"/>
      <c r="C515" s="1"/>
      <c r="D515" s="1"/>
      <c r="E515" s="1"/>
      <c r="P515" s="1"/>
    </row>
    <row r="516">
      <c r="A516" s="1"/>
      <c r="C516" s="1"/>
      <c r="D516" s="1"/>
      <c r="E516" s="1"/>
      <c r="P516" s="1"/>
    </row>
    <row r="517">
      <c r="A517" s="1"/>
      <c r="C517" s="1"/>
      <c r="D517" s="1"/>
      <c r="E517" s="1"/>
      <c r="P517" s="1"/>
    </row>
    <row r="518">
      <c r="A518" s="1"/>
      <c r="C518" s="1"/>
      <c r="D518" s="1"/>
      <c r="E518" s="1"/>
      <c r="P518" s="1"/>
    </row>
    <row r="519">
      <c r="A519" s="1"/>
      <c r="C519" s="1"/>
      <c r="D519" s="1"/>
      <c r="E519" s="1"/>
      <c r="P519" s="1"/>
    </row>
    <row r="520">
      <c r="A520" s="1"/>
      <c r="C520" s="1"/>
      <c r="D520" s="1"/>
      <c r="E520" s="1"/>
      <c r="P520" s="1"/>
    </row>
    <row r="521">
      <c r="A521" s="1"/>
      <c r="C521" s="1"/>
      <c r="D521" s="1"/>
      <c r="E521" s="1"/>
      <c r="P521" s="1"/>
    </row>
    <row r="522">
      <c r="A522" s="1"/>
      <c r="C522" s="1"/>
      <c r="D522" s="1"/>
      <c r="E522" s="1"/>
      <c r="P522" s="1"/>
    </row>
    <row r="523">
      <c r="A523" s="1"/>
      <c r="C523" s="1"/>
      <c r="D523" s="1"/>
      <c r="E523" s="1"/>
      <c r="P523" s="1"/>
    </row>
    <row r="524">
      <c r="A524" s="1"/>
      <c r="C524" s="1"/>
      <c r="D524" s="1"/>
      <c r="E524" s="1"/>
      <c r="P524" s="1"/>
    </row>
    <row r="525">
      <c r="A525" s="1"/>
      <c r="C525" s="1"/>
      <c r="D525" s="1"/>
      <c r="E525" s="1"/>
      <c r="P525" s="1"/>
    </row>
    <row r="526">
      <c r="A526" s="1"/>
      <c r="C526" s="1"/>
      <c r="D526" s="1"/>
      <c r="E526" s="1"/>
      <c r="P526" s="1"/>
    </row>
    <row r="527">
      <c r="A527" s="1"/>
      <c r="C527" s="1"/>
      <c r="D527" s="1"/>
      <c r="E527" s="1"/>
      <c r="P527" s="1"/>
    </row>
    <row r="528">
      <c r="A528" s="1"/>
      <c r="C528" s="1"/>
      <c r="D528" s="1"/>
      <c r="E528" s="1"/>
      <c r="P528" s="1"/>
    </row>
    <row r="529">
      <c r="A529" s="1"/>
      <c r="C529" s="1"/>
      <c r="D529" s="1"/>
      <c r="E529" s="1"/>
      <c r="P529" s="1"/>
    </row>
    <row r="530">
      <c r="A530" s="1"/>
      <c r="C530" s="1"/>
      <c r="D530" s="1"/>
      <c r="E530" s="1"/>
      <c r="P530" s="1"/>
    </row>
    <row r="531">
      <c r="A531" s="1"/>
      <c r="C531" s="1"/>
      <c r="D531" s="1"/>
      <c r="E531" s="1"/>
      <c r="P531" s="1"/>
    </row>
    <row r="532">
      <c r="A532" s="1"/>
      <c r="C532" s="1"/>
      <c r="D532" s="1"/>
      <c r="E532" s="1"/>
      <c r="P532" s="1"/>
    </row>
    <row r="533">
      <c r="A533" s="1"/>
      <c r="C533" s="1"/>
      <c r="D533" s="1"/>
      <c r="E533" s="1"/>
      <c r="P533" s="1"/>
    </row>
    <row r="534">
      <c r="A534" s="1"/>
      <c r="C534" s="1"/>
      <c r="D534" s="1"/>
      <c r="E534" s="1"/>
      <c r="P534" s="1"/>
    </row>
    <row r="535">
      <c r="A535" s="1"/>
      <c r="C535" s="1"/>
      <c r="D535" s="1"/>
      <c r="E535" s="1"/>
      <c r="P535" s="1"/>
    </row>
    <row r="536">
      <c r="A536" s="1"/>
      <c r="C536" s="1"/>
      <c r="D536" s="1"/>
      <c r="E536" s="1"/>
      <c r="P536" s="1"/>
    </row>
    <row r="537">
      <c r="A537" s="1"/>
      <c r="C537" s="1"/>
      <c r="D537" s="1"/>
      <c r="E537" s="1"/>
      <c r="P537" s="1"/>
    </row>
    <row r="538">
      <c r="A538" s="1"/>
      <c r="C538" s="1"/>
      <c r="D538" s="1"/>
      <c r="E538" s="1"/>
      <c r="P538" s="1"/>
    </row>
    <row r="539">
      <c r="A539" s="1"/>
      <c r="C539" s="1"/>
      <c r="D539" s="1"/>
      <c r="E539" s="1"/>
      <c r="P539" s="1"/>
    </row>
    <row r="540">
      <c r="A540" s="1"/>
      <c r="C540" s="1"/>
      <c r="D540" s="1"/>
      <c r="E540" s="1"/>
      <c r="P540" s="1"/>
    </row>
    <row r="541">
      <c r="A541" s="1"/>
      <c r="C541" s="1"/>
      <c r="D541" s="1"/>
      <c r="E541" s="1"/>
      <c r="P541" s="1"/>
    </row>
    <row r="542">
      <c r="A542" s="1"/>
      <c r="C542" s="1"/>
      <c r="D542" s="1"/>
      <c r="E542" s="1"/>
      <c r="P542" s="1"/>
    </row>
    <row r="543">
      <c r="A543" s="1"/>
      <c r="C543" s="1"/>
      <c r="D543" s="1"/>
      <c r="E543" s="1"/>
      <c r="P543" s="1"/>
    </row>
    <row r="544">
      <c r="A544" s="1"/>
      <c r="C544" s="1"/>
      <c r="D544" s="1"/>
      <c r="E544" s="1"/>
      <c r="P544" s="1"/>
    </row>
    <row r="545">
      <c r="A545" s="1"/>
      <c r="C545" s="1"/>
      <c r="D545" s="1"/>
      <c r="E545" s="1"/>
      <c r="P545" s="1"/>
    </row>
    <row r="546">
      <c r="A546" s="1"/>
      <c r="C546" s="1"/>
      <c r="D546" s="1"/>
      <c r="E546" s="1"/>
      <c r="P546" s="1"/>
    </row>
    <row r="547">
      <c r="A547" s="1"/>
      <c r="C547" s="1"/>
      <c r="D547" s="1"/>
      <c r="E547" s="1"/>
      <c r="P547" s="1"/>
    </row>
    <row r="548">
      <c r="A548" s="1"/>
      <c r="C548" s="1"/>
      <c r="D548" s="1"/>
      <c r="E548" s="1"/>
      <c r="P548" s="1"/>
    </row>
    <row r="549">
      <c r="A549" s="1"/>
      <c r="C549" s="1"/>
      <c r="D549" s="1"/>
      <c r="E549" s="1"/>
      <c r="P549" s="1"/>
    </row>
    <row r="550">
      <c r="A550" s="1"/>
      <c r="C550" s="1"/>
      <c r="D550" s="1"/>
      <c r="E550" s="1"/>
      <c r="P550" s="1"/>
    </row>
    <row r="551">
      <c r="A551" s="1"/>
      <c r="C551" s="1"/>
      <c r="D551" s="1"/>
      <c r="E551" s="1"/>
      <c r="P551" s="1"/>
    </row>
    <row r="552">
      <c r="A552" s="1"/>
      <c r="C552" s="1"/>
      <c r="D552" s="1"/>
      <c r="E552" s="1"/>
      <c r="P552" s="1"/>
    </row>
    <row r="553">
      <c r="A553" s="1"/>
      <c r="C553" s="1"/>
      <c r="D553" s="1"/>
      <c r="E553" s="1"/>
      <c r="P553" s="1"/>
    </row>
    <row r="554">
      <c r="A554" s="1"/>
      <c r="C554" s="1"/>
      <c r="D554" s="1"/>
      <c r="E554" s="1"/>
      <c r="P554" s="1"/>
    </row>
    <row r="555">
      <c r="A555" s="1"/>
      <c r="C555" s="1"/>
      <c r="D555" s="1"/>
      <c r="E555" s="1"/>
      <c r="P555" s="1"/>
    </row>
    <row r="556">
      <c r="A556" s="1"/>
      <c r="C556" s="1"/>
      <c r="D556" s="1"/>
      <c r="E556" s="1"/>
      <c r="P556" s="1"/>
    </row>
    <row r="557">
      <c r="A557" s="1"/>
      <c r="C557" s="1"/>
      <c r="D557" s="1"/>
      <c r="E557" s="1"/>
      <c r="P557" s="1"/>
    </row>
    <row r="558">
      <c r="A558" s="1"/>
      <c r="C558" s="1"/>
      <c r="D558" s="1"/>
      <c r="E558" s="1"/>
      <c r="P558" s="1"/>
    </row>
    <row r="559">
      <c r="A559" s="1"/>
      <c r="C559" s="1"/>
      <c r="D559" s="1"/>
      <c r="E559" s="1"/>
      <c r="P559" s="1"/>
    </row>
    <row r="560">
      <c r="A560" s="1"/>
      <c r="C560" s="1"/>
      <c r="D560" s="1"/>
      <c r="E560" s="1"/>
      <c r="P560" s="1"/>
    </row>
    <row r="561">
      <c r="A561" s="1"/>
      <c r="C561" s="1"/>
      <c r="D561" s="1"/>
      <c r="E561" s="1"/>
      <c r="P561" s="1"/>
    </row>
    <row r="562">
      <c r="A562" s="1"/>
      <c r="C562" s="1"/>
      <c r="D562" s="1"/>
      <c r="E562" s="1"/>
      <c r="P562" s="1"/>
    </row>
    <row r="563">
      <c r="A563" s="1"/>
      <c r="C563" s="1"/>
      <c r="D563" s="1"/>
      <c r="E563" s="1"/>
      <c r="P563" s="1"/>
    </row>
    <row r="564">
      <c r="A564" s="1"/>
      <c r="C564" s="1"/>
      <c r="D564" s="1"/>
      <c r="E564" s="1"/>
      <c r="P564" s="1"/>
    </row>
    <row r="565">
      <c r="A565" s="1"/>
      <c r="C565" s="1"/>
      <c r="D565" s="1"/>
      <c r="E565" s="1"/>
      <c r="P565" s="1"/>
    </row>
    <row r="566">
      <c r="A566" s="1"/>
      <c r="C566" s="1"/>
      <c r="D566" s="1"/>
      <c r="E566" s="1"/>
      <c r="P566" s="1"/>
    </row>
    <row r="567">
      <c r="A567" s="1"/>
      <c r="C567" s="1"/>
      <c r="D567" s="1"/>
      <c r="E567" s="1"/>
      <c r="P567" s="1"/>
    </row>
    <row r="568">
      <c r="A568" s="1"/>
      <c r="C568" s="1"/>
      <c r="D568" s="1"/>
      <c r="E568" s="1"/>
      <c r="P568" s="1"/>
    </row>
    <row r="569">
      <c r="A569" s="1"/>
      <c r="C569" s="1"/>
      <c r="D569" s="1"/>
      <c r="E569" s="1"/>
      <c r="P569" s="1"/>
    </row>
    <row r="570">
      <c r="A570" s="1"/>
      <c r="C570" s="1"/>
      <c r="D570" s="1"/>
      <c r="E570" s="1"/>
      <c r="P570" s="1"/>
    </row>
    <row r="571">
      <c r="A571" s="1"/>
      <c r="C571" s="1"/>
      <c r="D571" s="1"/>
      <c r="E571" s="1"/>
      <c r="P571" s="1"/>
    </row>
    <row r="572">
      <c r="A572" s="1"/>
      <c r="C572" s="1"/>
      <c r="D572" s="1"/>
      <c r="E572" s="1"/>
      <c r="P572" s="1"/>
    </row>
    <row r="573">
      <c r="A573" s="1"/>
      <c r="C573" s="1"/>
      <c r="D573" s="1"/>
      <c r="E573" s="1"/>
      <c r="P573" s="1"/>
    </row>
    <row r="574">
      <c r="A574" s="1"/>
      <c r="C574" s="1"/>
      <c r="D574" s="1"/>
      <c r="E574" s="1"/>
      <c r="P574" s="1"/>
    </row>
    <row r="575">
      <c r="A575" s="1"/>
      <c r="C575" s="1"/>
      <c r="D575" s="1"/>
      <c r="E575" s="1"/>
      <c r="P575" s="1"/>
    </row>
    <row r="576">
      <c r="A576" s="1"/>
      <c r="C576" s="1"/>
      <c r="D576" s="1"/>
      <c r="E576" s="1"/>
      <c r="P576" s="1"/>
    </row>
    <row r="577">
      <c r="A577" s="1"/>
      <c r="C577" s="1"/>
      <c r="D577" s="1"/>
      <c r="E577" s="1"/>
      <c r="P577" s="1"/>
    </row>
    <row r="578">
      <c r="A578" s="1"/>
      <c r="C578" s="1"/>
      <c r="D578" s="1"/>
      <c r="E578" s="1"/>
      <c r="P578" s="1"/>
    </row>
    <row r="579">
      <c r="A579" s="1"/>
      <c r="C579" s="1"/>
      <c r="D579" s="1"/>
      <c r="E579" s="1"/>
      <c r="P579" s="1"/>
    </row>
    <row r="580">
      <c r="A580" s="1"/>
      <c r="C580" s="1"/>
      <c r="D580" s="1"/>
      <c r="E580" s="1"/>
      <c r="P580" s="1"/>
    </row>
    <row r="581">
      <c r="A581" s="1"/>
      <c r="C581" s="1"/>
      <c r="D581" s="1"/>
      <c r="E581" s="1"/>
      <c r="P581" s="1"/>
    </row>
    <row r="582">
      <c r="A582" s="1"/>
      <c r="C582" s="1"/>
      <c r="D582" s="1"/>
      <c r="E582" s="1"/>
      <c r="P582" s="1"/>
    </row>
    <row r="583">
      <c r="A583" s="1"/>
      <c r="C583" s="1"/>
      <c r="D583" s="1"/>
      <c r="E583" s="1"/>
      <c r="P583" s="1"/>
    </row>
    <row r="584">
      <c r="A584" s="1"/>
      <c r="C584" s="1"/>
      <c r="D584" s="1"/>
      <c r="E584" s="1"/>
      <c r="P584" s="1"/>
    </row>
    <row r="585">
      <c r="A585" s="1"/>
      <c r="C585" s="1"/>
      <c r="D585" s="1"/>
      <c r="E585" s="1"/>
      <c r="P585" s="1"/>
    </row>
    <row r="586">
      <c r="A586" s="1"/>
      <c r="C586" s="1"/>
      <c r="D586" s="1"/>
      <c r="E586" s="1"/>
      <c r="P586" s="1"/>
    </row>
    <row r="587">
      <c r="A587" s="1"/>
      <c r="C587" s="1"/>
      <c r="D587" s="1"/>
      <c r="E587" s="1"/>
      <c r="P587" s="1"/>
    </row>
    <row r="588">
      <c r="A588" s="1"/>
      <c r="C588" s="1"/>
      <c r="D588" s="1"/>
      <c r="E588" s="1"/>
      <c r="P588" s="1"/>
    </row>
    <row r="589">
      <c r="A589" s="1"/>
      <c r="C589" s="1"/>
      <c r="D589" s="1"/>
      <c r="E589" s="1"/>
      <c r="P589" s="1"/>
    </row>
    <row r="590">
      <c r="A590" s="1"/>
      <c r="C590" s="1"/>
      <c r="D590" s="1"/>
      <c r="E590" s="1"/>
      <c r="P590" s="1"/>
    </row>
    <row r="591">
      <c r="A591" s="1"/>
      <c r="C591" s="1"/>
      <c r="D591" s="1"/>
      <c r="E591" s="1"/>
      <c r="P591" s="1"/>
    </row>
    <row r="592">
      <c r="A592" s="1"/>
      <c r="C592" s="1"/>
      <c r="D592" s="1"/>
      <c r="E592" s="1"/>
      <c r="P592" s="1"/>
    </row>
    <row r="593">
      <c r="A593" s="1"/>
      <c r="C593" s="1"/>
      <c r="D593" s="1"/>
      <c r="E593" s="1"/>
      <c r="P593" s="1"/>
    </row>
    <row r="594">
      <c r="A594" s="1"/>
      <c r="C594" s="1"/>
      <c r="D594" s="1"/>
      <c r="E594" s="1"/>
      <c r="P594" s="1"/>
    </row>
    <row r="595">
      <c r="A595" s="1"/>
      <c r="C595" s="1"/>
      <c r="D595" s="1"/>
      <c r="E595" s="1"/>
      <c r="P595" s="1"/>
    </row>
    <row r="596">
      <c r="A596" s="1"/>
      <c r="C596" s="1"/>
      <c r="D596" s="1"/>
      <c r="E596" s="1"/>
      <c r="P596" s="1"/>
    </row>
    <row r="597">
      <c r="A597" s="1"/>
      <c r="C597" s="1"/>
      <c r="D597" s="1"/>
      <c r="E597" s="1"/>
      <c r="P597" s="1"/>
    </row>
    <row r="598">
      <c r="A598" s="1"/>
      <c r="C598" s="1"/>
      <c r="D598" s="1"/>
      <c r="E598" s="1"/>
      <c r="P598" s="1"/>
    </row>
    <row r="599">
      <c r="A599" s="1"/>
      <c r="C599" s="1"/>
      <c r="D599" s="1"/>
      <c r="E599" s="1"/>
      <c r="P599" s="1"/>
    </row>
    <row r="600">
      <c r="A600" s="1"/>
      <c r="C600" s="1"/>
      <c r="D600" s="1"/>
      <c r="E600" s="1"/>
      <c r="P600" s="1"/>
    </row>
    <row r="601">
      <c r="A601" s="1"/>
      <c r="C601" s="1"/>
      <c r="D601" s="1"/>
      <c r="E601" s="1"/>
      <c r="P601" s="1"/>
    </row>
    <row r="602">
      <c r="A602" s="1"/>
      <c r="C602" s="1"/>
      <c r="D602" s="1"/>
      <c r="E602" s="1"/>
      <c r="P602" s="1"/>
    </row>
    <row r="603">
      <c r="A603" s="1"/>
      <c r="C603" s="1"/>
      <c r="D603" s="1"/>
      <c r="E603" s="1"/>
      <c r="P603" s="1"/>
    </row>
    <row r="604">
      <c r="A604" s="1"/>
      <c r="C604" s="1"/>
      <c r="D604" s="1"/>
      <c r="E604" s="1"/>
      <c r="P604" s="1"/>
    </row>
    <row r="605">
      <c r="A605" s="1"/>
      <c r="C605" s="1"/>
      <c r="D605" s="1"/>
      <c r="E605" s="1"/>
      <c r="P605" s="1"/>
    </row>
    <row r="606">
      <c r="A606" s="1"/>
      <c r="C606" s="1"/>
      <c r="D606" s="1"/>
      <c r="E606" s="1"/>
      <c r="P606" s="1"/>
    </row>
    <row r="607">
      <c r="A607" s="1"/>
      <c r="C607" s="1"/>
      <c r="D607" s="1"/>
      <c r="E607" s="1"/>
      <c r="P607" s="1"/>
    </row>
    <row r="608">
      <c r="A608" s="1"/>
      <c r="C608" s="1"/>
      <c r="D608" s="1"/>
      <c r="E608" s="1"/>
      <c r="P608" s="1"/>
    </row>
    <row r="609">
      <c r="A609" s="1"/>
      <c r="C609" s="1"/>
      <c r="D609" s="1"/>
      <c r="E609" s="1"/>
      <c r="P609" s="1"/>
    </row>
    <row r="610">
      <c r="A610" s="1"/>
      <c r="C610" s="1"/>
      <c r="D610" s="1"/>
      <c r="E610" s="1"/>
      <c r="P610" s="1"/>
    </row>
    <row r="611">
      <c r="A611" s="1"/>
      <c r="C611" s="1"/>
      <c r="D611" s="1"/>
      <c r="E611" s="1"/>
      <c r="P611" s="1"/>
    </row>
    <row r="612">
      <c r="A612" s="1"/>
      <c r="C612" s="1"/>
      <c r="D612" s="1"/>
      <c r="E612" s="1"/>
      <c r="P612" s="1"/>
    </row>
    <row r="613">
      <c r="A613" s="1"/>
      <c r="C613" s="1"/>
      <c r="D613" s="1"/>
      <c r="E613" s="1"/>
      <c r="P613" s="1"/>
    </row>
    <row r="614">
      <c r="A614" s="1"/>
      <c r="C614" s="1"/>
      <c r="D614" s="1"/>
      <c r="E614" s="1"/>
      <c r="P614" s="1"/>
    </row>
    <row r="615">
      <c r="A615" s="1"/>
      <c r="C615" s="1"/>
      <c r="D615" s="1"/>
      <c r="E615" s="1"/>
      <c r="P615" s="1"/>
    </row>
    <row r="616">
      <c r="A616" s="1"/>
      <c r="C616" s="1"/>
      <c r="D616" s="1"/>
      <c r="E616" s="1"/>
      <c r="P616" s="1"/>
    </row>
    <row r="617">
      <c r="A617" s="1"/>
      <c r="C617" s="1"/>
      <c r="D617" s="1"/>
      <c r="E617" s="1"/>
      <c r="P617" s="1"/>
    </row>
    <row r="618">
      <c r="A618" s="1"/>
      <c r="C618" s="1"/>
      <c r="D618" s="1"/>
      <c r="E618" s="1"/>
      <c r="P618" s="1"/>
    </row>
    <row r="619">
      <c r="A619" s="1"/>
      <c r="C619" s="1"/>
      <c r="D619" s="1"/>
      <c r="E619" s="1"/>
      <c r="P619" s="1"/>
    </row>
    <row r="620">
      <c r="A620" s="1"/>
      <c r="C620" s="1"/>
      <c r="D620" s="1"/>
      <c r="E620" s="1"/>
      <c r="P620" s="1"/>
    </row>
    <row r="621">
      <c r="A621" s="1"/>
      <c r="C621" s="1"/>
      <c r="D621" s="1"/>
      <c r="E621" s="1"/>
      <c r="P621" s="1"/>
    </row>
    <row r="622">
      <c r="A622" s="1"/>
      <c r="C622" s="1"/>
      <c r="D622" s="1"/>
      <c r="E622" s="1"/>
      <c r="P622" s="1"/>
    </row>
    <row r="623">
      <c r="A623" s="1"/>
      <c r="C623" s="1"/>
      <c r="D623" s="1"/>
      <c r="E623" s="1"/>
      <c r="P623" s="1"/>
    </row>
    <row r="624">
      <c r="A624" s="1"/>
      <c r="C624" s="1"/>
      <c r="D624" s="1"/>
      <c r="E624" s="1"/>
      <c r="P624" s="1"/>
    </row>
    <row r="625">
      <c r="A625" s="1"/>
      <c r="C625" s="1"/>
      <c r="D625" s="1"/>
      <c r="E625" s="1"/>
      <c r="P625" s="1"/>
    </row>
    <row r="626">
      <c r="A626" s="1"/>
      <c r="C626" s="1"/>
      <c r="D626" s="1"/>
      <c r="E626" s="1"/>
      <c r="P626" s="1"/>
    </row>
    <row r="627">
      <c r="A627" s="1"/>
      <c r="C627" s="1"/>
      <c r="D627" s="1"/>
      <c r="E627" s="1"/>
      <c r="P627" s="1"/>
    </row>
    <row r="628">
      <c r="A628" s="1"/>
      <c r="C628" s="1"/>
      <c r="D628" s="1"/>
      <c r="E628" s="1"/>
      <c r="P628" s="1"/>
    </row>
    <row r="629">
      <c r="A629" s="1"/>
      <c r="C629" s="1"/>
      <c r="D629" s="1"/>
      <c r="E629" s="1"/>
      <c r="P629" s="1"/>
    </row>
    <row r="630">
      <c r="A630" s="1"/>
      <c r="C630" s="1"/>
      <c r="D630" s="1"/>
      <c r="E630" s="1"/>
      <c r="P630" s="1"/>
    </row>
    <row r="631">
      <c r="A631" s="1"/>
      <c r="C631" s="1"/>
      <c r="D631" s="1"/>
      <c r="E631" s="1"/>
      <c r="P631" s="1"/>
    </row>
    <row r="632">
      <c r="A632" s="1"/>
      <c r="C632" s="1"/>
      <c r="D632" s="1"/>
      <c r="E632" s="1"/>
      <c r="P632" s="1"/>
    </row>
    <row r="633">
      <c r="A633" s="1"/>
      <c r="C633" s="1"/>
      <c r="D633" s="1"/>
      <c r="E633" s="1"/>
      <c r="P633" s="1"/>
    </row>
    <row r="634">
      <c r="A634" s="1"/>
      <c r="C634" s="1"/>
      <c r="D634" s="1"/>
      <c r="E634" s="1"/>
      <c r="P634" s="1"/>
    </row>
    <row r="635">
      <c r="A635" s="1"/>
      <c r="C635" s="1"/>
      <c r="D635" s="1"/>
      <c r="E635" s="1"/>
      <c r="P635" s="1"/>
    </row>
    <row r="636">
      <c r="A636" s="1"/>
      <c r="C636" s="1"/>
      <c r="D636" s="1"/>
      <c r="E636" s="1"/>
      <c r="P636" s="1"/>
    </row>
    <row r="637">
      <c r="A637" s="1"/>
      <c r="C637" s="1"/>
      <c r="D637" s="1"/>
      <c r="E637" s="1"/>
      <c r="P637" s="1"/>
    </row>
    <row r="638">
      <c r="A638" s="1"/>
      <c r="C638" s="1"/>
      <c r="D638" s="1"/>
      <c r="E638" s="1"/>
      <c r="P638" s="1"/>
    </row>
    <row r="639">
      <c r="A639" s="1"/>
      <c r="C639" s="1"/>
      <c r="D639" s="1"/>
      <c r="E639" s="1"/>
      <c r="P639" s="1"/>
    </row>
    <row r="640">
      <c r="A640" s="1"/>
      <c r="C640" s="1"/>
      <c r="D640" s="1"/>
      <c r="E640" s="1"/>
      <c r="P640" s="1"/>
    </row>
    <row r="641">
      <c r="A641" s="1"/>
      <c r="C641" s="1"/>
      <c r="D641" s="1"/>
      <c r="E641" s="1"/>
      <c r="P641" s="1"/>
    </row>
    <row r="642">
      <c r="A642" s="1"/>
      <c r="C642" s="1"/>
      <c r="D642" s="1"/>
      <c r="E642" s="1"/>
      <c r="P642" s="1"/>
    </row>
    <row r="643">
      <c r="A643" s="1"/>
      <c r="C643" s="1"/>
      <c r="D643" s="1"/>
      <c r="E643" s="1"/>
      <c r="P643" s="1"/>
    </row>
    <row r="644">
      <c r="A644" s="1"/>
      <c r="C644" s="1"/>
      <c r="D644" s="1"/>
      <c r="E644" s="1"/>
      <c r="P644" s="1"/>
    </row>
    <row r="645">
      <c r="A645" s="1"/>
      <c r="C645" s="1"/>
      <c r="D645" s="1"/>
      <c r="E645" s="1"/>
      <c r="P645" s="1"/>
    </row>
    <row r="646">
      <c r="A646" s="1"/>
      <c r="C646" s="1"/>
      <c r="D646" s="1"/>
      <c r="E646" s="1"/>
      <c r="P646" s="1"/>
    </row>
    <row r="647">
      <c r="A647" s="1"/>
      <c r="C647" s="1"/>
      <c r="D647" s="1"/>
      <c r="E647" s="1"/>
      <c r="P647" s="1"/>
    </row>
    <row r="648">
      <c r="A648" s="1"/>
      <c r="C648" s="1"/>
      <c r="D648" s="1"/>
      <c r="E648" s="1"/>
      <c r="P648" s="1"/>
    </row>
    <row r="649">
      <c r="A649" s="1"/>
      <c r="C649" s="1"/>
      <c r="D649" s="1"/>
      <c r="E649" s="1"/>
      <c r="P649" s="1"/>
    </row>
    <row r="650">
      <c r="A650" s="1"/>
      <c r="C650" s="1"/>
      <c r="D650" s="1"/>
      <c r="E650" s="1"/>
      <c r="P650" s="1"/>
    </row>
    <row r="651">
      <c r="A651" s="1"/>
      <c r="C651" s="1"/>
      <c r="D651" s="1"/>
      <c r="E651" s="1"/>
      <c r="P651" s="1"/>
    </row>
    <row r="652">
      <c r="A652" s="1"/>
      <c r="C652" s="1"/>
      <c r="D652" s="1"/>
      <c r="E652" s="1"/>
      <c r="P652" s="1"/>
    </row>
    <row r="653">
      <c r="A653" s="1"/>
      <c r="C653" s="1"/>
      <c r="D653" s="1"/>
      <c r="E653" s="1"/>
      <c r="P653" s="1"/>
    </row>
    <row r="654">
      <c r="A654" s="1"/>
      <c r="C654" s="1"/>
      <c r="D654" s="1"/>
      <c r="E654" s="1"/>
      <c r="P654" s="1"/>
    </row>
    <row r="655">
      <c r="A655" s="1"/>
      <c r="C655" s="1"/>
      <c r="D655" s="1"/>
      <c r="E655" s="1"/>
      <c r="P655" s="1"/>
    </row>
    <row r="656">
      <c r="A656" s="1"/>
      <c r="C656" s="1"/>
      <c r="D656" s="1"/>
      <c r="E656" s="1"/>
      <c r="P656" s="1"/>
    </row>
    <row r="657">
      <c r="A657" s="1"/>
      <c r="C657" s="1"/>
      <c r="D657" s="1"/>
      <c r="E657" s="1"/>
      <c r="P657" s="1"/>
    </row>
    <row r="658">
      <c r="A658" s="1"/>
      <c r="C658" s="1"/>
      <c r="D658" s="1"/>
      <c r="E658" s="1"/>
      <c r="P658" s="1"/>
    </row>
    <row r="659">
      <c r="A659" s="1"/>
      <c r="C659" s="1"/>
      <c r="D659" s="1"/>
      <c r="E659" s="1"/>
      <c r="P659" s="1"/>
    </row>
    <row r="660">
      <c r="A660" s="1"/>
      <c r="C660" s="1"/>
      <c r="D660" s="1"/>
      <c r="E660" s="1"/>
      <c r="P660" s="1"/>
    </row>
    <row r="661">
      <c r="A661" s="1"/>
      <c r="C661" s="1"/>
      <c r="D661" s="1"/>
      <c r="E661" s="1"/>
      <c r="P661" s="1"/>
    </row>
    <row r="662">
      <c r="A662" s="1"/>
      <c r="C662" s="1"/>
      <c r="D662" s="1"/>
      <c r="E662" s="1"/>
      <c r="P662" s="1"/>
    </row>
    <row r="663">
      <c r="A663" s="1"/>
      <c r="C663" s="1"/>
      <c r="D663" s="1"/>
      <c r="E663" s="1"/>
      <c r="P663" s="1"/>
    </row>
    <row r="664">
      <c r="A664" s="1"/>
      <c r="C664" s="1"/>
      <c r="D664" s="1"/>
      <c r="E664" s="1"/>
      <c r="P664" s="1"/>
    </row>
    <row r="665">
      <c r="A665" s="1"/>
      <c r="C665" s="1"/>
      <c r="D665" s="1"/>
      <c r="E665" s="1"/>
      <c r="P665" s="1"/>
    </row>
    <row r="666">
      <c r="A666" s="1"/>
      <c r="C666" s="1"/>
      <c r="D666" s="1"/>
      <c r="E666" s="1"/>
      <c r="P666" s="1"/>
    </row>
    <row r="667">
      <c r="A667" s="1"/>
      <c r="C667" s="1"/>
      <c r="D667" s="1"/>
      <c r="E667" s="1"/>
      <c r="P667" s="1"/>
    </row>
    <row r="668">
      <c r="A668" s="1"/>
      <c r="C668" s="1"/>
      <c r="D668" s="1"/>
      <c r="E668" s="1"/>
      <c r="P668" s="1"/>
    </row>
    <row r="669">
      <c r="A669" s="1"/>
      <c r="C669" s="1"/>
      <c r="D669" s="1"/>
      <c r="E669" s="1"/>
      <c r="P669" s="1"/>
    </row>
    <row r="670">
      <c r="A670" s="1"/>
      <c r="C670" s="1"/>
      <c r="D670" s="1"/>
      <c r="E670" s="1"/>
      <c r="P670" s="1"/>
    </row>
    <row r="671">
      <c r="A671" s="1"/>
      <c r="C671" s="1"/>
      <c r="D671" s="1"/>
      <c r="E671" s="1"/>
      <c r="P671" s="1"/>
    </row>
    <row r="672">
      <c r="A672" s="1"/>
      <c r="C672" s="1"/>
      <c r="D672" s="1"/>
      <c r="E672" s="1"/>
      <c r="P672" s="1"/>
    </row>
    <row r="673">
      <c r="A673" s="1"/>
      <c r="C673" s="1"/>
      <c r="D673" s="1"/>
      <c r="E673" s="1"/>
      <c r="P673" s="1"/>
    </row>
    <row r="674">
      <c r="A674" s="1"/>
      <c r="C674" s="1"/>
      <c r="D674" s="1"/>
      <c r="E674" s="1"/>
      <c r="P674" s="1"/>
    </row>
    <row r="675">
      <c r="A675" s="1"/>
      <c r="C675" s="1"/>
      <c r="D675" s="1"/>
      <c r="E675" s="1"/>
      <c r="P675" s="1"/>
    </row>
    <row r="676">
      <c r="A676" s="1"/>
      <c r="C676" s="1"/>
      <c r="D676" s="1"/>
      <c r="E676" s="1"/>
      <c r="P676" s="1"/>
    </row>
    <row r="677">
      <c r="A677" s="1"/>
      <c r="C677" s="1"/>
      <c r="D677" s="1"/>
      <c r="E677" s="1"/>
      <c r="P677" s="1"/>
    </row>
    <row r="678">
      <c r="A678" s="1"/>
      <c r="C678" s="1"/>
      <c r="D678" s="1"/>
      <c r="E678" s="1"/>
      <c r="P678" s="1"/>
    </row>
    <row r="679">
      <c r="A679" s="1"/>
      <c r="C679" s="1"/>
      <c r="D679" s="1"/>
      <c r="E679" s="1"/>
      <c r="P679" s="1"/>
    </row>
    <row r="680">
      <c r="A680" s="1"/>
      <c r="C680" s="1"/>
      <c r="D680" s="1"/>
      <c r="E680" s="1"/>
      <c r="P680" s="1"/>
    </row>
    <row r="681">
      <c r="A681" s="1"/>
      <c r="C681" s="1"/>
      <c r="D681" s="1"/>
      <c r="E681" s="1"/>
      <c r="P681" s="1"/>
    </row>
    <row r="682">
      <c r="A682" s="1"/>
      <c r="C682" s="1"/>
      <c r="D682" s="1"/>
      <c r="E682" s="1"/>
      <c r="P682" s="1"/>
    </row>
    <row r="683">
      <c r="A683" s="1"/>
      <c r="C683" s="1"/>
      <c r="D683" s="1"/>
      <c r="E683" s="1"/>
      <c r="P683" s="1"/>
    </row>
    <row r="684">
      <c r="A684" s="1"/>
      <c r="C684" s="1"/>
      <c r="D684" s="1"/>
      <c r="E684" s="1"/>
      <c r="P684" s="1"/>
    </row>
    <row r="685">
      <c r="A685" s="1"/>
      <c r="C685" s="1"/>
      <c r="D685" s="1"/>
      <c r="E685" s="1"/>
      <c r="P685" s="1"/>
    </row>
    <row r="686">
      <c r="A686" s="1"/>
      <c r="C686" s="1"/>
      <c r="D686" s="1"/>
      <c r="E686" s="1"/>
      <c r="P686" s="1"/>
    </row>
    <row r="687">
      <c r="A687" s="1"/>
      <c r="C687" s="1"/>
      <c r="D687" s="1"/>
      <c r="E687" s="1"/>
      <c r="P687" s="1"/>
    </row>
    <row r="688">
      <c r="A688" s="1"/>
      <c r="C688" s="1"/>
      <c r="D688" s="1"/>
      <c r="E688" s="1"/>
      <c r="P688" s="1"/>
    </row>
    <row r="689">
      <c r="A689" s="1"/>
      <c r="C689" s="1"/>
      <c r="D689" s="1"/>
      <c r="E689" s="1"/>
      <c r="P689" s="1"/>
    </row>
    <row r="690">
      <c r="A690" s="1"/>
      <c r="C690" s="1"/>
      <c r="D690" s="1"/>
      <c r="E690" s="1"/>
      <c r="P690" s="1"/>
    </row>
    <row r="691">
      <c r="A691" s="1"/>
      <c r="C691" s="1"/>
      <c r="D691" s="1"/>
      <c r="E691" s="1"/>
      <c r="P691" s="1"/>
    </row>
    <row r="692">
      <c r="A692" s="1"/>
      <c r="C692" s="1"/>
      <c r="D692" s="1"/>
      <c r="E692" s="1"/>
      <c r="P692" s="1"/>
    </row>
    <row r="693">
      <c r="A693" s="1"/>
      <c r="C693" s="1"/>
      <c r="D693" s="1"/>
      <c r="E693" s="1"/>
      <c r="P693" s="1"/>
    </row>
    <row r="694">
      <c r="A694" s="1"/>
      <c r="C694" s="1"/>
      <c r="D694" s="1"/>
      <c r="E694" s="1"/>
      <c r="P694" s="1"/>
    </row>
    <row r="695">
      <c r="A695" s="1"/>
      <c r="C695" s="1"/>
      <c r="D695" s="1"/>
      <c r="E695" s="1"/>
      <c r="P695" s="1"/>
    </row>
    <row r="696">
      <c r="A696" s="1"/>
      <c r="C696" s="1"/>
      <c r="D696" s="1"/>
      <c r="E696" s="1"/>
      <c r="P696" s="1"/>
    </row>
    <row r="697">
      <c r="A697" s="1"/>
      <c r="C697" s="1"/>
      <c r="D697" s="1"/>
      <c r="E697" s="1"/>
      <c r="P697" s="1"/>
    </row>
    <row r="698">
      <c r="A698" s="1"/>
      <c r="C698" s="1"/>
      <c r="D698" s="1"/>
      <c r="E698" s="1"/>
      <c r="P698" s="1"/>
    </row>
    <row r="699">
      <c r="A699" s="1"/>
      <c r="C699" s="1"/>
      <c r="D699" s="1"/>
      <c r="E699" s="1"/>
      <c r="P699" s="1"/>
    </row>
    <row r="700">
      <c r="A700" s="1"/>
      <c r="C700" s="1"/>
      <c r="D700" s="1"/>
      <c r="E700" s="1"/>
      <c r="P700" s="1"/>
    </row>
    <row r="701">
      <c r="A701" s="1"/>
      <c r="C701" s="1"/>
      <c r="D701" s="1"/>
      <c r="E701" s="1"/>
      <c r="P701" s="1"/>
    </row>
    <row r="702">
      <c r="A702" s="1"/>
      <c r="C702" s="1"/>
      <c r="D702" s="1"/>
      <c r="E702" s="1"/>
      <c r="P702" s="1"/>
    </row>
    <row r="703">
      <c r="A703" s="1"/>
      <c r="C703" s="1"/>
      <c r="D703" s="1"/>
      <c r="E703" s="1"/>
      <c r="P703" s="1"/>
    </row>
    <row r="704">
      <c r="A704" s="1"/>
      <c r="C704" s="1"/>
      <c r="D704" s="1"/>
      <c r="E704" s="1"/>
      <c r="P704" s="1"/>
    </row>
    <row r="705">
      <c r="A705" s="1"/>
      <c r="C705" s="1"/>
      <c r="D705" s="1"/>
      <c r="E705" s="1"/>
      <c r="P705" s="1"/>
    </row>
    <row r="706">
      <c r="A706" s="1"/>
      <c r="C706" s="1"/>
      <c r="D706" s="1"/>
      <c r="E706" s="1"/>
      <c r="P706" s="1"/>
    </row>
    <row r="707">
      <c r="A707" s="1"/>
      <c r="C707" s="1"/>
      <c r="D707" s="1"/>
      <c r="E707" s="1"/>
      <c r="P707" s="1"/>
    </row>
    <row r="708">
      <c r="A708" s="1"/>
      <c r="C708" s="1"/>
      <c r="D708" s="1"/>
      <c r="E708" s="1"/>
      <c r="P708" s="1"/>
    </row>
    <row r="709">
      <c r="A709" s="1"/>
      <c r="C709" s="1"/>
      <c r="D709" s="1"/>
      <c r="E709" s="1"/>
      <c r="P709" s="1"/>
    </row>
    <row r="710">
      <c r="A710" s="1"/>
      <c r="C710" s="1"/>
      <c r="D710" s="1"/>
      <c r="E710" s="1"/>
      <c r="P710" s="1"/>
    </row>
    <row r="711">
      <c r="A711" s="1"/>
      <c r="C711" s="1"/>
      <c r="D711" s="1"/>
      <c r="E711" s="1"/>
      <c r="P711" s="1"/>
    </row>
    <row r="712">
      <c r="A712" s="1"/>
      <c r="C712" s="1"/>
      <c r="D712" s="1"/>
      <c r="E712" s="1"/>
      <c r="P712" s="1"/>
    </row>
    <row r="713">
      <c r="A713" s="1"/>
      <c r="C713" s="1"/>
      <c r="D713" s="1"/>
      <c r="E713" s="1"/>
      <c r="P713" s="1"/>
    </row>
    <row r="714">
      <c r="A714" s="1"/>
      <c r="C714" s="1"/>
      <c r="D714" s="1"/>
      <c r="E714" s="1"/>
      <c r="P714" s="1"/>
    </row>
    <row r="715">
      <c r="A715" s="1"/>
      <c r="C715" s="1"/>
      <c r="D715" s="1"/>
      <c r="E715" s="1"/>
      <c r="P715" s="1"/>
    </row>
    <row r="716">
      <c r="A716" s="1"/>
      <c r="C716" s="1"/>
      <c r="D716" s="1"/>
      <c r="E716" s="1"/>
      <c r="P716" s="1"/>
    </row>
    <row r="717">
      <c r="A717" s="1"/>
      <c r="C717" s="1"/>
      <c r="D717" s="1"/>
      <c r="E717" s="1"/>
      <c r="P717" s="1"/>
    </row>
    <row r="718">
      <c r="A718" s="1"/>
      <c r="C718" s="1"/>
      <c r="D718" s="1"/>
      <c r="E718" s="1"/>
      <c r="P718" s="1"/>
    </row>
    <row r="719">
      <c r="A719" s="1"/>
      <c r="C719" s="1"/>
      <c r="D719" s="1"/>
      <c r="E719" s="1"/>
      <c r="P719" s="1"/>
    </row>
    <row r="720">
      <c r="A720" s="1"/>
      <c r="C720" s="1"/>
      <c r="D720" s="1"/>
      <c r="E720" s="1"/>
      <c r="P720" s="1"/>
    </row>
    <row r="721">
      <c r="A721" s="1"/>
      <c r="C721" s="1"/>
      <c r="D721" s="1"/>
      <c r="E721" s="1"/>
      <c r="P721" s="1"/>
    </row>
    <row r="722">
      <c r="A722" s="1"/>
      <c r="C722" s="1"/>
      <c r="D722" s="1"/>
      <c r="E722" s="1"/>
      <c r="P722" s="1"/>
    </row>
    <row r="723">
      <c r="A723" s="1"/>
      <c r="C723" s="1"/>
      <c r="D723" s="1"/>
      <c r="E723" s="1"/>
      <c r="P723" s="1"/>
    </row>
    <row r="724">
      <c r="A724" s="1"/>
      <c r="C724" s="1"/>
      <c r="D724" s="1"/>
      <c r="E724" s="1"/>
      <c r="P724" s="1"/>
    </row>
    <row r="725">
      <c r="A725" s="1"/>
      <c r="C725" s="1"/>
      <c r="D725" s="1"/>
      <c r="E725" s="1"/>
      <c r="P725" s="1"/>
    </row>
    <row r="726">
      <c r="A726" s="1"/>
      <c r="C726" s="1"/>
      <c r="D726" s="1"/>
      <c r="E726" s="1"/>
      <c r="P726" s="1"/>
    </row>
    <row r="727">
      <c r="A727" s="1"/>
      <c r="C727" s="1"/>
      <c r="D727" s="1"/>
      <c r="E727" s="1"/>
      <c r="P727" s="1"/>
    </row>
    <row r="728">
      <c r="A728" s="1"/>
      <c r="C728" s="1"/>
      <c r="D728" s="1"/>
      <c r="E728" s="1"/>
      <c r="P728" s="1"/>
    </row>
    <row r="729">
      <c r="A729" s="1"/>
      <c r="C729" s="1"/>
      <c r="D729" s="1"/>
      <c r="E729" s="1"/>
      <c r="P729" s="1"/>
    </row>
    <row r="730">
      <c r="A730" s="1"/>
      <c r="C730" s="1"/>
      <c r="D730" s="1"/>
      <c r="E730" s="1"/>
      <c r="P730" s="1"/>
    </row>
    <row r="731">
      <c r="A731" s="1"/>
      <c r="C731" s="1"/>
      <c r="D731" s="1"/>
      <c r="E731" s="1"/>
      <c r="P731" s="1"/>
    </row>
    <row r="732">
      <c r="A732" s="1"/>
      <c r="C732" s="1"/>
      <c r="D732" s="1"/>
      <c r="E732" s="1"/>
      <c r="P732" s="1"/>
    </row>
    <row r="733">
      <c r="A733" s="1"/>
      <c r="C733" s="1"/>
      <c r="D733" s="1"/>
      <c r="E733" s="1"/>
      <c r="P733" s="1"/>
    </row>
    <row r="734">
      <c r="A734" s="1"/>
      <c r="C734" s="1"/>
      <c r="D734" s="1"/>
      <c r="E734" s="1"/>
      <c r="P734" s="1"/>
    </row>
    <row r="735">
      <c r="A735" s="1"/>
      <c r="C735" s="1"/>
      <c r="D735" s="1"/>
      <c r="E735" s="1"/>
      <c r="P735" s="1"/>
    </row>
    <row r="736">
      <c r="A736" s="1"/>
      <c r="C736" s="1"/>
      <c r="D736" s="1"/>
      <c r="E736" s="1"/>
      <c r="P736" s="1"/>
    </row>
    <row r="737">
      <c r="A737" s="1"/>
      <c r="C737" s="1"/>
      <c r="D737" s="1"/>
      <c r="E737" s="1"/>
      <c r="P737" s="1"/>
    </row>
    <row r="738">
      <c r="A738" s="1"/>
      <c r="C738" s="1"/>
      <c r="D738" s="1"/>
      <c r="E738" s="1"/>
      <c r="P738" s="1"/>
    </row>
    <row r="739">
      <c r="A739" s="1"/>
      <c r="C739" s="1"/>
      <c r="D739" s="1"/>
      <c r="E739" s="1"/>
      <c r="P739" s="1"/>
    </row>
    <row r="740">
      <c r="A740" s="1"/>
      <c r="C740" s="1"/>
      <c r="D740" s="1"/>
      <c r="E740" s="1"/>
      <c r="P740" s="1"/>
    </row>
    <row r="741">
      <c r="A741" s="1"/>
      <c r="C741" s="1"/>
      <c r="D741" s="1"/>
      <c r="E741" s="1"/>
      <c r="P741" s="1"/>
    </row>
    <row r="742">
      <c r="A742" s="1"/>
      <c r="C742" s="1"/>
      <c r="D742" s="1"/>
      <c r="E742" s="1"/>
      <c r="P742" s="1"/>
    </row>
    <row r="743">
      <c r="A743" s="1"/>
      <c r="C743" s="1"/>
      <c r="D743" s="1"/>
      <c r="E743" s="1"/>
      <c r="P743" s="1"/>
    </row>
    <row r="744">
      <c r="A744" s="1"/>
      <c r="C744" s="1"/>
      <c r="D744" s="1"/>
      <c r="E744" s="1"/>
      <c r="P744" s="1"/>
    </row>
    <row r="745">
      <c r="A745" s="1"/>
      <c r="C745" s="1"/>
      <c r="D745" s="1"/>
      <c r="E745" s="1"/>
      <c r="P745" s="1"/>
    </row>
    <row r="746">
      <c r="A746" s="1"/>
      <c r="C746" s="1"/>
      <c r="D746" s="1"/>
      <c r="E746" s="1"/>
      <c r="P746" s="1"/>
    </row>
    <row r="747">
      <c r="A747" s="1"/>
      <c r="C747" s="1"/>
      <c r="D747" s="1"/>
      <c r="E747" s="1"/>
      <c r="P747" s="1"/>
    </row>
    <row r="748">
      <c r="A748" s="1"/>
      <c r="C748" s="1"/>
      <c r="D748" s="1"/>
      <c r="E748" s="1"/>
      <c r="P748" s="1"/>
    </row>
    <row r="749">
      <c r="A749" s="1"/>
      <c r="C749" s="1"/>
      <c r="D749" s="1"/>
      <c r="E749" s="1"/>
      <c r="P749" s="1"/>
    </row>
    <row r="750">
      <c r="A750" s="1"/>
      <c r="C750" s="1"/>
      <c r="D750" s="1"/>
      <c r="E750" s="1"/>
      <c r="P750" s="1"/>
    </row>
    <row r="751">
      <c r="A751" s="1"/>
      <c r="C751" s="1"/>
      <c r="D751" s="1"/>
      <c r="E751" s="1"/>
      <c r="P751" s="1"/>
    </row>
    <row r="752">
      <c r="A752" s="1"/>
      <c r="C752" s="1"/>
      <c r="D752" s="1"/>
      <c r="E752" s="1"/>
      <c r="P752" s="1"/>
    </row>
    <row r="753">
      <c r="A753" s="1"/>
      <c r="C753" s="1"/>
      <c r="D753" s="1"/>
      <c r="E753" s="1"/>
      <c r="P753" s="1"/>
    </row>
    <row r="754">
      <c r="A754" s="1"/>
      <c r="C754" s="1"/>
      <c r="D754" s="1"/>
      <c r="E754" s="1"/>
      <c r="P754" s="1"/>
    </row>
    <row r="755">
      <c r="A755" s="1"/>
      <c r="C755" s="1"/>
      <c r="D755" s="1"/>
      <c r="E755" s="1"/>
      <c r="P755" s="1"/>
    </row>
    <row r="756">
      <c r="A756" s="1"/>
      <c r="C756" s="1"/>
      <c r="D756" s="1"/>
      <c r="E756" s="1"/>
      <c r="P756" s="1"/>
    </row>
    <row r="757">
      <c r="A757" s="1"/>
      <c r="C757" s="1"/>
      <c r="D757" s="1"/>
      <c r="E757" s="1"/>
      <c r="P757" s="1"/>
    </row>
    <row r="758">
      <c r="A758" s="1"/>
      <c r="C758" s="1"/>
      <c r="D758" s="1"/>
      <c r="E758" s="1"/>
      <c r="P758" s="1"/>
    </row>
    <row r="759">
      <c r="A759" s="1"/>
      <c r="C759" s="1"/>
      <c r="D759" s="1"/>
      <c r="E759" s="1"/>
      <c r="P759" s="1"/>
    </row>
    <row r="760">
      <c r="A760" s="1"/>
      <c r="C760" s="1"/>
      <c r="D760" s="1"/>
      <c r="E760" s="1"/>
      <c r="P760" s="1"/>
    </row>
    <row r="761">
      <c r="A761" s="1"/>
      <c r="C761" s="1"/>
      <c r="D761" s="1"/>
      <c r="E761" s="1"/>
      <c r="P761" s="1"/>
    </row>
    <row r="762">
      <c r="A762" s="1"/>
      <c r="C762" s="1"/>
      <c r="D762" s="1"/>
      <c r="E762" s="1"/>
      <c r="P762" s="1"/>
    </row>
    <row r="763">
      <c r="A763" s="1"/>
      <c r="C763" s="1"/>
      <c r="D763" s="1"/>
      <c r="E763" s="1"/>
      <c r="P763" s="1"/>
    </row>
    <row r="764">
      <c r="A764" s="1"/>
      <c r="C764" s="1"/>
      <c r="D764" s="1"/>
      <c r="E764" s="1"/>
      <c r="P764" s="1"/>
    </row>
    <row r="765">
      <c r="A765" s="1"/>
      <c r="C765" s="1"/>
      <c r="D765" s="1"/>
      <c r="E765" s="1"/>
      <c r="P765" s="1"/>
    </row>
    <row r="766">
      <c r="A766" s="1"/>
      <c r="C766" s="1"/>
      <c r="D766" s="1"/>
      <c r="E766" s="1"/>
      <c r="P766" s="1"/>
    </row>
    <row r="767">
      <c r="A767" s="1"/>
      <c r="C767" s="1"/>
      <c r="D767" s="1"/>
      <c r="E767" s="1"/>
      <c r="P767" s="1"/>
    </row>
    <row r="768">
      <c r="A768" s="1"/>
      <c r="C768" s="1"/>
      <c r="D768" s="1"/>
      <c r="E768" s="1"/>
      <c r="P768" s="1"/>
    </row>
    <row r="769">
      <c r="A769" s="1"/>
      <c r="C769" s="1"/>
      <c r="D769" s="1"/>
      <c r="E769" s="1"/>
      <c r="P769" s="1"/>
    </row>
    <row r="770">
      <c r="A770" s="1"/>
      <c r="C770" s="1"/>
      <c r="D770" s="1"/>
      <c r="E770" s="1"/>
      <c r="P770" s="1"/>
    </row>
    <row r="771">
      <c r="A771" s="1"/>
      <c r="C771" s="1"/>
      <c r="D771" s="1"/>
      <c r="E771" s="1"/>
      <c r="P771" s="1"/>
    </row>
    <row r="772">
      <c r="A772" s="1"/>
      <c r="C772" s="1"/>
      <c r="D772" s="1"/>
      <c r="E772" s="1"/>
      <c r="P772" s="1"/>
    </row>
    <row r="773">
      <c r="A773" s="1"/>
      <c r="C773" s="1"/>
      <c r="D773" s="1"/>
      <c r="E773" s="1"/>
      <c r="P773" s="1"/>
    </row>
    <row r="774">
      <c r="A774" s="1"/>
      <c r="C774" s="1"/>
      <c r="D774" s="1"/>
      <c r="E774" s="1"/>
      <c r="P774" s="1"/>
    </row>
    <row r="775">
      <c r="A775" s="1"/>
      <c r="C775" s="1"/>
      <c r="D775" s="1"/>
      <c r="E775" s="1"/>
      <c r="P775" s="1"/>
    </row>
    <row r="776">
      <c r="A776" s="1"/>
      <c r="C776" s="1"/>
      <c r="D776" s="1"/>
      <c r="E776" s="1"/>
      <c r="P776" s="1"/>
    </row>
    <row r="777">
      <c r="A777" s="1"/>
      <c r="C777" s="1"/>
      <c r="D777" s="1"/>
      <c r="E777" s="1"/>
      <c r="P777" s="1"/>
    </row>
    <row r="778">
      <c r="A778" s="1"/>
      <c r="C778" s="1"/>
      <c r="D778" s="1"/>
      <c r="E778" s="1"/>
      <c r="P778" s="1"/>
    </row>
    <row r="779">
      <c r="A779" s="1"/>
      <c r="C779" s="1"/>
      <c r="D779" s="1"/>
      <c r="E779" s="1"/>
      <c r="P779" s="1"/>
    </row>
    <row r="780">
      <c r="A780" s="1"/>
      <c r="C780" s="1"/>
      <c r="D780" s="1"/>
      <c r="E780" s="1"/>
      <c r="P780" s="1"/>
    </row>
    <row r="781">
      <c r="A781" s="1"/>
      <c r="C781" s="1"/>
      <c r="D781" s="1"/>
      <c r="E781" s="1"/>
      <c r="P781" s="1"/>
    </row>
    <row r="782">
      <c r="A782" s="1"/>
      <c r="C782" s="1"/>
      <c r="D782" s="1"/>
      <c r="E782" s="1"/>
      <c r="P782" s="1"/>
    </row>
    <row r="783">
      <c r="A783" s="1"/>
      <c r="C783" s="1"/>
      <c r="D783" s="1"/>
      <c r="E783" s="1"/>
      <c r="P783" s="1"/>
    </row>
    <row r="784">
      <c r="A784" s="1"/>
      <c r="C784" s="1"/>
      <c r="D784" s="1"/>
      <c r="E784" s="1"/>
      <c r="P784" s="1"/>
    </row>
    <row r="785">
      <c r="A785" s="1"/>
      <c r="C785" s="1"/>
      <c r="D785" s="1"/>
      <c r="E785" s="1"/>
      <c r="P785" s="1"/>
    </row>
    <row r="786">
      <c r="A786" s="1"/>
      <c r="C786" s="1"/>
      <c r="D786" s="1"/>
      <c r="E786" s="1"/>
      <c r="P786" s="1"/>
    </row>
    <row r="787">
      <c r="A787" s="1"/>
      <c r="C787" s="1"/>
      <c r="D787" s="1"/>
      <c r="E787" s="1"/>
      <c r="P787" s="1"/>
    </row>
    <row r="788">
      <c r="A788" s="1"/>
      <c r="C788" s="1"/>
      <c r="D788" s="1"/>
      <c r="E788" s="1"/>
      <c r="P788" s="1"/>
    </row>
    <row r="789">
      <c r="A789" s="1"/>
      <c r="C789" s="1"/>
      <c r="D789" s="1"/>
      <c r="E789" s="1"/>
      <c r="P789" s="1"/>
    </row>
    <row r="790">
      <c r="A790" s="1"/>
      <c r="C790" s="1"/>
      <c r="D790" s="1"/>
      <c r="E790" s="1"/>
      <c r="P790" s="1"/>
    </row>
    <row r="791">
      <c r="A791" s="1"/>
      <c r="C791" s="1"/>
      <c r="D791" s="1"/>
      <c r="E791" s="1"/>
      <c r="P791" s="1"/>
    </row>
    <row r="792">
      <c r="A792" s="1"/>
      <c r="C792" s="1"/>
      <c r="D792" s="1"/>
      <c r="E792" s="1"/>
      <c r="P792" s="1"/>
    </row>
    <row r="793">
      <c r="A793" s="1"/>
      <c r="C793" s="1"/>
      <c r="D793" s="1"/>
      <c r="E793" s="1"/>
      <c r="P793" s="1"/>
    </row>
    <row r="794">
      <c r="A794" s="1"/>
      <c r="C794" s="1"/>
      <c r="D794" s="1"/>
      <c r="E794" s="1"/>
      <c r="P794" s="1"/>
    </row>
    <row r="795">
      <c r="A795" s="1"/>
      <c r="C795" s="1"/>
      <c r="D795" s="1"/>
      <c r="E795" s="1"/>
      <c r="P795" s="1"/>
    </row>
    <row r="796">
      <c r="A796" s="1"/>
      <c r="C796" s="1"/>
      <c r="D796" s="1"/>
      <c r="E796" s="1"/>
      <c r="P796" s="1"/>
    </row>
    <row r="797">
      <c r="A797" s="1"/>
      <c r="C797" s="1"/>
      <c r="D797" s="1"/>
      <c r="E797" s="1"/>
      <c r="P797" s="1"/>
    </row>
    <row r="798">
      <c r="A798" s="1"/>
      <c r="C798" s="1"/>
      <c r="D798" s="1"/>
      <c r="E798" s="1"/>
      <c r="P798" s="1"/>
    </row>
    <row r="799">
      <c r="A799" s="1"/>
      <c r="C799" s="1"/>
      <c r="D799" s="1"/>
      <c r="E799" s="1"/>
      <c r="P799" s="1"/>
    </row>
    <row r="800">
      <c r="A800" s="1"/>
      <c r="C800" s="1"/>
      <c r="D800" s="1"/>
      <c r="E800" s="1"/>
      <c r="P800" s="1"/>
    </row>
    <row r="801">
      <c r="A801" s="1"/>
      <c r="C801" s="1"/>
      <c r="D801" s="1"/>
      <c r="E801" s="1"/>
      <c r="P801" s="1"/>
    </row>
    <row r="802">
      <c r="A802" s="1"/>
      <c r="C802" s="1"/>
      <c r="D802" s="1"/>
      <c r="E802" s="1"/>
      <c r="P802" s="1"/>
    </row>
    <row r="803">
      <c r="A803" s="1"/>
      <c r="C803" s="1"/>
      <c r="D803" s="1"/>
      <c r="E803" s="1"/>
      <c r="P803" s="1"/>
    </row>
    <row r="804">
      <c r="A804" s="1"/>
      <c r="C804" s="1"/>
      <c r="D804" s="1"/>
      <c r="E804" s="1"/>
      <c r="P804" s="1"/>
    </row>
    <row r="805">
      <c r="A805" s="1"/>
      <c r="C805" s="1"/>
      <c r="D805" s="1"/>
      <c r="E805" s="1"/>
      <c r="P805" s="1"/>
    </row>
    <row r="806">
      <c r="A806" s="1"/>
      <c r="C806" s="1"/>
      <c r="D806" s="1"/>
      <c r="E806" s="1"/>
      <c r="P806" s="1"/>
    </row>
    <row r="807">
      <c r="A807" s="1"/>
      <c r="C807" s="1"/>
      <c r="D807" s="1"/>
      <c r="E807" s="1"/>
      <c r="P807" s="1"/>
    </row>
    <row r="808">
      <c r="A808" s="1"/>
      <c r="C808" s="1"/>
      <c r="D808" s="1"/>
      <c r="E808" s="1"/>
      <c r="P808" s="1"/>
    </row>
    <row r="809">
      <c r="A809" s="1"/>
      <c r="C809" s="1"/>
      <c r="D809" s="1"/>
      <c r="E809" s="1"/>
      <c r="P809" s="1"/>
    </row>
    <row r="810">
      <c r="A810" s="1"/>
      <c r="C810" s="1"/>
      <c r="D810" s="1"/>
      <c r="E810" s="1"/>
      <c r="P810" s="1"/>
    </row>
    <row r="811">
      <c r="A811" s="1"/>
      <c r="C811" s="1"/>
      <c r="D811" s="1"/>
      <c r="E811" s="1"/>
      <c r="P811" s="1"/>
    </row>
    <row r="812">
      <c r="A812" s="1"/>
      <c r="C812" s="1"/>
      <c r="D812" s="1"/>
      <c r="E812" s="1"/>
      <c r="P812" s="1"/>
    </row>
    <row r="813">
      <c r="A813" s="1"/>
      <c r="C813" s="1"/>
      <c r="D813" s="1"/>
      <c r="E813" s="1"/>
      <c r="P813" s="1"/>
    </row>
    <row r="814">
      <c r="A814" s="1"/>
      <c r="C814" s="1"/>
      <c r="D814" s="1"/>
      <c r="E814" s="1"/>
      <c r="P814" s="1"/>
    </row>
    <row r="815">
      <c r="A815" s="1"/>
      <c r="C815" s="1"/>
      <c r="D815" s="1"/>
      <c r="E815" s="1"/>
      <c r="P815" s="1"/>
    </row>
    <row r="816">
      <c r="A816" s="1"/>
      <c r="C816" s="1"/>
      <c r="D816" s="1"/>
      <c r="E816" s="1"/>
      <c r="P816" s="1"/>
    </row>
    <row r="817">
      <c r="A817" s="1"/>
      <c r="C817" s="1"/>
      <c r="D817" s="1"/>
      <c r="E817" s="1"/>
      <c r="P817" s="1"/>
    </row>
    <row r="818">
      <c r="A818" s="1"/>
      <c r="C818" s="1"/>
      <c r="D818" s="1"/>
      <c r="E818" s="1"/>
      <c r="P818" s="1"/>
    </row>
    <row r="819">
      <c r="A819" s="1"/>
      <c r="C819" s="1"/>
      <c r="D819" s="1"/>
      <c r="E819" s="1"/>
      <c r="P819" s="1"/>
    </row>
    <row r="820">
      <c r="A820" s="1"/>
      <c r="C820" s="1"/>
      <c r="D820" s="1"/>
      <c r="E820" s="1"/>
      <c r="P820" s="1"/>
    </row>
    <row r="821">
      <c r="A821" s="1"/>
      <c r="C821" s="1"/>
      <c r="D821" s="1"/>
      <c r="E821" s="1"/>
      <c r="P821" s="1"/>
    </row>
    <row r="822">
      <c r="A822" s="1"/>
      <c r="C822" s="1"/>
      <c r="D822" s="1"/>
      <c r="E822" s="1"/>
      <c r="P822" s="1"/>
    </row>
    <row r="823">
      <c r="A823" s="1"/>
      <c r="C823" s="1"/>
      <c r="D823" s="1"/>
      <c r="E823" s="1"/>
      <c r="P823" s="1"/>
    </row>
    <row r="824">
      <c r="A824" s="1"/>
      <c r="C824" s="1"/>
      <c r="D824" s="1"/>
      <c r="E824" s="1"/>
      <c r="P824" s="1"/>
    </row>
    <row r="825">
      <c r="A825" s="1"/>
      <c r="C825" s="1"/>
      <c r="D825" s="1"/>
      <c r="E825" s="1"/>
      <c r="P825" s="1"/>
    </row>
    <row r="826">
      <c r="A826" s="1"/>
      <c r="C826" s="1"/>
      <c r="D826" s="1"/>
      <c r="E826" s="1"/>
      <c r="P826" s="1"/>
    </row>
    <row r="827">
      <c r="A827" s="1"/>
      <c r="C827" s="1"/>
      <c r="D827" s="1"/>
      <c r="E827" s="1"/>
      <c r="P827" s="1"/>
    </row>
    <row r="828">
      <c r="A828" s="1"/>
      <c r="C828" s="1"/>
      <c r="D828" s="1"/>
      <c r="E828" s="1"/>
      <c r="P828" s="1"/>
    </row>
    <row r="829">
      <c r="A829" s="1"/>
      <c r="C829" s="1"/>
      <c r="D829" s="1"/>
      <c r="E829" s="1"/>
      <c r="P829" s="1"/>
    </row>
    <row r="830">
      <c r="A830" s="1"/>
      <c r="C830" s="1"/>
      <c r="D830" s="1"/>
      <c r="E830" s="1"/>
      <c r="P830" s="1"/>
    </row>
    <row r="831">
      <c r="A831" s="1"/>
      <c r="C831" s="1"/>
      <c r="D831" s="1"/>
      <c r="E831" s="1"/>
      <c r="P831" s="1"/>
    </row>
    <row r="832">
      <c r="A832" s="1"/>
      <c r="C832" s="1"/>
      <c r="D832" s="1"/>
      <c r="E832" s="1"/>
      <c r="P832" s="1"/>
    </row>
    <row r="833">
      <c r="A833" s="1"/>
      <c r="C833" s="1"/>
      <c r="D833" s="1"/>
      <c r="E833" s="1"/>
      <c r="P833" s="1"/>
    </row>
    <row r="834">
      <c r="A834" s="1"/>
      <c r="C834" s="1"/>
      <c r="D834" s="1"/>
      <c r="E834" s="1"/>
      <c r="P834" s="1"/>
    </row>
    <row r="835">
      <c r="A835" s="1"/>
      <c r="C835" s="1"/>
      <c r="D835" s="1"/>
      <c r="E835" s="1"/>
      <c r="P835" s="1"/>
    </row>
    <row r="836">
      <c r="A836" s="1"/>
      <c r="C836" s="1"/>
      <c r="D836" s="1"/>
      <c r="E836" s="1"/>
      <c r="P836" s="1"/>
    </row>
    <row r="837">
      <c r="A837" s="1"/>
      <c r="C837" s="1"/>
      <c r="D837" s="1"/>
      <c r="E837" s="1"/>
      <c r="P837" s="1"/>
    </row>
    <row r="838">
      <c r="A838" s="1"/>
      <c r="C838" s="1"/>
      <c r="D838" s="1"/>
      <c r="E838" s="1"/>
      <c r="P838" s="1"/>
    </row>
    <row r="839">
      <c r="A839" s="1"/>
      <c r="C839" s="1"/>
      <c r="D839" s="1"/>
      <c r="E839" s="1"/>
      <c r="P839" s="1"/>
    </row>
    <row r="840">
      <c r="A840" s="1"/>
      <c r="C840" s="1"/>
      <c r="D840" s="1"/>
      <c r="E840" s="1"/>
      <c r="P840" s="1"/>
    </row>
    <row r="841">
      <c r="A841" s="1"/>
      <c r="C841" s="1"/>
      <c r="D841" s="1"/>
      <c r="E841" s="1"/>
      <c r="P841" s="1"/>
    </row>
    <row r="842">
      <c r="A842" s="1"/>
      <c r="C842" s="1"/>
      <c r="D842" s="1"/>
      <c r="E842" s="1"/>
      <c r="P842" s="1"/>
    </row>
    <row r="843">
      <c r="A843" s="1"/>
      <c r="C843" s="1"/>
      <c r="D843" s="1"/>
      <c r="E843" s="1"/>
      <c r="P843" s="1"/>
    </row>
    <row r="844">
      <c r="A844" s="1"/>
      <c r="C844" s="1"/>
      <c r="D844" s="1"/>
      <c r="E844" s="1"/>
      <c r="P844" s="1"/>
    </row>
    <row r="845">
      <c r="A845" s="1"/>
      <c r="C845" s="1"/>
      <c r="D845" s="1"/>
      <c r="E845" s="1"/>
      <c r="P845" s="1"/>
    </row>
    <row r="846">
      <c r="A846" s="1"/>
      <c r="C846" s="1"/>
      <c r="D846" s="1"/>
      <c r="E846" s="1"/>
      <c r="P846" s="1"/>
    </row>
    <row r="847">
      <c r="A847" s="1"/>
      <c r="C847" s="1"/>
      <c r="D847" s="1"/>
      <c r="E847" s="1"/>
      <c r="P847" s="1"/>
    </row>
    <row r="848">
      <c r="A848" s="1"/>
      <c r="C848" s="1"/>
      <c r="D848" s="1"/>
      <c r="E848" s="1"/>
      <c r="P848" s="1"/>
    </row>
    <row r="849">
      <c r="A849" s="1"/>
      <c r="C849" s="1"/>
      <c r="D849" s="1"/>
      <c r="E849" s="1"/>
      <c r="P849" s="1"/>
    </row>
    <row r="850">
      <c r="A850" s="1"/>
      <c r="C850" s="1"/>
      <c r="D850" s="1"/>
      <c r="E850" s="1"/>
      <c r="P850" s="1"/>
    </row>
    <row r="851">
      <c r="A851" s="1"/>
      <c r="C851" s="1"/>
      <c r="D851" s="1"/>
      <c r="E851" s="1"/>
      <c r="P851" s="1"/>
    </row>
    <row r="852">
      <c r="A852" s="1"/>
      <c r="C852" s="1"/>
      <c r="D852" s="1"/>
      <c r="E852" s="1"/>
      <c r="P852" s="1"/>
    </row>
    <row r="853">
      <c r="A853" s="1"/>
      <c r="C853" s="1"/>
      <c r="D853" s="1"/>
      <c r="E853" s="1"/>
      <c r="P853" s="1"/>
    </row>
    <row r="854">
      <c r="A854" s="1"/>
      <c r="C854" s="1"/>
      <c r="D854" s="1"/>
      <c r="E854" s="1"/>
      <c r="P854" s="1"/>
    </row>
    <row r="855">
      <c r="A855" s="1"/>
      <c r="C855" s="1"/>
      <c r="D855" s="1"/>
      <c r="E855" s="1"/>
      <c r="P855" s="1"/>
    </row>
    <row r="856">
      <c r="A856" s="1"/>
      <c r="C856" s="1"/>
      <c r="D856" s="1"/>
      <c r="E856" s="1"/>
      <c r="P856" s="1"/>
    </row>
    <row r="857">
      <c r="A857" s="1"/>
      <c r="C857" s="1"/>
      <c r="D857" s="1"/>
      <c r="E857" s="1"/>
      <c r="P857" s="1"/>
    </row>
    <row r="858">
      <c r="A858" s="1"/>
      <c r="C858" s="1"/>
      <c r="D858" s="1"/>
      <c r="E858" s="1"/>
      <c r="P858" s="1"/>
    </row>
    <row r="859">
      <c r="A859" s="1"/>
      <c r="C859" s="1"/>
      <c r="D859" s="1"/>
      <c r="E859" s="1"/>
      <c r="P859" s="1"/>
    </row>
    <row r="860">
      <c r="A860" s="1"/>
      <c r="C860" s="1"/>
      <c r="D860" s="1"/>
      <c r="E860" s="1"/>
      <c r="P860" s="1"/>
    </row>
    <row r="861">
      <c r="A861" s="1"/>
      <c r="C861" s="1"/>
      <c r="D861" s="1"/>
      <c r="E861" s="1"/>
      <c r="P861" s="1"/>
    </row>
    <row r="862">
      <c r="A862" s="1"/>
      <c r="C862" s="1"/>
      <c r="D862" s="1"/>
      <c r="E862" s="1"/>
      <c r="P862" s="1"/>
    </row>
    <row r="863">
      <c r="A863" s="1"/>
      <c r="C863" s="1"/>
      <c r="D863" s="1"/>
      <c r="E863" s="1"/>
      <c r="P863" s="1"/>
    </row>
    <row r="864">
      <c r="A864" s="1"/>
      <c r="C864" s="1"/>
      <c r="D864" s="1"/>
      <c r="E864" s="1"/>
      <c r="P864" s="1"/>
    </row>
    <row r="865">
      <c r="A865" s="1"/>
      <c r="C865" s="1"/>
      <c r="D865" s="1"/>
      <c r="E865" s="1"/>
      <c r="P865" s="1"/>
    </row>
    <row r="866">
      <c r="A866" s="1"/>
      <c r="C866" s="1"/>
      <c r="D866" s="1"/>
      <c r="E866" s="1"/>
      <c r="P866" s="1"/>
    </row>
    <row r="867">
      <c r="A867" s="1"/>
      <c r="C867" s="1"/>
      <c r="D867" s="1"/>
      <c r="E867" s="1"/>
      <c r="P867" s="1"/>
    </row>
    <row r="868">
      <c r="A868" s="1"/>
      <c r="C868" s="1"/>
      <c r="D868" s="1"/>
      <c r="E868" s="1"/>
      <c r="P868" s="1"/>
    </row>
    <row r="869">
      <c r="A869" s="1"/>
      <c r="C869" s="1"/>
      <c r="D869" s="1"/>
      <c r="E869" s="1"/>
      <c r="P869" s="1"/>
    </row>
    <row r="870">
      <c r="A870" s="1"/>
      <c r="C870" s="1"/>
      <c r="D870" s="1"/>
      <c r="E870" s="1"/>
      <c r="P870" s="1"/>
    </row>
    <row r="871">
      <c r="A871" s="1"/>
      <c r="C871" s="1"/>
      <c r="D871" s="1"/>
      <c r="E871" s="1"/>
      <c r="P871" s="1"/>
    </row>
    <row r="872">
      <c r="A872" s="1"/>
      <c r="C872" s="1"/>
      <c r="D872" s="1"/>
      <c r="E872" s="1"/>
      <c r="P872" s="1"/>
    </row>
    <row r="873">
      <c r="A873" s="1"/>
      <c r="C873" s="1"/>
      <c r="D873" s="1"/>
      <c r="E873" s="1"/>
      <c r="P873" s="1"/>
    </row>
    <row r="874">
      <c r="A874" s="1"/>
      <c r="C874" s="1"/>
      <c r="D874" s="1"/>
      <c r="E874" s="1"/>
      <c r="P874" s="1"/>
    </row>
    <row r="875">
      <c r="A875" s="1"/>
      <c r="C875" s="1"/>
      <c r="D875" s="1"/>
      <c r="E875" s="1"/>
      <c r="P875" s="1"/>
    </row>
    <row r="876">
      <c r="A876" s="1"/>
      <c r="C876" s="1"/>
      <c r="D876" s="1"/>
      <c r="E876" s="1"/>
      <c r="P876" s="1"/>
    </row>
    <row r="877">
      <c r="A877" s="1"/>
      <c r="C877" s="1"/>
      <c r="D877" s="1"/>
      <c r="E877" s="1"/>
      <c r="P877" s="1"/>
    </row>
    <row r="878">
      <c r="A878" s="1"/>
      <c r="C878" s="1"/>
      <c r="D878" s="1"/>
      <c r="E878" s="1"/>
      <c r="P878" s="1"/>
    </row>
    <row r="879">
      <c r="A879" s="1"/>
      <c r="C879" s="1"/>
      <c r="D879" s="1"/>
      <c r="E879" s="1"/>
      <c r="P879" s="1"/>
    </row>
    <row r="880">
      <c r="A880" s="1"/>
      <c r="C880" s="1"/>
      <c r="D880" s="1"/>
      <c r="E880" s="1"/>
      <c r="P880" s="1"/>
    </row>
    <row r="881">
      <c r="A881" s="1"/>
      <c r="C881" s="1"/>
      <c r="D881" s="1"/>
      <c r="E881" s="1"/>
      <c r="P881" s="1"/>
    </row>
    <row r="882">
      <c r="A882" s="1"/>
      <c r="C882" s="1"/>
      <c r="D882" s="1"/>
      <c r="E882" s="1"/>
      <c r="P882" s="1"/>
    </row>
    <row r="883">
      <c r="A883" s="1"/>
      <c r="C883" s="1"/>
      <c r="D883" s="1"/>
      <c r="E883" s="1"/>
      <c r="P883" s="1"/>
    </row>
    <row r="884">
      <c r="A884" s="1"/>
      <c r="C884" s="1"/>
      <c r="D884" s="1"/>
      <c r="E884" s="1"/>
      <c r="P884" s="1"/>
    </row>
    <row r="885">
      <c r="A885" s="1"/>
      <c r="C885" s="1"/>
      <c r="D885" s="1"/>
      <c r="E885" s="1"/>
      <c r="P885" s="1"/>
    </row>
    <row r="886">
      <c r="A886" s="1"/>
      <c r="C886" s="1"/>
      <c r="D886" s="1"/>
      <c r="E886" s="1"/>
      <c r="P886" s="1"/>
    </row>
    <row r="887">
      <c r="A887" s="1"/>
      <c r="C887" s="1"/>
      <c r="D887" s="1"/>
      <c r="E887" s="1"/>
      <c r="P887" s="1"/>
    </row>
    <row r="888">
      <c r="A888" s="1"/>
      <c r="C888" s="1"/>
      <c r="D888" s="1"/>
      <c r="E888" s="1"/>
      <c r="P888" s="1"/>
    </row>
    <row r="889">
      <c r="A889" s="1"/>
      <c r="C889" s="1"/>
      <c r="D889" s="1"/>
      <c r="E889" s="1"/>
      <c r="P889" s="1"/>
    </row>
    <row r="890">
      <c r="A890" s="1"/>
      <c r="C890" s="1"/>
      <c r="D890" s="1"/>
      <c r="E890" s="1"/>
      <c r="P890" s="1"/>
    </row>
    <row r="891">
      <c r="A891" s="1"/>
      <c r="C891" s="1"/>
      <c r="D891" s="1"/>
      <c r="E891" s="1"/>
      <c r="P891" s="1"/>
    </row>
    <row r="892">
      <c r="A892" s="1"/>
      <c r="C892" s="1"/>
      <c r="D892" s="1"/>
      <c r="E892" s="1"/>
      <c r="P892" s="1"/>
    </row>
    <row r="893">
      <c r="A893" s="1"/>
      <c r="C893" s="1"/>
      <c r="D893" s="1"/>
      <c r="E893" s="1"/>
      <c r="P893" s="1"/>
    </row>
    <row r="894">
      <c r="A894" s="1"/>
      <c r="C894" s="1"/>
      <c r="D894" s="1"/>
      <c r="E894" s="1"/>
      <c r="P894" s="1"/>
    </row>
    <row r="895">
      <c r="A895" s="1"/>
      <c r="C895" s="1"/>
      <c r="D895" s="1"/>
      <c r="E895" s="1"/>
      <c r="P895" s="1"/>
    </row>
    <row r="896">
      <c r="A896" s="1"/>
      <c r="C896" s="1"/>
      <c r="D896" s="1"/>
      <c r="E896" s="1"/>
      <c r="P896" s="1"/>
    </row>
    <row r="897">
      <c r="A897" s="1"/>
      <c r="C897" s="1"/>
      <c r="D897" s="1"/>
      <c r="E897" s="1"/>
      <c r="P897" s="1"/>
    </row>
    <row r="898">
      <c r="A898" s="1"/>
      <c r="C898" s="1"/>
      <c r="D898" s="1"/>
      <c r="E898" s="1"/>
      <c r="P898" s="1"/>
    </row>
    <row r="899">
      <c r="A899" s="1"/>
      <c r="C899" s="1"/>
      <c r="D899" s="1"/>
      <c r="E899" s="1"/>
      <c r="P899" s="1"/>
    </row>
    <row r="900">
      <c r="A900" s="1"/>
      <c r="C900" s="1"/>
      <c r="D900" s="1"/>
      <c r="E900" s="1"/>
      <c r="P900" s="1"/>
    </row>
    <row r="901">
      <c r="A901" s="1"/>
      <c r="C901" s="1"/>
      <c r="D901" s="1"/>
      <c r="E901" s="1"/>
      <c r="P901" s="1"/>
    </row>
    <row r="902">
      <c r="A902" s="1"/>
      <c r="C902" s="1"/>
      <c r="D902" s="1"/>
      <c r="E902" s="1"/>
      <c r="P902" s="1"/>
    </row>
    <row r="903">
      <c r="A903" s="1"/>
      <c r="C903" s="1"/>
      <c r="D903" s="1"/>
      <c r="E903" s="1"/>
      <c r="P903" s="1"/>
    </row>
    <row r="904">
      <c r="A904" s="1"/>
      <c r="C904" s="1"/>
      <c r="D904" s="1"/>
      <c r="E904" s="1"/>
      <c r="P904" s="1"/>
    </row>
    <row r="905">
      <c r="A905" s="1"/>
      <c r="C905" s="1"/>
      <c r="D905" s="1"/>
      <c r="E905" s="1"/>
      <c r="P905" s="1"/>
    </row>
    <row r="906">
      <c r="A906" s="1"/>
      <c r="C906" s="1"/>
      <c r="D906" s="1"/>
      <c r="E906" s="1"/>
      <c r="P906" s="1"/>
    </row>
    <row r="907">
      <c r="A907" s="1"/>
      <c r="C907" s="1"/>
      <c r="D907" s="1"/>
      <c r="E907" s="1"/>
      <c r="P907" s="1"/>
    </row>
    <row r="908">
      <c r="A908" s="1"/>
      <c r="C908" s="1"/>
      <c r="D908" s="1"/>
      <c r="E908" s="1"/>
      <c r="P908" s="1"/>
    </row>
    <row r="909">
      <c r="A909" s="1"/>
      <c r="C909" s="1"/>
      <c r="D909" s="1"/>
      <c r="E909" s="1"/>
      <c r="P909" s="1"/>
    </row>
    <row r="910">
      <c r="A910" s="1"/>
      <c r="C910" s="1"/>
      <c r="D910" s="1"/>
      <c r="E910" s="1"/>
      <c r="P910" s="1"/>
    </row>
    <row r="911">
      <c r="A911" s="1"/>
      <c r="C911" s="1"/>
      <c r="D911" s="1"/>
      <c r="E911" s="1"/>
      <c r="P911" s="1"/>
    </row>
    <row r="912">
      <c r="A912" s="1"/>
      <c r="C912" s="1"/>
      <c r="D912" s="1"/>
      <c r="E912" s="1"/>
      <c r="P912" s="1"/>
    </row>
    <row r="913">
      <c r="A913" s="1"/>
      <c r="C913" s="1"/>
      <c r="D913" s="1"/>
      <c r="E913" s="1"/>
      <c r="P913" s="1"/>
    </row>
    <row r="914">
      <c r="A914" s="1"/>
      <c r="C914" s="1"/>
      <c r="D914" s="1"/>
      <c r="E914" s="1"/>
      <c r="P914" s="1"/>
    </row>
    <row r="915">
      <c r="A915" s="1"/>
      <c r="C915" s="1"/>
      <c r="D915" s="1"/>
      <c r="E915" s="1"/>
      <c r="P915" s="1"/>
    </row>
    <row r="916">
      <c r="A916" s="1"/>
      <c r="C916" s="1"/>
      <c r="D916" s="1"/>
      <c r="E916" s="1"/>
      <c r="P916" s="1"/>
    </row>
    <row r="917">
      <c r="A917" s="1"/>
      <c r="C917" s="1"/>
      <c r="D917" s="1"/>
      <c r="E917" s="1"/>
      <c r="P917" s="1"/>
    </row>
    <row r="918">
      <c r="A918" s="1"/>
      <c r="C918" s="1"/>
      <c r="D918" s="1"/>
      <c r="E918" s="1"/>
      <c r="P918" s="1"/>
    </row>
    <row r="919">
      <c r="A919" s="1"/>
      <c r="C919" s="1"/>
      <c r="D919" s="1"/>
      <c r="E919" s="1"/>
      <c r="P919" s="1"/>
    </row>
    <row r="920">
      <c r="A920" s="1"/>
      <c r="C920" s="1"/>
      <c r="D920" s="1"/>
      <c r="E920" s="1"/>
      <c r="P920" s="1"/>
    </row>
    <row r="921">
      <c r="A921" s="1"/>
      <c r="C921" s="1"/>
      <c r="D921" s="1"/>
      <c r="E921" s="1"/>
      <c r="P921" s="1"/>
    </row>
    <row r="922">
      <c r="A922" s="1"/>
      <c r="C922" s="1"/>
      <c r="D922" s="1"/>
      <c r="E922" s="1"/>
      <c r="P922" s="1"/>
    </row>
    <row r="923">
      <c r="A923" s="1"/>
      <c r="C923" s="1"/>
      <c r="D923" s="1"/>
      <c r="E923" s="1"/>
      <c r="P923" s="1"/>
    </row>
    <row r="924">
      <c r="A924" s="1"/>
      <c r="C924" s="1"/>
      <c r="D924" s="1"/>
      <c r="E924" s="1"/>
      <c r="P924" s="1"/>
    </row>
    <row r="925">
      <c r="A925" s="1"/>
      <c r="C925" s="1"/>
      <c r="D925" s="1"/>
      <c r="E925" s="1"/>
      <c r="P925" s="1"/>
    </row>
    <row r="926">
      <c r="A926" s="1"/>
      <c r="C926" s="1"/>
      <c r="D926" s="1"/>
      <c r="E926" s="1"/>
      <c r="P926" s="1"/>
    </row>
    <row r="927">
      <c r="A927" s="1"/>
      <c r="C927" s="1"/>
      <c r="D927" s="1"/>
      <c r="E927" s="1"/>
      <c r="P927" s="1"/>
    </row>
    <row r="928">
      <c r="A928" s="1"/>
      <c r="C928" s="1"/>
      <c r="D928" s="1"/>
      <c r="E928" s="1"/>
      <c r="P928" s="1"/>
    </row>
    <row r="929">
      <c r="A929" s="1"/>
      <c r="C929" s="1"/>
      <c r="D929" s="1"/>
      <c r="E929" s="1"/>
      <c r="P929" s="1"/>
    </row>
    <row r="930">
      <c r="A930" s="1"/>
      <c r="C930" s="1"/>
      <c r="D930" s="1"/>
      <c r="E930" s="1"/>
      <c r="P930" s="1"/>
    </row>
    <row r="931">
      <c r="A931" s="1"/>
      <c r="C931" s="1"/>
      <c r="D931" s="1"/>
      <c r="E931" s="1"/>
      <c r="P931" s="1"/>
    </row>
    <row r="932">
      <c r="A932" s="1"/>
      <c r="C932" s="1"/>
      <c r="D932" s="1"/>
      <c r="E932" s="1"/>
      <c r="P932" s="1"/>
    </row>
    <row r="933">
      <c r="A933" s="1"/>
      <c r="C933" s="1"/>
      <c r="D933" s="1"/>
      <c r="E933" s="1"/>
      <c r="P933" s="1"/>
    </row>
    <row r="934">
      <c r="A934" s="1"/>
      <c r="C934" s="1"/>
      <c r="D934" s="1"/>
      <c r="E934" s="1"/>
      <c r="P934" s="1"/>
    </row>
    <row r="935">
      <c r="A935" s="1"/>
      <c r="C935" s="1"/>
      <c r="D935" s="1"/>
      <c r="E935" s="1"/>
      <c r="P935" s="1"/>
    </row>
    <row r="936">
      <c r="A936" s="1"/>
      <c r="C936" s="1"/>
      <c r="D936" s="1"/>
      <c r="E936" s="1"/>
      <c r="P936" s="1"/>
    </row>
    <row r="937">
      <c r="A937" s="1"/>
      <c r="C937" s="1"/>
      <c r="D937" s="1"/>
      <c r="E937" s="1"/>
      <c r="P937" s="1"/>
    </row>
    <row r="938">
      <c r="A938" s="1"/>
      <c r="C938" s="1"/>
      <c r="D938" s="1"/>
      <c r="E938" s="1"/>
      <c r="P938" s="1"/>
    </row>
    <row r="939">
      <c r="A939" s="1"/>
      <c r="C939" s="1"/>
      <c r="D939" s="1"/>
      <c r="E939" s="1"/>
      <c r="P939" s="1"/>
    </row>
    <row r="940">
      <c r="A940" s="1"/>
      <c r="C940" s="1"/>
      <c r="D940" s="1"/>
      <c r="E940" s="1"/>
      <c r="P940" s="1"/>
    </row>
    <row r="941">
      <c r="A941" s="1"/>
      <c r="C941" s="1"/>
      <c r="D941" s="1"/>
      <c r="E941" s="1"/>
      <c r="P941" s="1"/>
    </row>
    <row r="942">
      <c r="A942" s="1"/>
      <c r="C942" s="1"/>
      <c r="D942" s="1"/>
      <c r="E942" s="1"/>
      <c r="P942" s="1"/>
    </row>
    <row r="943">
      <c r="A943" s="1"/>
      <c r="C943" s="1"/>
      <c r="D943" s="1"/>
      <c r="E943" s="1"/>
      <c r="P943" s="1"/>
    </row>
    <row r="944">
      <c r="A944" s="1"/>
      <c r="C944" s="1"/>
      <c r="D944" s="1"/>
      <c r="E944" s="1"/>
      <c r="P944" s="1"/>
    </row>
    <row r="945">
      <c r="A945" s="1"/>
      <c r="C945" s="1"/>
      <c r="D945" s="1"/>
      <c r="E945" s="1"/>
      <c r="P945" s="1"/>
    </row>
    <row r="946">
      <c r="A946" s="1"/>
      <c r="C946" s="1"/>
      <c r="D946" s="1"/>
      <c r="E946" s="1"/>
      <c r="P946" s="1"/>
    </row>
    <row r="947">
      <c r="A947" s="1"/>
      <c r="C947" s="1"/>
      <c r="D947" s="1"/>
      <c r="E947" s="1"/>
      <c r="P947" s="1"/>
    </row>
    <row r="948">
      <c r="A948" s="1"/>
      <c r="C948" s="1"/>
      <c r="D948" s="1"/>
      <c r="E948" s="1"/>
      <c r="P948" s="1"/>
    </row>
    <row r="949">
      <c r="A949" s="1"/>
      <c r="C949" s="1"/>
      <c r="D949" s="1"/>
      <c r="E949" s="1"/>
      <c r="P949" s="1"/>
    </row>
    <row r="950">
      <c r="A950" s="1"/>
      <c r="C950" s="1"/>
      <c r="D950" s="1"/>
      <c r="E950" s="1"/>
      <c r="P950" s="1"/>
    </row>
    <row r="951">
      <c r="A951" s="1"/>
      <c r="C951" s="1"/>
      <c r="D951" s="1"/>
      <c r="E951" s="1"/>
      <c r="P951" s="1"/>
    </row>
    <row r="952">
      <c r="A952" s="1"/>
      <c r="C952" s="1"/>
      <c r="D952" s="1"/>
      <c r="E952" s="1"/>
      <c r="P952" s="1"/>
    </row>
    <row r="953">
      <c r="A953" s="1"/>
      <c r="C953" s="1"/>
      <c r="D953" s="1"/>
      <c r="E953" s="1"/>
      <c r="P953" s="1"/>
    </row>
    <row r="954">
      <c r="A954" s="1"/>
      <c r="C954" s="1"/>
      <c r="D954" s="1"/>
      <c r="E954" s="1"/>
      <c r="P954" s="1"/>
    </row>
    <row r="955">
      <c r="A955" s="1"/>
      <c r="C955" s="1"/>
      <c r="D955" s="1"/>
      <c r="E955" s="1"/>
      <c r="P955" s="1"/>
    </row>
    <row r="956">
      <c r="A956" s="1"/>
      <c r="C956" s="1"/>
      <c r="D956" s="1"/>
      <c r="E956" s="1"/>
      <c r="P956" s="1"/>
    </row>
    <row r="957">
      <c r="A957" s="1"/>
      <c r="C957" s="1"/>
      <c r="D957" s="1"/>
      <c r="E957" s="1"/>
      <c r="P957" s="1"/>
    </row>
    <row r="958">
      <c r="A958" s="1"/>
      <c r="C958" s="1"/>
      <c r="D958" s="1"/>
      <c r="E958" s="1"/>
      <c r="P958" s="1"/>
    </row>
    <row r="959">
      <c r="A959" s="1"/>
      <c r="C959" s="1"/>
      <c r="D959" s="1"/>
      <c r="E959" s="1"/>
      <c r="P959" s="1"/>
    </row>
    <row r="960">
      <c r="A960" s="1"/>
      <c r="C960" s="1"/>
      <c r="D960" s="1"/>
      <c r="E960" s="1"/>
      <c r="P960" s="1"/>
    </row>
    <row r="961">
      <c r="A961" s="1"/>
      <c r="C961" s="1"/>
      <c r="D961" s="1"/>
      <c r="E961" s="1"/>
      <c r="P961" s="1"/>
    </row>
    <row r="962">
      <c r="A962" s="1"/>
      <c r="C962" s="1"/>
      <c r="D962" s="1"/>
      <c r="E962" s="1"/>
      <c r="P962" s="1"/>
    </row>
    <row r="963">
      <c r="A963" s="1"/>
      <c r="C963" s="1"/>
      <c r="D963" s="1"/>
      <c r="E963" s="1"/>
      <c r="P963" s="1"/>
    </row>
    <row r="964">
      <c r="A964" s="1"/>
      <c r="C964" s="1"/>
      <c r="D964" s="1"/>
      <c r="E964" s="1"/>
      <c r="P964" s="1"/>
    </row>
    <row r="965">
      <c r="A965" s="1"/>
      <c r="C965" s="1"/>
      <c r="D965" s="1"/>
      <c r="E965" s="1"/>
      <c r="P965" s="1"/>
    </row>
    <row r="966">
      <c r="A966" s="1"/>
      <c r="C966" s="1"/>
      <c r="D966" s="1"/>
      <c r="E966" s="1"/>
      <c r="P966" s="1"/>
    </row>
    <row r="967">
      <c r="A967" s="1"/>
      <c r="C967" s="1"/>
      <c r="D967" s="1"/>
      <c r="E967" s="1"/>
      <c r="P967" s="1"/>
    </row>
    <row r="968">
      <c r="A968" s="1"/>
      <c r="C968" s="1"/>
      <c r="D968" s="1"/>
      <c r="E968" s="1"/>
      <c r="P968" s="1"/>
    </row>
    <row r="969">
      <c r="A969" s="1"/>
      <c r="C969" s="1"/>
      <c r="D969" s="1"/>
      <c r="E969" s="1"/>
      <c r="P969" s="1"/>
    </row>
    <row r="970">
      <c r="A970" s="1"/>
      <c r="C970" s="1"/>
      <c r="D970" s="1"/>
      <c r="E970" s="1"/>
      <c r="P970" s="1"/>
    </row>
    <row r="971">
      <c r="A971" s="1"/>
      <c r="C971" s="1"/>
      <c r="D971" s="1"/>
      <c r="E971" s="1"/>
      <c r="P971" s="1"/>
    </row>
    <row r="972">
      <c r="A972" s="1"/>
      <c r="C972" s="1"/>
      <c r="D972" s="1"/>
      <c r="E972" s="1"/>
      <c r="P972" s="1"/>
    </row>
    <row r="973">
      <c r="A973" s="1"/>
      <c r="C973" s="1"/>
      <c r="D973" s="1"/>
      <c r="E973" s="1"/>
      <c r="P973" s="1"/>
    </row>
    <row r="974">
      <c r="A974" s="1"/>
      <c r="C974" s="1"/>
      <c r="D974" s="1"/>
      <c r="E974" s="1"/>
      <c r="P974" s="1"/>
    </row>
    <row r="975">
      <c r="A975" s="1"/>
      <c r="C975" s="1"/>
      <c r="D975" s="1"/>
      <c r="E975" s="1"/>
      <c r="P975" s="1"/>
    </row>
    <row r="976">
      <c r="A976" s="1"/>
      <c r="C976" s="1"/>
      <c r="D976" s="1"/>
      <c r="E976" s="1"/>
      <c r="P976" s="1"/>
    </row>
    <row r="977">
      <c r="A977" s="1"/>
      <c r="C977" s="1"/>
      <c r="D977" s="1"/>
      <c r="E977" s="1"/>
      <c r="P977" s="1"/>
    </row>
    <row r="978">
      <c r="A978" s="1"/>
      <c r="C978" s="1"/>
      <c r="D978" s="1"/>
      <c r="E978" s="1"/>
      <c r="P978" s="1"/>
    </row>
    <row r="979">
      <c r="A979" s="1"/>
      <c r="C979" s="1"/>
      <c r="D979" s="1"/>
      <c r="E979" s="1"/>
      <c r="P979" s="1"/>
    </row>
    <row r="980">
      <c r="A980" s="1"/>
      <c r="C980" s="1"/>
      <c r="D980" s="1"/>
      <c r="E980" s="1"/>
      <c r="P980" s="1"/>
    </row>
  </sheetData>
  <mergeCells count="8">
    <mergeCell ref="A1:J1"/>
    <mergeCell ref="A3:H3"/>
    <mergeCell ref="A4:H4"/>
    <mergeCell ref="A5:H5"/>
    <mergeCell ref="A7:H7"/>
    <mergeCell ref="A8:H8"/>
    <mergeCell ref="F10:H10"/>
    <mergeCell ref="A11:B11"/>
  </mergeCells>
  <dataValidations>
    <dataValidation type="list" allowBlank="1" showErrorMessage="1" sqref="B18:B25">
      <formula1>'2NDSORTEDL'!$B$2:$B980</formula1>
    </dataValidation>
  </dataValidations>
  <hyperlinks>
    <hyperlink r:id="rId1" ref="A17"/>
  </hyperlinks>
  <printOptions horizontalCentered="1"/>
  <pageMargins bottom="0.791476097829298" footer="0.0" header="0.0" left="0.25" right="0.25" top="0.0"/>
  <pageSetup paperSize="9" cellComments="atEnd" orientation="portrait" pageOrder="overThenDown"/>
  <drawing r:id="rId2"/>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16.5"/>
    <col customWidth="1" min="2" max="2" width="25.75"/>
    <col customWidth="1" min="3" max="3" width="20.13"/>
    <col customWidth="1" min="4" max="4" width="18.38"/>
    <col customWidth="1" min="5" max="5" width="38.0"/>
    <col customWidth="1" min="6" max="6" width="8.25"/>
    <col customWidth="1" min="7" max="7" width="12.5"/>
    <col customWidth="1" min="8" max="8" width="9.5"/>
    <col customWidth="1" min="9" max="9" width="14.25"/>
    <col customWidth="1" min="10" max="10" width="8.13"/>
  </cols>
  <sheetData>
    <row r="1" ht="22.5" customHeight="1">
      <c r="A1" s="337" t="s">
        <v>7451</v>
      </c>
      <c r="B1" s="337" t="s">
        <v>7452</v>
      </c>
      <c r="C1" s="337" t="s">
        <v>7453</v>
      </c>
      <c r="D1" s="337" t="s">
        <v>7454</v>
      </c>
      <c r="E1" s="337" t="s">
        <v>7455</v>
      </c>
      <c r="F1" s="338" t="s">
        <v>7456</v>
      </c>
      <c r="G1" s="338" t="s">
        <v>62</v>
      </c>
      <c r="H1" s="338" t="s">
        <v>7457</v>
      </c>
      <c r="I1" s="339" t="s">
        <v>7458</v>
      </c>
      <c r="J1" s="340" t="s">
        <v>7460</v>
      </c>
      <c r="K1" s="341"/>
      <c r="L1" s="341"/>
      <c r="M1" s="341"/>
      <c r="N1" s="341"/>
      <c r="O1" s="341"/>
      <c r="P1" s="341"/>
      <c r="Q1" s="341"/>
      <c r="R1" s="341"/>
      <c r="S1" s="341"/>
      <c r="T1" s="341"/>
      <c r="U1" s="341"/>
      <c r="V1" s="341"/>
      <c r="W1" s="341"/>
      <c r="X1" s="341"/>
      <c r="Y1" s="341"/>
      <c r="Z1" s="341"/>
      <c r="AA1" s="341"/>
      <c r="AB1" s="341"/>
    </row>
    <row r="2" ht="22.5" customHeight="1">
      <c r="A2" s="343" t="s">
        <v>7461</v>
      </c>
      <c r="B2" s="344" t="s">
        <v>7462</v>
      </c>
      <c r="C2" s="344" t="s">
        <v>1544</v>
      </c>
      <c r="D2" s="344" t="s">
        <v>7463</v>
      </c>
      <c r="E2" s="345"/>
      <c r="F2" s="345"/>
      <c r="G2" s="346"/>
      <c r="H2" s="347"/>
      <c r="I2" s="348"/>
      <c r="J2" s="349">
        <f t="shared" ref="J2:J297" si="1">COUNTIF(E$2:E$400,E2)</f>
        <v>0</v>
      </c>
      <c r="K2" s="350"/>
      <c r="L2" s="350"/>
      <c r="M2" s="350"/>
      <c r="N2" s="350"/>
      <c r="O2" s="350"/>
      <c r="P2" s="350"/>
      <c r="Q2" s="350"/>
      <c r="R2" s="350"/>
      <c r="S2" s="350"/>
      <c r="T2" s="350"/>
      <c r="U2" s="350"/>
      <c r="V2" s="350"/>
      <c r="W2" s="350"/>
      <c r="X2" s="350"/>
      <c r="Y2" s="350"/>
      <c r="Z2" s="350"/>
      <c r="AA2" s="350"/>
      <c r="AB2" s="350"/>
    </row>
    <row r="3" ht="22.5" customHeight="1">
      <c r="A3" s="343" t="s">
        <v>7465</v>
      </c>
      <c r="B3" s="344" t="s">
        <v>7467</v>
      </c>
      <c r="C3" s="344" t="s">
        <v>7468</v>
      </c>
      <c r="D3" s="344" t="s">
        <v>7467</v>
      </c>
      <c r="E3" s="344" t="s">
        <v>7469</v>
      </c>
      <c r="F3" s="351" t="s">
        <v>7470</v>
      </c>
      <c r="G3" s="352" t="s">
        <v>7471</v>
      </c>
      <c r="H3" s="353">
        <v>46235.0</v>
      </c>
      <c r="I3" s="354">
        <v>1.32</v>
      </c>
      <c r="J3" s="349">
        <f t="shared" si="1"/>
        <v>1</v>
      </c>
      <c r="K3" s="350"/>
      <c r="L3" s="350"/>
      <c r="M3" s="350"/>
      <c r="N3" s="350"/>
      <c r="O3" s="350"/>
      <c r="P3" s="350"/>
      <c r="Q3" s="350"/>
      <c r="R3" s="350"/>
      <c r="S3" s="350"/>
      <c r="T3" s="350"/>
      <c r="U3" s="350"/>
      <c r="V3" s="350"/>
      <c r="W3" s="350"/>
      <c r="X3" s="350"/>
      <c r="Y3" s="350"/>
      <c r="Z3" s="350"/>
      <c r="AA3" s="350"/>
      <c r="AB3" s="350"/>
    </row>
    <row r="4" ht="22.5" customHeight="1">
      <c r="A4" s="343" t="s">
        <v>7465</v>
      </c>
      <c r="B4" s="344" t="s">
        <v>7472</v>
      </c>
      <c r="C4" s="344" t="s">
        <v>7468</v>
      </c>
      <c r="D4" s="344" t="s">
        <v>7472</v>
      </c>
      <c r="E4" s="344" t="s">
        <v>7473</v>
      </c>
      <c r="F4" s="351" t="s">
        <v>7474</v>
      </c>
      <c r="G4" s="352" t="s">
        <v>7475</v>
      </c>
      <c r="H4" s="353">
        <v>46204.0</v>
      </c>
      <c r="I4" s="354">
        <v>1.32</v>
      </c>
      <c r="J4" s="349">
        <f t="shared" si="1"/>
        <v>1</v>
      </c>
      <c r="K4" s="350"/>
      <c r="L4" s="350"/>
      <c r="M4" s="350"/>
      <c r="N4" s="350"/>
      <c r="O4" s="350"/>
      <c r="P4" s="350"/>
      <c r="Q4" s="350"/>
      <c r="R4" s="350"/>
      <c r="S4" s="350"/>
      <c r="T4" s="350"/>
      <c r="U4" s="350"/>
      <c r="V4" s="350"/>
      <c r="W4" s="350"/>
      <c r="X4" s="350"/>
      <c r="Y4" s="350"/>
      <c r="Z4" s="350"/>
      <c r="AA4" s="350"/>
      <c r="AB4" s="350"/>
    </row>
    <row r="5" ht="22.5" customHeight="1">
      <c r="A5" s="343" t="s">
        <v>7461</v>
      </c>
      <c r="B5" s="344" t="s">
        <v>7476</v>
      </c>
      <c r="C5" s="344" t="s">
        <v>7468</v>
      </c>
      <c r="D5" s="344" t="s">
        <v>7476</v>
      </c>
      <c r="E5" s="344" t="s">
        <v>7477</v>
      </c>
      <c r="F5" s="351" t="s">
        <v>7478</v>
      </c>
      <c r="G5" s="355"/>
      <c r="H5" s="356"/>
      <c r="I5" s="348"/>
      <c r="J5" s="349">
        <f t="shared" si="1"/>
        <v>1</v>
      </c>
      <c r="K5" s="350"/>
      <c r="L5" s="350"/>
      <c r="M5" s="350"/>
      <c r="N5" s="350"/>
      <c r="O5" s="350"/>
      <c r="P5" s="350"/>
      <c r="Q5" s="350"/>
      <c r="R5" s="350"/>
      <c r="S5" s="350"/>
      <c r="T5" s="350"/>
      <c r="U5" s="350"/>
      <c r="V5" s="350"/>
      <c r="W5" s="350"/>
      <c r="X5" s="350"/>
      <c r="Y5" s="350"/>
      <c r="Z5" s="350"/>
      <c r="AA5" s="350"/>
      <c r="AB5" s="350"/>
    </row>
    <row r="6" ht="22.5" customHeight="1">
      <c r="A6" s="343" t="s">
        <v>7461</v>
      </c>
      <c r="B6" s="344" t="s">
        <v>7479</v>
      </c>
      <c r="C6" s="357" t="s">
        <v>1525</v>
      </c>
      <c r="D6" s="344" t="s">
        <v>7479</v>
      </c>
      <c r="E6" s="357" t="s">
        <v>7480</v>
      </c>
      <c r="F6" s="357" t="s">
        <v>7481</v>
      </c>
      <c r="G6" s="358"/>
      <c r="H6" s="360"/>
      <c r="I6" s="361">
        <f>133.93+133.93*12%</f>
        <v>150.0016</v>
      </c>
      <c r="J6" s="349">
        <f t="shared" si="1"/>
        <v>1</v>
      </c>
      <c r="K6" s="350"/>
      <c r="L6" s="350"/>
      <c r="M6" s="350"/>
      <c r="N6" s="350"/>
      <c r="O6" s="350"/>
      <c r="P6" s="350"/>
      <c r="Q6" s="350"/>
      <c r="R6" s="350"/>
      <c r="S6" s="350"/>
      <c r="T6" s="350"/>
      <c r="U6" s="350"/>
      <c r="V6" s="350"/>
      <c r="W6" s="350"/>
      <c r="X6" s="350"/>
      <c r="Y6" s="350"/>
      <c r="Z6" s="350"/>
      <c r="AA6" s="350"/>
      <c r="AB6" s="350"/>
    </row>
    <row r="7" ht="22.5" customHeight="1">
      <c r="A7" s="343" t="s">
        <v>7461</v>
      </c>
      <c r="B7" s="344" t="s">
        <v>7485</v>
      </c>
      <c r="C7" s="344" t="s">
        <v>1502</v>
      </c>
      <c r="D7" s="344" t="s">
        <v>7485</v>
      </c>
      <c r="E7" s="344" t="s">
        <v>7486</v>
      </c>
      <c r="F7" s="351" t="s">
        <v>7487</v>
      </c>
      <c r="G7" s="365" t="s">
        <v>7488</v>
      </c>
      <c r="H7" s="366">
        <v>46357.0</v>
      </c>
      <c r="I7" s="367">
        <v>280.0</v>
      </c>
      <c r="J7" s="349">
        <f t="shared" si="1"/>
        <v>1</v>
      </c>
      <c r="K7" s="350"/>
      <c r="L7" s="350"/>
      <c r="M7" s="350"/>
      <c r="N7" s="350"/>
      <c r="O7" s="350"/>
      <c r="P7" s="350"/>
      <c r="Q7" s="350"/>
      <c r="R7" s="350"/>
      <c r="S7" s="350"/>
      <c r="T7" s="350"/>
      <c r="U7" s="350"/>
      <c r="V7" s="350"/>
      <c r="W7" s="350"/>
      <c r="X7" s="350"/>
      <c r="Y7" s="350"/>
      <c r="Z7" s="350"/>
      <c r="AA7" s="350"/>
      <c r="AB7" s="350"/>
    </row>
    <row r="8" ht="22.5" customHeight="1">
      <c r="A8" s="343" t="s">
        <v>7461</v>
      </c>
      <c r="B8" s="344" t="s">
        <v>7489</v>
      </c>
      <c r="C8" s="357" t="s">
        <v>7104</v>
      </c>
      <c r="D8" s="344" t="s">
        <v>7489</v>
      </c>
      <c r="E8" s="357" t="s">
        <v>7490</v>
      </c>
      <c r="F8" s="357" t="s">
        <v>7365</v>
      </c>
      <c r="G8" s="358"/>
      <c r="H8" s="360"/>
      <c r="I8" s="367">
        <f>169.49+169.49*18%</f>
        <v>199.9982</v>
      </c>
      <c r="J8" s="349">
        <f t="shared" si="1"/>
        <v>1</v>
      </c>
      <c r="K8" s="350"/>
      <c r="L8" s="350"/>
      <c r="M8" s="350"/>
      <c r="N8" s="350"/>
      <c r="O8" s="350"/>
      <c r="P8" s="350"/>
      <c r="Q8" s="350"/>
      <c r="R8" s="350"/>
      <c r="S8" s="350"/>
      <c r="T8" s="350"/>
      <c r="U8" s="350"/>
      <c r="V8" s="350"/>
      <c r="W8" s="350"/>
      <c r="X8" s="350"/>
      <c r="Y8" s="350"/>
      <c r="Z8" s="350"/>
      <c r="AA8" s="350"/>
      <c r="AB8" s="350"/>
    </row>
    <row r="9" ht="22.5" customHeight="1">
      <c r="A9" s="343" t="s">
        <v>7461</v>
      </c>
      <c r="B9" s="344" t="s">
        <v>7491</v>
      </c>
      <c r="C9" s="344" t="s">
        <v>7492</v>
      </c>
      <c r="D9" s="344" t="s">
        <v>7491</v>
      </c>
      <c r="E9" s="344" t="s">
        <v>7493</v>
      </c>
      <c r="F9" s="351" t="s">
        <v>7494</v>
      </c>
      <c r="G9" s="355"/>
      <c r="H9" s="356"/>
      <c r="I9" s="348">
        <f>12.71+12.71*12%</f>
        <v>14.2352</v>
      </c>
      <c r="J9" s="349">
        <f t="shared" si="1"/>
        <v>1</v>
      </c>
      <c r="K9" s="350"/>
      <c r="L9" s="350"/>
      <c r="M9" s="350"/>
      <c r="N9" s="350"/>
      <c r="O9" s="350"/>
      <c r="P9" s="350"/>
      <c r="Q9" s="350"/>
      <c r="R9" s="350"/>
      <c r="S9" s="350"/>
      <c r="T9" s="350"/>
      <c r="U9" s="350"/>
      <c r="V9" s="350"/>
      <c r="W9" s="350"/>
      <c r="X9" s="350"/>
      <c r="Y9" s="350"/>
      <c r="Z9" s="350"/>
      <c r="AA9" s="350"/>
      <c r="AB9" s="350"/>
    </row>
    <row r="10" ht="22.5" customHeight="1">
      <c r="A10" s="343" t="s">
        <v>7461</v>
      </c>
      <c r="B10" s="344" t="s">
        <v>7495</v>
      </c>
      <c r="C10" s="344" t="s">
        <v>7496</v>
      </c>
      <c r="D10" s="344" t="s">
        <v>7495</v>
      </c>
      <c r="E10" s="344" t="s">
        <v>7497</v>
      </c>
      <c r="F10" s="351" t="s">
        <v>7498</v>
      </c>
      <c r="G10" s="352" t="s">
        <v>7499</v>
      </c>
      <c r="H10" s="353">
        <v>46352.0</v>
      </c>
      <c r="I10" s="354">
        <v>34.18</v>
      </c>
      <c r="J10" s="349">
        <f t="shared" si="1"/>
        <v>1</v>
      </c>
      <c r="K10" s="350"/>
      <c r="L10" s="350"/>
      <c r="M10" s="350"/>
      <c r="N10" s="350"/>
      <c r="O10" s="350"/>
      <c r="P10" s="350"/>
      <c r="Q10" s="350"/>
      <c r="R10" s="350"/>
      <c r="S10" s="350"/>
      <c r="T10" s="350"/>
      <c r="U10" s="350"/>
      <c r="V10" s="350"/>
      <c r="W10" s="350"/>
      <c r="X10" s="350"/>
      <c r="Y10" s="350"/>
      <c r="Z10" s="350"/>
      <c r="AA10" s="350"/>
      <c r="AB10" s="350"/>
    </row>
    <row r="11" ht="22.5" customHeight="1">
      <c r="A11" s="343" t="s">
        <v>7461</v>
      </c>
      <c r="B11" s="344" t="s">
        <v>7500</v>
      </c>
      <c r="C11" s="344" t="s">
        <v>7501</v>
      </c>
      <c r="D11" s="344" t="s">
        <v>7500</v>
      </c>
      <c r="E11" s="344" t="s">
        <v>7502</v>
      </c>
      <c r="F11" s="351" t="s">
        <v>7503</v>
      </c>
      <c r="G11" s="352" t="s">
        <v>7504</v>
      </c>
      <c r="H11" s="353">
        <v>46296.0</v>
      </c>
      <c r="I11" s="354">
        <v>30.0</v>
      </c>
      <c r="J11" s="349">
        <f t="shared" si="1"/>
        <v>1</v>
      </c>
      <c r="K11" s="350"/>
      <c r="L11" s="350"/>
      <c r="M11" s="350"/>
      <c r="N11" s="350"/>
      <c r="O11" s="350"/>
      <c r="P11" s="350"/>
      <c r="Q11" s="350"/>
      <c r="R11" s="350"/>
      <c r="S11" s="350"/>
      <c r="T11" s="350"/>
      <c r="U11" s="350"/>
      <c r="V11" s="350"/>
      <c r="W11" s="350"/>
      <c r="X11" s="350"/>
      <c r="Y11" s="350"/>
      <c r="Z11" s="350"/>
      <c r="AA11" s="350"/>
      <c r="AB11" s="350"/>
    </row>
    <row r="12" ht="22.5" customHeight="1">
      <c r="A12" s="343" t="s">
        <v>7505</v>
      </c>
      <c r="B12" s="344" t="s">
        <v>7506</v>
      </c>
      <c r="C12" s="344" t="s">
        <v>4721</v>
      </c>
      <c r="D12" s="344" t="s">
        <v>7506</v>
      </c>
      <c r="E12" s="344" t="s">
        <v>7507</v>
      </c>
      <c r="F12" s="351" t="s">
        <v>7508</v>
      </c>
      <c r="G12" s="352" t="s">
        <v>7509</v>
      </c>
      <c r="H12" s="353">
        <v>46082.0</v>
      </c>
      <c r="I12" s="354">
        <v>33.6</v>
      </c>
      <c r="J12" s="349">
        <f t="shared" si="1"/>
        <v>1</v>
      </c>
      <c r="K12" s="350"/>
      <c r="L12" s="350"/>
      <c r="M12" s="350"/>
      <c r="N12" s="350"/>
      <c r="O12" s="350"/>
      <c r="P12" s="350"/>
      <c r="Q12" s="350"/>
      <c r="R12" s="350"/>
      <c r="S12" s="350"/>
      <c r="T12" s="350"/>
      <c r="U12" s="350"/>
      <c r="V12" s="350"/>
      <c r="W12" s="350"/>
      <c r="X12" s="350"/>
      <c r="Y12" s="350"/>
      <c r="Z12" s="350"/>
      <c r="AA12" s="350"/>
      <c r="AB12" s="350"/>
    </row>
    <row r="13" ht="22.5" customHeight="1">
      <c r="A13" s="343" t="s">
        <v>7505</v>
      </c>
      <c r="B13" s="344" t="s">
        <v>7510</v>
      </c>
      <c r="C13" s="344" t="s">
        <v>4721</v>
      </c>
      <c r="D13" s="344" t="s">
        <v>7510</v>
      </c>
      <c r="E13" s="344" t="s">
        <v>7511</v>
      </c>
      <c r="F13" s="351" t="s">
        <v>7512</v>
      </c>
      <c r="G13" s="352" t="s">
        <v>7513</v>
      </c>
      <c r="H13" s="353">
        <v>46082.0</v>
      </c>
      <c r="I13" s="354">
        <v>33.6</v>
      </c>
      <c r="J13" s="349">
        <f t="shared" si="1"/>
        <v>1</v>
      </c>
      <c r="K13" s="350"/>
      <c r="L13" s="350"/>
      <c r="M13" s="350"/>
      <c r="N13" s="350"/>
      <c r="O13" s="350"/>
      <c r="P13" s="350"/>
      <c r="Q13" s="350"/>
      <c r="R13" s="350"/>
      <c r="S13" s="350"/>
      <c r="T13" s="350"/>
      <c r="U13" s="350"/>
      <c r="V13" s="350"/>
      <c r="W13" s="350"/>
      <c r="X13" s="350"/>
      <c r="Y13" s="350"/>
      <c r="Z13" s="350"/>
      <c r="AA13" s="350"/>
      <c r="AB13" s="350"/>
    </row>
    <row r="14" ht="22.5" customHeight="1">
      <c r="A14" s="343" t="s">
        <v>7505</v>
      </c>
      <c r="B14" s="344" t="s">
        <v>7514</v>
      </c>
      <c r="C14" s="344" t="s">
        <v>4721</v>
      </c>
      <c r="D14" s="344" t="s">
        <v>7514</v>
      </c>
      <c r="E14" s="344" t="s">
        <v>7515</v>
      </c>
      <c r="F14" s="351" t="s">
        <v>7516</v>
      </c>
      <c r="G14" s="355"/>
      <c r="H14" s="356"/>
      <c r="I14" s="348">
        <f>160.71+160.71*12%</f>
        <v>179.9952</v>
      </c>
      <c r="J14" s="349">
        <f t="shared" si="1"/>
        <v>1</v>
      </c>
      <c r="K14" s="350"/>
      <c r="L14" s="350"/>
      <c r="M14" s="350"/>
      <c r="N14" s="350"/>
      <c r="O14" s="350"/>
      <c r="P14" s="350"/>
      <c r="Q14" s="350"/>
      <c r="R14" s="350"/>
      <c r="S14" s="350"/>
      <c r="T14" s="350"/>
      <c r="U14" s="350"/>
      <c r="V14" s="350"/>
      <c r="W14" s="350"/>
      <c r="X14" s="350"/>
      <c r="Y14" s="350"/>
      <c r="Z14" s="350"/>
      <c r="AA14" s="350"/>
      <c r="AB14" s="350"/>
    </row>
    <row r="15" ht="22.5" customHeight="1">
      <c r="A15" s="343" t="s">
        <v>7517</v>
      </c>
      <c r="B15" s="344" t="s">
        <v>7518</v>
      </c>
      <c r="C15" s="344" t="s">
        <v>256</v>
      </c>
      <c r="D15" s="344" t="s">
        <v>7518</v>
      </c>
      <c r="E15" s="344" t="s">
        <v>7519</v>
      </c>
      <c r="F15" s="351" t="s">
        <v>7520</v>
      </c>
      <c r="G15" s="355"/>
      <c r="H15" s="356"/>
      <c r="I15" s="354">
        <v>0.5</v>
      </c>
      <c r="J15" s="349">
        <f t="shared" si="1"/>
        <v>1</v>
      </c>
      <c r="K15" s="350"/>
      <c r="L15" s="350"/>
      <c r="M15" s="350"/>
      <c r="N15" s="350"/>
      <c r="O15" s="350"/>
      <c r="P15" s="350"/>
      <c r="Q15" s="350"/>
      <c r="R15" s="350"/>
      <c r="S15" s="350"/>
      <c r="T15" s="350"/>
      <c r="U15" s="350"/>
      <c r="V15" s="350"/>
      <c r="W15" s="350"/>
      <c r="X15" s="350"/>
      <c r="Y15" s="350"/>
      <c r="Z15" s="350"/>
      <c r="AA15" s="350"/>
      <c r="AB15" s="350"/>
    </row>
    <row r="16" ht="22.5" customHeight="1">
      <c r="A16" s="343" t="s">
        <v>7517</v>
      </c>
      <c r="B16" s="344" t="s">
        <v>7521</v>
      </c>
      <c r="C16" s="344" t="s">
        <v>7522</v>
      </c>
      <c r="D16" s="344" t="s">
        <v>7521</v>
      </c>
      <c r="E16" s="344" t="s">
        <v>7523</v>
      </c>
      <c r="F16" s="351" t="s">
        <v>7524</v>
      </c>
      <c r="G16" s="352" t="s">
        <v>7525</v>
      </c>
      <c r="H16" s="353">
        <v>46327.0</v>
      </c>
      <c r="I16" s="354">
        <f>64.29/20</f>
        <v>3.2145</v>
      </c>
      <c r="J16" s="349">
        <f t="shared" si="1"/>
        <v>1</v>
      </c>
      <c r="K16" s="350"/>
      <c r="L16" s="350"/>
      <c r="M16" s="350"/>
      <c r="N16" s="350"/>
      <c r="O16" s="350"/>
      <c r="P16" s="350"/>
      <c r="Q16" s="350"/>
      <c r="R16" s="350"/>
      <c r="S16" s="350"/>
      <c r="T16" s="350"/>
      <c r="U16" s="350"/>
      <c r="V16" s="350"/>
      <c r="W16" s="350"/>
      <c r="X16" s="350"/>
      <c r="Y16" s="350"/>
      <c r="Z16" s="350"/>
      <c r="AA16" s="350"/>
      <c r="AB16" s="350"/>
    </row>
    <row r="17" ht="22.5" customHeight="1">
      <c r="A17" s="343" t="s">
        <v>7517</v>
      </c>
      <c r="B17" s="344" t="s">
        <v>7528</v>
      </c>
      <c r="C17" s="344" t="s">
        <v>7522</v>
      </c>
      <c r="D17" s="344" t="s">
        <v>7528</v>
      </c>
      <c r="E17" s="344" t="s">
        <v>7529</v>
      </c>
      <c r="F17" s="351" t="s">
        <v>7517</v>
      </c>
      <c r="G17" s="352" t="s">
        <v>7530</v>
      </c>
      <c r="H17" s="353">
        <v>46266.0</v>
      </c>
      <c r="I17" s="354">
        <f>125/10</f>
        <v>12.5</v>
      </c>
      <c r="J17" s="349">
        <f t="shared" si="1"/>
        <v>1</v>
      </c>
      <c r="K17" s="350"/>
      <c r="L17" s="350"/>
      <c r="M17" s="350"/>
      <c r="N17" s="350"/>
      <c r="O17" s="350"/>
      <c r="P17" s="350"/>
      <c r="Q17" s="350"/>
      <c r="R17" s="350"/>
      <c r="S17" s="350"/>
      <c r="T17" s="350"/>
      <c r="U17" s="350"/>
      <c r="V17" s="350"/>
      <c r="W17" s="350"/>
      <c r="X17" s="350"/>
      <c r="Y17" s="350"/>
      <c r="Z17" s="350"/>
      <c r="AA17" s="350"/>
      <c r="AB17" s="350"/>
    </row>
    <row r="18" ht="22.5" customHeight="1">
      <c r="A18" s="343" t="s">
        <v>7531</v>
      </c>
      <c r="B18" s="344" t="s">
        <v>7532</v>
      </c>
      <c r="C18" s="344" t="s">
        <v>4619</v>
      </c>
      <c r="D18" s="344" t="s">
        <v>7532</v>
      </c>
      <c r="E18" s="344" t="s">
        <v>7533</v>
      </c>
      <c r="F18" s="351" t="s">
        <v>7534</v>
      </c>
      <c r="G18" s="355"/>
      <c r="H18" s="353">
        <v>46143.0</v>
      </c>
      <c r="I18" s="354">
        <v>45.0</v>
      </c>
      <c r="J18" s="349">
        <f t="shared" si="1"/>
        <v>1</v>
      </c>
      <c r="K18" s="350"/>
      <c r="L18" s="350"/>
      <c r="M18" s="350"/>
      <c r="N18" s="350"/>
      <c r="O18" s="350"/>
      <c r="P18" s="350"/>
      <c r="Q18" s="350"/>
      <c r="R18" s="350"/>
      <c r="S18" s="350"/>
      <c r="T18" s="350"/>
      <c r="U18" s="350"/>
      <c r="V18" s="350"/>
      <c r="W18" s="350"/>
      <c r="X18" s="350"/>
      <c r="Y18" s="350"/>
      <c r="Z18" s="350"/>
      <c r="AA18" s="350"/>
      <c r="AB18" s="350"/>
    </row>
    <row r="19" ht="22.5" customHeight="1">
      <c r="A19" s="343" t="s">
        <v>7535</v>
      </c>
      <c r="B19" s="344" t="s">
        <v>7536</v>
      </c>
      <c r="C19" s="344" t="s">
        <v>7468</v>
      </c>
      <c r="D19" s="344" t="s">
        <v>7536</v>
      </c>
      <c r="E19" s="344" t="s">
        <v>7536</v>
      </c>
      <c r="F19" s="351" t="s">
        <v>7365</v>
      </c>
      <c r="G19" s="355"/>
      <c r="H19" s="356"/>
      <c r="I19" s="354">
        <v>1.6</v>
      </c>
      <c r="J19" s="349">
        <f t="shared" si="1"/>
        <v>1</v>
      </c>
      <c r="K19" s="350"/>
      <c r="L19" s="350"/>
      <c r="M19" s="350"/>
      <c r="N19" s="350"/>
      <c r="O19" s="350"/>
      <c r="P19" s="350"/>
      <c r="Q19" s="350"/>
      <c r="R19" s="350"/>
      <c r="S19" s="350"/>
      <c r="T19" s="350"/>
      <c r="U19" s="350"/>
      <c r="V19" s="350"/>
      <c r="W19" s="350"/>
      <c r="X19" s="350"/>
      <c r="Y19" s="350"/>
      <c r="Z19" s="350"/>
      <c r="AA19" s="350"/>
      <c r="AB19" s="350"/>
    </row>
    <row r="20" ht="22.5" customHeight="1">
      <c r="A20" s="343" t="s">
        <v>7535</v>
      </c>
      <c r="B20" s="344" t="s">
        <v>7537</v>
      </c>
      <c r="C20" s="344" t="s">
        <v>7468</v>
      </c>
      <c r="D20" s="344" t="s">
        <v>7537</v>
      </c>
      <c r="E20" s="344" t="s">
        <v>3786</v>
      </c>
      <c r="F20" s="351" t="s">
        <v>7365</v>
      </c>
      <c r="G20" s="355"/>
      <c r="H20" s="356"/>
      <c r="I20" s="348">
        <f>2+2*12%</f>
        <v>2.24</v>
      </c>
      <c r="J20" s="349">
        <f t="shared" si="1"/>
        <v>1</v>
      </c>
      <c r="K20" s="350"/>
      <c r="L20" s="350"/>
      <c r="M20" s="350"/>
      <c r="N20" s="350"/>
      <c r="O20" s="350"/>
      <c r="P20" s="350"/>
      <c r="Q20" s="350"/>
      <c r="R20" s="350"/>
      <c r="S20" s="350"/>
      <c r="T20" s="350"/>
      <c r="U20" s="350"/>
      <c r="V20" s="350"/>
      <c r="W20" s="350"/>
      <c r="X20" s="350"/>
      <c r="Y20" s="350"/>
      <c r="Z20" s="350"/>
      <c r="AA20" s="350"/>
      <c r="AB20" s="350"/>
    </row>
    <row r="21" ht="22.5" customHeight="1">
      <c r="A21" s="343" t="s">
        <v>7535</v>
      </c>
      <c r="B21" s="344" t="s">
        <v>7538</v>
      </c>
      <c r="C21" s="344" t="s">
        <v>7468</v>
      </c>
      <c r="D21" s="344" t="s">
        <v>7538</v>
      </c>
      <c r="E21" s="344" t="s">
        <v>7539</v>
      </c>
      <c r="F21" s="351" t="s">
        <v>7540</v>
      </c>
      <c r="G21" s="355"/>
      <c r="H21" s="356"/>
      <c r="I21" s="354">
        <v>10.0</v>
      </c>
      <c r="J21" s="349">
        <f t="shared" si="1"/>
        <v>1</v>
      </c>
      <c r="K21" s="350"/>
      <c r="L21" s="350"/>
      <c r="M21" s="350"/>
      <c r="N21" s="350"/>
      <c r="O21" s="350"/>
      <c r="P21" s="350"/>
      <c r="Q21" s="350"/>
      <c r="R21" s="350"/>
      <c r="S21" s="350"/>
      <c r="T21" s="350"/>
      <c r="U21" s="350"/>
      <c r="V21" s="350"/>
      <c r="W21" s="350"/>
      <c r="X21" s="350"/>
      <c r="Y21" s="350"/>
      <c r="Z21" s="350"/>
      <c r="AA21" s="350"/>
      <c r="AB21" s="350"/>
    </row>
    <row r="22" ht="22.5" customHeight="1">
      <c r="A22" s="343" t="s">
        <v>7535</v>
      </c>
      <c r="B22" s="344" t="s">
        <v>7541</v>
      </c>
      <c r="C22" s="344" t="s">
        <v>4721</v>
      </c>
      <c r="D22" s="344" t="s">
        <v>7541</v>
      </c>
      <c r="E22" s="344" t="s">
        <v>7542</v>
      </c>
      <c r="F22" s="351" t="s">
        <v>7365</v>
      </c>
      <c r="G22" s="352" t="s">
        <v>7543</v>
      </c>
      <c r="H22" s="353">
        <v>47085.0</v>
      </c>
      <c r="I22" s="354">
        <f>44.64+44.64*12%</f>
        <v>49.9968</v>
      </c>
      <c r="J22" s="349">
        <f t="shared" si="1"/>
        <v>1</v>
      </c>
      <c r="K22" s="350"/>
      <c r="L22" s="350"/>
      <c r="M22" s="350"/>
      <c r="N22" s="350"/>
      <c r="O22" s="350"/>
      <c r="P22" s="350"/>
      <c r="Q22" s="350"/>
      <c r="R22" s="350"/>
      <c r="S22" s="350"/>
      <c r="T22" s="350"/>
      <c r="U22" s="350"/>
      <c r="V22" s="350"/>
      <c r="W22" s="350"/>
      <c r="X22" s="350"/>
      <c r="Y22" s="350"/>
      <c r="Z22" s="350"/>
      <c r="AA22" s="350"/>
      <c r="AB22" s="350"/>
    </row>
    <row r="23" ht="22.5" customHeight="1">
      <c r="A23" s="343" t="s">
        <v>7535</v>
      </c>
      <c r="B23" s="344" t="s">
        <v>7544</v>
      </c>
      <c r="C23" s="344" t="s">
        <v>4721</v>
      </c>
      <c r="D23" s="344" t="s">
        <v>7544</v>
      </c>
      <c r="E23" s="344" t="s">
        <v>7545</v>
      </c>
      <c r="F23" s="351" t="s">
        <v>7546</v>
      </c>
      <c r="G23" s="352" t="s">
        <v>7547</v>
      </c>
      <c r="H23" s="353">
        <v>46687.0</v>
      </c>
      <c r="I23" s="354">
        <f>350+350*12%</f>
        <v>392</v>
      </c>
      <c r="J23" s="349">
        <f t="shared" si="1"/>
        <v>1</v>
      </c>
      <c r="K23" s="350"/>
      <c r="L23" s="350"/>
      <c r="M23" s="350"/>
      <c r="N23" s="350"/>
      <c r="O23" s="350"/>
      <c r="P23" s="350"/>
      <c r="Q23" s="350"/>
      <c r="R23" s="350"/>
      <c r="S23" s="350"/>
      <c r="T23" s="350"/>
      <c r="U23" s="350"/>
      <c r="V23" s="350"/>
      <c r="W23" s="350"/>
      <c r="X23" s="350"/>
      <c r="Y23" s="350"/>
      <c r="Z23" s="350"/>
      <c r="AA23" s="350"/>
      <c r="AB23" s="350"/>
    </row>
    <row r="24" ht="22.5" customHeight="1">
      <c r="A24" s="343" t="s">
        <v>7535</v>
      </c>
      <c r="B24" s="344" t="s">
        <v>7548</v>
      </c>
      <c r="C24" s="344" t="s">
        <v>4721</v>
      </c>
      <c r="D24" s="344" t="s">
        <v>7548</v>
      </c>
      <c r="E24" s="344" t="s">
        <v>7549</v>
      </c>
      <c r="F24" s="351" t="s">
        <v>7517</v>
      </c>
      <c r="G24" s="355"/>
      <c r="H24" s="356"/>
      <c r="I24" s="354">
        <f>4.76+4.76*12%</f>
        <v>5.3312</v>
      </c>
      <c r="J24" s="349">
        <f t="shared" si="1"/>
        <v>1</v>
      </c>
      <c r="K24" s="350"/>
      <c r="L24" s="350"/>
      <c r="M24" s="350"/>
      <c r="N24" s="350"/>
      <c r="O24" s="350"/>
      <c r="P24" s="350"/>
      <c r="Q24" s="350"/>
      <c r="R24" s="350"/>
      <c r="S24" s="350"/>
      <c r="T24" s="350"/>
      <c r="U24" s="350"/>
      <c r="V24" s="350"/>
      <c r="W24" s="350"/>
      <c r="X24" s="350"/>
      <c r="Y24" s="350"/>
      <c r="Z24" s="350"/>
      <c r="AA24" s="350"/>
      <c r="AB24" s="350"/>
    </row>
    <row r="25" ht="22.5" customHeight="1">
      <c r="A25" s="343" t="s">
        <v>7535</v>
      </c>
      <c r="B25" s="344" t="s">
        <v>7550</v>
      </c>
      <c r="C25" s="344" t="s">
        <v>4721</v>
      </c>
      <c r="D25" s="344" t="s">
        <v>7550</v>
      </c>
      <c r="E25" s="344" t="s">
        <v>7551</v>
      </c>
      <c r="F25" s="351" t="s">
        <v>7552</v>
      </c>
      <c r="G25" s="355"/>
      <c r="H25" s="356"/>
      <c r="I25" s="354">
        <v>4.0</v>
      </c>
      <c r="J25" s="349">
        <f t="shared" si="1"/>
        <v>1</v>
      </c>
      <c r="K25" s="350"/>
      <c r="L25" s="350"/>
      <c r="M25" s="350"/>
      <c r="N25" s="350"/>
      <c r="O25" s="350"/>
      <c r="P25" s="350"/>
      <c r="Q25" s="350"/>
      <c r="R25" s="350"/>
      <c r="S25" s="350"/>
      <c r="T25" s="350"/>
      <c r="U25" s="350"/>
      <c r="V25" s="350"/>
      <c r="W25" s="350"/>
      <c r="X25" s="350"/>
      <c r="Y25" s="350"/>
      <c r="Z25" s="350"/>
      <c r="AA25" s="350"/>
      <c r="AB25" s="350"/>
    </row>
    <row r="26" ht="22.5" customHeight="1">
      <c r="A26" s="343" t="s">
        <v>7535</v>
      </c>
      <c r="B26" s="344" t="s">
        <v>7553</v>
      </c>
      <c r="C26" s="344" t="s">
        <v>4721</v>
      </c>
      <c r="D26" s="344" t="s">
        <v>7553</v>
      </c>
      <c r="E26" s="344" t="s">
        <v>7554</v>
      </c>
      <c r="F26" s="351" t="s">
        <v>7555</v>
      </c>
      <c r="G26" s="355"/>
      <c r="H26" s="356"/>
      <c r="I26" s="348">
        <f>40.18+40.18*12%</f>
        <v>45.0016</v>
      </c>
      <c r="J26" s="349">
        <f t="shared" si="1"/>
        <v>1</v>
      </c>
      <c r="K26" s="350"/>
      <c r="L26" s="350"/>
      <c r="M26" s="350"/>
      <c r="N26" s="350"/>
      <c r="O26" s="350"/>
      <c r="P26" s="350"/>
      <c r="Q26" s="350"/>
      <c r="R26" s="350"/>
      <c r="S26" s="350"/>
      <c r="T26" s="350"/>
      <c r="U26" s="350"/>
      <c r="V26" s="350"/>
      <c r="W26" s="350"/>
      <c r="X26" s="350"/>
      <c r="Y26" s="350"/>
      <c r="Z26" s="350"/>
      <c r="AA26" s="350"/>
      <c r="AB26" s="350"/>
    </row>
    <row r="27" ht="22.5" customHeight="1">
      <c r="A27" s="343" t="s">
        <v>7535</v>
      </c>
      <c r="B27" s="344" t="s">
        <v>7556</v>
      </c>
      <c r="C27" s="344" t="s">
        <v>4721</v>
      </c>
      <c r="D27" s="344" t="s">
        <v>7556</v>
      </c>
      <c r="E27" s="344" t="s">
        <v>7557</v>
      </c>
      <c r="F27" s="351" t="s">
        <v>7365</v>
      </c>
      <c r="G27" s="355"/>
      <c r="H27" s="356"/>
      <c r="I27" s="348">
        <f>0.89+0.89*12%</f>
        <v>0.9968</v>
      </c>
      <c r="J27" s="349">
        <f t="shared" si="1"/>
        <v>1</v>
      </c>
      <c r="K27" s="350"/>
      <c r="L27" s="350"/>
      <c r="M27" s="350"/>
      <c r="N27" s="350"/>
      <c r="O27" s="350"/>
      <c r="P27" s="350"/>
      <c r="Q27" s="350"/>
      <c r="R27" s="350"/>
      <c r="S27" s="350"/>
      <c r="T27" s="350"/>
      <c r="U27" s="350"/>
      <c r="V27" s="350"/>
      <c r="W27" s="350"/>
      <c r="X27" s="350"/>
      <c r="Y27" s="350"/>
      <c r="Z27" s="350"/>
      <c r="AA27" s="350"/>
      <c r="AB27" s="350"/>
    </row>
    <row r="28" ht="22.5" customHeight="1">
      <c r="A28" s="343" t="s">
        <v>7535</v>
      </c>
      <c r="B28" s="344" t="s">
        <v>7558</v>
      </c>
      <c r="C28" s="344" t="s">
        <v>4721</v>
      </c>
      <c r="D28" s="344" t="s">
        <v>7558</v>
      </c>
      <c r="E28" s="344" t="s">
        <v>7559</v>
      </c>
      <c r="F28" s="351" t="s">
        <v>7365</v>
      </c>
      <c r="G28" s="355"/>
      <c r="H28" s="356"/>
      <c r="I28" s="348"/>
      <c r="J28" s="349">
        <f t="shared" si="1"/>
        <v>1</v>
      </c>
      <c r="K28" s="350"/>
      <c r="L28" s="350"/>
      <c r="M28" s="350"/>
      <c r="N28" s="350"/>
      <c r="O28" s="350"/>
      <c r="P28" s="350"/>
      <c r="Q28" s="350"/>
      <c r="R28" s="350"/>
      <c r="S28" s="350"/>
      <c r="T28" s="350"/>
      <c r="U28" s="350"/>
      <c r="V28" s="350"/>
      <c r="W28" s="350"/>
      <c r="X28" s="350"/>
      <c r="Y28" s="350"/>
      <c r="Z28" s="350"/>
      <c r="AA28" s="350"/>
      <c r="AB28" s="350"/>
    </row>
    <row r="29" ht="22.5" customHeight="1">
      <c r="A29" s="343" t="s">
        <v>7535</v>
      </c>
      <c r="B29" s="344" t="s">
        <v>7560</v>
      </c>
      <c r="C29" s="344" t="s">
        <v>4721</v>
      </c>
      <c r="D29" s="344" t="s">
        <v>7560</v>
      </c>
      <c r="E29" s="344" t="s">
        <v>7561</v>
      </c>
      <c r="F29" s="351" t="s">
        <v>7562</v>
      </c>
      <c r="G29" s="355"/>
      <c r="H29" s="356"/>
      <c r="I29" s="348">
        <f>380.95+380.95*12%</f>
        <v>426.664</v>
      </c>
      <c r="J29" s="349">
        <f t="shared" si="1"/>
        <v>1</v>
      </c>
      <c r="K29" s="350"/>
      <c r="L29" s="350"/>
      <c r="M29" s="350"/>
      <c r="N29" s="350"/>
      <c r="O29" s="350"/>
      <c r="P29" s="350"/>
      <c r="Q29" s="350"/>
      <c r="R29" s="350"/>
      <c r="S29" s="350"/>
      <c r="T29" s="350"/>
      <c r="U29" s="350"/>
      <c r="V29" s="350"/>
      <c r="W29" s="350"/>
      <c r="X29" s="350"/>
      <c r="Y29" s="350"/>
      <c r="Z29" s="350"/>
      <c r="AA29" s="350"/>
      <c r="AB29" s="350"/>
    </row>
    <row r="30" ht="22.5" customHeight="1">
      <c r="A30" s="343" t="s">
        <v>7563</v>
      </c>
      <c r="B30" s="344" t="s">
        <v>7564</v>
      </c>
      <c r="C30" s="344" t="s">
        <v>4721</v>
      </c>
      <c r="D30" s="344" t="s">
        <v>7564</v>
      </c>
      <c r="E30" s="344" t="s">
        <v>7565</v>
      </c>
      <c r="F30" s="351" t="s">
        <v>7566</v>
      </c>
      <c r="G30" s="355"/>
      <c r="H30" s="356"/>
      <c r="I30" s="348">
        <f>58.04+58.04*12%</f>
        <v>65.0048</v>
      </c>
      <c r="J30" s="349">
        <f t="shared" si="1"/>
        <v>1</v>
      </c>
      <c r="K30" s="350"/>
      <c r="L30" s="350"/>
      <c r="M30" s="350"/>
      <c r="N30" s="350"/>
      <c r="O30" s="350"/>
      <c r="P30" s="350"/>
      <c r="Q30" s="350"/>
      <c r="R30" s="350"/>
      <c r="S30" s="350"/>
      <c r="T30" s="350"/>
      <c r="U30" s="350"/>
      <c r="V30" s="350"/>
      <c r="W30" s="350"/>
      <c r="X30" s="350"/>
      <c r="Y30" s="350"/>
      <c r="Z30" s="350"/>
      <c r="AA30" s="350"/>
      <c r="AB30" s="350"/>
    </row>
    <row r="31" ht="22.5" customHeight="1">
      <c r="A31" s="343" t="s">
        <v>7535</v>
      </c>
      <c r="B31" s="344" t="s">
        <v>7569</v>
      </c>
      <c r="C31" s="344" t="s">
        <v>4721</v>
      </c>
      <c r="D31" s="344" t="s">
        <v>7569</v>
      </c>
      <c r="E31" s="344" t="s">
        <v>7570</v>
      </c>
      <c r="F31" s="351" t="s">
        <v>7571</v>
      </c>
      <c r="G31" s="355"/>
      <c r="H31" s="356"/>
      <c r="I31" s="348"/>
      <c r="J31" s="349">
        <f t="shared" si="1"/>
        <v>1</v>
      </c>
      <c r="K31" s="350"/>
      <c r="L31" s="350"/>
      <c r="M31" s="350"/>
      <c r="N31" s="350"/>
      <c r="O31" s="350"/>
      <c r="P31" s="350"/>
      <c r="Q31" s="350"/>
      <c r="R31" s="350"/>
      <c r="S31" s="350"/>
      <c r="T31" s="350"/>
      <c r="U31" s="350"/>
      <c r="V31" s="350"/>
      <c r="W31" s="350"/>
      <c r="X31" s="350"/>
      <c r="Y31" s="350"/>
      <c r="Z31" s="350"/>
      <c r="AA31" s="350"/>
      <c r="AB31" s="350"/>
    </row>
    <row r="32" ht="22.5" customHeight="1">
      <c r="A32" s="343" t="s">
        <v>7572</v>
      </c>
      <c r="B32" s="344" t="s">
        <v>7573</v>
      </c>
      <c r="C32" s="344" t="s">
        <v>4721</v>
      </c>
      <c r="D32" s="344" t="s">
        <v>7573</v>
      </c>
      <c r="E32" s="344" t="s">
        <v>7574</v>
      </c>
      <c r="F32" s="351" t="s">
        <v>7575</v>
      </c>
      <c r="G32" s="355"/>
      <c r="H32" s="356"/>
      <c r="I32" s="348">
        <f>49.11+49.11*12%</f>
        <v>55.0032</v>
      </c>
      <c r="J32" s="349">
        <f t="shared" si="1"/>
        <v>1</v>
      </c>
      <c r="K32" s="350"/>
      <c r="L32" s="350"/>
      <c r="M32" s="350"/>
      <c r="N32" s="350"/>
      <c r="O32" s="350"/>
      <c r="P32" s="350"/>
      <c r="Q32" s="350"/>
      <c r="R32" s="350"/>
      <c r="S32" s="350"/>
      <c r="T32" s="350"/>
      <c r="U32" s="350"/>
      <c r="V32" s="350"/>
      <c r="W32" s="350"/>
      <c r="X32" s="350"/>
      <c r="Y32" s="350"/>
      <c r="Z32" s="350"/>
      <c r="AA32" s="350"/>
      <c r="AB32" s="350"/>
    </row>
    <row r="33" ht="22.5" customHeight="1">
      <c r="A33" s="343" t="s">
        <v>7576</v>
      </c>
      <c r="B33" s="344" t="s">
        <v>7577</v>
      </c>
      <c r="C33" s="344" t="s">
        <v>256</v>
      </c>
      <c r="D33" s="344" t="s">
        <v>7577</v>
      </c>
      <c r="E33" s="344" t="s">
        <v>7578</v>
      </c>
      <c r="F33" s="351" t="s">
        <v>7461</v>
      </c>
      <c r="G33" s="352" t="s">
        <v>7579</v>
      </c>
      <c r="H33" s="353">
        <v>46168.0</v>
      </c>
      <c r="I33" s="354">
        <f>13.39+13.39*12%</f>
        <v>14.9968</v>
      </c>
      <c r="J33" s="349">
        <f t="shared" si="1"/>
        <v>1</v>
      </c>
      <c r="K33" s="350"/>
      <c r="L33" s="350"/>
      <c r="M33" s="350"/>
      <c r="N33" s="350"/>
      <c r="O33" s="350"/>
      <c r="P33" s="350"/>
      <c r="Q33" s="350"/>
      <c r="R33" s="350"/>
      <c r="S33" s="350"/>
      <c r="T33" s="350"/>
      <c r="U33" s="350"/>
      <c r="V33" s="350"/>
      <c r="W33" s="350"/>
      <c r="X33" s="350"/>
      <c r="Y33" s="350"/>
      <c r="Z33" s="350"/>
      <c r="AA33" s="350"/>
      <c r="AB33" s="350"/>
    </row>
    <row r="34" ht="22.5" customHeight="1">
      <c r="A34" s="343" t="s">
        <v>7576</v>
      </c>
      <c r="B34" s="344" t="s">
        <v>7580</v>
      </c>
      <c r="C34" s="344" t="s">
        <v>672</v>
      </c>
      <c r="D34" s="344" t="s">
        <v>7580</v>
      </c>
      <c r="E34" s="344" t="s">
        <v>7581</v>
      </c>
      <c r="F34" s="351" t="s">
        <v>7582</v>
      </c>
      <c r="G34" s="352" t="s">
        <v>7583</v>
      </c>
      <c r="H34" s="353">
        <v>46657.0</v>
      </c>
      <c r="I34" s="354">
        <f>100.73+100.73*12%</f>
        <v>112.8176</v>
      </c>
      <c r="J34" s="349">
        <f t="shared" si="1"/>
        <v>1</v>
      </c>
      <c r="K34" s="350"/>
      <c r="L34" s="350"/>
      <c r="M34" s="350"/>
      <c r="N34" s="350"/>
      <c r="O34" s="350"/>
      <c r="P34" s="350"/>
      <c r="Q34" s="350"/>
      <c r="R34" s="350"/>
      <c r="S34" s="350"/>
      <c r="T34" s="350"/>
      <c r="U34" s="350"/>
      <c r="V34" s="350"/>
      <c r="W34" s="350"/>
      <c r="X34" s="350"/>
      <c r="Y34" s="350"/>
      <c r="Z34" s="350"/>
      <c r="AA34" s="350"/>
      <c r="AB34" s="350"/>
    </row>
    <row r="35" ht="22.5" customHeight="1">
      <c r="A35" s="343" t="s">
        <v>7576</v>
      </c>
      <c r="B35" s="344" t="s">
        <v>7584</v>
      </c>
      <c r="C35" s="344" t="s">
        <v>656</v>
      </c>
      <c r="D35" s="344" t="s">
        <v>7584</v>
      </c>
      <c r="E35" s="344" t="s">
        <v>7585</v>
      </c>
      <c r="F35" s="351" t="s">
        <v>7494</v>
      </c>
      <c r="G35" s="352" t="s">
        <v>7586</v>
      </c>
      <c r="H35" s="353">
        <v>46260.0</v>
      </c>
      <c r="I35" s="354">
        <f t="shared" ref="I35:I37" si="2">25+25*12%</f>
        <v>28</v>
      </c>
      <c r="J35" s="349">
        <f t="shared" si="1"/>
        <v>2</v>
      </c>
      <c r="K35" s="350"/>
      <c r="L35" s="350"/>
      <c r="M35" s="350"/>
      <c r="N35" s="350"/>
      <c r="O35" s="350"/>
      <c r="P35" s="350"/>
      <c r="Q35" s="350"/>
      <c r="R35" s="350"/>
      <c r="S35" s="350"/>
      <c r="T35" s="350"/>
      <c r="U35" s="350"/>
      <c r="V35" s="350"/>
      <c r="W35" s="350"/>
      <c r="X35" s="350"/>
      <c r="Y35" s="350"/>
      <c r="Z35" s="350"/>
      <c r="AA35" s="350"/>
      <c r="AB35" s="350"/>
    </row>
    <row r="36" ht="22.5" customHeight="1">
      <c r="A36" s="343" t="s">
        <v>7576</v>
      </c>
      <c r="B36" s="344" t="s">
        <v>7588</v>
      </c>
      <c r="C36" s="344" t="s">
        <v>656</v>
      </c>
      <c r="D36" s="344" t="s">
        <v>7588</v>
      </c>
      <c r="E36" s="344" t="s">
        <v>7585</v>
      </c>
      <c r="F36" s="351" t="s">
        <v>7494</v>
      </c>
      <c r="G36" s="352" t="s">
        <v>7589</v>
      </c>
      <c r="H36" s="356"/>
      <c r="I36" s="354">
        <f t="shared" si="2"/>
        <v>28</v>
      </c>
      <c r="J36" s="349">
        <f t="shared" si="1"/>
        <v>2</v>
      </c>
      <c r="K36" s="350"/>
      <c r="L36" s="350"/>
      <c r="M36" s="350"/>
      <c r="N36" s="350"/>
      <c r="O36" s="350"/>
      <c r="P36" s="350"/>
      <c r="Q36" s="350"/>
      <c r="R36" s="350"/>
      <c r="S36" s="350"/>
      <c r="T36" s="350"/>
      <c r="U36" s="350"/>
      <c r="V36" s="350"/>
      <c r="W36" s="350"/>
      <c r="X36" s="350"/>
      <c r="Y36" s="350"/>
      <c r="Z36" s="350"/>
      <c r="AA36" s="350"/>
      <c r="AB36" s="350"/>
    </row>
    <row r="37" ht="22.5" customHeight="1">
      <c r="A37" s="343" t="s">
        <v>7576</v>
      </c>
      <c r="B37" s="344" t="s">
        <v>7590</v>
      </c>
      <c r="C37" s="344" t="s">
        <v>656</v>
      </c>
      <c r="D37" s="344" t="s">
        <v>7590</v>
      </c>
      <c r="E37" s="344" t="s">
        <v>7591</v>
      </c>
      <c r="F37" s="351" t="s">
        <v>7592</v>
      </c>
      <c r="G37" s="355"/>
      <c r="H37" s="356"/>
      <c r="I37" s="354">
        <f t="shared" si="2"/>
        <v>28</v>
      </c>
      <c r="J37" s="349">
        <f t="shared" si="1"/>
        <v>1</v>
      </c>
      <c r="K37" s="350"/>
      <c r="L37" s="350"/>
      <c r="M37" s="350"/>
      <c r="N37" s="350"/>
      <c r="O37" s="350"/>
      <c r="P37" s="350"/>
      <c r="Q37" s="350"/>
      <c r="R37" s="350"/>
      <c r="S37" s="350"/>
      <c r="T37" s="350"/>
      <c r="U37" s="350"/>
      <c r="V37" s="350"/>
      <c r="W37" s="350"/>
      <c r="X37" s="350"/>
      <c r="Y37" s="350"/>
      <c r="Z37" s="350"/>
      <c r="AA37" s="350"/>
      <c r="AB37" s="350"/>
    </row>
    <row r="38" ht="22.5" customHeight="1">
      <c r="A38" s="343" t="s">
        <v>7576</v>
      </c>
      <c r="B38" s="344" t="s">
        <v>7593</v>
      </c>
      <c r="C38" s="344" t="s">
        <v>7089</v>
      </c>
      <c r="D38" s="344" t="s">
        <v>7593</v>
      </c>
      <c r="E38" s="344" t="s">
        <v>7594</v>
      </c>
      <c r="F38" s="351" t="s">
        <v>7592</v>
      </c>
      <c r="G38" s="352" t="s">
        <v>7595</v>
      </c>
      <c r="H38" s="353">
        <v>46260.0</v>
      </c>
      <c r="I38" s="354">
        <f>26.79+26.79*12%</f>
        <v>30.0048</v>
      </c>
      <c r="J38" s="349">
        <f t="shared" si="1"/>
        <v>1</v>
      </c>
      <c r="K38" s="350"/>
      <c r="L38" s="350"/>
      <c r="M38" s="350"/>
      <c r="N38" s="350"/>
      <c r="O38" s="350"/>
      <c r="P38" s="350"/>
      <c r="Q38" s="350"/>
      <c r="R38" s="350"/>
      <c r="S38" s="350"/>
      <c r="T38" s="350"/>
      <c r="U38" s="350"/>
      <c r="V38" s="350"/>
      <c r="W38" s="350"/>
      <c r="X38" s="350"/>
      <c r="Y38" s="350"/>
      <c r="Z38" s="350"/>
      <c r="AA38" s="350"/>
      <c r="AB38" s="350"/>
    </row>
    <row r="39" ht="22.5" customHeight="1">
      <c r="A39" s="343" t="s">
        <v>7640</v>
      </c>
      <c r="B39" s="344" t="s">
        <v>7641</v>
      </c>
      <c r="C39" s="357" t="s">
        <v>7134</v>
      </c>
      <c r="D39" s="344" t="s">
        <v>7641</v>
      </c>
      <c r="E39" s="357" t="s">
        <v>7642</v>
      </c>
      <c r="F39" s="357" t="s">
        <v>7365</v>
      </c>
      <c r="G39" s="358"/>
      <c r="H39" s="360"/>
      <c r="I39" s="361"/>
      <c r="J39" s="349">
        <f t="shared" si="1"/>
        <v>1</v>
      </c>
      <c r="K39" s="350"/>
      <c r="L39" s="350"/>
      <c r="M39" s="350"/>
      <c r="N39" s="350"/>
      <c r="O39" s="350"/>
      <c r="P39" s="350"/>
      <c r="Q39" s="350"/>
      <c r="R39" s="350"/>
      <c r="S39" s="350"/>
      <c r="T39" s="350"/>
      <c r="U39" s="350"/>
      <c r="V39" s="350"/>
      <c r="W39" s="350"/>
      <c r="X39" s="350"/>
      <c r="Y39" s="350"/>
      <c r="Z39" s="350"/>
      <c r="AA39" s="350"/>
      <c r="AB39" s="350"/>
    </row>
    <row r="40" ht="22.5" customHeight="1">
      <c r="A40" s="343" t="s">
        <v>7640</v>
      </c>
      <c r="B40" s="344" t="s">
        <v>7643</v>
      </c>
      <c r="C40" s="344" t="s">
        <v>7644</v>
      </c>
      <c r="D40" s="344" t="s">
        <v>7643</v>
      </c>
      <c r="E40" s="344" t="s">
        <v>7645</v>
      </c>
      <c r="F40" s="351" t="s">
        <v>7365</v>
      </c>
      <c r="G40" s="355"/>
      <c r="H40" s="356"/>
      <c r="I40" s="348"/>
      <c r="J40" s="349">
        <f t="shared" si="1"/>
        <v>1</v>
      </c>
      <c r="K40" s="350"/>
      <c r="L40" s="350"/>
      <c r="M40" s="350"/>
      <c r="N40" s="350"/>
      <c r="O40" s="350"/>
      <c r="P40" s="350"/>
      <c r="Q40" s="350"/>
      <c r="R40" s="350"/>
      <c r="S40" s="350"/>
      <c r="T40" s="350"/>
      <c r="U40" s="350"/>
      <c r="V40" s="350"/>
      <c r="W40" s="350"/>
      <c r="X40" s="350"/>
      <c r="Y40" s="350"/>
      <c r="Z40" s="350"/>
      <c r="AA40" s="350"/>
      <c r="AB40" s="350"/>
    </row>
    <row r="41" ht="22.5" customHeight="1">
      <c r="A41" s="343" t="s">
        <v>7640</v>
      </c>
      <c r="B41" s="344" t="s">
        <v>7646</v>
      </c>
      <c r="C41" s="344" t="s">
        <v>7647</v>
      </c>
      <c r="D41" s="344" t="s">
        <v>7646</v>
      </c>
      <c r="E41" s="344" t="s">
        <v>7648</v>
      </c>
      <c r="F41" s="351" t="s">
        <v>7365</v>
      </c>
      <c r="G41" s="355"/>
      <c r="H41" s="356"/>
      <c r="I41" s="348"/>
      <c r="J41" s="349">
        <f t="shared" si="1"/>
        <v>1</v>
      </c>
      <c r="K41" s="350"/>
      <c r="L41" s="350"/>
      <c r="M41" s="350"/>
      <c r="N41" s="350"/>
      <c r="O41" s="350"/>
      <c r="P41" s="350"/>
      <c r="Q41" s="350"/>
      <c r="R41" s="350"/>
      <c r="S41" s="350"/>
      <c r="T41" s="350"/>
      <c r="U41" s="350"/>
      <c r="V41" s="350"/>
      <c r="W41" s="350"/>
      <c r="X41" s="350"/>
      <c r="Y41" s="350"/>
      <c r="Z41" s="350"/>
      <c r="AA41" s="350"/>
      <c r="AB41" s="350"/>
    </row>
    <row r="42" ht="22.5" customHeight="1">
      <c r="A42" s="343" t="s">
        <v>7640</v>
      </c>
      <c r="B42" s="344" t="s">
        <v>7649</v>
      </c>
      <c r="C42" s="344" t="s">
        <v>7104</v>
      </c>
      <c r="D42" s="344" t="s">
        <v>7649</v>
      </c>
      <c r="E42" s="344" t="s">
        <v>7650</v>
      </c>
      <c r="F42" s="351" t="s">
        <v>7365</v>
      </c>
      <c r="G42" s="355"/>
      <c r="H42" s="356"/>
      <c r="I42" s="348">
        <f>902.14+902.14*12%</f>
        <v>1010.3968</v>
      </c>
      <c r="J42" s="349">
        <f t="shared" si="1"/>
        <v>1</v>
      </c>
      <c r="K42" s="350"/>
      <c r="L42" s="350"/>
      <c r="M42" s="350"/>
      <c r="N42" s="350"/>
      <c r="O42" s="350"/>
      <c r="P42" s="350"/>
      <c r="Q42" s="350"/>
      <c r="R42" s="350"/>
      <c r="S42" s="350"/>
      <c r="T42" s="350"/>
      <c r="U42" s="350"/>
      <c r="V42" s="350"/>
      <c r="W42" s="350"/>
      <c r="X42" s="350"/>
      <c r="Y42" s="350"/>
      <c r="Z42" s="350"/>
      <c r="AA42" s="350"/>
      <c r="AB42" s="350"/>
    </row>
    <row r="43" ht="22.5" customHeight="1">
      <c r="A43" s="343" t="s">
        <v>7640</v>
      </c>
      <c r="B43" s="344" t="s">
        <v>7651</v>
      </c>
      <c r="C43" s="344" t="s">
        <v>7104</v>
      </c>
      <c r="D43" s="344" t="s">
        <v>7651</v>
      </c>
      <c r="E43" s="344" t="s">
        <v>7652</v>
      </c>
      <c r="F43" s="351" t="s">
        <v>7365</v>
      </c>
      <c r="G43" s="355"/>
      <c r="H43" s="356"/>
      <c r="I43" s="354">
        <v>1906.0</v>
      </c>
      <c r="J43" s="349">
        <f t="shared" si="1"/>
        <v>1</v>
      </c>
      <c r="K43" s="350"/>
      <c r="L43" s="350"/>
      <c r="M43" s="350"/>
      <c r="N43" s="350"/>
      <c r="O43" s="350"/>
      <c r="P43" s="350"/>
      <c r="Q43" s="350"/>
      <c r="R43" s="350"/>
      <c r="S43" s="350"/>
      <c r="T43" s="350"/>
      <c r="U43" s="350"/>
      <c r="V43" s="350"/>
      <c r="W43" s="350"/>
      <c r="X43" s="350"/>
      <c r="Y43" s="350"/>
      <c r="Z43" s="350"/>
      <c r="AA43" s="350"/>
      <c r="AB43" s="350"/>
    </row>
    <row r="44" ht="22.5" customHeight="1">
      <c r="A44" s="343" t="s">
        <v>7640</v>
      </c>
      <c r="B44" s="344" t="s">
        <v>7653</v>
      </c>
      <c r="C44" s="344" t="s">
        <v>7104</v>
      </c>
      <c r="D44" s="344" t="s">
        <v>7653</v>
      </c>
      <c r="E44" s="344" t="s">
        <v>7654</v>
      </c>
      <c r="F44" s="351" t="s">
        <v>7365</v>
      </c>
      <c r="G44" s="355"/>
      <c r="H44" s="356"/>
      <c r="I44" s="354">
        <v>225.0</v>
      </c>
      <c r="J44" s="349">
        <f t="shared" si="1"/>
        <v>1</v>
      </c>
      <c r="K44" s="350"/>
      <c r="L44" s="350"/>
      <c r="M44" s="350"/>
      <c r="N44" s="350"/>
      <c r="O44" s="350"/>
      <c r="P44" s="350"/>
      <c r="Q44" s="350"/>
      <c r="R44" s="350"/>
      <c r="S44" s="350"/>
      <c r="T44" s="350"/>
      <c r="U44" s="350"/>
      <c r="V44" s="350"/>
      <c r="W44" s="350"/>
      <c r="X44" s="350"/>
      <c r="Y44" s="350"/>
      <c r="Z44" s="350"/>
      <c r="AA44" s="350"/>
      <c r="AB44" s="350"/>
    </row>
    <row r="45" ht="22.5" customHeight="1">
      <c r="A45" s="343" t="s">
        <v>7640</v>
      </c>
      <c r="B45" s="344" t="s">
        <v>7655</v>
      </c>
      <c r="C45" s="344" t="s">
        <v>7104</v>
      </c>
      <c r="D45" s="344" t="s">
        <v>7655</v>
      </c>
      <c r="E45" s="344" t="s">
        <v>7656</v>
      </c>
      <c r="F45" s="351" t="s">
        <v>7365</v>
      </c>
      <c r="G45" s="355"/>
      <c r="H45" s="356"/>
      <c r="I45" s="354">
        <v>2900.0</v>
      </c>
      <c r="J45" s="349">
        <f t="shared" si="1"/>
        <v>1</v>
      </c>
      <c r="K45" s="350"/>
      <c r="L45" s="350"/>
      <c r="M45" s="350"/>
      <c r="N45" s="350"/>
      <c r="O45" s="350"/>
      <c r="P45" s="350"/>
      <c r="Q45" s="350"/>
      <c r="R45" s="350"/>
      <c r="S45" s="350"/>
      <c r="T45" s="350"/>
      <c r="U45" s="350"/>
      <c r="V45" s="350"/>
      <c r="W45" s="350"/>
      <c r="X45" s="350"/>
      <c r="Y45" s="350"/>
      <c r="Z45" s="350"/>
      <c r="AA45" s="350"/>
      <c r="AB45" s="350"/>
    </row>
    <row r="46" ht="22.5" customHeight="1">
      <c r="A46" s="343" t="s">
        <v>7640</v>
      </c>
      <c r="B46" s="344" t="s">
        <v>7657</v>
      </c>
      <c r="C46" s="344" t="s">
        <v>7104</v>
      </c>
      <c r="D46" s="344" t="s">
        <v>7657</v>
      </c>
      <c r="E46" s="344" t="s">
        <v>7658</v>
      </c>
      <c r="F46" s="351" t="s">
        <v>7365</v>
      </c>
      <c r="G46" s="355"/>
      <c r="H46" s="356"/>
      <c r="I46" s="348">
        <f>535.71+535.71*12%</f>
        <v>599.9952</v>
      </c>
      <c r="J46" s="349">
        <f t="shared" si="1"/>
        <v>1</v>
      </c>
      <c r="K46" s="350"/>
      <c r="L46" s="350"/>
      <c r="M46" s="350"/>
      <c r="N46" s="350"/>
      <c r="O46" s="350"/>
      <c r="P46" s="350"/>
      <c r="Q46" s="350"/>
      <c r="R46" s="350"/>
      <c r="S46" s="350"/>
      <c r="T46" s="350"/>
      <c r="U46" s="350"/>
      <c r="V46" s="350"/>
      <c r="W46" s="350"/>
      <c r="X46" s="350"/>
      <c r="Y46" s="350"/>
      <c r="Z46" s="350"/>
      <c r="AA46" s="350"/>
      <c r="AB46" s="350"/>
    </row>
    <row r="47" ht="22.5" customHeight="1">
      <c r="A47" s="343" t="s">
        <v>7640</v>
      </c>
      <c r="B47" s="344" t="s">
        <v>7659</v>
      </c>
      <c r="C47" s="357" t="s">
        <v>7104</v>
      </c>
      <c r="D47" s="344" t="s">
        <v>7659</v>
      </c>
      <c r="E47" s="357" t="s">
        <v>7660</v>
      </c>
      <c r="F47" s="357" t="s">
        <v>7365</v>
      </c>
      <c r="G47" s="358"/>
      <c r="H47" s="360"/>
      <c r="I47" s="367">
        <v>2500.0</v>
      </c>
      <c r="J47" s="349">
        <f t="shared" si="1"/>
        <v>1</v>
      </c>
      <c r="K47" s="350"/>
      <c r="L47" s="350"/>
      <c r="M47" s="350"/>
      <c r="N47" s="350"/>
      <c r="O47" s="350"/>
      <c r="P47" s="350"/>
      <c r="Q47" s="350"/>
      <c r="R47" s="350"/>
      <c r="S47" s="350"/>
      <c r="T47" s="350"/>
      <c r="U47" s="350"/>
      <c r="V47" s="350"/>
      <c r="W47" s="350"/>
      <c r="X47" s="350"/>
      <c r="Y47" s="350"/>
      <c r="Z47" s="350"/>
      <c r="AA47" s="350"/>
      <c r="AB47" s="350"/>
    </row>
    <row r="48" ht="22.5" customHeight="1">
      <c r="A48" s="343" t="s">
        <v>7640</v>
      </c>
      <c r="B48" s="344" t="s">
        <v>7661</v>
      </c>
      <c r="C48" s="344" t="s">
        <v>7104</v>
      </c>
      <c r="D48" s="344" t="s">
        <v>7661</v>
      </c>
      <c r="E48" s="344" t="s">
        <v>7662</v>
      </c>
      <c r="F48" s="351" t="s">
        <v>7365</v>
      </c>
      <c r="G48" s="355"/>
      <c r="H48" s="356"/>
      <c r="I48" s="354">
        <v>1100.0</v>
      </c>
      <c r="J48" s="349">
        <f t="shared" si="1"/>
        <v>1</v>
      </c>
      <c r="K48" s="350"/>
      <c r="L48" s="350"/>
      <c r="M48" s="350"/>
      <c r="N48" s="350"/>
      <c r="O48" s="350"/>
      <c r="P48" s="350"/>
      <c r="Q48" s="350"/>
      <c r="R48" s="350"/>
      <c r="S48" s="350"/>
      <c r="T48" s="350"/>
      <c r="U48" s="350"/>
      <c r="V48" s="350"/>
      <c r="W48" s="350"/>
      <c r="X48" s="350"/>
      <c r="Y48" s="350"/>
      <c r="Z48" s="350"/>
      <c r="AA48" s="350"/>
      <c r="AB48" s="350"/>
    </row>
    <row r="49" ht="22.5" customHeight="1">
      <c r="A49" s="343" t="s">
        <v>7640</v>
      </c>
      <c r="B49" s="344" t="s">
        <v>7663</v>
      </c>
      <c r="C49" s="344" t="s">
        <v>7104</v>
      </c>
      <c r="D49" s="344" t="s">
        <v>7663</v>
      </c>
      <c r="E49" s="344" t="s">
        <v>2125</v>
      </c>
      <c r="F49" s="351" t="s">
        <v>7365</v>
      </c>
      <c r="G49" s="355"/>
      <c r="H49" s="356"/>
      <c r="I49" s="348">
        <f>35.71+35.71*12%</f>
        <v>39.9952</v>
      </c>
      <c r="J49" s="349">
        <f t="shared" si="1"/>
        <v>1</v>
      </c>
      <c r="K49" s="350"/>
      <c r="L49" s="350"/>
      <c r="M49" s="350"/>
      <c r="N49" s="350"/>
      <c r="O49" s="350"/>
      <c r="P49" s="350"/>
      <c r="Q49" s="350"/>
      <c r="R49" s="350"/>
      <c r="S49" s="350"/>
      <c r="T49" s="350"/>
      <c r="U49" s="350"/>
      <c r="V49" s="350"/>
      <c r="W49" s="350"/>
      <c r="X49" s="350"/>
      <c r="Y49" s="350"/>
      <c r="Z49" s="350"/>
      <c r="AA49" s="350"/>
      <c r="AB49" s="350"/>
    </row>
    <row r="50" ht="22.5" customHeight="1">
      <c r="A50" s="343" t="s">
        <v>7640</v>
      </c>
      <c r="B50" s="344" t="s">
        <v>7664</v>
      </c>
      <c r="C50" s="357" t="s">
        <v>7104</v>
      </c>
      <c r="D50" s="344" t="s">
        <v>7664</v>
      </c>
      <c r="E50" s="357" t="s">
        <v>7665</v>
      </c>
      <c r="F50" s="357" t="s">
        <v>7365</v>
      </c>
      <c r="G50" s="358"/>
      <c r="H50" s="360"/>
      <c r="I50" s="361"/>
      <c r="J50" s="349">
        <f t="shared" si="1"/>
        <v>1</v>
      </c>
      <c r="K50" s="350"/>
      <c r="L50" s="350"/>
      <c r="M50" s="350"/>
      <c r="N50" s="350"/>
      <c r="O50" s="350"/>
      <c r="P50" s="350"/>
      <c r="Q50" s="350"/>
      <c r="R50" s="350"/>
      <c r="S50" s="350"/>
      <c r="T50" s="350"/>
      <c r="U50" s="350"/>
      <c r="V50" s="350"/>
      <c r="W50" s="350"/>
      <c r="X50" s="350"/>
      <c r="Y50" s="350"/>
      <c r="Z50" s="350"/>
      <c r="AA50" s="350"/>
      <c r="AB50" s="350"/>
    </row>
    <row r="51" ht="22.5" customHeight="1">
      <c r="A51" s="343" t="s">
        <v>7640</v>
      </c>
      <c r="B51" s="344" t="s">
        <v>7666</v>
      </c>
      <c r="C51" s="357" t="s">
        <v>7104</v>
      </c>
      <c r="D51" s="344" t="s">
        <v>7666</v>
      </c>
      <c r="E51" s="357" t="s">
        <v>7667</v>
      </c>
      <c r="F51" s="357" t="s">
        <v>7365</v>
      </c>
      <c r="G51" s="358"/>
      <c r="H51" s="360"/>
      <c r="I51" s="361">
        <f>290.18+290.18*12%</f>
        <v>325.0016</v>
      </c>
      <c r="J51" s="349">
        <f t="shared" si="1"/>
        <v>1</v>
      </c>
      <c r="K51" s="350"/>
      <c r="L51" s="350"/>
      <c r="M51" s="350"/>
      <c r="N51" s="350"/>
      <c r="O51" s="350"/>
      <c r="P51" s="350"/>
      <c r="Q51" s="350"/>
      <c r="R51" s="350"/>
      <c r="S51" s="350"/>
      <c r="T51" s="350"/>
      <c r="U51" s="350"/>
      <c r="V51" s="350"/>
      <c r="W51" s="350"/>
      <c r="X51" s="350"/>
      <c r="Y51" s="350"/>
      <c r="Z51" s="350"/>
      <c r="AA51" s="350"/>
      <c r="AB51" s="350"/>
    </row>
    <row r="52" ht="22.5" customHeight="1">
      <c r="A52" s="343" t="s">
        <v>7640</v>
      </c>
      <c r="B52" s="344" t="s">
        <v>7668</v>
      </c>
      <c r="C52" s="344" t="s">
        <v>7104</v>
      </c>
      <c r="D52" s="344" t="s">
        <v>7668</v>
      </c>
      <c r="E52" s="344" t="s">
        <v>7669</v>
      </c>
      <c r="F52" s="351" t="s">
        <v>7670</v>
      </c>
      <c r="G52" s="355"/>
      <c r="H52" s="356"/>
      <c r="I52" s="348"/>
      <c r="J52" s="349">
        <f t="shared" si="1"/>
        <v>1</v>
      </c>
      <c r="K52" s="350"/>
      <c r="L52" s="350"/>
      <c r="M52" s="350"/>
      <c r="N52" s="350"/>
      <c r="O52" s="350"/>
      <c r="P52" s="350"/>
      <c r="Q52" s="350"/>
      <c r="R52" s="350"/>
      <c r="S52" s="350"/>
      <c r="T52" s="350"/>
      <c r="U52" s="350"/>
      <c r="V52" s="350"/>
      <c r="W52" s="350"/>
      <c r="X52" s="350"/>
      <c r="Y52" s="350"/>
      <c r="Z52" s="350"/>
      <c r="AA52" s="350"/>
      <c r="AB52" s="350"/>
    </row>
    <row r="53" ht="22.5" customHeight="1">
      <c r="A53" s="343" t="s">
        <v>7640</v>
      </c>
      <c r="B53" s="344" t="s">
        <v>7671</v>
      </c>
      <c r="C53" s="344" t="s">
        <v>7104</v>
      </c>
      <c r="D53" s="344" t="s">
        <v>7671</v>
      </c>
      <c r="E53" s="344" t="s">
        <v>7672</v>
      </c>
      <c r="F53" s="351" t="s">
        <v>7365</v>
      </c>
      <c r="G53" s="355"/>
      <c r="H53" s="356"/>
      <c r="I53" s="348">
        <f>89.29+89.29*12%</f>
        <v>100.0048</v>
      </c>
      <c r="J53" s="349">
        <f t="shared" si="1"/>
        <v>1</v>
      </c>
      <c r="K53" s="350"/>
      <c r="L53" s="350"/>
      <c r="M53" s="350"/>
      <c r="N53" s="350"/>
      <c r="O53" s="350"/>
      <c r="P53" s="350"/>
      <c r="Q53" s="350"/>
      <c r="R53" s="350"/>
      <c r="S53" s="350"/>
      <c r="T53" s="350"/>
      <c r="U53" s="350"/>
      <c r="V53" s="350"/>
      <c r="W53" s="350"/>
      <c r="X53" s="350"/>
      <c r="Y53" s="350"/>
      <c r="Z53" s="350"/>
      <c r="AA53" s="350"/>
      <c r="AB53" s="350"/>
    </row>
    <row r="54" ht="22.5" customHeight="1">
      <c r="A54" s="343" t="s">
        <v>7640</v>
      </c>
      <c r="B54" s="344" t="s">
        <v>7675</v>
      </c>
      <c r="C54" s="344" t="s">
        <v>7104</v>
      </c>
      <c r="D54" s="344" t="s">
        <v>7675</v>
      </c>
      <c r="E54" s="344" t="s">
        <v>7676</v>
      </c>
      <c r="F54" s="351" t="s">
        <v>7365</v>
      </c>
      <c r="G54" s="355"/>
      <c r="H54" s="356"/>
      <c r="I54" s="348"/>
      <c r="J54" s="349">
        <f t="shared" si="1"/>
        <v>1</v>
      </c>
      <c r="K54" s="350"/>
      <c r="L54" s="350"/>
      <c r="M54" s="350"/>
      <c r="N54" s="350"/>
      <c r="O54" s="350"/>
      <c r="P54" s="350"/>
      <c r="Q54" s="350"/>
      <c r="R54" s="350"/>
      <c r="S54" s="350"/>
      <c r="T54" s="350"/>
      <c r="U54" s="350"/>
      <c r="V54" s="350"/>
      <c r="W54" s="350"/>
      <c r="X54" s="350"/>
      <c r="Y54" s="350"/>
      <c r="Z54" s="350"/>
      <c r="AA54" s="350"/>
      <c r="AB54" s="350"/>
    </row>
    <row r="55" ht="22.5" customHeight="1">
      <c r="A55" s="343" t="s">
        <v>7640</v>
      </c>
      <c r="B55" s="344" t="s">
        <v>7677</v>
      </c>
      <c r="C55" s="344" t="s">
        <v>7104</v>
      </c>
      <c r="D55" s="344" t="s">
        <v>7677</v>
      </c>
      <c r="E55" s="421" t="s">
        <v>7678</v>
      </c>
      <c r="F55" s="351" t="s">
        <v>7679</v>
      </c>
      <c r="G55" s="355"/>
      <c r="H55" s="356"/>
      <c r="I55" s="348">
        <f>310+310*18%</f>
        <v>365.8</v>
      </c>
      <c r="J55" s="349">
        <f t="shared" si="1"/>
        <v>1</v>
      </c>
      <c r="K55" s="350"/>
      <c r="L55" s="350"/>
      <c r="M55" s="350"/>
      <c r="N55" s="350"/>
      <c r="O55" s="350"/>
      <c r="P55" s="350"/>
      <c r="Q55" s="350"/>
      <c r="R55" s="350"/>
      <c r="S55" s="350"/>
      <c r="T55" s="350"/>
      <c r="U55" s="350"/>
      <c r="V55" s="350"/>
      <c r="W55" s="350"/>
      <c r="X55" s="350"/>
      <c r="Y55" s="350"/>
      <c r="Z55" s="350"/>
      <c r="AA55" s="350"/>
      <c r="AB55" s="350"/>
    </row>
    <row r="56" ht="22.5" customHeight="1">
      <c r="A56" s="343" t="s">
        <v>7680</v>
      </c>
      <c r="B56" s="344" t="s">
        <v>7681</v>
      </c>
      <c r="C56" s="357" t="s">
        <v>983</v>
      </c>
      <c r="D56" s="344" t="s">
        <v>7681</v>
      </c>
      <c r="E56" s="357" t="s">
        <v>7682</v>
      </c>
      <c r="F56" s="357" t="s">
        <v>7683</v>
      </c>
      <c r="G56" s="365" t="s">
        <v>7684</v>
      </c>
      <c r="H56" s="366">
        <v>46321.0</v>
      </c>
      <c r="I56" s="367">
        <f>26.79+26.79*12%</f>
        <v>30.0048</v>
      </c>
      <c r="J56" s="349">
        <f t="shared" si="1"/>
        <v>1</v>
      </c>
      <c r="K56" s="350"/>
      <c r="L56" s="350"/>
      <c r="M56" s="350"/>
      <c r="N56" s="350"/>
      <c r="O56" s="350"/>
      <c r="P56" s="350"/>
      <c r="Q56" s="350"/>
      <c r="R56" s="350"/>
      <c r="S56" s="350"/>
      <c r="T56" s="350"/>
      <c r="U56" s="350"/>
      <c r="V56" s="350"/>
      <c r="W56" s="350"/>
      <c r="X56" s="350"/>
      <c r="Y56" s="350"/>
      <c r="Z56" s="350"/>
      <c r="AA56" s="350"/>
      <c r="AB56" s="350"/>
    </row>
    <row r="57" ht="22.5" customHeight="1">
      <c r="A57" s="343" t="s">
        <v>7680</v>
      </c>
      <c r="B57" s="344" t="s">
        <v>7685</v>
      </c>
      <c r="C57" s="344" t="s">
        <v>983</v>
      </c>
      <c r="D57" s="344" t="s">
        <v>7685</v>
      </c>
      <c r="E57" s="344" t="s">
        <v>7686</v>
      </c>
      <c r="F57" s="351" t="s">
        <v>7687</v>
      </c>
      <c r="G57" s="365" t="s">
        <v>7688</v>
      </c>
      <c r="H57" s="366">
        <v>46352.0</v>
      </c>
      <c r="I57" s="367">
        <v>37.95</v>
      </c>
      <c r="J57" s="349">
        <f t="shared" si="1"/>
        <v>2</v>
      </c>
      <c r="K57" s="350"/>
      <c r="L57" s="350"/>
      <c r="M57" s="350"/>
      <c r="N57" s="350"/>
      <c r="O57" s="350"/>
      <c r="P57" s="350"/>
      <c r="Q57" s="350"/>
      <c r="R57" s="350"/>
      <c r="S57" s="350"/>
      <c r="T57" s="350"/>
      <c r="U57" s="350"/>
      <c r="V57" s="350"/>
      <c r="W57" s="350"/>
      <c r="X57" s="350"/>
      <c r="Y57" s="350"/>
      <c r="Z57" s="350"/>
      <c r="AA57" s="350"/>
      <c r="AB57" s="350"/>
    </row>
    <row r="58" ht="22.5" customHeight="1">
      <c r="A58" s="343" t="s">
        <v>7680</v>
      </c>
      <c r="B58" s="344" t="s">
        <v>7689</v>
      </c>
      <c r="C58" s="344" t="s">
        <v>983</v>
      </c>
      <c r="D58" s="344" t="s">
        <v>7689</v>
      </c>
      <c r="E58" s="344" t="s">
        <v>7686</v>
      </c>
      <c r="F58" s="351" t="s">
        <v>7687</v>
      </c>
      <c r="G58" s="352" t="s">
        <v>7690</v>
      </c>
      <c r="H58" s="353">
        <v>46291.0</v>
      </c>
      <c r="I58" s="354">
        <v>37.95</v>
      </c>
      <c r="J58" s="349">
        <f t="shared" si="1"/>
        <v>2</v>
      </c>
      <c r="K58" s="350"/>
      <c r="L58" s="350"/>
      <c r="M58" s="350"/>
      <c r="N58" s="350"/>
      <c r="O58" s="350"/>
      <c r="P58" s="350"/>
      <c r="Q58" s="350"/>
      <c r="R58" s="350"/>
      <c r="S58" s="350"/>
      <c r="T58" s="350"/>
      <c r="U58" s="350"/>
      <c r="V58" s="350"/>
      <c r="W58" s="350"/>
      <c r="X58" s="350"/>
      <c r="Y58" s="350"/>
      <c r="Z58" s="350"/>
      <c r="AA58" s="350"/>
      <c r="AB58" s="350"/>
    </row>
    <row r="59" ht="22.5" customHeight="1">
      <c r="A59" s="343" t="s">
        <v>7680</v>
      </c>
      <c r="B59" s="344" t="s">
        <v>7691</v>
      </c>
      <c r="C59" s="357" t="s">
        <v>840</v>
      </c>
      <c r="D59" s="344" t="s">
        <v>7691</v>
      </c>
      <c r="E59" s="357" t="s">
        <v>7692</v>
      </c>
      <c r="F59" s="357" t="s">
        <v>7680</v>
      </c>
      <c r="G59" s="365" t="s">
        <v>7693</v>
      </c>
      <c r="H59" s="366">
        <v>46414.0</v>
      </c>
      <c r="I59" s="367">
        <f>44.64+44.64*12%</f>
        <v>49.9968</v>
      </c>
      <c r="J59" s="349">
        <f t="shared" si="1"/>
        <v>1</v>
      </c>
      <c r="K59" s="350"/>
      <c r="L59" s="350"/>
      <c r="M59" s="350"/>
      <c r="N59" s="350"/>
      <c r="O59" s="350"/>
      <c r="P59" s="350"/>
      <c r="Q59" s="350"/>
      <c r="R59" s="350"/>
      <c r="S59" s="350"/>
      <c r="T59" s="350"/>
      <c r="U59" s="350"/>
      <c r="V59" s="350"/>
      <c r="W59" s="350"/>
      <c r="X59" s="350"/>
      <c r="Y59" s="350"/>
      <c r="Z59" s="350"/>
      <c r="AA59" s="350"/>
      <c r="AB59" s="350"/>
    </row>
    <row r="60" ht="22.5" customHeight="1">
      <c r="A60" s="343" t="s">
        <v>7680</v>
      </c>
      <c r="B60" s="344" t="s">
        <v>7694</v>
      </c>
      <c r="C60" s="344" t="s">
        <v>442</v>
      </c>
      <c r="D60" s="344" t="s">
        <v>7694</v>
      </c>
      <c r="E60" s="344" t="s">
        <v>7695</v>
      </c>
      <c r="F60" s="351" t="s">
        <v>7687</v>
      </c>
      <c r="G60" s="352" t="s">
        <v>7696</v>
      </c>
      <c r="H60" s="353">
        <v>46291.0</v>
      </c>
      <c r="I60" s="354">
        <f t="shared" ref="I60:I61" si="3">31.25+31.25*12%</f>
        <v>35</v>
      </c>
      <c r="J60" s="349">
        <f t="shared" si="1"/>
        <v>2</v>
      </c>
      <c r="K60" s="350"/>
      <c r="L60" s="350"/>
      <c r="M60" s="350"/>
      <c r="N60" s="350"/>
      <c r="O60" s="350"/>
      <c r="P60" s="350"/>
      <c r="Q60" s="350"/>
      <c r="R60" s="350"/>
      <c r="S60" s="350"/>
      <c r="T60" s="350"/>
      <c r="U60" s="350"/>
      <c r="V60" s="350"/>
      <c r="W60" s="350"/>
      <c r="X60" s="350"/>
      <c r="Y60" s="350"/>
      <c r="Z60" s="350"/>
      <c r="AA60" s="350"/>
      <c r="AB60" s="350"/>
    </row>
    <row r="61" ht="22.5" customHeight="1">
      <c r="A61" s="343" t="s">
        <v>7680</v>
      </c>
      <c r="B61" s="344" t="s">
        <v>7698</v>
      </c>
      <c r="C61" s="344" t="s">
        <v>442</v>
      </c>
      <c r="D61" s="344" t="s">
        <v>7698</v>
      </c>
      <c r="E61" s="344" t="s">
        <v>7695</v>
      </c>
      <c r="F61" s="351" t="s">
        <v>7699</v>
      </c>
      <c r="G61" s="355"/>
      <c r="H61" s="356"/>
      <c r="I61" s="354">
        <f t="shared" si="3"/>
        <v>35</v>
      </c>
      <c r="J61" s="349">
        <f t="shared" si="1"/>
        <v>2</v>
      </c>
      <c r="K61" s="350"/>
      <c r="L61" s="350"/>
      <c r="M61" s="350"/>
      <c r="N61" s="350"/>
      <c r="O61" s="350"/>
      <c r="P61" s="350"/>
      <c r="Q61" s="350"/>
      <c r="R61" s="350"/>
      <c r="S61" s="350"/>
      <c r="T61" s="350"/>
      <c r="U61" s="350"/>
      <c r="V61" s="350"/>
      <c r="W61" s="350"/>
      <c r="X61" s="350"/>
      <c r="Y61" s="350"/>
      <c r="Z61" s="350"/>
      <c r="AA61" s="350"/>
      <c r="AB61" s="350"/>
    </row>
    <row r="62" ht="22.5" customHeight="1">
      <c r="A62" s="343" t="s">
        <v>7680</v>
      </c>
      <c r="B62" s="344" t="s">
        <v>7702</v>
      </c>
      <c r="C62" s="344" t="s">
        <v>7703</v>
      </c>
      <c r="D62" s="344" t="s">
        <v>7702</v>
      </c>
      <c r="E62" s="344" t="s">
        <v>7704</v>
      </c>
      <c r="F62" s="351" t="s">
        <v>7680</v>
      </c>
      <c r="G62" s="355"/>
      <c r="H62" s="356"/>
      <c r="I62" s="348">
        <f>58.5+58.5*18%</f>
        <v>69.03</v>
      </c>
      <c r="J62" s="349">
        <f t="shared" si="1"/>
        <v>1</v>
      </c>
      <c r="K62" s="350"/>
      <c r="L62" s="350"/>
      <c r="M62" s="350"/>
      <c r="N62" s="350"/>
      <c r="O62" s="350"/>
      <c r="P62" s="350"/>
      <c r="Q62" s="350"/>
      <c r="R62" s="350"/>
      <c r="S62" s="350"/>
      <c r="T62" s="350"/>
      <c r="U62" s="350"/>
      <c r="V62" s="350"/>
      <c r="W62" s="350"/>
      <c r="X62" s="350"/>
      <c r="Y62" s="350"/>
      <c r="Z62" s="350"/>
      <c r="AA62" s="350"/>
      <c r="AB62" s="350"/>
    </row>
    <row r="63" ht="22.5" customHeight="1">
      <c r="A63" s="343" t="s">
        <v>7680</v>
      </c>
      <c r="B63" s="344" t="s">
        <v>7705</v>
      </c>
      <c r="C63" s="344" t="s">
        <v>82</v>
      </c>
      <c r="D63" s="344" t="s">
        <v>7705</v>
      </c>
      <c r="E63" s="344" t="s">
        <v>7706</v>
      </c>
      <c r="F63" s="351" t="s">
        <v>7680</v>
      </c>
      <c r="G63" s="355"/>
      <c r="H63" s="353">
        <v>46478.0</v>
      </c>
      <c r="I63" s="354">
        <v>207.6</v>
      </c>
      <c r="J63" s="349">
        <f t="shared" si="1"/>
        <v>1</v>
      </c>
      <c r="K63" s="350"/>
      <c r="L63" s="350"/>
      <c r="M63" s="350"/>
      <c r="N63" s="350"/>
      <c r="O63" s="350"/>
      <c r="P63" s="350"/>
      <c r="Q63" s="350"/>
      <c r="R63" s="350"/>
      <c r="S63" s="350"/>
      <c r="T63" s="350"/>
      <c r="U63" s="350"/>
      <c r="V63" s="350"/>
      <c r="W63" s="350"/>
      <c r="X63" s="350"/>
      <c r="Y63" s="350"/>
      <c r="Z63" s="350"/>
      <c r="AA63" s="350"/>
      <c r="AB63" s="350"/>
    </row>
    <row r="64" ht="22.5" customHeight="1">
      <c r="A64" s="343" t="s">
        <v>7707</v>
      </c>
      <c r="B64" s="344" t="s">
        <v>7708</v>
      </c>
      <c r="C64" s="344" t="s">
        <v>7709</v>
      </c>
      <c r="D64" s="344" t="s">
        <v>7708</v>
      </c>
      <c r="E64" s="344" t="s">
        <v>7710</v>
      </c>
      <c r="F64" s="351" t="s">
        <v>7711</v>
      </c>
      <c r="G64" s="352" t="s">
        <v>7712</v>
      </c>
      <c r="H64" s="353">
        <v>46718.0</v>
      </c>
      <c r="I64" s="354">
        <v>22.4</v>
      </c>
      <c r="J64" s="349">
        <f t="shared" si="1"/>
        <v>1</v>
      </c>
      <c r="K64" s="350"/>
      <c r="L64" s="350"/>
      <c r="M64" s="350"/>
      <c r="N64" s="350"/>
      <c r="O64" s="350"/>
      <c r="P64" s="350"/>
      <c r="Q64" s="350"/>
      <c r="R64" s="350"/>
      <c r="S64" s="350"/>
      <c r="T64" s="350"/>
      <c r="U64" s="350"/>
      <c r="V64" s="350"/>
      <c r="W64" s="350"/>
      <c r="X64" s="350"/>
      <c r="Y64" s="350"/>
      <c r="Z64" s="350"/>
      <c r="AA64" s="350"/>
      <c r="AB64" s="350"/>
    </row>
    <row r="65" ht="22.5" customHeight="1">
      <c r="A65" s="343" t="s">
        <v>7707</v>
      </c>
      <c r="B65" s="344" t="s">
        <v>7713</v>
      </c>
      <c r="C65" s="344" t="s">
        <v>7709</v>
      </c>
      <c r="D65" s="344" t="s">
        <v>7713</v>
      </c>
      <c r="E65" s="344" t="s">
        <v>7714</v>
      </c>
      <c r="F65" s="351" t="s">
        <v>7715</v>
      </c>
      <c r="G65" s="355"/>
      <c r="H65" s="356"/>
      <c r="I65" s="354">
        <v>22.4</v>
      </c>
      <c r="J65" s="349">
        <f t="shared" si="1"/>
        <v>1</v>
      </c>
      <c r="K65" s="350"/>
      <c r="L65" s="350"/>
      <c r="M65" s="350"/>
      <c r="N65" s="350"/>
      <c r="O65" s="350"/>
      <c r="P65" s="350"/>
      <c r="Q65" s="350"/>
      <c r="R65" s="350"/>
      <c r="S65" s="350"/>
      <c r="T65" s="350"/>
      <c r="U65" s="350"/>
      <c r="V65" s="350"/>
      <c r="W65" s="350"/>
      <c r="X65" s="350"/>
      <c r="Y65" s="350"/>
      <c r="Z65" s="350"/>
      <c r="AA65" s="350"/>
      <c r="AB65" s="350"/>
    </row>
    <row r="66" ht="22.5" customHeight="1">
      <c r="A66" s="343" t="s">
        <v>7707</v>
      </c>
      <c r="B66" s="344" t="s">
        <v>7716</v>
      </c>
      <c r="C66" s="344" t="s">
        <v>7709</v>
      </c>
      <c r="D66" s="344" t="s">
        <v>7716</v>
      </c>
      <c r="E66" s="344" t="s">
        <v>7717</v>
      </c>
      <c r="F66" s="351" t="s">
        <v>7365</v>
      </c>
      <c r="G66" s="352" t="s">
        <v>7718</v>
      </c>
      <c r="H66" s="353">
        <v>46352.0</v>
      </c>
      <c r="I66" s="354">
        <f>40+40*12%</f>
        <v>44.8</v>
      </c>
      <c r="J66" s="349">
        <f t="shared" si="1"/>
        <v>1</v>
      </c>
      <c r="K66" s="350"/>
      <c r="L66" s="350"/>
      <c r="M66" s="350"/>
      <c r="N66" s="350"/>
      <c r="O66" s="350"/>
      <c r="P66" s="350"/>
      <c r="Q66" s="350"/>
      <c r="R66" s="350"/>
      <c r="S66" s="350"/>
      <c r="T66" s="350"/>
      <c r="U66" s="350"/>
      <c r="V66" s="350"/>
      <c r="W66" s="350"/>
      <c r="X66" s="350"/>
      <c r="Y66" s="350"/>
      <c r="Z66" s="350"/>
      <c r="AA66" s="350"/>
      <c r="AB66" s="350"/>
    </row>
    <row r="67" ht="22.5" customHeight="1">
      <c r="A67" s="343" t="s">
        <v>7707</v>
      </c>
      <c r="B67" s="344" t="s">
        <v>7719</v>
      </c>
      <c r="C67" s="344" t="s">
        <v>7709</v>
      </c>
      <c r="D67" s="344" t="s">
        <v>7719</v>
      </c>
      <c r="E67" s="344" t="s">
        <v>7720</v>
      </c>
      <c r="F67" s="351" t="s">
        <v>7715</v>
      </c>
      <c r="G67" s="355"/>
      <c r="H67" s="356"/>
      <c r="I67" s="348">
        <f>26.79+26.79*12%</f>
        <v>30.0048</v>
      </c>
      <c r="J67" s="349">
        <f t="shared" si="1"/>
        <v>1</v>
      </c>
      <c r="K67" s="350"/>
      <c r="L67" s="350"/>
      <c r="M67" s="350"/>
      <c r="N67" s="350"/>
      <c r="O67" s="350"/>
      <c r="P67" s="350"/>
      <c r="Q67" s="350"/>
      <c r="R67" s="350"/>
      <c r="S67" s="350"/>
      <c r="T67" s="350"/>
      <c r="U67" s="350"/>
      <c r="V67" s="350"/>
      <c r="W67" s="350"/>
      <c r="X67" s="350"/>
      <c r="Y67" s="350"/>
      <c r="Z67" s="350"/>
      <c r="AA67" s="350"/>
      <c r="AB67" s="350"/>
    </row>
    <row r="68" ht="22.5" customHeight="1">
      <c r="A68" s="343" t="s">
        <v>7707</v>
      </c>
      <c r="B68" s="344" t="s">
        <v>7721</v>
      </c>
      <c r="C68" s="344" t="s">
        <v>7709</v>
      </c>
      <c r="D68" s="344" t="s">
        <v>7721</v>
      </c>
      <c r="E68" s="344" t="s">
        <v>7722</v>
      </c>
      <c r="F68" s="351" t="s">
        <v>7711</v>
      </c>
      <c r="G68" s="355"/>
      <c r="H68" s="356"/>
      <c r="I68" s="348">
        <f>17.86+17.86*12%</f>
        <v>20.0032</v>
      </c>
      <c r="J68" s="349">
        <f t="shared" si="1"/>
        <v>1</v>
      </c>
      <c r="K68" s="350"/>
      <c r="L68" s="350"/>
      <c r="M68" s="350"/>
      <c r="N68" s="350"/>
      <c r="O68" s="350"/>
      <c r="P68" s="350"/>
      <c r="Q68" s="350"/>
      <c r="R68" s="350"/>
      <c r="S68" s="350"/>
      <c r="T68" s="350"/>
      <c r="U68" s="350"/>
      <c r="V68" s="350"/>
      <c r="W68" s="350"/>
      <c r="X68" s="350"/>
      <c r="Y68" s="350"/>
      <c r="Z68" s="350"/>
      <c r="AA68" s="350"/>
      <c r="AB68" s="350"/>
    </row>
    <row r="69" ht="22.5" customHeight="1">
      <c r="A69" s="343" t="s">
        <v>7707</v>
      </c>
      <c r="B69" s="344" t="s">
        <v>7723</v>
      </c>
      <c r="C69" s="344" t="s">
        <v>7709</v>
      </c>
      <c r="D69" s="344" t="s">
        <v>7723</v>
      </c>
      <c r="E69" s="344" t="s">
        <v>7724</v>
      </c>
      <c r="F69" s="351" t="s">
        <v>7715</v>
      </c>
      <c r="G69" s="352" t="s">
        <v>7725</v>
      </c>
      <c r="H69" s="353">
        <v>46811.0</v>
      </c>
      <c r="I69" s="354">
        <f>17.68+17.68*12%</f>
        <v>19.8016</v>
      </c>
      <c r="J69" s="349">
        <f t="shared" si="1"/>
        <v>1</v>
      </c>
      <c r="K69" s="350"/>
      <c r="L69" s="350"/>
      <c r="M69" s="350"/>
      <c r="N69" s="350"/>
      <c r="O69" s="350"/>
      <c r="P69" s="350"/>
      <c r="Q69" s="350"/>
      <c r="R69" s="350"/>
      <c r="S69" s="350"/>
      <c r="T69" s="350"/>
      <c r="U69" s="350"/>
      <c r="V69" s="350"/>
      <c r="W69" s="350"/>
      <c r="X69" s="350"/>
      <c r="Y69" s="350"/>
      <c r="Z69" s="350"/>
      <c r="AA69" s="350"/>
      <c r="AB69" s="350"/>
    </row>
    <row r="70" ht="22.5" customHeight="1">
      <c r="A70" s="343" t="s">
        <v>7707</v>
      </c>
      <c r="B70" s="344" t="s">
        <v>7726</v>
      </c>
      <c r="C70" s="344" t="s">
        <v>7727</v>
      </c>
      <c r="D70" s="344" t="s">
        <v>7726</v>
      </c>
      <c r="E70" s="344" t="s">
        <v>7728</v>
      </c>
      <c r="F70" s="351" t="s">
        <v>7711</v>
      </c>
      <c r="G70" s="355"/>
      <c r="H70" s="356"/>
      <c r="I70" s="348"/>
      <c r="J70" s="349">
        <f t="shared" si="1"/>
        <v>1</v>
      </c>
      <c r="K70" s="350"/>
      <c r="L70" s="350"/>
      <c r="M70" s="350"/>
      <c r="N70" s="350"/>
      <c r="O70" s="350"/>
      <c r="P70" s="350"/>
      <c r="Q70" s="350"/>
      <c r="R70" s="350"/>
      <c r="S70" s="350"/>
      <c r="T70" s="350"/>
      <c r="U70" s="350"/>
      <c r="V70" s="350"/>
      <c r="W70" s="350"/>
      <c r="X70" s="350"/>
      <c r="Y70" s="350"/>
      <c r="Z70" s="350"/>
      <c r="AA70" s="350"/>
      <c r="AB70" s="350"/>
    </row>
    <row r="71" ht="22.5" customHeight="1">
      <c r="A71" s="343" t="s">
        <v>7729</v>
      </c>
      <c r="B71" s="344" t="s">
        <v>7730</v>
      </c>
      <c r="C71" s="344" t="s">
        <v>983</v>
      </c>
      <c r="D71" s="344" t="s">
        <v>7730</v>
      </c>
      <c r="E71" s="344" t="s">
        <v>7731</v>
      </c>
      <c r="F71" s="351" t="s">
        <v>7732</v>
      </c>
      <c r="G71" s="355"/>
      <c r="H71" s="353">
        <v>46054.0</v>
      </c>
      <c r="I71" s="354">
        <f>31.25+31.25*12%</f>
        <v>35</v>
      </c>
      <c r="J71" s="349">
        <f t="shared" si="1"/>
        <v>1</v>
      </c>
      <c r="K71" s="350"/>
      <c r="L71" s="350"/>
      <c r="M71" s="350"/>
      <c r="N71" s="350"/>
      <c r="O71" s="350"/>
      <c r="P71" s="350"/>
      <c r="Q71" s="350"/>
      <c r="R71" s="350"/>
      <c r="S71" s="350"/>
      <c r="T71" s="350"/>
      <c r="U71" s="350"/>
      <c r="V71" s="350"/>
      <c r="W71" s="350"/>
      <c r="X71" s="350"/>
      <c r="Y71" s="350"/>
      <c r="Z71" s="350"/>
      <c r="AA71" s="350"/>
      <c r="AB71" s="350"/>
    </row>
    <row r="72" ht="22.5" customHeight="1">
      <c r="A72" s="343" t="s">
        <v>7729</v>
      </c>
      <c r="B72" s="344" t="s">
        <v>7733</v>
      </c>
      <c r="C72" s="357" t="s">
        <v>840</v>
      </c>
      <c r="D72" s="344" t="s">
        <v>7733</v>
      </c>
      <c r="E72" s="357" t="s">
        <v>7734</v>
      </c>
      <c r="F72" s="357" t="s">
        <v>7735</v>
      </c>
      <c r="G72" s="365" t="s">
        <v>7736</v>
      </c>
      <c r="H72" s="366">
        <v>46352.0</v>
      </c>
      <c r="I72" s="367">
        <f>17.86+17.86*12%</f>
        <v>20.0032</v>
      </c>
      <c r="J72" s="349">
        <f t="shared" si="1"/>
        <v>1</v>
      </c>
      <c r="K72" s="350"/>
      <c r="L72" s="350"/>
      <c r="M72" s="350"/>
      <c r="N72" s="350"/>
      <c r="O72" s="350"/>
      <c r="P72" s="350"/>
      <c r="Q72" s="350"/>
      <c r="R72" s="350"/>
      <c r="S72" s="350"/>
      <c r="T72" s="350"/>
      <c r="U72" s="350"/>
      <c r="V72" s="350"/>
      <c r="W72" s="350"/>
      <c r="X72" s="350"/>
      <c r="Y72" s="350"/>
      <c r="Z72" s="350"/>
      <c r="AA72" s="350"/>
      <c r="AB72" s="350"/>
    </row>
    <row r="73" ht="22.5" customHeight="1">
      <c r="A73" s="343" t="s">
        <v>7729</v>
      </c>
      <c r="B73" s="344" t="s">
        <v>7737</v>
      </c>
      <c r="C73" s="344" t="s">
        <v>840</v>
      </c>
      <c r="D73" s="344" t="s">
        <v>7737</v>
      </c>
      <c r="E73" s="344" t="s">
        <v>7738</v>
      </c>
      <c r="F73" s="351" t="s">
        <v>7739</v>
      </c>
      <c r="G73" s="355"/>
      <c r="H73" s="356"/>
      <c r="I73" s="354">
        <v>4.23</v>
      </c>
      <c r="J73" s="349">
        <f t="shared" si="1"/>
        <v>1</v>
      </c>
      <c r="K73" s="350"/>
      <c r="L73" s="350"/>
      <c r="M73" s="350"/>
      <c r="N73" s="350"/>
      <c r="O73" s="350"/>
      <c r="P73" s="350"/>
      <c r="Q73" s="350"/>
      <c r="R73" s="350"/>
      <c r="S73" s="350"/>
      <c r="T73" s="350"/>
      <c r="U73" s="350"/>
      <c r="V73" s="350"/>
      <c r="W73" s="350"/>
      <c r="X73" s="350"/>
      <c r="Y73" s="350"/>
      <c r="Z73" s="350"/>
      <c r="AA73" s="350"/>
      <c r="AB73" s="350"/>
    </row>
    <row r="74" ht="22.5" customHeight="1">
      <c r="A74" s="343" t="s">
        <v>7729</v>
      </c>
      <c r="B74" s="344" t="s">
        <v>7740</v>
      </c>
      <c r="C74" s="344" t="s">
        <v>7741</v>
      </c>
      <c r="D74" s="344" t="s">
        <v>7740</v>
      </c>
      <c r="E74" s="344" t="s">
        <v>7742</v>
      </c>
      <c r="F74" s="422"/>
      <c r="G74" s="355"/>
      <c r="H74" s="356"/>
      <c r="I74" s="348"/>
      <c r="J74" s="349">
        <f t="shared" si="1"/>
        <v>1</v>
      </c>
      <c r="K74" s="350"/>
      <c r="L74" s="350"/>
      <c r="M74" s="350"/>
      <c r="N74" s="350"/>
      <c r="O74" s="350"/>
      <c r="P74" s="350"/>
      <c r="Q74" s="350"/>
      <c r="R74" s="350"/>
      <c r="S74" s="350"/>
      <c r="T74" s="350"/>
      <c r="U74" s="350"/>
      <c r="V74" s="350"/>
      <c r="W74" s="350"/>
      <c r="X74" s="350"/>
      <c r="Y74" s="350"/>
      <c r="Z74" s="350"/>
      <c r="AA74" s="350"/>
      <c r="AB74" s="350"/>
    </row>
    <row r="75" ht="22.5" customHeight="1">
      <c r="A75" s="343" t="s">
        <v>7729</v>
      </c>
      <c r="B75" s="344" t="s">
        <v>7743</v>
      </c>
      <c r="C75" s="344" t="s">
        <v>256</v>
      </c>
      <c r="D75" s="344" t="s">
        <v>7743</v>
      </c>
      <c r="E75" s="344" t="s">
        <v>7744</v>
      </c>
      <c r="F75" s="351" t="s">
        <v>7729</v>
      </c>
      <c r="G75" s="352" t="s">
        <v>7745</v>
      </c>
      <c r="H75" s="353">
        <v>46504.0</v>
      </c>
      <c r="I75" s="354">
        <f>44.75+44.75*12%</f>
        <v>50.12</v>
      </c>
      <c r="J75" s="349">
        <f t="shared" si="1"/>
        <v>1</v>
      </c>
      <c r="K75" s="350"/>
      <c r="L75" s="350"/>
      <c r="M75" s="350"/>
      <c r="N75" s="350"/>
      <c r="O75" s="350"/>
      <c r="P75" s="350"/>
      <c r="Q75" s="350"/>
      <c r="R75" s="350"/>
      <c r="S75" s="350"/>
      <c r="T75" s="350"/>
      <c r="U75" s="350"/>
      <c r="V75" s="350"/>
      <c r="W75" s="350"/>
      <c r="X75" s="350"/>
      <c r="Y75" s="350"/>
      <c r="Z75" s="350"/>
      <c r="AA75" s="350"/>
      <c r="AB75" s="350"/>
    </row>
    <row r="76" ht="22.5" customHeight="1">
      <c r="A76" s="343" t="s">
        <v>7729</v>
      </c>
      <c r="B76" s="344" t="s">
        <v>7746</v>
      </c>
      <c r="C76" s="344" t="s">
        <v>256</v>
      </c>
      <c r="D76" s="344" t="s">
        <v>7746</v>
      </c>
      <c r="E76" s="344" t="s">
        <v>7747</v>
      </c>
      <c r="F76" s="351" t="s">
        <v>7729</v>
      </c>
      <c r="G76" s="355"/>
      <c r="H76" s="356"/>
      <c r="I76" s="348">
        <f>95.24+95.24*12%</f>
        <v>106.6688</v>
      </c>
      <c r="J76" s="349">
        <f t="shared" si="1"/>
        <v>1</v>
      </c>
      <c r="K76" s="350"/>
      <c r="L76" s="350"/>
      <c r="M76" s="350"/>
      <c r="N76" s="350"/>
      <c r="O76" s="350"/>
      <c r="P76" s="350"/>
      <c r="Q76" s="350"/>
      <c r="R76" s="350"/>
      <c r="S76" s="350"/>
      <c r="T76" s="350"/>
      <c r="U76" s="350"/>
      <c r="V76" s="350"/>
      <c r="W76" s="350"/>
      <c r="X76" s="350"/>
      <c r="Y76" s="350"/>
      <c r="Z76" s="350"/>
      <c r="AA76" s="350"/>
      <c r="AB76" s="350"/>
    </row>
    <row r="77" ht="22.5" customHeight="1">
      <c r="A77" s="343" t="s">
        <v>7729</v>
      </c>
      <c r="B77" s="344" t="s">
        <v>7748</v>
      </c>
      <c r="C77" s="344" t="s">
        <v>256</v>
      </c>
      <c r="D77" s="344" t="s">
        <v>7748</v>
      </c>
      <c r="E77" s="344" t="s">
        <v>7749</v>
      </c>
      <c r="F77" s="351" t="s">
        <v>7729</v>
      </c>
      <c r="G77" s="355"/>
      <c r="H77" s="356"/>
      <c r="I77" s="348"/>
      <c r="J77" s="349">
        <f t="shared" si="1"/>
        <v>1</v>
      </c>
      <c r="K77" s="350"/>
      <c r="L77" s="350"/>
      <c r="M77" s="350"/>
      <c r="N77" s="350"/>
      <c r="O77" s="350"/>
      <c r="P77" s="350"/>
      <c r="Q77" s="350"/>
      <c r="R77" s="350"/>
      <c r="S77" s="350"/>
      <c r="T77" s="350"/>
      <c r="U77" s="350"/>
      <c r="V77" s="350"/>
      <c r="W77" s="350"/>
      <c r="X77" s="350"/>
      <c r="Y77" s="350"/>
      <c r="Z77" s="350"/>
      <c r="AA77" s="350"/>
      <c r="AB77" s="350"/>
    </row>
    <row r="78" ht="22.5" customHeight="1">
      <c r="A78" s="343" t="s">
        <v>7729</v>
      </c>
      <c r="B78" s="344" t="s">
        <v>7750</v>
      </c>
      <c r="C78" s="344" t="s">
        <v>7751</v>
      </c>
      <c r="D78" s="344" t="s">
        <v>7750</v>
      </c>
      <c r="E78" s="344" t="s">
        <v>7752</v>
      </c>
      <c r="F78" s="351" t="s">
        <v>7753</v>
      </c>
      <c r="G78" s="352" t="s">
        <v>7754</v>
      </c>
      <c r="H78" s="353">
        <v>46473.0</v>
      </c>
      <c r="I78" s="354">
        <v>12.59</v>
      </c>
      <c r="J78" s="349">
        <f t="shared" si="1"/>
        <v>1</v>
      </c>
      <c r="K78" s="350"/>
      <c r="L78" s="350"/>
      <c r="M78" s="350"/>
      <c r="N78" s="350"/>
      <c r="O78" s="350"/>
      <c r="P78" s="350"/>
      <c r="Q78" s="350"/>
      <c r="R78" s="350"/>
      <c r="S78" s="350"/>
      <c r="T78" s="350"/>
      <c r="U78" s="350"/>
      <c r="V78" s="350"/>
      <c r="W78" s="350"/>
      <c r="X78" s="350"/>
      <c r="Y78" s="350"/>
      <c r="Z78" s="350"/>
      <c r="AA78" s="350"/>
      <c r="AB78" s="350"/>
    </row>
    <row r="79" ht="22.5" customHeight="1">
      <c r="A79" s="343" t="s">
        <v>7729</v>
      </c>
      <c r="B79" s="344" t="s">
        <v>7755</v>
      </c>
      <c r="C79" s="344" t="s">
        <v>7751</v>
      </c>
      <c r="D79" s="344" t="s">
        <v>7755</v>
      </c>
      <c r="E79" s="344" t="s">
        <v>7756</v>
      </c>
      <c r="F79" s="351" t="s">
        <v>7729</v>
      </c>
      <c r="G79" s="355"/>
      <c r="H79" s="356"/>
      <c r="I79" s="348">
        <f>4.76+4.76*12%</f>
        <v>5.3312</v>
      </c>
      <c r="J79" s="349">
        <f t="shared" si="1"/>
        <v>1</v>
      </c>
      <c r="K79" s="350"/>
      <c r="L79" s="350"/>
      <c r="M79" s="350"/>
      <c r="N79" s="350"/>
      <c r="O79" s="350"/>
      <c r="P79" s="350"/>
      <c r="Q79" s="350"/>
      <c r="R79" s="350"/>
      <c r="S79" s="350"/>
      <c r="T79" s="350"/>
      <c r="U79" s="350"/>
      <c r="V79" s="350"/>
      <c r="W79" s="350"/>
      <c r="X79" s="350"/>
      <c r="Y79" s="350"/>
      <c r="Z79" s="350"/>
      <c r="AA79" s="350"/>
      <c r="AB79" s="350"/>
    </row>
    <row r="80" ht="22.5" customHeight="1">
      <c r="A80" s="343" t="s">
        <v>7729</v>
      </c>
      <c r="B80" s="344" t="s">
        <v>7757</v>
      </c>
      <c r="C80" s="344" t="s">
        <v>82</v>
      </c>
      <c r="D80" s="344" t="s">
        <v>7757</v>
      </c>
      <c r="E80" s="344" t="s">
        <v>7758</v>
      </c>
      <c r="F80" s="351" t="s">
        <v>7729</v>
      </c>
      <c r="G80" s="355"/>
      <c r="H80" s="356"/>
      <c r="I80" s="348"/>
      <c r="J80" s="349">
        <f t="shared" si="1"/>
        <v>1</v>
      </c>
      <c r="K80" s="350"/>
      <c r="L80" s="350"/>
      <c r="M80" s="350"/>
      <c r="N80" s="350"/>
      <c r="O80" s="350"/>
      <c r="P80" s="350"/>
      <c r="Q80" s="350"/>
      <c r="R80" s="350"/>
      <c r="S80" s="350"/>
      <c r="T80" s="350"/>
      <c r="U80" s="350"/>
      <c r="V80" s="350"/>
      <c r="W80" s="350"/>
      <c r="X80" s="350"/>
      <c r="Y80" s="350"/>
      <c r="Z80" s="350"/>
      <c r="AA80" s="350"/>
      <c r="AB80" s="350"/>
    </row>
    <row r="81" ht="22.5" customHeight="1">
      <c r="A81" s="343" t="s">
        <v>7729</v>
      </c>
      <c r="B81" s="344" t="s">
        <v>7759</v>
      </c>
      <c r="C81" s="344" t="s">
        <v>82</v>
      </c>
      <c r="D81" s="344" t="s">
        <v>7759</v>
      </c>
      <c r="E81" s="344" t="s">
        <v>7760</v>
      </c>
      <c r="F81" s="351" t="s">
        <v>7729</v>
      </c>
      <c r="G81" s="355"/>
      <c r="H81" s="356"/>
      <c r="I81" s="348"/>
      <c r="J81" s="349">
        <f t="shared" si="1"/>
        <v>1</v>
      </c>
      <c r="K81" s="350"/>
      <c r="L81" s="350"/>
      <c r="M81" s="350"/>
      <c r="N81" s="350"/>
      <c r="O81" s="350"/>
      <c r="P81" s="350"/>
      <c r="Q81" s="350"/>
      <c r="R81" s="350"/>
      <c r="S81" s="350"/>
      <c r="T81" s="350"/>
      <c r="U81" s="350"/>
      <c r="V81" s="350"/>
      <c r="W81" s="350"/>
      <c r="X81" s="350"/>
      <c r="Y81" s="350"/>
      <c r="Z81" s="350"/>
      <c r="AA81" s="350"/>
      <c r="AB81" s="350"/>
    </row>
    <row r="82" ht="22.5" customHeight="1">
      <c r="A82" s="343" t="s">
        <v>7729</v>
      </c>
      <c r="B82" s="344" t="s">
        <v>7763</v>
      </c>
      <c r="C82" s="344" t="s">
        <v>479</v>
      </c>
      <c r="D82" s="344" t="s">
        <v>7763</v>
      </c>
      <c r="E82" s="344" t="s">
        <v>7764</v>
      </c>
      <c r="F82" s="351" t="s">
        <v>7729</v>
      </c>
      <c r="G82" s="352" t="s">
        <v>7765</v>
      </c>
      <c r="H82" s="353">
        <v>46504.0</v>
      </c>
      <c r="I82" s="354">
        <v>13.35</v>
      </c>
      <c r="J82" s="349">
        <f t="shared" si="1"/>
        <v>1</v>
      </c>
      <c r="K82" s="350"/>
      <c r="L82" s="350"/>
      <c r="M82" s="350"/>
      <c r="N82" s="350"/>
      <c r="O82" s="350"/>
      <c r="P82" s="350"/>
      <c r="Q82" s="350"/>
      <c r="R82" s="350"/>
      <c r="S82" s="350"/>
      <c r="T82" s="350"/>
      <c r="U82" s="350"/>
      <c r="V82" s="350"/>
      <c r="W82" s="350"/>
      <c r="X82" s="350"/>
      <c r="Y82" s="350"/>
      <c r="Z82" s="350"/>
      <c r="AA82" s="350"/>
      <c r="AB82" s="350"/>
    </row>
    <row r="83" ht="22.5" customHeight="1">
      <c r="A83" s="343" t="s">
        <v>7729</v>
      </c>
      <c r="B83" s="344" t="s">
        <v>7766</v>
      </c>
      <c r="C83" s="344" t="s">
        <v>1153</v>
      </c>
      <c r="D83" s="344" t="s">
        <v>7766</v>
      </c>
      <c r="E83" s="344" t="s">
        <v>7767</v>
      </c>
      <c r="F83" s="351" t="s">
        <v>7729</v>
      </c>
      <c r="G83" s="355"/>
      <c r="H83" s="356"/>
      <c r="I83" s="348"/>
      <c r="J83" s="349">
        <f t="shared" si="1"/>
        <v>1</v>
      </c>
      <c r="K83" s="350"/>
      <c r="L83" s="350"/>
      <c r="M83" s="350"/>
      <c r="N83" s="350"/>
      <c r="O83" s="350"/>
      <c r="P83" s="350"/>
      <c r="Q83" s="350"/>
      <c r="R83" s="350"/>
      <c r="S83" s="350"/>
      <c r="T83" s="350"/>
      <c r="U83" s="350"/>
      <c r="V83" s="350"/>
      <c r="W83" s="350"/>
      <c r="X83" s="350"/>
      <c r="Y83" s="350"/>
      <c r="Z83" s="350"/>
      <c r="AA83" s="350"/>
      <c r="AB83" s="350"/>
    </row>
    <row r="84" ht="22.5" customHeight="1">
      <c r="A84" s="343" t="s">
        <v>7729</v>
      </c>
      <c r="B84" s="344" t="s">
        <v>7768</v>
      </c>
      <c r="C84" s="344" t="s">
        <v>1153</v>
      </c>
      <c r="D84" s="344" t="s">
        <v>7768</v>
      </c>
      <c r="E84" s="344" t="s">
        <v>7769</v>
      </c>
      <c r="F84" s="351" t="s">
        <v>7729</v>
      </c>
      <c r="G84" s="355"/>
      <c r="H84" s="356"/>
      <c r="I84" s="348"/>
      <c r="J84" s="349">
        <f t="shared" si="1"/>
        <v>1</v>
      </c>
      <c r="K84" s="350"/>
      <c r="L84" s="350"/>
      <c r="M84" s="350"/>
      <c r="N84" s="350"/>
      <c r="O84" s="350"/>
      <c r="P84" s="350"/>
      <c r="Q84" s="350"/>
      <c r="R84" s="350"/>
      <c r="S84" s="350"/>
      <c r="T84" s="350"/>
      <c r="U84" s="350"/>
      <c r="V84" s="350"/>
      <c r="W84" s="350"/>
      <c r="X84" s="350"/>
      <c r="Y84" s="350"/>
      <c r="Z84" s="350"/>
      <c r="AA84" s="350"/>
      <c r="AB84" s="350"/>
    </row>
    <row r="85" ht="22.5" customHeight="1">
      <c r="A85" s="343" t="s">
        <v>7729</v>
      </c>
      <c r="B85" s="344" t="s">
        <v>7770</v>
      </c>
      <c r="C85" s="344" t="s">
        <v>7771</v>
      </c>
      <c r="D85" s="344" t="s">
        <v>7770</v>
      </c>
      <c r="E85" s="344" t="s">
        <v>7772</v>
      </c>
      <c r="F85" s="351" t="s">
        <v>7729</v>
      </c>
      <c r="G85" s="355"/>
      <c r="H85" s="356"/>
      <c r="I85" s="348"/>
      <c r="J85" s="349">
        <f t="shared" si="1"/>
        <v>1</v>
      </c>
      <c r="K85" s="350"/>
      <c r="L85" s="350"/>
      <c r="M85" s="350"/>
      <c r="N85" s="350"/>
      <c r="O85" s="350"/>
      <c r="P85" s="350"/>
      <c r="Q85" s="350"/>
      <c r="R85" s="350"/>
      <c r="S85" s="350"/>
      <c r="T85" s="350"/>
      <c r="U85" s="350"/>
      <c r="V85" s="350"/>
      <c r="W85" s="350"/>
      <c r="X85" s="350"/>
      <c r="Y85" s="350"/>
      <c r="Z85" s="350"/>
      <c r="AA85" s="350"/>
      <c r="AB85" s="350"/>
    </row>
    <row r="86" ht="22.5" customHeight="1">
      <c r="A86" s="343" t="s">
        <v>7729</v>
      </c>
      <c r="B86" s="344" t="s">
        <v>7773</v>
      </c>
      <c r="C86" s="344" t="s">
        <v>7774</v>
      </c>
      <c r="D86" s="344" t="s">
        <v>7773</v>
      </c>
      <c r="E86" s="344" t="s">
        <v>7775</v>
      </c>
      <c r="F86" s="351" t="s">
        <v>7729</v>
      </c>
      <c r="G86" s="352" t="s">
        <v>7776</v>
      </c>
      <c r="H86" s="353">
        <v>46657.0</v>
      </c>
      <c r="I86" s="354">
        <v>27.66</v>
      </c>
      <c r="J86" s="349">
        <f t="shared" si="1"/>
        <v>1</v>
      </c>
      <c r="K86" s="350"/>
      <c r="L86" s="350"/>
      <c r="M86" s="350"/>
      <c r="N86" s="350"/>
      <c r="O86" s="350"/>
      <c r="P86" s="350"/>
      <c r="Q86" s="350"/>
      <c r="R86" s="350"/>
      <c r="S86" s="350"/>
      <c r="T86" s="350"/>
      <c r="U86" s="350"/>
      <c r="V86" s="350"/>
      <c r="W86" s="350"/>
      <c r="X86" s="350"/>
      <c r="Y86" s="350"/>
      <c r="Z86" s="350"/>
      <c r="AA86" s="350"/>
      <c r="AB86" s="350"/>
    </row>
    <row r="87" ht="22.5" customHeight="1">
      <c r="A87" s="343" t="s">
        <v>7729</v>
      </c>
      <c r="B87" s="344" t="s">
        <v>7777</v>
      </c>
      <c r="C87" s="344" t="s">
        <v>7774</v>
      </c>
      <c r="D87" s="344" t="s">
        <v>7777</v>
      </c>
      <c r="E87" s="344" t="s">
        <v>7778</v>
      </c>
      <c r="F87" s="351" t="s">
        <v>7729</v>
      </c>
      <c r="G87" s="355"/>
      <c r="H87" s="356"/>
      <c r="I87" s="348"/>
      <c r="J87" s="349">
        <f t="shared" si="1"/>
        <v>1</v>
      </c>
      <c r="K87" s="350"/>
      <c r="L87" s="350"/>
      <c r="M87" s="350"/>
      <c r="N87" s="350"/>
      <c r="O87" s="350"/>
      <c r="P87" s="350"/>
      <c r="Q87" s="350"/>
      <c r="R87" s="350"/>
      <c r="S87" s="350"/>
      <c r="T87" s="350"/>
      <c r="U87" s="350"/>
      <c r="V87" s="350"/>
      <c r="W87" s="350"/>
      <c r="X87" s="350"/>
      <c r="Y87" s="350"/>
      <c r="Z87" s="350"/>
      <c r="AA87" s="350"/>
      <c r="AB87" s="350"/>
    </row>
    <row r="88" ht="22.5" customHeight="1">
      <c r="A88" s="343" t="s">
        <v>7729</v>
      </c>
      <c r="B88" s="344" t="s">
        <v>7779</v>
      </c>
      <c r="C88" s="344" t="s">
        <v>7780</v>
      </c>
      <c r="D88" s="344" t="s">
        <v>7779</v>
      </c>
      <c r="E88" s="344" t="s">
        <v>7781</v>
      </c>
      <c r="F88" s="351" t="s">
        <v>7779</v>
      </c>
      <c r="G88" s="355"/>
      <c r="H88" s="356"/>
      <c r="I88" s="348"/>
      <c r="J88" s="349">
        <f t="shared" si="1"/>
        <v>1</v>
      </c>
      <c r="K88" s="350"/>
      <c r="L88" s="350"/>
      <c r="M88" s="350"/>
      <c r="N88" s="350"/>
      <c r="O88" s="350"/>
      <c r="P88" s="350"/>
      <c r="Q88" s="350"/>
      <c r="R88" s="350"/>
      <c r="S88" s="350"/>
      <c r="T88" s="350"/>
      <c r="U88" s="350"/>
      <c r="V88" s="350"/>
      <c r="W88" s="350"/>
      <c r="X88" s="350"/>
      <c r="Y88" s="350"/>
      <c r="Z88" s="350"/>
      <c r="AA88" s="350"/>
      <c r="AB88" s="350"/>
    </row>
    <row r="89" ht="22.5" customHeight="1">
      <c r="A89" s="343" t="s">
        <v>7729</v>
      </c>
      <c r="B89" s="344" t="s">
        <v>7783</v>
      </c>
      <c r="C89" s="344" t="s">
        <v>7784</v>
      </c>
      <c r="D89" s="344" t="s">
        <v>7783</v>
      </c>
      <c r="E89" s="344" t="s">
        <v>7786</v>
      </c>
      <c r="F89" s="351" t="s">
        <v>7787</v>
      </c>
      <c r="G89" s="352" t="s">
        <v>7788</v>
      </c>
      <c r="H89" s="353">
        <v>46107.0</v>
      </c>
      <c r="I89" s="354">
        <f>200+200*12%</f>
        <v>224</v>
      </c>
      <c r="J89" s="349">
        <f t="shared" si="1"/>
        <v>1</v>
      </c>
      <c r="K89" s="350"/>
      <c r="L89" s="350"/>
      <c r="M89" s="350"/>
      <c r="N89" s="350"/>
      <c r="O89" s="350"/>
      <c r="P89" s="350"/>
      <c r="Q89" s="350"/>
      <c r="R89" s="350"/>
      <c r="S89" s="350"/>
      <c r="T89" s="350"/>
      <c r="U89" s="350"/>
      <c r="V89" s="350"/>
      <c r="W89" s="350"/>
      <c r="X89" s="350"/>
      <c r="Y89" s="350"/>
      <c r="Z89" s="350"/>
      <c r="AA89" s="350"/>
      <c r="AB89" s="350"/>
    </row>
    <row r="90" ht="22.5" customHeight="1">
      <c r="A90" s="343" t="s">
        <v>7729</v>
      </c>
      <c r="B90" s="344" t="s">
        <v>7789</v>
      </c>
      <c r="C90" s="344" t="s">
        <v>281</v>
      </c>
      <c r="D90" s="344" t="s">
        <v>7789</v>
      </c>
      <c r="E90" s="344" t="s">
        <v>7790</v>
      </c>
      <c r="F90" s="351" t="s">
        <v>7729</v>
      </c>
      <c r="G90" s="352" t="s">
        <v>7791</v>
      </c>
      <c r="H90" s="353">
        <v>46780.0</v>
      </c>
      <c r="I90" s="354">
        <v>10.55</v>
      </c>
      <c r="J90" s="349">
        <f t="shared" si="1"/>
        <v>1</v>
      </c>
      <c r="K90" s="350"/>
      <c r="L90" s="350"/>
      <c r="M90" s="350"/>
      <c r="N90" s="350"/>
      <c r="O90" s="350"/>
      <c r="P90" s="350"/>
      <c r="Q90" s="350"/>
      <c r="R90" s="350"/>
      <c r="S90" s="350"/>
      <c r="T90" s="350"/>
      <c r="U90" s="350"/>
      <c r="V90" s="350"/>
      <c r="W90" s="350"/>
      <c r="X90" s="350"/>
      <c r="Y90" s="350"/>
      <c r="Z90" s="350"/>
      <c r="AA90" s="350"/>
      <c r="AB90" s="350"/>
    </row>
    <row r="91" ht="22.5" customHeight="1">
      <c r="A91" s="343" t="s">
        <v>7729</v>
      </c>
      <c r="B91" s="344" t="s">
        <v>7792</v>
      </c>
      <c r="C91" s="344" t="s">
        <v>281</v>
      </c>
      <c r="D91" s="344" t="s">
        <v>7792</v>
      </c>
      <c r="E91" s="344" t="s">
        <v>7793</v>
      </c>
      <c r="F91" s="351" t="s">
        <v>7729</v>
      </c>
      <c r="G91" s="355"/>
      <c r="H91" s="356"/>
      <c r="I91" s="348"/>
      <c r="J91" s="349">
        <f t="shared" si="1"/>
        <v>1</v>
      </c>
      <c r="K91" s="350"/>
      <c r="L91" s="350"/>
      <c r="M91" s="350"/>
      <c r="N91" s="350"/>
      <c r="O91" s="350"/>
      <c r="P91" s="350"/>
      <c r="Q91" s="350"/>
      <c r="R91" s="350"/>
      <c r="S91" s="350"/>
      <c r="T91" s="350"/>
      <c r="U91" s="350"/>
      <c r="V91" s="350"/>
      <c r="W91" s="350"/>
      <c r="X91" s="350"/>
      <c r="Y91" s="350"/>
      <c r="Z91" s="350"/>
      <c r="AA91" s="350"/>
      <c r="AB91" s="350"/>
    </row>
    <row r="92" ht="22.5" customHeight="1">
      <c r="A92" s="343" t="s">
        <v>7729</v>
      </c>
      <c r="B92" s="344" t="s">
        <v>7794</v>
      </c>
      <c r="C92" s="344" t="s">
        <v>266</v>
      </c>
      <c r="D92" s="344" t="s">
        <v>7794</v>
      </c>
      <c r="E92" s="344" t="s">
        <v>7795</v>
      </c>
      <c r="F92" s="351" t="s">
        <v>7796</v>
      </c>
      <c r="G92" s="355"/>
      <c r="H92" s="356"/>
      <c r="I92" s="348"/>
      <c r="J92" s="349">
        <f t="shared" si="1"/>
        <v>1</v>
      </c>
      <c r="K92" s="350"/>
      <c r="L92" s="350"/>
      <c r="M92" s="350"/>
      <c r="N92" s="350"/>
      <c r="O92" s="350"/>
      <c r="P92" s="350"/>
      <c r="Q92" s="350"/>
      <c r="R92" s="350"/>
      <c r="S92" s="350"/>
      <c r="T92" s="350"/>
      <c r="U92" s="350"/>
      <c r="V92" s="350"/>
      <c r="W92" s="350"/>
      <c r="X92" s="350"/>
      <c r="Y92" s="350"/>
      <c r="Z92" s="350"/>
      <c r="AA92" s="350"/>
      <c r="AB92" s="350"/>
    </row>
    <row r="93" ht="22.5" customHeight="1">
      <c r="A93" s="343" t="s">
        <v>7729</v>
      </c>
      <c r="B93" s="344" t="s">
        <v>7797</v>
      </c>
      <c r="C93" s="344" t="s">
        <v>7522</v>
      </c>
      <c r="D93" s="344" t="s">
        <v>7797</v>
      </c>
      <c r="E93" s="344" t="s">
        <v>7798</v>
      </c>
      <c r="F93" s="351" t="s">
        <v>7729</v>
      </c>
      <c r="G93" s="352" t="s">
        <v>7799</v>
      </c>
      <c r="H93" s="353">
        <v>47024.0</v>
      </c>
      <c r="I93" s="354">
        <f>26.79+26.79*12%</f>
        <v>30.0048</v>
      </c>
      <c r="J93" s="349">
        <f t="shared" si="1"/>
        <v>1</v>
      </c>
      <c r="K93" s="350"/>
      <c r="L93" s="350"/>
      <c r="M93" s="350"/>
      <c r="N93" s="350"/>
      <c r="O93" s="350"/>
      <c r="P93" s="350"/>
      <c r="Q93" s="350"/>
      <c r="R93" s="350"/>
      <c r="S93" s="350"/>
      <c r="T93" s="350"/>
      <c r="U93" s="350"/>
      <c r="V93" s="350"/>
      <c r="W93" s="350"/>
      <c r="X93" s="350"/>
      <c r="Y93" s="350"/>
      <c r="Z93" s="350"/>
      <c r="AA93" s="350"/>
      <c r="AB93" s="350"/>
    </row>
    <row r="94" ht="22.5" customHeight="1">
      <c r="A94" s="343" t="s">
        <v>7729</v>
      </c>
      <c r="B94" s="344" t="s">
        <v>7800</v>
      </c>
      <c r="C94" s="344" t="s">
        <v>759</v>
      </c>
      <c r="D94" s="344" t="s">
        <v>7800</v>
      </c>
      <c r="E94" s="344" t="s">
        <v>7801</v>
      </c>
      <c r="F94" s="351" t="s">
        <v>7729</v>
      </c>
      <c r="G94" s="355"/>
      <c r="H94" s="356"/>
      <c r="I94" s="348"/>
      <c r="J94" s="349">
        <f t="shared" si="1"/>
        <v>1</v>
      </c>
      <c r="K94" s="350"/>
      <c r="L94" s="350"/>
      <c r="M94" s="350"/>
      <c r="N94" s="350"/>
      <c r="O94" s="350"/>
      <c r="P94" s="350"/>
      <c r="Q94" s="350"/>
      <c r="R94" s="350"/>
      <c r="S94" s="350"/>
      <c r="T94" s="350"/>
      <c r="U94" s="350"/>
      <c r="V94" s="350"/>
      <c r="W94" s="350"/>
      <c r="X94" s="350"/>
      <c r="Y94" s="350"/>
      <c r="Z94" s="350"/>
      <c r="AA94" s="350"/>
      <c r="AB94" s="350"/>
    </row>
    <row r="95" ht="22.5" customHeight="1">
      <c r="A95" s="343" t="s">
        <v>7729</v>
      </c>
      <c r="B95" s="344" t="s">
        <v>7802</v>
      </c>
      <c r="C95" s="344" t="s">
        <v>759</v>
      </c>
      <c r="D95" s="344" t="s">
        <v>7802</v>
      </c>
      <c r="E95" s="344" t="s">
        <v>7803</v>
      </c>
      <c r="F95" s="351" t="s">
        <v>7729</v>
      </c>
      <c r="G95" s="355"/>
      <c r="H95" s="356"/>
      <c r="I95" s="348">
        <f>33.33+33.33*12%</f>
        <v>37.3296</v>
      </c>
      <c r="J95" s="349">
        <f t="shared" si="1"/>
        <v>1</v>
      </c>
      <c r="K95" s="350"/>
      <c r="L95" s="350"/>
      <c r="M95" s="350"/>
      <c r="N95" s="350"/>
      <c r="O95" s="350"/>
      <c r="P95" s="350"/>
      <c r="Q95" s="350"/>
      <c r="R95" s="350"/>
      <c r="S95" s="350"/>
      <c r="T95" s="350"/>
      <c r="U95" s="350"/>
      <c r="V95" s="350"/>
      <c r="W95" s="350"/>
      <c r="X95" s="350"/>
      <c r="Y95" s="350"/>
      <c r="Z95" s="350"/>
      <c r="AA95" s="350"/>
      <c r="AB95" s="350"/>
    </row>
    <row r="96" ht="22.5" customHeight="1">
      <c r="A96" s="343" t="s">
        <v>7729</v>
      </c>
      <c r="B96" s="344" t="s">
        <v>7804</v>
      </c>
      <c r="C96" s="344" t="s">
        <v>759</v>
      </c>
      <c r="D96" s="344" t="s">
        <v>7804</v>
      </c>
      <c r="E96" s="344" t="s">
        <v>7805</v>
      </c>
      <c r="F96" s="351" t="s">
        <v>7804</v>
      </c>
      <c r="G96" s="355"/>
      <c r="H96" s="356"/>
      <c r="I96" s="354">
        <v>10.0</v>
      </c>
      <c r="J96" s="349">
        <f t="shared" si="1"/>
        <v>1</v>
      </c>
      <c r="K96" s="350"/>
      <c r="L96" s="350"/>
      <c r="M96" s="350"/>
      <c r="N96" s="350"/>
      <c r="O96" s="350"/>
      <c r="P96" s="350"/>
      <c r="Q96" s="350"/>
      <c r="R96" s="350"/>
      <c r="S96" s="350"/>
      <c r="T96" s="350"/>
      <c r="U96" s="350"/>
      <c r="V96" s="350"/>
      <c r="W96" s="350"/>
      <c r="X96" s="350"/>
      <c r="Y96" s="350"/>
      <c r="Z96" s="350"/>
      <c r="AA96" s="350"/>
      <c r="AB96" s="350"/>
    </row>
    <row r="97" ht="22.5" customHeight="1">
      <c r="A97" s="343" t="s">
        <v>7729</v>
      </c>
      <c r="B97" s="344" t="s">
        <v>7806</v>
      </c>
      <c r="C97" s="344" t="s">
        <v>723</v>
      </c>
      <c r="D97" s="344" t="s">
        <v>7806</v>
      </c>
      <c r="E97" s="344" t="s">
        <v>7807</v>
      </c>
      <c r="F97" s="351" t="s">
        <v>7729</v>
      </c>
      <c r="G97" s="355"/>
      <c r="H97" s="356"/>
      <c r="I97" s="348">
        <f>13.9+13.9*12%</f>
        <v>15.568</v>
      </c>
      <c r="J97" s="349">
        <f t="shared" si="1"/>
        <v>1</v>
      </c>
      <c r="K97" s="350"/>
      <c r="L97" s="350"/>
      <c r="M97" s="350"/>
      <c r="N97" s="350"/>
      <c r="O97" s="350"/>
      <c r="P97" s="350"/>
      <c r="Q97" s="350"/>
      <c r="R97" s="350"/>
      <c r="S97" s="350"/>
      <c r="T97" s="350"/>
      <c r="U97" s="350"/>
      <c r="V97" s="350"/>
      <c r="W97" s="350"/>
      <c r="X97" s="350"/>
      <c r="Y97" s="350"/>
      <c r="Z97" s="350"/>
      <c r="AA97" s="350"/>
      <c r="AB97" s="350"/>
    </row>
    <row r="98" ht="22.5" customHeight="1">
      <c r="A98" s="343" t="s">
        <v>7729</v>
      </c>
      <c r="B98" s="344" t="s">
        <v>7808</v>
      </c>
      <c r="C98" s="344" t="s">
        <v>550</v>
      </c>
      <c r="D98" s="344" t="s">
        <v>7808</v>
      </c>
      <c r="E98" s="344" t="s">
        <v>7809</v>
      </c>
      <c r="F98" s="351" t="s">
        <v>7729</v>
      </c>
      <c r="G98" s="352" t="s">
        <v>7810</v>
      </c>
      <c r="H98" s="353">
        <v>46079.0</v>
      </c>
      <c r="I98" s="354">
        <v>30.25</v>
      </c>
      <c r="J98" s="349">
        <f t="shared" si="1"/>
        <v>1</v>
      </c>
      <c r="K98" s="350"/>
      <c r="L98" s="350"/>
      <c r="M98" s="350"/>
      <c r="N98" s="350"/>
      <c r="O98" s="350"/>
      <c r="P98" s="350"/>
      <c r="Q98" s="350"/>
      <c r="R98" s="350"/>
      <c r="S98" s="350"/>
      <c r="T98" s="350"/>
      <c r="U98" s="350"/>
      <c r="V98" s="350"/>
      <c r="W98" s="350"/>
      <c r="X98" s="350"/>
      <c r="Y98" s="350"/>
      <c r="Z98" s="350"/>
      <c r="AA98" s="350"/>
      <c r="AB98" s="350"/>
    </row>
    <row r="99" ht="22.5" customHeight="1">
      <c r="A99" s="343" t="s">
        <v>7811</v>
      </c>
      <c r="B99" s="344" t="s">
        <v>7812</v>
      </c>
      <c r="C99" s="344" t="s">
        <v>7468</v>
      </c>
      <c r="D99" s="344" t="s">
        <v>7812</v>
      </c>
      <c r="E99" s="344" t="s">
        <v>7813</v>
      </c>
      <c r="F99" s="351" t="s">
        <v>7814</v>
      </c>
      <c r="G99" s="355"/>
      <c r="H99" s="356"/>
      <c r="I99" s="348">
        <f>178.57+178.57*12%</f>
        <v>199.9984</v>
      </c>
      <c r="J99" s="349">
        <f t="shared" si="1"/>
        <v>1</v>
      </c>
      <c r="K99" s="350"/>
      <c r="L99" s="350"/>
      <c r="M99" s="350"/>
      <c r="N99" s="350"/>
      <c r="O99" s="350"/>
      <c r="P99" s="350"/>
      <c r="Q99" s="350"/>
      <c r="R99" s="350"/>
      <c r="S99" s="350"/>
      <c r="T99" s="350"/>
      <c r="U99" s="350"/>
      <c r="V99" s="350"/>
      <c r="W99" s="350"/>
      <c r="X99" s="350"/>
      <c r="Y99" s="350"/>
      <c r="Z99" s="350"/>
      <c r="AA99" s="350"/>
      <c r="AB99" s="350"/>
    </row>
    <row r="100" ht="22.5" customHeight="1">
      <c r="A100" s="343" t="s">
        <v>7815</v>
      </c>
      <c r="B100" s="344" t="s">
        <v>7816</v>
      </c>
      <c r="C100" s="344" t="s">
        <v>442</v>
      </c>
      <c r="D100" s="344" t="s">
        <v>7816</v>
      </c>
      <c r="E100" s="344" t="s">
        <v>7817</v>
      </c>
      <c r="F100" s="351" t="s">
        <v>7818</v>
      </c>
      <c r="G100" s="352" t="s">
        <v>7819</v>
      </c>
      <c r="H100" s="353">
        <v>46352.0</v>
      </c>
      <c r="I100" s="354"/>
      <c r="J100" s="349">
        <f t="shared" si="1"/>
        <v>1</v>
      </c>
      <c r="K100" s="350"/>
      <c r="L100" s="350"/>
      <c r="M100" s="350"/>
      <c r="N100" s="350"/>
      <c r="O100" s="350"/>
      <c r="P100" s="350"/>
      <c r="Q100" s="350"/>
      <c r="R100" s="350"/>
      <c r="S100" s="350"/>
      <c r="T100" s="350"/>
      <c r="U100" s="350"/>
      <c r="V100" s="350"/>
      <c r="W100" s="350"/>
      <c r="X100" s="350"/>
      <c r="Y100" s="350"/>
      <c r="Z100" s="350"/>
      <c r="AA100" s="350"/>
      <c r="AB100" s="350"/>
    </row>
    <row r="101" ht="22.5" customHeight="1">
      <c r="A101" s="343" t="s">
        <v>7815</v>
      </c>
      <c r="B101" s="344" t="s">
        <v>7820</v>
      </c>
      <c r="C101" s="344" t="s">
        <v>248</v>
      </c>
      <c r="D101" s="344" t="s">
        <v>7820</v>
      </c>
      <c r="E101" s="344" t="s">
        <v>7821</v>
      </c>
      <c r="F101" s="351" t="s">
        <v>7498</v>
      </c>
      <c r="G101" s="352" t="s">
        <v>7822</v>
      </c>
      <c r="H101" s="353">
        <v>46260.0</v>
      </c>
      <c r="I101" s="354">
        <f>55.08+55.08*18%</f>
        <v>64.9944</v>
      </c>
      <c r="J101" s="349">
        <f t="shared" si="1"/>
        <v>1</v>
      </c>
      <c r="K101" s="350"/>
      <c r="L101" s="350"/>
      <c r="M101" s="350"/>
      <c r="N101" s="350"/>
      <c r="O101" s="350"/>
      <c r="P101" s="350"/>
      <c r="Q101" s="350"/>
      <c r="R101" s="350"/>
      <c r="S101" s="350"/>
      <c r="T101" s="350"/>
      <c r="U101" s="350"/>
      <c r="V101" s="350"/>
      <c r="W101" s="350"/>
      <c r="X101" s="350"/>
      <c r="Y101" s="350"/>
      <c r="Z101" s="350"/>
      <c r="AA101" s="350"/>
      <c r="AB101" s="350"/>
    </row>
    <row r="102" ht="22.5" customHeight="1">
      <c r="A102" s="343" t="s">
        <v>7823</v>
      </c>
      <c r="B102" s="344" t="s">
        <v>7824</v>
      </c>
      <c r="C102" s="344" t="s">
        <v>7825</v>
      </c>
      <c r="D102" s="344" t="s">
        <v>7824</v>
      </c>
      <c r="E102" s="344" t="s">
        <v>7826</v>
      </c>
      <c r="F102" s="351" t="s">
        <v>7823</v>
      </c>
      <c r="G102" s="352" t="s">
        <v>7827</v>
      </c>
      <c r="H102" s="353">
        <v>46291.0</v>
      </c>
      <c r="I102" s="354">
        <f>17.86+17.86*12%</f>
        <v>20.0032</v>
      </c>
      <c r="J102" s="349">
        <f t="shared" si="1"/>
        <v>1</v>
      </c>
      <c r="K102" s="350"/>
      <c r="L102" s="350"/>
      <c r="M102" s="350"/>
      <c r="N102" s="350"/>
      <c r="O102" s="350"/>
      <c r="P102" s="350"/>
      <c r="Q102" s="350"/>
      <c r="R102" s="350"/>
      <c r="S102" s="350"/>
      <c r="T102" s="350"/>
      <c r="U102" s="350"/>
      <c r="V102" s="350"/>
      <c r="W102" s="350"/>
      <c r="X102" s="350"/>
      <c r="Y102" s="350"/>
      <c r="Z102" s="350"/>
      <c r="AA102" s="350"/>
      <c r="AB102" s="350"/>
    </row>
    <row r="103" ht="22.5" customHeight="1">
      <c r="A103" s="343" t="s">
        <v>7060</v>
      </c>
      <c r="B103" s="344" t="s">
        <v>7828</v>
      </c>
      <c r="C103" s="344" t="s">
        <v>4721</v>
      </c>
      <c r="D103" s="344" t="s">
        <v>7828</v>
      </c>
      <c r="E103" s="344" t="s">
        <v>3820</v>
      </c>
      <c r="F103" s="351" t="s">
        <v>7365</v>
      </c>
      <c r="G103" s="355"/>
      <c r="H103" s="356"/>
      <c r="I103" s="348">
        <f>2.86+2.86*12%</f>
        <v>3.2032</v>
      </c>
      <c r="J103" s="349">
        <f t="shared" si="1"/>
        <v>1</v>
      </c>
      <c r="K103" s="350"/>
      <c r="L103" s="350"/>
      <c r="M103" s="350"/>
      <c r="N103" s="350"/>
      <c r="O103" s="350"/>
      <c r="P103" s="350"/>
      <c r="Q103" s="350"/>
      <c r="R103" s="350"/>
      <c r="S103" s="350"/>
      <c r="T103" s="350"/>
      <c r="U103" s="350"/>
      <c r="V103" s="350"/>
      <c r="W103" s="350"/>
      <c r="X103" s="350"/>
      <c r="Y103" s="350"/>
      <c r="Z103" s="350"/>
      <c r="AA103" s="350"/>
      <c r="AB103" s="350"/>
    </row>
    <row r="104" ht="22.5" customHeight="1">
      <c r="A104" s="343" t="s">
        <v>7060</v>
      </c>
      <c r="B104" s="344" t="s">
        <v>7829</v>
      </c>
      <c r="C104" s="344" t="s">
        <v>4721</v>
      </c>
      <c r="D104" s="344" t="s">
        <v>7829</v>
      </c>
      <c r="E104" s="344" t="s">
        <v>7830</v>
      </c>
      <c r="F104" s="351" t="s">
        <v>7365</v>
      </c>
      <c r="G104" s="355"/>
      <c r="H104" s="356"/>
      <c r="I104" s="348">
        <f>178.57+178.57*12%</f>
        <v>199.9984</v>
      </c>
      <c r="J104" s="349">
        <f t="shared" si="1"/>
        <v>1</v>
      </c>
      <c r="K104" s="350"/>
      <c r="L104" s="350"/>
      <c r="M104" s="350"/>
      <c r="N104" s="350"/>
      <c r="O104" s="350"/>
      <c r="P104" s="350"/>
      <c r="Q104" s="350"/>
      <c r="R104" s="350"/>
      <c r="S104" s="350"/>
      <c r="T104" s="350"/>
      <c r="U104" s="350"/>
      <c r="V104" s="350"/>
      <c r="W104" s="350"/>
      <c r="X104" s="350"/>
      <c r="Y104" s="350"/>
      <c r="Z104" s="350"/>
      <c r="AA104" s="350"/>
      <c r="AB104" s="350"/>
    </row>
    <row r="105" ht="22.5" customHeight="1">
      <c r="A105" s="343" t="s">
        <v>7060</v>
      </c>
      <c r="B105" s="344" t="s">
        <v>7062</v>
      </c>
      <c r="C105" s="344" t="s">
        <v>4721</v>
      </c>
      <c r="D105" s="344" t="s">
        <v>7062</v>
      </c>
      <c r="E105" s="344" t="s">
        <v>7831</v>
      </c>
      <c r="F105" s="351" t="s">
        <v>7062</v>
      </c>
      <c r="G105" s="355"/>
      <c r="H105" s="356"/>
      <c r="I105" s="348">
        <f>17.14+17.14*12%</f>
        <v>19.1968</v>
      </c>
      <c r="J105" s="349">
        <f t="shared" si="1"/>
        <v>1</v>
      </c>
      <c r="K105" s="350"/>
      <c r="L105" s="350"/>
      <c r="M105" s="350"/>
      <c r="N105" s="350"/>
      <c r="O105" s="350"/>
      <c r="P105" s="350"/>
      <c r="Q105" s="350"/>
      <c r="R105" s="350"/>
      <c r="S105" s="350"/>
      <c r="T105" s="350"/>
      <c r="U105" s="350"/>
      <c r="V105" s="350"/>
      <c r="W105" s="350"/>
      <c r="X105" s="350"/>
      <c r="Y105" s="350"/>
      <c r="Z105" s="350"/>
      <c r="AA105" s="350"/>
      <c r="AB105" s="350"/>
    </row>
    <row r="106" ht="22.5" customHeight="1">
      <c r="A106" s="343" t="s">
        <v>7060</v>
      </c>
      <c r="B106" s="344" t="s">
        <v>7832</v>
      </c>
      <c r="C106" s="344" t="s">
        <v>4721</v>
      </c>
      <c r="D106" s="344" t="s">
        <v>7832</v>
      </c>
      <c r="E106" s="344" t="s">
        <v>7833</v>
      </c>
      <c r="F106" s="351" t="s">
        <v>7060</v>
      </c>
      <c r="G106" s="355"/>
      <c r="H106" s="356"/>
      <c r="I106" s="348">
        <f>111.61+111.61*12%</f>
        <v>125.0032</v>
      </c>
      <c r="J106" s="349">
        <f t="shared" si="1"/>
        <v>1</v>
      </c>
      <c r="K106" s="350"/>
      <c r="L106" s="350"/>
      <c r="M106" s="350"/>
      <c r="N106" s="350"/>
      <c r="O106" s="350"/>
      <c r="P106" s="350"/>
      <c r="Q106" s="350"/>
      <c r="R106" s="350"/>
      <c r="S106" s="350"/>
      <c r="T106" s="350"/>
      <c r="U106" s="350"/>
      <c r="V106" s="350"/>
      <c r="W106" s="350"/>
      <c r="X106" s="350"/>
      <c r="Y106" s="350"/>
      <c r="Z106" s="350"/>
      <c r="AA106" s="350"/>
      <c r="AB106" s="350"/>
    </row>
    <row r="107" ht="22.5" customHeight="1">
      <c r="A107" s="343" t="s">
        <v>7060</v>
      </c>
      <c r="B107" s="344" t="s">
        <v>7834</v>
      </c>
      <c r="C107" s="344" t="s">
        <v>4721</v>
      </c>
      <c r="D107" s="344" t="s">
        <v>7834</v>
      </c>
      <c r="E107" s="344" t="s">
        <v>7835</v>
      </c>
      <c r="F107" s="351" t="s">
        <v>7060</v>
      </c>
      <c r="G107" s="355"/>
      <c r="H107" s="356"/>
      <c r="I107" s="348"/>
      <c r="J107" s="349">
        <f t="shared" si="1"/>
        <v>1</v>
      </c>
      <c r="K107" s="350"/>
      <c r="L107" s="350"/>
      <c r="M107" s="350"/>
      <c r="N107" s="350"/>
      <c r="O107" s="350"/>
      <c r="P107" s="350"/>
      <c r="Q107" s="350"/>
      <c r="R107" s="350"/>
      <c r="S107" s="350"/>
      <c r="T107" s="350"/>
      <c r="U107" s="350"/>
      <c r="V107" s="350"/>
      <c r="W107" s="350"/>
      <c r="X107" s="350"/>
      <c r="Y107" s="350"/>
      <c r="Z107" s="350"/>
      <c r="AA107" s="350"/>
      <c r="AB107" s="350"/>
    </row>
    <row r="108" ht="22.5" customHeight="1">
      <c r="A108" s="424" t="s">
        <v>7836</v>
      </c>
      <c r="B108" s="344" t="s">
        <v>7837</v>
      </c>
      <c r="C108" s="344" t="s">
        <v>256</v>
      </c>
      <c r="D108" s="344" t="s">
        <v>7838</v>
      </c>
      <c r="E108" s="344" t="s">
        <v>7839</v>
      </c>
      <c r="F108" s="351" t="s">
        <v>7840</v>
      </c>
      <c r="G108" s="355"/>
      <c r="H108" s="356"/>
      <c r="I108" s="348">
        <f>30+30*12%</f>
        <v>33.6</v>
      </c>
      <c r="J108" s="349">
        <f t="shared" si="1"/>
        <v>1</v>
      </c>
      <c r="K108" s="350"/>
      <c r="L108" s="350"/>
      <c r="M108" s="350"/>
      <c r="N108" s="350"/>
      <c r="O108" s="350"/>
      <c r="P108" s="350"/>
      <c r="Q108" s="350"/>
      <c r="R108" s="350"/>
      <c r="S108" s="350"/>
      <c r="T108" s="350"/>
      <c r="U108" s="350"/>
      <c r="V108" s="350"/>
      <c r="W108" s="350"/>
      <c r="X108" s="350"/>
      <c r="Y108" s="350"/>
      <c r="Z108" s="350"/>
      <c r="AA108" s="350"/>
      <c r="AB108" s="350"/>
    </row>
    <row r="109" ht="22.5" customHeight="1">
      <c r="A109" s="343" t="s">
        <v>7836</v>
      </c>
      <c r="B109" s="344" t="s">
        <v>7841</v>
      </c>
      <c r="C109" s="344" t="s">
        <v>256</v>
      </c>
      <c r="D109" s="344" t="s">
        <v>7841</v>
      </c>
      <c r="E109" s="344" t="s">
        <v>7842</v>
      </c>
      <c r="F109" s="351" t="s">
        <v>7699</v>
      </c>
      <c r="G109" s="355"/>
      <c r="H109" s="356"/>
      <c r="I109" s="348"/>
      <c r="J109" s="349">
        <f t="shared" si="1"/>
        <v>1</v>
      </c>
      <c r="K109" s="350"/>
      <c r="L109" s="350"/>
      <c r="M109" s="350"/>
      <c r="N109" s="350"/>
      <c r="O109" s="350"/>
      <c r="P109" s="350"/>
      <c r="Q109" s="350"/>
      <c r="R109" s="350"/>
      <c r="S109" s="350"/>
      <c r="T109" s="350"/>
      <c r="U109" s="350"/>
      <c r="V109" s="350"/>
      <c r="W109" s="350"/>
      <c r="X109" s="350"/>
      <c r="Y109" s="350"/>
      <c r="Z109" s="350"/>
      <c r="AA109" s="350"/>
      <c r="AB109" s="350"/>
    </row>
    <row r="110" ht="22.5" customHeight="1">
      <c r="A110" s="343" t="s">
        <v>7836</v>
      </c>
      <c r="B110" s="344" t="s">
        <v>7843</v>
      </c>
      <c r="C110" s="344" t="s">
        <v>256</v>
      </c>
      <c r="D110" s="344" t="s">
        <v>7843</v>
      </c>
      <c r="E110" s="344" t="s">
        <v>7844</v>
      </c>
      <c r="F110" s="351" t="s">
        <v>7699</v>
      </c>
      <c r="G110" s="355"/>
      <c r="H110" s="356"/>
      <c r="I110" s="348"/>
      <c r="J110" s="349">
        <f t="shared" si="1"/>
        <v>1</v>
      </c>
      <c r="K110" s="350"/>
      <c r="L110" s="350"/>
      <c r="M110" s="350"/>
      <c r="N110" s="350"/>
      <c r="O110" s="350"/>
      <c r="P110" s="350"/>
      <c r="Q110" s="350"/>
      <c r="R110" s="350"/>
      <c r="S110" s="350"/>
      <c r="T110" s="350"/>
      <c r="U110" s="350"/>
      <c r="V110" s="350"/>
      <c r="W110" s="350"/>
      <c r="X110" s="350"/>
      <c r="Y110" s="350"/>
      <c r="Z110" s="350"/>
      <c r="AA110" s="350"/>
      <c r="AB110" s="350"/>
    </row>
    <row r="111" ht="22.5" customHeight="1">
      <c r="A111" s="343" t="s">
        <v>7836</v>
      </c>
      <c r="B111" s="344" t="s">
        <v>7845</v>
      </c>
      <c r="C111" s="344" t="s">
        <v>442</v>
      </c>
      <c r="D111" s="344" t="s">
        <v>7845</v>
      </c>
      <c r="E111" s="344" t="s">
        <v>7846</v>
      </c>
      <c r="F111" s="351" t="s">
        <v>7699</v>
      </c>
      <c r="G111" s="352" t="s">
        <v>7847</v>
      </c>
      <c r="H111" s="353">
        <v>46291.0</v>
      </c>
      <c r="I111" s="354">
        <v>30.0</v>
      </c>
      <c r="J111" s="349">
        <f t="shared" si="1"/>
        <v>1</v>
      </c>
      <c r="K111" s="350"/>
      <c r="L111" s="350"/>
      <c r="M111" s="350"/>
      <c r="N111" s="350"/>
      <c r="O111" s="350"/>
      <c r="P111" s="350"/>
      <c r="Q111" s="350"/>
      <c r="R111" s="350"/>
      <c r="S111" s="350"/>
      <c r="T111" s="350"/>
      <c r="U111" s="350"/>
      <c r="V111" s="350"/>
      <c r="W111" s="350"/>
      <c r="X111" s="350"/>
      <c r="Y111" s="350"/>
      <c r="Z111" s="350"/>
      <c r="AA111" s="350"/>
      <c r="AB111" s="350"/>
    </row>
    <row r="112" ht="22.5" customHeight="1">
      <c r="A112" s="343" t="s">
        <v>7836</v>
      </c>
      <c r="B112" s="344" t="s">
        <v>7848</v>
      </c>
      <c r="C112" s="357" t="s">
        <v>442</v>
      </c>
      <c r="D112" s="344" t="s">
        <v>7848</v>
      </c>
      <c r="E112" s="357" t="s">
        <v>7849</v>
      </c>
      <c r="F112" s="357" t="s">
        <v>7699</v>
      </c>
      <c r="G112" s="358"/>
      <c r="H112" s="360"/>
      <c r="I112" s="361"/>
      <c r="J112" s="349">
        <f t="shared" si="1"/>
        <v>1</v>
      </c>
      <c r="K112" s="350"/>
      <c r="L112" s="350"/>
      <c r="M112" s="350"/>
      <c r="N112" s="350"/>
      <c r="O112" s="350"/>
      <c r="P112" s="350"/>
      <c r="Q112" s="350"/>
      <c r="R112" s="350"/>
      <c r="S112" s="350"/>
      <c r="T112" s="350"/>
      <c r="U112" s="350"/>
      <c r="V112" s="350"/>
      <c r="W112" s="350"/>
      <c r="X112" s="350"/>
      <c r="Y112" s="350"/>
      <c r="Z112" s="350"/>
      <c r="AA112" s="350"/>
      <c r="AB112" s="350"/>
    </row>
    <row r="113" ht="22.5" customHeight="1">
      <c r="A113" s="343" t="s">
        <v>7836</v>
      </c>
      <c r="B113" s="344" t="s">
        <v>7850</v>
      </c>
      <c r="C113" s="344" t="s">
        <v>1525</v>
      </c>
      <c r="D113" s="344" t="s">
        <v>7850</v>
      </c>
      <c r="E113" s="344" t="s">
        <v>7851</v>
      </c>
      <c r="F113" s="351" t="s">
        <v>7699</v>
      </c>
      <c r="G113" s="352" t="s">
        <v>7852</v>
      </c>
      <c r="H113" s="353">
        <v>46138.0</v>
      </c>
      <c r="I113" s="354">
        <v>35.0</v>
      </c>
      <c r="J113" s="349">
        <f t="shared" si="1"/>
        <v>1</v>
      </c>
      <c r="K113" s="350"/>
      <c r="L113" s="350"/>
      <c r="M113" s="350"/>
      <c r="N113" s="350"/>
      <c r="O113" s="350"/>
      <c r="P113" s="350"/>
      <c r="Q113" s="350"/>
      <c r="R113" s="350"/>
      <c r="S113" s="350"/>
      <c r="T113" s="350"/>
      <c r="U113" s="350"/>
      <c r="V113" s="350"/>
      <c r="W113" s="350"/>
      <c r="X113" s="350"/>
      <c r="Y113" s="350"/>
      <c r="Z113" s="350"/>
      <c r="AA113" s="350"/>
      <c r="AB113" s="350"/>
    </row>
    <row r="114" ht="22.5" customHeight="1">
      <c r="A114" s="343" t="s">
        <v>7836</v>
      </c>
      <c r="B114" s="344" t="s">
        <v>7853</v>
      </c>
      <c r="C114" s="344" t="s">
        <v>1525</v>
      </c>
      <c r="D114" s="344" t="s">
        <v>7853</v>
      </c>
      <c r="E114" s="344" t="s">
        <v>7854</v>
      </c>
      <c r="F114" s="351" t="s">
        <v>7855</v>
      </c>
      <c r="G114" s="355"/>
      <c r="H114" s="356"/>
      <c r="I114" s="367">
        <f>29.46+29.46*12%</f>
        <v>32.9952</v>
      </c>
      <c r="J114" s="349">
        <f t="shared" si="1"/>
        <v>1</v>
      </c>
      <c r="K114" s="350"/>
      <c r="L114" s="350"/>
      <c r="M114" s="350"/>
      <c r="N114" s="350"/>
      <c r="O114" s="350"/>
      <c r="P114" s="350"/>
      <c r="Q114" s="350"/>
      <c r="R114" s="350"/>
      <c r="S114" s="350"/>
      <c r="T114" s="350"/>
      <c r="U114" s="350"/>
      <c r="V114" s="350"/>
      <c r="W114" s="350"/>
      <c r="X114" s="350"/>
      <c r="Y114" s="350"/>
      <c r="Z114" s="350"/>
      <c r="AA114" s="350"/>
      <c r="AB114" s="350"/>
    </row>
    <row r="115" ht="22.5" customHeight="1">
      <c r="A115" s="343" t="s">
        <v>7836</v>
      </c>
      <c r="B115" s="344" t="s">
        <v>7856</v>
      </c>
      <c r="C115" s="357" t="s">
        <v>7096</v>
      </c>
      <c r="D115" s="344" t="s">
        <v>7856</v>
      </c>
      <c r="E115" s="357" t="s">
        <v>7857</v>
      </c>
      <c r="F115" s="357" t="s">
        <v>7858</v>
      </c>
      <c r="G115" s="358"/>
      <c r="H115" s="360"/>
      <c r="I115" s="367">
        <v>695.0</v>
      </c>
      <c r="J115" s="349">
        <f t="shared" si="1"/>
        <v>1</v>
      </c>
      <c r="K115" s="350"/>
      <c r="L115" s="350"/>
      <c r="M115" s="350"/>
      <c r="N115" s="350"/>
      <c r="O115" s="350"/>
      <c r="P115" s="350"/>
      <c r="Q115" s="350"/>
      <c r="R115" s="350"/>
      <c r="S115" s="350"/>
      <c r="T115" s="350"/>
      <c r="U115" s="350"/>
      <c r="V115" s="350"/>
      <c r="W115" s="350"/>
      <c r="X115" s="350"/>
      <c r="Y115" s="350"/>
      <c r="Z115" s="350"/>
      <c r="AA115" s="350"/>
      <c r="AB115" s="350"/>
    </row>
    <row r="116" ht="22.5" customHeight="1">
      <c r="A116" s="424" t="s">
        <v>7836</v>
      </c>
      <c r="B116" s="344" t="s">
        <v>7859</v>
      </c>
      <c r="C116" s="344" t="s">
        <v>442</v>
      </c>
      <c r="D116" s="344" t="s">
        <v>7860</v>
      </c>
      <c r="E116" s="344" t="s">
        <v>7861</v>
      </c>
      <c r="F116" s="351" t="s">
        <v>7862</v>
      </c>
      <c r="G116" s="355"/>
      <c r="H116" s="356"/>
      <c r="I116" s="348">
        <f>34+34*12%</f>
        <v>38.08</v>
      </c>
      <c r="J116" s="349">
        <f t="shared" si="1"/>
        <v>1</v>
      </c>
      <c r="K116" s="350"/>
      <c r="L116" s="350"/>
      <c r="M116" s="350"/>
      <c r="N116" s="350"/>
      <c r="O116" s="350"/>
      <c r="P116" s="350"/>
      <c r="Q116" s="350"/>
      <c r="R116" s="350"/>
      <c r="S116" s="350"/>
      <c r="T116" s="350"/>
      <c r="U116" s="350"/>
      <c r="V116" s="350"/>
      <c r="W116" s="350"/>
      <c r="X116" s="350"/>
      <c r="Y116" s="350"/>
      <c r="Z116" s="350"/>
      <c r="AA116" s="350"/>
      <c r="AB116" s="350"/>
    </row>
    <row r="117" ht="22.5" customHeight="1">
      <c r="A117" s="343" t="s">
        <v>7836</v>
      </c>
      <c r="B117" s="344" t="s">
        <v>7865</v>
      </c>
      <c r="C117" s="344" t="s">
        <v>759</v>
      </c>
      <c r="D117" s="344" t="s">
        <v>7865</v>
      </c>
      <c r="E117" s="344" t="s">
        <v>7866</v>
      </c>
      <c r="F117" s="351" t="s">
        <v>7867</v>
      </c>
      <c r="G117" s="355"/>
      <c r="H117" s="356"/>
      <c r="I117" s="348"/>
      <c r="J117" s="349">
        <f t="shared" si="1"/>
        <v>1</v>
      </c>
      <c r="K117" s="350"/>
      <c r="L117" s="350"/>
      <c r="M117" s="350"/>
      <c r="N117" s="350"/>
      <c r="O117" s="350"/>
      <c r="P117" s="350"/>
      <c r="Q117" s="350"/>
      <c r="R117" s="350"/>
      <c r="S117" s="350"/>
      <c r="T117" s="350"/>
      <c r="U117" s="350"/>
      <c r="V117" s="350"/>
      <c r="W117" s="350"/>
      <c r="X117" s="350"/>
      <c r="Y117" s="350"/>
      <c r="Z117" s="350"/>
      <c r="AA117" s="350"/>
      <c r="AB117" s="350"/>
    </row>
    <row r="118" ht="22.5" customHeight="1">
      <c r="A118" s="343" t="s">
        <v>7836</v>
      </c>
      <c r="B118" s="344" t="s">
        <v>7868</v>
      </c>
      <c r="C118" s="344" t="s">
        <v>442</v>
      </c>
      <c r="D118" s="344" t="s">
        <v>7868</v>
      </c>
      <c r="E118" s="344" t="s">
        <v>7869</v>
      </c>
      <c r="F118" s="351" t="s">
        <v>7840</v>
      </c>
      <c r="G118" s="352" t="s">
        <v>7870</v>
      </c>
      <c r="H118" s="353">
        <v>46352.0</v>
      </c>
      <c r="I118" s="354"/>
      <c r="J118" s="349">
        <f t="shared" si="1"/>
        <v>1</v>
      </c>
      <c r="K118" s="350"/>
      <c r="L118" s="350"/>
      <c r="M118" s="350"/>
      <c r="N118" s="350"/>
      <c r="O118" s="350"/>
      <c r="P118" s="350"/>
      <c r="Q118" s="350"/>
      <c r="R118" s="350"/>
      <c r="S118" s="350"/>
      <c r="T118" s="350"/>
      <c r="U118" s="350"/>
      <c r="V118" s="350"/>
      <c r="W118" s="350"/>
      <c r="X118" s="350"/>
      <c r="Y118" s="350"/>
      <c r="Z118" s="350"/>
      <c r="AA118" s="350"/>
      <c r="AB118" s="350"/>
    </row>
    <row r="119" ht="22.5" customHeight="1">
      <c r="A119" s="343" t="s">
        <v>7836</v>
      </c>
      <c r="B119" s="344" t="s">
        <v>7873</v>
      </c>
      <c r="C119" s="357" t="s">
        <v>256</v>
      </c>
      <c r="D119" s="344" t="s">
        <v>7873</v>
      </c>
      <c r="E119" s="357" t="s">
        <v>7874</v>
      </c>
      <c r="F119" s="357" t="s">
        <v>7875</v>
      </c>
      <c r="G119" s="358"/>
      <c r="H119" s="366">
        <v>46327.0</v>
      </c>
      <c r="I119" s="367">
        <f>267.86+267.86*12%</f>
        <v>300.0032</v>
      </c>
      <c r="J119" s="349">
        <f t="shared" si="1"/>
        <v>1</v>
      </c>
      <c r="K119" s="350"/>
      <c r="L119" s="350"/>
      <c r="M119" s="350"/>
      <c r="N119" s="350"/>
      <c r="O119" s="350"/>
      <c r="P119" s="350"/>
      <c r="Q119" s="350"/>
      <c r="R119" s="350"/>
      <c r="S119" s="350"/>
      <c r="T119" s="350"/>
      <c r="U119" s="350"/>
      <c r="V119" s="350"/>
      <c r="W119" s="350"/>
      <c r="X119" s="350"/>
      <c r="Y119" s="350"/>
      <c r="Z119" s="350"/>
      <c r="AA119" s="350"/>
      <c r="AB119" s="350"/>
    </row>
    <row r="120" ht="22.5" customHeight="1">
      <c r="A120" s="343" t="s">
        <v>7876</v>
      </c>
      <c r="B120" s="344" t="s">
        <v>7877</v>
      </c>
      <c r="C120" s="344" t="s">
        <v>7468</v>
      </c>
      <c r="D120" s="344" t="s">
        <v>7877</v>
      </c>
      <c r="E120" s="344" t="s">
        <v>7878</v>
      </c>
      <c r="F120" s="351" t="s">
        <v>7879</v>
      </c>
      <c r="G120" s="352" t="s">
        <v>7880</v>
      </c>
      <c r="H120" s="353">
        <v>46932.0</v>
      </c>
      <c r="I120" s="354">
        <f t="shared" ref="I120:I121" si="4">35.71+35.71*12%</f>
        <v>39.9952</v>
      </c>
      <c r="J120" s="349">
        <f t="shared" si="1"/>
        <v>2</v>
      </c>
      <c r="K120" s="350"/>
      <c r="L120" s="350"/>
      <c r="M120" s="350"/>
      <c r="N120" s="350"/>
      <c r="O120" s="350"/>
      <c r="P120" s="350"/>
      <c r="Q120" s="350"/>
      <c r="R120" s="350"/>
      <c r="S120" s="350"/>
      <c r="T120" s="350"/>
      <c r="U120" s="350"/>
      <c r="V120" s="350"/>
      <c r="W120" s="350"/>
      <c r="X120" s="350"/>
      <c r="Y120" s="350"/>
      <c r="Z120" s="350"/>
      <c r="AA120" s="350"/>
      <c r="AB120" s="350"/>
    </row>
    <row r="121" ht="22.5" customHeight="1">
      <c r="A121" s="343" t="s">
        <v>7876</v>
      </c>
      <c r="B121" s="344" t="s">
        <v>7881</v>
      </c>
      <c r="C121" s="344" t="s">
        <v>7468</v>
      </c>
      <c r="D121" s="344" t="s">
        <v>7881</v>
      </c>
      <c r="E121" s="344" t="s">
        <v>7878</v>
      </c>
      <c r="F121" s="351" t="s">
        <v>7879</v>
      </c>
      <c r="G121" s="352" t="s">
        <v>7882</v>
      </c>
      <c r="H121" s="353">
        <v>46595.0</v>
      </c>
      <c r="I121" s="354">
        <f t="shared" si="4"/>
        <v>39.9952</v>
      </c>
      <c r="J121" s="349">
        <f t="shared" si="1"/>
        <v>2</v>
      </c>
      <c r="K121" s="350"/>
      <c r="L121" s="350"/>
      <c r="M121" s="350"/>
      <c r="N121" s="350"/>
      <c r="O121" s="350"/>
      <c r="P121" s="350"/>
      <c r="Q121" s="350"/>
      <c r="R121" s="350"/>
      <c r="S121" s="350"/>
      <c r="T121" s="350"/>
      <c r="U121" s="350"/>
      <c r="V121" s="350"/>
      <c r="W121" s="350"/>
      <c r="X121" s="350"/>
      <c r="Y121" s="350"/>
      <c r="Z121" s="350"/>
      <c r="AA121" s="350"/>
      <c r="AB121" s="350"/>
    </row>
    <row r="122" ht="22.5" customHeight="1">
      <c r="A122" s="343" t="s">
        <v>7876</v>
      </c>
      <c r="B122" s="344" t="s">
        <v>7883</v>
      </c>
      <c r="C122" s="344" t="s">
        <v>7468</v>
      </c>
      <c r="D122" s="344" t="s">
        <v>7883</v>
      </c>
      <c r="E122" s="344" t="s">
        <v>7884</v>
      </c>
      <c r="F122" s="351" t="s">
        <v>7885</v>
      </c>
      <c r="G122" s="355"/>
      <c r="H122" s="353">
        <v>46905.0</v>
      </c>
      <c r="I122" s="354">
        <f>53.57+53.57*12%</f>
        <v>59.9984</v>
      </c>
      <c r="J122" s="349">
        <f t="shared" si="1"/>
        <v>1</v>
      </c>
      <c r="K122" s="350"/>
      <c r="L122" s="350"/>
      <c r="M122" s="350"/>
      <c r="N122" s="350"/>
      <c r="O122" s="350"/>
      <c r="P122" s="350"/>
      <c r="Q122" s="350"/>
      <c r="R122" s="350"/>
      <c r="S122" s="350"/>
      <c r="T122" s="350"/>
      <c r="U122" s="350"/>
      <c r="V122" s="350"/>
      <c r="W122" s="350"/>
      <c r="X122" s="350"/>
      <c r="Y122" s="350"/>
      <c r="Z122" s="350"/>
      <c r="AA122" s="350"/>
      <c r="AB122" s="350"/>
    </row>
    <row r="123" ht="22.5" customHeight="1">
      <c r="A123" s="343" t="s">
        <v>7876</v>
      </c>
      <c r="B123" s="344" t="s">
        <v>7886</v>
      </c>
      <c r="C123" s="344" t="s">
        <v>7468</v>
      </c>
      <c r="D123" s="344" t="s">
        <v>7886</v>
      </c>
      <c r="E123" s="344" t="s">
        <v>7887</v>
      </c>
      <c r="F123" s="351" t="s">
        <v>7888</v>
      </c>
      <c r="G123" s="355"/>
      <c r="H123" s="356"/>
      <c r="I123" s="348">
        <f>36+36*12%</f>
        <v>40.32</v>
      </c>
      <c r="J123" s="349">
        <f t="shared" si="1"/>
        <v>1</v>
      </c>
      <c r="K123" s="350"/>
      <c r="L123" s="350"/>
      <c r="M123" s="350"/>
      <c r="N123" s="350"/>
      <c r="O123" s="350"/>
      <c r="P123" s="350"/>
      <c r="Q123" s="350"/>
      <c r="R123" s="350"/>
      <c r="S123" s="350"/>
      <c r="T123" s="350"/>
      <c r="U123" s="350"/>
      <c r="V123" s="350"/>
      <c r="W123" s="350"/>
      <c r="X123" s="350"/>
      <c r="Y123" s="350"/>
      <c r="Z123" s="350"/>
      <c r="AA123" s="350"/>
      <c r="AB123" s="350"/>
    </row>
    <row r="124" ht="22.5" customHeight="1">
      <c r="A124" s="343" t="s">
        <v>7876</v>
      </c>
      <c r="B124" s="344" t="s">
        <v>7889</v>
      </c>
      <c r="C124" s="344" t="s">
        <v>7468</v>
      </c>
      <c r="D124" s="344" t="s">
        <v>7889</v>
      </c>
      <c r="E124" s="344" t="s">
        <v>7890</v>
      </c>
      <c r="F124" s="351" t="s">
        <v>7365</v>
      </c>
      <c r="G124" s="355"/>
      <c r="H124" s="356"/>
      <c r="I124" s="354">
        <v>36.0</v>
      </c>
      <c r="J124" s="349">
        <f t="shared" si="1"/>
        <v>1</v>
      </c>
      <c r="K124" s="350"/>
      <c r="L124" s="350"/>
      <c r="M124" s="350"/>
      <c r="N124" s="350"/>
      <c r="O124" s="350"/>
      <c r="P124" s="350"/>
      <c r="Q124" s="350"/>
      <c r="R124" s="350"/>
      <c r="S124" s="350"/>
      <c r="T124" s="350"/>
      <c r="U124" s="350"/>
      <c r="V124" s="350"/>
      <c r="W124" s="350"/>
      <c r="X124" s="350"/>
      <c r="Y124" s="350"/>
      <c r="Z124" s="350"/>
      <c r="AA124" s="350"/>
      <c r="AB124" s="350"/>
    </row>
    <row r="125" ht="22.5" customHeight="1">
      <c r="A125" s="343" t="s">
        <v>7563</v>
      </c>
      <c r="B125" s="344" t="s">
        <v>7891</v>
      </c>
      <c r="C125" s="344" t="s">
        <v>4721</v>
      </c>
      <c r="D125" s="344" t="s">
        <v>7891</v>
      </c>
      <c r="E125" s="344" t="s">
        <v>7892</v>
      </c>
      <c r="F125" s="351" t="s">
        <v>7563</v>
      </c>
      <c r="G125" s="352" t="s">
        <v>7893</v>
      </c>
      <c r="H125" s="353">
        <v>46748.0</v>
      </c>
      <c r="I125" s="354"/>
      <c r="J125" s="349">
        <f t="shared" si="1"/>
        <v>1</v>
      </c>
      <c r="K125" s="350"/>
      <c r="L125" s="350"/>
      <c r="M125" s="350"/>
      <c r="N125" s="350"/>
      <c r="O125" s="350"/>
      <c r="P125" s="350"/>
      <c r="Q125" s="350"/>
      <c r="R125" s="350"/>
      <c r="S125" s="350"/>
      <c r="T125" s="350"/>
      <c r="U125" s="350"/>
      <c r="V125" s="350"/>
      <c r="W125" s="350"/>
      <c r="X125" s="350"/>
      <c r="Y125" s="350"/>
      <c r="Z125" s="350"/>
      <c r="AA125" s="350"/>
      <c r="AB125" s="350"/>
    </row>
    <row r="126" ht="22.5" customHeight="1">
      <c r="A126" s="343" t="s">
        <v>7563</v>
      </c>
      <c r="B126" s="344" t="s">
        <v>7894</v>
      </c>
      <c r="C126" s="344" t="s">
        <v>743</v>
      </c>
      <c r="D126" s="344" t="s">
        <v>7894</v>
      </c>
      <c r="E126" s="344" t="s">
        <v>7895</v>
      </c>
      <c r="F126" s="351" t="s">
        <v>7563</v>
      </c>
      <c r="G126" s="352" t="s">
        <v>7896</v>
      </c>
      <c r="H126" s="353">
        <v>46107.0</v>
      </c>
      <c r="I126" s="354">
        <v>38.0</v>
      </c>
      <c r="J126" s="349">
        <f t="shared" si="1"/>
        <v>1</v>
      </c>
      <c r="K126" s="350"/>
      <c r="L126" s="350"/>
      <c r="M126" s="350"/>
      <c r="N126" s="350"/>
      <c r="O126" s="350"/>
      <c r="P126" s="350"/>
      <c r="Q126" s="350"/>
      <c r="R126" s="350"/>
      <c r="S126" s="350"/>
      <c r="T126" s="350"/>
      <c r="U126" s="350"/>
      <c r="V126" s="350"/>
      <c r="W126" s="350"/>
      <c r="X126" s="350"/>
      <c r="Y126" s="350"/>
      <c r="Z126" s="350"/>
      <c r="AA126" s="350"/>
      <c r="AB126" s="350"/>
    </row>
    <row r="127" ht="22.5" customHeight="1">
      <c r="A127" s="343" t="s">
        <v>7563</v>
      </c>
      <c r="B127" s="344" t="s">
        <v>7897</v>
      </c>
      <c r="C127" s="344" t="s">
        <v>7898</v>
      </c>
      <c r="D127" s="344" t="s">
        <v>7897</v>
      </c>
      <c r="E127" s="344" t="s">
        <v>7899</v>
      </c>
      <c r="F127" s="351" t="s">
        <v>7900</v>
      </c>
      <c r="G127" s="355"/>
      <c r="H127" s="356"/>
      <c r="I127" s="348">
        <f>14.29+14.29*12%</f>
        <v>16.0048</v>
      </c>
      <c r="J127" s="349">
        <f t="shared" si="1"/>
        <v>1</v>
      </c>
      <c r="K127" s="350"/>
      <c r="L127" s="350"/>
      <c r="M127" s="350"/>
      <c r="N127" s="350"/>
      <c r="O127" s="350"/>
      <c r="P127" s="350"/>
      <c r="Q127" s="350"/>
      <c r="R127" s="350"/>
      <c r="S127" s="350"/>
      <c r="T127" s="350"/>
      <c r="U127" s="350"/>
      <c r="V127" s="350"/>
      <c r="W127" s="350"/>
      <c r="X127" s="350"/>
      <c r="Y127" s="350"/>
      <c r="Z127" s="350"/>
      <c r="AA127" s="350"/>
      <c r="AB127" s="350"/>
    </row>
    <row r="128" ht="22.5" customHeight="1">
      <c r="A128" s="343" t="s">
        <v>7901</v>
      </c>
      <c r="B128" s="344" t="s">
        <v>7902</v>
      </c>
      <c r="C128" s="344" t="s">
        <v>4721</v>
      </c>
      <c r="D128" s="344" t="s">
        <v>7902</v>
      </c>
      <c r="E128" s="344" t="s">
        <v>7903</v>
      </c>
      <c r="F128" s="351" t="s">
        <v>7365</v>
      </c>
      <c r="G128" s="352" t="s">
        <v>7904</v>
      </c>
      <c r="H128" s="353">
        <v>46657.0</v>
      </c>
      <c r="I128" s="354">
        <v>2.24</v>
      </c>
      <c r="J128" s="349">
        <f t="shared" si="1"/>
        <v>1</v>
      </c>
      <c r="K128" s="350"/>
      <c r="L128" s="350"/>
      <c r="M128" s="350"/>
      <c r="N128" s="350"/>
      <c r="O128" s="350"/>
      <c r="P128" s="350"/>
      <c r="Q128" s="350"/>
      <c r="R128" s="350"/>
      <c r="S128" s="350"/>
      <c r="T128" s="350"/>
      <c r="U128" s="350"/>
      <c r="V128" s="350"/>
      <c r="W128" s="350"/>
      <c r="X128" s="350"/>
      <c r="Y128" s="350"/>
      <c r="Z128" s="350"/>
      <c r="AA128" s="350"/>
      <c r="AB128" s="350"/>
    </row>
    <row r="129" ht="22.5" customHeight="1">
      <c r="A129" s="343" t="s">
        <v>7901</v>
      </c>
      <c r="B129" s="344" t="s">
        <v>7905</v>
      </c>
      <c r="C129" s="344" t="s">
        <v>4721</v>
      </c>
      <c r="D129" s="344" t="s">
        <v>7905</v>
      </c>
      <c r="E129" s="344" t="s">
        <v>7099</v>
      </c>
      <c r="F129" s="351" t="s">
        <v>7365</v>
      </c>
      <c r="G129" s="355"/>
      <c r="H129" s="356"/>
      <c r="I129" s="348"/>
      <c r="J129" s="349">
        <f t="shared" si="1"/>
        <v>1</v>
      </c>
      <c r="K129" s="350"/>
      <c r="L129" s="350"/>
      <c r="M129" s="350"/>
      <c r="N129" s="350"/>
      <c r="O129" s="350"/>
      <c r="P129" s="350"/>
      <c r="Q129" s="350"/>
      <c r="R129" s="350"/>
      <c r="S129" s="350"/>
      <c r="T129" s="350"/>
      <c r="U129" s="350"/>
      <c r="V129" s="350"/>
      <c r="W129" s="350"/>
      <c r="X129" s="350"/>
      <c r="Y129" s="350"/>
      <c r="Z129" s="350"/>
      <c r="AA129" s="350"/>
      <c r="AB129" s="350"/>
    </row>
    <row r="130" ht="22.5" customHeight="1">
      <c r="A130" s="343" t="s">
        <v>7906</v>
      </c>
      <c r="B130" s="344" t="s">
        <v>7907</v>
      </c>
      <c r="C130" s="344" t="s">
        <v>442</v>
      </c>
      <c r="D130" s="344" t="s">
        <v>7907</v>
      </c>
      <c r="E130" s="344" t="s">
        <v>7908</v>
      </c>
      <c r="F130" s="351" t="s">
        <v>7909</v>
      </c>
      <c r="G130" s="352" t="s">
        <v>7910</v>
      </c>
      <c r="H130" s="353">
        <v>46229.0</v>
      </c>
      <c r="I130" s="354">
        <f>69.1+69.1*12%</f>
        <v>77.392</v>
      </c>
      <c r="J130" s="349">
        <f t="shared" si="1"/>
        <v>1</v>
      </c>
      <c r="K130" s="350"/>
      <c r="L130" s="350"/>
      <c r="M130" s="350"/>
      <c r="N130" s="350"/>
      <c r="O130" s="350"/>
      <c r="P130" s="350"/>
      <c r="Q130" s="350"/>
      <c r="R130" s="350"/>
      <c r="S130" s="350"/>
      <c r="T130" s="350"/>
      <c r="U130" s="350"/>
      <c r="V130" s="350"/>
      <c r="W130" s="350"/>
      <c r="X130" s="350"/>
      <c r="Y130" s="350"/>
      <c r="Z130" s="350"/>
      <c r="AA130" s="350"/>
      <c r="AB130" s="350"/>
    </row>
    <row r="131" ht="22.5" customHeight="1">
      <c r="A131" s="343" t="s">
        <v>7906</v>
      </c>
      <c r="B131" s="344" t="s">
        <v>7911</v>
      </c>
      <c r="C131" s="344" t="s">
        <v>1525</v>
      </c>
      <c r="D131" s="344" t="s">
        <v>7911</v>
      </c>
      <c r="E131" s="344" t="s">
        <v>7912</v>
      </c>
      <c r="F131" s="351" t="s">
        <v>7906</v>
      </c>
      <c r="G131" s="352" t="s">
        <v>7913</v>
      </c>
      <c r="H131" s="353">
        <v>46260.0</v>
      </c>
      <c r="I131" s="354">
        <f>26.79+26.79*12%</f>
        <v>30.0048</v>
      </c>
      <c r="J131" s="349">
        <f t="shared" si="1"/>
        <v>1</v>
      </c>
      <c r="K131" s="350"/>
      <c r="L131" s="350"/>
      <c r="M131" s="350"/>
      <c r="N131" s="350"/>
      <c r="O131" s="350"/>
      <c r="P131" s="350"/>
      <c r="Q131" s="350"/>
      <c r="R131" s="350"/>
      <c r="S131" s="350"/>
      <c r="T131" s="350"/>
      <c r="U131" s="350"/>
      <c r="V131" s="350"/>
      <c r="W131" s="350"/>
      <c r="X131" s="350"/>
      <c r="Y131" s="350"/>
      <c r="Z131" s="350"/>
      <c r="AA131" s="350"/>
      <c r="AB131" s="350"/>
    </row>
    <row r="132" ht="22.5" customHeight="1">
      <c r="A132" s="343" t="s">
        <v>7906</v>
      </c>
      <c r="B132" s="344" t="s">
        <v>7914</v>
      </c>
      <c r="C132" s="344" t="s">
        <v>1525</v>
      </c>
      <c r="D132" s="344" t="s">
        <v>7914</v>
      </c>
      <c r="E132" s="344" t="s">
        <v>7915</v>
      </c>
      <c r="F132" s="351" t="s">
        <v>7906</v>
      </c>
      <c r="G132" s="352" t="s">
        <v>7916</v>
      </c>
      <c r="H132" s="353">
        <v>46291.0</v>
      </c>
      <c r="I132" s="354"/>
      <c r="J132" s="349">
        <f t="shared" si="1"/>
        <v>1</v>
      </c>
      <c r="K132" s="350"/>
      <c r="L132" s="350"/>
      <c r="M132" s="350"/>
      <c r="N132" s="350"/>
      <c r="O132" s="350"/>
      <c r="P132" s="350"/>
      <c r="Q132" s="350"/>
      <c r="R132" s="350"/>
      <c r="S132" s="350"/>
      <c r="T132" s="350"/>
      <c r="U132" s="350"/>
      <c r="V132" s="350"/>
      <c r="W132" s="350"/>
      <c r="X132" s="350"/>
      <c r="Y132" s="350"/>
      <c r="Z132" s="350"/>
      <c r="AA132" s="350"/>
      <c r="AB132" s="350"/>
    </row>
    <row r="133" ht="22.5" customHeight="1">
      <c r="A133" s="343" t="s">
        <v>7906</v>
      </c>
      <c r="B133" s="344" t="s">
        <v>7917</v>
      </c>
      <c r="C133" s="344" t="s">
        <v>1525</v>
      </c>
      <c r="D133" s="344" t="s">
        <v>7917</v>
      </c>
      <c r="E133" s="344" t="s">
        <v>7918</v>
      </c>
      <c r="F133" s="351" t="s">
        <v>7919</v>
      </c>
      <c r="G133" s="355"/>
      <c r="H133" s="353">
        <v>46229.0</v>
      </c>
      <c r="I133" s="354">
        <f>59.79+59.79*12%</f>
        <v>66.9648</v>
      </c>
      <c r="J133" s="349">
        <f t="shared" si="1"/>
        <v>1</v>
      </c>
      <c r="K133" s="350"/>
      <c r="L133" s="350"/>
      <c r="M133" s="350"/>
      <c r="N133" s="350"/>
      <c r="O133" s="350"/>
      <c r="P133" s="350"/>
      <c r="Q133" s="350"/>
      <c r="R133" s="350"/>
      <c r="S133" s="350"/>
      <c r="T133" s="350"/>
      <c r="U133" s="350"/>
      <c r="V133" s="350"/>
      <c r="W133" s="350"/>
      <c r="X133" s="350"/>
      <c r="Y133" s="350"/>
      <c r="Z133" s="350"/>
      <c r="AA133" s="350"/>
      <c r="AB133" s="350"/>
    </row>
    <row r="134" ht="22.5" customHeight="1">
      <c r="A134" s="343" t="s">
        <v>7906</v>
      </c>
      <c r="B134" s="344" t="s">
        <v>7920</v>
      </c>
      <c r="C134" s="344" t="s">
        <v>7073</v>
      </c>
      <c r="D134" s="344" t="s">
        <v>7920</v>
      </c>
      <c r="E134" s="344" t="s">
        <v>7921</v>
      </c>
      <c r="F134" s="351" t="s">
        <v>7922</v>
      </c>
      <c r="G134" s="355"/>
      <c r="H134" s="356"/>
      <c r="I134" s="348">
        <f>9.52+9.52*5%</f>
        <v>9.996</v>
      </c>
      <c r="J134" s="349">
        <f t="shared" si="1"/>
        <v>1</v>
      </c>
      <c r="K134" s="350"/>
      <c r="L134" s="350"/>
      <c r="M134" s="350"/>
      <c r="N134" s="350"/>
      <c r="O134" s="350"/>
      <c r="P134" s="350"/>
      <c r="Q134" s="350"/>
      <c r="R134" s="350"/>
      <c r="S134" s="350"/>
      <c r="T134" s="350"/>
      <c r="U134" s="350"/>
      <c r="V134" s="350"/>
      <c r="W134" s="350"/>
      <c r="X134" s="350"/>
      <c r="Y134" s="350"/>
      <c r="Z134" s="350"/>
      <c r="AA134" s="350"/>
      <c r="AB134" s="350"/>
    </row>
    <row r="135" ht="22.5" customHeight="1">
      <c r="A135" s="343" t="s">
        <v>7906</v>
      </c>
      <c r="B135" s="344" t="s">
        <v>7923</v>
      </c>
      <c r="C135" s="344" t="s">
        <v>7073</v>
      </c>
      <c r="D135" s="344" t="s">
        <v>7923</v>
      </c>
      <c r="E135" s="344" t="s">
        <v>7924</v>
      </c>
      <c r="F135" s="351" t="s">
        <v>7925</v>
      </c>
      <c r="G135" s="355"/>
      <c r="H135" s="356"/>
      <c r="I135" s="348"/>
      <c r="J135" s="349">
        <f t="shared" si="1"/>
        <v>1</v>
      </c>
      <c r="K135" s="350"/>
      <c r="L135" s="350"/>
      <c r="M135" s="350"/>
      <c r="N135" s="350"/>
      <c r="O135" s="350"/>
      <c r="P135" s="350"/>
      <c r="Q135" s="350"/>
      <c r="R135" s="350"/>
      <c r="S135" s="350"/>
      <c r="T135" s="350"/>
      <c r="U135" s="350"/>
      <c r="V135" s="350"/>
      <c r="W135" s="350"/>
      <c r="X135" s="350"/>
      <c r="Y135" s="350"/>
      <c r="Z135" s="350"/>
      <c r="AA135" s="350"/>
      <c r="AB135" s="350"/>
    </row>
    <row r="136" ht="22.5" customHeight="1">
      <c r="A136" s="343" t="s">
        <v>7926</v>
      </c>
      <c r="B136" s="344" t="s">
        <v>7927</v>
      </c>
      <c r="C136" s="344" t="s">
        <v>281</v>
      </c>
      <c r="D136" s="344" t="s">
        <v>7927</v>
      </c>
      <c r="E136" s="344" t="s">
        <v>7928</v>
      </c>
      <c r="F136" s="351" t="s">
        <v>7929</v>
      </c>
      <c r="G136" s="352" t="s">
        <v>7930</v>
      </c>
      <c r="H136" s="353">
        <v>46657.0</v>
      </c>
      <c r="I136" s="354">
        <v>8.54</v>
      </c>
      <c r="J136" s="349">
        <f t="shared" si="1"/>
        <v>1</v>
      </c>
      <c r="K136" s="350"/>
      <c r="L136" s="350"/>
      <c r="M136" s="350"/>
      <c r="N136" s="350"/>
      <c r="O136" s="350"/>
      <c r="P136" s="350"/>
      <c r="Q136" s="350"/>
      <c r="R136" s="350"/>
      <c r="S136" s="350"/>
      <c r="T136" s="350"/>
      <c r="U136" s="350"/>
      <c r="V136" s="350"/>
      <c r="W136" s="350"/>
      <c r="X136" s="350"/>
      <c r="Y136" s="350"/>
      <c r="Z136" s="350"/>
      <c r="AA136" s="350"/>
      <c r="AB136" s="350"/>
    </row>
    <row r="137" ht="22.5" customHeight="1">
      <c r="A137" s="343" t="s">
        <v>7926</v>
      </c>
      <c r="B137" s="344" t="s">
        <v>7931</v>
      </c>
      <c r="C137" s="344" t="s">
        <v>281</v>
      </c>
      <c r="D137" s="344" t="s">
        <v>7931</v>
      </c>
      <c r="E137" s="344" t="s">
        <v>7932</v>
      </c>
      <c r="F137" s="351" t="s">
        <v>7929</v>
      </c>
      <c r="G137" s="352" t="s">
        <v>7933</v>
      </c>
      <c r="H137" s="356"/>
      <c r="I137" s="354">
        <v>8.54</v>
      </c>
      <c r="J137" s="349">
        <f t="shared" si="1"/>
        <v>1</v>
      </c>
      <c r="K137" s="350"/>
      <c r="L137" s="350"/>
      <c r="M137" s="350"/>
      <c r="N137" s="350"/>
      <c r="O137" s="350"/>
      <c r="P137" s="350"/>
      <c r="Q137" s="350"/>
      <c r="R137" s="350"/>
      <c r="S137" s="350"/>
      <c r="T137" s="350"/>
      <c r="U137" s="350"/>
      <c r="V137" s="350"/>
      <c r="W137" s="350"/>
      <c r="X137" s="350"/>
      <c r="Y137" s="350"/>
      <c r="Z137" s="350"/>
      <c r="AA137" s="350"/>
      <c r="AB137" s="350"/>
    </row>
    <row r="138" ht="22.5" customHeight="1">
      <c r="A138" s="343" t="s">
        <v>7926</v>
      </c>
      <c r="B138" s="344" t="s">
        <v>7934</v>
      </c>
      <c r="C138" s="344" t="s">
        <v>281</v>
      </c>
      <c r="D138" s="344" t="s">
        <v>7934</v>
      </c>
      <c r="E138" s="344" t="s">
        <v>7935</v>
      </c>
      <c r="F138" s="351" t="s">
        <v>7926</v>
      </c>
      <c r="G138" s="355"/>
      <c r="H138" s="356"/>
      <c r="I138" s="348"/>
      <c r="J138" s="349">
        <f t="shared" si="1"/>
        <v>1</v>
      </c>
      <c r="K138" s="350"/>
      <c r="L138" s="350"/>
      <c r="M138" s="350"/>
      <c r="N138" s="350"/>
      <c r="O138" s="350"/>
      <c r="P138" s="350"/>
      <c r="Q138" s="350"/>
      <c r="R138" s="350"/>
      <c r="S138" s="350"/>
      <c r="T138" s="350"/>
      <c r="U138" s="350"/>
      <c r="V138" s="350"/>
      <c r="W138" s="350"/>
      <c r="X138" s="350"/>
      <c r="Y138" s="350"/>
      <c r="Z138" s="350"/>
      <c r="AA138" s="350"/>
      <c r="AB138" s="350"/>
    </row>
    <row r="139" ht="22.5" customHeight="1">
      <c r="A139" s="343" t="s">
        <v>7926</v>
      </c>
      <c r="B139" s="344" t="s">
        <v>7936</v>
      </c>
      <c r="C139" s="344" t="s">
        <v>281</v>
      </c>
      <c r="D139" s="344" t="s">
        <v>7936</v>
      </c>
      <c r="E139" s="344" t="s">
        <v>7937</v>
      </c>
      <c r="F139" s="351" t="s">
        <v>7938</v>
      </c>
      <c r="G139" s="355"/>
      <c r="H139" s="353">
        <v>46352.0</v>
      </c>
      <c r="I139" s="354"/>
      <c r="J139" s="349">
        <f t="shared" si="1"/>
        <v>1</v>
      </c>
      <c r="K139" s="350"/>
      <c r="L139" s="350"/>
      <c r="M139" s="350"/>
      <c r="N139" s="350"/>
      <c r="O139" s="350"/>
      <c r="P139" s="350"/>
      <c r="Q139" s="350"/>
      <c r="R139" s="350"/>
      <c r="S139" s="350"/>
      <c r="T139" s="350"/>
      <c r="U139" s="350"/>
      <c r="V139" s="350"/>
      <c r="W139" s="350"/>
      <c r="X139" s="350"/>
      <c r="Y139" s="350"/>
      <c r="Z139" s="350"/>
      <c r="AA139" s="350"/>
      <c r="AB139" s="350"/>
    </row>
    <row r="140" ht="22.5" customHeight="1">
      <c r="A140" s="343" t="s">
        <v>7939</v>
      </c>
      <c r="B140" s="344" t="s">
        <v>7940</v>
      </c>
      <c r="C140" s="344" t="s">
        <v>7468</v>
      </c>
      <c r="D140" s="344" t="s">
        <v>7940</v>
      </c>
      <c r="E140" s="344" t="s">
        <v>7941</v>
      </c>
      <c r="F140" s="351" t="s">
        <v>7942</v>
      </c>
      <c r="G140" s="355"/>
      <c r="H140" s="356"/>
      <c r="I140" s="354">
        <f>53.57+53.57*12%</f>
        <v>59.9984</v>
      </c>
      <c r="J140" s="349">
        <f t="shared" si="1"/>
        <v>1</v>
      </c>
      <c r="K140" s="350"/>
      <c r="L140" s="350"/>
      <c r="M140" s="350"/>
      <c r="N140" s="350"/>
      <c r="O140" s="350"/>
      <c r="P140" s="350"/>
      <c r="Q140" s="350"/>
      <c r="R140" s="350"/>
      <c r="S140" s="350"/>
      <c r="T140" s="350"/>
      <c r="U140" s="350"/>
      <c r="V140" s="350"/>
      <c r="W140" s="350"/>
      <c r="X140" s="350"/>
      <c r="Y140" s="350"/>
      <c r="Z140" s="350"/>
      <c r="AA140" s="350"/>
      <c r="AB140" s="350"/>
    </row>
    <row r="141" ht="22.5" customHeight="1">
      <c r="A141" s="343" t="s">
        <v>7939</v>
      </c>
      <c r="B141" s="344" t="s">
        <v>7943</v>
      </c>
      <c r="C141" s="344" t="s">
        <v>7468</v>
      </c>
      <c r="D141" s="344" t="s">
        <v>7943</v>
      </c>
      <c r="E141" s="344" t="s">
        <v>7944</v>
      </c>
      <c r="F141" s="351" t="s">
        <v>7945</v>
      </c>
      <c r="G141" s="352" t="s">
        <v>7946</v>
      </c>
      <c r="H141" s="353">
        <v>46748.0</v>
      </c>
      <c r="I141" s="354">
        <f>8.93+8.93*12%</f>
        <v>10.0016</v>
      </c>
      <c r="J141" s="349">
        <f t="shared" si="1"/>
        <v>1</v>
      </c>
      <c r="K141" s="350"/>
      <c r="L141" s="350"/>
      <c r="M141" s="350"/>
      <c r="N141" s="350"/>
      <c r="O141" s="350"/>
      <c r="P141" s="350"/>
      <c r="Q141" s="350"/>
      <c r="R141" s="350"/>
      <c r="S141" s="350"/>
      <c r="T141" s="350"/>
      <c r="U141" s="350"/>
      <c r="V141" s="350"/>
      <c r="W141" s="350"/>
      <c r="X141" s="350"/>
      <c r="Y141" s="350"/>
      <c r="Z141" s="350"/>
      <c r="AA141" s="350"/>
      <c r="AB141" s="350"/>
    </row>
    <row r="142" ht="22.5" customHeight="1">
      <c r="A142" s="343" t="s">
        <v>7939</v>
      </c>
      <c r="B142" s="344" t="s">
        <v>7947</v>
      </c>
      <c r="C142" s="344" t="s">
        <v>7468</v>
      </c>
      <c r="D142" s="344" t="s">
        <v>7947</v>
      </c>
      <c r="E142" s="344" t="s">
        <v>7948</v>
      </c>
      <c r="F142" s="351" t="s">
        <v>7949</v>
      </c>
      <c r="G142" s="352" t="s">
        <v>7950</v>
      </c>
      <c r="H142" s="353">
        <v>45955.0</v>
      </c>
      <c r="I142" s="354">
        <f>112</f>
        <v>112</v>
      </c>
      <c r="J142" s="349">
        <f t="shared" si="1"/>
        <v>1</v>
      </c>
      <c r="K142" s="350"/>
      <c r="L142" s="350"/>
      <c r="M142" s="350"/>
      <c r="N142" s="350"/>
      <c r="O142" s="350"/>
      <c r="P142" s="350"/>
      <c r="Q142" s="350"/>
      <c r="R142" s="350"/>
      <c r="S142" s="350"/>
      <c r="T142" s="350"/>
      <c r="U142" s="350"/>
      <c r="V142" s="350"/>
      <c r="W142" s="350"/>
      <c r="X142" s="350"/>
      <c r="Y142" s="350"/>
      <c r="Z142" s="350"/>
      <c r="AA142" s="350"/>
      <c r="AB142" s="350"/>
    </row>
    <row r="143" ht="22.5" customHeight="1">
      <c r="A143" s="343" t="s">
        <v>7939</v>
      </c>
      <c r="B143" s="344" t="s">
        <v>7951</v>
      </c>
      <c r="C143" s="344" t="s">
        <v>7468</v>
      </c>
      <c r="D143" s="344" t="s">
        <v>7951</v>
      </c>
      <c r="E143" s="344" t="s">
        <v>7952</v>
      </c>
      <c r="F143" s="351" t="s">
        <v>7953</v>
      </c>
      <c r="G143" s="355"/>
      <c r="H143" s="356"/>
      <c r="I143" s="354">
        <v>110.0</v>
      </c>
      <c r="J143" s="349">
        <f t="shared" si="1"/>
        <v>1</v>
      </c>
      <c r="K143" s="350"/>
      <c r="L143" s="350"/>
      <c r="M143" s="350"/>
      <c r="N143" s="350"/>
      <c r="O143" s="350"/>
      <c r="P143" s="350"/>
      <c r="Q143" s="350"/>
      <c r="R143" s="350"/>
      <c r="S143" s="350"/>
      <c r="T143" s="350"/>
      <c r="U143" s="350"/>
      <c r="V143" s="350"/>
      <c r="W143" s="350"/>
      <c r="X143" s="350"/>
      <c r="Y143" s="350"/>
      <c r="Z143" s="350"/>
      <c r="AA143" s="350"/>
      <c r="AB143" s="350"/>
    </row>
    <row r="144" ht="22.5" customHeight="1">
      <c r="A144" s="343" t="s">
        <v>7939</v>
      </c>
      <c r="B144" s="344" t="s">
        <v>7954</v>
      </c>
      <c r="C144" s="344" t="s">
        <v>7468</v>
      </c>
      <c r="D144" s="344" t="s">
        <v>7954</v>
      </c>
      <c r="E144" s="344" t="s">
        <v>7955</v>
      </c>
      <c r="F144" s="351" t="s">
        <v>7956</v>
      </c>
      <c r="G144" s="355"/>
      <c r="H144" s="356"/>
      <c r="I144" s="354">
        <v>8.5</v>
      </c>
      <c r="J144" s="349">
        <f t="shared" si="1"/>
        <v>1</v>
      </c>
      <c r="K144" s="350"/>
      <c r="L144" s="350"/>
      <c r="M144" s="350"/>
      <c r="N144" s="350"/>
      <c r="O144" s="350"/>
      <c r="P144" s="350"/>
      <c r="Q144" s="350"/>
      <c r="R144" s="350"/>
      <c r="S144" s="350"/>
      <c r="T144" s="350"/>
      <c r="U144" s="350"/>
      <c r="V144" s="350"/>
      <c r="W144" s="350"/>
      <c r="X144" s="350"/>
      <c r="Y144" s="350"/>
      <c r="Z144" s="350"/>
      <c r="AA144" s="350"/>
      <c r="AB144" s="350"/>
    </row>
    <row r="145" ht="22.5" customHeight="1">
      <c r="A145" s="343" t="s">
        <v>7957</v>
      </c>
      <c r="B145" s="344" t="s">
        <v>7958</v>
      </c>
      <c r="C145" s="344" t="s">
        <v>7139</v>
      </c>
      <c r="D145" s="344" t="s">
        <v>7958</v>
      </c>
      <c r="E145" s="344" t="s">
        <v>7959</v>
      </c>
      <c r="F145" s="351" t="s">
        <v>7960</v>
      </c>
      <c r="G145" s="355"/>
      <c r="H145" s="353">
        <v>46388.0</v>
      </c>
      <c r="I145" s="354">
        <f>9.82+9.82*12%</f>
        <v>10.9984</v>
      </c>
      <c r="J145" s="349">
        <f t="shared" si="1"/>
        <v>1</v>
      </c>
      <c r="K145" s="350"/>
      <c r="L145" s="350"/>
      <c r="M145" s="350"/>
      <c r="N145" s="350"/>
      <c r="O145" s="350"/>
      <c r="P145" s="350"/>
      <c r="Q145" s="350"/>
      <c r="R145" s="350"/>
      <c r="S145" s="350"/>
      <c r="T145" s="350"/>
      <c r="U145" s="350"/>
      <c r="V145" s="350"/>
      <c r="W145" s="350"/>
      <c r="X145" s="350"/>
      <c r="Y145" s="350"/>
      <c r="Z145" s="350"/>
      <c r="AA145" s="350"/>
      <c r="AB145" s="350"/>
    </row>
    <row r="146" ht="22.5" customHeight="1">
      <c r="A146" s="343" t="s">
        <v>7957</v>
      </c>
      <c r="B146" s="344" t="s">
        <v>7963</v>
      </c>
      <c r="C146" s="344" t="s">
        <v>7073</v>
      </c>
      <c r="D146" s="344" t="s">
        <v>7963</v>
      </c>
      <c r="E146" s="344" t="s">
        <v>1947</v>
      </c>
      <c r="F146" s="351" t="s">
        <v>7964</v>
      </c>
      <c r="G146" s="355"/>
      <c r="H146" s="353">
        <v>46687.0</v>
      </c>
      <c r="I146" s="354">
        <v>10.0</v>
      </c>
      <c r="J146" s="349">
        <f t="shared" si="1"/>
        <v>1</v>
      </c>
      <c r="K146" s="350"/>
      <c r="L146" s="350"/>
      <c r="M146" s="350"/>
      <c r="N146" s="350"/>
      <c r="O146" s="350"/>
      <c r="P146" s="350"/>
      <c r="Q146" s="350"/>
      <c r="R146" s="350"/>
      <c r="S146" s="350"/>
      <c r="T146" s="350"/>
      <c r="U146" s="350"/>
      <c r="V146" s="350"/>
      <c r="W146" s="350"/>
      <c r="X146" s="350"/>
      <c r="Y146" s="350"/>
      <c r="Z146" s="350"/>
      <c r="AA146" s="350"/>
      <c r="AB146" s="350"/>
    </row>
    <row r="147" ht="22.5" customHeight="1">
      <c r="A147" s="343" t="s">
        <v>7965</v>
      </c>
      <c r="B147" s="344" t="s">
        <v>4509</v>
      </c>
      <c r="C147" s="344" t="s">
        <v>4721</v>
      </c>
      <c r="D147" s="344" t="s">
        <v>4509</v>
      </c>
      <c r="E147" s="344" t="s">
        <v>7966</v>
      </c>
      <c r="F147" s="351" t="s">
        <v>7365</v>
      </c>
      <c r="G147" s="352" t="s">
        <v>7967</v>
      </c>
      <c r="H147" s="353">
        <v>47390.0</v>
      </c>
      <c r="I147" s="354">
        <f>62.5+62.5*12%</f>
        <v>70</v>
      </c>
      <c r="J147" s="349">
        <f t="shared" si="1"/>
        <v>1</v>
      </c>
      <c r="K147" s="350"/>
      <c r="L147" s="350"/>
      <c r="M147" s="350"/>
      <c r="N147" s="350"/>
      <c r="O147" s="350"/>
      <c r="P147" s="350"/>
      <c r="Q147" s="350"/>
      <c r="R147" s="350"/>
      <c r="S147" s="350"/>
      <c r="T147" s="350"/>
      <c r="U147" s="350"/>
      <c r="V147" s="350"/>
      <c r="W147" s="350"/>
      <c r="X147" s="350"/>
      <c r="Y147" s="350"/>
      <c r="Z147" s="350"/>
      <c r="AA147" s="350"/>
      <c r="AB147" s="350"/>
    </row>
    <row r="148" ht="22.5" customHeight="1">
      <c r="A148" s="343" t="s">
        <v>7965</v>
      </c>
      <c r="B148" s="344" t="s">
        <v>4540</v>
      </c>
      <c r="C148" s="344" t="s">
        <v>4721</v>
      </c>
      <c r="D148" s="344" t="s">
        <v>4540</v>
      </c>
      <c r="E148" s="344" t="s">
        <v>7968</v>
      </c>
      <c r="F148" s="351" t="s">
        <v>7365</v>
      </c>
      <c r="G148" s="352" t="s">
        <v>7969</v>
      </c>
      <c r="H148" s="353">
        <v>46321.0</v>
      </c>
      <c r="I148" s="354">
        <v>19.8</v>
      </c>
      <c r="J148" s="349">
        <f t="shared" si="1"/>
        <v>1</v>
      </c>
      <c r="K148" s="350"/>
      <c r="L148" s="350"/>
      <c r="M148" s="350"/>
      <c r="N148" s="350"/>
      <c r="O148" s="350"/>
      <c r="P148" s="350"/>
      <c r="Q148" s="350"/>
      <c r="R148" s="350"/>
      <c r="S148" s="350"/>
      <c r="T148" s="350"/>
      <c r="U148" s="350"/>
      <c r="V148" s="350"/>
      <c r="W148" s="350"/>
      <c r="X148" s="350"/>
      <c r="Y148" s="350"/>
      <c r="Z148" s="350"/>
      <c r="AA148" s="350"/>
      <c r="AB148" s="350"/>
    </row>
    <row r="149" ht="22.5" customHeight="1">
      <c r="A149" s="343" t="s">
        <v>7970</v>
      </c>
      <c r="B149" s="344" t="s">
        <v>7971</v>
      </c>
      <c r="C149" s="344" t="s">
        <v>1087</v>
      </c>
      <c r="D149" s="344" t="s">
        <v>7971</v>
      </c>
      <c r="E149" s="344" t="s">
        <v>7972</v>
      </c>
      <c r="F149" s="351" t="s">
        <v>7365</v>
      </c>
      <c r="G149" s="352" t="s">
        <v>7973</v>
      </c>
      <c r="H149" s="353">
        <v>46291.0</v>
      </c>
      <c r="I149" s="354">
        <f>19.64+19.64*12%</f>
        <v>21.9968</v>
      </c>
      <c r="J149" s="349">
        <f t="shared" si="1"/>
        <v>1</v>
      </c>
      <c r="K149" s="350"/>
      <c r="L149" s="350"/>
      <c r="M149" s="350"/>
      <c r="N149" s="350"/>
      <c r="O149" s="350"/>
      <c r="P149" s="350"/>
      <c r="Q149" s="350"/>
      <c r="R149" s="350"/>
      <c r="S149" s="350"/>
      <c r="T149" s="350"/>
      <c r="U149" s="350"/>
      <c r="V149" s="350"/>
      <c r="W149" s="350"/>
      <c r="X149" s="350"/>
      <c r="Y149" s="350"/>
      <c r="Z149" s="350"/>
      <c r="AA149" s="350"/>
      <c r="AB149" s="350"/>
    </row>
    <row r="150" ht="22.5" customHeight="1">
      <c r="A150" s="343" t="s">
        <v>7974</v>
      </c>
      <c r="B150" s="344" t="s">
        <v>7975</v>
      </c>
      <c r="C150" s="344" t="s">
        <v>1525</v>
      </c>
      <c r="D150" s="344" t="s">
        <v>7975</v>
      </c>
      <c r="E150" s="344" t="s">
        <v>7976</v>
      </c>
      <c r="F150" s="351" t="s">
        <v>7977</v>
      </c>
      <c r="G150" s="352" t="s">
        <v>7978</v>
      </c>
      <c r="H150" s="353">
        <v>46657.0</v>
      </c>
      <c r="I150" s="354">
        <v>30.0</v>
      </c>
      <c r="J150" s="349">
        <f t="shared" si="1"/>
        <v>1</v>
      </c>
      <c r="K150" s="350"/>
      <c r="L150" s="350"/>
      <c r="M150" s="350"/>
      <c r="N150" s="350"/>
      <c r="O150" s="350"/>
      <c r="P150" s="350"/>
      <c r="Q150" s="350"/>
      <c r="R150" s="350"/>
      <c r="S150" s="350"/>
      <c r="T150" s="350"/>
      <c r="U150" s="350"/>
      <c r="V150" s="350"/>
      <c r="W150" s="350"/>
      <c r="X150" s="350"/>
      <c r="Y150" s="350"/>
      <c r="Z150" s="350"/>
      <c r="AA150" s="350"/>
      <c r="AB150" s="350"/>
    </row>
    <row r="151" ht="22.5" customHeight="1">
      <c r="A151" s="343" t="s">
        <v>7974</v>
      </c>
      <c r="B151" s="344" t="s">
        <v>7979</v>
      </c>
      <c r="C151" s="344" t="s">
        <v>1525</v>
      </c>
      <c r="D151" s="344" t="s">
        <v>7979</v>
      </c>
      <c r="E151" s="344" t="s">
        <v>7980</v>
      </c>
      <c r="F151" s="351" t="s">
        <v>7981</v>
      </c>
      <c r="G151" s="352" t="s">
        <v>7982</v>
      </c>
      <c r="H151" s="353">
        <v>46260.0</v>
      </c>
      <c r="I151" s="354">
        <f>66.96+66.96*12%</f>
        <v>74.9952</v>
      </c>
      <c r="J151" s="349">
        <f t="shared" si="1"/>
        <v>1</v>
      </c>
      <c r="K151" s="350"/>
      <c r="L151" s="350"/>
      <c r="M151" s="350"/>
      <c r="N151" s="350"/>
      <c r="O151" s="350"/>
      <c r="P151" s="350"/>
      <c r="Q151" s="350"/>
      <c r="R151" s="350"/>
      <c r="S151" s="350"/>
      <c r="T151" s="350"/>
      <c r="U151" s="350"/>
      <c r="V151" s="350"/>
      <c r="W151" s="350"/>
      <c r="X151" s="350"/>
      <c r="Y151" s="350"/>
      <c r="Z151" s="350"/>
      <c r="AA151" s="350"/>
      <c r="AB151" s="350"/>
    </row>
    <row r="152" ht="22.5" customHeight="1">
      <c r="A152" s="343" t="s">
        <v>7974</v>
      </c>
      <c r="B152" s="344" t="s">
        <v>7983</v>
      </c>
      <c r="C152" s="344" t="s">
        <v>1525</v>
      </c>
      <c r="D152" s="344" t="s">
        <v>7983</v>
      </c>
      <c r="E152" s="344" t="s">
        <v>7984</v>
      </c>
      <c r="F152" s="351" t="s">
        <v>7985</v>
      </c>
      <c r="G152" s="355"/>
      <c r="H152" s="356"/>
      <c r="I152" s="354">
        <v>331.0</v>
      </c>
      <c r="J152" s="349">
        <f t="shared" si="1"/>
        <v>1</v>
      </c>
      <c r="K152" s="350"/>
      <c r="L152" s="350"/>
      <c r="M152" s="350"/>
      <c r="N152" s="350"/>
      <c r="O152" s="350"/>
      <c r="P152" s="350"/>
      <c r="Q152" s="350"/>
      <c r="R152" s="350"/>
      <c r="S152" s="350"/>
      <c r="T152" s="350"/>
      <c r="U152" s="350"/>
      <c r="V152" s="350"/>
      <c r="W152" s="350"/>
      <c r="X152" s="350"/>
      <c r="Y152" s="350"/>
      <c r="Z152" s="350"/>
      <c r="AA152" s="350"/>
      <c r="AB152" s="350"/>
    </row>
    <row r="153" ht="22.5" customHeight="1">
      <c r="A153" s="343" t="s">
        <v>7974</v>
      </c>
      <c r="B153" s="344" t="s">
        <v>7986</v>
      </c>
      <c r="C153" s="344" t="s">
        <v>4619</v>
      </c>
      <c r="D153" s="344" t="s">
        <v>7986</v>
      </c>
      <c r="E153" s="344" t="s">
        <v>7987</v>
      </c>
      <c r="F153" s="351" t="s">
        <v>7974</v>
      </c>
      <c r="G153" s="355"/>
      <c r="H153" s="356"/>
      <c r="I153" s="354">
        <v>109.0</v>
      </c>
      <c r="J153" s="349">
        <f t="shared" si="1"/>
        <v>1</v>
      </c>
      <c r="K153" s="350"/>
      <c r="L153" s="350"/>
      <c r="M153" s="350"/>
      <c r="N153" s="350"/>
      <c r="O153" s="350"/>
      <c r="P153" s="350"/>
      <c r="Q153" s="350"/>
      <c r="R153" s="350"/>
      <c r="S153" s="350"/>
      <c r="T153" s="350"/>
      <c r="U153" s="350"/>
      <c r="V153" s="350"/>
      <c r="W153" s="350"/>
      <c r="X153" s="350"/>
      <c r="Y153" s="350"/>
      <c r="Z153" s="350"/>
      <c r="AA153" s="350"/>
      <c r="AB153" s="350"/>
    </row>
    <row r="154" ht="22.5" customHeight="1">
      <c r="A154" s="343" t="s">
        <v>7988</v>
      </c>
      <c r="B154" s="344" t="s">
        <v>7989</v>
      </c>
      <c r="C154" s="344" t="s">
        <v>840</v>
      </c>
      <c r="D154" s="344" t="s">
        <v>7989</v>
      </c>
      <c r="E154" s="344" t="s">
        <v>7990</v>
      </c>
      <c r="F154" s="351" t="s">
        <v>7991</v>
      </c>
      <c r="G154" s="352" t="s">
        <v>7992</v>
      </c>
      <c r="H154" s="353">
        <v>46626.0</v>
      </c>
      <c r="I154" s="354">
        <f>107.14+107.14*12%</f>
        <v>119.9968</v>
      </c>
      <c r="J154" s="349">
        <f t="shared" si="1"/>
        <v>1</v>
      </c>
      <c r="K154" s="350"/>
      <c r="L154" s="350"/>
      <c r="M154" s="350"/>
      <c r="N154" s="350"/>
      <c r="O154" s="350"/>
      <c r="P154" s="350"/>
      <c r="Q154" s="350"/>
      <c r="R154" s="350"/>
      <c r="S154" s="350"/>
      <c r="T154" s="350"/>
      <c r="U154" s="350"/>
      <c r="V154" s="350"/>
      <c r="W154" s="350"/>
      <c r="X154" s="350"/>
      <c r="Y154" s="350"/>
      <c r="Z154" s="350"/>
      <c r="AA154" s="350"/>
      <c r="AB154" s="350"/>
    </row>
    <row r="155" ht="22.5" customHeight="1">
      <c r="A155" s="343" t="s">
        <v>7988</v>
      </c>
      <c r="B155" s="344" t="s">
        <v>7993</v>
      </c>
      <c r="C155" s="357" t="s">
        <v>7994</v>
      </c>
      <c r="D155" s="344" t="s">
        <v>7993</v>
      </c>
      <c r="E155" s="357" t="s">
        <v>7995</v>
      </c>
      <c r="F155" s="357" t="s">
        <v>7996</v>
      </c>
      <c r="G155" s="358"/>
      <c r="H155" s="360"/>
      <c r="I155" s="361"/>
      <c r="J155" s="349">
        <f t="shared" si="1"/>
        <v>1</v>
      </c>
      <c r="K155" s="350"/>
      <c r="L155" s="350"/>
      <c r="M155" s="350"/>
      <c r="N155" s="350"/>
      <c r="O155" s="350"/>
      <c r="P155" s="350"/>
      <c r="Q155" s="350"/>
      <c r="R155" s="350"/>
      <c r="S155" s="350"/>
      <c r="T155" s="350"/>
      <c r="U155" s="350"/>
      <c r="V155" s="350"/>
      <c r="W155" s="350"/>
      <c r="X155" s="350"/>
      <c r="Y155" s="350"/>
      <c r="Z155" s="350"/>
      <c r="AA155" s="350"/>
      <c r="AB155" s="350"/>
    </row>
    <row r="156" ht="22.5" customHeight="1">
      <c r="A156" s="343" t="s">
        <v>7997</v>
      </c>
      <c r="B156" s="344" t="s">
        <v>7998</v>
      </c>
      <c r="C156" s="344" t="s">
        <v>7104</v>
      </c>
      <c r="D156" s="344" t="s">
        <v>7998</v>
      </c>
      <c r="E156" s="344" t="s">
        <v>7999</v>
      </c>
      <c r="F156" s="351" t="s">
        <v>7365</v>
      </c>
      <c r="G156" s="355"/>
      <c r="H156" s="356"/>
      <c r="I156" s="348">
        <f>75+75*18%</f>
        <v>88.5</v>
      </c>
      <c r="J156" s="349">
        <f t="shared" si="1"/>
        <v>1</v>
      </c>
      <c r="K156" s="350"/>
      <c r="L156" s="350"/>
      <c r="M156" s="350"/>
      <c r="N156" s="350"/>
      <c r="O156" s="350"/>
      <c r="P156" s="350"/>
      <c r="Q156" s="350"/>
      <c r="R156" s="350"/>
      <c r="S156" s="350"/>
      <c r="T156" s="350"/>
      <c r="U156" s="350"/>
      <c r="V156" s="350"/>
      <c r="W156" s="350"/>
      <c r="X156" s="350"/>
      <c r="Y156" s="350"/>
      <c r="Z156" s="350"/>
      <c r="AA156" s="350"/>
      <c r="AB156" s="350"/>
    </row>
    <row r="157" ht="22.5" customHeight="1">
      <c r="A157" s="343" t="s">
        <v>7997</v>
      </c>
      <c r="B157" s="344" t="s">
        <v>8000</v>
      </c>
      <c r="C157" s="344" t="s">
        <v>8001</v>
      </c>
      <c r="D157" s="344" t="s">
        <v>8000</v>
      </c>
      <c r="E157" s="344" t="s">
        <v>8002</v>
      </c>
      <c r="F157" s="351" t="s">
        <v>8003</v>
      </c>
      <c r="G157" s="355"/>
      <c r="H157" s="356"/>
      <c r="I157" s="354">
        <v>300.0</v>
      </c>
      <c r="J157" s="349">
        <f t="shared" si="1"/>
        <v>1</v>
      </c>
      <c r="K157" s="350"/>
      <c r="L157" s="350"/>
      <c r="M157" s="350"/>
      <c r="N157" s="350"/>
      <c r="O157" s="350"/>
      <c r="P157" s="350"/>
      <c r="Q157" s="350"/>
      <c r="R157" s="350"/>
      <c r="S157" s="350"/>
      <c r="T157" s="350"/>
      <c r="U157" s="350"/>
      <c r="V157" s="350"/>
      <c r="W157" s="350"/>
      <c r="X157" s="350"/>
      <c r="Y157" s="350"/>
      <c r="Z157" s="350"/>
      <c r="AA157" s="350"/>
      <c r="AB157" s="350"/>
    </row>
    <row r="158" ht="22.5" customHeight="1">
      <c r="A158" s="343" t="s">
        <v>7997</v>
      </c>
      <c r="B158" s="344" t="s">
        <v>8004</v>
      </c>
      <c r="C158" s="344" t="s">
        <v>8001</v>
      </c>
      <c r="D158" s="344" t="s">
        <v>8004</v>
      </c>
      <c r="E158" s="344" t="s">
        <v>8005</v>
      </c>
      <c r="F158" s="351" t="s">
        <v>7365</v>
      </c>
      <c r="G158" s="355"/>
      <c r="H158" s="356"/>
      <c r="I158" s="354">
        <v>100.0</v>
      </c>
      <c r="J158" s="349">
        <f t="shared" si="1"/>
        <v>1</v>
      </c>
      <c r="K158" s="350"/>
      <c r="L158" s="350"/>
      <c r="M158" s="350"/>
      <c r="N158" s="350"/>
      <c r="O158" s="350"/>
      <c r="P158" s="350"/>
      <c r="Q158" s="350"/>
      <c r="R158" s="350"/>
      <c r="S158" s="350"/>
      <c r="T158" s="350"/>
      <c r="U158" s="350"/>
      <c r="V158" s="350"/>
      <c r="W158" s="350"/>
      <c r="X158" s="350"/>
      <c r="Y158" s="350"/>
      <c r="Z158" s="350"/>
      <c r="AA158" s="350"/>
      <c r="AB158" s="350"/>
    </row>
    <row r="159" ht="22.5" customHeight="1">
      <c r="A159" s="343" t="s">
        <v>7997</v>
      </c>
      <c r="B159" s="344" t="s">
        <v>8006</v>
      </c>
      <c r="C159" s="344" t="s">
        <v>8001</v>
      </c>
      <c r="D159" s="344" t="s">
        <v>8006</v>
      </c>
      <c r="E159" s="344" t="s">
        <v>8007</v>
      </c>
      <c r="F159" s="351" t="s">
        <v>7365</v>
      </c>
      <c r="G159" s="355"/>
      <c r="H159" s="356"/>
      <c r="I159" s="354">
        <v>5.0</v>
      </c>
      <c r="J159" s="349">
        <f t="shared" si="1"/>
        <v>1</v>
      </c>
      <c r="K159" s="350"/>
      <c r="L159" s="350"/>
      <c r="M159" s="350"/>
      <c r="N159" s="350"/>
      <c r="O159" s="350"/>
      <c r="P159" s="350"/>
      <c r="Q159" s="350"/>
      <c r="R159" s="350"/>
      <c r="S159" s="350"/>
      <c r="T159" s="350"/>
      <c r="U159" s="350"/>
      <c r="V159" s="350"/>
      <c r="W159" s="350"/>
      <c r="X159" s="350"/>
      <c r="Y159" s="350"/>
      <c r="Z159" s="350"/>
      <c r="AA159" s="350"/>
      <c r="AB159" s="350"/>
    </row>
    <row r="160" ht="22.5" customHeight="1">
      <c r="A160" s="343" t="s">
        <v>7997</v>
      </c>
      <c r="B160" s="344" t="s">
        <v>8008</v>
      </c>
      <c r="C160" s="344" t="s">
        <v>8001</v>
      </c>
      <c r="D160" s="344" t="s">
        <v>8008</v>
      </c>
      <c r="E160" s="344" t="s">
        <v>8009</v>
      </c>
      <c r="F160" s="351" t="s">
        <v>7365</v>
      </c>
      <c r="G160" s="355"/>
      <c r="H160" s="356"/>
      <c r="I160" s="354">
        <v>10.0</v>
      </c>
      <c r="J160" s="349">
        <f t="shared" si="1"/>
        <v>1</v>
      </c>
      <c r="K160" s="350"/>
      <c r="L160" s="350"/>
      <c r="M160" s="350"/>
      <c r="N160" s="350"/>
      <c r="O160" s="350"/>
      <c r="P160" s="350"/>
      <c r="Q160" s="350"/>
      <c r="R160" s="350"/>
      <c r="S160" s="350"/>
      <c r="T160" s="350"/>
      <c r="U160" s="350"/>
      <c r="V160" s="350"/>
      <c r="W160" s="350"/>
      <c r="X160" s="350"/>
      <c r="Y160" s="350"/>
      <c r="Z160" s="350"/>
      <c r="AA160" s="350"/>
      <c r="AB160" s="350"/>
    </row>
    <row r="161" ht="22.5" customHeight="1">
      <c r="A161" s="343" t="s">
        <v>7997</v>
      </c>
      <c r="B161" s="344" t="s">
        <v>8012</v>
      </c>
      <c r="C161" s="344" t="s">
        <v>8001</v>
      </c>
      <c r="D161" s="344" t="s">
        <v>8012</v>
      </c>
      <c r="E161" s="344" t="s">
        <v>8013</v>
      </c>
      <c r="F161" s="351" t="s">
        <v>8014</v>
      </c>
      <c r="G161" s="355"/>
      <c r="H161" s="356"/>
      <c r="I161" s="354">
        <v>2.0</v>
      </c>
      <c r="J161" s="349">
        <f t="shared" si="1"/>
        <v>1</v>
      </c>
      <c r="K161" s="350"/>
      <c r="L161" s="350"/>
      <c r="M161" s="350"/>
      <c r="N161" s="350"/>
      <c r="O161" s="350"/>
      <c r="P161" s="350"/>
      <c r="Q161" s="350"/>
      <c r="R161" s="350"/>
      <c r="S161" s="350"/>
      <c r="T161" s="350"/>
      <c r="U161" s="350"/>
      <c r="V161" s="350"/>
      <c r="W161" s="350"/>
      <c r="X161" s="350"/>
      <c r="Y161" s="350"/>
      <c r="Z161" s="350"/>
      <c r="AA161" s="350"/>
      <c r="AB161" s="350"/>
    </row>
    <row r="162" ht="22.5" customHeight="1">
      <c r="A162" s="343" t="s">
        <v>7997</v>
      </c>
      <c r="B162" s="344" t="s">
        <v>8015</v>
      </c>
      <c r="C162" s="344" t="s">
        <v>8001</v>
      </c>
      <c r="D162" s="344" t="s">
        <v>8015</v>
      </c>
      <c r="E162" s="344" t="s">
        <v>8016</v>
      </c>
      <c r="F162" s="351" t="s">
        <v>7365</v>
      </c>
      <c r="G162" s="355"/>
      <c r="H162" s="356"/>
      <c r="I162" s="348"/>
      <c r="J162" s="349">
        <f t="shared" si="1"/>
        <v>1</v>
      </c>
      <c r="K162" s="350"/>
      <c r="L162" s="350"/>
      <c r="M162" s="350"/>
      <c r="N162" s="350"/>
      <c r="O162" s="350"/>
      <c r="P162" s="350"/>
      <c r="Q162" s="350"/>
      <c r="R162" s="350"/>
      <c r="S162" s="350"/>
      <c r="T162" s="350"/>
      <c r="U162" s="350"/>
      <c r="V162" s="350"/>
      <c r="W162" s="350"/>
      <c r="X162" s="350"/>
      <c r="Y162" s="350"/>
      <c r="Z162" s="350"/>
      <c r="AA162" s="350"/>
      <c r="AB162" s="350"/>
    </row>
    <row r="163" ht="22.5" customHeight="1">
      <c r="A163" s="343" t="s">
        <v>7997</v>
      </c>
      <c r="B163" s="344" t="s">
        <v>8017</v>
      </c>
      <c r="C163" s="344" t="s">
        <v>8001</v>
      </c>
      <c r="D163" s="344" t="s">
        <v>8017</v>
      </c>
      <c r="E163" s="344" t="s">
        <v>8018</v>
      </c>
      <c r="F163" s="351" t="s">
        <v>7365</v>
      </c>
      <c r="G163" s="355"/>
      <c r="H163" s="356"/>
      <c r="I163" s="348"/>
      <c r="J163" s="349">
        <f t="shared" si="1"/>
        <v>1</v>
      </c>
      <c r="K163" s="350"/>
      <c r="L163" s="350"/>
      <c r="M163" s="350"/>
      <c r="N163" s="350"/>
      <c r="O163" s="350"/>
      <c r="P163" s="350"/>
      <c r="Q163" s="350"/>
      <c r="R163" s="350"/>
      <c r="S163" s="350"/>
      <c r="T163" s="350"/>
      <c r="U163" s="350"/>
      <c r="V163" s="350"/>
      <c r="W163" s="350"/>
      <c r="X163" s="350"/>
      <c r="Y163" s="350"/>
      <c r="Z163" s="350"/>
      <c r="AA163" s="350"/>
      <c r="AB163" s="350"/>
    </row>
    <row r="164" ht="22.5" customHeight="1">
      <c r="A164" s="343" t="s">
        <v>7997</v>
      </c>
      <c r="B164" s="344" t="s">
        <v>8019</v>
      </c>
      <c r="C164" s="344" t="s">
        <v>8001</v>
      </c>
      <c r="D164" s="344" t="s">
        <v>8019</v>
      </c>
      <c r="E164" s="344" t="s">
        <v>8020</v>
      </c>
      <c r="F164" s="351" t="s">
        <v>7365</v>
      </c>
      <c r="G164" s="355"/>
      <c r="H164" s="356"/>
      <c r="I164" s="348"/>
      <c r="J164" s="349">
        <f t="shared" si="1"/>
        <v>1</v>
      </c>
      <c r="K164" s="350"/>
      <c r="L164" s="350"/>
      <c r="M164" s="350"/>
      <c r="N164" s="350"/>
      <c r="O164" s="350"/>
      <c r="P164" s="350"/>
      <c r="Q164" s="350"/>
      <c r="R164" s="350"/>
      <c r="S164" s="350"/>
      <c r="T164" s="350"/>
      <c r="U164" s="350"/>
      <c r="V164" s="350"/>
      <c r="W164" s="350"/>
      <c r="X164" s="350"/>
      <c r="Y164" s="350"/>
      <c r="Z164" s="350"/>
      <c r="AA164" s="350"/>
      <c r="AB164" s="350"/>
    </row>
    <row r="165" ht="22.5" customHeight="1">
      <c r="A165" s="343" t="s">
        <v>7997</v>
      </c>
      <c r="B165" s="344" t="s">
        <v>8021</v>
      </c>
      <c r="C165" s="344" t="s">
        <v>8001</v>
      </c>
      <c r="D165" s="344" t="s">
        <v>8021</v>
      </c>
      <c r="E165" s="344" t="s">
        <v>8022</v>
      </c>
      <c r="F165" s="351" t="s">
        <v>8023</v>
      </c>
      <c r="G165" s="355"/>
      <c r="H165" s="356"/>
      <c r="I165" s="348"/>
      <c r="J165" s="349">
        <f t="shared" si="1"/>
        <v>1</v>
      </c>
      <c r="K165" s="350"/>
      <c r="L165" s="350"/>
      <c r="M165" s="350"/>
      <c r="N165" s="350"/>
      <c r="O165" s="350"/>
      <c r="P165" s="350"/>
      <c r="Q165" s="350"/>
      <c r="R165" s="350"/>
      <c r="S165" s="350"/>
      <c r="T165" s="350"/>
      <c r="U165" s="350"/>
      <c r="V165" s="350"/>
      <c r="W165" s="350"/>
      <c r="X165" s="350"/>
      <c r="Y165" s="350"/>
      <c r="Z165" s="350"/>
      <c r="AA165" s="350"/>
      <c r="AB165" s="350"/>
    </row>
    <row r="166" ht="22.5" customHeight="1">
      <c r="A166" s="343" t="s">
        <v>7997</v>
      </c>
      <c r="B166" s="344" t="s">
        <v>8024</v>
      </c>
      <c r="C166" s="344" t="s">
        <v>8001</v>
      </c>
      <c r="D166" s="344" t="s">
        <v>8024</v>
      </c>
      <c r="E166" s="344" t="s">
        <v>8025</v>
      </c>
      <c r="F166" s="351" t="s">
        <v>8026</v>
      </c>
      <c r="G166" s="355"/>
      <c r="H166" s="356"/>
      <c r="I166" s="348"/>
      <c r="J166" s="349">
        <f t="shared" si="1"/>
        <v>1</v>
      </c>
      <c r="K166" s="350"/>
      <c r="L166" s="350"/>
      <c r="M166" s="350"/>
      <c r="N166" s="350"/>
      <c r="O166" s="350"/>
      <c r="P166" s="350"/>
      <c r="Q166" s="350"/>
      <c r="R166" s="350"/>
      <c r="S166" s="350"/>
      <c r="T166" s="350"/>
      <c r="U166" s="350"/>
      <c r="V166" s="350"/>
      <c r="W166" s="350"/>
      <c r="X166" s="350"/>
      <c r="Y166" s="350"/>
      <c r="Z166" s="350"/>
      <c r="AA166" s="350"/>
      <c r="AB166" s="350"/>
    </row>
    <row r="167" ht="22.5" customHeight="1">
      <c r="A167" s="343" t="s">
        <v>7997</v>
      </c>
      <c r="B167" s="344" t="s">
        <v>8027</v>
      </c>
      <c r="C167" s="344" t="s">
        <v>8001</v>
      </c>
      <c r="D167" s="344" t="s">
        <v>8027</v>
      </c>
      <c r="E167" s="344" t="s">
        <v>8028</v>
      </c>
      <c r="F167" s="351" t="s">
        <v>7365</v>
      </c>
      <c r="G167" s="355"/>
      <c r="H167" s="356"/>
      <c r="I167" s="348"/>
      <c r="J167" s="349">
        <f t="shared" si="1"/>
        <v>1</v>
      </c>
      <c r="K167" s="350"/>
      <c r="L167" s="350"/>
      <c r="M167" s="350"/>
      <c r="N167" s="350"/>
      <c r="O167" s="350"/>
      <c r="P167" s="350"/>
      <c r="Q167" s="350"/>
      <c r="R167" s="350"/>
      <c r="S167" s="350"/>
      <c r="T167" s="350"/>
      <c r="U167" s="350"/>
      <c r="V167" s="350"/>
      <c r="W167" s="350"/>
      <c r="X167" s="350"/>
      <c r="Y167" s="350"/>
      <c r="Z167" s="350"/>
      <c r="AA167" s="350"/>
      <c r="AB167" s="350"/>
    </row>
    <row r="168" ht="22.5" customHeight="1">
      <c r="A168" s="343" t="s">
        <v>7997</v>
      </c>
      <c r="B168" s="344" t="s">
        <v>8029</v>
      </c>
      <c r="C168" s="344" t="s">
        <v>8001</v>
      </c>
      <c r="D168" s="344" t="s">
        <v>8029</v>
      </c>
      <c r="E168" s="344" t="s">
        <v>8030</v>
      </c>
      <c r="F168" s="351" t="s">
        <v>7365</v>
      </c>
      <c r="G168" s="355"/>
      <c r="H168" s="356"/>
      <c r="I168" s="348"/>
      <c r="J168" s="349">
        <f t="shared" si="1"/>
        <v>1</v>
      </c>
      <c r="K168" s="350"/>
      <c r="L168" s="350"/>
      <c r="M168" s="350"/>
      <c r="N168" s="350"/>
      <c r="O168" s="350"/>
      <c r="P168" s="350"/>
      <c r="Q168" s="350"/>
      <c r="R168" s="350"/>
      <c r="S168" s="350"/>
      <c r="T168" s="350"/>
      <c r="U168" s="350"/>
      <c r="V168" s="350"/>
      <c r="W168" s="350"/>
      <c r="X168" s="350"/>
      <c r="Y168" s="350"/>
      <c r="Z168" s="350"/>
      <c r="AA168" s="350"/>
      <c r="AB168" s="350"/>
    </row>
    <row r="169" ht="22.5" customHeight="1">
      <c r="A169" s="343" t="s">
        <v>7997</v>
      </c>
      <c r="B169" s="344" t="s">
        <v>8031</v>
      </c>
      <c r="C169" s="344" t="s">
        <v>8001</v>
      </c>
      <c r="D169" s="344" t="s">
        <v>8031</v>
      </c>
      <c r="E169" s="344" t="s">
        <v>8032</v>
      </c>
      <c r="F169" s="351" t="s">
        <v>7365</v>
      </c>
      <c r="G169" s="355"/>
      <c r="H169" s="356"/>
      <c r="I169" s="348"/>
      <c r="J169" s="349">
        <f t="shared" si="1"/>
        <v>1</v>
      </c>
      <c r="K169" s="350"/>
      <c r="L169" s="350"/>
      <c r="M169" s="350"/>
      <c r="N169" s="350"/>
      <c r="O169" s="350"/>
      <c r="P169" s="350"/>
      <c r="Q169" s="350"/>
      <c r="R169" s="350"/>
      <c r="S169" s="350"/>
      <c r="T169" s="350"/>
      <c r="U169" s="350"/>
      <c r="V169" s="350"/>
      <c r="W169" s="350"/>
      <c r="X169" s="350"/>
      <c r="Y169" s="350"/>
      <c r="Z169" s="350"/>
      <c r="AA169" s="350"/>
      <c r="AB169" s="350"/>
    </row>
    <row r="170" ht="22.5" customHeight="1">
      <c r="A170" s="343" t="s">
        <v>7997</v>
      </c>
      <c r="B170" s="344" t="s">
        <v>8033</v>
      </c>
      <c r="C170" s="344" t="s">
        <v>8001</v>
      </c>
      <c r="D170" s="344" t="s">
        <v>8033</v>
      </c>
      <c r="E170" s="344" t="s">
        <v>8034</v>
      </c>
      <c r="F170" s="351" t="s">
        <v>7365</v>
      </c>
      <c r="G170" s="355"/>
      <c r="H170" s="356"/>
      <c r="I170" s="348"/>
      <c r="J170" s="349">
        <f t="shared" si="1"/>
        <v>1</v>
      </c>
      <c r="K170" s="350"/>
      <c r="L170" s="350"/>
      <c r="M170" s="350"/>
      <c r="N170" s="350"/>
      <c r="O170" s="350"/>
      <c r="P170" s="350"/>
      <c r="Q170" s="350"/>
      <c r="R170" s="350"/>
      <c r="S170" s="350"/>
      <c r="T170" s="350"/>
      <c r="U170" s="350"/>
      <c r="V170" s="350"/>
      <c r="W170" s="350"/>
      <c r="X170" s="350"/>
      <c r="Y170" s="350"/>
      <c r="Z170" s="350"/>
      <c r="AA170" s="350"/>
      <c r="AB170" s="350"/>
    </row>
    <row r="171" ht="22.5" customHeight="1">
      <c r="A171" s="343" t="s">
        <v>7997</v>
      </c>
      <c r="B171" s="344" t="s">
        <v>8035</v>
      </c>
      <c r="C171" s="344" t="s">
        <v>8001</v>
      </c>
      <c r="D171" s="344" t="s">
        <v>8035</v>
      </c>
      <c r="E171" s="344" t="s">
        <v>8036</v>
      </c>
      <c r="F171" s="351" t="s">
        <v>7365</v>
      </c>
      <c r="G171" s="355"/>
      <c r="H171" s="356"/>
      <c r="I171" s="354">
        <v>50.0</v>
      </c>
      <c r="J171" s="349">
        <f t="shared" si="1"/>
        <v>1</v>
      </c>
      <c r="K171" s="350"/>
      <c r="L171" s="350"/>
      <c r="M171" s="350"/>
      <c r="N171" s="350"/>
      <c r="O171" s="350"/>
      <c r="P171" s="350"/>
      <c r="Q171" s="350"/>
      <c r="R171" s="350"/>
      <c r="S171" s="350"/>
      <c r="T171" s="350"/>
      <c r="U171" s="350"/>
      <c r="V171" s="350"/>
      <c r="W171" s="350"/>
      <c r="X171" s="350"/>
      <c r="Y171" s="350"/>
      <c r="Z171" s="350"/>
      <c r="AA171" s="350"/>
      <c r="AB171" s="350"/>
    </row>
    <row r="172" ht="22.5" customHeight="1">
      <c r="A172" s="343" t="s">
        <v>8037</v>
      </c>
      <c r="B172" s="344" t="s">
        <v>8038</v>
      </c>
      <c r="C172" s="344" t="s">
        <v>7139</v>
      </c>
      <c r="D172" s="344" t="s">
        <v>8038</v>
      </c>
      <c r="E172" s="344" t="s">
        <v>8039</v>
      </c>
      <c r="F172" s="351" t="s">
        <v>8040</v>
      </c>
      <c r="G172" s="352" t="s">
        <v>8041</v>
      </c>
      <c r="H172" s="353">
        <v>46260.0</v>
      </c>
      <c r="I172" s="354">
        <f t="shared" ref="I172:I174" si="5">44.64+44.64*12%</f>
        <v>49.9968</v>
      </c>
      <c r="J172" s="349">
        <f t="shared" si="1"/>
        <v>2</v>
      </c>
      <c r="K172" s="350"/>
      <c r="L172" s="350"/>
      <c r="M172" s="350"/>
      <c r="N172" s="350"/>
      <c r="O172" s="350"/>
      <c r="P172" s="350"/>
      <c r="Q172" s="350"/>
      <c r="R172" s="350"/>
      <c r="S172" s="350"/>
      <c r="T172" s="350"/>
      <c r="U172" s="350"/>
      <c r="V172" s="350"/>
      <c r="W172" s="350"/>
      <c r="X172" s="350"/>
      <c r="Y172" s="350"/>
      <c r="Z172" s="350"/>
      <c r="AA172" s="350"/>
      <c r="AB172" s="350"/>
    </row>
    <row r="173" ht="22.5" customHeight="1">
      <c r="A173" s="343" t="s">
        <v>8037</v>
      </c>
      <c r="B173" s="344" t="s">
        <v>8042</v>
      </c>
      <c r="C173" s="344" t="s">
        <v>7139</v>
      </c>
      <c r="D173" s="344" t="s">
        <v>8042</v>
      </c>
      <c r="E173" s="344" t="s">
        <v>8039</v>
      </c>
      <c r="F173" s="351" t="s">
        <v>8040</v>
      </c>
      <c r="G173" s="352" t="s">
        <v>8043</v>
      </c>
      <c r="H173" s="353">
        <v>46291.0</v>
      </c>
      <c r="I173" s="354">
        <f t="shared" si="5"/>
        <v>49.9968</v>
      </c>
      <c r="J173" s="349">
        <f t="shared" si="1"/>
        <v>2</v>
      </c>
      <c r="K173" s="350"/>
      <c r="L173" s="350"/>
      <c r="M173" s="350"/>
      <c r="N173" s="350"/>
      <c r="O173" s="350"/>
      <c r="P173" s="350"/>
      <c r="Q173" s="350"/>
      <c r="R173" s="350"/>
      <c r="S173" s="350"/>
      <c r="T173" s="350"/>
      <c r="U173" s="350"/>
      <c r="V173" s="350"/>
      <c r="W173" s="350"/>
      <c r="X173" s="350"/>
      <c r="Y173" s="350"/>
      <c r="Z173" s="350"/>
      <c r="AA173" s="350"/>
      <c r="AB173" s="350"/>
    </row>
    <row r="174" ht="22.5" customHeight="1">
      <c r="A174" s="343" t="s">
        <v>8044</v>
      </c>
      <c r="B174" s="344" t="s">
        <v>8045</v>
      </c>
      <c r="C174" s="344" t="s">
        <v>240</v>
      </c>
      <c r="D174" s="344" t="s">
        <v>8045</v>
      </c>
      <c r="E174" s="344" t="s">
        <v>8046</v>
      </c>
      <c r="F174" s="351" t="s">
        <v>8044</v>
      </c>
      <c r="G174" s="352" t="s">
        <v>8047</v>
      </c>
      <c r="H174" s="353">
        <v>46168.0</v>
      </c>
      <c r="I174" s="354">
        <f t="shared" si="5"/>
        <v>49.9968</v>
      </c>
      <c r="J174" s="349">
        <f t="shared" si="1"/>
        <v>1</v>
      </c>
      <c r="K174" s="350"/>
      <c r="L174" s="350"/>
      <c r="M174" s="350"/>
      <c r="N174" s="350"/>
      <c r="O174" s="350"/>
      <c r="P174" s="350"/>
      <c r="Q174" s="350"/>
      <c r="R174" s="350"/>
      <c r="S174" s="350"/>
      <c r="T174" s="350"/>
      <c r="U174" s="350"/>
      <c r="V174" s="350"/>
      <c r="W174" s="350"/>
      <c r="X174" s="350"/>
      <c r="Y174" s="350"/>
      <c r="Z174" s="350"/>
      <c r="AA174" s="350"/>
      <c r="AB174" s="350"/>
    </row>
    <row r="175" ht="22.5" customHeight="1">
      <c r="A175" s="343" t="s">
        <v>8044</v>
      </c>
      <c r="B175" s="344" t="s">
        <v>8048</v>
      </c>
      <c r="C175" s="344" t="s">
        <v>240</v>
      </c>
      <c r="D175" s="344" t="s">
        <v>8048</v>
      </c>
      <c r="E175" s="344" t="s">
        <v>8049</v>
      </c>
      <c r="F175" s="351" t="s">
        <v>8044</v>
      </c>
      <c r="G175" s="352" t="s">
        <v>8050</v>
      </c>
      <c r="H175" s="353">
        <v>46382.0</v>
      </c>
      <c r="I175" s="354">
        <f>39.29+39.29*12%</f>
        <v>44.0048</v>
      </c>
      <c r="J175" s="349">
        <f t="shared" si="1"/>
        <v>1</v>
      </c>
      <c r="K175" s="350"/>
      <c r="L175" s="350"/>
      <c r="M175" s="350"/>
      <c r="N175" s="350"/>
      <c r="O175" s="350"/>
      <c r="P175" s="350"/>
      <c r="Q175" s="350"/>
      <c r="R175" s="350"/>
      <c r="S175" s="350"/>
      <c r="T175" s="350"/>
      <c r="U175" s="350"/>
      <c r="V175" s="350"/>
      <c r="W175" s="350"/>
      <c r="X175" s="350"/>
      <c r="Y175" s="350"/>
      <c r="Z175" s="350"/>
      <c r="AA175" s="350"/>
      <c r="AB175" s="350"/>
    </row>
    <row r="176" ht="22.5" customHeight="1">
      <c r="A176" s="343" t="s">
        <v>8044</v>
      </c>
      <c r="B176" s="344" t="s">
        <v>8051</v>
      </c>
      <c r="C176" s="344" t="s">
        <v>7825</v>
      </c>
      <c r="D176" s="344" t="s">
        <v>8051</v>
      </c>
      <c r="E176" s="344" t="s">
        <v>8052</v>
      </c>
      <c r="F176" s="351" t="s">
        <v>8044</v>
      </c>
      <c r="G176" s="352" t="s">
        <v>8053</v>
      </c>
      <c r="H176" s="353">
        <v>46657.0</v>
      </c>
      <c r="I176" s="354">
        <f>71.43+71.43*12%</f>
        <v>80.0016</v>
      </c>
      <c r="J176" s="349">
        <f t="shared" si="1"/>
        <v>1</v>
      </c>
      <c r="K176" s="350"/>
      <c r="L176" s="350"/>
      <c r="M176" s="350"/>
      <c r="N176" s="350"/>
      <c r="O176" s="350"/>
      <c r="P176" s="350"/>
      <c r="Q176" s="350"/>
      <c r="R176" s="350"/>
      <c r="S176" s="350"/>
      <c r="T176" s="350"/>
      <c r="U176" s="350"/>
      <c r="V176" s="350"/>
      <c r="W176" s="350"/>
      <c r="X176" s="350"/>
      <c r="Y176" s="350"/>
      <c r="Z176" s="350"/>
      <c r="AA176" s="350"/>
      <c r="AB176" s="350"/>
    </row>
    <row r="177" ht="22.5" customHeight="1">
      <c r="A177" s="343" t="s">
        <v>8044</v>
      </c>
      <c r="B177" s="344" t="s">
        <v>8054</v>
      </c>
      <c r="C177" s="344" t="s">
        <v>8055</v>
      </c>
      <c r="D177" s="344" t="s">
        <v>8054</v>
      </c>
      <c r="E177" s="344" t="s">
        <v>8056</v>
      </c>
      <c r="F177" s="351" t="s">
        <v>8057</v>
      </c>
      <c r="G177" s="355"/>
      <c r="H177" s="356"/>
      <c r="I177" s="348"/>
      <c r="J177" s="349">
        <f t="shared" si="1"/>
        <v>1</v>
      </c>
      <c r="K177" s="350"/>
      <c r="L177" s="350"/>
      <c r="M177" s="350"/>
      <c r="N177" s="350"/>
      <c r="O177" s="350"/>
      <c r="P177" s="350"/>
      <c r="Q177" s="350"/>
      <c r="R177" s="350"/>
      <c r="S177" s="350"/>
      <c r="T177" s="350"/>
      <c r="U177" s="350"/>
      <c r="V177" s="350"/>
      <c r="W177" s="350"/>
      <c r="X177" s="350"/>
      <c r="Y177" s="350"/>
      <c r="Z177" s="350"/>
      <c r="AA177" s="350"/>
      <c r="AB177" s="350"/>
    </row>
    <row r="178" ht="22.5" customHeight="1">
      <c r="A178" s="343" t="s">
        <v>8044</v>
      </c>
      <c r="B178" s="344" t="s">
        <v>8060</v>
      </c>
      <c r="C178" s="344" t="s">
        <v>248</v>
      </c>
      <c r="D178" s="344" t="s">
        <v>8060</v>
      </c>
      <c r="E178" s="344" t="s">
        <v>8061</v>
      </c>
      <c r="F178" s="351" t="s">
        <v>8057</v>
      </c>
      <c r="G178" s="352" t="s">
        <v>8062</v>
      </c>
      <c r="H178" s="353">
        <v>46229.0</v>
      </c>
      <c r="I178" s="354">
        <f>39.29+39.29*12%</f>
        <v>44.0048</v>
      </c>
      <c r="J178" s="349">
        <f t="shared" si="1"/>
        <v>1</v>
      </c>
      <c r="K178" s="350"/>
      <c r="L178" s="350"/>
      <c r="M178" s="350"/>
      <c r="N178" s="350"/>
      <c r="O178" s="350"/>
      <c r="P178" s="350"/>
      <c r="Q178" s="350"/>
      <c r="R178" s="350"/>
      <c r="S178" s="350"/>
      <c r="T178" s="350"/>
      <c r="U178" s="350"/>
      <c r="V178" s="350"/>
      <c r="W178" s="350"/>
      <c r="X178" s="350"/>
      <c r="Y178" s="350"/>
      <c r="Z178" s="350"/>
      <c r="AA178" s="350"/>
      <c r="AB178" s="350"/>
    </row>
    <row r="179" ht="22.5" customHeight="1">
      <c r="A179" s="343" t="s">
        <v>8063</v>
      </c>
      <c r="B179" s="344" t="s">
        <v>8064</v>
      </c>
      <c r="C179" s="344" t="s">
        <v>4721</v>
      </c>
      <c r="D179" s="344" t="s">
        <v>8064</v>
      </c>
      <c r="E179" s="344" t="s">
        <v>8065</v>
      </c>
      <c r="F179" s="351" t="s">
        <v>8066</v>
      </c>
      <c r="G179" s="352" t="s">
        <v>8067</v>
      </c>
      <c r="H179" s="353">
        <v>47390.0</v>
      </c>
      <c r="I179" s="354">
        <f>4.46+4.46*12%</f>
        <v>4.9952</v>
      </c>
      <c r="J179" s="349">
        <f t="shared" si="1"/>
        <v>1</v>
      </c>
      <c r="K179" s="350"/>
      <c r="L179" s="350"/>
      <c r="M179" s="350"/>
      <c r="N179" s="350"/>
      <c r="O179" s="350"/>
      <c r="P179" s="350"/>
      <c r="Q179" s="350"/>
      <c r="R179" s="350"/>
      <c r="S179" s="350"/>
      <c r="T179" s="350"/>
      <c r="U179" s="350"/>
      <c r="V179" s="350"/>
      <c r="W179" s="350"/>
      <c r="X179" s="350"/>
      <c r="Y179" s="350"/>
      <c r="Z179" s="350"/>
      <c r="AA179" s="350"/>
      <c r="AB179" s="350"/>
    </row>
    <row r="180" ht="22.5" customHeight="1">
      <c r="A180" s="343" t="s">
        <v>8063</v>
      </c>
      <c r="B180" s="344" t="s">
        <v>8068</v>
      </c>
      <c r="C180" s="344" t="s">
        <v>4721</v>
      </c>
      <c r="D180" s="344" t="s">
        <v>8068</v>
      </c>
      <c r="E180" s="344" t="s">
        <v>8069</v>
      </c>
      <c r="F180" s="351" t="s">
        <v>8070</v>
      </c>
      <c r="G180" s="355"/>
      <c r="H180" s="356"/>
      <c r="I180" s="348">
        <f>5.36+5.36*12%</f>
        <v>6.0032</v>
      </c>
      <c r="J180" s="349">
        <f t="shared" si="1"/>
        <v>1</v>
      </c>
      <c r="K180" s="350"/>
      <c r="L180" s="350"/>
      <c r="M180" s="350"/>
      <c r="N180" s="350"/>
      <c r="O180" s="350"/>
      <c r="P180" s="350"/>
      <c r="Q180" s="350"/>
      <c r="R180" s="350"/>
      <c r="S180" s="350"/>
      <c r="T180" s="350"/>
      <c r="U180" s="350"/>
      <c r="V180" s="350"/>
      <c r="W180" s="350"/>
      <c r="X180" s="350"/>
      <c r="Y180" s="350"/>
      <c r="Z180" s="350"/>
      <c r="AA180" s="350"/>
      <c r="AB180" s="350"/>
    </row>
    <row r="181" ht="22.5" customHeight="1">
      <c r="A181" s="343" t="s">
        <v>8063</v>
      </c>
      <c r="B181" s="344" t="s">
        <v>8071</v>
      </c>
      <c r="C181" s="344" t="s">
        <v>4721</v>
      </c>
      <c r="D181" s="344" t="s">
        <v>8071</v>
      </c>
      <c r="E181" s="344" t="s">
        <v>8072</v>
      </c>
      <c r="F181" s="351" t="s">
        <v>8073</v>
      </c>
      <c r="G181" s="355"/>
      <c r="H181" s="356"/>
      <c r="I181" s="348">
        <f>5.6</f>
        <v>5.6</v>
      </c>
      <c r="J181" s="349">
        <f t="shared" si="1"/>
        <v>1</v>
      </c>
      <c r="K181" s="350"/>
      <c r="L181" s="350"/>
      <c r="M181" s="350"/>
      <c r="N181" s="350"/>
      <c r="O181" s="350"/>
      <c r="P181" s="350"/>
      <c r="Q181" s="350"/>
      <c r="R181" s="350"/>
      <c r="S181" s="350"/>
      <c r="T181" s="350"/>
      <c r="U181" s="350"/>
      <c r="V181" s="350"/>
      <c r="W181" s="350"/>
      <c r="X181" s="350"/>
      <c r="Y181" s="350"/>
      <c r="Z181" s="350"/>
      <c r="AA181" s="350"/>
      <c r="AB181" s="350"/>
    </row>
    <row r="182" ht="22.5" customHeight="1">
      <c r="A182" s="343" t="s">
        <v>8063</v>
      </c>
      <c r="B182" s="344" t="s">
        <v>8074</v>
      </c>
      <c r="C182" s="344" t="s">
        <v>4721</v>
      </c>
      <c r="D182" s="344" t="s">
        <v>8074</v>
      </c>
      <c r="E182" s="344" t="s">
        <v>8075</v>
      </c>
      <c r="F182" s="351" t="s">
        <v>8076</v>
      </c>
      <c r="G182" s="355"/>
      <c r="H182" s="356"/>
      <c r="I182" s="348">
        <f>7.14+7.14*12%</f>
        <v>7.9968</v>
      </c>
      <c r="J182" s="349">
        <f t="shared" si="1"/>
        <v>1</v>
      </c>
      <c r="K182" s="350"/>
      <c r="L182" s="350"/>
      <c r="M182" s="350"/>
      <c r="N182" s="350"/>
      <c r="O182" s="350"/>
      <c r="P182" s="350"/>
      <c r="Q182" s="350"/>
      <c r="R182" s="350"/>
      <c r="S182" s="350"/>
      <c r="T182" s="350"/>
      <c r="U182" s="350"/>
      <c r="V182" s="350"/>
      <c r="W182" s="350"/>
      <c r="X182" s="350"/>
      <c r="Y182" s="350"/>
      <c r="Z182" s="350"/>
      <c r="AA182" s="350"/>
      <c r="AB182" s="350"/>
    </row>
    <row r="183" ht="22.5" customHeight="1">
      <c r="A183" s="343" t="s">
        <v>8077</v>
      </c>
      <c r="B183" s="344" t="s">
        <v>8078</v>
      </c>
      <c r="C183" s="344" t="s">
        <v>840</v>
      </c>
      <c r="D183" s="344" t="s">
        <v>8078</v>
      </c>
      <c r="E183" s="344" t="s">
        <v>8079</v>
      </c>
      <c r="F183" s="351" t="s">
        <v>8080</v>
      </c>
      <c r="G183" s="355"/>
      <c r="H183" s="356"/>
      <c r="I183" s="354">
        <f>31+31*12%</f>
        <v>34.72</v>
      </c>
      <c r="J183" s="349">
        <f t="shared" si="1"/>
        <v>1</v>
      </c>
      <c r="K183" s="350"/>
      <c r="L183" s="350"/>
      <c r="M183" s="350"/>
      <c r="N183" s="350"/>
      <c r="O183" s="350"/>
      <c r="P183" s="350"/>
      <c r="Q183" s="350"/>
      <c r="R183" s="350"/>
      <c r="S183" s="350"/>
      <c r="T183" s="350"/>
      <c r="U183" s="350"/>
      <c r="V183" s="350"/>
      <c r="W183" s="350"/>
      <c r="X183" s="350"/>
      <c r="Y183" s="350"/>
      <c r="Z183" s="350"/>
      <c r="AA183" s="350"/>
      <c r="AB183" s="350"/>
    </row>
    <row r="184" ht="22.5" customHeight="1">
      <c r="A184" s="343" t="s">
        <v>8077</v>
      </c>
      <c r="B184" s="344" t="s">
        <v>8081</v>
      </c>
      <c r="C184" s="344" t="s">
        <v>840</v>
      </c>
      <c r="D184" s="344" t="s">
        <v>8081</v>
      </c>
      <c r="E184" s="344" t="s">
        <v>8082</v>
      </c>
      <c r="F184" s="351" t="s">
        <v>8077</v>
      </c>
      <c r="G184" s="352" t="s">
        <v>8083</v>
      </c>
      <c r="H184" s="353">
        <v>46352.0</v>
      </c>
      <c r="I184" s="354" t="s">
        <v>8084</v>
      </c>
      <c r="J184" s="349">
        <f t="shared" si="1"/>
        <v>1</v>
      </c>
      <c r="K184" s="350"/>
      <c r="L184" s="350"/>
      <c r="M184" s="350"/>
      <c r="N184" s="350"/>
      <c r="O184" s="350"/>
      <c r="P184" s="350"/>
      <c r="Q184" s="350"/>
      <c r="R184" s="350"/>
      <c r="S184" s="350"/>
      <c r="T184" s="350"/>
      <c r="U184" s="350"/>
      <c r="V184" s="350"/>
      <c r="W184" s="350"/>
      <c r="X184" s="350"/>
      <c r="Y184" s="350"/>
      <c r="Z184" s="350"/>
      <c r="AA184" s="350"/>
      <c r="AB184" s="350"/>
    </row>
    <row r="185" ht="22.5" customHeight="1">
      <c r="A185" s="343" t="s">
        <v>8077</v>
      </c>
      <c r="B185" s="344" t="s">
        <v>8085</v>
      </c>
      <c r="C185" s="344" t="s">
        <v>840</v>
      </c>
      <c r="D185" s="344" t="s">
        <v>8085</v>
      </c>
      <c r="E185" s="344" t="s">
        <v>8086</v>
      </c>
      <c r="F185" s="351" t="s">
        <v>8077</v>
      </c>
      <c r="G185" s="352" t="s">
        <v>8087</v>
      </c>
      <c r="H185" s="353">
        <v>46321.0</v>
      </c>
      <c r="I185" s="354">
        <v>3.5</v>
      </c>
      <c r="J185" s="349">
        <f t="shared" si="1"/>
        <v>1</v>
      </c>
      <c r="K185" s="350"/>
      <c r="L185" s="350"/>
      <c r="M185" s="350"/>
      <c r="N185" s="350"/>
      <c r="O185" s="350"/>
      <c r="P185" s="350"/>
      <c r="Q185" s="350"/>
      <c r="R185" s="350"/>
      <c r="S185" s="350"/>
      <c r="T185" s="350"/>
      <c r="U185" s="350"/>
      <c r="V185" s="350"/>
      <c r="W185" s="350"/>
      <c r="X185" s="350"/>
      <c r="Y185" s="350"/>
      <c r="Z185" s="350"/>
      <c r="AA185" s="350"/>
      <c r="AB185" s="350"/>
    </row>
    <row r="186" ht="22.5" customHeight="1">
      <c r="A186" s="343" t="s">
        <v>8077</v>
      </c>
      <c r="B186" s="344" t="s">
        <v>8088</v>
      </c>
      <c r="C186" s="344" t="s">
        <v>840</v>
      </c>
      <c r="D186" s="344" t="s">
        <v>8088</v>
      </c>
      <c r="E186" s="344" t="s">
        <v>8089</v>
      </c>
      <c r="F186" s="351" t="s">
        <v>8077</v>
      </c>
      <c r="G186" s="352" t="s">
        <v>8090</v>
      </c>
      <c r="H186" s="353">
        <v>46352.0</v>
      </c>
      <c r="I186" s="354"/>
      <c r="J186" s="349">
        <f t="shared" si="1"/>
        <v>1</v>
      </c>
      <c r="K186" s="350"/>
      <c r="L186" s="350"/>
      <c r="M186" s="350"/>
      <c r="N186" s="350"/>
      <c r="O186" s="350"/>
      <c r="P186" s="350"/>
      <c r="Q186" s="350"/>
      <c r="R186" s="350"/>
      <c r="S186" s="350"/>
      <c r="T186" s="350"/>
      <c r="U186" s="350"/>
      <c r="V186" s="350"/>
      <c r="W186" s="350"/>
      <c r="X186" s="350"/>
      <c r="Y186" s="350"/>
      <c r="Z186" s="350"/>
      <c r="AA186" s="350"/>
      <c r="AB186" s="350"/>
    </row>
    <row r="187" ht="22.5" customHeight="1">
      <c r="A187" s="343" t="s">
        <v>8077</v>
      </c>
      <c r="B187" s="344" t="s">
        <v>8091</v>
      </c>
      <c r="C187" s="344" t="s">
        <v>840</v>
      </c>
      <c r="D187" s="344" t="s">
        <v>8091</v>
      </c>
      <c r="E187" s="344" t="s">
        <v>8092</v>
      </c>
      <c r="F187" s="351" t="s">
        <v>8077</v>
      </c>
      <c r="G187" s="352" t="s">
        <v>8093</v>
      </c>
      <c r="H187" s="353">
        <v>46138.0</v>
      </c>
      <c r="I187" s="354"/>
      <c r="J187" s="349">
        <f t="shared" si="1"/>
        <v>1</v>
      </c>
      <c r="K187" s="350"/>
      <c r="L187" s="350"/>
      <c r="M187" s="350"/>
      <c r="N187" s="350"/>
      <c r="O187" s="350"/>
      <c r="P187" s="350"/>
      <c r="Q187" s="350"/>
      <c r="R187" s="350"/>
      <c r="S187" s="350"/>
      <c r="T187" s="350"/>
      <c r="U187" s="350"/>
      <c r="V187" s="350"/>
      <c r="W187" s="350"/>
      <c r="X187" s="350"/>
      <c r="Y187" s="350"/>
      <c r="Z187" s="350"/>
      <c r="AA187" s="350"/>
      <c r="AB187" s="350"/>
    </row>
    <row r="188" ht="22.5" customHeight="1">
      <c r="A188" s="343" t="s">
        <v>8077</v>
      </c>
      <c r="B188" s="344" t="s">
        <v>8096</v>
      </c>
      <c r="C188" s="344" t="s">
        <v>840</v>
      </c>
      <c r="D188" s="344" t="s">
        <v>8096</v>
      </c>
      <c r="E188" s="344" t="s">
        <v>8097</v>
      </c>
      <c r="F188" s="351" t="s">
        <v>8077</v>
      </c>
      <c r="G188" s="352" t="s">
        <v>8098</v>
      </c>
      <c r="H188" s="353">
        <v>46414.0</v>
      </c>
      <c r="I188" s="354">
        <f t="shared" ref="I188:I189" si="6">20/15</f>
        <v>1.333333333</v>
      </c>
      <c r="J188" s="349">
        <f t="shared" si="1"/>
        <v>2</v>
      </c>
      <c r="K188" s="350"/>
      <c r="L188" s="350"/>
      <c r="M188" s="350"/>
      <c r="N188" s="350"/>
      <c r="O188" s="350"/>
      <c r="P188" s="350"/>
      <c r="Q188" s="350"/>
      <c r="R188" s="350"/>
      <c r="S188" s="350"/>
      <c r="T188" s="350"/>
      <c r="U188" s="350"/>
      <c r="V188" s="350"/>
      <c r="W188" s="350"/>
      <c r="X188" s="350"/>
      <c r="Y188" s="350"/>
      <c r="Z188" s="350"/>
      <c r="AA188" s="350"/>
      <c r="AB188" s="350"/>
    </row>
    <row r="189" ht="22.5" customHeight="1">
      <c r="A189" s="343" t="s">
        <v>8077</v>
      </c>
      <c r="B189" s="344" t="s">
        <v>8099</v>
      </c>
      <c r="C189" s="344" t="s">
        <v>840</v>
      </c>
      <c r="D189" s="344" t="s">
        <v>8099</v>
      </c>
      <c r="E189" s="344" t="s">
        <v>8097</v>
      </c>
      <c r="F189" s="351" t="s">
        <v>8077</v>
      </c>
      <c r="G189" s="352" t="s">
        <v>8100</v>
      </c>
      <c r="H189" s="353">
        <v>46352.0</v>
      </c>
      <c r="I189" s="354">
        <f t="shared" si="6"/>
        <v>1.333333333</v>
      </c>
      <c r="J189" s="349">
        <f t="shared" si="1"/>
        <v>2</v>
      </c>
      <c r="K189" s="350"/>
      <c r="L189" s="350"/>
      <c r="M189" s="350"/>
      <c r="N189" s="350"/>
      <c r="O189" s="350"/>
      <c r="P189" s="350"/>
      <c r="Q189" s="350"/>
      <c r="R189" s="350"/>
      <c r="S189" s="350"/>
      <c r="T189" s="350"/>
      <c r="U189" s="350"/>
      <c r="V189" s="350"/>
      <c r="W189" s="350"/>
      <c r="X189" s="350"/>
      <c r="Y189" s="350"/>
      <c r="Z189" s="350"/>
      <c r="AA189" s="350"/>
      <c r="AB189" s="350"/>
    </row>
    <row r="190" ht="22.5" customHeight="1">
      <c r="A190" s="343" t="s">
        <v>8077</v>
      </c>
      <c r="B190" s="344" t="s">
        <v>8101</v>
      </c>
      <c r="C190" s="344" t="s">
        <v>840</v>
      </c>
      <c r="D190" s="344" t="s">
        <v>8101</v>
      </c>
      <c r="E190" s="344" t="s">
        <v>8102</v>
      </c>
      <c r="F190" s="351" t="s">
        <v>8077</v>
      </c>
      <c r="G190" s="355"/>
      <c r="H190" s="356"/>
      <c r="I190" s="348"/>
      <c r="J190" s="349">
        <f t="shared" si="1"/>
        <v>1</v>
      </c>
      <c r="K190" s="350"/>
      <c r="L190" s="350"/>
      <c r="M190" s="350"/>
      <c r="N190" s="350"/>
      <c r="O190" s="350"/>
      <c r="P190" s="350"/>
      <c r="Q190" s="350"/>
      <c r="R190" s="350"/>
      <c r="S190" s="350"/>
      <c r="T190" s="350"/>
      <c r="U190" s="350"/>
      <c r="V190" s="350"/>
      <c r="W190" s="350"/>
      <c r="X190" s="350"/>
      <c r="Y190" s="350"/>
      <c r="Z190" s="350"/>
      <c r="AA190" s="350"/>
      <c r="AB190" s="350"/>
    </row>
    <row r="191" ht="22.5" customHeight="1">
      <c r="A191" s="343" t="s">
        <v>8077</v>
      </c>
      <c r="B191" s="344" t="s">
        <v>8103</v>
      </c>
      <c r="C191" s="344" t="s">
        <v>840</v>
      </c>
      <c r="D191" s="344" t="s">
        <v>8103</v>
      </c>
      <c r="E191" s="344" t="s">
        <v>8104</v>
      </c>
      <c r="F191" s="351" t="s">
        <v>7729</v>
      </c>
      <c r="G191" s="355"/>
      <c r="H191" s="356"/>
      <c r="I191" s="348"/>
      <c r="J191" s="349">
        <f t="shared" si="1"/>
        <v>1</v>
      </c>
      <c r="K191" s="350"/>
      <c r="L191" s="350"/>
      <c r="M191" s="350"/>
      <c r="N191" s="350"/>
      <c r="O191" s="350"/>
      <c r="P191" s="350"/>
      <c r="Q191" s="350"/>
      <c r="R191" s="350"/>
      <c r="S191" s="350"/>
      <c r="T191" s="350"/>
      <c r="U191" s="350"/>
      <c r="V191" s="350"/>
      <c r="W191" s="350"/>
      <c r="X191" s="350"/>
      <c r="Y191" s="350"/>
      <c r="Z191" s="350"/>
      <c r="AA191" s="350"/>
      <c r="AB191" s="350"/>
    </row>
    <row r="192" ht="22.5" customHeight="1">
      <c r="A192" s="343" t="s">
        <v>8077</v>
      </c>
      <c r="B192" s="344" t="s">
        <v>8105</v>
      </c>
      <c r="C192" s="344" t="s">
        <v>840</v>
      </c>
      <c r="D192" s="344" t="s">
        <v>8105</v>
      </c>
      <c r="E192" s="344" t="s">
        <v>8106</v>
      </c>
      <c r="F192" s="351" t="s">
        <v>8077</v>
      </c>
      <c r="G192" s="352" t="s">
        <v>8107</v>
      </c>
      <c r="H192" s="353">
        <v>46321.0</v>
      </c>
      <c r="I192" s="354"/>
      <c r="J192" s="349">
        <f t="shared" si="1"/>
        <v>1</v>
      </c>
      <c r="K192" s="350"/>
      <c r="L192" s="350"/>
      <c r="M192" s="350"/>
      <c r="N192" s="350"/>
      <c r="O192" s="350"/>
      <c r="P192" s="350"/>
      <c r="Q192" s="350"/>
      <c r="R192" s="350"/>
      <c r="S192" s="350"/>
      <c r="T192" s="350"/>
      <c r="U192" s="350"/>
      <c r="V192" s="350"/>
      <c r="W192" s="350"/>
      <c r="X192" s="350"/>
      <c r="Y192" s="350"/>
      <c r="Z192" s="350"/>
      <c r="AA192" s="350"/>
      <c r="AB192" s="350"/>
    </row>
    <row r="193" ht="22.5" customHeight="1">
      <c r="A193" s="343" t="s">
        <v>8077</v>
      </c>
      <c r="B193" s="344" t="s">
        <v>8108</v>
      </c>
      <c r="C193" s="344" t="s">
        <v>840</v>
      </c>
      <c r="D193" s="344" t="s">
        <v>8108</v>
      </c>
      <c r="E193" s="344" t="s">
        <v>8109</v>
      </c>
      <c r="F193" s="351" t="s">
        <v>8077</v>
      </c>
      <c r="G193" s="355"/>
      <c r="H193" s="356"/>
      <c r="I193" s="348"/>
      <c r="J193" s="349">
        <f t="shared" si="1"/>
        <v>1</v>
      </c>
      <c r="K193" s="350"/>
      <c r="L193" s="350"/>
      <c r="M193" s="350"/>
      <c r="N193" s="350"/>
      <c r="O193" s="350"/>
      <c r="P193" s="350"/>
      <c r="Q193" s="350"/>
      <c r="R193" s="350"/>
      <c r="S193" s="350"/>
      <c r="T193" s="350"/>
      <c r="U193" s="350"/>
      <c r="V193" s="350"/>
      <c r="W193" s="350"/>
      <c r="X193" s="350"/>
      <c r="Y193" s="350"/>
      <c r="Z193" s="350"/>
      <c r="AA193" s="350"/>
      <c r="AB193" s="350"/>
    </row>
    <row r="194" ht="22.5" customHeight="1">
      <c r="A194" s="343" t="s">
        <v>8077</v>
      </c>
      <c r="B194" s="344" t="s">
        <v>8110</v>
      </c>
      <c r="C194" s="344" t="s">
        <v>840</v>
      </c>
      <c r="D194" s="344" t="s">
        <v>8110</v>
      </c>
      <c r="E194" s="344" t="s">
        <v>8111</v>
      </c>
      <c r="F194" s="351" t="s">
        <v>8077</v>
      </c>
      <c r="G194" s="352" t="s">
        <v>8112</v>
      </c>
      <c r="H194" s="353">
        <v>46352.0</v>
      </c>
      <c r="I194" s="354">
        <v>3.0</v>
      </c>
      <c r="J194" s="349">
        <f t="shared" si="1"/>
        <v>1</v>
      </c>
      <c r="K194" s="350"/>
      <c r="L194" s="350"/>
      <c r="M194" s="350"/>
      <c r="N194" s="350"/>
      <c r="O194" s="350"/>
      <c r="P194" s="350"/>
      <c r="Q194" s="350"/>
      <c r="R194" s="350"/>
      <c r="S194" s="350"/>
      <c r="T194" s="350"/>
      <c r="U194" s="350"/>
      <c r="V194" s="350"/>
      <c r="W194" s="350"/>
      <c r="X194" s="350"/>
      <c r="Y194" s="350"/>
      <c r="Z194" s="350"/>
      <c r="AA194" s="350"/>
      <c r="AB194" s="350"/>
    </row>
    <row r="195" ht="22.5" customHeight="1">
      <c r="A195" s="343" t="s">
        <v>8077</v>
      </c>
      <c r="B195" s="344" t="s">
        <v>8113</v>
      </c>
      <c r="C195" s="344" t="s">
        <v>840</v>
      </c>
      <c r="D195" s="344" t="s">
        <v>8113</v>
      </c>
      <c r="E195" s="344" t="s">
        <v>8114</v>
      </c>
      <c r="F195" s="351" t="s">
        <v>8077</v>
      </c>
      <c r="G195" s="352" t="s">
        <v>8115</v>
      </c>
      <c r="H195" s="353">
        <v>46291.0</v>
      </c>
      <c r="I195" s="354">
        <v>3.0</v>
      </c>
      <c r="J195" s="349">
        <f t="shared" si="1"/>
        <v>1</v>
      </c>
      <c r="K195" s="350"/>
      <c r="L195" s="350"/>
      <c r="M195" s="350"/>
      <c r="N195" s="350"/>
      <c r="O195" s="350"/>
      <c r="P195" s="350"/>
      <c r="Q195" s="350"/>
      <c r="R195" s="350"/>
      <c r="S195" s="350"/>
      <c r="T195" s="350"/>
      <c r="U195" s="350"/>
      <c r="V195" s="350"/>
      <c r="W195" s="350"/>
      <c r="X195" s="350"/>
      <c r="Y195" s="350"/>
      <c r="Z195" s="350"/>
      <c r="AA195" s="350"/>
      <c r="AB195" s="350"/>
    </row>
    <row r="196" ht="22.5" customHeight="1">
      <c r="A196" s="343" t="s">
        <v>8077</v>
      </c>
      <c r="B196" s="344" t="s">
        <v>8116</v>
      </c>
      <c r="C196" s="344" t="s">
        <v>840</v>
      </c>
      <c r="D196" s="344" t="s">
        <v>8116</v>
      </c>
      <c r="E196" s="344" t="s">
        <v>8117</v>
      </c>
      <c r="F196" s="351" t="s">
        <v>7365</v>
      </c>
      <c r="G196" s="352" t="s">
        <v>8118</v>
      </c>
      <c r="H196" s="353">
        <v>46352.0</v>
      </c>
      <c r="I196" s="354"/>
      <c r="J196" s="349">
        <f t="shared" si="1"/>
        <v>1</v>
      </c>
      <c r="K196" s="350"/>
      <c r="L196" s="350"/>
      <c r="M196" s="350"/>
      <c r="N196" s="350"/>
      <c r="O196" s="350"/>
      <c r="P196" s="350"/>
      <c r="Q196" s="350"/>
      <c r="R196" s="350"/>
      <c r="S196" s="350"/>
      <c r="T196" s="350"/>
      <c r="U196" s="350"/>
      <c r="V196" s="350"/>
      <c r="W196" s="350"/>
      <c r="X196" s="350"/>
      <c r="Y196" s="350"/>
      <c r="Z196" s="350"/>
      <c r="AA196" s="350"/>
      <c r="AB196" s="350"/>
    </row>
    <row r="197" ht="22.5" customHeight="1">
      <c r="A197" s="343" t="s">
        <v>8077</v>
      </c>
      <c r="B197" s="344" t="s">
        <v>8119</v>
      </c>
      <c r="C197" s="344" t="s">
        <v>840</v>
      </c>
      <c r="D197" s="344" t="s">
        <v>8119</v>
      </c>
      <c r="E197" s="344" t="s">
        <v>8120</v>
      </c>
      <c r="F197" s="351" t="s">
        <v>8121</v>
      </c>
      <c r="G197" s="355"/>
      <c r="H197" s="356"/>
      <c r="I197" s="348"/>
      <c r="J197" s="349">
        <f t="shared" si="1"/>
        <v>1</v>
      </c>
      <c r="K197" s="350"/>
      <c r="L197" s="350"/>
      <c r="M197" s="350"/>
      <c r="N197" s="350"/>
      <c r="O197" s="350"/>
      <c r="P197" s="350"/>
      <c r="Q197" s="350"/>
      <c r="R197" s="350"/>
      <c r="S197" s="350"/>
      <c r="T197" s="350"/>
      <c r="U197" s="350"/>
      <c r="V197" s="350"/>
      <c r="W197" s="350"/>
      <c r="X197" s="350"/>
      <c r="Y197" s="350"/>
      <c r="Z197" s="350"/>
      <c r="AA197" s="350"/>
      <c r="AB197" s="350"/>
    </row>
    <row r="198" ht="22.5" customHeight="1">
      <c r="A198" s="343" t="s">
        <v>8077</v>
      </c>
      <c r="B198" s="344" t="s">
        <v>8122</v>
      </c>
      <c r="C198" s="344" t="s">
        <v>840</v>
      </c>
      <c r="D198" s="344" t="s">
        <v>8122</v>
      </c>
      <c r="E198" s="344" t="s">
        <v>8123</v>
      </c>
      <c r="F198" s="351" t="s">
        <v>8124</v>
      </c>
      <c r="G198" s="355"/>
      <c r="H198" s="356"/>
      <c r="I198" s="348"/>
      <c r="J198" s="349">
        <f t="shared" si="1"/>
        <v>1</v>
      </c>
      <c r="K198" s="350"/>
      <c r="L198" s="350"/>
      <c r="M198" s="350"/>
      <c r="N198" s="350"/>
      <c r="O198" s="350"/>
      <c r="P198" s="350"/>
      <c r="Q198" s="350"/>
      <c r="R198" s="350"/>
      <c r="S198" s="350"/>
      <c r="T198" s="350"/>
      <c r="U198" s="350"/>
      <c r="V198" s="350"/>
      <c r="W198" s="350"/>
      <c r="X198" s="350"/>
      <c r="Y198" s="350"/>
      <c r="Z198" s="350"/>
      <c r="AA198" s="350"/>
      <c r="AB198" s="350"/>
    </row>
    <row r="199" ht="22.5" customHeight="1">
      <c r="A199" s="343" t="s">
        <v>8077</v>
      </c>
      <c r="B199" s="344" t="s">
        <v>8125</v>
      </c>
      <c r="C199" s="344" t="s">
        <v>1056</v>
      </c>
      <c r="D199" s="344" t="s">
        <v>8125</v>
      </c>
      <c r="E199" s="344" t="s">
        <v>8126</v>
      </c>
      <c r="F199" s="351" t="s">
        <v>8077</v>
      </c>
      <c r="G199" s="355"/>
      <c r="H199" s="356"/>
      <c r="I199" s="348"/>
      <c r="J199" s="349">
        <f t="shared" si="1"/>
        <v>1</v>
      </c>
      <c r="K199" s="350"/>
      <c r="L199" s="350"/>
      <c r="M199" s="350"/>
      <c r="N199" s="350"/>
      <c r="O199" s="350"/>
      <c r="P199" s="350"/>
      <c r="Q199" s="350"/>
      <c r="R199" s="350"/>
      <c r="S199" s="350"/>
      <c r="T199" s="350"/>
      <c r="U199" s="350"/>
      <c r="V199" s="350"/>
      <c r="W199" s="350"/>
      <c r="X199" s="350"/>
      <c r="Y199" s="350"/>
      <c r="Z199" s="350"/>
      <c r="AA199" s="350"/>
      <c r="AB199" s="350"/>
    </row>
    <row r="200" ht="22.5" customHeight="1">
      <c r="A200" s="343" t="s">
        <v>8077</v>
      </c>
      <c r="B200" s="344" t="s">
        <v>8127</v>
      </c>
      <c r="C200" s="344" t="s">
        <v>1056</v>
      </c>
      <c r="D200" s="344" t="s">
        <v>8127</v>
      </c>
      <c r="E200" s="344" t="s">
        <v>8128</v>
      </c>
      <c r="F200" s="351" t="s">
        <v>8077</v>
      </c>
      <c r="G200" s="352" t="s">
        <v>8129</v>
      </c>
      <c r="H200" s="353">
        <v>46321.0</v>
      </c>
      <c r="I200" s="354"/>
      <c r="J200" s="349">
        <f t="shared" si="1"/>
        <v>1</v>
      </c>
      <c r="K200" s="350"/>
      <c r="L200" s="350"/>
      <c r="M200" s="350"/>
      <c r="N200" s="350"/>
      <c r="O200" s="350"/>
      <c r="P200" s="350"/>
      <c r="Q200" s="350"/>
      <c r="R200" s="350"/>
      <c r="S200" s="350"/>
      <c r="T200" s="350"/>
      <c r="U200" s="350"/>
      <c r="V200" s="350"/>
      <c r="W200" s="350"/>
      <c r="X200" s="350"/>
      <c r="Y200" s="350"/>
      <c r="Z200" s="350"/>
      <c r="AA200" s="350"/>
      <c r="AB200" s="350"/>
    </row>
    <row r="201" ht="22.5" customHeight="1">
      <c r="A201" s="343" t="s">
        <v>8077</v>
      </c>
      <c r="B201" s="344" t="s">
        <v>8130</v>
      </c>
      <c r="C201" s="344" t="s">
        <v>256</v>
      </c>
      <c r="D201" s="344" t="s">
        <v>8130</v>
      </c>
      <c r="E201" s="344" t="s">
        <v>8131</v>
      </c>
      <c r="F201" s="351" t="s">
        <v>8077</v>
      </c>
      <c r="G201" s="352" t="s">
        <v>8132</v>
      </c>
      <c r="H201" s="353">
        <v>46229.0</v>
      </c>
      <c r="I201" s="354">
        <v>12.0</v>
      </c>
      <c r="J201" s="349">
        <f t="shared" si="1"/>
        <v>1</v>
      </c>
      <c r="K201" s="350"/>
      <c r="L201" s="350"/>
      <c r="M201" s="350"/>
      <c r="N201" s="350"/>
      <c r="O201" s="350"/>
      <c r="P201" s="350"/>
      <c r="Q201" s="350"/>
      <c r="R201" s="350"/>
      <c r="S201" s="350"/>
      <c r="T201" s="350"/>
      <c r="U201" s="350"/>
      <c r="V201" s="350"/>
      <c r="W201" s="350"/>
      <c r="X201" s="350"/>
      <c r="Y201" s="350"/>
      <c r="Z201" s="350"/>
      <c r="AA201" s="350"/>
      <c r="AB201" s="350"/>
    </row>
    <row r="202" ht="22.5" customHeight="1">
      <c r="A202" s="343" t="s">
        <v>8077</v>
      </c>
      <c r="B202" s="344" t="s">
        <v>8133</v>
      </c>
      <c r="C202" s="344" t="s">
        <v>256</v>
      </c>
      <c r="D202" s="344" t="s">
        <v>8133</v>
      </c>
      <c r="E202" s="344" t="s">
        <v>8134</v>
      </c>
      <c r="F202" s="351" t="s">
        <v>8077</v>
      </c>
      <c r="G202" s="352" t="s">
        <v>8135</v>
      </c>
      <c r="H202" s="353">
        <v>46595.0</v>
      </c>
      <c r="I202" s="354">
        <f t="shared" ref="I202:I203" si="7">12.5+12.5*12%</f>
        <v>14</v>
      </c>
      <c r="J202" s="349">
        <f t="shared" si="1"/>
        <v>2</v>
      </c>
      <c r="K202" s="350"/>
      <c r="L202" s="350"/>
      <c r="M202" s="350"/>
      <c r="N202" s="350"/>
      <c r="O202" s="350"/>
      <c r="P202" s="350"/>
      <c r="Q202" s="350"/>
      <c r="R202" s="350"/>
      <c r="S202" s="350"/>
      <c r="T202" s="350"/>
      <c r="U202" s="350"/>
      <c r="V202" s="350"/>
      <c r="W202" s="350"/>
      <c r="X202" s="350"/>
      <c r="Y202" s="350"/>
      <c r="Z202" s="350"/>
      <c r="AA202" s="350"/>
      <c r="AB202" s="350"/>
    </row>
    <row r="203" ht="22.5" customHeight="1">
      <c r="A203" s="343" t="s">
        <v>8077</v>
      </c>
      <c r="B203" s="344" t="s">
        <v>8136</v>
      </c>
      <c r="C203" s="344" t="s">
        <v>256</v>
      </c>
      <c r="D203" s="344" t="s">
        <v>8136</v>
      </c>
      <c r="E203" s="344" t="s">
        <v>8134</v>
      </c>
      <c r="F203" s="351" t="s">
        <v>8077</v>
      </c>
      <c r="G203" s="352" t="s">
        <v>8137</v>
      </c>
      <c r="H203" s="353">
        <v>46321.0</v>
      </c>
      <c r="I203" s="354">
        <f t="shared" si="7"/>
        <v>14</v>
      </c>
      <c r="J203" s="349">
        <f t="shared" si="1"/>
        <v>2</v>
      </c>
      <c r="K203" s="350"/>
      <c r="L203" s="350"/>
      <c r="M203" s="350"/>
      <c r="N203" s="350"/>
      <c r="O203" s="350"/>
      <c r="P203" s="350"/>
      <c r="Q203" s="350"/>
      <c r="R203" s="350"/>
      <c r="S203" s="350"/>
      <c r="T203" s="350"/>
      <c r="U203" s="350"/>
      <c r="V203" s="350"/>
      <c r="W203" s="350"/>
      <c r="X203" s="350"/>
      <c r="Y203" s="350"/>
      <c r="Z203" s="350"/>
      <c r="AA203" s="350"/>
      <c r="AB203" s="350"/>
    </row>
    <row r="204" ht="22.5" customHeight="1">
      <c r="A204" s="343" t="s">
        <v>8077</v>
      </c>
      <c r="B204" s="344" t="s">
        <v>8139</v>
      </c>
      <c r="C204" s="344" t="s">
        <v>256</v>
      </c>
      <c r="D204" s="344" t="s">
        <v>8139</v>
      </c>
      <c r="E204" s="344" t="s">
        <v>8140</v>
      </c>
      <c r="F204" s="351" t="s">
        <v>8077</v>
      </c>
      <c r="G204" s="352" t="s">
        <v>8141</v>
      </c>
      <c r="H204" s="353">
        <v>46352.0</v>
      </c>
      <c r="I204" s="354"/>
      <c r="J204" s="349">
        <f t="shared" si="1"/>
        <v>1</v>
      </c>
      <c r="K204" s="350"/>
      <c r="L204" s="350"/>
      <c r="M204" s="350"/>
      <c r="N204" s="350"/>
      <c r="O204" s="350"/>
      <c r="P204" s="350"/>
      <c r="Q204" s="350"/>
      <c r="R204" s="350"/>
      <c r="S204" s="350"/>
      <c r="T204" s="350"/>
      <c r="U204" s="350"/>
      <c r="V204" s="350"/>
      <c r="W204" s="350"/>
      <c r="X204" s="350"/>
      <c r="Y204" s="350"/>
      <c r="Z204" s="350"/>
      <c r="AA204" s="350"/>
      <c r="AB204" s="350"/>
    </row>
    <row r="205" ht="22.5" customHeight="1">
      <c r="A205" s="343" t="s">
        <v>8077</v>
      </c>
      <c r="B205" s="344" t="s">
        <v>8142</v>
      </c>
      <c r="C205" s="344" t="s">
        <v>256</v>
      </c>
      <c r="D205" s="344" t="s">
        <v>8142</v>
      </c>
      <c r="E205" s="344" t="s">
        <v>8143</v>
      </c>
      <c r="F205" s="351" t="s">
        <v>8077</v>
      </c>
      <c r="G205" s="352" t="s">
        <v>8144</v>
      </c>
      <c r="H205" s="353">
        <v>46382.0</v>
      </c>
      <c r="I205" s="354"/>
      <c r="J205" s="349">
        <f t="shared" si="1"/>
        <v>1</v>
      </c>
      <c r="K205" s="350"/>
      <c r="L205" s="350"/>
      <c r="M205" s="350"/>
      <c r="N205" s="350"/>
      <c r="O205" s="350"/>
      <c r="P205" s="350"/>
      <c r="Q205" s="350"/>
      <c r="R205" s="350"/>
      <c r="S205" s="350"/>
      <c r="T205" s="350"/>
      <c r="U205" s="350"/>
      <c r="V205" s="350"/>
      <c r="W205" s="350"/>
      <c r="X205" s="350"/>
      <c r="Y205" s="350"/>
      <c r="Z205" s="350"/>
      <c r="AA205" s="350"/>
      <c r="AB205" s="350"/>
    </row>
    <row r="206" ht="22.5" customHeight="1">
      <c r="A206" s="343" t="s">
        <v>8077</v>
      </c>
      <c r="B206" s="344" t="s">
        <v>8145</v>
      </c>
      <c r="C206" s="344" t="s">
        <v>256</v>
      </c>
      <c r="D206" s="344" t="s">
        <v>8145</v>
      </c>
      <c r="E206" s="344" t="s">
        <v>8146</v>
      </c>
      <c r="F206" s="351" t="s">
        <v>8077</v>
      </c>
      <c r="G206" s="352" t="s">
        <v>8147</v>
      </c>
      <c r="H206" s="353">
        <v>46138.0</v>
      </c>
      <c r="I206" s="354">
        <f t="shared" ref="I206:I207" si="8">40.18+40.18*12%</f>
        <v>45.0016</v>
      </c>
      <c r="J206" s="349">
        <f t="shared" si="1"/>
        <v>2</v>
      </c>
      <c r="K206" s="350"/>
      <c r="L206" s="350"/>
      <c r="M206" s="350"/>
      <c r="N206" s="350"/>
      <c r="O206" s="350"/>
      <c r="P206" s="350"/>
      <c r="Q206" s="350"/>
      <c r="R206" s="350"/>
      <c r="S206" s="350"/>
      <c r="T206" s="350"/>
      <c r="U206" s="350"/>
      <c r="V206" s="350"/>
      <c r="W206" s="350"/>
      <c r="X206" s="350"/>
      <c r="Y206" s="350"/>
      <c r="Z206" s="350"/>
      <c r="AA206" s="350"/>
      <c r="AB206" s="350"/>
    </row>
    <row r="207" ht="22.5" customHeight="1">
      <c r="A207" s="343" t="s">
        <v>8077</v>
      </c>
      <c r="B207" s="344" t="s">
        <v>8150</v>
      </c>
      <c r="C207" s="344" t="s">
        <v>256</v>
      </c>
      <c r="D207" s="344" t="s">
        <v>8150</v>
      </c>
      <c r="E207" s="344" t="s">
        <v>8146</v>
      </c>
      <c r="F207" s="351" t="s">
        <v>8077</v>
      </c>
      <c r="G207" s="352" t="s">
        <v>8151</v>
      </c>
      <c r="H207" s="353">
        <v>46229.0</v>
      </c>
      <c r="I207" s="354">
        <f t="shared" si="8"/>
        <v>45.0016</v>
      </c>
      <c r="J207" s="349">
        <f t="shared" si="1"/>
        <v>2</v>
      </c>
      <c r="K207" s="350"/>
      <c r="L207" s="350"/>
      <c r="M207" s="350"/>
      <c r="N207" s="350"/>
      <c r="O207" s="350"/>
      <c r="P207" s="350"/>
      <c r="Q207" s="350"/>
      <c r="R207" s="350"/>
      <c r="S207" s="350"/>
      <c r="T207" s="350"/>
      <c r="U207" s="350"/>
      <c r="V207" s="350"/>
      <c r="W207" s="350"/>
      <c r="X207" s="350"/>
      <c r="Y207" s="350"/>
      <c r="Z207" s="350"/>
      <c r="AA207" s="350"/>
      <c r="AB207" s="350"/>
    </row>
    <row r="208" ht="22.5" customHeight="1">
      <c r="A208" s="343" t="s">
        <v>8077</v>
      </c>
      <c r="B208" s="344" t="s">
        <v>8152</v>
      </c>
      <c r="C208" s="344" t="s">
        <v>256</v>
      </c>
      <c r="D208" s="344" t="s">
        <v>8152</v>
      </c>
      <c r="E208" s="344" t="s">
        <v>8153</v>
      </c>
      <c r="F208" s="351" t="s">
        <v>8077</v>
      </c>
      <c r="G208" s="352" t="s">
        <v>8154</v>
      </c>
      <c r="H208" s="353">
        <v>46260.0</v>
      </c>
      <c r="I208" s="354"/>
      <c r="J208" s="349">
        <f t="shared" si="1"/>
        <v>1</v>
      </c>
      <c r="K208" s="350"/>
      <c r="L208" s="350"/>
      <c r="M208" s="350"/>
      <c r="N208" s="350"/>
      <c r="O208" s="350"/>
      <c r="P208" s="350"/>
      <c r="Q208" s="350"/>
      <c r="R208" s="350"/>
      <c r="S208" s="350"/>
      <c r="T208" s="350"/>
      <c r="U208" s="350"/>
      <c r="V208" s="350"/>
      <c r="W208" s="350"/>
      <c r="X208" s="350"/>
      <c r="Y208" s="350"/>
      <c r="Z208" s="350"/>
      <c r="AA208" s="350"/>
      <c r="AB208" s="350"/>
    </row>
    <row r="209" ht="22.5" customHeight="1">
      <c r="A209" s="343" t="s">
        <v>8077</v>
      </c>
      <c r="B209" s="344" t="s">
        <v>8155</v>
      </c>
      <c r="C209" s="344" t="s">
        <v>256</v>
      </c>
      <c r="D209" s="344" t="s">
        <v>8155</v>
      </c>
      <c r="E209" s="344" t="s">
        <v>8156</v>
      </c>
      <c r="F209" s="351" t="s">
        <v>8077</v>
      </c>
      <c r="G209" s="355"/>
      <c r="H209" s="356"/>
      <c r="I209" s="348">
        <f>(31.25+31.25*12%)/8</f>
        <v>4.375</v>
      </c>
      <c r="J209" s="349">
        <f t="shared" si="1"/>
        <v>1</v>
      </c>
      <c r="K209" s="350"/>
      <c r="L209" s="350"/>
      <c r="M209" s="350"/>
      <c r="N209" s="350"/>
      <c r="O209" s="350"/>
      <c r="P209" s="350"/>
      <c r="Q209" s="350"/>
      <c r="R209" s="350"/>
      <c r="S209" s="350"/>
      <c r="T209" s="350"/>
      <c r="U209" s="350"/>
      <c r="V209" s="350"/>
      <c r="W209" s="350"/>
      <c r="X209" s="350"/>
      <c r="Y209" s="350"/>
      <c r="Z209" s="350"/>
      <c r="AA209" s="350"/>
      <c r="AB209" s="350"/>
    </row>
    <row r="210" ht="22.5" customHeight="1">
      <c r="A210" s="343" t="s">
        <v>8077</v>
      </c>
      <c r="B210" s="344" t="s">
        <v>8157</v>
      </c>
      <c r="C210" s="344" t="s">
        <v>82</v>
      </c>
      <c r="D210" s="344" t="s">
        <v>8157</v>
      </c>
      <c r="E210" s="344" t="s">
        <v>8158</v>
      </c>
      <c r="F210" s="351" t="s">
        <v>8159</v>
      </c>
      <c r="G210" s="355"/>
      <c r="H210" s="356"/>
      <c r="I210" s="348"/>
      <c r="J210" s="349">
        <f t="shared" si="1"/>
        <v>1</v>
      </c>
      <c r="K210" s="350"/>
      <c r="L210" s="350"/>
      <c r="M210" s="350"/>
      <c r="N210" s="350"/>
      <c r="O210" s="350"/>
      <c r="P210" s="350"/>
      <c r="Q210" s="350"/>
      <c r="R210" s="350"/>
      <c r="S210" s="350"/>
      <c r="T210" s="350"/>
      <c r="U210" s="350"/>
      <c r="V210" s="350"/>
      <c r="W210" s="350"/>
      <c r="X210" s="350"/>
      <c r="Y210" s="350"/>
      <c r="Z210" s="350"/>
      <c r="AA210" s="350"/>
      <c r="AB210" s="350"/>
    </row>
    <row r="211" ht="22.5" customHeight="1">
      <c r="A211" s="343" t="s">
        <v>8077</v>
      </c>
      <c r="B211" s="344" t="s">
        <v>8160</v>
      </c>
      <c r="C211" s="344" t="s">
        <v>1730</v>
      </c>
      <c r="D211" s="344" t="s">
        <v>8160</v>
      </c>
      <c r="E211" s="344" t="s">
        <v>8161</v>
      </c>
      <c r="F211" s="351" t="s">
        <v>8162</v>
      </c>
      <c r="G211" s="352" t="s">
        <v>8163</v>
      </c>
      <c r="H211" s="353">
        <v>46352.0</v>
      </c>
      <c r="I211" s="354">
        <v>2.55</v>
      </c>
      <c r="J211" s="349">
        <f t="shared" si="1"/>
        <v>1</v>
      </c>
      <c r="K211" s="350"/>
      <c r="L211" s="350"/>
      <c r="M211" s="350"/>
      <c r="N211" s="350"/>
      <c r="O211" s="350"/>
      <c r="P211" s="350"/>
      <c r="Q211" s="350"/>
      <c r="R211" s="350"/>
      <c r="S211" s="350"/>
      <c r="T211" s="350"/>
      <c r="U211" s="350"/>
      <c r="V211" s="350"/>
      <c r="W211" s="350"/>
      <c r="X211" s="350"/>
      <c r="Y211" s="350"/>
      <c r="Z211" s="350"/>
      <c r="AA211" s="350"/>
      <c r="AB211" s="350"/>
    </row>
    <row r="212" ht="22.5" customHeight="1">
      <c r="A212" s="343" t="s">
        <v>8077</v>
      </c>
      <c r="B212" s="344" t="s">
        <v>8164</v>
      </c>
      <c r="C212" s="344" t="s">
        <v>479</v>
      </c>
      <c r="D212" s="344" t="s">
        <v>8164</v>
      </c>
      <c r="E212" s="344" t="s">
        <v>8165</v>
      </c>
      <c r="F212" s="351" t="s">
        <v>8077</v>
      </c>
      <c r="G212" s="352" t="s">
        <v>8166</v>
      </c>
      <c r="H212" s="353">
        <v>46228.0</v>
      </c>
      <c r="I212" s="354">
        <f>7.14+7.14*12%</f>
        <v>7.9968</v>
      </c>
      <c r="J212" s="349">
        <f t="shared" si="1"/>
        <v>1</v>
      </c>
      <c r="K212" s="350"/>
      <c r="L212" s="350"/>
      <c r="M212" s="350"/>
      <c r="N212" s="350"/>
      <c r="O212" s="350"/>
      <c r="P212" s="350"/>
      <c r="Q212" s="350"/>
      <c r="R212" s="350"/>
      <c r="S212" s="350"/>
      <c r="T212" s="350"/>
      <c r="U212" s="350"/>
      <c r="V212" s="350"/>
      <c r="W212" s="350"/>
      <c r="X212" s="350"/>
      <c r="Y212" s="350"/>
      <c r="Z212" s="350"/>
      <c r="AA212" s="350"/>
      <c r="AB212" s="350"/>
    </row>
    <row r="213" ht="22.5" customHeight="1">
      <c r="A213" s="343" t="s">
        <v>8077</v>
      </c>
      <c r="B213" s="344" t="s">
        <v>8167</v>
      </c>
      <c r="C213" s="344" t="s">
        <v>479</v>
      </c>
      <c r="D213" s="344" t="s">
        <v>8167</v>
      </c>
      <c r="E213" s="344" t="s">
        <v>8168</v>
      </c>
      <c r="F213" s="351" t="s">
        <v>8077</v>
      </c>
      <c r="G213" s="355"/>
      <c r="H213" s="356"/>
      <c r="I213" s="348"/>
      <c r="J213" s="349">
        <f t="shared" si="1"/>
        <v>1</v>
      </c>
      <c r="K213" s="350"/>
      <c r="L213" s="350"/>
      <c r="M213" s="350"/>
      <c r="N213" s="350"/>
      <c r="O213" s="350"/>
      <c r="P213" s="350"/>
      <c r="Q213" s="350"/>
      <c r="R213" s="350"/>
      <c r="S213" s="350"/>
      <c r="T213" s="350"/>
      <c r="U213" s="350"/>
      <c r="V213" s="350"/>
      <c r="W213" s="350"/>
      <c r="X213" s="350"/>
      <c r="Y213" s="350"/>
      <c r="Z213" s="350"/>
      <c r="AA213" s="350"/>
      <c r="AB213" s="350"/>
    </row>
    <row r="214" ht="22.5" customHeight="1">
      <c r="A214" s="343" t="s">
        <v>8077</v>
      </c>
      <c r="B214" s="344" t="s">
        <v>8171</v>
      </c>
      <c r="C214" s="344" t="s">
        <v>479</v>
      </c>
      <c r="D214" s="344" t="s">
        <v>8171</v>
      </c>
      <c r="E214" s="344" t="s">
        <v>8172</v>
      </c>
      <c r="F214" s="351" t="s">
        <v>8173</v>
      </c>
      <c r="G214" s="352" t="s">
        <v>8174</v>
      </c>
      <c r="H214" s="353">
        <v>45986.0</v>
      </c>
      <c r="I214" s="354"/>
      <c r="J214" s="349">
        <f t="shared" si="1"/>
        <v>1</v>
      </c>
      <c r="K214" s="350"/>
      <c r="L214" s="350"/>
      <c r="M214" s="350"/>
      <c r="N214" s="350"/>
      <c r="O214" s="350"/>
      <c r="P214" s="350"/>
      <c r="Q214" s="350"/>
      <c r="R214" s="350"/>
      <c r="S214" s="350"/>
      <c r="T214" s="350"/>
      <c r="U214" s="350"/>
      <c r="V214" s="350"/>
      <c r="W214" s="350"/>
      <c r="X214" s="350"/>
      <c r="Y214" s="350"/>
      <c r="Z214" s="350"/>
      <c r="AA214" s="350"/>
      <c r="AB214" s="350"/>
    </row>
    <row r="215" ht="22.5" customHeight="1">
      <c r="A215" s="343" t="s">
        <v>8077</v>
      </c>
      <c r="B215" s="344" t="s">
        <v>8175</v>
      </c>
      <c r="C215" s="344" t="s">
        <v>8176</v>
      </c>
      <c r="D215" s="344" t="s">
        <v>8175</v>
      </c>
      <c r="E215" s="344" t="s">
        <v>8177</v>
      </c>
      <c r="F215" s="351" t="s">
        <v>8077</v>
      </c>
      <c r="G215" s="355"/>
      <c r="H215" s="356"/>
      <c r="I215" s="348"/>
      <c r="J215" s="349">
        <f t="shared" si="1"/>
        <v>1</v>
      </c>
      <c r="K215" s="350"/>
      <c r="L215" s="350"/>
      <c r="M215" s="350"/>
      <c r="N215" s="350"/>
      <c r="O215" s="350"/>
      <c r="P215" s="350"/>
      <c r="Q215" s="350"/>
      <c r="R215" s="350"/>
      <c r="S215" s="350"/>
      <c r="T215" s="350"/>
      <c r="U215" s="350"/>
      <c r="V215" s="350"/>
      <c r="W215" s="350"/>
      <c r="X215" s="350"/>
      <c r="Y215" s="350"/>
      <c r="Z215" s="350"/>
      <c r="AA215" s="350"/>
      <c r="AB215" s="350"/>
    </row>
    <row r="216" ht="22.5" customHeight="1">
      <c r="A216" s="343" t="s">
        <v>8077</v>
      </c>
      <c r="B216" s="344" t="s">
        <v>8178</v>
      </c>
      <c r="C216" s="344" t="s">
        <v>442</v>
      </c>
      <c r="D216" s="344" t="s">
        <v>8178</v>
      </c>
      <c r="E216" s="344" t="s">
        <v>8179</v>
      </c>
      <c r="F216" s="351" t="s">
        <v>8180</v>
      </c>
      <c r="G216" s="352" t="s">
        <v>8181</v>
      </c>
      <c r="H216" s="353">
        <v>46291.0</v>
      </c>
      <c r="I216" s="354">
        <f>10.71+10.71*12%</f>
        <v>11.9952</v>
      </c>
      <c r="J216" s="349">
        <f t="shared" si="1"/>
        <v>1</v>
      </c>
      <c r="K216" s="350"/>
      <c r="L216" s="350"/>
      <c r="M216" s="350"/>
      <c r="N216" s="350"/>
      <c r="O216" s="350"/>
      <c r="P216" s="350"/>
      <c r="Q216" s="350"/>
      <c r="R216" s="350"/>
      <c r="S216" s="350"/>
      <c r="T216" s="350"/>
      <c r="U216" s="350"/>
      <c r="V216" s="350"/>
      <c r="W216" s="350"/>
      <c r="X216" s="350"/>
      <c r="Y216" s="350"/>
      <c r="Z216" s="350"/>
      <c r="AA216" s="350"/>
      <c r="AB216" s="350"/>
    </row>
    <row r="217" ht="22.5" customHeight="1">
      <c r="A217" s="343" t="s">
        <v>8077</v>
      </c>
      <c r="B217" s="344" t="s">
        <v>8182</v>
      </c>
      <c r="C217" s="344" t="s">
        <v>442</v>
      </c>
      <c r="D217" s="344" t="s">
        <v>8182</v>
      </c>
      <c r="E217" s="344" t="s">
        <v>8183</v>
      </c>
      <c r="F217" s="351" t="s">
        <v>8184</v>
      </c>
      <c r="G217" s="352" t="s">
        <v>8185</v>
      </c>
      <c r="H217" s="353">
        <v>46626.0</v>
      </c>
      <c r="I217" s="354"/>
      <c r="J217" s="349">
        <f t="shared" si="1"/>
        <v>1</v>
      </c>
      <c r="K217" s="350"/>
      <c r="L217" s="350"/>
      <c r="M217" s="350"/>
      <c r="N217" s="350"/>
      <c r="O217" s="350"/>
      <c r="P217" s="350"/>
      <c r="Q217" s="350"/>
      <c r="R217" s="350"/>
      <c r="S217" s="350"/>
      <c r="T217" s="350"/>
      <c r="U217" s="350"/>
      <c r="V217" s="350"/>
      <c r="W217" s="350"/>
      <c r="X217" s="350"/>
      <c r="Y217" s="350"/>
      <c r="Z217" s="350"/>
      <c r="AA217" s="350"/>
      <c r="AB217" s="350"/>
    </row>
    <row r="218" ht="22.5" customHeight="1">
      <c r="A218" s="343" t="s">
        <v>8077</v>
      </c>
      <c r="B218" s="344" t="s">
        <v>8186</v>
      </c>
      <c r="C218" s="344" t="s">
        <v>144</v>
      </c>
      <c r="D218" s="344" t="s">
        <v>8186</v>
      </c>
      <c r="E218" s="344" t="s">
        <v>8187</v>
      </c>
      <c r="F218" s="351" t="s">
        <v>8188</v>
      </c>
      <c r="G218" s="355"/>
      <c r="H218" s="356"/>
      <c r="I218" s="348"/>
      <c r="J218" s="349">
        <f t="shared" si="1"/>
        <v>1</v>
      </c>
      <c r="K218" s="350"/>
      <c r="L218" s="350"/>
      <c r="M218" s="350"/>
      <c r="N218" s="350"/>
      <c r="O218" s="350"/>
      <c r="P218" s="350"/>
      <c r="Q218" s="350"/>
      <c r="R218" s="350"/>
      <c r="S218" s="350"/>
      <c r="T218" s="350"/>
      <c r="U218" s="350"/>
      <c r="V218" s="350"/>
      <c r="W218" s="350"/>
      <c r="X218" s="350"/>
      <c r="Y218" s="350"/>
      <c r="Z218" s="350"/>
      <c r="AA218" s="350"/>
      <c r="AB218" s="350"/>
    </row>
    <row r="219" ht="22.5" customHeight="1">
      <c r="A219" s="343" t="s">
        <v>8077</v>
      </c>
      <c r="B219" s="344" t="s">
        <v>8189</v>
      </c>
      <c r="C219" s="344" t="s">
        <v>144</v>
      </c>
      <c r="D219" s="344" t="s">
        <v>8189</v>
      </c>
      <c r="E219" s="344" t="s">
        <v>8190</v>
      </c>
      <c r="F219" s="351" t="s">
        <v>8077</v>
      </c>
      <c r="G219" s="352" t="s">
        <v>8191</v>
      </c>
      <c r="H219" s="353">
        <v>45894.0</v>
      </c>
      <c r="I219" s="354">
        <v>8.0</v>
      </c>
      <c r="J219" s="349">
        <f t="shared" si="1"/>
        <v>1</v>
      </c>
      <c r="K219" s="350"/>
      <c r="L219" s="350"/>
      <c r="M219" s="350"/>
      <c r="N219" s="350"/>
      <c r="O219" s="350"/>
      <c r="P219" s="350"/>
      <c r="Q219" s="350"/>
      <c r="R219" s="350"/>
      <c r="S219" s="350"/>
      <c r="T219" s="350"/>
      <c r="U219" s="350"/>
      <c r="V219" s="350"/>
      <c r="W219" s="350"/>
      <c r="X219" s="350"/>
      <c r="Y219" s="350"/>
      <c r="Z219" s="350"/>
      <c r="AA219" s="350"/>
      <c r="AB219" s="350"/>
    </row>
    <row r="220" ht="22.5" customHeight="1">
      <c r="A220" s="343" t="s">
        <v>8077</v>
      </c>
      <c r="B220" s="344" t="s">
        <v>8192</v>
      </c>
      <c r="C220" s="344" t="s">
        <v>144</v>
      </c>
      <c r="D220" s="344" t="s">
        <v>8192</v>
      </c>
      <c r="E220" s="344" t="s">
        <v>8193</v>
      </c>
      <c r="F220" s="351" t="s">
        <v>8077</v>
      </c>
      <c r="G220" s="355"/>
      <c r="H220" s="356"/>
      <c r="I220" s="348"/>
      <c r="J220" s="349">
        <f t="shared" si="1"/>
        <v>1</v>
      </c>
      <c r="K220" s="350"/>
      <c r="L220" s="350"/>
      <c r="M220" s="350"/>
      <c r="N220" s="350"/>
      <c r="O220" s="350"/>
      <c r="P220" s="350"/>
      <c r="Q220" s="350"/>
      <c r="R220" s="350"/>
      <c r="S220" s="350"/>
      <c r="T220" s="350"/>
      <c r="U220" s="350"/>
      <c r="V220" s="350"/>
      <c r="W220" s="350"/>
      <c r="X220" s="350"/>
      <c r="Y220" s="350"/>
      <c r="Z220" s="350"/>
      <c r="AA220" s="350"/>
      <c r="AB220" s="350"/>
    </row>
    <row r="221" ht="22.5" customHeight="1">
      <c r="A221" s="343" t="s">
        <v>8077</v>
      </c>
      <c r="B221" s="344" t="s">
        <v>8194</v>
      </c>
      <c r="C221" s="344" t="s">
        <v>7774</v>
      </c>
      <c r="D221" s="344" t="s">
        <v>8194</v>
      </c>
      <c r="E221" s="344" t="s">
        <v>8195</v>
      </c>
      <c r="F221" s="351" t="s">
        <v>8077</v>
      </c>
      <c r="G221" s="352" t="s">
        <v>8196</v>
      </c>
      <c r="H221" s="353">
        <v>46657.0</v>
      </c>
      <c r="I221" s="354"/>
      <c r="J221" s="349">
        <f t="shared" si="1"/>
        <v>1</v>
      </c>
      <c r="K221" s="350"/>
      <c r="L221" s="350"/>
      <c r="M221" s="350"/>
      <c r="N221" s="350"/>
      <c r="O221" s="350"/>
      <c r="P221" s="350"/>
      <c r="Q221" s="350"/>
      <c r="R221" s="350"/>
      <c r="S221" s="350"/>
      <c r="T221" s="350"/>
      <c r="U221" s="350"/>
      <c r="V221" s="350"/>
      <c r="W221" s="350"/>
      <c r="X221" s="350"/>
      <c r="Y221" s="350"/>
      <c r="Z221" s="350"/>
      <c r="AA221" s="350"/>
      <c r="AB221" s="350"/>
    </row>
    <row r="222" ht="22.5" customHeight="1">
      <c r="A222" s="343" t="s">
        <v>8077</v>
      </c>
      <c r="B222" s="344" t="s">
        <v>8197</v>
      </c>
      <c r="C222" s="344" t="s">
        <v>7774</v>
      </c>
      <c r="D222" s="344" t="s">
        <v>8197</v>
      </c>
      <c r="E222" s="344" t="s">
        <v>8198</v>
      </c>
      <c r="F222" s="351" t="s">
        <v>8077</v>
      </c>
      <c r="G222" s="355"/>
      <c r="H222" s="356"/>
      <c r="I222" s="354">
        <v>2.7</v>
      </c>
      <c r="J222" s="349">
        <f t="shared" si="1"/>
        <v>1</v>
      </c>
      <c r="K222" s="350"/>
      <c r="L222" s="350"/>
      <c r="M222" s="350"/>
      <c r="N222" s="350"/>
      <c r="O222" s="350"/>
      <c r="P222" s="350"/>
      <c r="Q222" s="350"/>
      <c r="R222" s="350"/>
      <c r="S222" s="350"/>
      <c r="T222" s="350"/>
      <c r="U222" s="350"/>
      <c r="V222" s="350"/>
      <c r="W222" s="350"/>
      <c r="X222" s="350"/>
      <c r="Y222" s="350"/>
      <c r="Z222" s="350"/>
      <c r="AA222" s="350"/>
      <c r="AB222" s="350"/>
    </row>
    <row r="223" ht="22.5" customHeight="1">
      <c r="A223" s="343" t="s">
        <v>8077</v>
      </c>
      <c r="B223" s="344" t="s">
        <v>8199</v>
      </c>
      <c r="C223" s="344" t="s">
        <v>7774</v>
      </c>
      <c r="D223" s="344" t="s">
        <v>8199</v>
      </c>
      <c r="E223" s="344" t="s">
        <v>8200</v>
      </c>
      <c r="F223" s="351" t="s">
        <v>8077</v>
      </c>
      <c r="G223" s="355"/>
      <c r="H223" s="356"/>
      <c r="I223" s="348"/>
      <c r="J223" s="349">
        <f t="shared" si="1"/>
        <v>1</v>
      </c>
      <c r="K223" s="350"/>
      <c r="L223" s="350"/>
      <c r="M223" s="350"/>
      <c r="N223" s="350"/>
      <c r="O223" s="350"/>
      <c r="P223" s="350"/>
      <c r="Q223" s="350"/>
      <c r="R223" s="350"/>
      <c r="S223" s="350"/>
      <c r="T223" s="350"/>
      <c r="U223" s="350"/>
      <c r="V223" s="350"/>
      <c r="W223" s="350"/>
      <c r="X223" s="350"/>
      <c r="Y223" s="350"/>
      <c r="Z223" s="350"/>
      <c r="AA223" s="350"/>
      <c r="AB223" s="350"/>
    </row>
    <row r="224" ht="22.5" customHeight="1">
      <c r="A224" s="343" t="s">
        <v>8077</v>
      </c>
      <c r="B224" s="344" t="s">
        <v>8201</v>
      </c>
      <c r="C224" s="344" t="s">
        <v>7774</v>
      </c>
      <c r="D224" s="344" t="s">
        <v>8201</v>
      </c>
      <c r="E224" s="344" t="s">
        <v>8202</v>
      </c>
      <c r="F224" s="351" t="s">
        <v>8077</v>
      </c>
      <c r="G224" s="352" t="s">
        <v>8203</v>
      </c>
      <c r="H224" s="353">
        <v>46260.0</v>
      </c>
      <c r="I224" s="354">
        <f>0.6+0.6*12%</f>
        <v>0.672</v>
      </c>
      <c r="J224" s="349">
        <f t="shared" si="1"/>
        <v>1</v>
      </c>
      <c r="K224" s="350"/>
      <c r="L224" s="350"/>
      <c r="M224" s="350"/>
      <c r="N224" s="350"/>
      <c r="O224" s="350"/>
      <c r="P224" s="350"/>
      <c r="Q224" s="350"/>
      <c r="R224" s="350"/>
      <c r="S224" s="350"/>
      <c r="T224" s="350"/>
      <c r="U224" s="350"/>
      <c r="V224" s="350"/>
      <c r="W224" s="350"/>
      <c r="X224" s="350"/>
      <c r="Y224" s="350"/>
      <c r="Z224" s="350"/>
      <c r="AA224" s="350"/>
      <c r="AB224" s="350"/>
    </row>
    <row r="225" ht="22.5" customHeight="1">
      <c r="A225" s="343" t="s">
        <v>8077</v>
      </c>
      <c r="B225" s="344" t="s">
        <v>8204</v>
      </c>
      <c r="C225" s="344" t="s">
        <v>7774</v>
      </c>
      <c r="D225" s="344" t="s">
        <v>8204</v>
      </c>
      <c r="E225" s="344" t="s">
        <v>8205</v>
      </c>
      <c r="F225" s="351" t="s">
        <v>8077</v>
      </c>
      <c r="G225" s="352" t="s">
        <v>8206</v>
      </c>
      <c r="H225" s="353">
        <v>45986.0</v>
      </c>
      <c r="I225" s="354"/>
      <c r="J225" s="349">
        <f t="shared" si="1"/>
        <v>1</v>
      </c>
      <c r="K225" s="350"/>
      <c r="L225" s="350"/>
      <c r="M225" s="350"/>
      <c r="N225" s="350"/>
      <c r="O225" s="350"/>
      <c r="P225" s="350"/>
      <c r="Q225" s="350"/>
      <c r="R225" s="350"/>
      <c r="S225" s="350"/>
      <c r="T225" s="350"/>
      <c r="U225" s="350"/>
      <c r="V225" s="350"/>
      <c r="W225" s="350"/>
      <c r="X225" s="350"/>
      <c r="Y225" s="350"/>
      <c r="Z225" s="350"/>
      <c r="AA225" s="350"/>
      <c r="AB225" s="350"/>
    </row>
    <row r="226" ht="22.5" customHeight="1">
      <c r="A226" s="343" t="s">
        <v>8077</v>
      </c>
      <c r="B226" s="344" t="s">
        <v>8207</v>
      </c>
      <c r="C226" s="344" t="s">
        <v>232</v>
      </c>
      <c r="D226" s="344" t="s">
        <v>8207</v>
      </c>
      <c r="E226" s="344" t="s">
        <v>8208</v>
      </c>
      <c r="F226" s="351" t="s">
        <v>8209</v>
      </c>
      <c r="G226" s="352" t="s">
        <v>8210</v>
      </c>
      <c r="H226" s="353">
        <v>46016.0</v>
      </c>
      <c r="I226" s="354">
        <f t="shared" ref="I226:I227" si="9">6.25+6.25*12%</f>
        <v>7</v>
      </c>
      <c r="J226" s="349">
        <f t="shared" si="1"/>
        <v>2</v>
      </c>
      <c r="K226" s="350"/>
      <c r="L226" s="350"/>
      <c r="M226" s="350"/>
      <c r="N226" s="350"/>
      <c r="O226" s="350"/>
      <c r="P226" s="350"/>
      <c r="Q226" s="350"/>
      <c r="R226" s="350"/>
      <c r="S226" s="350"/>
      <c r="T226" s="350"/>
      <c r="U226" s="350"/>
      <c r="V226" s="350"/>
      <c r="W226" s="350"/>
      <c r="X226" s="350"/>
      <c r="Y226" s="350"/>
      <c r="Z226" s="350"/>
      <c r="AA226" s="350"/>
      <c r="AB226" s="350"/>
    </row>
    <row r="227" ht="22.5" customHeight="1">
      <c r="A227" s="343" t="s">
        <v>8077</v>
      </c>
      <c r="B227" s="344" t="s">
        <v>8211</v>
      </c>
      <c r="C227" s="344" t="s">
        <v>232</v>
      </c>
      <c r="D227" s="344" t="s">
        <v>8211</v>
      </c>
      <c r="E227" s="344" t="s">
        <v>8208</v>
      </c>
      <c r="F227" s="351" t="s">
        <v>8209</v>
      </c>
      <c r="G227" s="352" t="s">
        <v>8212</v>
      </c>
      <c r="H227" s="353">
        <v>46260.0</v>
      </c>
      <c r="I227" s="354">
        <f t="shared" si="9"/>
        <v>7</v>
      </c>
      <c r="J227" s="349">
        <f t="shared" si="1"/>
        <v>2</v>
      </c>
      <c r="K227" s="350"/>
      <c r="L227" s="350"/>
      <c r="M227" s="350"/>
      <c r="N227" s="350"/>
      <c r="O227" s="350"/>
      <c r="P227" s="350"/>
      <c r="Q227" s="350"/>
      <c r="R227" s="350"/>
      <c r="S227" s="350"/>
      <c r="T227" s="350"/>
      <c r="U227" s="350"/>
      <c r="V227" s="350"/>
      <c r="W227" s="350"/>
      <c r="X227" s="350"/>
      <c r="Y227" s="350"/>
      <c r="Z227" s="350"/>
      <c r="AA227" s="350"/>
      <c r="AB227" s="350"/>
    </row>
    <row r="228" ht="22.5" customHeight="1">
      <c r="A228" s="343" t="s">
        <v>8077</v>
      </c>
      <c r="B228" s="344" t="s">
        <v>8213</v>
      </c>
      <c r="C228" s="344" t="s">
        <v>232</v>
      </c>
      <c r="D228" s="344" t="s">
        <v>8213</v>
      </c>
      <c r="E228" s="344" t="s">
        <v>8214</v>
      </c>
      <c r="F228" s="351" t="s">
        <v>8077</v>
      </c>
      <c r="G228" s="352" t="s">
        <v>8215</v>
      </c>
      <c r="H228" s="353">
        <v>46534.0</v>
      </c>
      <c r="I228" s="354"/>
      <c r="J228" s="349">
        <f t="shared" si="1"/>
        <v>1</v>
      </c>
      <c r="K228" s="350"/>
      <c r="L228" s="350"/>
      <c r="M228" s="350"/>
      <c r="N228" s="350"/>
      <c r="O228" s="350"/>
      <c r="P228" s="350"/>
      <c r="Q228" s="350"/>
      <c r="R228" s="350"/>
      <c r="S228" s="350"/>
      <c r="T228" s="350"/>
      <c r="U228" s="350"/>
      <c r="V228" s="350"/>
      <c r="W228" s="350"/>
      <c r="X228" s="350"/>
      <c r="Y228" s="350"/>
      <c r="Z228" s="350"/>
      <c r="AA228" s="350"/>
      <c r="AB228" s="350"/>
    </row>
    <row r="229" ht="22.5" customHeight="1">
      <c r="A229" s="343" t="s">
        <v>8077</v>
      </c>
      <c r="B229" s="344" t="s">
        <v>8216</v>
      </c>
      <c r="C229" s="344" t="s">
        <v>232</v>
      </c>
      <c r="D229" s="344" t="s">
        <v>8216</v>
      </c>
      <c r="E229" s="344" t="s">
        <v>8217</v>
      </c>
      <c r="F229" s="351" t="s">
        <v>8077</v>
      </c>
      <c r="G229" s="352" t="s">
        <v>8218</v>
      </c>
      <c r="H229" s="353">
        <v>46382.0</v>
      </c>
      <c r="I229" s="354"/>
      <c r="J229" s="349">
        <f t="shared" si="1"/>
        <v>1</v>
      </c>
      <c r="K229" s="350"/>
      <c r="L229" s="350"/>
      <c r="M229" s="350"/>
      <c r="N229" s="350"/>
      <c r="O229" s="350"/>
      <c r="P229" s="350"/>
      <c r="Q229" s="350"/>
      <c r="R229" s="350"/>
      <c r="S229" s="350"/>
      <c r="T229" s="350"/>
      <c r="U229" s="350"/>
      <c r="V229" s="350"/>
      <c r="W229" s="350"/>
      <c r="X229" s="350"/>
      <c r="Y229" s="350"/>
      <c r="Z229" s="350"/>
      <c r="AA229" s="350"/>
      <c r="AB229" s="350"/>
    </row>
    <row r="230" ht="22.5" customHeight="1">
      <c r="A230" s="343" t="s">
        <v>8077</v>
      </c>
      <c r="B230" s="344" t="s">
        <v>8219</v>
      </c>
      <c r="C230" s="344" t="s">
        <v>232</v>
      </c>
      <c r="D230" s="344" t="s">
        <v>8219</v>
      </c>
      <c r="E230" s="344" t="s">
        <v>8220</v>
      </c>
      <c r="F230" s="351" t="s">
        <v>8077</v>
      </c>
      <c r="G230" s="355"/>
      <c r="H230" s="356"/>
      <c r="I230" s="348"/>
      <c r="J230" s="349">
        <f t="shared" si="1"/>
        <v>1</v>
      </c>
      <c r="K230" s="350"/>
      <c r="L230" s="350"/>
      <c r="M230" s="350"/>
      <c r="N230" s="350"/>
      <c r="O230" s="350"/>
      <c r="P230" s="350"/>
      <c r="Q230" s="350"/>
      <c r="R230" s="350"/>
      <c r="S230" s="350"/>
      <c r="T230" s="350"/>
      <c r="U230" s="350"/>
      <c r="V230" s="350"/>
      <c r="W230" s="350"/>
      <c r="X230" s="350"/>
      <c r="Y230" s="350"/>
      <c r="Z230" s="350"/>
      <c r="AA230" s="350"/>
      <c r="AB230" s="350"/>
    </row>
    <row r="231" ht="22.5" customHeight="1">
      <c r="A231" s="343" t="s">
        <v>8077</v>
      </c>
      <c r="B231" s="344" t="s">
        <v>8221</v>
      </c>
      <c r="C231" s="344" t="s">
        <v>503</v>
      </c>
      <c r="D231" s="344" t="s">
        <v>8221</v>
      </c>
      <c r="E231" s="344" t="s">
        <v>8222</v>
      </c>
      <c r="F231" s="351" t="s">
        <v>8223</v>
      </c>
      <c r="G231" s="352" t="s">
        <v>8224</v>
      </c>
      <c r="H231" s="353">
        <v>46199.0</v>
      </c>
      <c r="I231" s="354">
        <v>1.22</v>
      </c>
      <c r="J231" s="349">
        <f t="shared" si="1"/>
        <v>1</v>
      </c>
      <c r="K231" s="350"/>
      <c r="L231" s="350"/>
      <c r="M231" s="350"/>
      <c r="N231" s="350"/>
      <c r="O231" s="350"/>
      <c r="P231" s="350"/>
      <c r="Q231" s="350"/>
      <c r="R231" s="350"/>
      <c r="S231" s="350"/>
      <c r="T231" s="350"/>
      <c r="U231" s="350"/>
      <c r="V231" s="350"/>
      <c r="W231" s="350"/>
      <c r="X231" s="350"/>
      <c r="Y231" s="350"/>
      <c r="Z231" s="350"/>
      <c r="AA231" s="350"/>
      <c r="AB231" s="350"/>
    </row>
    <row r="232" ht="22.5" customHeight="1">
      <c r="A232" s="343" t="s">
        <v>8077</v>
      </c>
      <c r="B232" s="344" t="s">
        <v>8225</v>
      </c>
      <c r="C232" s="344" t="s">
        <v>503</v>
      </c>
      <c r="D232" s="344" t="s">
        <v>8225</v>
      </c>
      <c r="E232" s="344" t="s">
        <v>8226</v>
      </c>
      <c r="F232" s="351" t="s">
        <v>8077</v>
      </c>
      <c r="G232" s="352" t="s">
        <v>8227</v>
      </c>
      <c r="H232" s="353">
        <v>45955.0</v>
      </c>
      <c r="I232" s="354">
        <v>2.37</v>
      </c>
      <c r="J232" s="349">
        <f t="shared" si="1"/>
        <v>1</v>
      </c>
      <c r="K232" s="350"/>
      <c r="L232" s="350"/>
      <c r="M232" s="350"/>
      <c r="N232" s="350"/>
      <c r="O232" s="350"/>
      <c r="P232" s="350"/>
      <c r="Q232" s="350"/>
      <c r="R232" s="350"/>
      <c r="S232" s="350"/>
      <c r="T232" s="350"/>
      <c r="U232" s="350"/>
      <c r="V232" s="350"/>
      <c r="W232" s="350"/>
      <c r="X232" s="350"/>
      <c r="Y232" s="350"/>
      <c r="Z232" s="350"/>
      <c r="AA232" s="350"/>
      <c r="AB232" s="350"/>
    </row>
    <row r="233" ht="22.5" customHeight="1">
      <c r="A233" s="343" t="s">
        <v>8077</v>
      </c>
      <c r="B233" s="344" t="s">
        <v>8228</v>
      </c>
      <c r="C233" s="344" t="s">
        <v>2370</v>
      </c>
      <c r="D233" s="344" t="s">
        <v>8228</v>
      </c>
      <c r="E233" s="344" t="s">
        <v>8229</v>
      </c>
      <c r="F233" s="351" t="s">
        <v>8077</v>
      </c>
      <c r="G233" s="355"/>
      <c r="H233" s="356"/>
      <c r="I233" s="348"/>
      <c r="J233" s="349">
        <f t="shared" si="1"/>
        <v>1</v>
      </c>
      <c r="K233" s="350"/>
      <c r="L233" s="350"/>
      <c r="M233" s="350"/>
      <c r="N233" s="350"/>
      <c r="O233" s="350"/>
      <c r="P233" s="350"/>
      <c r="Q233" s="350"/>
      <c r="R233" s="350"/>
      <c r="S233" s="350"/>
      <c r="T233" s="350"/>
      <c r="U233" s="350"/>
      <c r="V233" s="350"/>
      <c r="W233" s="350"/>
      <c r="X233" s="350"/>
      <c r="Y233" s="350"/>
      <c r="Z233" s="350"/>
      <c r="AA233" s="350"/>
      <c r="AB233" s="350"/>
    </row>
    <row r="234" ht="22.5" customHeight="1">
      <c r="A234" s="343" t="s">
        <v>8077</v>
      </c>
      <c r="B234" s="344" t="s">
        <v>8230</v>
      </c>
      <c r="C234" s="344" t="s">
        <v>8231</v>
      </c>
      <c r="D234" s="344" t="s">
        <v>8230</v>
      </c>
      <c r="E234" s="344" t="s">
        <v>8232</v>
      </c>
      <c r="F234" s="351" t="s">
        <v>8077</v>
      </c>
      <c r="G234" s="352" t="s">
        <v>8233</v>
      </c>
      <c r="H234" s="353">
        <v>45955.0</v>
      </c>
      <c r="I234" s="354"/>
      <c r="J234" s="349">
        <f t="shared" si="1"/>
        <v>1</v>
      </c>
      <c r="K234" s="350"/>
      <c r="L234" s="350"/>
      <c r="M234" s="350"/>
      <c r="N234" s="350"/>
      <c r="O234" s="350"/>
      <c r="P234" s="350"/>
      <c r="Q234" s="350"/>
      <c r="R234" s="350"/>
      <c r="S234" s="350"/>
      <c r="T234" s="350"/>
      <c r="U234" s="350"/>
      <c r="V234" s="350"/>
      <c r="W234" s="350"/>
      <c r="X234" s="350"/>
      <c r="Y234" s="350"/>
      <c r="Z234" s="350"/>
      <c r="AA234" s="350"/>
      <c r="AB234" s="350"/>
    </row>
    <row r="235" ht="22.5" customHeight="1">
      <c r="A235" s="343" t="s">
        <v>8077</v>
      </c>
      <c r="B235" s="344" t="s">
        <v>8234</v>
      </c>
      <c r="C235" s="344" t="s">
        <v>8231</v>
      </c>
      <c r="D235" s="344" t="s">
        <v>8234</v>
      </c>
      <c r="E235" s="344" t="s">
        <v>8235</v>
      </c>
      <c r="F235" s="351" t="s">
        <v>8077</v>
      </c>
      <c r="G235" s="352" t="s">
        <v>8236</v>
      </c>
      <c r="H235" s="353">
        <v>46352.0</v>
      </c>
      <c r="I235" s="354">
        <v>2.7</v>
      </c>
      <c r="J235" s="349">
        <f t="shared" si="1"/>
        <v>1</v>
      </c>
      <c r="K235" s="350"/>
      <c r="L235" s="350"/>
      <c r="M235" s="350"/>
      <c r="N235" s="350"/>
      <c r="O235" s="350"/>
      <c r="P235" s="350"/>
      <c r="Q235" s="350"/>
      <c r="R235" s="350"/>
      <c r="S235" s="350"/>
      <c r="T235" s="350"/>
      <c r="U235" s="350"/>
      <c r="V235" s="350"/>
      <c r="W235" s="350"/>
      <c r="X235" s="350"/>
      <c r="Y235" s="350"/>
      <c r="Z235" s="350"/>
      <c r="AA235" s="350"/>
      <c r="AB235" s="350"/>
    </row>
    <row r="236" ht="22.5" customHeight="1">
      <c r="A236" s="343" t="s">
        <v>8077</v>
      </c>
      <c r="B236" s="344" t="s">
        <v>8237</v>
      </c>
      <c r="C236" s="344" t="s">
        <v>8231</v>
      </c>
      <c r="D236" s="344" t="s">
        <v>8237</v>
      </c>
      <c r="E236" s="344" t="s">
        <v>8238</v>
      </c>
      <c r="F236" s="351" t="s">
        <v>8077</v>
      </c>
      <c r="G236" s="352" t="s">
        <v>8239</v>
      </c>
      <c r="H236" s="353">
        <v>46291.0</v>
      </c>
      <c r="I236" s="354">
        <f>168/14</f>
        <v>12</v>
      </c>
      <c r="J236" s="349">
        <f t="shared" si="1"/>
        <v>1</v>
      </c>
      <c r="K236" s="350"/>
      <c r="L236" s="350"/>
      <c r="M236" s="350"/>
      <c r="N236" s="350"/>
      <c r="O236" s="350"/>
      <c r="P236" s="350"/>
      <c r="Q236" s="350"/>
      <c r="R236" s="350"/>
      <c r="S236" s="350"/>
      <c r="T236" s="350"/>
      <c r="U236" s="350"/>
      <c r="V236" s="350"/>
      <c r="W236" s="350"/>
      <c r="X236" s="350"/>
      <c r="Y236" s="350"/>
      <c r="Z236" s="350"/>
      <c r="AA236" s="350"/>
      <c r="AB236" s="350"/>
    </row>
    <row r="237" ht="22.5" customHeight="1">
      <c r="A237" s="343" t="s">
        <v>8077</v>
      </c>
      <c r="B237" s="344" t="s">
        <v>8240</v>
      </c>
      <c r="C237" s="344" t="s">
        <v>8241</v>
      </c>
      <c r="D237" s="344" t="s">
        <v>8240</v>
      </c>
      <c r="E237" s="344" t="s">
        <v>8242</v>
      </c>
      <c r="F237" s="351" t="s">
        <v>8243</v>
      </c>
      <c r="G237" s="352" t="s">
        <v>8244</v>
      </c>
      <c r="H237" s="353">
        <v>47024.0</v>
      </c>
      <c r="I237" s="354"/>
      <c r="J237" s="349">
        <f t="shared" si="1"/>
        <v>1</v>
      </c>
      <c r="K237" s="350"/>
      <c r="L237" s="350"/>
      <c r="M237" s="350"/>
      <c r="N237" s="350"/>
      <c r="O237" s="350"/>
      <c r="P237" s="350"/>
      <c r="Q237" s="350"/>
      <c r="R237" s="350"/>
      <c r="S237" s="350"/>
      <c r="T237" s="350"/>
      <c r="U237" s="350"/>
      <c r="V237" s="350"/>
      <c r="W237" s="350"/>
      <c r="X237" s="350"/>
      <c r="Y237" s="350"/>
      <c r="Z237" s="350"/>
      <c r="AA237" s="350"/>
      <c r="AB237" s="350"/>
    </row>
    <row r="238" ht="22.5" customHeight="1">
      <c r="A238" s="343" t="s">
        <v>8077</v>
      </c>
      <c r="B238" s="344" t="s">
        <v>8245</v>
      </c>
      <c r="C238" s="344" t="s">
        <v>7784</v>
      </c>
      <c r="D238" s="344" t="s">
        <v>8245</v>
      </c>
      <c r="E238" s="344" t="s">
        <v>8246</v>
      </c>
      <c r="F238" s="351" t="s">
        <v>8247</v>
      </c>
      <c r="G238" s="355"/>
      <c r="H238" s="356"/>
      <c r="I238" s="348"/>
      <c r="J238" s="349">
        <f t="shared" si="1"/>
        <v>1</v>
      </c>
      <c r="K238" s="350"/>
      <c r="L238" s="350"/>
      <c r="M238" s="350"/>
      <c r="N238" s="350"/>
      <c r="O238" s="350"/>
      <c r="P238" s="350"/>
      <c r="Q238" s="350"/>
      <c r="R238" s="350"/>
      <c r="S238" s="350"/>
      <c r="T238" s="350"/>
      <c r="U238" s="350"/>
      <c r="V238" s="350"/>
      <c r="W238" s="350"/>
      <c r="X238" s="350"/>
      <c r="Y238" s="350"/>
      <c r="Z238" s="350"/>
      <c r="AA238" s="350"/>
      <c r="AB238" s="350"/>
    </row>
    <row r="239" ht="22.5" customHeight="1">
      <c r="A239" s="343" t="s">
        <v>8077</v>
      </c>
      <c r="B239" s="344" t="s">
        <v>8248</v>
      </c>
      <c r="C239" s="344" t="s">
        <v>7784</v>
      </c>
      <c r="D239" s="344" t="s">
        <v>8248</v>
      </c>
      <c r="E239" s="344" t="s">
        <v>8249</v>
      </c>
      <c r="F239" s="351" t="s">
        <v>8250</v>
      </c>
      <c r="G239" s="352" t="s">
        <v>8251</v>
      </c>
      <c r="H239" s="353">
        <v>46687.0</v>
      </c>
      <c r="I239" s="354">
        <f>1.34+1.34*12%</f>
        <v>1.5008</v>
      </c>
      <c r="J239" s="349">
        <f t="shared" si="1"/>
        <v>1</v>
      </c>
      <c r="K239" s="350"/>
      <c r="L239" s="350"/>
      <c r="M239" s="350"/>
      <c r="N239" s="350"/>
      <c r="O239" s="350"/>
      <c r="P239" s="350"/>
      <c r="Q239" s="350"/>
      <c r="R239" s="350"/>
      <c r="S239" s="350"/>
      <c r="T239" s="350"/>
      <c r="U239" s="350"/>
      <c r="V239" s="350"/>
      <c r="W239" s="350"/>
      <c r="X239" s="350"/>
      <c r="Y239" s="350"/>
      <c r="Z239" s="350"/>
      <c r="AA239" s="350"/>
      <c r="AB239" s="350"/>
    </row>
    <row r="240" ht="22.5" customHeight="1">
      <c r="A240" s="343" t="s">
        <v>8077</v>
      </c>
      <c r="B240" s="344" t="s">
        <v>8252</v>
      </c>
      <c r="C240" s="344" t="s">
        <v>240</v>
      </c>
      <c r="D240" s="344" t="s">
        <v>8252</v>
      </c>
      <c r="E240" s="344" t="s">
        <v>8254</v>
      </c>
      <c r="F240" s="351" t="s">
        <v>8077</v>
      </c>
      <c r="G240" s="352" t="s">
        <v>8255</v>
      </c>
      <c r="H240" s="353">
        <v>46352.0</v>
      </c>
      <c r="I240" s="354">
        <v>2.4</v>
      </c>
      <c r="J240" s="349">
        <f t="shared" si="1"/>
        <v>1</v>
      </c>
      <c r="K240" s="350"/>
      <c r="L240" s="350"/>
      <c r="M240" s="350"/>
      <c r="N240" s="350"/>
      <c r="O240" s="350"/>
      <c r="P240" s="350"/>
      <c r="Q240" s="350"/>
      <c r="R240" s="350"/>
      <c r="S240" s="350"/>
      <c r="T240" s="350"/>
      <c r="U240" s="350"/>
      <c r="V240" s="350"/>
      <c r="W240" s="350"/>
      <c r="X240" s="350"/>
      <c r="Y240" s="350"/>
      <c r="Z240" s="350"/>
      <c r="AA240" s="350"/>
      <c r="AB240" s="350"/>
    </row>
    <row r="241" ht="22.5" customHeight="1">
      <c r="A241" s="343" t="s">
        <v>8077</v>
      </c>
      <c r="B241" s="344" t="s">
        <v>8258</v>
      </c>
      <c r="C241" s="344" t="s">
        <v>240</v>
      </c>
      <c r="D241" s="344" t="s">
        <v>8258</v>
      </c>
      <c r="E241" s="344" t="s">
        <v>8259</v>
      </c>
      <c r="F241" s="351" t="s">
        <v>8077</v>
      </c>
      <c r="G241" s="352" t="s">
        <v>8260</v>
      </c>
      <c r="H241" s="353">
        <v>46382.0</v>
      </c>
      <c r="I241" s="354"/>
      <c r="J241" s="349">
        <f t="shared" si="1"/>
        <v>1</v>
      </c>
      <c r="K241" s="350"/>
      <c r="L241" s="350"/>
      <c r="M241" s="350"/>
      <c r="N241" s="350"/>
      <c r="O241" s="350"/>
      <c r="P241" s="350"/>
      <c r="Q241" s="350"/>
      <c r="R241" s="350"/>
      <c r="S241" s="350"/>
      <c r="T241" s="350"/>
      <c r="U241" s="350"/>
      <c r="V241" s="350"/>
      <c r="W241" s="350"/>
      <c r="X241" s="350"/>
      <c r="Y241" s="350"/>
      <c r="Z241" s="350"/>
      <c r="AA241" s="350"/>
      <c r="AB241" s="350"/>
    </row>
    <row r="242" ht="22.5" customHeight="1">
      <c r="A242" s="343" t="s">
        <v>8077</v>
      </c>
      <c r="B242" s="344" t="s">
        <v>8261</v>
      </c>
      <c r="C242" s="344" t="s">
        <v>855</v>
      </c>
      <c r="D242" s="344" t="s">
        <v>8261</v>
      </c>
      <c r="E242" s="344" t="s">
        <v>8262</v>
      </c>
      <c r="F242" s="351" t="s">
        <v>8077</v>
      </c>
      <c r="G242" s="352" t="s">
        <v>8263</v>
      </c>
      <c r="H242" s="353">
        <v>45682.0</v>
      </c>
      <c r="I242" s="354"/>
      <c r="J242" s="349">
        <f t="shared" si="1"/>
        <v>1</v>
      </c>
      <c r="K242" s="350"/>
      <c r="L242" s="350"/>
      <c r="M242" s="350"/>
      <c r="N242" s="350"/>
      <c r="O242" s="350"/>
      <c r="P242" s="350"/>
      <c r="Q242" s="350"/>
      <c r="R242" s="350"/>
      <c r="S242" s="350"/>
      <c r="T242" s="350"/>
      <c r="U242" s="350"/>
      <c r="V242" s="350"/>
      <c r="W242" s="350"/>
      <c r="X242" s="350"/>
      <c r="Y242" s="350"/>
      <c r="Z242" s="350"/>
      <c r="AA242" s="350"/>
      <c r="AB242" s="350"/>
    </row>
    <row r="243" ht="22.5" customHeight="1">
      <c r="A243" s="343" t="s">
        <v>8077</v>
      </c>
      <c r="B243" s="344" t="s">
        <v>8264</v>
      </c>
      <c r="C243" s="344" t="s">
        <v>855</v>
      </c>
      <c r="D243" s="344" t="s">
        <v>8264</v>
      </c>
      <c r="E243" s="344" t="s">
        <v>8265</v>
      </c>
      <c r="F243" s="351" t="s">
        <v>8077</v>
      </c>
      <c r="G243" s="355"/>
      <c r="H243" s="356"/>
      <c r="I243" s="348"/>
      <c r="J243" s="349">
        <f t="shared" si="1"/>
        <v>1</v>
      </c>
      <c r="K243" s="350"/>
      <c r="L243" s="350"/>
      <c r="M243" s="350"/>
      <c r="N243" s="350"/>
      <c r="O243" s="350"/>
      <c r="P243" s="350"/>
      <c r="Q243" s="350"/>
      <c r="R243" s="350"/>
      <c r="S243" s="350"/>
      <c r="T243" s="350"/>
      <c r="U243" s="350"/>
      <c r="V243" s="350"/>
      <c r="W243" s="350"/>
      <c r="X243" s="350"/>
      <c r="Y243" s="350"/>
      <c r="Z243" s="350"/>
      <c r="AA243" s="350"/>
      <c r="AB243" s="350"/>
    </row>
    <row r="244" ht="22.5" customHeight="1">
      <c r="A244" s="343" t="s">
        <v>8077</v>
      </c>
      <c r="B244" s="344" t="s">
        <v>8266</v>
      </c>
      <c r="C244" s="344" t="s">
        <v>114</v>
      </c>
      <c r="D244" s="344" t="s">
        <v>8266</v>
      </c>
      <c r="E244" s="344" t="s">
        <v>8267</v>
      </c>
      <c r="F244" s="351" t="s">
        <v>8077</v>
      </c>
      <c r="G244" s="352" t="s">
        <v>8268</v>
      </c>
      <c r="H244" s="353">
        <v>45894.0</v>
      </c>
      <c r="I244" s="354"/>
      <c r="J244" s="349">
        <f t="shared" si="1"/>
        <v>1</v>
      </c>
      <c r="K244" s="350"/>
      <c r="L244" s="350"/>
      <c r="M244" s="350"/>
      <c r="N244" s="350"/>
      <c r="O244" s="350"/>
      <c r="P244" s="350"/>
      <c r="Q244" s="350"/>
      <c r="R244" s="350"/>
      <c r="S244" s="350"/>
      <c r="T244" s="350"/>
      <c r="U244" s="350"/>
      <c r="V244" s="350"/>
      <c r="W244" s="350"/>
      <c r="X244" s="350"/>
      <c r="Y244" s="350"/>
      <c r="Z244" s="350"/>
      <c r="AA244" s="350"/>
      <c r="AB244" s="350"/>
    </row>
    <row r="245" ht="22.5" customHeight="1">
      <c r="A245" s="343" t="s">
        <v>8077</v>
      </c>
      <c r="B245" s="344" t="s">
        <v>8271</v>
      </c>
      <c r="C245" s="344" t="s">
        <v>114</v>
      </c>
      <c r="D245" s="344" t="s">
        <v>8271</v>
      </c>
      <c r="E245" s="344" t="s">
        <v>8272</v>
      </c>
      <c r="F245" s="351" t="s">
        <v>8077</v>
      </c>
      <c r="G245" s="355"/>
      <c r="H245" s="356"/>
      <c r="I245" s="348"/>
      <c r="J245" s="349">
        <f t="shared" si="1"/>
        <v>1</v>
      </c>
      <c r="K245" s="350"/>
      <c r="L245" s="350"/>
      <c r="M245" s="350"/>
      <c r="N245" s="350"/>
      <c r="O245" s="350"/>
      <c r="P245" s="350"/>
      <c r="Q245" s="350"/>
      <c r="R245" s="350"/>
      <c r="S245" s="350"/>
      <c r="T245" s="350"/>
      <c r="U245" s="350"/>
      <c r="V245" s="350"/>
      <c r="W245" s="350"/>
      <c r="X245" s="350"/>
      <c r="Y245" s="350"/>
      <c r="Z245" s="350"/>
      <c r="AA245" s="350"/>
      <c r="AB245" s="350"/>
    </row>
    <row r="246" ht="22.5" customHeight="1">
      <c r="A246" s="343" t="s">
        <v>8077</v>
      </c>
      <c r="B246" s="344" t="s">
        <v>8273</v>
      </c>
      <c r="C246" s="344" t="s">
        <v>206</v>
      </c>
      <c r="D246" s="344" t="s">
        <v>8273</v>
      </c>
      <c r="E246" s="344" t="s">
        <v>8274</v>
      </c>
      <c r="F246" s="351" t="s">
        <v>7729</v>
      </c>
      <c r="G246" s="355"/>
      <c r="H246" s="356"/>
      <c r="I246" s="348"/>
      <c r="J246" s="349">
        <f t="shared" si="1"/>
        <v>1</v>
      </c>
      <c r="K246" s="350"/>
      <c r="L246" s="350"/>
      <c r="M246" s="350"/>
      <c r="N246" s="350"/>
      <c r="O246" s="350"/>
      <c r="P246" s="350"/>
      <c r="Q246" s="350"/>
      <c r="R246" s="350"/>
      <c r="S246" s="350"/>
      <c r="T246" s="350"/>
      <c r="U246" s="350"/>
      <c r="V246" s="350"/>
      <c r="W246" s="350"/>
      <c r="X246" s="350"/>
      <c r="Y246" s="350"/>
      <c r="Z246" s="350"/>
      <c r="AA246" s="350"/>
      <c r="AB246" s="350"/>
    </row>
    <row r="247" ht="22.5" customHeight="1">
      <c r="A247" s="343" t="s">
        <v>8077</v>
      </c>
      <c r="B247" s="344" t="s">
        <v>8275</v>
      </c>
      <c r="C247" s="344" t="s">
        <v>281</v>
      </c>
      <c r="D247" s="344" t="s">
        <v>8275</v>
      </c>
      <c r="E247" s="344" t="s">
        <v>8276</v>
      </c>
      <c r="F247" s="351" t="s">
        <v>8277</v>
      </c>
      <c r="G247" s="355"/>
      <c r="H247" s="356"/>
      <c r="I247" s="348"/>
      <c r="J247" s="349">
        <f t="shared" si="1"/>
        <v>1</v>
      </c>
      <c r="K247" s="350"/>
      <c r="L247" s="350"/>
      <c r="M247" s="350"/>
      <c r="N247" s="350"/>
      <c r="O247" s="350"/>
      <c r="P247" s="350"/>
      <c r="Q247" s="350"/>
      <c r="R247" s="350"/>
      <c r="S247" s="350"/>
      <c r="T247" s="350"/>
      <c r="U247" s="350"/>
      <c r="V247" s="350"/>
      <c r="W247" s="350"/>
      <c r="X247" s="350"/>
      <c r="Y247" s="350"/>
      <c r="Z247" s="350"/>
      <c r="AA247" s="350"/>
      <c r="AB247" s="350"/>
    </row>
    <row r="248" ht="22.5" customHeight="1">
      <c r="A248" s="343" t="s">
        <v>8077</v>
      </c>
      <c r="B248" s="344" t="s">
        <v>8278</v>
      </c>
      <c r="C248" s="344" t="s">
        <v>281</v>
      </c>
      <c r="D248" s="344" t="s">
        <v>8278</v>
      </c>
      <c r="E248" s="344" t="s">
        <v>8279</v>
      </c>
      <c r="F248" s="351" t="s">
        <v>8280</v>
      </c>
      <c r="G248" s="355"/>
      <c r="H248" s="356"/>
      <c r="I248" s="348"/>
      <c r="J248" s="349">
        <f t="shared" si="1"/>
        <v>1</v>
      </c>
      <c r="K248" s="350"/>
      <c r="L248" s="350"/>
      <c r="M248" s="350"/>
      <c r="N248" s="350"/>
      <c r="O248" s="350"/>
      <c r="P248" s="350"/>
      <c r="Q248" s="350"/>
      <c r="R248" s="350"/>
      <c r="S248" s="350"/>
      <c r="T248" s="350"/>
      <c r="U248" s="350"/>
      <c r="V248" s="350"/>
      <c r="W248" s="350"/>
      <c r="X248" s="350"/>
      <c r="Y248" s="350"/>
      <c r="Z248" s="350"/>
      <c r="AA248" s="350"/>
      <c r="AB248" s="350"/>
    </row>
    <row r="249" ht="22.5" customHeight="1">
      <c r="A249" s="343" t="s">
        <v>8077</v>
      </c>
      <c r="B249" s="344" t="s">
        <v>8281</v>
      </c>
      <c r="C249" s="344" t="s">
        <v>266</v>
      </c>
      <c r="D249" s="344" t="s">
        <v>8281</v>
      </c>
      <c r="E249" s="344" t="s">
        <v>8282</v>
      </c>
      <c r="F249" s="351" t="s">
        <v>8283</v>
      </c>
      <c r="G249" s="355"/>
      <c r="H249" s="356"/>
      <c r="I249" s="348"/>
      <c r="J249" s="349">
        <f t="shared" si="1"/>
        <v>1</v>
      </c>
      <c r="K249" s="350"/>
      <c r="L249" s="350"/>
      <c r="M249" s="350"/>
      <c r="N249" s="350"/>
      <c r="O249" s="350"/>
      <c r="P249" s="350"/>
      <c r="Q249" s="350"/>
      <c r="R249" s="350"/>
      <c r="S249" s="350"/>
      <c r="T249" s="350"/>
      <c r="U249" s="350"/>
      <c r="V249" s="350"/>
      <c r="W249" s="350"/>
      <c r="X249" s="350"/>
      <c r="Y249" s="350"/>
      <c r="Z249" s="350"/>
      <c r="AA249" s="350"/>
      <c r="AB249" s="350"/>
    </row>
    <row r="250" ht="22.5" customHeight="1">
      <c r="A250" s="343" t="s">
        <v>8077</v>
      </c>
      <c r="B250" s="344" t="s">
        <v>8284</v>
      </c>
      <c r="C250" s="344" t="s">
        <v>8055</v>
      </c>
      <c r="D250" s="344" t="s">
        <v>8284</v>
      </c>
      <c r="E250" s="344" t="s">
        <v>8285</v>
      </c>
      <c r="F250" s="351" t="s">
        <v>8077</v>
      </c>
      <c r="G250" s="352" t="s">
        <v>8286</v>
      </c>
      <c r="H250" s="353">
        <v>46079.0</v>
      </c>
      <c r="I250" s="354">
        <v>0.8</v>
      </c>
      <c r="J250" s="349">
        <f t="shared" si="1"/>
        <v>2</v>
      </c>
      <c r="K250" s="350"/>
      <c r="L250" s="350"/>
      <c r="M250" s="350"/>
      <c r="N250" s="350"/>
      <c r="O250" s="350"/>
      <c r="P250" s="350"/>
      <c r="Q250" s="350"/>
      <c r="R250" s="350"/>
      <c r="S250" s="350"/>
      <c r="T250" s="350"/>
      <c r="U250" s="350"/>
      <c r="V250" s="350"/>
      <c r="W250" s="350"/>
      <c r="X250" s="350"/>
      <c r="Y250" s="350"/>
      <c r="Z250" s="350"/>
      <c r="AA250" s="350"/>
      <c r="AB250" s="350"/>
    </row>
    <row r="251" ht="22.5" customHeight="1">
      <c r="A251" s="343" t="s">
        <v>8077</v>
      </c>
      <c r="B251" s="344" t="s">
        <v>8287</v>
      </c>
      <c r="C251" s="344" t="s">
        <v>8055</v>
      </c>
      <c r="D251" s="344" t="s">
        <v>8287</v>
      </c>
      <c r="E251" s="344" t="s">
        <v>8285</v>
      </c>
      <c r="F251" s="351" t="s">
        <v>8077</v>
      </c>
      <c r="G251" s="352" t="s">
        <v>8288</v>
      </c>
      <c r="H251" s="353">
        <v>46079.0</v>
      </c>
      <c r="I251" s="354">
        <v>0.8</v>
      </c>
      <c r="J251" s="349">
        <f t="shared" si="1"/>
        <v>2</v>
      </c>
      <c r="K251" s="350"/>
      <c r="L251" s="350"/>
      <c r="M251" s="350"/>
      <c r="N251" s="350"/>
      <c r="O251" s="350"/>
      <c r="P251" s="350"/>
      <c r="Q251" s="350"/>
      <c r="R251" s="350"/>
      <c r="S251" s="350"/>
      <c r="T251" s="350"/>
      <c r="U251" s="350"/>
      <c r="V251" s="350"/>
      <c r="W251" s="350"/>
      <c r="X251" s="350"/>
      <c r="Y251" s="350"/>
      <c r="Z251" s="350"/>
      <c r="AA251" s="350"/>
      <c r="AB251" s="350"/>
    </row>
    <row r="252" ht="22.5" customHeight="1">
      <c r="A252" s="343" t="s">
        <v>8077</v>
      </c>
      <c r="B252" s="344" t="s">
        <v>8289</v>
      </c>
      <c r="C252" s="344" t="s">
        <v>1087</v>
      </c>
      <c r="D252" s="344" t="s">
        <v>8289</v>
      </c>
      <c r="E252" s="344" t="s">
        <v>8290</v>
      </c>
      <c r="F252" s="351" t="s">
        <v>8077</v>
      </c>
      <c r="G252" s="355"/>
      <c r="H252" s="356"/>
      <c r="I252" s="348"/>
      <c r="J252" s="349">
        <f t="shared" si="1"/>
        <v>1</v>
      </c>
      <c r="K252" s="350"/>
      <c r="L252" s="350"/>
      <c r="M252" s="350"/>
      <c r="N252" s="350"/>
      <c r="O252" s="350"/>
      <c r="P252" s="350"/>
      <c r="Q252" s="350"/>
      <c r="R252" s="350"/>
      <c r="S252" s="350"/>
      <c r="T252" s="350"/>
      <c r="U252" s="350"/>
      <c r="V252" s="350"/>
      <c r="W252" s="350"/>
      <c r="X252" s="350"/>
      <c r="Y252" s="350"/>
      <c r="Z252" s="350"/>
      <c r="AA252" s="350"/>
      <c r="AB252" s="350"/>
    </row>
    <row r="253" ht="22.5" customHeight="1">
      <c r="A253" s="343" t="s">
        <v>8077</v>
      </c>
      <c r="B253" s="344" t="s">
        <v>8291</v>
      </c>
      <c r="C253" s="344" t="s">
        <v>1087</v>
      </c>
      <c r="D253" s="344" t="s">
        <v>8291</v>
      </c>
      <c r="E253" s="344" t="s">
        <v>8292</v>
      </c>
      <c r="F253" s="351" t="s">
        <v>8077</v>
      </c>
      <c r="G253" s="352" t="s">
        <v>8293</v>
      </c>
      <c r="H253" s="353">
        <v>45986.0</v>
      </c>
      <c r="I253" s="354"/>
      <c r="J253" s="349">
        <f t="shared" si="1"/>
        <v>1</v>
      </c>
      <c r="K253" s="350"/>
      <c r="L253" s="350"/>
      <c r="M253" s="350"/>
      <c r="N253" s="350"/>
      <c r="O253" s="350"/>
      <c r="P253" s="350"/>
      <c r="Q253" s="350"/>
      <c r="R253" s="350"/>
      <c r="S253" s="350"/>
      <c r="T253" s="350"/>
      <c r="U253" s="350"/>
      <c r="V253" s="350"/>
      <c r="W253" s="350"/>
      <c r="X253" s="350"/>
      <c r="Y253" s="350"/>
      <c r="Z253" s="350"/>
      <c r="AA253" s="350"/>
      <c r="AB253" s="350"/>
    </row>
    <row r="254" ht="22.5" customHeight="1">
      <c r="A254" s="343" t="s">
        <v>8077</v>
      </c>
      <c r="B254" s="344" t="s">
        <v>8294</v>
      </c>
      <c r="C254" s="344" t="s">
        <v>8295</v>
      </c>
      <c r="D254" s="344" t="s">
        <v>8294</v>
      </c>
      <c r="E254" s="344" t="s">
        <v>8296</v>
      </c>
      <c r="F254" s="351" t="s">
        <v>8077</v>
      </c>
      <c r="G254" s="355"/>
      <c r="H254" s="356"/>
      <c r="I254" s="348"/>
      <c r="J254" s="349">
        <f t="shared" si="1"/>
        <v>1</v>
      </c>
      <c r="K254" s="350"/>
      <c r="L254" s="350"/>
      <c r="M254" s="350"/>
      <c r="N254" s="350"/>
      <c r="O254" s="350"/>
      <c r="P254" s="350"/>
      <c r="Q254" s="350"/>
      <c r="R254" s="350"/>
      <c r="S254" s="350"/>
      <c r="T254" s="350"/>
      <c r="U254" s="350"/>
      <c r="V254" s="350"/>
      <c r="W254" s="350"/>
      <c r="X254" s="350"/>
      <c r="Y254" s="350"/>
      <c r="Z254" s="350"/>
      <c r="AA254" s="350"/>
      <c r="AB254" s="350"/>
    </row>
    <row r="255" ht="22.5" customHeight="1">
      <c r="A255" s="343" t="s">
        <v>8077</v>
      </c>
      <c r="B255" s="344" t="s">
        <v>8297</v>
      </c>
      <c r="C255" s="344" t="s">
        <v>56</v>
      </c>
      <c r="D255" s="344" t="s">
        <v>8297</v>
      </c>
      <c r="E255" s="344" t="s">
        <v>8298</v>
      </c>
      <c r="F255" s="351" t="s">
        <v>8077</v>
      </c>
      <c r="G255" s="355"/>
      <c r="H255" s="356"/>
      <c r="I255" s="348"/>
      <c r="J255" s="349">
        <f t="shared" si="1"/>
        <v>1</v>
      </c>
      <c r="K255" s="350"/>
      <c r="L255" s="350"/>
      <c r="M255" s="350"/>
      <c r="N255" s="350"/>
      <c r="O255" s="350"/>
      <c r="P255" s="350"/>
      <c r="Q255" s="350"/>
      <c r="R255" s="350"/>
      <c r="S255" s="350"/>
      <c r="T255" s="350"/>
      <c r="U255" s="350"/>
      <c r="V255" s="350"/>
      <c r="W255" s="350"/>
      <c r="X255" s="350"/>
      <c r="Y255" s="350"/>
      <c r="Z255" s="350"/>
      <c r="AA255" s="350"/>
      <c r="AB255" s="350"/>
    </row>
    <row r="256" ht="22.5" customHeight="1">
      <c r="A256" s="343" t="s">
        <v>8077</v>
      </c>
      <c r="B256" s="344" t="s">
        <v>8299</v>
      </c>
      <c r="C256" s="344" t="s">
        <v>8300</v>
      </c>
      <c r="D256" s="344" t="s">
        <v>8299</v>
      </c>
      <c r="E256" s="344" t="s">
        <v>8301</v>
      </c>
      <c r="F256" s="351" t="s">
        <v>8077</v>
      </c>
      <c r="G256" s="352" t="s">
        <v>8302</v>
      </c>
      <c r="H256" s="353">
        <v>46107.0</v>
      </c>
      <c r="I256" s="354">
        <v>4.4</v>
      </c>
      <c r="J256" s="349">
        <f t="shared" si="1"/>
        <v>1</v>
      </c>
      <c r="K256" s="350"/>
      <c r="L256" s="350"/>
      <c r="M256" s="350"/>
      <c r="N256" s="350"/>
      <c r="O256" s="350"/>
      <c r="P256" s="350"/>
      <c r="Q256" s="350"/>
      <c r="R256" s="350"/>
      <c r="S256" s="350"/>
      <c r="T256" s="350"/>
      <c r="U256" s="350"/>
      <c r="V256" s="350"/>
      <c r="W256" s="350"/>
      <c r="X256" s="350"/>
      <c r="Y256" s="350"/>
      <c r="Z256" s="350"/>
      <c r="AA256" s="350"/>
      <c r="AB256" s="350"/>
    </row>
    <row r="257" ht="22.5" customHeight="1">
      <c r="A257" s="343" t="s">
        <v>8077</v>
      </c>
      <c r="B257" s="344" t="s">
        <v>8303</v>
      </c>
      <c r="C257" s="344" t="s">
        <v>8300</v>
      </c>
      <c r="D257" s="344" t="s">
        <v>8303</v>
      </c>
      <c r="E257" s="344" t="s">
        <v>8304</v>
      </c>
      <c r="F257" s="351" t="s">
        <v>8077</v>
      </c>
      <c r="G257" s="352" t="s">
        <v>8305</v>
      </c>
      <c r="H257" s="353">
        <v>46168.0</v>
      </c>
      <c r="I257" s="354"/>
      <c r="J257" s="349">
        <f t="shared" si="1"/>
        <v>1</v>
      </c>
      <c r="K257" s="350"/>
      <c r="L257" s="350"/>
      <c r="M257" s="350"/>
      <c r="N257" s="350"/>
      <c r="O257" s="350"/>
      <c r="P257" s="350"/>
      <c r="Q257" s="350"/>
      <c r="R257" s="350"/>
      <c r="S257" s="350"/>
      <c r="T257" s="350"/>
      <c r="U257" s="350"/>
      <c r="V257" s="350"/>
      <c r="W257" s="350"/>
      <c r="X257" s="350"/>
      <c r="Y257" s="350"/>
      <c r="Z257" s="350"/>
      <c r="AA257" s="350"/>
      <c r="AB257" s="350"/>
    </row>
    <row r="258" ht="22.5" customHeight="1">
      <c r="A258" s="343" t="s">
        <v>8077</v>
      </c>
      <c r="B258" s="344" t="s">
        <v>8306</v>
      </c>
      <c r="C258" s="344" t="s">
        <v>7522</v>
      </c>
      <c r="D258" s="344" t="s">
        <v>8306</v>
      </c>
      <c r="E258" s="344" t="s">
        <v>8307</v>
      </c>
      <c r="F258" s="351" t="s">
        <v>8077</v>
      </c>
      <c r="G258" s="352" t="s">
        <v>8308</v>
      </c>
      <c r="H258" s="353">
        <v>46321.0</v>
      </c>
      <c r="I258" s="354">
        <f>1.79+1.79*12%</f>
        <v>2.0048</v>
      </c>
      <c r="J258" s="349">
        <f t="shared" si="1"/>
        <v>1</v>
      </c>
      <c r="K258" s="350"/>
      <c r="L258" s="350"/>
      <c r="M258" s="350"/>
      <c r="N258" s="350"/>
      <c r="O258" s="350"/>
      <c r="P258" s="350"/>
      <c r="Q258" s="350"/>
      <c r="R258" s="350"/>
      <c r="S258" s="350"/>
      <c r="T258" s="350"/>
      <c r="U258" s="350"/>
      <c r="V258" s="350"/>
      <c r="W258" s="350"/>
      <c r="X258" s="350"/>
      <c r="Y258" s="350"/>
      <c r="Z258" s="350"/>
      <c r="AA258" s="350"/>
      <c r="AB258" s="350"/>
    </row>
    <row r="259" ht="22.5" customHeight="1">
      <c r="A259" s="343" t="s">
        <v>8077</v>
      </c>
      <c r="B259" s="344" t="s">
        <v>8309</v>
      </c>
      <c r="C259" s="344" t="s">
        <v>8310</v>
      </c>
      <c r="D259" s="344" t="s">
        <v>8309</v>
      </c>
      <c r="E259" s="344" t="s">
        <v>8311</v>
      </c>
      <c r="F259" s="351" t="s">
        <v>8077</v>
      </c>
      <c r="G259" s="355"/>
      <c r="H259" s="356"/>
      <c r="I259" s="348"/>
      <c r="J259" s="349">
        <f t="shared" si="1"/>
        <v>1</v>
      </c>
      <c r="K259" s="350"/>
      <c r="L259" s="350"/>
      <c r="M259" s="350"/>
      <c r="N259" s="350"/>
      <c r="O259" s="350"/>
      <c r="P259" s="350"/>
      <c r="Q259" s="350"/>
      <c r="R259" s="350"/>
      <c r="S259" s="350"/>
      <c r="T259" s="350"/>
      <c r="U259" s="350"/>
      <c r="V259" s="350"/>
      <c r="W259" s="350"/>
      <c r="X259" s="350"/>
      <c r="Y259" s="350"/>
      <c r="Z259" s="350"/>
      <c r="AA259" s="350"/>
      <c r="AB259" s="350"/>
    </row>
    <row r="260" ht="22.5" customHeight="1">
      <c r="A260" s="343" t="s">
        <v>8077</v>
      </c>
      <c r="B260" s="344" t="s">
        <v>8312</v>
      </c>
      <c r="C260" s="344" t="s">
        <v>8313</v>
      </c>
      <c r="D260" s="344" t="s">
        <v>8312</v>
      </c>
      <c r="E260" s="344" t="s">
        <v>8314</v>
      </c>
      <c r="F260" s="351" t="s">
        <v>8077</v>
      </c>
      <c r="G260" s="352" t="s">
        <v>8315</v>
      </c>
      <c r="H260" s="353">
        <v>46079.0</v>
      </c>
      <c r="I260" s="354">
        <v>4.5</v>
      </c>
      <c r="J260" s="349">
        <f t="shared" si="1"/>
        <v>2</v>
      </c>
      <c r="K260" s="350"/>
      <c r="L260" s="350"/>
      <c r="M260" s="350"/>
      <c r="N260" s="350"/>
      <c r="O260" s="350"/>
      <c r="P260" s="350"/>
      <c r="Q260" s="350"/>
      <c r="R260" s="350"/>
      <c r="S260" s="350"/>
      <c r="T260" s="350"/>
      <c r="U260" s="350"/>
      <c r="V260" s="350"/>
      <c r="W260" s="350"/>
      <c r="X260" s="350"/>
      <c r="Y260" s="350"/>
      <c r="Z260" s="350"/>
      <c r="AA260" s="350"/>
      <c r="AB260" s="350"/>
    </row>
    <row r="261" ht="22.5" customHeight="1">
      <c r="A261" s="343" t="s">
        <v>8077</v>
      </c>
      <c r="B261" s="344" t="s">
        <v>8316</v>
      </c>
      <c r="C261" s="344" t="s">
        <v>8313</v>
      </c>
      <c r="D261" s="344" t="s">
        <v>8316</v>
      </c>
      <c r="E261" s="344" t="s">
        <v>8314</v>
      </c>
      <c r="F261" s="351" t="s">
        <v>8077</v>
      </c>
      <c r="G261" s="352" t="s">
        <v>8317</v>
      </c>
      <c r="H261" s="353">
        <v>46291.0</v>
      </c>
      <c r="I261" s="354">
        <v>4.5</v>
      </c>
      <c r="J261" s="349">
        <f t="shared" si="1"/>
        <v>2</v>
      </c>
      <c r="K261" s="350"/>
      <c r="L261" s="350"/>
      <c r="M261" s="350"/>
      <c r="N261" s="350"/>
      <c r="O261" s="350"/>
      <c r="P261" s="350"/>
      <c r="Q261" s="350"/>
      <c r="R261" s="350"/>
      <c r="S261" s="350"/>
      <c r="T261" s="350"/>
      <c r="U261" s="350"/>
      <c r="V261" s="350"/>
      <c r="W261" s="350"/>
      <c r="X261" s="350"/>
      <c r="Y261" s="350"/>
      <c r="Z261" s="350"/>
      <c r="AA261" s="350"/>
      <c r="AB261" s="350"/>
    </row>
    <row r="262" ht="22.5" customHeight="1">
      <c r="A262" s="343" t="s">
        <v>8077</v>
      </c>
      <c r="B262" s="344" t="s">
        <v>8318</v>
      </c>
      <c r="C262" s="344" t="s">
        <v>759</v>
      </c>
      <c r="D262" s="344" t="s">
        <v>8318</v>
      </c>
      <c r="E262" s="344" t="s">
        <v>8319</v>
      </c>
      <c r="F262" s="351" t="s">
        <v>8320</v>
      </c>
      <c r="G262" s="352" t="s">
        <v>8321</v>
      </c>
      <c r="H262" s="353">
        <v>46168.0</v>
      </c>
      <c r="I262" s="354"/>
      <c r="J262" s="349">
        <f t="shared" si="1"/>
        <v>1</v>
      </c>
      <c r="K262" s="350"/>
      <c r="L262" s="350"/>
      <c r="M262" s="350"/>
      <c r="N262" s="350"/>
      <c r="O262" s="350"/>
      <c r="P262" s="350"/>
      <c r="Q262" s="350"/>
      <c r="R262" s="350"/>
      <c r="S262" s="350"/>
      <c r="T262" s="350"/>
      <c r="U262" s="350"/>
      <c r="V262" s="350"/>
      <c r="W262" s="350"/>
      <c r="X262" s="350"/>
      <c r="Y262" s="350"/>
      <c r="Z262" s="350"/>
      <c r="AA262" s="350"/>
      <c r="AB262" s="350"/>
    </row>
    <row r="263" ht="22.5" customHeight="1">
      <c r="A263" s="343" t="s">
        <v>8077</v>
      </c>
      <c r="B263" s="344" t="s">
        <v>8322</v>
      </c>
      <c r="C263" s="344" t="s">
        <v>759</v>
      </c>
      <c r="D263" s="344" t="s">
        <v>8322</v>
      </c>
      <c r="E263" s="344" t="s">
        <v>8323</v>
      </c>
      <c r="F263" s="351" t="s">
        <v>8324</v>
      </c>
      <c r="G263" s="355"/>
      <c r="H263" s="356"/>
      <c r="I263" s="348"/>
      <c r="J263" s="349">
        <f t="shared" si="1"/>
        <v>1</v>
      </c>
      <c r="K263" s="350"/>
      <c r="L263" s="350"/>
      <c r="M263" s="350"/>
      <c r="N263" s="350"/>
      <c r="O263" s="350"/>
      <c r="P263" s="350"/>
      <c r="Q263" s="350"/>
      <c r="R263" s="350"/>
      <c r="S263" s="350"/>
      <c r="T263" s="350"/>
      <c r="U263" s="350"/>
      <c r="V263" s="350"/>
      <c r="W263" s="350"/>
      <c r="X263" s="350"/>
      <c r="Y263" s="350"/>
      <c r="Z263" s="350"/>
      <c r="AA263" s="350"/>
      <c r="AB263" s="350"/>
    </row>
    <row r="264" ht="22.5" customHeight="1">
      <c r="A264" s="343" t="s">
        <v>8077</v>
      </c>
      <c r="B264" s="344" t="s">
        <v>8325</v>
      </c>
      <c r="C264" s="344" t="s">
        <v>759</v>
      </c>
      <c r="D264" s="344" t="s">
        <v>8325</v>
      </c>
      <c r="E264" s="344" t="s">
        <v>8326</v>
      </c>
      <c r="F264" s="351" t="s">
        <v>8327</v>
      </c>
      <c r="G264" s="352" t="s">
        <v>8328</v>
      </c>
      <c r="H264" s="353">
        <v>45925.0</v>
      </c>
      <c r="I264" s="354"/>
      <c r="J264" s="349">
        <f t="shared" si="1"/>
        <v>1</v>
      </c>
      <c r="K264" s="350"/>
      <c r="L264" s="350"/>
      <c r="M264" s="350"/>
      <c r="N264" s="350"/>
      <c r="O264" s="350"/>
      <c r="P264" s="350"/>
      <c r="Q264" s="350"/>
      <c r="R264" s="350"/>
      <c r="S264" s="350"/>
      <c r="T264" s="350"/>
      <c r="U264" s="350"/>
      <c r="V264" s="350"/>
      <c r="W264" s="350"/>
      <c r="X264" s="350"/>
      <c r="Y264" s="350"/>
      <c r="Z264" s="350"/>
      <c r="AA264" s="350"/>
      <c r="AB264" s="350"/>
    </row>
    <row r="265" ht="22.5" customHeight="1">
      <c r="A265" s="343" t="s">
        <v>8077</v>
      </c>
      <c r="B265" s="344" t="s">
        <v>8329</v>
      </c>
      <c r="C265" s="344" t="s">
        <v>8330</v>
      </c>
      <c r="D265" s="344" t="s">
        <v>8329</v>
      </c>
      <c r="E265" s="344" t="s">
        <v>8331</v>
      </c>
      <c r="F265" s="351" t="s">
        <v>8077</v>
      </c>
      <c r="G265" s="352" t="s">
        <v>8332</v>
      </c>
      <c r="H265" s="353">
        <v>45894.0</v>
      </c>
      <c r="I265" s="354">
        <f>1.19+1.19*12%</f>
        <v>1.3328</v>
      </c>
      <c r="J265" s="349">
        <f t="shared" si="1"/>
        <v>1</v>
      </c>
      <c r="K265" s="350"/>
      <c r="L265" s="350"/>
      <c r="M265" s="350"/>
      <c r="N265" s="350"/>
      <c r="O265" s="350"/>
      <c r="P265" s="350"/>
      <c r="Q265" s="350"/>
      <c r="R265" s="350"/>
      <c r="S265" s="350"/>
      <c r="T265" s="350"/>
      <c r="U265" s="350"/>
      <c r="V265" s="350"/>
      <c r="W265" s="350"/>
      <c r="X265" s="350"/>
      <c r="Y265" s="350"/>
      <c r="Z265" s="350"/>
      <c r="AA265" s="350"/>
      <c r="AB265" s="350"/>
    </row>
    <row r="266" ht="22.5" customHeight="1">
      <c r="A266" s="343" t="s">
        <v>8077</v>
      </c>
      <c r="B266" s="344" t="s">
        <v>8333</v>
      </c>
      <c r="C266" s="344" t="s">
        <v>1707</v>
      </c>
      <c r="D266" s="344" t="s">
        <v>8333</v>
      </c>
      <c r="E266" s="344" t="s">
        <v>8334</v>
      </c>
      <c r="F266" s="351" t="s">
        <v>8077</v>
      </c>
      <c r="G266" s="352" t="s">
        <v>8335</v>
      </c>
      <c r="H266" s="353">
        <v>46260.0</v>
      </c>
      <c r="I266" s="354">
        <v>1.5</v>
      </c>
      <c r="J266" s="349">
        <f t="shared" si="1"/>
        <v>1</v>
      </c>
      <c r="K266" s="350"/>
      <c r="L266" s="350"/>
      <c r="M266" s="350"/>
      <c r="N266" s="350"/>
      <c r="O266" s="350"/>
      <c r="P266" s="350"/>
      <c r="Q266" s="350"/>
      <c r="R266" s="350"/>
      <c r="S266" s="350"/>
      <c r="T266" s="350"/>
      <c r="U266" s="350"/>
      <c r="V266" s="350"/>
      <c r="W266" s="350"/>
      <c r="X266" s="350"/>
      <c r="Y266" s="350"/>
      <c r="Z266" s="350"/>
      <c r="AA266" s="350"/>
      <c r="AB266" s="350"/>
    </row>
    <row r="267" ht="22.5" customHeight="1">
      <c r="A267" s="343" t="s">
        <v>8077</v>
      </c>
      <c r="B267" s="344" t="s">
        <v>8336</v>
      </c>
      <c r="C267" s="344" t="s">
        <v>1707</v>
      </c>
      <c r="D267" s="344" t="s">
        <v>8336</v>
      </c>
      <c r="E267" s="344" t="s">
        <v>8337</v>
      </c>
      <c r="F267" s="351" t="s">
        <v>8338</v>
      </c>
      <c r="G267" s="352" t="s">
        <v>8339</v>
      </c>
      <c r="H267" s="353">
        <v>46016.0</v>
      </c>
      <c r="I267" s="354">
        <f>222.13/30</f>
        <v>7.404333333</v>
      </c>
      <c r="J267" s="349">
        <f t="shared" si="1"/>
        <v>1</v>
      </c>
      <c r="K267" s="350"/>
      <c r="L267" s="350"/>
      <c r="M267" s="350"/>
      <c r="N267" s="350"/>
      <c r="O267" s="350"/>
      <c r="P267" s="350"/>
      <c r="Q267" s="350"/>
      <c r="R267" s="350"/>
      <c r="S267" s="350"/>
      <c r="T267" s="350"/>
      <c r="U267" s="350"/>
      <c r="V267" s="350"/>
      <c r="W267" s="350"/>
      <c r="X267" s="350"/>
      <c r="Y267" s="350"/>
      <c r="Z267" s="350"/>
      <c r="AA267" s="350"/>
      <c r="AB267" s="350"/>
    </row>
    <row r="268" ht="22.5" customHeight="1">
      <c r="A268" s="343" t="s">
        <v>8077</v>
      </c>
      <c r="B268" s="344" t="s">
        <v>8340</v>
      </c>
      <c r="C268" s="344" t="s">
        <v>550</v>
      </c>
      <c r="D268" s="344" t="s">
        <v>8340</v>
      </c>
      <c r="E268" s="344" t="s">
        <v>8341</v>
      </c>
      <c r="F268" s="351" t="s">
        <v>8077</v>
      </c>
      <c r="G268" s="352" t="s">
        <v>8342</v>
      </c>
      <c r="H268" s="353">
        <v>46229.0</v>
      </c>
      <c r="I268" s="354"/>
      <c r="J268" s="349">
        <f t="shared" si="1"/>
        <v>2</v>
      </c>
      <c r="K268" s="350"/>
      <c r="L268" s="350"/>
      <c r="M268" s="350"/>
      <c r="N268" s="350"/>
      <c r="O268" s="350"/>
      <c r="P268" s="350"/>
      <c r="Q268" s="350"/>
      <c r="R268" s="350"/>
      <c r="S268" s="350"/>
      <c r="T268" s="350"/>
      <c r="U268" s="350"/>
      <c r="V268" s="350"/>
      <c r="W268" s="350"/>
      <c r="X268" s="350"/>
      <c r="Y268" s="350"/>
      <c r="Z268" s="350"/>
      <c r="AA268" s="350"/>
      <c r="AB268" s="350"/>
    </row>
    <row r="269" ht="22.5" customHeight="1">
      <c r="A269" s="343" t="s">
        <v>8077</v>
      </c>
      <c r="B269" s="344" t="s">
        <v>8343</v>
      </c>
      <c r="C269" s="344" t="s">
        <v>550</v>
      </c>
      <c r="D269" s="344" t="s">
        <v>8343</v>
      </c>
      <c r="E269" s="344" t="s">
        <v>8341</v>
      </c>
      <c r="F269" s="351" t="s">
        <v>8077</v>
      </c>
      <c r="G269" s="352" t="s">
        <v>8344</v>
      </c>
      <c r="H269" s="353">
        <v>46382.0</v>
      </c>
      <c r="I269" s="354"/>
      <c r="J269" s="349">
        <f t="shared" si="1"/>
        <v>2</v>
      </c>
      <c r="K269" s="350"/>
      <c r="L269" s="350"/>
      <c r="M269" s="350"/>
      <c r="N269" s="350"/>
      <c r="O269" s="350"/>
      <c r="P269" s="350"/>
      <c r="Q269" s="350"/>
      <c r="R269" s="350"/>
      <c r="S269" s="350"/>
      <c r="T269" s="350"/>
      <c r="U269" s="350"/>
      <c r="V269" s="350"/>
      <c r="W269" s="350"/>
      <c r="X269" s="350"/>
      <c r="Y269" s="350"/>
      <c r="Z269" s="350"/>
      <c r="AA269" s="350"/>
      <c r="AB269" s="350"/>
    </row>
    <row r="270" ht="22.5" customHeight="1">
      <c r="A270" s="343" t="s">
        <v>8077</v>
      </c>
      <c r="B270" s="344" t="s">
        <v>8345</v>
      </c>
      <c r="C270" s="344" t="s">
        <v>550</v>
      </c>
      <c r="D270" s="344" t="s">
        <v>8345</v>
      </c>
      <c r="E270" s="344" t="s">
        <v>8346</v>
      </c>
      <c r="F270" s="351" t="s">
        <v>8077</v>
      </c>
      <c r="G270" s="352" t="s">
        <v>8347</v>
      </c>
      <c r="H270" s="353">
        <v>46168.0</v>
      </c>
      <c r="I270" s="354">
        <f>(21.41+21.41*12%)/15</f>
        <v>1.598613333</v>
      </c>
      <c r="J270" s="349">
        <f t="shared" si="1"/>
        <v>1</v>
      </c>
      <c r="K270" s="350"/>
      <c r="L270" s="350"/>
      <c r="M270" s="350"/>
      <c r="N270" s="350"/>
      <c r="O270" s="350"/>
      <c r="P270" s="350"/>
      <c r="Q270" s="350"/>
      <c r="R270" s="350"/>
      <c r="S270" s="350"/>
      <c r="T270" s="350"/>
      <c r="U270" s="350"/>
      <c r="V270" s="350"/>
      <c r="W270" s="350"/>
      <c r="X270" s="350"/>
      <c r="Y270" s="350"/>
      <c r="Z270" s="350"/>
      <c r="AA270" s="350"/>
      <c r="AB270" s="350"/>
    </row>
    <row r="271" ht="22.5" customHeight="1">
      <c r="A271" s="343" t="s">
        <v>8348</v>
      </c>
      <c r="B271" s="344" t="s">
        <v>8349</v>
      </c>
      <c r="C271" s="344" t="s">
        <v>7468</v>
      </c>
      <c r="D271" s="344" t="s">
        <v>8349</v>
      </c>
      <c r="E271" s="344" t="s">
        <v>8350</v>
      </c>
      <c r="F271" s="351" t="s">
        <v>8351</v>
      </c>
      <c r="G271" s="355"/>
      <c r="H271" s="356"/>
      <c r="I271" s="354">
        <v>12.13</v>
      </c>
      <c r="J271" s="349">
        <f t="shared" si="1"/>
        <v>1</v>
      </c>
      <c r="K271" s="350"/>
      <c r="L271" s="350"/>
      <c r="M271" s="350"/>
      <c r="N271" s="350"/>
      <c r="O271" s="350"/>
      <c r="P271" s="350"/>
      <c r="Q271" s="350"/>
      <c r="R271" s="350"/>
      <c r="S271" s="350"/>
      <c r="T271" s="350"/>
      <c r="U271" s="350"/>
      <c r="V271" s="350"/>
      <c r="W271" s="350"/>
      <c r="X271" s="350"/>
      <c r="Y271" s="350"/>
      <c r="Z271" s="350"/>
      <c r="AA271" s="350"/>
      <c r="AB271" s="350"/>
    </row>
    <row r="272" ht="22.5" customHeight="1">
      <c r="A272" s="343" t="s">
        <v>8348</v>
      </c>
      <c r="B272" s="344" t="s">
        <v>8352</v>
      </c>
      <c r="C272" s="344" t="s">
        <v>7468</v>
      </c>
      <c r="D272" s="344" t="s">
        <v>8352</v>
      </c>
      <c r="E272" s="344" t="s">
        <v>8353</v>
      </c>
      <c r="F272" s="351" t="s">
        <v>8354</v>
      </c>
      <c r="G272" s="355"/>
      <c r="H272" s="356"/>
      <c r="I272" s="354">
        <v>12.13</v>
      </c>
      <c r="J272" s="349">
        <f t="shared" si="1"/>
        <v>1</v>
      </c>
      <c r="K272" s="350"/>
      <c r="L272" s="350"/>
      <c r="M272" s="350"/>
      <c r="N272" s="350"/>
      <c r="O272" s="350"/>
      <c r="P272" s="350"/>
      <c r="Q272" s="350"/>
      <c r="R272" s="350"/>
      <c r="S272" s="350"/>
      <c r="T272" s="350"/>
      <c r="U272" s="350"/>
      <c r="V272" s="350"/>
      <c r="W272" s="350"/>
      <c r="X272" s="350"/>
      <c r="Y272" s="350"/>
      <c r="Z272" s="350"/>
      <c r="AA272" s="350"/>
      <c r="AB272" s="350"/>
    </row>
    <row r="273" ht="22.5" customHeight="1">
      <c r="A273" s="343" t="s">
        <v>8348</v>
      </c>
      <c r="B273" s="344" t="s">
        <v>8355</v>
      </c>
      <c r="C273" s="344" t="s">
        <v>7104</v>
      </c>
      <c r="D273" s="344" t="s">
        <v>8355</v>
      </c>
      <c r="E273" s="344" t="s">
        <v>8356</v>
      </c>
      <c r="F273" s="351" t="s">
        <v>7365</v>
      </c>
      <c r="G273" s="355"/>
      <c r="H273" s="356"/>
      <c r="I273" s="348"/>
      <c r="J273" s="349">
        <f t="shared" si="1"/>
        <v>1</v>
      </c>
      <c r="K273" s="350"/>
      <c r="L273" s="350"/>
      <c r="M273" s="350"/>
      <c r="N273" s="350"/>
      <c r="O273" s="350"/>
      <c r="P273" s="350"/>
      <c r="Q273" s="350"/>
      <c r="R273" s="350"/>
      <c r="S273" s="350"/>
      <c r="T273" s="350"/>
      <c r="U273" s="350"/>
      <c r="V273" s="350"/>
      <c r="W273" s="350"/>
      <c r="X273" s="350"/>
      <c r="Y273" s="350"/>
      <c r="Z273" s="350"/>
      <c r="AA273" s="350"/>
      <c r="AB273" s="350"/>
    </row>
    <row r="274" ht="22.5" customHeight="1">
      <c r="A274" s="343" t="s">
        <v>8077</v>
      </c>
      <c r="B274" s="344" t="s">
        <v>8359</v>
      </c>
      <c r="C274" s="344" t="s">
        <v>8360</v>
      </c>
      <c r="D274" s="344" t="s">
        <v>8359</v>
      </c>
      <c r="E274" s="344" t="s">
        <v>8361</v>
      </c>
      <c r="F274" s="422"/>
      <c r="G274" s="355"/>
      <c r="H274" s="356"/>
      <c r="I274" s="348"/>
      <c r="J274" s="349">
        <f t="shared" si="1"/>
        <v>1</v>
      </c>
      <c r="K274" s="350"/>
      <c r="L274" s="350"/>
      <c r="M274" s="350"/>
      <c r="N274" s="350"/>
      <c r="O274" s="350"/>
      <c r="P274" s="350"/>
      <c r="Q274" s="350"/>
      <c r="R274" s="350"/>
      <c r="S274" s="350"/>
      <c r="T274" s="350"/>
      <c r="U274" s="350"/>
      <c r="V274" s="350"/>
      <c r="W274" s="350"/>
      <c r="X274" s="350"/>
      <c r="Y274" s="350"/>
      <c r="Z274" s="350"/>
      <c r="AA274" s="350"/>
      <c r="AB274" s="350"/>
    </row>
    <row r="275" ht="22.5" customHeight="1">
      <c r="A275" s="431" t="s">
        <v>8362</v>
      </c>
      <c r="B275" s="432" t="s">
        <v>8363</v>
      </c>
      <c r="C275" s="432" t="s">
        <v>8364</v>
      </c>
      <c r="D275" s="432" t="s">
        <v>8363</v>
      </c>
      <c r="E275" s="432" t="s">
        <v>8365</v>
      </c>
      <c r="F275" s="432" t="s">
        <v>7365</v>
      </c>
      <c r="G275" s="433"/>
      <c r="H275" s="434">
        <v>46447.0</v>
      </c>
      <c r="I275" s="435"/>
      <c r="J275" s="349">
        <f t="shared" si="1"/>
        <v>1</v>
      </c>
      <c r="K275" s="350"/>
      <c r="L275" s="350"/>
      <c r="M275" s="350"/>
      <c r="N275" s="350"/>
      <c r="O275" s="350"/>
      <c r="P275" s="350"/>
      <c r="Q275" s="350"/>
      <c r="R275" s="350"/>
      <c r="S275" s="350"/>
      <c r="T275" s="350"/>
      <c r="U275" s="350"/>
      <c r="V275" s="350"/>
      <c r="W275" s="350"/>
      <c r="X275" s="350"/>
      <c r="Y275" s="350"/>
      <c r="Z275" s="350"/>
      <c r="AA275" s="350"/>
      <c r="AB275" s="350"/>
    </row>
    <row r="276" ht="22.5" customHeight="1">
      <c r="A276" s="431" t="s">
        <v>7517</v>
      </c>
      <c r="B276" s="432" t="s">
        <v>8366</v>
      </c>
      <c r="C276" s="432" t="s">
        <v>550</v>
      </c>
      <c r="D276" s="432" t="s">
        <v>8367</v>
      </c>
      <c r="E276" s="432" t="s">
        <v>8368</v>
      </c>
      <c r="F276" s="432" t="s">
        <v>7365</v>
      </c>
      <c r="G276" s="433"/>
      <c r="H276" s="434">
        <v>46204.0</v>
      </c>
      <c r="I276" s="435"/>
      <c r="J276" s="349">
        <f t="shared" si="1"/>
        <v>1</v>
      </c>
      <c r="K276" s="350"/>
      <c r="L276" s="350"/>
      <c r="M276" s="350"/>
      <c r="N276" s="350"/>
      <c r="O276" s="350"/>
      <c r="P276" s="350"/>
      <c r="Q276" s="350"/>
      <c r="R276" s="350"/>
      <c r="S276" s="350"/>
      <c r="T276" s="350"/>
      <c r="U276" s="350"/>
      <c r="V276" s="350"/>
      <c r="W276" s="350"/>
      <c r="X276" s="350"/>
      <c r="Y276" s="350"/>
      <c r="Z276" s="350"/>
      <c r="AA276" s="350"/>
      <c r="AB276" s="350"/>
    </row>
    <row r="277" ht="22.5" customHeight="1">
      <c r="A277" s="431" t="s">
        <v>7836</v>
      </c>
      <c r="B277" s="432" t="s">
        <v>8369</v>
      </c>
      <c r="C277" s="432" t="s">
        <v>8370</v>
      </c>
      <c r="D277" s="432" t="s">
        <v>8369</v>
      </c>
      <c r="E277" s="432" t="s">
        <v>8371</v>
      </c>
      <c r="F277" s="432" t="s">
        <v>7365</v>
      </c>
      <c r="G277" s="433"/>
      <c r="H277" s="434">
        <v>46266.0</v>
      </c>
      <c r="I277" s="435"/>
      <c r="J277" s="349">
        <f t="shared" si="1"/>
        <v>1</v>
      </c>
      <c r="K277" s="350"/>
      <c r="L277" s="350"/>
      <c r="M277" s="350"/>
      <c r="N277" s="350"/>
      <c r="O277" s="350"/>
      <c r="P277" s="350"/>
      <c r="Q277" s="350"/>
      <c r="R277" s="350"/>
      <c r="S277" s="350"/>
      <c r="T277" s="350"/>
      <c r="U277" s="350"/>
      <c r="V277" s="350"/>
      <c r="W277" s="350"/>
      <c r="X277" s="350"/>
      <c r="Y277" s="350"/>
      <c r="Z277" s="350"/>
      <c r="AA277" s="350"/>
      <c r="AB277" s="350"/>
    </row>
    <row r="278" ht="22.5" customHeight="1">
      <c r="A278" s="431" t="s">
        <v>7640</v>
      </c>
      <c r="B278" s="436" t="s">
        <v>8372</v>
      </c>
      <c r="C278" s="432" t="s">
        <v>7104</v>
      </c>
      <c r="D278" s="436" t="s">
        <v>8372</v>
      </c>
      <c r="E278" s="432" t="s">
        <v>8373</v>
      </c>
      <c r="F278" s="432" t="s">
        <v>7365</v>
      </c>
      <c r="G278" s="433"/>
      <c r="H278" s="437"/>
      <c r="I278" s="438">
        <f>40+40*12%</f>
        <v>44.8</v>
      </c>
      <c r="J278" s="349">
        <f t="shared" si="1"/>
        <v>1</v>
      </c>
      <c r="K278" s="350"/>
      <c r="L278" s="350"/>
      <c r="M278" s="350"/>
      <c r="N278" s="350"/>
      <c r="O278" s="350"/>
      <c r="P278" s="350"/>
      <c r="Q278" s="350"/>
      <c r="R278" s="350"/>
      <c r="S278" s="350"/>
      <c r="T278" s="350"/>
      <c r="U278" s="350"/>
      <c r="V278" s="350"/>
      <c r="W278" s="350"/>
      <c r="X278" s="350"/>
      <c r="Y278" s="350"/>
      <c r="Z278" s="350"/>
      <c r="AA278" s="350"/>
      <c r="AB278" s="350"/>
    </row>
    <row r="279" ht="22.5" customHeight="1">
      <c r="A279" s="439" t="s">
        <v>7461</v>
      </c>
      <c r="B279" s="440" t="s">
        <v>8374</v>
      </c>
      <c r="C279" s="440" t="s">
        <v>1502</v>
      </c>
      <c r="D279" s="440" t="s">
        <v>8374</v>
      </c>
      <c r="E279" s="440" t="s">
        <v>8375</v>
      </c>
      <c r="F279" s="440" t="s">
        <v>7365</v>
      </c>
      <c r="G279" s="441"/>
      <c r="H279" s="442">
        <v>46023.0</v>
      </c>
      <c r="I279" s="435">
        <v>280.0</v>
      </c>
      <c r="J279" s="349">
        <f t="shared" si="1"/>
        <v>1</v>
      </c>
      <c r="K279" s="350"/>
      <c r="L279" s="350"/>
      <c r="M279" s="350"/>
      <c r="N279" s="350"/>
      <c r="O279" s="350"/>
      <c r="P279" s="350"/>
      <c r="Q279" s="350"/>
      <c r="R279" s="350"/>
      <c r="S279" s="350"/>
      <c r="T279" s="350"/>
      <c r="U279" s="350"/>
      <c r="V279" s="350"/>
      <c r="W279" s="350"/>
      <c r="X279" s="350"/>
      <c r="Y279" s="350"/>
      <c r="Z279" s="350"/>
      <c r="AA279" s="350"/>
      <c r="AB279" s="350"/>
    </row>
    <row r="280" ht="22.5" customHeight="1">
      <c r="A280" s="439" t="s">
        <v>7988</v>
      </c>
      <c r="B280" s="440" t="s">
        <v>8374</v>
      </c>
      <c r="C280" s="440" t="s">
        <v>1502</v>
      </c>
      <c r="D280" s="440" t="s">
        <v>8374</v>
      </c>
      <c r="E280" s="440" t="s">
        <v>8376</v>
      </c>
      <c r="F280" s="440" t="s">
        <v>7365</v>
      </c>
      <c r="G280" s="441"/>
      <c r="H280" s="442"/>
      <c r="I280" s="435">
        <v>280.0</v>
      </c>
      <c r="J280" s="349">
        <f t="shared" si="1"/>
        <v>1</v>
      </c>
      <c r="K280" s="350"/>
      <c r="L280" s="350"/>
      <c r="M280" s="350"/>
      <c r="N280" s="350"/>
      <c r="O280" s="350"/>
      <c r="P280" s="350"/>
      <c r="Q280" s="350"/>
      <c r="R280" s="350"/>
      <c r="S280" s="350"/>
      <c r="T280" s="350"/>
      <c r="U280" s="350"/>
      <c r="V280" s="350"/>
      <c r="W280" s="350"/>
      <c r="X280" s="350"/>
      <c r="Y280" s="350"/>
      <c r="Z280" s="350"/>
      <c r="AA280" s="350"/>
      <c r="AB280" s="350"/>
    </row>
    <row r="281" ht="22.5" customHeight="1">
      <c r="A281" s="439" t="s">
        <v>7461</v>
      </c>
      <c r="B281" s="440" t="s">
        <v>8377</v>
      </c>
      <c r="C281" s="440" t="s">
        <v>8378</v>
      </c>
      <c r="D281" s="440" t="s">
        <v>7067</v>
      </c>
      <c r="E281" s="440" t="s">
        <v>7456</v>
      </c>
      <c r="F281" s="440" t="s">
        <v>7365</v>
      </c>
      <c r="G281" s="441"/>
      <c r="H281" s="442"/>
      <c r="I281" s="435">
        <v>290.0</v>
      </c>
      <c r="J281" s="349">
        <f t="shared" si="1"/>
        <v>1</v>
      </c>
      <c r="K281" s="350"/>
      <c r="L281" s="350"/>
      <c r="M281" s="350"/>
      <c r="N281" s="350"/>
      <c r="O281" s="350"/>
      <c r="P281" s="350"/>
      <c r="Q281" s="350"/>
      <c r="R281" s="350"/>
      <c r="S281" s="350"/>
      <c r="T281" s="350"/>
      <c r="U281" s="350"/>
      <c r="V281" s="350"/>
      <c r="W281" s="350"/>
      <c r="X281" s="350"/>
      <c r="Y281" s="350"/>
      <c r="Z281" s="350"/>
      <c r="AA281" s="350"/>
      <c r="AB281" s="350"/>
    </row>
    <row r="282" ht="22.5" customHeight="1">
      <c r="A282" s="443" t="s">
        <v>7939</v>
      </c>
      <c r="B282" s="444" t="s">
        <v>8379</v>
      </c>
      <c r="C282" s="444" t="s">
        <v>7468</v>
      </c>
      <c r="D282" s="444" t="s">
        <v>8379</v>
      </c>
      <c r="E282" s="444" t="s">
        <v>8380</v>
      </c>
      <c r="F282" s="444" t="s">
        <v>7365</v>
      </c>
      <c r="G282" s="441"/>
      <c r="H282" s="442"/>
      <c r="I282" s="435">
        <f>350+350*12%</f>
        <v>392</v>
      </c>
      <c r="J282" s="349">
        <f t="shared" si="1"/>
        <v>1</v>
      </c>
      <c r="K282" s="350"/>
      <c r="L282" s="350"/>
      <c r="M282" s="350"/>
      <c r="N282" s="350"/>
      <c r="O282" s="350"/>
      <c r="P282" s="350"/>
      <c r="Q282" s="350"/>
      <c r="R282" s="350"/>
      <c r="S282" s="350"/>
      <c r="T282" s="350"/>
      <c r="U282" s="350"/>
      <c r="V282" s="350"/>
      <c r="W282" s="350"/>
      <c r="X282" s="350"/>
      <c r="Y282" s="350"/>
      <c r="Z282" s="350"/>
      <c r="AA282" s="350"/>
      <c r="AB282" s="350"/>
    </row>
    <row r="283" ht="22.5" customHeight="1">
      <c r="A283" s="445" t="s">
        <v>7640</v>
      </c>
      <c r="B283" s="444" t="s">
        <v>8383</v>
      </c>
      <c r="C283" s="444" t="s">
        <v>7104</v>
      </c>
      <c r="D283" s="444" t="s">
        <v>8384</v>
      </c>
      <c r="E283" s="444" t="s">
        <v>8385</v>
      </c>
      <c r="F283" s="444" t="s">
        <v>7365</v>
      </c>
      <c r="G283" s="441"/>
      <c r="H283" s="442"/>
      <c r="I283" s="435">
        <f>267.86+267.86*12%</f>
        <v>300.0032</v>
      </c>
      <c r="J283" s="349">
        <f t="shared" si="1"/>
        <v>1</v>
      </c>
      <c r="K283" s="350"/>
      <c r="L283" s="350"/>
      <c r="M283" s="350"/>
      <c r="N283" s="350"/>
      <c r="O283" s="350"/>
      <c r="P283" s="350"/>
      <c r="Q283" s="350"/>
      <c r="R283" s="350"/>
      <c r="S283" s="350"/>
      <c r="T283" s="350"/>
      <c r="U283" s="350"/>
      <c r="V283" s="350"/>
      <c r="W283" s="350"/>
      <c r="X283" s="350"/>
      <c r="Y283" s="350"/>
      <c r="Z283" s="350"/>
      <c r="AA283" s="350"/>
      <c r="AB283" s="350"/>
    </row>
    <row r="284" ht="22.5" customHeight="1">
      <c r="A284" s="445" t="s">
        <v>7640</v>
      </c>
      <c r="B284" s="444" t="s">
        <v>8386</v>
      </c>
      <c r="C284" s="444" t="s">
        <v>7104</v>
      </c>
      <c r="D284" s="444" t="s">
        <v>8386</v>
      </c>
      <c r="E284" s="444" t="s">
        <v>8387</v>
      </c>
      <c r="F284" s="444" t="s">
        <v>7365</v>
      </c>
      <c r="G284" s="441"/>
      <c r="H284" s="442"/>
      <c r="I284" s="435">
        <f>238.1+238.1*12%</f>
        <v>266.672</v>
      </c>
      <c r="J284" s="349">
        <f t="shared" si="1"/>
        <v>1</v>
      </c>
      <c r="K284" s="350"/>
      <c r="L284" s="350"/>
      <c r="M284" s="350"/>
      <c r="N284" s="350"/>
      <c r="O284" s="350"/>
      <c r="P284" s="350"/>
      <c r="Q284" s="350"/>
      <c r="R284" s="350"/>
      <c r="S284" s="350"/>
      <c r="T284" s="350"/>
      <c r="U284" s="350"/>
      <c r="V284" s="350"/>
      <c r="W284" s="350"/>
      <c r="X284" s="350"/>
      <c r="Y284" s="350"/>
      <c r="Z284" s="350"/>
      <c r="AA284" s="350"/>
      <c r="AB284" s="350"/>
    </row>
    <row r="285" ht="22.5" customHeight="1">
      <c r="A285" s="445" t="s">
        <v>8388</v>
      </c>
      <c r="B285" s="444" t="s">
        <v>8389</v>
      </c>
      <c r="C285" s="444" t="s">
        <v>7468</v>
      </c>
      <c r="D285" s="444" t="s">
        <v>8389</v>
      </c>
      <c r="E285" s="444" t="s">
        <v>8390</v>
      </c>
      <c r="F285" s="444" t="s">
        <v>7365</v>
      </c>
      <c r="G285" s="441"/>
      <c r="H285" s="442"/>
      <c r="I285" s="435">
        <f t="shared" ref="I285:I287" si="10">535.71+535.71*12%</f>
        <v>599.9952</v>
      </c>
      <c r="J285" s="349">
        <f t="shared" si="1"/>
        <v>1</v>
      </c>
      <c r="K285" s="350"/>
      <c r="L285" s="350"/>
      <c r="M285" s="350"/>
      <c r="N285" s="350"/>
      <c r="O285" s="350"/>
      <c r="P285" s="350"/>
      <c r="Q285" s="350"/>
      <c r="R285" s="350"/>
      <c r="S285" s="350"/>
      <c r="T285" s="350"/>
      <c r="U285" s="350"/>
      <c r="V285" s="350"/>
      <c r="W285" s="350"/>
      <c r="X285" s="350"/>
      <c r="Y285" s="350"/>
      <c r="Z285" s="350"/>
      <c r="AA285" s="350"/>
      <c r="AB285" s="350"/>
    </row>
    <row r="286" ht="22.5" customHeight="1">
      <c r="A286" s="445" t="s">
        <v>8388</v>
      </c>
      <c r="B286" s="444" t="s">
        <v>8391</v>
      </c>
      <c r="C286" s="444" t="s">
        <v>7468</v>
      </c>
      <c r="D286" s="444" t="s">
        <v>8391</v>
      </c>
      <c r="E286" s="444" t="s">
        <v>8392</v>
      </c>
      <c r="F286" s="444" t="s">
        <v>7365</v>
      </c>
      <c r="G286" s="441"/>
      <c r="H286" s="442"/>
      <c r="I286" s="435">
        <f t="shared" si="10"/>
        <v>599.9952</v>
      </c>
      <c r="J286" s="349">
        <f t="shared" si="1"/>
        <v>1</v>
      </c>
      <c r="K286" s="350"/>
      <c r="L286" s="350"/>
      <c r="M286" s="350"/>
      <c r="N286" s="350"/>
      <c r="O286" s="350"/>
      <c r="P286" s="350"/>
      <c r="Q286" s="350"/>
      <c r="R286" s="350"/>
      <c r="S286" s="350"/>
      <c r="T286" s="350"/>
      <c r="U286" s="350"/>
      <c r="V286" s="350"/>
      <c r="W286" s="350"/>
      <c r="X286" s="350"/>
      <c r="Y286" s="350"/>
      <c r="Z286" s="350"/>
      <c r="AA286" s="350"/>
      <c r="AB286" s="350"/>
    </row>
    <row r="287" ht="22.5" customHeight="1">
      <c r="A287" s="445" t="s">
        <v>8388</v>
      </c>
      <c r="B287" s="444" t="s">
        <v>8393</v>
      </c>
      <c r="C287" s="444" t="s">
        <v>7468</v>
      </c>
      <c r="D287" s="444" t="s">
        <v>8393</v>
      </c>
      <c r="E287" s="444" t="s">
        <v>8394</v>
      </c>
      <c r="F287" s="444" t="s">
        <v>7365</v>
      </c>
      <c r="G287" s="441"/>
      <c r="H287" s="442"/>
      <c r="I287" s="435">
        <f t="shared" si="10"/>
        <v>599.9952</v>
      </c>
      <c r="J287" s="349">
        <f t="shared" si="1"/>
        <v>1</v>
      </c>
      <c r="K287" s="350"/>
      <c r="L287" s="350"/>
      <c r="M287" s="350"/>
      <c r="N287" s="350"/>
      <c r="O287" s="350"/>
      <c r="P287" s="350"/>
      <c r="Q287" s="350"/>
      <c r="R287" s="350"/>
      <c r="S287" s="350"/>
      <c r="T287" s="350"/>
      <c r="U287" s="350"/>
      <c r="V287" s="350"/>
      <c r="W287" s="350"/>
      <c r="X287" s="350"/>
      <c r="Y287" s="350"/>
      <c r="Z287" s="350"/>
      <c r="AA287" s="350"/>
      <c r="AB287" s="350"/>
    </row>
    <row r="288" ht="22.5" customHeight="1">
      <c r="A288" s="445" t="s">
        <v>7640</v>
      </c>
      <c r="B288" s="444" t="s">
        <v>8395</v>
      </c>
      <c r="C288" s="444" t="s">
        <v>7104</v>
      </c>
      <c r="D288" s="444" t="s">
        <v>8395</v>
      </c>
      <c r="E288" s="444" t="s">
        <v>8396</v>
      </c>
      <c r="F288" s="444" t="s">
        <v>7365</v>
      </c>
      <c r="G288" s="441"/>
      <c r="H288" s="442"/>
      <c r="I288" s="435">
        <f>803.7+803.7*12%</f>
        <v>900.144</v>
      </c>
      <c r="J288" s="349">
        <f t="shared" si="1"/>
        <v>1</v>
      </c>
      <c r="K288" s="350"/>
      <c r="L288" s="350"/>
      <c r="M288" s="350"/>
      <c r="N288" s="350"/>
      <c r="O288" s="350"/>
      <c r="P288" s="350"/>
      <c r="Q288" s="350"/>
      <c r="R288" s="350"/>
      <c r="S288" s="350"/>
      <c r="T288" s="350"/>
      <c r="U288" s="350"/>
      <c r="V288" s="350"/>
      <c r="W288" s="350"/>
      <c r="X288" s="350"/>
      <c r="Y288" s="350"/>
      <c r="Z288" s="350"/>
      <c r="AA288" s="350"/>
      <c r="AB288" s="350"/>
    </row>
    <row r="289" ht="22.5" customHeight="1">
      <c r="A289" s="445" t="s">
        <v>7640</v>
      </c>
      <c r="B289" s="444" t="s">
        <v>8397</v>
      </c>
      <c r="C289" s="444" t="s">
        <v>7104</v>
      </c>
      <c r="D289" s="444" t="s">
        <v>7069</v>
      </c>
      <c r="E289" s="444" t="s">
        <v>8398</v>
      </c>
      <c r="F289" s="444" t="s">
        <v>7365</v>
      </c>
      <c r="G289" s="441"/>
      <c r="H289" s="442"/>
      <c r="I289" s="435">
        <f>803.57+803.57*12%</f>
        <v>899.9984</v>
      </c>
      <c r="J289" s="349">
        <f t="shared" si="1"/>
        <v>1</v>
      </c>
      <c r="K289" s="350"/>
      <c r="L289" s="350"/>
      <c r="M289" s="350"/>
      <c r="N289" s="350"/>
      <c r="O289" s="350"/>
      <c r="P289" s="350"/>
      <c r="Q289" s="350"/>
      <c r="R289" s="350"/>
      <c r="S289" s="350"/>
      <c r="T289" s="350"/>
      <c r="U289" s="350"/>
      <c r="V289" s="350"/>
      <c r="W289" s="350"/>
      <c r="X289" s="350"/>
      <c r="Y289" s="350"/>
      <c r="Z289" s="350"/>
      <c r="AA289" s="350"/>
      <c r="AB289" s="350"/>
    </row>
    <row r="290" ht="22.5" customHeight="1">
      <c r="A290" s="445" t="s">
        <v>7640</v>
      </c>
      <c r="B290" s="444" t="s">
        <v>8399</v>
      </c>
      <c r="C290" s="444" t="s">
        <v>7104</v>
      </c>
      <c r="D290" s="444" t="s">
        <v>7069</v>
      </c>
      <c r="E290" s="444" t="s">
        <v>8400</v>
      </c>
      <c r="F290" s="444" t="s">
        <v>7365</v>
      </c>
      <c r="G290" s="441"/>
      <c r="H290" s="442"/>
      <c r="I290" s="435">
        <f>580.36+580.36*12%</f>
        <v>650.0032</v>
      </c>
      <c r="J290" s="349">
        <f t="shared" si="1"/>
        <v>1</v>
      </c>
      <c r="K290" s="350"/>
      <c r="L290" s="350"/>
      <c r="M290" s="350"/>
      <c r="N290" s="350"/>
      <c r="O290" s="350"/>
      <c r="P290" s="350"/>
      <c r="Q290" s="350"/>
      <c r="R290" s="350"/>
      <c r="S290" s="350"/>
      <c r="T290" s="350"/>
      <c r="U290" s="350"/>
      <c r="V290" s="350"/>
      <c r="W290" s="350"/>
      <c r="X290" s="350"/>
      <c r="Y290" s="350"/>
      <c r="Z290" s="350"/>
      <c r="AA290" s="350"/>
      <c r="AB290" s="350"/>
    </row>
    <row r="291" ht="22.5" customHeight="1">
      <c r="A291" s="443" t="s">
        <v>7640</v>
      </c>
      <c r="B291" s="444" t="s">
        <v>8401</v>
      </c>
      <c r="C291" s="444" t="s">
        <v>8402</v>
      </c>
      <c r="D291" s="444" t="s">
        <v>8401</v>
      </c>
      <c r="E291" s="444" t="s">
        <v>8403</v>
      </c>
      <c r="F291" s="444" t="s">
        <v>7365</v>
      </c>
      <c r="G291" s="441"/>
      <c r="H291" s="442"/>
      <c r="I291" s="435">
        <f>400+400*18%</f>
        <v>472</v>
      </c>
      <c r="J291" s="349">
        <f t="shared" si="1"/>
        <v>1</v>
      </c>
      <c r="K291" s="350"/>
      <c r="L291" s="350"/>
      <c r="M291" s="350"/>
      <c r="N291" s="350"/>
      <c r="O291" s="350"/>
      <c r="P291" s="350"/>
      <c r="Q291" s="350"/>
      <c r="R291" s="350"/>
      <c r="S291" s="350"/>
      <c r="T291" s="350"/>
      <c r="U291" s="350"/>
      <c r="V291" s="350"/>
      <c r="W291" s="350"/>
      <c r="X291" s="350"/>
      <c r="Y291" s="350"/>
      <c r="Z291" s="350"/>
      <c r="AA291" s="350"/>
      <c r="AB291" s="350"/>
    </row>
    <row r="292" ht="22.5" customHeight="1">
      <c r="A292" s="446" t="s">
        <v>7640</v>
      </c>
      <c r="B292" s="447" t="s">
        <v>8404</v>
      </c>
      <c r="C292" s="447" t="s">
        <v>7104</v>
      </c>
      <c r="D292" s="447" t="s">
        <v>8404</v>
      </c>
      <c r="E292" s="447" t="s">
        <v>8405</v>
      </c>
      <c r="F292" s="447" t="s">
        <v>7365</v>
      </c>
      <c r="G292" s="448"/>
      <c r="H292" s="449"/>
      <c r="I292" s="450">
        <f>300+300*12%</f>
        <v>336</v>
      </c>
      <c r="J292" s="349">
        <f t="shared" si="1"/>
        <v>1</v>
      </c>
      <c r="K292" s="350"/>
      <c r="L292" s="350"/>
      <c r="M292" s="350"/>
      <c r="N292" s="350"/>
      <c r="O292" s="350"/>
      <c r="P292" s="350"/>
      <c r="Q292" s="350"/>
      <c r="R292" s="350"/>
      <c r="S292" s="350"/>
      <c r="T292" s="350"/>
      <c r="U292" s="350"/>
      <c r="V292" s="350"/>
      <c r="W292" s="350"/>
      <c r="X292" s="350"/>
      <c r="Y292" s="350"/>
      <c r="Z292" s="350"/>
      <c r="AA292" s="350"/>
      <c r="AB292" s="350"/>
    </row>
    <row r="293" ht="22.5" customHeight="1">
      <c r="A293" s="446" t="s">
        <v>7535</v>
      </c>
      <c r="B293" s="447" t="s">
        <v>8406</v>
      </c>
      <c r="C293" s="447" t="s">
        <v>4721</v>
      </c>
      <c r="D293" s="447" t="s">
        <v>8407</v>
      </c>
      <c r="E293" s="447" t="s">
        <v>8408</v>
      </c>
      <c r="F293" s="447" t="s">
        <v>7365</v>
      </c>
      <c r="G293" s="448"/>
      <c r="H293" s="449"/>
      <c r="I293" s="450">
        <f>53.57+53.57*12%</f>
        <v>59.9984</v>
      </c>
      <c r="J293" s="349">
        <f t="shared" si="1"/>
        <v>1</v>
      </c>
      <c r="K293" s="350"/>
      <c r="L293" s="350"/>
      <c r="M293" s="350"/>
      <c r="N293" s="350"/>
      <c r="O293" s="350"/>
      <c r="P293" s="350"/>
      <c r="Q293" s="350"/>
      <c r="R293" s="350"/>
      <c r="S293" s="350"/>
      <c r="T293" s="350"/>
      <c r="U293" s="350"/>
      <c r="V293" s="350"/>
      <c r="W293" s="350"/>
      <c r="X293" s="350"/>
      <c r="Y293" s="350"/>
      <c r="Z293" s="350"/>
      <c r="AA293" s="350"/>
      <c r="AB293" s="350"/>
    </row>
    <row r="294" ht="22.5" customHeight="1">
      <c r="A294" s="446" t="s">
        <v>7535</v>
      </c>
      <c r="B294" s="447" t="s">
        <v>8409</v>
      </c>
      <c r="C294" s="447" t="s">
        <v>4721</v>
      </c>
      <c r="D294" s="447" t="s">
        <v>8407</v>
      </c>
      <c r="E294" s="447" t="s">
        <v>8410</v>
      </c>
      <c r="F294" s="447" t="s">
        <v>7365</v>
      </c>
      <c r="G294" s="448"/>
      <c r="H294" s="449"/>
      <c r="I294" s="450">
        <f>62.5+62.5*12%</f>
        <v>70</v>
      </c>
      <c r="J294" s="349">
        <f t="shared" si="1"/>
        <v>1</v>
      </c>
      <c r="K294" s="350"/>
      <c r="L294" s="350"/>
      <c r="M294" s="350"/>
      <c r="N294" s="350"/>
      <c r="O294" s="350"/>
      <c r="P294" s="350"/>
      <c r="Q294" s="350"/>
      <c r="R294" s="350"/>
      <c r="S294" s="350"/>
      <c r="T294" s="350"/>
      <c r="U294" s="350"/>
      <c r="V294" s="350"/>
      <c r="W294" s="350"/>
      <c r="X294" s="350"/>
      <c r="Y294" s="350"/>
      <c r="Z294" s="350"/>
      <c r="AA294" s="350"/>
      <c r="AB294" s="350"/>
    </row>
    <row r="295" ht="22.5" customHeight="1">
      <c r="A295" s="446" t="s">
        <v>7535</v>
      </c>
      <c r="B295" s="447" t="s">
        <v>8411</v>
      </c>
      <c r="C295" s="447" t="s">
        <v>4721</v>
      </c>
      <c r="D295" s="447" t="s">
        <v>8412</v>
      </c>
      <c r="E295" s="447" t="s">
        <v>8413</v>
      </c>
      <c r="F295" s="447" t="s">
        <v>7365</v>
      </c>
      <c r="G295" s="448"/>
      <c r="H295" s="449"/>
      <c r="I295" s="450">
        <f>133.93+133.93*12%</f>
        <v>150.0016</v>
      </c>
      <c r="J295" s="349">
        <f t="shared" si="1"/>
        <v>1</v>
      </c>
      <c r="K295" s="350"/>
      <c r="L295" s="350"/>
      <c r="M295" s="350"/>
      <c r="N295" s="350"/>
      <c r="O295" s="350"/>
      <c r="P295" s="350"/>
      <c r="Q295" s="350"/>
      <c r="R295" s="350"/>
      <c r="S295" s="350"/>
      <c r="T295" s="350"/>
      <c r="U295" s="350"/>
      <c r="V295" s="350"/>
      <c r="W295" s="350"/>
      <c r="X295" s="350"/>
      <c r="Y295" s="350"/>
      <c r="Z295" s="350"/>
      <c r="AA295" s="350"/>
      <c r="AB295" s="350"/>
    </row>
    <row r="296" ht="22.5" customHeight="1">
      <c r="A296" s="446" t="s">
        <v>8077</v>
      </c>
      <c r="B296" s="447" t="s">
        <v>8414</v>
      </c>
      <c r="C296" s="447" t="s">
        <v>8231</v>
      </c>
      <c r="D296" s="447" t="s">
        <v>8415</v>
      </c>
      <c r="E296" s="447" t="s">
        <v>8416</v>
      </c>
      <c r="F296" s="447" t="s">
        <v>7365</v>
      </c>
      <c r="G296" s="448"/>
      <c r="H296" s="449"/>
      <c r="I296" s="450">
        <f t="shared" ref="I296:I297" si="11">6.7+6.7*12%</f>
        <v>7.504</v>
      </c>
      <c r="J296" s="349">
        <f t="shared" si="1"/>
        <v>1</v>
      </c>
      <c r="K296" s="350"/>
      <c r="L296" s="350"/>
      <c r="M296" s="350"/>
      <c r="N296" s="350"/>
      <c r="O296" s="350"/>
      <c r="P296" s="350"/>
      <c r="Q296" s="350"/>
      <c r="R296" s="350"/>
      <c r="S296" s="350"/>
      <c r="T296" s="350"/>
      <c r="U296" s="350"/>
      <c r="V296" s="350"/>
      <c r="W296" s="350"/>
      <c r="X296" s="350"/>
      <c r="Y296" s="350"/>
      <c r="Z296" s="350"/>
      <c r="AA296" s="350"/>
      <c r="AB296" s="350"/>
    </row>
    <row r="297" ht="22.5" customHeight="1">
      <c r="A297" s="446" t="s">
        <v>8077</v>
      </c>
      <c r="B297" s="447" t="s">
        <v>8417</v>
      </c>
      <c r="C297" s="447" t="s">
        <v>240</v>
      </c>
      <c r="D297" s="447" t="s">
        <v>8417</v>
      </c>
      <c r="E297" s="447" t="s">
        <v>8418</v>
      </c>
      <c r="F297" s="447" t="s">
        <v>7365</v>
      </c>
      <c r="G297" s="446" t="s">
        <v>8419</v>
      </c>
      <c r="H297" s="451">
        <v>45992.0</v>
      </c>
      <c r="I297" s="450">
        <f t="shared" si="11"/>
        <v>7.504</v>
      </c>
      <c r="J297" s="349">
        <f t="shared" si="1"/>
        <v>1</v>
      </c>
      <c r="K297" s="350"/>
      <c r="L297" s="350"/>
      <c r="M297" s="350"/>
      <c r="N297" s="350"/>
      <c r="O297" s="350"/>
      <c r="P297" s="350"/>
      <c r="Q297" s="350"/>
      <c r="R297" s="350"/>
      <c r="S297" s="350"/>
      <c r="T297" s="350"/>
      <c r="U297" s="350"/>
      <c r="V297" s="350"/>
      <c r="W297" s="350"/>
      <c r="X297" s="350"/>
      <c r="Y297" s="350"/>
      <c r="Z297" s="350"/>
      <c r="AA297" s="350"/>
      <c r="AB297" s="350"/>
      <c r="AC297" s="350"/>
    </row>
    <row r="298">
      <c r="A298" s="350"/>
      <c r="B298" s="350"/>
      <c r="C298" s="350"/>
      <c r="D298" s="350"/>
      <c r="E298" s="350"/>
      <c r="F298" s="350"/>
      <c r="G298" s="350"/>
      <c r="H298" s="350"/>
      <c r="I298" s="350"/>
      <c r="J298" s="452"/>
      <c r="K298" s="350"/>
      <c r="L298" s="350"/>
      <c r="M298" s="350"/>
      <c r="N298" s="350"/>
      <c r="O298" s="350"/>
      <c r="P298" s="350"/>
      <c r="Q298" s="350"/>
      <c r="R298" s="350"/>
      <c r="S298" s="350"/>
      <c r="T298" s="350"/>
      <c r="U298" s="350"/>
      <c r="V298" s="350"/>
      <c r="W298" s="350"/>
      <c r="X298" s="350"/>
      <c r="Y298" s="350"/>
      <c r="Z298" s="350"/>
      <c r="AA298" s="350"/>
      <c r="AB298" s="350"/>
      <c r="AC298" s="350"/>
    </row>
    <row r="299">
      <c r="A299" s="350"/>
      <c r="B299" s="350"/>
      <c r="C299" s="350"/>
      <c r="D299" s="350"/>
      <c r="E299" s="350"/>
      <c r="F299" s="350"/>
      <c r="G299" s="350"/>
      <c r="H299" s="350"/>
      <c r="I299" s="350"/>
      <c r="J299" s="452"/>
      <c r="K299" s="350"/>
      <c r="L299" s="350"/>
      <c r="M299" s="350"/>
      <c r="N299" s="350"/>
      <c r="O299" s="350"/>
      <c r="P299" s="350"/>
      <c r="Q299" s="350"/>
      <c r="R299" s="350"/>
      <c r="S299" s="350"/>
      <c r="T299" s="350"/>
      <c r="U299" s="350"/>
      <c r="V299" s="350"/>
      <c r="W299" s="350"/>
      <c r="X299" s="350"/>
      <c r="Y299" s="350"/>
      <c r="Z299" s="350"/>
      <c r="AA299" s="350"/>
      <c r="AB299" s="350"/>
      <c r="AC299" s="350"/>
    </row>
    <row r="300">
      <c r="A300" s="350"/>
      <c r="B300" s="350"/>
      <c r="C300" s="350"/>
      <c r="D300" s="350"/>
      <c r="E300" s="350"/>
      <c r="F300" s="350"/>
      <c r="G300" s="350"/>
      <c r="H300" s="350"/>
      <c r="I300" s="350"/>
      <c r="J300" s="452"/>
      <c r="K300" s="350"/>
      <c r="L300" s="350"/>
      <c r="M300" s="350"/>
      <c r="N300" s="350"/>
      <c r="O300" s="350"/>
      <c r="P300" s="350"/>
      <c r="Q300" s="350"/>
      <c r="R300" s="350"/>
      <c r="S300" s="350"/>
      <c r="T300" s="350"/>
      <c r="U300" s="350"/>
      <c r="V300" s="350"/>
      <c r="W300" s="350"/>
      <c r="X300" s="350"/>
      <c r="Y300" s="350"/>
      <c r="Z300" s="350"/>
      <c r="AA300" s="350"/>
      <c r="AB300" s="350"/>
      <c r="AC300" s="350"/>
    </row>
    <row r="301">
      <c r="A301" s="350"/>
      <c r="B301" s="350"/>
      <c r="C301" s="350"/>
      <c r="D301" s="350"/>
      <c r="E301" s="350"/>
      <c r="F301" s="350"/>
      <c r="G301" s="350"/>
      <c r="H301" s="350"/>
      <c r="I301" s="350"/>
      <c r="J301" s="452"/>
      <c r="K301" s="350"/>
      <c r="L301" s="350"/>
      <c r="M301" s="350"/>
      <c r="N301" s="350"/>
      <c r="O301" s="350"/>
      <c r="P301" s="350"/>
      <c r="Q301" s="350"/>
      <c r="R301" s="350"/>
      <c r="S301" s="350"/>
      <c r="T301" s="350"/>
      <c r="U301" s="350"/>
      <c r="V301" s="350"/>
      <c r="W301" s="350"/>
      <c r="X301" s="350"/>
      <c r="Y301" s="350"/>
      <c r="Z301" s="350"/>
      <c r="AA301" s="350"/>
      <c r="AB301" s="350"/>
      <c r="AC301" s="350"/>
    </row>
    <row r="302">
      <c r="A302" s="350"/>
      <c r="B302" s="350"/>
      <c r="C302" s="350"/>
      <c r="D302" s="350"/>
      <c r="E302" s="350"/>
      <c r="F302" s="350"/>
      <c r="G302" s="350"/>
      <c r="H302" s="350"/>
      <c r="I302" s="350"/>
      <c r="J302" s="452"/>
      <c r="K302" s="350"/>
      <c r="L302" s="350"/>
      <c r="M302" s="350"/>
      <c r="N302" s="350"/>
      <c r="O302" s="350"/>
      <c r="P302" s="350"/>
      <c r="Q302" s="350"/>
      <c r="R302" s="350"/>
      <c r="S302" s="350"/>
      <c r="T302" s="350"/>
      <c r="U302" s="350"/>
      <c r="V302" s="350"/>
      <c r="W302" s="350"/>
      <c r="X302" s="350"/>
      <c r="Y302" s="350"/>
      <c r="Z302" s="350"/>
      <c r="AA302" s="350"/>
      <c r="AB302" s="350"/>
      <c r="AC302" s="350"/>
    </row>
    <row r="303">
      <c r="A303" s="350"/>
      <c r="B303" s="350"/>
      <c r="C303" s="350"/>
      <c r="D303" s="350"/>
      <c r="E303" s="350"/>
      <c r="F303" s="350"/>
      <c r="G303" s="350"/>
      <c r="H303" s="350"/>
      <c r="I303" s="350"/>
      <c r="J303" s="452"/>
      <c r="K303" s="350"/>
      <c r="L303" s="350"/>
      <c r="M303" s="350"/>
      <c r="N303" s="350"/>
      <c r="O303" s="350"/>
      <c r="P303" s="350"/>
      <c r="Q303" s="350"/>
      <c r="R303" s="350"/>
      <c r="S303" s="350"/>
      <c r="T303" s="350"/>
      <c r="U303" s="350"/>
      <c r="V303" s="350"/>
      <c r="W303" s="350"/>
      <c r="X303" s="350"/>
      <c r="Y303" s="350"/>
      <c r="Z303" s="350"/>
      <c r="AA303" s="350"/>
      <c r="AB303" s="350"/>
      <c r="AC303" s="350"/>
    </row>
    <row r="304">
      <c r="A304" s="350"/>
      <c r="B304" s="350"/>
      <c r="C304" s="350"/>
      <c r="D304" s="350"/>
      <c r="E304" s="350"/>
      <c r="F304" s="350"/>
      <c r="G304" s="350"/>
      <c r="H304" s="350"/>
      <c r="I304" s="350"/>
      <c r="J304" s="452"/>
      <c r="K304" s="350"/>
      <c r="L304" s="350"/>
      <c r="M304" s="350"/>
      <c r="N304" s="350"/>
      <c r="O304" s="350"/>
      <c r="P304" s="350"/>
      <c r="Q304" s="350"/>
      <c r="R304" s="350"/>
      <c r="S304" s="350"/>
      <c r="T304" s="350"/>
      <c r="U304" s="350"/>
      <c r="V304" s="350"/>
      <c r="W304" s="350"/>
      <c r="X304" s="350"/>
      <c r="Y304" s="350"/>
      <c r="Z304" s="350"/>
      <c r="AA304" s="350"/>
      <c r="AB304" s="350"/>
      <c r="AC304" s="350"/>
    </row>
    <row r="305">
      <c r="A305" s="350"/>
      <c r="B305" s="350"/>
      <c r="C305" s="350"/>
      <c r="D305" s="350"/>
      <c r="E305" s="350"/>
      <c r="F305" s="350"/>
      <c r="G305" s="350"/>
      <c r="H305" s="350"/>
      <c r="I305" s="350"/>
      <c r="J305" s="452"/>
      <c r="K305" s="350"/>
      <c r="L305" s="350"/>
      <c r="M305" s="350"/>
      <c r="N305" s="350"/>
      <c r="O305" s="350"/>
      <c r="P305" s="350"/>
      <c r="Q305" s="350"/>
      <c r="R305" s="350"/>
      <c r="S305" s="350"/>
      <c r="T305" s="350"/>
      <c r="U305" s="350"/>
      <c r="V305" s="350"/>
      <c r="W305" s="350"/>
      <c r="X305" s="350"/>
      <c r="Y305" s="350"/>
      <c r="Z305" s="350"/>
      <c r="AA305" s="350"/>
      <c r="AB305" s="350"/>
      <c r="AC305" s="350"/>
    </row>
    <row r="306">
      <c r="A306" s="350"/>
      <c r="B306" s="350"/>
      <c r="C306" s="350"/>
      <c r="D306" s="350"/>
      <c r="E306" s="350"/>
      <c r="F306" s="350"/>
      <c r="G306" s="350"/>
      <c r="H306" s="350"/>
      <c r="I306" s="350"/>
      <c r="J306" s="452"/>
      <c r="K306" s="350"/>
      <c r="L306" s="350"/>
      <c r="M306" s="350"/>
      <c r="N306" s="350"/>
      <c r="O306" s="350"/>
      <c r="P306" s="350"/>
      <c r="Q306" s="350"/>
      <c r="R306" s="350"/>
      <c r="S306" s="350"/>
      <c r="T306" s="350"/>
      <c r="U306" s="350"/>
      <c r="V306" s="350"/>
      <c r="W306" s="350"/>
      <c r="X306" s="350"/>
      <c r="Y306" s="350"/>
      <c r="Z306" s="350"/>
      <c r="AA306" s="350"/>
      <c r="AB306" s="350"/>
      <c r="AC306" s="350"/>
    </row>
    <row r="307">
      <c r="A307" s="350"/>
      <c r="B307" s="350"/>
      <c r="C307" s="350"/>
      <c r="D307" s="350"/>
      <c r="E307" s="350"/>
      <c r="F307" s="350"/>
      <c r="G307" s="350"/>
      <c r="H307" s="350"/>
      <c r="I307" s="350"/>
      <c r="J307" s="452"/>
      <c r="K307" s="350"/>
      <c r="L307" s="350"/>
      <c r="M307" s="350"/>
      <c r="N307" s="350"/>
      <c r="O307" s="350"/>
      <c r="P307" s="350"/>
      <c r="Q307" s="350"/>
      <c r="R307" s="350"/>
      <c r="S307" s="350"/>
      <c r="T307" s="350"/>
      <c r="U307" s="350"/>
      <c r="V307" s="350"/>
      <c r="W307" s="350"/>
      <c r="X307" s="350"/>
      <c r="Y307" s="350"/>
      <c r="Z307" s="350"/>
      <c r="AA307" s="350"/>
      <c r="AB307" s="350"/>
      <c r="AC307" s="350"/>
    </row>
    <row r="308">
      <c r="A308" s="350"/>
      <c r="B308" s="350"/>
      <c r="C308" s="350"/>
      <c r="D308" s="350"/>
      <c r="E308" s="350"/>
      <c r="F308" s="350"/>
      <c r="G308" s="350"/>
      <c r="H308" s="350"/>
      <c r="I308" s="350"/>
      <c r="J308" s="452"/>
      <c r="K308" s="350"/>
      <c r="L308" s="350"/>
      <c r="M308" s="350"/>
      <c r="N308" s="350"/>
      <c r="O308" s="350"/>
      <c r="P308" s="350"/>
      <c r="Q308" s="350"/>
      <c r="R308" s="350"/>
      <c r="S308" s="350"/>
      <c r="T308" s="350"/>
      <c r="U308" s="350"/>
      <c r="V308" s="350"/>
      <c r="W308" s="350"/>
      <c r="X308" s="350"/>
      <c r="Y308" s="350"/>
      <c r="Z308" s="350"/>
      <c r="AA308" s="350"/>
      <c r="AB308" s="350"/>
      <c r="AC308" s="350"/>
    </row>
    <row r="309">
      <c r="A309" s="350"/>
      <c r="B309" s="350"/>
      <c r="C309" s="350"/>
      <c r="D309" s="350"/>
      <c r="E309" s="350"/>
      <c r="F309" s="350"/>
      <c r="G309" s="350"/>
      <c r="H309" s="350"/>
      <c r="I309" s="350"/>
      <c r="J309" s="452"/>
      <c r="K309" s="350"/>
      <c r="L309" s="350"/>
      <c r="M309" s="350"/>
      <c r="N309" s="350"/>
      <c r="O309" s="350"/>
      <c r="P309" s="350"/>
      <c r="Q309" s="350"/>
      <c r="R309" s="350"/>
      <c r="S309" s="350"/>
      <c r="T309" s="350"/>
      <c r="U309" s="350"/>
      <c r="V309" s="350"/>
      <c r="W309" s="350"/>
      <c r="X309" s="350"/>
      <c r="Y309" s="350"/>
      <c r="Z309" s="350"/>
      <c r="AA309" s="350"/>
      <c r="AB309" s="350"/>
      <c r="AC309" s="350"/>
    </row>
    <row r="310">
      <c r="A310" s="350"/>
      <c r="B310" s="350"/>
      <c r="C310" s="350"/>
      <c r="D310" s="350"/>
      <c r="E310" s="350"/>
      <c r="F310" s="350"/>
      <c r="G310" s="350"/>
      <c r="H310" s="350"/>
      <c r="I310" s="350"/>
      <c r="J310" s="452"/>
      <c r="K310" s="350"/>
      <c r="L310" s="350"/>
      <c r="M310" s="350"/>
      <c r="N310" s="350"/>
      <c r="O310" s="350"/>
      <c r="P310" s="350"/>
      <c r="Q310" s="350"/>
      <c r="R310" s="350"/>
      <c r="S310" s="350"/>
      <c r="T310" s="350"/>
      <c r="U310" s="350"/>
      <c r="V310" s="350"/>
      <c r="W310" s="350"/>
      <c r="X310" s="350"/>
      <c r="Y310" s="350"/>
      <c r="Z310" s="350"/>
      <c r="AA310" s="350"/>
      <c r="AB310" s="350"/>
      <c r="AC310" s="350"/>
    </row>
    <row r="311">
      <c r="A311" s="350"/>
      <c r="B311" s="350"/>
      <c r="C311" s="350"/>
      <c r="D311" s="350"/>
      <c r="E311" s="350"/>
      <c r="F311" s="350"/>
      <c r="G311" s="350"/>
      <c r="H311" s="350"/>
      <c r="I311" s="350"/>
      <c r="J311" s="452"/>
      <c r="K311" s="350"/>
      <c r="L311" s="350"/>
      <c r="M311" s="350"/>
      <c r="N311" s="350"/>
      <c r="O311" s="350"/>
      <c r="P311" s="350"/>
      <c r="Q311" s="350"/>
      <c r="R311" s="350"/>
      <c r="S311" s="350"/>
      <c r="T311" s="350"/>
      <c r="U311" s="350"/>
      <c r="V311" s="350"/>
      <c r="W311" s="350"/>
      <c r="X311" s="350"/>
      <c r="Y311" s="350"/>
      <c r="Z311" s="350"/>
      <c r="AA311" s="350"/>
      <c r="AB311" s="350"/>
      <c r="AC311" s="350"/>
    </row>
    <row r="312">
      <c r="A312" s="350"/>
      <c r="B312" s="350"/>
      <c r="C312" s="350"/>
      <c r="D312" s="350"/>
      <c r="E312" s="350"/>
      <c r="F312" s="350"/>
      <c r="G312" s="350"/>
      <c r="H312" s="350"/>
      <c r="I312" s="350"/>
      <c r="J312" s="452"/>
      <c r="K312" s="350"/>
      <c r="L312" s="350"/>
      <c r="M312" s="350"/>
      <c r="N312" s="350"/>
      <c r="O312" s="350"/>
      <c r="P312" s="350"/>
      <c r="Q312" s="350"/>
      <c r="R312" s="350"/>
      <c r="S312" s="350"/>
      <c r="T312" s="350"/>
      <c r="U312" s="350"/>
      <c r="V312" s="350"/>
      <c r="W312" s="350"/>
      <c r="X312" s="350"/>
      <c r="Y312" s="350"/>
      <c r="Z312" s="350"/>
      <c r="AA312" s="350"/>
      <c r="AB312" s="350"/>
      <c r="AC312" s="350"/>
    </row>
    <row r="313">
      <c r="A313" s="350"/>
      <c r="B313" s="350"/>
      <c r="C313" s="350"/>
      <c r="D313" s="350"/>
      <c r="E313" s="350"/>
      <c r="F313" s="350"/>
      <c r="G313" s="350"/>
      <c r="H313" s="350"/>
      <c r="I313" s="350"/>
      <c r="J313" s="452"/>
      <c r="K313" s="350"/>
      <c r="L313" s="350"/>
      <c r="M313" s="350"/>
      <c r="N313" s="350"/>
      <c r="O313" s="350"/>
      <c r="P313" s="350"/>
      <c r="Q313" s="350"/>
      <c r="R313" s="350"/>
      <c r="S313" s="350"/>
      <c r="T313" s="350"/>
      <c r="U313" s="350"/>
      <c r="V313" s="350"/>
      <c r="W313" s="350"/>
      <c r="X313" s="350"/>
      <c r="Y313" s="350"/>
      <c r="Z313" s="350"/>
      <c r="AA313" s="350"/>
      <c r="AB313" s="350"/>
      <c r="AC313" s="350"/>
    </row>
    <row r="314">
      <c r="A314" s="350"/>
      <c r="B314" s="350"/>
      <c r="C314" s="350"/>
      <c r="D314" s="350"/>
      <c r="E314" s="350"/>
      <c r="F314" s="350"/>
      <c r="G314" s="350"/>
      <c r="H314" s="350"/>
      <c r="I314" s="350"/>
      <c r="J314" s="452"/>
      <c r="K314" s="350"/>
      <c r="L314" s="350"/>
      <c r="M314" s="350"/>
      <c r="N314" s="350"/>
      <c r="O314" s="350"/>
      <c r="P314" s="350"/>
      <c r="Q314" s="350"/>
      <c r="R314" s="350"/>
      <c r="S314" s="350"/>
      <c r="T314" s="350"/>
      <c r="U314" s="350"/>
      <c r="V314" s="350"/>
      <c r="W314" s="350"/>
      <c r="X314" s="350"/>
      <c r="Y314" s="350"/>
      <c r="Z314" s="350"/>
      <c r="AA314" s="350"/>
      <c r="AB314" s="350"/>
      <c r="AC314" s="350"/>
    </row>
    <row r="315">
      <c r="A315" s="350"/>
      <c r="B315" s="350"/>
      <c r="C315" s="350"/>
      <c r="D315" s="350"/>
      <c r="E315" s="350"/>
      <c r="F315" s="350"/>
      <c r="G315" s="350"/>
      <c r="H315" s="350"/>
      <c r="I315" s="350"/>
      <c r="J315" s="452"/>
      <c r="K315" s="350"/>
      <c r="L315" s="350"/>
      <c r="M315" s="350"/>
      <c r="N315" s="350"/>
      <c r="O315" s="350"/>
      <c r="P315" s="350"/>
      <c r="Q315" s="350"/>
      <c r="R315" s="350"/>
      <c r="S315" s="350"/>
      <c r="T315" s="350"/>
      <c r="U315" s="350"/>
      <c r="V315" s="350"/>
      <c r="W315" s="350"/>
      <c r="X315" s="350"/>
      <c r="Y315" s="350"/>
      <c r="Z315" s="350"/>
      <c r="AA315" s="350"/>
      <c r="AB315" s="350"/>
      <c r="AC315" s="350"/>
    </row>
    <row r="316">
      <c r="A316" s="350"/>
      <c r="B316" s="350"/>
      <c r="C316" s="350"/>
      <c r="D316" s="350"/>
      <c r="E316" s="350"/>
      <c r="F316" s="350"/>
      <c r="G316" s="350"/>
      <c r="H316" s="350"/>
      <c r="I316" s="350"/>
      <c r="J316" s="452"/>
      <c r="K316" s="350"/>
      <c r="L316" s="350"/>
      <c r="M316" s="350"/>
      <c r="N316" s="350"/>
      <c r="O316" s="350"/>
      <c r="P316" s="350"/>
      <c r="Q316" s="350"/>
      <c r="R316" s="350"/>
      <c r="S316" s="350"/>
      <c r="T316" s="350"/>
      <c r="U316" s="350"/>
      <c r="V316" s="350"/>
      <c r="W316" s="350"/>
      <c r="X316" s="350"/>
      <c r="Y316" s="350"/>
      <c r="Z316" s="350"/>
      <c r="AA316" s="350"/>
      <c r="AB316" s="350"/>
      <c r="AC316" s="350"/>
    </row>
    <row r="317">
      <c r="A317" s="350"/>
      <c r="B317" s="350"/>
      <c r="C317" s="350"/>
      <c r="D317" s="350"/>
      <c r="E317" s="350"/>
      <c r="F317" s="350"/>
      <c r="G317" s="350"/>
      <c r="H317" s="350"/>
      <c r="I317" s="350"/>
      <c r="J317" s="452"/>
      <c r="K317" s="350"/>
      <c r="L317" s="350"/>
      <c r="M317" s="350"/>
      <c r="N317" s="350"/>
      <c r="O317" s="350"/>
      <c r="P317" s="350"/>
      <c r="Q317" s="350"/>
      <c r="R317" s="350"/>
      <c r="S317" s="350"/>
      <c r="T317" s="350"/>
      <c r="U317" s="350"/>
      <c r="V317" s="350"/>
      <c r="W317" s="350"/>
      <c r="X317" s="350"/>
      <c r="Y317" s="350"/>
      <c r="Z317" s="350"/>
      <c r="AA317" s="350"/>
      <c r="AB317" s="350"/>
      <c r="AC317" s="350"/>
    </row>
    <row r="318">
      <c r="A318" s="350"/>
      <c r="B318" s="350"/>
      <c r="C318" s="350"/>
      <c r="D318" s="350"/>
      <c r="E318" s="350"/>
      <c r="F318" s="350"/>
      <c r="G318" s="350"/>
      <c r="H318" s="350"/>
      <c r="I318" s="350"/>
      <c r="J318" s="452"/>
      <c r="K318" s="350"/>
      <c r="L318" s="350"/>
      <c r="M318" s="350"/>
      <c r="N318" s="350"/>
      <c r="O318" s="350"/>
      <c r="P318" s="350"/>
      <c r="Q318" s="350"/>
      <c r="R318" s="350"/>
      <c r="S318" s="350"/>
      <c r="T318" s="350"/>
      <c r="U318" s="350"/>
      <c r="V318" s="350"/>
      <c r="W318" s="350"/>
      <c r="X318" s="350"/>
      <c r="Y318" s="350"/>
      <c r="Z318" s="350"/>
      <c r="AA318" s="350"/>
      <c r="AB318" s="350"/>
      <c r="AC318" s="350"/>
    </row>
    <row r="319">
      <c r="A319" s="350"/>
      <c r="B319" s="350"/>
      <c r="C319" s="350"/>
      <c r="D319" s="350"/>
      <c r="E319" s="350"/>
      <c r="F319" s="350"/>
      <c r="G319" s="350"/>
      <c r="H319" s="350"/>
      <c r="I319" s="350"/>
      <c r="J319" s="452"/>
      <c r="K319" s="350"/>
      <c r="L319" s="350"/>
      <c r="M319" s="350"/>
      <c r="N319" s="350"/>
      <c r="O319" s="350"/>
      <c r="P319" s="350"/>
      <c r="Q319" s="350"/>
      <c r="R319" s="350"/>
      <c r="S319" s="350"/>
      <c r="T319" s="350"/>
      <c r="U319" s="350"/>
      <c r="V319" s="350"/>
      <c r="W319" s="350"/>
      <c r="X319" s="350"/>
      <c r="Y319" s="350"/>
      <c r="Z319" s="350"/>
      <c r="AA319" s="350"/>
      <c r="AB319" s="350"/>
      <c r="AC319" s="350"/>
    </row>
    <row r="320">
      <c r="A320" s="350"/>
      <c r="B320" s="350"/>
      <c r="C320" s="350"/>
      <c r="D320" s="350"/>
      <c r="E320" s="350"/>
      <c r="F320" s="350"/>
      <c r="G320" s="350"/>
      <c r="H320" s="350"/>
      <c r="I320" s="350"/>
      <c r="J320" s="452"/>
      <c r="K320" s="350"/>
      <c r="L320" s="350"/>
      <c r="M320" s="350"/>
      <c r="N320" s="350"/>
      <c r="O320" s="350"/>
      <c r="P320" s="350"/>
      <c r="Q320" s="350"/>
      <c r="R320" s="350"/>
      <c r="S320" s="350"/>
      <c r="T320" s="350"/>
      <c r="U320" s="350"/>
      <c r="V320" s="350"/>
      <c r="W320" s="350"/>
      <c r="X320" s="350"/>
      <c r="Y320" s="350"/>
      <c r="Z320" s="350"/>
      <c r="AA320" s="350"/>
      <c r="AB320" s="350"/>
      <c r="AC320" s="350"/>
    </row>
    <row r="321">
      <c r="A321" s="350"/>
      <c r="B321" s="350"/>
      <c r="C321" s="350"/>
      <c r="D321" s="350"/>
      <c r="E321" s="350"/>
      <c r="F321" s="350"/>
      <c r="G321" s="350"/>
      <c r="H321" s="350"/>
      <c r="I321" s="350"/>
      <c r="J321" s="452"/>
      <c r="K321" s="350"/>
      <c r="L321" s="350"/>
      <c r="M321" s="350"/>
      <c r="N321" s="350"/>
      <c r="O321" s="350"/>
      <c r="P321" s="350"/>
      <c r="Q321" s="350"/>
      <c r="R321" s="350"/>
      <c r="S321" s="350"/>
      <c r="T321" s="350"/>
      <c r="U321" s="350"/>
      <c r="V321" s="350"/>
      <c r="W321" s="350"/>
      <c r="X321" s="350"/>
      <c r="Y321" s="350"/>
      <c r="Z321" s="350"/>
      <c r="AA321" s="350"/>
      <c r="AB321" s="350"/>
      <c r="AC321" s="350"/>
    </row>
    <row r="322">
      <c r="A322" s="350"/>
      <c r="B322" s="350"/>
      <c r="C322" s="350"/>
      <c r="D322" s="350"/>
      <c r="E322" s="350"/>
      <c r="F322" s="350"/>
      <c r="G322" s="350"/>
      <c r="H322" s="350"/>
      <c r="I322" s="350"/>
      <c r="J322" s="452"/>
      <c r="K322" s="350"/>
      <c r="L322" s="350"/>
      <c r="M322" s="350"/>
      <c r="N322" s="350"/>
      <c r="O322" s="350"/>
      <c r="P322" s="350"/>
      <c r="Q322" s="350"/>
      <c r="R322" s="350"/>
      <c r="S322" s="350"/>
      <c r="T322" s="350"/>
      <c r="U322" s="350"/>
      <c r="V322" s="350"/>
      <c r="W322" s="350"/>
      <c r="X322" s="350"/>
      <c r="Y322" s="350"/>
      <c r="Z322" s="350"/>
      <c r="AA322" s="350"/>
      <c r="AB322" s="350"/>
      <c r="AC322" s="350"/>
    </row>
    <row r="323">
      <c r="A323" s="350"/>
      <c r="B323" s="350"/>
      <c r="C323" s="350"/>
      <c r="D323" s="350"/>
      <c r="E323" s="350"/>
      <c r="F323" s="350"/>
      <c r="G323" s="350"/>
      <c r="H323" s="350"/>
      <c r="I323" s="350"/>
      <c r="J323" s="452"/>
      <c r="K323" s="350"/>
      <c r="L323" s="350"/>
      <c r="M323" s="350"/>
      <c r="N323" s="350"/>
      <c r="O323" s="350"/>
      <c r="P323" s="350"/>
      <c r="Q323" s="350"/>
      <c r="R323" s="350"/>
      <c r="S323" s="350"/>
      <c r="T323" s="350"/>
      <c r="U323" s="350"/>
      <c r="V323" s="350"/>
      <c r="W323" s="350"/>
      <c r="X323" s="350"/>
      <c r="Y323" s="350"/>
      <c r="Z323" s="350"/>
      <c r="AA323" s="350"/>
      <c r="AB323" s="350"/>
      <c r="AC323" s="350"/>
    </row>
    <row r="324">
      <c r="A324" s="350"/>
      <c r="B324" s="350"/>
      <c r="C324" s="350"/>
      <c r="D324" s="350"/>
      <c r="E324" s="350"/>
      <c r="F324" s="350"/>
      <c r="G324" s="350"/>
      <c r="H324" s="350"/>
      <c r="I324" s="350"/>
      <c r="J324" s="452"/>
      <c r="K324" s="350"/>
      <c r="L324" s="350"/>
      <c r="M324" s="350"/>
      <c r="N324" s="350"/>
      <c r="O324" s="350"/>
      <c r="P324" s="350"/>
      <c r="Q324" s="350"/>
      <c r="R324" s="350"/>
      <c r="S324" s="350"/>
      <c r="T324" s="350"/>
      <c r="U324" s="350"/>
      <c r="V324" s="350"/>
      <c r="W324" s="350"/>
      <c r="X324" s="350"/>
      <c r="Y324" s="350"/>
      <c r="Z324" s="350"/>
      <c r="AA324" s="350"/>
      <c r="AB324" s="350"/>
      <c r="AC324" s="350"/>
    </row>
    <row r="325">
      <c r="A325" s="350"/>
      <c r="B325" s="350"/>
      <c r="C325" s="350"/>
      <c r="D325" s="350"/>
      <c r="E325" s="350"/>
      <c r="F325" s="350"/>
      <c r="G325" s="350"/>
      <c r="H325" s="350"/>
      <c r="I325" s="350"/>
      <c r="J325" s="452"/>
      <c r="K325" s="350"/>
      <c r="L325" s="350"/>
      <c r="M325" s="350"/>
      <c r="N325" s="350"/>
      <c r="O325" s="350"/>
      <c r="P325" s="350"/>
      <c r="Q325" s="350"/>
      <c r="R325" s="350"/>
      <c r="S325" s="350"/>
      <c r="T325" s="350"/>
      <c r="U325" s="350"/>
      <c r="V325" s="350"/>
      <c r="W325" s="350"/>
      <c r="X325" s="350"/>
      <c r="Y325" s="350"/>
      <c r="Z325" s="350"/>
      <c r="AA325" s="350"/>
      <c r="AB325" s="350"/>
      <c r="AC325" s="350"/>
    </row>
    <row r="326">
      <c r="A326" s="350"/>
      <c r="B326" s="350"/>
      <c r="C326" s="350"/>
      <c r="D326" s="350"/>
      <c r="E326" s="350"/>
      <c r="F326" s="350"/>
      <c r="G326" s="350"/>
      <c r="H326" s="350"/>
      <c r="I326" s="350"/>
      <c r="J326" s="452"/>
      <c r="K326" s="350"/>
      <c r="L326" s="350"/>
      <c r="M326" s="350"/>
      <c r="N326" s="350"/>
      <c r="O326" s="350"/>
      <c r="P326" s="350"/>
      <c r="Q326" s="350"/>
      <c r="R326" s="350"/>
      <c r="S326" s="350"/>
      <c r="T326" s="350"/>
      <c r="U326" s="350"/>
      <c r="V326" s="350"/>
      <c r="W326" s="350"/>
      <c r="X326" s="350"/>
      <c r="Y326" s="350"/>
      <c r="Z326" s="350"/>
      <c r="AA326" s="350"/>
      <c r="AB326" s="350"/>
      <c r="AC326" s="350"/>
    </row>
    <row r="327">
      <c r="A327" s="350"/>
      <c r="B327" s="350"/>
      <c r="C327" s="350"/>
      <c r="D327" s="350"/>
      <c r="E327" s="350"/>
      <c r="F327" s="350"/>
      <c r="G327" s="350"/>
      <c r="H327" s="350"/>
      <c r="I327" s="350"/>
      <c r="J327" s="452"/>
      <c r="K327" s="350"/>
      <c r="L327" s="350"/>
      <c r="M327" s="350"/>
      <c r="N327" s="350"/>
      <c r="O327" s="350"/>
      <c r="P327" s="350"/>
      <c r="Q327" s="350"/>
      <c r="R327" s="350"/>
      <c r="S327" s="350"/>
      <c r="T327" s="350"/>
      <c r="U327" s="350"/>
      <c r="V327" s="350"/>
      <c r="W327" s="350"/>
      <c r="X327" s="350"/>
      <c r="Y327" s="350"/>
      <c r="Z327" s="350"/>
      <c r="AA327" s="350"/>
      <c r="AB327" s="350"/>
      <c r="AC327" s="350"/>
    </row>
    <row r="328">
      <c r="A328" s="350"/>
      <c r="B328" s="350"/>
      <c r="C328" s="350"/>
      <c r="D328" s="350"/>
      <c r="E328" s="350"/>
      <c r="F328" s="350"/>
      <c r="G328" s="350"/>
      <c r="H328" s="350"/>
      <c r="I328" s="350"/>
      <c r="J328" s="452"/>
      <c r="K328" s="350"/>
      <c r="L328" s="350"/>
      <c r="M328" s="350"/>
      <c r="N328" s="350"/>
      <c r="O328" s="350"/>
      <c r="P328" s="350"/>
      <c r="Q328" s="350"/>
      <c r="R328" s="350"/>
      <c r="S328" s="350"/>
      <c r="T328" s="350"/>
      <c r="U328" s="350"/>
      <c r="V328" s="350"/>
      <c r="W328" s="350"/>
      <c r="X328" s="350"/>
      <c r="Y328" s="350"/>
      <c r="Z328" s="350"/>
      <c r="AA328" s="350"/>
      <c r="AB328" s="350"/>
      <c r="AC328" s="350"/>
    </row>
    <row r="329">
      <c r="A329" s="350"/>
      <c r="B329" s="350"/>
      <c r="C329" s="350"/>
      <c r="D329" s="350"/>
      <c r="E329" s="350"/>
      <c r="F329" s="350"/>
      <c r="G329" s="350"/>
      <c r="H329" s="350"/>
      <c r="I329" s="350"/>
      <c r="J329" s="452"/>
      <c r="K329" s="350"/>
      <c r="L329" s="350"/>
      <c r="M329" s="350"/>
      <c r="N329" s="350"/>
      <c r="O329" s="350"/>
      <c r="P329" s="350"/>
      <c r="Q329" s="350"/>
      <c r="R329" s="350"/>
      <c r="S329" s="350"/>
      <c r="T329" s="350"/>
      <c r="U329" s="350"/>
      <c r="V329" s="350"/>
      <c r="W329" s="350"/>
      <c r="X329" s="350"/>
      <c r="Y329" s="350"/>
      <c r="Z329" s="350"/>
      <c r="AA329" s="350"/>
      <c r="AB329" s="350"/>
      <c r="AC329" s="350"/>
    </row>
    <row r="330">
      <c r="A330" s="350"/>
      <c r="B330" s="350"/>
      <c r="C330" s="350"/>
      <c r="D330" s="350"/>
      <c r="E330" s="350"/>
      <c r="F330" s="350"/>
      <c r="G330" s="350"/>
      <c r="H330" s="350"/>
      <c r="I330" s="350"/>
      <c r="J330" s="452"/>
      <c r="K330" s="350"/>
      <c r="L330" s="350"/>
      <c r="M330" s="350"/>
      <c r="N330" s="350"/>
      <c r="O330" s="350"/>
      <c r="P330" s="350"/>
      <c r="Q330" s="350"/>
      <c r="R330" s="350"/>
      <c r="S330" s="350"/>
      <c r="T330" s="350"/>
      <c r="U330" s="350"/>
      <c r="V330" s="350"/>
      <c r="W330" s="350"/>
      <c r="X330" s="350"/>
      <c r="Y330" s="350"/>
      <c r="Z330" s="350"/>
      <c r="AA330" s="350"/>
      <c r="AB330" s="350"/>
      <c r="AC330" s="350"/>
    </row>
    <row r="331">
      <c r="A331" s="350"/>
      <c r="B331" s="350"/>
      <c r="C331" s="350"/>
      <c r="D331" s="350"/>
      <c r="E331" s="350"/>
      <c r="F331" s="350"/>
      <c r="G331" s="350"/>
      <c r="H331" s="350"/>
      <c r="I331" s="350"/>
      <c r="J331" s="452"/>
      <c r="K331" s="350"/>
      <c r="L331" s="350"/>
      <c r="M331" s="350"/>
      <c r="N331" s="350"/>
      <c r="O331" s="350"/>
      <c r="P331" s="350"/>
      <c r="Q331" s="350"/>
      <c r="R331" s="350"/>
      <c r="S331" s="350"/>
      <c r="T331" s="350"/>
      <c r="U331" s="350"/>
      <c r="V331" s="350"/>
      <c r="W331" s="350"/>
      <c r="X331" s="350"/>
      <c r="Y331" s="350"/>
      <c r="Z331" s="350"/>
      <c r="AA331" s="350"/>
      <c r="AB331" s="350"/>
      <c r="AC331" s="350"/>
    </row>
    <row r="332">
      <c r="A332" s="350"/>
      <c r="B332" s="350"/>
      <c r="C332" s="350"/>
      <c r="D332" s="350"/>
      <c r="E332" s="350"/>
      <c r="F332" s="350"/>
      <c r="G332" s="350"/>
      <c r="H332" s="350"/>
      <c r="I332" s="350"/>
      <c r="J332" s="452"/>
      <c r="K332" s="350"/>
      <c r="L332" s="350"/>
      <c r="M332" s="350"/>
      <c r="N332" s="350"/>
      <c r="O332" s="350"/>
      <c r="P332" s="350"/>
      <c r="Q332" s="350"/>
      <c r="R332" s="350"/>
      <c r="S332" s="350"/>
      <c r="T332" s="350"/>
      <c r="U332" s="350"/>
      <c r="V332" s="350"/>
      <c r="W332" s="350"/>
      <c r="X332" s="350"/>
      <c r="Y332" s="350"/>
      <c r="Z332" s="350"/>
      <c r="AA332" s="350"/>
      <c r="AB332" s="350"/>
      <c r="AC332" s="350"/>
    </row>
    <row r="333">
      <c r="A333" s="350"/>
      <c r="B333" s="350"/>
      <c r="C333" s="350"/>
      <c r="D333" s="350"/>
      <c r="E333" s="350"/>
      <c r="F333" s="350"/>
      <c r="G333" s="350"/>
      <c r="H333" s="350"/>
      <c r="I333" s="350"/>
      <c r="J333" s="452"/>
      <c r="K333" s="350"/>
      <c r="L333" s="350"/>
      <c r="M333" s="350"/>
      <c r="N333" s="350"/>
      <c r="O333" s="350"/>
      <c r="P333" s="350"/>
      <c r="Q333" s="350"/>
      <c r="R333" s="350"/>
      <c r="S333" s="350"/>
      <c r="T333" s="350"/>
      <c r="U333" s="350"/>
      <c r="V333" s="350"/>
      <c r="W333" s="350"/>
      <c r="X333" s="350"/>
      <c r="Y333" s="350"/>
      <c r="Z333" s="350"/>
      <c r="AA333" s="350"/>
      <c r="AB333" s="350"/>
      <c r="AC333" s="350"/>
    </row>
    <row r="334">
      <c r="A334" s="350"/>
      <c r="B334" s="350"/>
      <c r="C334" s="350"/>
      <c r="D334" s="350"/>
      <c r="E334" s="350"/>
      <c r="F334" s="350"/>
      <c r="G334" s="350"/>
      <c r="H334" s="350"/>
      <c r="I334" s="350"/>
      <c r="J334" s="452"/>
      <c r="K334" s="350"/>
      <c r="L334" s="350"/>
      <c r="M334" s="350"/>
      <c r="N334" s="350"/>
      <c r="O334" s="350"/>
      <c r="P334" s="350"/>
      <c r="Q334" s="350"/>
      <c r="R334" s="350"/>
      <c r="S334" s="350"/>
      <c r="T334" s="350"/>
      <c r="U334" s="350"/>
      <c r="V334" s="350"/>
      <c r="W334" s="350"/>
      <c r="X334" s="350"/>
      <c r="Y334" s="350"/>
      <c r="Z334" s="350"/>
      <c r="AA334" s="350"/>
      <c r="AB334" s="350"/>
      <c r="AC334" s="350"/>
    </row>
    <row r="335">
      <c r="A335" s="350"/>
      <c r="B335" s="350"/>
      <c r="C335" s="350"/>
      <c r="D335" s="350"/>
      <c r="E335" s="350"/>
      <c r="F335" s="350"/>
      <c r="G335" s="350"/>
      <c r="H335" s="350"/>
      <c r="I335" s="350"/>
      <c r="J335" s="452"/>
      <c r="K335" s="350"/>
      <c r="L335" s="350"/>
      <c r="M335" s="350"/>
      <c r="N335" s="350"/>
      <c r="O335" s="350"/>
      <c r="P335" s="350"/>
      <c r="Q335" s="350"/>
      <c r="R335" s="350"/>
      <c r="S335" s="350"/>
      <c r="T335" s="350"/>
      <c r="U335" s="350"/>
      <c r="V335" s="350"/>
      <c r="W335" s="350"/>
      <c r="X335" s="350"/>
      <c r="Y335" s="350"/>
      <c r="Z335" s="350"/>
      <c r="AA335" s="350"/>
      <c r="AB335" s="350"/>
      <c r="AC335" s="350"/>
    </row>
    <row r="336">
      <c r="A336" s="350"/>
      <c r="B336" s="350"/>
      <c r="C336" s="350"/>
      <c r="D336" s="350"/>
      <c r="E336" s="350"/>
      <c r="F336" s="350"/>
      <c r="G336" s="350"/>
      <c r="H336" s="350"/>
      <c r="I336" s="350"/>
      <c r="J336" s="452"/>
      <c r="K336" s="350"/>
      <c r="L336" s="350"/>
      <c r="M336" s="350"/>
      <c r="N336" s="350"/>
      <c r="O336" s="350"/>
      <c r="P336" s="350"/>
      <c r="Q336" s="350"/>
      <c r="R336" s="350"/>
      <c r="S336" s="350"/>
      <c r="T336" s="350"/>
      <c r="U336" s="350"/>
      <c r="V336" s="350"/>
      <c r="W336" s="350"/>
      <c r="X336" s="350"/>
      <c r="Y336" s="350"/>
      <c r="Z336" s="350"/>
      <c r="AA336" s="350"/>
      <c r="AB336" s="350"/>
      <c r="AC336" s="350"/>
    </row>
    <row r="337">
      <c r="A337" s="350"/>
      <c r="B337" s="350"/>
      <c r="C337" s="350"/>
      <c r="D337" s="350"/>
      <c r="E337" s="350"/>
      <c r="F337" s="350"/>
      <c r="G337" s="350"/>
      <c r="H337" s="350"/>
      <c r="I337" s="350"/>
      <c r="J337" s="452"/>
      <c r="K337" s="350"/>
      <c r="L337" s="350"/>
      <c r="M337" s="350"/>
      <c r="N337" s="350"/>
      <c r="O337" s="350"/>
      <c r="P337" s="350"/>
      <c r="Q337" s="350"/>
      <c r="R337" s="350"/>
      <c r="S337" s="350"/>
      <c r="T337" s="350"/>
      <c r="U337" s="350"/>
      <c r="V337" s="350"/>
      <c r="W337" s="350"/>
      <c r="X337" s="350"/>
      <c r="Y337" s="350"/>
      <c r="Z337" s="350"/>
      <c r="AA337" s="350"/>
      <c r="AB337" s="350"/>
      <c r="AC337" s="350"/>
    </row>
    <row r="338">
      <c r="A338" s="350"/>
      <c r="B338" s="350"/>
      <c r="C338" s="350"/>
      <c r="D338" s="350"/>
      <c r="E338" s="350"/>
      <c r="F338" s="350"/>
      <c r="G338" s="350"/>
      <c r="H338" s="350"/>
      <c r="I338" s="350"/>
      <c r="J338" s="452"/>
      <c r="K338" s="350"/>
      <c r="L338" s="350"/>
      <c r="M338" s="350"/>
      <c r="N338" s="350"/>
      <c r="O338" s="350"/>
      <c r="P338" s="350"/>
      <c r="Q338" s="350"/>
      <c r="R338" s="350"/>
      <c r="S338" s="350"/>
      <c r="T338" s="350"/>
      <c r="U338" s="350"/>
      <c r="V338" s="350"/>
      <c r="W338" s="350"/>
      <c r="X338" s="350"/>
      <c r="Y338" s="350"/>
      <c r="Z338" s="350"/>
      <c r="AA338" s="350"/>
      <c r="AB338" s="350"/>
      <c r="AC338" s="350"/>
    </row>
    <row r="339">
      <c r="A339" s="350"/>
      <c r="B339" s="350"/>
      <c r="C339" s="350"/>
      <c r="D339" s="350"/>
      <c r="E339" s="350"/>
      <c r="F339" s="350"/>
      <c r="G339" s="350"/>
      <c r="H339" s="350"/>
      <c r="I339" s="350"/>
      <c r="J339" s="452"/>
      <c r="K339" s="350"/>
      <c r="L339" s="350"/>
      <c r="M339" s="350"/>
      <c r="N339" s="350"/>
      <c r="O339" s="350"/>
      <c r="P339" s="350"/>
      <c r="Q339" s="350"/>
      <c r="R339" s="350"/>
      <c r="S339" s="350"/>
      <c r="T339" s="350"/>
      <c r="U339" s="350"/>
      <c r="V339" s="350"/>
      <c r="W339" s="350"/>
      <c r="X339" s="350"/>
      <c r="Y339" s="350"/>
      <c r="Z339" s="350"/>
      <c r="AA339" s="350"/>
      <c r="AB339" s="350"/>
      <c r="AC339" s="350"/>
    </row>
    <row r="340">
      <c r="A340" s="350"/>
      <c r="B340" s="350"/>
      <c r="C340" s="350"/>
      <c r="D340" s="350"/>
      <c r="E340" s="350"/>
      <c r="F340" s="350"/>
      <c r="G340" s="350"/>
      <c r="H340" s="350"/>
      <c r="I340" s="350"/>
      <c r="J340" s="452"/>
      <c r="K340" s="350"/>
      <c r="L340" s="350"/>
      <c r="M340" s="350"/>
      <c r="N340" s="350"/>
      <c r="O340" s="350"/>
      <c r="P340" s="350"/>
      <c r="Q340" s="350"/>
      <c r="R340" s="350"/>
      <c r="S340" s="350"/>
      <c r="T340" s="350"/>
      <c r="U340" s="350"/>
      <c r="V340" s="350"/>
      <c r="W340" s="350"/>
      <c r="X340" s="350"/>
      <c r="Y340" s="350"/>
      <c r="Z340" s="350"/>
      <c r="AA340" s="350"/>
      <c r="AB340" s="350"/>
      <c r="AC340" s="350"/>
    </row>
    <row r="341">
      <c r="A341" s="350"/>
      <c r="B341" s="350"/>
      <c r="C341" s="350"/>
      <c r="D341" s="350"/>
      <c r="E341" s="350"/>
      <c r="F341" s="350"/>
      <c r="G341" s="350"/>
      <c r="H341" s="350"/>
      <c r="I341" s="350"/>
      <c r="J341" s="452"/>
      <c r="K341" s="350"/>
      <c r="L341" s="350"/>
      <c r="M341" s="350"/>
      <c r="N341" s="350"/>
      <c r="O341" s="350"/>
      <c r="P341" s="350"/>
      <c r="Q341" s="350"/>
      <c r="R341" s="350"/>
      <c r="S341" s="350"/>
      <c r="T341" s="350"/>
      <c r="U341" s="350"/>
      <c r="V341" s="350"/>
      <c r="W341" s="350"/>
      <c r="X341" s="350"/>
      <c r="Y341" s="350"/>
      <c r="Z341" s="350"/>
      <c r="AA341" s="350"/>
      <c r="AB341" s="350"/>
      <c r="AC341" s="350"/>
    </row>
    <row r="342">
      <c r="A342" s="350"/>
      <c r="B342" s="350"/>
      <c r="C342" s="350"/>
      <c r="D342" s="350"/>
      <c r="E342" s="350"/>
      <c r="F342" s="350"/>
      <c r="G342" s="350"/>
      <c r="H342" s="350"/>
      <c r="I342" s="350"/>
      <c r="J342" s="452"/>
      <c r="K342" s="350"/>
      <c r="L342" s="350"/>
      <c r="M342" s="350"/>
      <c r="N342" s="350"/>
      <c r="O342" s="350"/>
      <c r="P342" s="350"/>
      <c r="Q342" s="350"/>
      <c r="R342" s="350"/>
      <c r="S342" s="350"/>
      <c r="T342" s="350"/>
      <c r="U342" s="350"/>
      <c r="V342" s="350"/>
      <c r="W342" s="350"/>
      <c r="X342" s="350"/>
      <c r="Y342" s="350"/>
      <c r="Z342" s="350"/>
      <c r="AA342" s="350"/>
      <c r="AB342" s="350"/>
      <c r="AC342" s="350"/>
    </row>
    <row r="343">
      <c r="A343" s="350"/>
      <c r="B343" s="350"/>
      <c r="C343" s="350"/>
      <c r="D343" s="350"/>
      <c r="E343" s="350"/>
      <c r="F343" s="350"/>
      <c r="G343" s="350"/>
      <c r="H343" s="350"/>
      <c r="I343" s="350"/>
      <c r="J343" s="452"/>
      <c r="K343" s="350"/>
      <c r="L343" s="350"/>
      <c r="M343" s="350"/>
      <c r="N343" s="350"/>
      <c r="O343" s="350"/>
      <c r="P343" s="350"/>
      <c r="Q343" s="350"/>
      <c r="R343" s="350"/>
      <c r="S343" s="350"/>
      <c r="T343" s="350"/>
      <c r="U343" s="350"/>
      <c r="V343" s="350"/>
      <c r="W343" s="350"/>
      <c r="X343" s="350"/>
      <c r="Y343" s="350"/>
      <c r="Z343" s="350"/>
      <c r="AA343" s="350"/>
      <c r="AB343" s="350"/>
      <c r="AC343" s="350"/>
    </row>
    <row r="344">
      <c r="A344" s="350"/>
      <c r="B344" s="350"/>
      <c r="C344" s="350"/>
      <c r="D344" s="350"/>
      <c r="E344" s="350"/>
      <c r="F344" s="350"/>
      <c r="G344" s="350"/>
      <c r="H344" s="350"/>
      <c r="I344" s="350"/>
      <c r="J344" s="452"/>
      <c r="K344" s="350"/>
      <c r="L344" s="350"/>
      <c r="M344" s="350"/>
      <c r="N344" s="350"/>
      <c r="O344" s="350"/>
      <c r="P344" s="350"/>
      <c r="Q344" s="350"/>
      <c r="R344" s="350"/>
      <c r="S344" s="350"/>
      <c r="T344" s="350"/>
      <c r="U344" s="350"/>
      <c r="V344" s="350"/>
      <c r="W344" s="350"/>
      <c r="X344" s="350"/>
      <c r="Y344" s="350"/>
      <c r="Z344" s="350"/>
      <c r="AA344" s="350"/>
      <c r="AB344" s="350"/>
      <c r="AC344" s="350"/>
    </row>
    <row r="345">
      <c r="A345" s="350"/>
      <c r="B345" s="350"/>
      <c r="C345" s="350"/>
      <c r="D345" s="350"/>
      <c r="E345" s="350"/>
      <c r="F345" s="350"/>
      <c r="G345" s="350"/>
      <c r="H345" s="350"/>
      <c r="I345" s="350"/>
      <c r="J345" s="452"/>
      <c r="K345" s="350"/>
      <c r="L345" s="350"/>
      <c r="M345" s="350"/>
      <c r="N345" s="350"/>
      <c r="O345" s="350"/>
      <c r="P345" s="350"/>
      <c r="Q345" s="350"/>
      <c r="R345" s="350"/>
      <c r="S345" s="350"/>
      <c r="T345" s="350"/>
      <c r="U345" s="350"/>
      <c r="V345" s="350"/>
      <c r="W345" s="350"/>
      <c r="X345" s="350"/>
      <c r="Y345" s="350"/>
      <c r="Z345" s="350"/>
      <c r="AA345" s="350"/>
      <c r="AB345" s="350"/>
      <c r="AC345" s="350"/>
    </row>
    <row r="346">
      <c r="A346" s="350"/>
      <c r="B346" s="350"/>
      <c r="C346" s="350"/>
      <c r="D346" s="350"/>
      <c r="E346" s="350"/>
      <c r="F346" s="350"/>
      <c r="G346" s="350"/>
      <c r="H346" s="350"/>
      <c r="I346" s="350"/>
      <c r="J346" s="452"/>
      <c r="K346" s="350"/>
      <c r="L346" s="350"/>
      <c r="M346" s="350"/>
      <c r="N346" s="350"/>
      <c r="O346" s="350"/>
      <c r="P346" s="350"/>
      <c r="Q346" s="350"/>
      <c r="R346" s="350"/>
      <c r="S346" s="350"/>
      <c r="T346" s="350"/>
      <c r="U346" s="350"/>
      <c r="V346" s="350"/>
      <c r="W346" s="350"/>
      <c r="X346" s="350"/>
      <c r="Y346" s="350"/>
      <c r="Z346" s="350"/>
      <c r="AA346" s="350"/>
      <c r="AB346" s="350"/>
      <c r="AC346" s="350"/>
    </row>
    <row r="347">
      <c r="A347" s="350"/>
      <c r="B347" s="350"/>
      <c r="C347" s="350"/>
      <c r="D347" s="350"/>
      <c r="E347" s="350"/>
      <c r="F347" s="350"/>
      <c r="G347" s="350"/>
      <c r="H347" s="350"/>
      <c r="I347" s="350"/>
      <c r="J347" s="452"/>
      <c r="K347" s="350"/>
      <c r="L347" s="350"/>
      <c r="M347" s="350"/>
      <c r="N347" s="350"/>
      <c r="O347" s="350"/>
      <c r="P347" s="350"/>
      <c r="Q347" s="350"/>
      <c r="R347" s="350"/>
      <c r="S347" s="350"/>
      <c r="T347" s="350"/>
      <c r="U347" s="350"/>
      <c r="V347" s="350"/>
      <c r="W347" s="350"/>
      <c r="X347" s="350"/>
      <c r="Y347" s="350"/>
      <c r="Z347" s="350"/>
      <c r="AA347" s="350"/>
      <c r="AB347" s="350"/>
      <c r="AC347" s="350"/>
    </row>
    <row r="348">
      <c r="A348" s="350"/>
      <c r="B348" s="350"/>
      <c r="C348" s="350"/>
      <c r="D348" s="350"/>
      <c r="E348" s="350"/>
      <c r="F348" s="350"/>
      <c r="G348" s="350"/>
      <c r="H348" s="350"/>
      <c r="I348" s="350"/>
      <c r="J348" s="452"/>
      <c r="K348" s="350"/>
      <c r="L348" s="350"/>
      <c r="M348" s="350"/>
      <c r="N348" s="350"/>
      <c r="O348" s="350"/>
      <c r="P348" s="350"/>
      <c r="Q348" s="350"/>
      <c r="R348" s="350"/>
      <c r="S348" s="350"/>
      <c r="T348" s="350"/>
      <c r="U348" s="350"/>
      <c r="V348" s="350"/>
      <c r="W348" s="350"/>
      <c r="X348" s="350"/>
      <c r="Y348" s="350"/>
      <c r="Z348" s="350"/>
      <c r="AA348" s="350"/>
      <c r="AB348" s="350"/>
      <c r="AC348" s="350"/>
    </row>
    <row r="349">
      <c r="A349" s="350"/>
      <c r="B349" s="350"/>
      <c r="C349" s="350"/>
      <c r="D349" s="350"/>
      <c r="E349" s="350"/>
      <c r="F349" s="350"/>
      <c r="G349" s="350"/>
      <c r="H349" s="350"/>
      <c r="I349" s="350"/>
      <c r="J349" s="452"/>
      <c r="K349" s="350"/>
      <c r="L349" s="350"/>
      <c r="M349" s="350"/>
      <c r="N349" s="350"/>
      <c r="O349" s="350"/>
      <c r="P349" s="350"/>
      <c r="Q349" s="350"/>
      <c r="R349" s="350"/>
      <c r="S349" s="350"/>
      <c r="T349" s="350"/>
      <c r="U349" s="350"/>
      <c r="V349" s="350"/>
      <c r="W349" s="350"/>
      <c r="X349" s="350"/>
      <c r="Y349" s="350"/>
      <c r="Z349" s="350"/>
      <c r="AA349" s="350"/>
      <c r="AB349" s="350"/>
      <c r="AC349" s="350"/>
    </row>
    <row r="350">
      <c r="A350" s="350"/>
      <c r="B350" s="350"/>
      <c r="C350" s="350"/>
      <c r="D350" s="350"/>
      <c r="E350" s="350"/>
      <c r="F350" s="350"/>
      <c r="G350" s="350"/>
      <c r="H350" s="350"/>
      <c r="I350" s="350"/>
      <c r="J350" s="452"/>
      <c r="K350" s="350"/>
      <c r="L350" s="350"/>
      <c r="M350" s="350"/>
      <c r="N350" s="350"/>
      <c r="O350" s="350"/>
      <c r="P350" s="350"/>
      <c r="Q350" s="350"/>
      <c r="R350" s="350"/>
      <c r="S350" s="350"/>
      <c r="T350" s="350"/>
      <c r="U350" s="350"/>
      <c r="V350" s="350"/>
      <c r="W350" s="350"/>
      <c r="X350" s="350"/>
      <c r="Y350" s="350"/>
      <c r="Z350" s="350"/>
      <c r="AA350" s="350"/>
      <c r="AB350" s="350"/>
      <c r="AC350" s="350"/>
    </row>
    <row r="351">
      <c r="A351" s="350"/>
      <c r="B351" s="350"/>
      <c r="C351" s="350"/>
      <c r="D351" s="350"/>
      <c r="E351" s="350"/>
      <c r="F351" s="350"/>
      <c r="G351" s="350"/>
      <c r="H351" s="350"/>
      <c r="I351" s="350"/>
      <c r="J351" s="452"/>
      <c r="K351" s="350"/>
      <c r="L351" s="350"/>
      <c r="M351" s="350"/>
      <c r="N351" s="350"/>
      <c r="O351" s="350"/>
      <c r="P351" s="350"/>
      <c r="Q351" s="350"/>
      <c r="R351" s="350"/>
      <c r="S351" s="350"/>
      <c r="T351" s="350"/>
      <c r="U351" s="350"/>
      <c r="V351" s="350"/>
      <c r="W351" s="350"/>
      <c r="X351" s="350"/>
      <c r="Y351" s="350"/>
      <c r="Z351" s="350"/>
      <c r="AA351" s="350"/>
      <c r="AB351" s="350"/>
      <c r="AC351" s="350"/>
    </row>
    <row r="352">
      <c r="A352" s="350"/>
      <c r="B352" s="350"/>
      <c r="C352" s="350"/>
      <c r="D352" s="350"/>
      <c r="E352" s="350"/>
      <c r="F352" s="350"/>
      <c r="G352" s="350"/>
      <c r="H352" s="350"/>
      <c r="I352" s="350"/>
      <c r="J352" s="452"/>
      <c r="K352" s="350"/>
      <c r="L352" s="350"/>
      <c r="M352" s="350"/>
      <c r="N352" s="350"/>
      <c r="O352" s="350"/>
      <c r="P352" s="350"/>
      <c r="Q352" s="350"/>
      <c r="R352" s="350"/>
      <c r="S352" s="350"/>
      <c r="T352" s="350"/>
      <c r="U352" s="350"/>
      <c r="V352" s="350"/>
      <c r="W352" s="350"/>
      <c r="X352" s="350"/>
      <c r="Y352" s="350"/>
      <c r="Z352" s="350"/>
      <c r="AA352" s="350"/>
      <c r="AB352" s="350"/>
      <c r="AC352" s="350"/>
    </row>
    <row r="353">
      <c r="A353" s="350"/>
      <c r="B353" s="350"/>
      <c r="C353" s="350"/>
      <c r="D353" s="350"/>
      <c r="E353" s="350"/>
      <c r="F353" s="350"/>
      <c r="G353" s="350"/>
      <c r="H353" s="350"/>
      <c r="I353" s="350"/>
      <c r="J353" s="452"/>
      <c r="K353" s="350"/>
      <c r="L353" s="350"/>
      <c r="M353" s="350"/>
      <c r="N353" s="350"/>
      <c r="O353" s="350"/>
      <c r="P353" s="350"/>
      <c r="Q353" s="350"/>
      <c r="R353" s="350"/>
      <c r="S353" s="350"/>
      <c r="T353" s="350"/>
      <c r="U353" s="350"/>
      <c r="V353" s="350"/>
      <c r="W353" s="350"/>
      <c r="X353" s="350"/>
      <c r="Y353" s="350"/>
      <c r="Z353" s="350"/>
      <c r="AA353" s="350"/>
      <c r="AB353" s="350"/>
      <c r="AC353" s="350"/>
    </row>
    <row r="354">
      <c r="A354" s="350"/>
      <c r="B354" s="350"/>
      <c r="C354" s="350"/>
      <c r="D354" s="350"/>
      <c r="E354" s="350"/>
      <c r="F354" s="350"/>
      <c r="G354" s="350"/>
      <c r="H354" s="350"/>
      <c r="I354" s="350"/>
      <c r="J354" s="452"/>
      <c r="K354" s="350"/>
      <c r="L354" s="350"/>
      <c r="M354" s="350"/>
      <c r="N354" s="350"/>
      <c r="O354" s="350"/>
      <c r="P354" s="350"/>
      <c r="Q354" s="350"/>
      <c r="R354" s="350"/>
      <c r="S354" s="350"/>
      <c r="T354" s="350"/>
      <c r="U354" s="350"/>
      <c r="V354" s="350"/>
      <c r="W354" s="350"/>
      <c r="X354" s="350"/>
      <c r="Y354" s="350"/>
      <c r="Z354" s="350"/>
      <c r="AA354" s="350"/>
      <c r="AB354" s="350"/>
      <c r="AC354" s="350"/>
    </row>
    <row r="355">
      <c r="A355" s="350"/>
      <c r="B355" s="350"/>
      <c r="C355" s="350"/>
      <c r="D355" s="350"/>
      <c r="E355" s="350"/>
      <c r="F355" s="350"/>
      <c r="G355" s="350"/>
      <c r="H355" s="350"/>
      <c r="I355" s="350"/>
      <c r="J355" s="452"/>
      <c r="K355" s="350"/>
      <c r="L355" s="350"/>
      <c r="M355" s="350"/>
      <c r="N355" s="350"/>
      <c r="O355" s="350"/>
      <c r="P355" s="350"/>
      <c r="Q355" s="350"/>
      <c r="R355" s="350"/>
      <c r="S355" s="350"/>
      <c r="T355" s="350"/>
      <c r="U355" s="350"/>
      <c r="V355" s="350"/>
      <c r="W355" s="350"/>
      <c r="X355" s="350"/>
      <c r="Y355" s="350"/>
      <c r="Z355" s="350"/>
      <c r="AA355" s="350"/>
      <c r="AB355" s="350"/>
      <c r="AC355" s="350"/>
    </row>
    <row r="356">
      <c r="A356" s="350"/>
      <c r="B356" s="350"/>
      <c r="C356" s="350"/>
      <c r="D356" s="350"/>
      <c r="E356" s="350"/>
      <c r="F356" s="350"/>
      <c r="G356" s="350"/>
      <c r="H356" s="350"/>
      <c r="I356" s="350"/>
      <c r="J356" s="452"/>
      <c r="K356" s="350"/>
      <c r="L356" s="350"/>
      <c r="M356" s="350"/>
      <c r="N356" s="350"/>
      <c r="O356" s="350"/>
      <c r="P356" s="350"/>
      <c r="Q356" s="350"/>
      <c r="R356" s="350"/>
      <c r="S356" s="350"/>
      <c r="T356" s="350"/>
      <c r="U356" s="350"/>
      <c r="V356" s="350"/>
      <c r="W356" s="350"/>
      <c r="X356" s="350"/>
      <c r="Y356" s="350"/>
      <c r="Z356" s="350"/>
      <c r="AA356" s="350"/>
      <c r="AB356" s="350"/>
      <c r="AC356" s="350"/>
    </row>
    <row r="357">
      <c r="A357" s="350"/>
      <c r="B357" s="350"/>
      <c r="C357" s="350"/>
      <c r="D357" s="350"/>
      <c r="E357" s="350"/>
      <c r="F357" s="350"/>
      <c r="G357" s="350"/>
      <c r="H357" s="350"/>
      <c r="I357" s="350"/>
      <c r="J357" s="452"/>
      <c r="K357" s="350"/>
      <c r="L357" s="350"/>
      <c r="M357" s="350"/>
      <c r="N357" s="350"/>
      <c r="O357" s="350"/>
      <c r="P357" s="350"/>
      <c r="Q357" s="350"/>
      <c r="R357" s="350"/>
      <c r="S357" s="350"/>
      <c r="T357" s="350"/>
      <c r="U357" s="350"/>
      <c r="V357" s="350"/>
      <c r="W357" s="350"/>
      <c r="X357" s="350"/>
      <c r="Y357" s="350"/>
      <c r="Z357" s="350"/>
      <c r="AA357" s="350"/>
      <c r="AB357" s="350"/>
      <c r="AC357" s="350"/>
    </row>
    <row r="358">
      <c r="A358" s="350"/>
      <c r="B358" s="350"/>
      <c r="C358" s="350"/>
      <c r="D358" s="350"/>
      <c r="E358" s="350"/>
      <c r="F358" s="350"/>
      <c r="G358" s="350"/>
      <c r="H358" s="350"/>
      <c r="I358" s="350"/>
      <c r="J358" s="452"/>
      <c r="K358" s="350"/>
      <c r="L358" s="350"/>
      <c r="M358" s="350"/>
      <c r="N358" s="350"/>
      <c r="O358" s="350"/>
      <c r="P358" s="350"/>
      <c r="Q358" s="350"/>
      <c r="R358" s="350"/>
      <c r="S358" s="350"/>
      <c r="T358" s="350"/>
      <c r="U358" s="350"/>
      <c r="V358" s="350"/>
      <c r="W358" s="350"/>
      <c r="X358" s="350"/>
      <c r="Y358" s="350"/>
      <c r="Z358" s="350"/>
      <c r="AA358" s="350"/>
      <c r="AB358" s="350"/>
      <c r="AC358" s="350"/>
    </row>
    <row r="359">
      <c r="A359" s="350"/>
      <c r="B359" s="350"/>
      <c r="C359" s="350"/>
      <c r="D359" s="350"/>
      <c r="E359" s="350"/>
      <c r="F359" s="350"/>
      <c r="G359" s="350"/>
      <c r="H359" s="350"/>
      <c r="I359" s="350"/>
      <c r="J359" s="452"/>
      <c r="K359" s="350"/>
      <c r="L359" s="350"/>
      <c r="M359" s="350"/>
      <c r="N359" s="350"/>
      <c r="O359" s="350"/>
      <c r="P359" s="350"/>
      <c r="Q359" s="350"/>
      <c r="R359" s="350"/>
      <c r="S359" s="350"/>
      <c r="T359" s="350"/>
      <c r="U359" s="350"/>
      <c r="V359" s="350"/>
      <c r="W359" s="350"/>
      <c r="X359" s="350"/>
      <c r="Y359" s="350"/>
      <c r="Z359" s="350"/>
      <c r="AA359" s="350"/>
      <c r="AB359" s="350"/>
      <c r="AC359" s="350"/>
    </row>
    <row r="360">
      <c r="A360" s="350"/>
      <c r="B360" s="350"/>
      <c r="C360" s="350"/>
      <c r="D360" s="350"/>
      <c r="E360" s="350"/>
      <c r="F360" s="350"/>
      <c r="G360" s="350"/>
      <c r="H360" s="350"/>
      <c r="I360" s="350"/>
      <c r="J360" s="452"/>
      <c r="K360" s="350"/>
      <c r="L360" s="350"/>
      <c r="M360" s="350"/>
      <c r="N360" s="350"/>
      <c r="O360" s="350"/>
      <c r="P360" s="350"/>
      <c r="Q360" s="350"/>
      <c r="R360" s="350"/>
      <c r="S360" s="350"/>
      <c r="T360" s="350"/>
      <c r="U360" s="350"/>
      <c r="V360" s="350"/>
      <c r="W360" s="350"/>
      <c r="X360" s="350"/>
      <c r="Y360" s="350"/>
      <c r="Z360" s="350"/>
      <c r="AA360" s="350"/>
      <c r="AB360" s="350"/>
      <c r="AC360" s="350"/>
    </row>
    <row r="361">
      <c r="A361" s="350"/>
      <c r="B361" s="350"/>
      <c r="C361" s="350"/>
      <c r="D361" s="350"/>
      <c r="E361" s="350"/>
      <c r="F361" s="350"/>
      <c r="G361" s="350"/>
      <c r="H361" s="350"/>
      <c r="I361" s="350"/>
      <c r="J361" s="452"/>
      <c r="K361" s="350"/>
      <c r="L361" s="350"/>
      <c r="M361" s="350"/>
      <c r="N361" s="350"/>
      <c r="O361" s="350"/>
      <c r="P361" s="350"/>
      <c r="Q361" s="350"/>
      <c r="R361" s="350"/>
      <c r="S361" s="350"/>
      <c r="T361" s="350"/>
      <c r="U361" s="350"/>
      <c r="V361" s="350"/>
      <c r="W361" s="350"/>
      <c r="X361" s="350"/>
      <c r="Y361" s="350"/>
      <c r="Z361" s="350"/>
      <c r="AA361" s="350"/>
      <c r="AB361" s="350"/>
      <c r="AC361" s="350"/>
    </row>
    <row r="362">
      <c r="A362" s="350"/>
      <c r="B362" s="350"/>
      <c r="C362" s="350"/>
      <c r="D362" s="350"/>
      <c r="E362" s="350"/>
      <c r="F362" s="350"/>
      <c r="G362" s="350"/>
      <c r="H362" s="350"/>
      <c r="I362" s="350"/>
      <c r="J362" s="452"/>
      <c r="K362" s="350"/>
      <c r="L362" s="350"/>
      <c r="M362" s="350"/>
      <c r="N362" s="350"/>
      <c r="O362" s="350"/>
      <c r="P362" s="350"/>
      <c r="Q362" s="350"/>
      <c r="R362" s="350"/>
      <c r="S362" s="350"/>
      <c r="T362" s="350"/>
      <c r="U362" s="350"/>
      <c r="V362" s="350"/>
      <c r="W362" s="350"/>
      <c r="X362" s="350"/>
      <c r="Y362" s="350"/>
      <c r="Z362" s="350"/>
      <c r="AA362" s="350"/>
      <c r="AB362" s="350"/>
      <c r="AC362" s="350"/>
    </row>
    <row r="363">
      <c r="A363" s="350"/>
      <c r="B363" s="350"/>
      <c r="C363" s="350"/>
      <c r="D363" s="350"/>
      <c r="E363" s="350"/>
      <c r="F363" s="350"/>
      <c r="G363" s="350"/>
      <c r="H363" s="350"/>
      <c r="I363" s="350"/>
      <c r="J363" s="452"/>
      <c r="K363" s="350"/>
      <c r="L363" s="350"/>
      <c r="M363" s="350"/>
      <c r="N363" s="350"/>
      <c r="O363" s="350"/>
      <c r="P363" s="350"/>
      <c r="Q363" s="350"/>
      <c r="R363" s="350"/>
      <c r="S363" s="350"/>
      <c r="T363" s="350"/>
      <c r="U363" s="350"/>
      <c r="V363" s="350"/>
      <c r="W363" s="350"/>
      <c r="X363" s="350"/>
      <c r="Y363" s="350"/>
      <c r="Z363" s="350"/>
      <c r="AA363" s="350"/>
      <c r="AB363" s="350"/>
      <c r="AC363" s="350"/>
    </row>
    <row r="364">
      <c r="A364" s="350"/>
      <c r="B364" s="350"/>
      <c r="C364" s="350"/>
      <c r="D364" s="350"/>
      <c r="E364" s="350"/>
      <c r="F364" s="350"/>
      <c r="G364" s="350"/>
      <c r="H364" s="350"/>
      <c r="I364" s="350"/>
      <c r="J364" s="452"/>
      <c r="K364" s="350"/>
      <c r="L364" s="350"/>
      <c r="M364" s="350"/>
      <c r="N364" s="350"/>
      <c r="O364" s="350"/>
      <c r="P364" s="350"/>
      <c r="Q364" s="350"/>
      <c r="R364" s="350"/>
      <c r="S364" s="350"/>
      <c r="T364" s="350"/>
      <c r="U364" s="350"/>
      <c r="V364" s="350"/>
      <c r="W364" s="350"/>
      <c r="X364" s="350"/>
      <c r="Y364" s="350"/>
      <c r="Z364" s="350"/>
      <c r="AA364" s="350"/>
      <c r="AB364" s="350"/>
      <c r="AC364" s="350"/>
    </row>
    <row r="365">
      <c r="A365" s="350"/>
      <c r="B365" s="350"/>
      <c r="C365" s="350"/>
      <c r="D365" s="350"/>
      <c r="E365" s="350"/>
      <c r="F365" s="350"/>
      <c r="G365" s="350"/>
      <c r="H365" s="350"/>
      <c r="I365" s="350"/>
      <c r="J365" s="452"/>
      <c r="K365" s="350"/>
      <c r="L365" s="350"/>
      <c r="M365" s="350"/>
      <c r="N365" s="350"/>
      <c r="O365" s="350"/>
      <c r="P365" s="350"/>
      <c r="Q365" s="350"/>
      <c r="R365" s="350"/>
      <c r="S365" s="350"/>
      <c r="T365" s="350"/>
      <c r="U365" s="350"/>
      <c r="V365" s="350"/>
      <c r="W365" s="350"/>
      <c r="X365" s="350"/>
      <c r="Y365" s="350"/>
      <c r="Z365" s="350"/>
      <c r="AA365" s="350"/>
      <c r="AB365" s="350"/>
      <c r="AC365" s="350"/>
    </row>
    <row r="366">
      <c r="A366" s="350"/>
      <c r="B366" s="350"/>
      <c r="C366" s="350"/>
      <c r="D366" s="350"/>
      <c r="E366" s="350"/>
      <c r="F366" s="350"/>
      <c r="G366" s="350"/>
      <c r="H366" s="350"/>
      <c r="I366" s="350"/>
      <c r="J366" s="452"/>
      <c r="K366" s="350"/>
      <c r="L366" s="350"/>
      <c r="M366" s="350"/>
      <c r="N366" s="350"/>
      <c r="O366" s="350"/>
      <c r="P366" s="350"/>
      <c r="Q366" s="350"/>
      <c r="R366" s="350"/>
      <c r="S366" s="350"/>
      <c r="T366" s="350"/>
      <c r="U366" s="350"/>
      <c r="V366" s="350"/>
      <c r="W366" s="350"/>
      <c r="X366" s="350"/>
      <c r="Y366" s="350"/>
      <c r="Z366" s="350"/>
      <c r="AA366" s="350"/>
      <c r="AB366" s="350"/>
      <c r="AC366" s="350"/>
    </row>
    <row r="367">
      <c r="A367" s="350"/>
      <c r="B367" s="350"/>
      <c r="C367" s="350"/>
      <c r="D367" s="350"/>
      <c r="E367" s="350"/>
      <c r="F367" s="350"/>
      <c r="G367" s="350"/>
      <c r="H367" s="350"/>
      <c r="I367" s="350"/>
      <c r="J367" s="452"/>
      <c r="K367" s="350"/>
      <c r="L367" s="350"/>
      <c r="M367" s="350"/>
      <c r="N367" s="350"/>
      <c r="O367" s="350"/>
      <c r="P367" s="350"/>
      <c r="Q367" s="350"/>
      <c r="R367" s="350"/>
      <c r="S367" s="350"/>
      <c r="T367" s="350"/>
      <c r="U367" s="350"/>
      <c r="V367" s="350"/>
      <c r="W367" s="350"/>
      <c r="X367" s="350"/>
      <c r="Y367" s="350"/>
      <c r="Z367" s="350"/>
      <c r="AA367" s="350"/>
      <c r="AB367" s="350"/>
      <c r="AC367" s="350"/>
    </row>
    <row r="368">
      <c r="A368" s="350"/>
      <c r="B368" s="350"/>
      <c r="C368" s="350"/>
      <c r="D368" s="350"/>
      <c r="E368" s="350"/>
      <c r="F368" s="350"/>
      <c r="G368" s="350"/>
      <c r="H368" s="350"/>
      <c r="I368" s="350"/>
      <c r="J368" s="452"/>
      <c r="K368" s="350"/>
      <c r="L368" s="350"/>
      <c r="M368" s="350"/>
      <c r="N368" s="350"/>
      <c r="O368" s="350"/>
      <c r="P368" s="350"/>
      <c r="Q368" s="350"/>
      <c r="R368" s="350"/>
      <c r="S368" s="350"/>
      <c r="T368" s="350"/>
      <c r="U368" s="350"/>
      <c r="V368" s="350"/>
      <c r="W368" s="350"/>
      <c r="X368" s="350"/>
      <c r="Y368" s="350"/>
      <c r="Z368" s="350"/>
      <c r="AA368" s="350"/>
      <c r="AB368" s="350"/>
      <c r="AC368" s="350"/>
    </row>
    <row r="369">
      <c r="A369" s="350"/>
      <c r="B369" s="350"/>
      <c r="C369" s="350"/>
      <c r="D369" s="350"/>
      <c r="E369" s="350"/>
      <c r="F369" s="350"/>
      <c r="G369" s="350"/>
      <c r="H369" s="350"/>
      <c r="I369" s="350"/>
      <c r="J369" s="452"/>
      <c r="K369" s="350"/>
      <c r="L369" s="350"/>
      <c r="M369" s="350"/>
      <c r="N369" s="350"/>
      <c r="O369" s="350"/>
      <c r="P369" s="350"/>
      <c r="Q369" s="350"/>
      <c r="R369" s="350"/>
      <c r="S369" s="350"/>
      <c r="T369" s="350"/>
      <c r="U369" s="350"/>
      <c r="V369" s="350"/>
      <c r="W369" s="350"/>
      <c r="X369" s="350"/>
      <c r="Y369" s="350"/>
      <c r="Z369" s="350"/>
      <c r="AA369" s="350"/>
      <c r="AB369" s="350"/>
      <c r="AC369" s="350"/>
    </row>
    <row r="370">
      <c r="A370" s="350"/>
      <c r="B370" s="350"/>
      <c r="C370" s="350"/>
      <c r="D370" s="350"/>
      <c r="E370" s="350"/>
      <c r="F370" s="350"/>
      <c r="G370" s="350"/>
      <c r="H370" s="350"/>
      <c r="I370" s="350"/>
      <c r="J370" s="452"/>
      <c r="K370" s="350"/>
      <c r="L370" s="350"/>
      <c r="M370" s="350"/>
      <c r="N370" s="350"/>
      <c r="O370" s="350"/>
      <c r="P370" s="350"/>
      <c r="Q370" s="350"/>
      <c r="R370" s="350"/>
      <c r="S370" s="350"/>
      <c r="T370" s="350"/>
      <c r="U370" s="350"/>
      <c r="V370" s="350"/>
      <c r="W370" s="350"/>
      <c r="X370" s="350"/>
      <c r="Y370" s="350"/>
      <c r="Z370" s="350"/>
      <c r="AA370" s="350"/>
      <c r="AB370" s="350"/>
      <c r="AC370" s="350"/>
    </row>
    <row r="371">
      <c r="A371" s="350"/>
      <c r="B371" s="350"/>
      <c r="C371" s="350"/>
      <c r="D371" s="350"/>
      <c r="E371" s="350"/>
      <c r="F371" s="350"/>
      <c r="G371" s="350"/>
      <c r="H371" s="350"/>
      <c r="I371" s="350"/>
      <c r="J371" s="452"/>
      <c r="K371" s="350"/>
      <c r="L371" s="350"/>
      <c r="M371" s="350"/>
      <c r="N371" s="350"/>
      <c r="O371" s="350"/>
      <c r="P371" s="350"/>
      <c r="Q371" s="350"/>
      <c r="R371" s="350"/>
      <c r="S371" s="350"/>
      <c r="T371" s="350"/>
      <c r="U371" s="350"/>
      <c r="V371" s="350"/>
      <c r="W371" s="350"/>
      <c r="X371" s="350"/>
      <c r="Y371" s="350"/>
      <c r="Z371" s="350"/>
      <c r="AA371" s="350"/>
      <c r="AB371" s="350"/>
      <c r="AC371" s="350"/>
    </row>
    <row r="372">
      <c r="A372" s="350"/>
      <c r="B372" s="350"/>
      <c r="C372" s="350"/>
      <c r="D372" s="350"/>
      <c r="E372" s="350"/>
      <c r="F372" s="350"/>
      <c r="G372" s="350"/>
      <c r="H372" s="350"/>
      <c r="I372" s="350"/>
      <c r="J372" s="452"/>
      <c r="K372" s="350"/>
      <c r="L372" s="350"/>
      <c r="M372" s="350"/>
      <c r="N372" s="350"/>
      <c r="O372" s="350"/>
      <c r="P372" s="350"/>
      <c r="Q372" s="350"/>
      <c r="R372" s="350"/>
      <c r="S372" s="350"/>
      <c r="T372" s="350"/>
      <c r="U372" s="350"/>
      <c r="V372" s="350"/>
      <c r="W372" s="350"/>
      <c r="X372" s="350"/>
      <c r="Y372" s="350"/>
      <c r="Z372" s="350"/>
      <c r="AA372" s="350"/>
      <c r="AB372" s="350"/>
      <c r="AC372" s="350"/>
    </row>
    <row r="373">
      <c r="A373" s="350"/>
      <c r="B373" s="350"/>
      <c r="C373" s="350"/>
      <c r="D373" s="350"/>
      <c r="E373" s="350"/>
      <c r="F373" s="350"/>
      <c r="G373" s="350"/>
      <c r="H373" s="350"/>
      <c r="I373" s="350"/>
      <c r="J373" s="452"/>
      <c r="K373" s="350"/>
      <c r="L373" s="350"/>
      <c r="M373" s="350"/>
      <c r="N373" s="350"/>
      <c r="O373" s="350"/>
      <c r="P373" s="350"/>
      <c r="Q373" s="350"/>
      <c r="R373" s="350"/>
      <c r="S373" s="350"/>
      <c r="T373" s="350"/>
      <c r="U373" s="350"/>
      <c r="V373" s="350"/>
      <c r="W373" s="350"/>
      <c r="X373" s="350"/>
      <c r="Y373" s="350"/>
      <c r="Z373" s="350"/>
      <c r="AA373" s="350"/>
      <c r="AB373" s="350"/>
      <c r="AC373" s="350"/>
    </row>
    <row r="374">
      <c r="A374" s="350"/>
      <c r="B374" s="350"/>
      <c r="C374" s="350"/>
      <c r="D374" s="350"/>
      <c r="E374" s="350"/>
      <c r="F374" s="350"/>
      <c r="G374" s="350"/>
      <c r="H374" s="350"/>
      <c r="I374" s="350"/>
      <c r="J374" s="452"/>
      <c r="K374" s="350"/>
      <c r="L374" s="350"/>
      <c r="M374" s="350"/>
      <c r="N374" s="350"/>
      <c r="O374" s="350"/>
      <c r="P374" s="350"/>
      <c r="Q374" s="350"/>
      <c r="R374" s="350"/>
      <c r="S374" s="350"/>
      <c r="T374" s="350"/>
      <c r="U374" s="350"/>
      <c r="V374" s="350"/>
      <c r="W374" s="350"/>
      <c r="X374" s="350"/>
      <c r="Y374" s="350"/>
      <c r="Z374" s="350"/>
      <c r="AA374" s="350"/>
      <c r="AB374" s="350"/>
      <c r="AC374" s="350"/>
    </row>
    <row r="375">
      <c r="A375" s="350"/>
      <c r="B375" s="350"/>
      <c r="C375" s="350"/>
      <c r="D375" s="350"/>
      <c r="E375" s="350"/>
      <c r="F375" s="350"/>
      <c r="G375" s="350"/>
      <c r="H375" s="350"/>
      <c r="I375" s="350"/>
      <c r="J375" s="452"/>
      <c r="K375" s="350"/>
      <c r="L375" s="350"/>
      <c r="M375" s="350"/>
      <c r="N375" s="350"/>
      <c r="O375" s="350"/>
      <c r="P375" s="350"/>
      <c r="Q375" s="350"/>
      <c r="R375" s="350"/>
      <c r="S375" s="350"/>
      <c r="T375" s="350"/>
      <c r="U375" s="350"/>
      <c r="V375" s="350"/>
      <c r="W375" s="350"/>
      <c r="X375" s="350"/>
      <c r="Y375" s="350"/>
      <c r="Z375" s="350"/>
      <c r="AA375" s="350"/>
      <c r="AB375" s="350"/>
      <c r="AC375" s="350"/>
    </row>
    <row r="376">
      <c r="A376" s="350"/>
      <c r="B376" s="350"/>
      <c r="C376" s="350"/>
      <c r="D376" s="350"/>
      <c r="E376" s="350"/>
      <c r="F376" s="350"/>
      <c r="G376" s="350"/>
      <c r="H376" s="350"/>
      <c r="I376" s="350"/>
      <c r="J376" s="452"/>
      <c r="K376" s="350"/>
      <c r="L376" s="350"/>
      <c r="M376" s="350"/>
      <c r="N376" s="350"/>
      <c r="O376" s="350"/>
      <c r="P376" s="350"/>
      <c r="Q376" s="350"/>
      <c r="R376" s="350"/>
      <c r="S376" s="350"/>
      <c r="T376" s="350"/>
      <c r="U376" s="350"/>
      <c r="V376" s="350"/>
      <c r="W376" s="350"/>
      <c r="X376" s="350"/>
      <c r="Y376" s="350"/>
      <c r="Z376" s="350"/>
      <c r="AA376" s="350"/>
      <c r="AB376" s="350"/>
      <c r="AC376" s="350"/>
    </row>
    <row r="377">
      <c r="A377" s="350"/>
      <c r="B377" s="350"/>
      <c r="C377" s="350"/>
      <c r="D377" s="350"/>
      <c r="E377" s="350"/>
      <c r="F377" s="350"/>
      <c r="G377" s="350"/>
      <c r="H377" s="350"/>
      <c r="I377" s="350"/>
      <c r="J377" s="452"/>
      <c r="K377" s="350"/>
      <c r="L377" s="350"/>
      <c r="M377" s="350"/>
      <c r="N377" s="350"/>
      <c r="O377" s="350"/>
      <c r="P377" s="350"/>
      <c r="Q377" s="350"/>
      <c r="R377" s="350"/>
      <c r="S377" s="350"/>
      <c r="T377" s="350"/>
      <c r="U377" s="350"/>
      <c r="V377" s="350"/>
      <c r="W377" s="350"/>
      <c r="X377" s="350"/>
      <c r="Y377" s="350"/>
      <c r="Z377" s="350"/>
      <c r="AA377" s="350"/>
      <c r="AB377" s="350"/>
      <c r="AC377" s="350"/>
    </row>
    <row r="378">
      <c r="A378" s="350"/>
      <c r="B378" s="350"/>
      <c r="C378" s="350"/>
      <c r="D378" s="350"/>
      <c r="E378" s="350"/>
      <c r="F378" s="350"/>
      <c r="G378" s="350"/>
      <c r="H378" s="350"/>
      <c r="I378" s="350"/>
      <c r="J378" s="452"/>
      <c r="K378" s="350"/>
      <c r="L378" s="350"/>
      <c r="M378" s="350"/>
      <c r="N378" s="350"/>
      <c r="O378" s="350"/>
      <c r="P378" s="350"/>
      <c r="Q378" s="350"/>
      <c r="R378" s="350"/>
      <c r="S378" s="350"/>
      <c r="T378" s="350"/>
      <c r="U378" s="350"/>
      <c r="V378" s="350"/>
      <c r="W378" s="350"/>
      <c r="X378" s="350"/>
      <c r="Y378" s="350"/>
      <c r="Z378" s="350"/>
      <c r="AA378" s="350"/>
      <c r="AB378" s="350"/>
      <c r="AC378" s="350"/>
    </row>
    <row r="379">
      <c r="A379" s="350"/>
      <c r="B379" s="350"/>
      <c r="C379" s="350"/>
      <c r="D379" s="350"/>
      <c r="E379" s="350"/>
      <c r="F379" s="350"/>
      <c r="G379" s="350"/>
      <c r="H379" s="350"/>
      <c r="I379" s="350"/>
      <c r="J379" s="452"/>
      <c r="K379" s="350"/>
      <c r="L379" s="350"/>
      <c r="M379" s="350"/>
      <c r="N379" s="350"/>
      <c r="O379" s="350"/>
      <c r="P379" s="350"/>
      <c r="Q379" s="350"/>
      <c r="R379" s="350"/>
      <c r="S379" s="350"/>
      <c r="T379" s="350"/>
      <c r="U379" s="350"/>
      <c r="V379" s="350"/>
      <c r="W379" s="350"/>
      <c r="X379" s="350"/>
      <c r="Y379" s="350"/>
      <c r="Z379" s="350"/>
      <c r="AA379" s="350"/>
      <c r="AB379" s="350"/>
      <c r="AC379" s="350"/>
    </row>
    <row r="380">
      <c r="A380" s="350"/>
      <c r="B380" s="350"/>
      <c r="C380" s="350"/>
      <c r="D380" s="350"/>
      <c r="E380" s="350"/>
      <c r="F380" s="350"/>
      <c r="G380" s="350"/>
      <c r="H380" s="350"/>
      <c r="I380" s="350"/>
      <c r="J380" s="452"/>
      <c r="K380" s="350"/>
      <c r="L380" s="350"/>
      <c r="M380" s="350"/>
      <c r="N380" s="350"/>
      <c r="O380" s="350"/>
      <c r="P380" s="350"/>
      <c r="Q380" s="350"/>
      <c r="R380" s="350"/>
      <c r="S380" s="350"/>
      <c r="T380" s="350"/>
      <c r="U380" s="350"/>
      <c r="V380" s="350"/>
      <c r="W380" s="350"/>
      <c r="X380" s="350"/>
      <c r="Y380" s="350"/>
      <c r="Z380" s="350"/>
      <c r="AA380" s="350"/>
      <c r="AB380" s="350"/>
      <c r="AC380" s="350"/>
    </row>
    <row r="381">
      <c r="A381" s="350"/>
      <c r="B381" s="350"/>
      <c r="C381" s="350"/>
      <c r="D381" s="350"/>
      <c r="E381" s="350"/>
      <c r="F381" s="350"/>
      <c r="G381" s="350"/>
      <c r="H381" s="350"/>
      <c r="I381" s="350"/>
      <c r="J381" s="452"/>
      <c r="K381" s="350"/>
      <c r="L381" s="350"/>
      <c r="M381" s="350"/>
      <c r="N381" s="350"/>
      <c r="O381" s="350"/>
      <c r="P381" s="350"/>
      <c r="Q381" s="350"/>
      <c r="R381" s="350"/>
      <c r="S381" s="350"/>
      <c r="T381" s="350"/>
      <c r="U381" s="350"/>
      <c r="V381" s="350"/>
      <c r="W381" s="350"/>
      <c r="X381" s="350"/>
      <c r="Y381" s="350"/>
      <c r="Z381" s="350"/>
      <c r="AA381" s="350"/>
      <c r="AB381" s="350"/>
      <c r="AC381" s="350"/>
    </row>
    <row r="382">
      <c r="A382" s="350"/>
      <c r="B382" s="350"/>
      <c r="C382" s="350"/>
      <c r="D382" s="350"/>
      <c r="E382" s="350"/>
      <c r="F382" s="350"/>
      <c r="G382" s="350"/>
      <c r="H382" s="350"/>
      <c r="I382" s="350"/>
      <c r="J382" s="452"/>
      <c r="K382" s="350"/>
      <c r="L382" s="350"/>
      <c r="M382" s="350"/>
      <c r="N382" s="350"/>
      <c r="O382" s="350"/>
      <c r="P382" s="350"/>
      <c r="Q382" s="350"/>
      <c r="R382" s="350"/>
      <c r="S382" s="350"/>
      <c r="T382" s="350"/>
      <c r="U382" s="350"/>
      <c r="V382" s="350"/>
      <c r="W382" s="350"/>
      <c r="X382" s="350"/>
      <c r="Y382" s="350"/>
      <c r="Z382" s="350"/>
      <c r="AA382" s="350"/>
      <c r="AB382" s="350"/>
      <c r="AC382" s="350"/>
    </row>
    <row r="383">
      <c r="A383" s="350"/>
      <c r="B383" s="350"/>
      <c r="C383" s="350"/>
      <c r="D383" s="350"/>
      <c r="E383" s="350"/>
      <c r="F383" s="350"/>
      <c r="G383" s="350"/>
      <c r="H383" s="350"/>
      <c r="I383" s="350"/>
      <c r="J383" s="452"/>
      <c r="K383" s="350"/>
      <c r="L383" s="350"/>
      <c r="M383" s="350"/>
      <c r="N383" s="350"/>
      <c r="O383" s="350"/>
      <c r="P383" s="350"/>
      <c r="Q383" s="350"/>
      <c r="R383" s="350"/>
      <c r="S383" s="350"/>
      <c r="T383" s="350"/>
      <c r="U383" s="350"/>
      <c r="V383" s="350"/>
      <c r="W383" s="350"/>
      <c r="X383" s="350"/>
      <c r="Y383" s="350"/>
      <c r="Z383" s="350"/>
      <c r="AA383" s="350"/>
      <c r="AB383" s="350"/>
      <c r="AC383" s="350"/>
    </row>
    <row r="384">
      <c r="A384" s="350"/>
      <c r="B384" s="350"/>
      <c r="C384" s="350"/>
      <c r="D384" s="350"/>
      <c r="E384" s="350"/>
      <c r="F384" s="350"/>
      <c r="G384" s="350"/>
      <c r="H384" s="350"/>
      <c r="I384" s="350"/>
      <c r="J384" s="452"/>
      <c r="K384" s="350"/>
      <c r="L384" s="350"/>
      <c r="M384" s="350"/>
      <c r="N384" s="350"/>
      <c r="O384" s="350"/>
      <c r="P384" s="350"/>
      <c r="Q384" s="350"/>
      <c r="R384" s="350"/>
      <c r="S384" s="350"/>
      <c r="T384" s="350"/>
      <c r="U384" s="350"/>
      <c r="V384" s="350"/>
      <c r="W384" s="350"/>
      <c r="X384" s="350"/>
      <c r="Y384" s="350"/>
      <c r="Z384" s="350"/>
      <c r="AA384" s="350"/>
      <c r="AB384" s="350"/>
      <c r="AC384" s="350"/>
    </row>
    <row r="385">
      <c r="A385" s="350"/>
      <c r="B385" s="350"/>
      <c r="C385" s="350"/>
      <c r="D385" s="350"/>
      <c r="E385" s="350"/>
      <c r="F385" s="350"/>
      <c r="G385" s="350"/>
      <c r="H385" s="350"/>
      <c r="I385" s="350"/>
      <c r="J385" s="452"/>
      <c r="K385" s="350"/>
      <c r="L385" s="350"/>
      <c r="M385" s="350"/>
      <c r="N385" s="350"/>
      <c r="O385" s="350"/>
      <c r="P385" s="350"/>
      <c r="Q385" s="350"/>
      <c r="R385" s="350"/>
      <c r="S385" s="350"/>
      <c r="T385" s="350"/>
      <c r="U385" s="350"/>
      <c r="V385" s="350"/>
      <c r="W385" s="350"/>
      <c r="X385" s="350"/>
      <c r="Y385" s="350"/>
      <c r="Z385" s="350"/>
      <c r="AA385" s="350"/>
      <c r="AB385" s="350"/>
      <c r="AC385" s="350"/>
    </row>
    <row r="386">
      <c r="A386" s="350"/>
      <c r="B386" s="350"/>
      <c r="C386" s="350"/>
      <c r="D386" s="350"/>
      <c r="E386" s="350"/>
      <c r="F386" s="350"/>
      <c r="G386" s="350"/>
      <c r="H386" s="350"/>
      <c r="I386" s="350"/>
      <c r="J386" s="452"/>
      <c r="K386" s="350"/>
      <c r="L386" s="350"/>
      <c r="M386" s="350"/>
      <c r="N386" s="350"/>
      <c r="O386" s="350"/>
      <c r="P386" s="350"/>
      <c r="Q386" s="350"/>
      <c r="R386" s="350"/>
      <c r="S386" s="350"/>
      <c r="T386" s="350"/>
      <c r="U386" s="350"/>
      <c r="V386" s="350"/>
      <c r="W386" s="350"/>
      <c r="X386" s="350"/>
      <c r="Y386" s="350"/>
      <c r="Z386" s="350"/>
      <c r="AA386" s="350"/>
      <c r="AB386" s="350"/>
      <c r="AC386" s="350"/>
    </row>
    <row r="387">
      <c r="A387" s="350"/>
      <c r="B387" s="350"/>
      <c r="C387" s="350"/>
      <c r="D387" s="350"/>
      <c r="E387" s="350"/>
      <c r="F387" s="350"/>
      <c r="G387" s="350"/>
      <c r="H387" s="350"/>
      <c r="I387" s="350"/>
      <c r="J387" s="452"/>
      <c r="K387" s="350"/>
      <c r="L387" s="350"/>
      <c r="M387" s="350"/>
      <c r="N387" s="350"/>
      <c r="O387" s="350"/>
      <c r="P387" s="350"/>
      <c r="Q387" s="350"/>
      <c r="R387" s="350"/>
      <c r="S387" s="350"/>
      <c r="T387" s="350"/>
      <c r="U387" s="350"/>
      <c r="V387" s="350"/>
      <c r="W387" s="350"/>
      <c r="X387" s="350"/>
      <c r="Y387" s="350"/>
      <c r="Z387" s="350"/>
      <c r="AA387" s="350"/>
      <c r="AB387" s="350"/>
      <c r="AC387" s="350"/>
    </row>
    <row r="388">
      <c r="A388" s="350"/>
      <c r="B388" s="350"/>
      <c r="C388" s="350"/>
      <c r="D388" s="350"/>
      <c r="E388" s="350"/>
      <c r="F388" s="350"/>
      <c r="G388" s="350"/>
      <c r="H388" s="350"/>
      <c r="I388" s="350"/>
      <c r="J388" s="452"/>
      <c r="K388" s="350"/>
      <c r="L388" s="350"/>
      <c r="M388" s="350"/>
      <c r="N388" s="350"/>
      <c r="O388" s="350"/>
      <c r="P388" s="350"/>
      <c r="Q388" s="350"/>
      <c r="R388" s="350"/>
      <c r="S388" s="350"/>
      <c r="T388" s="350"/>
      <c r="U388" s="350"/>
      <c r="V388" s="350"/>
      <c r="W388" s="350"/>
      <c r="X388" s="350"/>
      <c r="Y388" s="350"/>
      <c r="Z388" s="350"/>
      <c r="AA388" s="350"/>
      <c r="AB388" s="350"/>
      <c r="AC388" s="350"/>
    </row>
    <row r="389">
      <c r="A389" s="350"/>
      <c r="B389" s="350"/>
      <c r="C389" s="350"/>
      <c r="D389" s="350"/>
      <c r="E389" s="350"/>
      <c r="F389" s="350"/>
      <c r="G389" s="350"/>
      <c r="H389" s="350"/>
      <c r="I389" s="350"/>
      <c r="J389" s="452"/>
      <c r="K389" s="350"/>
      <c r="L389" s="350"/>
      <c r="M389" s="350"/>
      <c r="N389" s="350"/>
      <c r="O389" s="350"/>
      <c r="P389" s="350"/>
      <c r="Q389" s="350"/>
      <c r="R389" s="350"/>
      <c r="S389" s="350"/>
      <c r="T389" s="350"/>
      <c r="U389" s="350"/>
      <c r="V389" s="350"/>
      <c r="W389" s="350"/>
      <c r="X389" s="350"/>
      <c r="Y389" s="350"/>
      <c r="Z389" s="350"/>
      <c r="AA389" s="350"/>
      <c r="AB389" s="350"/>
      <c r="AC389" s="350"/>
    </row>
    <row r="390">
      <c r="A390" s="350"/>
      <c r="B390" s="350"/>
      <c r="C390" s="350"/>
      <c r="D390" s="350"/>
      <c r="E390" s="350"/>
      <c r="F390" s="350"/>
      <c r="G390" s="350"/>
      <c r="H390" s="350"/>
      <c r="I390" s="350"/>
      <c r="J390" s="452"/>
      <c r="K390" s="350"/>
      <c r="L390" s="350"/>
      <c r="M390" s="350"/>
      <c r="N390" s="350"/>
      <c r="O390" s="350"/>
      <c r="P390" s="350"/>
      <c r="Q390" s="350"/>
      <c r="R390" s="350"/>
      <c r="S390" s="350"/>
      <c r="T390" s="350"/>
      <c r="U390" s="350"/>
      <c r="V390" s="350"/>
      <c r="W390" s="350"/>
      <c r="X390" s="350"/>
      <c r="Y390" s="350"/>
      <c r="Z390" s="350"/>
      <c r="AA390" s="350"/>
      <c r="AB390" s="350"/>
      <c r="AC390" s="350"/>
    </row>
    <row r="391">
      <c r="A391" s="350"/>
      <c r="B391" s="350"/>
      <c r="C391" s="350"/>
      <c r="D391" s="350"/>
      <c r="E391" s="350"/>
      <c r="F391" s="350"/>
      <c r="G391" s="350"/>
      <c r="H391" s="350"/>
      <c r="I391" s="350"/>
      <c r="J391" s="452"/>
      <c r="K391" s="350"/>
      <c r="L391" s="350"/>
      <c r="M391" s="350"/>
      <c r="N391" s="350"/>
      <c r="O391" s="350"/>
      <c r="P391" s="350"/>
      <c r="Q391" s="350"/>
      <c r="R391" s="350"/>
      <c r="S391" s="350"/>
      <c r="T391" s="350"/>
      <c r="U391" s="350"/>
      <c r="V391" s="350"/>
      <c r="W391" s="350"/>
      <c r="X391" s="350"/>
      <c r="Y391" s="350"/>
      <c r="Z391" s="350"/>
      <c r="AA391" s="350"/>
      <c r="AB391" s="350"/>
      <c r="AC391" s="350"/>
    </row>
    <row r="392">
      <c r="A392" s="350"/>
      <c r="B392" s="350"/>
      <c r="C392" s="350"/>
      <c r="D392" s="350"/>
      <c r="E392" s="350"/>
      <c r="F392" s="350"/>
      <c r="G392" s="350"/>
      <c r="H392" s="350"/>
      <c r="I392" s="350"/>
      <c r="J392" s="452"/>
      <c r="K392" s="350"/>
      <c r="L392" s="350"/>
      <c r="M392" s="350"/>
      <c r="N392" s="350"/>
      <c r="O392" s="350"/>
      <c r="P392" s="350"/>
      <c r="Q392" s="350"/>
      <c r="R392" s="350"/>
      <c r="S392" s="350"/>
      <c r="T392" s="350"/>
      <c r="U392" s="350"/>
      <c r="V392" s="350"/>
      <c r="W392" s="350"/>
      <c r="X392" s="350"/>
      <c r="Y392" s="350"/>
      <c r="Z392" s="350"/>
      <c r="AA392" s="350"/>
      <c r="AB392" s="350"/>
      <c r="AC392" s="350"/>
    </row>
    <row r="393">
      <c r="A393" s="350"/>
      <c r="B393" s="350"/>
      <c r="C393" s="350"/>
      <c r="D393" s="350"/>
      <c r="E393" s="350"/>
      <c r="F393" s="350"/>
      <c r="G393" s="350"/>
      <c r="H393" s="350"/>
      <c r="I393" s="350"/>
      <c r="J393" s="452"/>
      <c r="K393" s="350"/>
      <c r="L393" s="350"/>
      <c r="M393" s="350"/>
      <c r="N393" s="350"/>
      <c r="O393" s="350"/>
      <c r="P393" s="350"/>
      <c r="Q393" s="350"/>
      <c r="R393" s="350"/>
      <c r="S393" s="350"/>
      <c r="T393" s="350"/>
      <c r="U393" s="350"/>
      <c r="V393" s="350"/>
      <c r="W393" s="350"/>
      <c r="X393" s="350"/>
      <c r="Y393" s="350"/>
      <c r="Z393" s="350"/>
      <c r="AA393" s="350"/>
      <c r="AB393" s="350"/>
      <c r="AC393" s="350"/>
    </row>
    <row r="394">
      <c r="A394" s="350"/>
      <c r="B394" s="350"/>
      <c r="C394" s="350"/>
      <c r="D394" s="350"/>
      <c r="E394" s="350"/>
      <c r="F394" s="350"/>
      <c r="G394" s="350"/>
      <c r="H394" s="350"/>
      <c r="I394" s="350"/>
      <c r="J394" s="452"/>
      <c r="K394" s="350"/>
      <c r="L394" s="350"/>
      <c r="M394" s="350"/>
      <c r="N394" s="350"/>
      <c r="O394" s="350"/>
      <c r="P394" s="350"/>
      <c r="Q394" s="350"/>
      <c r="R394" s="350"/>
      <c r="S394" s="350"/>
      <c r="T394" s="350"/>
      <c r="U394" s="350"/>
      <c r="V394" s="350"/>
      <c r="W394" s="350"/>
      <c r="X394" s="350"/>
      <c r="Y394" s="350"/>
      <c r="Z394" s="350"/>
      <c r="AA394" s="350"/>
      <c r="AB394" s="350"/>
      <c r="AC394" s="350"/>
    </row>
    <row r="395">
      <c r="A395" s="350"/>
      <c r="B395" s="350"/>
      <c r="C395" s="350"/>
      <c r="D395" s="350"/>
      <c r="E395" s="350"/>
      <c r="F395" s="350"/>
      <c r="G395" s="350"/>
      <c r="H395" s="350"/>
      <c r="I395" s="350"/>
      <c r="J395" s="452"/>
      <c r="K395" s="350"/>
      <c r="L395" s="350"/>
      <c r="M395" s="350"/>
      <c r="N395" s="350"/>
      <c r="O395" s="350"/>
      <c r="P395" s="350"/>
      <c r="Q395" s="350"/>
      <c r="R395" s="350"/>
      <c r="S395" s="350"/>
      <c r="T395" s="350"/>
      <c r="U395" s="350"/>
      <c r="V395" s="350"/>
      <c r="W395" s="350"/>
      <c r="X395" s="350"/>
      <c r="Y395" s="350"/>
      <c r="Z395" s="350"/>
      <c r="AA395" s="350"/>
      <c r="AB395" s="350"/>
      <c r="AC395" s="350"/>
    </row>
    <row r="396">
      <c r="A396" s="350"/>
      <c r="B396" s="350"/>
      <c r="C396" s="350"/>
      <c r="D396" s="350"/>
      <c r="E396" s="350"/>
      <c r="F396" s="350"/>
      <c r="G396" s="350"/>
      <c r="H396" s="350"/>
      <c r="I396" s="350"/>
      <c r="J396" s="452"/>
      <c r="K396" s="350"/>
      <c r="L396" s="350"/>
      <c r="M396" s="350"/>
      <c r="N396" s="350"/>
      <c r="O396" s="350"/>
      <c r="P396" s="350"/>
      <c r="Q396" s="350"/>
      <c r="R396" s="350"/>
      <c r="S396" s="350"/>
      <c r="T396" s="350"/>
      <c r="U396" s="350"/>
      <c r="V396" s="350"/>
      <c r="W396" s="350"/>
      <c r="X396" s="350"/>
      <c r="Y396" s="350"/>
      <c r="Z396" s="350"/>
      <c r="AA396" s="350"/>
      <c r="AB396" s="350"/>
      <c r="AC396" s="350"/>
    </row>
    <row r="397">
      <c r="A397" s="350"/>
      <c r="B397" s="350"/>
      <c r="C397" s="350"/>
      <c r="D397" s="350"/>
      <c r="E397" s="350"/>
      <c r="F397" s="350"/>
      <c r="G397" s="350"/>
      <c r="H397" s="350"/>
      <c r="I397" s="350"/>
      <c r="J397" s="452"/>
      <c r="K397" s="350"/>
      <c r="L397" s="350"/>
      <c r="M397" s="350"/>
      <c r="N397" s="350"/>
      <c r="O397" s="350"/>
      <c r="P397" s="350"/>
      <c r="Q397" s="350"/>
      <c r="R397" s="350"/>
      <c r="S397" s="350"/>
      <c r="T397" s="350"/>
      <c r="U397" s="350"/>
      <c r="V397" s="350"/>
      <c r="W397" s="350"/>
      <c r="X397" s="350"/>
      <c r="Y397" s="350"/>
      <c r="Z397" s="350"/>
      <c r="AA397" s="350"/>
      <c r="AB397" s="350"/>
      <c r="AC397" s="350"/>
    </row>
    <row r="398">
      <c r="A398" s="350"/>
      <c r="B398" s="350"/>
      <c r="C398" s="350"/>
      <c r="D398" s="350"/>
      <c r="E398" s="350"/>
      <c r="F398" s="350"/>
      <c r="G398" s="350"/>
      <c r="H398" s="350"/>
      <c r="I398" s="350"/>
      <c r="J398" s="452"/>
      <c r="K398" s="350"/>
      <c r="L398" s="350"/>
      <c r="M398" s="350"/>
      <c r="N398" s="350"/>
      <c r="O398" s="350"/>
      <c r="P398" s="350"/>
      <c r="Q398" s="350"/>
      <c r="R398" s="350"/>
      <c r="S398" s="350"/>
      <c r="T398" s="350"/>
      <c r="U398" s="350"/>
      <c r="V398" s="350"/>
      <c r="W398" s="350"/>
      <c r="X398" s="350"/>
      <c r="Y398" s="350"/>
      <c r="Z398" s="350"/>
      <c r="AA398" s="350"/>
      <c r="AB398" s="350"/>
      <c r="AC398" s="350"/>
    </row>
    <row r="399">
      <c r="A399" s="350"/>
      <c r="B399" s="350"/>
      <c r="C399" s="350"/>
      <c r="D399" s="350"/>
      <c r="E399" s="350"/>
      <c r="F399" s="350"/>
      <c r="G399" s="350"/>
      <c r="H399" s="350"/>
      <c r="I399" s="350"/>
      <c r="J399" s="452"/>
      <c r="K399" s="350"/>
      <c r="L399" s="350"/>
      <c r="M399" s="350"/>
      <c r="N399" s="350"/>
      <c r="O399" s="350"/>
      <c r="P399" s="350"/>
      <c r="Q399" s="350"/>
      <c r="R399" s="350"/>
      <c r="S399" s="350"/>
      <c r="T399" s="350"/>
      <c r="U399" s="350"/>
      <c r="V399" s="350"/>
      <c r="W399" s="350"/>
      <c r="X399" s="350"/>
      <c r="Y399" s="350"/>
      <c r="Z399" s="350"/>
      <c r="AA399" s="350"/>
      <c r="AB399" s="350"/>
      <c r="AC399" s="350"/>
    </row>
    <row r="400">
      <c r="A400" s="350"/>
      <c r="B400" s="350"/>
      <c r="C400" s="350"/>
      <c r="D400" s="350"/>
      <c r="E400" s="350"/>
      <c r="F400" s="350"/>
      <c r="G400" s="350"/>
      <c r="H400" s="350"/>
      <c r="I400" s="350"/>
      <c r="J400" s="452"/>
      <c r="K400" s="350"/>
      <c r="L400" s="350"/>
      <c r="M400" s="350"/>
      <c r="N400" s="350"/>
      <c r="O400" s="350"/>
      <c r="P400" s="350"/>
      <c r="Q400" s="350"/>
      <c r="R400" s="350"/>
      <c r="S400" s="350"/>
      <c r="T400" s="350"/>
      <c r="U400" s="350"/>
      <c r="V400" s="350"/>
      <c r="W400" s="350"/>
      <c r="X400" s="350"/>
      <c r="Y400" s="350"/>
      <c r="Z400" s="350"/>
      <c r="AA400" s="350"/>
      <c r="AB400" s="350"/>
      <c r="AC400" s="350"/>
    </row>
    <row r="401">
      <c r="A401" s="350"/>
      <c r="B401" s="350"/>
      <c r="C401" s="350"/>
      <c r="D401" s="350"/>
      <c r="E401" s="350"/>
      <c r="F401" s="350"/>
      <c r="G401" s="350"/>
      <c r="H401" s="350"/>
      <c r="I401" s="350"/>
      <c r="J401" s="452"/>
      <c r="K401" s="350"/>
      <c r="L401" s="350"/>
      <c r="M401" s="350"/>
      <c r="N401" s="350"/>
      <c r="O401" s="350"/>
      <c r="P401" s="350"/>
      <c r="Q401" s="350"/>
      <c r="R401" s="350"/>
      <c r="S401" s="350"/>
      <c r="T401" s="350"/>
      <c r="U401" s="350"/>
      <c r="V401" s="350"/>
      <c r="W401" s="350"/>
      <c r="X401" s="350"/>
      <c r="Y401" s="350"/>
      <c r="Z401" s="350"/>
      <c r="AA401" s="350"/>
      <c r="AB401" s="350"/>
      <c r="AC401" s="350"/>
    </row>
    <row r="402">
      <c r="A402" s="350"/>
      <c r="B402" s="350"/>
      <c r="C402" s="350"/>
      <c r="D402" s="350"/>
      <c r="E402" s="350"/>
      <c r="F402" s="350"/>
      <c r="G402" s="350"/>
      <c r="H402" s="350"/>
      <c r="I402" s="350"/>
      <c r="J402" s="452"/>
      <c r="K402" s="350"/>
      <c r="L402" s="350"/>
      <c r="M402" s="350"/>
      <c r="N402" s="350"/>
      <c r="O402" s="350"/>
      <c r="P402" s="350"/>
      <c r="Q402" s="350"/>
      <c r="R402" s="350"/>
      <c r="S402" s="350"/>
      <c r="T402" s="350"/>
      <c r="U402" s="350"/>
      <c r="V402" s="350"/>
      <c r="W402" s="350"/>
      <c r="X402" s="350"/>
      <c r="Y402" s="350"/>
      <c r="Z402" s="350"/>
      <c r="AA402" s="350"/>
      <c r="AB402" s="350"/>
      <c r="AC402" s="350"/>
    </row>
    <row r="403">
      <c r="A403" s="350"/>
      <c r="B403" s="350"/>
      <c r="C403" s="350"/>
      <c r="D403" s="350"/>
      <c r="E403" s="350"/>
      <c r="F403" s="350"/>
      <c r="G403" s="350"/>
      <c r="H403" s="350"/>
      <c r="I403" s="350"/>
      <c r="J403" s="452"/>
      <c r="K403" s="350"/>
      <c r="L403" s="350"/>
      <c r="M403" s="350"/>
      <c r="N403" s="350"/>
      <c r="O403" s="350"/>
      <c r="P403" s="350"/>
      <c r="Q403" s="350"/>
      <c r="R403" s="350"/>
      <c r="S403" s="350"/>
      <c r="T403" s="350"/>
      <c r="U403" s="350"/>
      <c r="V403" s="350"/>
      <c r="W403" s="350"/>
      <c r="X403" s="350"/>
      <c r="Y403" s="350"/>
      <c r="Z403" s="350"/>
      <c r="AA403" s="350"/>
      <c r="AB403" s="350"/>
      <c r="AC403" s="350"/>
    </row>
    <row r="404">
      <c r="A404" s="350"/>
      <c r="B404" s="350"/>
      <c r="C404" s="350"/>
      <c r="D404" s="350"/>
      <c r="E404" s="350"/>
      <c r="F404" s="350"/>
      <c r="G404" s="350"/>
      <c r="H404" s="350"/>
      <c r="I404" s="350"/>
      <c r="J404" s="452"/>
      <c r="K404" s="350"/>
      <c r="L404" s="350"/>
      <c r="M404" s="350"/>
      <c r="N404" s="350"/>
      <c r="O404" s="350"/>
      <c r="P404" s="350"/>
      <c r="Q404" s="350"/>
      <c r="R404" s="350"/>
      <c r="S404" s="350"/>
      <c r="T404" s="350"/>
      <c r="U404" s="350"/>
      <c r="V404" s="350"/>
      <c r="W404" s="350"/>
      <c r="X404" s="350"/>
      <c r="Y404" s="350"/>
      <c r="Z404" s="350"/>
      <c r="AA404" s="350"/>
      <c r="AB404" s="350"/>
      <c r="AC404" s="350"/>
    </row>
    <row r="405">
      <c r="A405" s="350"/>
      <c r="B405" s="350"/>
      <c r="C405" s="350"/>
      <c r="D405" s="350"/>
      <c r="E405" s="350"/>
      <c r="F405" s="350"/>
      <c r="G405" s="350"/>
      <c r="H405" s="350"/>
      <c r="I405" s="350"/>
      <c r="J405" s="452"/>
      <c r="K405" s="350"/>
      <c r="L405" s="350"/>
      <c r="M405" s="350"/>
      <c r="N405" s="350"/>
      <c r="O405" s="350"/>
      <c r="P405" s="350"/>
      <c r="Q405" s="350"/>
      <c r="R405" s="350"/>
      <c r="S405" s="350"/>
      <c r="T405" s="350"/>
      <c r="U405" s="350"/>
      <c r="V405" s="350"/>
      <c r="W405" s="350"/>
      <c r="X405" s="350"/>
      <c r="Y405" s="350"/>
      <c r="Z405" s="350"/>
      <c r="AA405" s="350"/>
      <c r="AB405" s="350"/>
      <c r="AC405" s="350"/>
    </row>
    <row r="406">
      <c r="A406" s="350"/>
      <c r="B406" s="350"/>
      <c r="C406" s="350"/>
      <c r="D406" s="350"/>
      <c r="E406" s="350"/>
      <c r="F406" s="350"/>
      <c r="G406" s="350"/>
      <c r="H406" s="350"/>
      <c r="I406" s="350"/>
      <c r="J406" s="452"/>
      <c r="K406" s="350"/>
      <c r="L406" s="350"/>
      <c r="M406" s="350"/>
      <c r="N406" s="350"/>
      <c r="O406" s="350"/>
      <c r="P406" s="350"/>
      <c r="Q406" s="350"/>
      <c r="R406" s="350"/>
      <c r="S406" s="350"/>
      <c r="T406" s="350"/>
      <c r="U406" s="350"/>
      <c r="V406" s="350"/>
      <c r="W406" s="350"/>
      <c r="X406" s="350"/>
      <c r="Y406" s="350"/>
      <c r="Z406" s="350"/>
      <c r="AA406" s="350"/>
      <c r="AB406" s="350"/>
      <c r="AC406" s="350"/>
    </row>
    <row r="407">
      <c r="A407" s="350"/>
      <c r="B407" s="350"/>
      <c r="C407" s="350"/>
      <c r="D407" s="350"/>
      <c r="E407" s="350"/>
      <c r="F407" s="350"/>
      <c r="G407" s="350"/>
      <c r="H407" s="350"/>
      <c r="I407" s="350"/>
      <c r="J407" s="452"/>
      <c r="K407" s="350"/>
      <c r="L407" s="350"/>
      <c r="M407" s="350"/>
      <c r="N407" s="350"/>
      <c r="O407" s="350"/>
      <c r="P407" s="350"/>
      <c r="Q407" s="350"/>
      <c r="R407" s="350"/>
      <c r="S407" s="350"/>
      <c r="T407" s="350"/>
      <c r="U407" s="350"/>
      <c r="V407" s="350"/>
      <c r="W407" s="350"/>
      <c r="X407" s="350"/>
      <c r="Y407" s="350"/>
      <c r="Z407" s="350"/>
      <c r="AA407" s="350"/>
      <c r="AB407" s="350"/>
      <c r="AC407" s="350"/>
    </row>
    <row r="408">
      <c r="A408" s="350"/>
      <c r="B408" s="350"/>
      <c r="C408" s="350"/>
      <c r="D408" s="350"/>
      <c r="E408" s="350"/>
      <c r="F408" s="350"/>
      <c r="G408" s="350"/>
      <c r="H408" s="350"/>
      <c r="I408" s="350"/>
      <c r="J408" s="452"/>
      <c r="K408" s="350"/>
      <c r="L408" s="350"/>
      <c r="M408" s="350"/>
      <c r="N408" s="350"/>
      <c r="O408" s="350"/>
      <c r="P408" s="350"/>
      <c r="Q408" s="350"/>
      <c r="R408" s="350"/>
      <c r="S408" s="350"/>
      <c r="T408" s="350"/>
      <c r="U408" s="350"/>
      <c r="V408" s="350"/>
      <c r="W408" s="350"/>
      <c r="X408" s="350"/>
      <c r="Y408" s="350"/>
      <c r="Z408" s="350"/>
      <c r="AA408" s="350"/>
      <c r="AB408" s="350"/>
      <c r="AC408" s="350"/>
    </row>
    <row r="409">
      <c r="A409" s="350"/>
      <c r="B409" s="350"/>
      <c r="C409" s="350"/>
      <c r="D409" s="350"/>
      <c r="E409" s="350"/>
      <c r="F409" s="350"/>
      <c r="G409" s="350"/>
      <c r="H409" s="350"/>
      <c r="I409" s="350"/>
      <c r="J409" s="452"/>
      <c r="K409" s="350"/>
      <c r="L409" s="350"/>
      <c r="M409" s="350"/>
      <c r="N409" s="350"/>
      <c r="O409" s="350"/>
      <c r="P409" s="350"/>
      <c r="Q409" s="350"/>
      <c r="R409" s="350"/>
      <c r="S409" s="350"/>
      <c r="T409" s="350"/>
      <c r="U409" s="350"/>
      <c r="V409" s="350"/>
      <c r="W409" s="350"/>
      <c r="X409" s="350"/>
      <c r="Y409" s="350"/>
      <c r="Z409" s="350"/>
      <c r="AA409" s="350"/>
      <c r="AB409" s="350"/>
      <c r="AC409" s="350"/>
    </row>
    <row r="410">
      <c r="A410" s="350"/>
      <c r="B410" s="350"/>
      <c r="C410" s="350"/>
      <c r="D410" s="350"/>
      <c r="E410" s="350"/>
      <c r="F410" s="350"/>
      <c r="G410" s="350"/>
      <c r="H410" s="350"/>
      <c r="I410" s="350"/>
      <c r="J410" s="452"/>
      <c r="K410" s="350"/>
      <c r="L410" s="350"/>
      <c r="M410" s="350"/>
      <c r="N410" s="350"/>
      <c r="O410" s="350"/>
      <c r="P410" s="350"/>
      <c r="Q410" s="350"/>
      <c r="R410" s="350"/>
      <c r="S410" s="350"/>
      <c r="T410" s="350"/>
      <c r="U410" s="350"/>
      <c r="V410" s="350"/>
      <c r="W410" s="350"/>
      <c r="X410" s="350"/>
      <c r="Y410" s="350"/>
      <c r="Z410" s="350"/>
      <c r="AA410" s="350"/>
      <c r="AB410" s="350"/>
      <c r="AC410" s="350"/>
    </row>
    <row r="411">
      <c r="A411" s="350"/>
      <c r="B411" s="350"/>
      <c r="C411" s="350"/>
      <c r="D411" s="350"/>
      <c r="E411" s="350"/>
      <c r="F411" s="350"/>
      <c r="G411" s="350"/>
      <c r="H411" s="350"/>
      <c r="I411" s="350"/>
      <c r="J411" s="452"/>
      <c r="K411" s="350"/>
      <c r="L411" s="350"/>
      <c r="M411" s="350"/>
      <c r="N411" s="350"/>
      <c r="O411" s="350"/>
      <c r="P411" s="350"/>
      <c r="Q411" s="350"/>
      <c r="R411" s="350"/>
      <c r="S411" s="350"/>
      <c r="T411" s="350"/>
      <c r="U411" s="350"/>
      <c r="V411" s="350"/>
      <c r="W411" s="350"/>
      <c r="X411" s="350"/>
      <c r="Y411" s="350"/>
      <c r="Z411" s="350"/>
      <c r="AA411" s="350"/>
      <c r="AB411" s="350"/>
      <c r="AC411" s="350"/>
    </row>
    <row r="412">
      <c r="A412" s="350"/>
      <c r="B412" s="350"/>
      <c r="C412" s="350"/>
      <c r="D412" s="350"/>
      <c r="E412" s="350"/>
      <c r="F412" s="350"/>
      <c r="G412" s="350"/>
      <c r="H412" s="350"/>
      <c r="I412" s="350"/>
      <c r="J412" s="452"/>
      <c r="K412" s="350"/>
      <c r="L412" s="350"/>
      <c r="M412" s="350"/>
      <c r="N412" s="350"/>
      <c r="O412" s="350"/>
      <c r="P412" s="350"/>
      <c r="Q412" s="350"/>
      <c r="R412" s="350"/>
      <c r="S412" s="350"/>
      <c r="T412" s="350"/>
      <c r="U412" s="350"/>
      <c r="V412" s="350"/>
      <c r="W412" s="350"/>
      <c r="X412" s="350"/>
      <c r="Y412" s="350"/>
      <c r="Z412" s="350"/>
      <c r="AA412" s="350"/>
      <c r="AB412" s="350"/>
      <c r="AC412" s="350"/>
    </row>
    <row r="413">
      <c r="A413" s="350"/>
      <c r="B413" s="350"/>
      <c r="C413" s="350"/>
      <c r="D413" s="350"/>
      <c r="E413" s="350"/>
      <c r="F413" s="350"/>
      <c r="G413" s="350"/>
      <c r="H413" s="350"/>
      <c r="I413" s="350"/>
      <c r="J413" s="452"/>
      <c r="K413" s="350"/>
      <c r="L413" s="350"/>
      <c r="M413" s="350"/>
      <c r="N413" s="350"/>
      <c r="O413" s="350"/>
      <c r="P413" s="350"/>
      <c r="Q413" s="350"/>
      <c r="R413" s="350"/>
      <c r="S413" s="350"/>
      <c r="T413" s="350"/>
      <c r="U413" s="350"/>
      <c r="V413" s="350"/>
      <c r="W413" s="350"/>
      <c r="X413" s="350"/>
      <c r="Y413" s="350"/>
      <c r="Z413" s="350"/>
      <c r="AA413" s="350"/>
      <c r="AB413" s="350"/>
      <c r="AC413" s="350"/>
    </row>
    <row r="414">
      <c r="A414" s="350"/>
      <c r="B414" s="350"/>
      <c r="C414" s="350"/>
      <c r="D414" s="350"/>
      <c r="E414" s="350"/>
      <c r="F414" s="350"/>
      <c r="G414" s="350"/>
      <c r="H414" s="350"/>
      <c r="I414" s="350"/>
      <c r="J414" s="452"/>
      <c r="K414" s="350"/>
      <c r="L414" s="350"/>
      <c r="M414" s="350"/>
      <c r="N414" s="350"/>
      <c r="O414" s="350"/>
      <c r="P414" s="350"/>
      <c r="Q414" s="350"/>
      <c r="R414" s="350"/>
      <c r="S414" s="350"/>
      <c r="T414" s="350"/>
      <c r="U414" s="350"/>
      <c r="V414" s="350"/>
      <c r="W414" s="350"/>
      <c r="X414" s="350"/>
      <c r="Y414" s="350"/>
      <c r="Z414" s="350"/>
      <c r="AA414" s="350"/>
      <c r="AB414" s="350"/>
      <c r="AC414" s="350"/>
    </row>
    <row r="415">
      <c r="A415" s="350"/>
      <c r="B415" s="350"/>
      <c r="C415" s="350"/>
      <c r="D415" s="350"/>
      <c r="E415" s="350"/>
      <c r="F415" s="350"/>
      <c r="G415" s="350"/>
      <c r="H415" s="350"/>
      <c r="I415" s="350"/>
      <c r="J415" s="452"/>
      <c r="K415" s="350"/>
      <c r="L415" s="350"/>
      <c r="M415" s="350"/>
      <c r="N415" s="350"/>
      <c r="O415" s="350"/>
      <c r="P415" s="350"/>
      <c r="Q415" s="350"/>
      <c r="R415" s="350"/>
      <c r="S415" s="350"/>
      <c r="T415" s="350"/>
      <c r="U415" s="350"/>
      <c r="V415" s="350"/>
      <c r="W415" s="350"/>
      <c r="X415" s="350"/>
      <c r="Y415" s="350"/>
      <c r="Z415" s="350"/>
      <c r="AA415" s="350"/>
      <c r="AB415" s="350"/>
      <c r="AC415" s="350"/>
    </row>
    <row r="416">
      <c r="A416" s="350"/>
      <c r="B416" s="350"/>
      <c r="C416" s="350"/>
      <c r="D416" s="350"/>
      <c r="E416" s="350"/>
      <c r="F416" s="350"/>
      <c r="G416" s="350"/>
      <c r="H416" s="350"/>
      <c r="I416" s="350"/>
      <c r="J416" s="452"/>
      <c r="K416" s="350"/>
      <c r="L416" s="350"/>
      <c r="M416" s="350"/>
      <c r="N416" s="350"/>
      <c r="O416" s="350"/>
      <c r="P416" s="350"/>
      <c r="Q416" s="350"/>
      <c r="R416" s="350"/>
      <c r="S416" s="350"/>
      <c r="T416" s="350"/>
      <c r="U416" s="350"/>
      <c r="V416" s="350"/>
      <c r="W416" s="350"/>
      <c r="X416" s="350"/>
      <c r="Y416" s="350"/>
      <c r="Z416" s="350"/>
      <c r="AA416" s="350"/>
      <c r="AB416" s="350"/>
      <c r="AC416" s="350"/>
    </row>
    <row r="417">
      <c r="A417" s="350"/>
      <c r="B417" s="350"/>
      <c r="C417" s="350"/>
      <c r="D417" s="350"/>
      <c r="E417" s="350"/>
      <c r="F417" s="350"/>
      <c r="G417" s="350"/>
      <c r="H417" s="350"/>
      <c r="I417" s="350"/>
      <c r="J417" s="452"/>
      <c r="K417" s="350"/>
      <c r="L417" s="350"/>
      <c r="M417" s="350"/>
      <c r="N417" s="350"/>
      <c r="O417" s="350"/>
      <c r="P417" s="350"/>
      <c r="Q417" s="350"/>
      <c r="R417" s="350"/>
      <c r="S417" s="350"/>
      <c r="T417" s="350"/>
      <c r="U417" s="350"/>
      <c r="V417" s="350"/>
      <c r="W417" s="350"/>
      <c r="X417" s="350"/>
      <c r="Y417" s="350"/>
      <c r="Z417" s="350"/>
      <c r="AA417" s="350"/>
      <c r="AB417" s="350"/>
      <c r="AC417" s="350"/>
    </row>
    <row r="418">
      <c r="A418" s="350"/>
      <c r="B418" s="350"/>
      <c r="C418" s="350"/>
      <c r="D418" s="350"/>
      <c r="E418" s="350"/>
      <c r="F418" s="350"/>
      <c r="G418" s="350"/>
      <c r="H418" s="350"/>
      <c r="I418" s="350"/>
      <c r="J418" s="452"/>
      <c r="K418" s="350"/>
      <c r="L418" s="350"/>
      <c r="M418" s="350"/>
      <c r="N418" s="350"/>
      <c r="O418" s="350"/>
      <c r="P418" s="350"/>
      <c r="Q418" s="350"/>
      <c r="R418" s="350"/>
      <c r="S418" s="350"/>
      <c r="T418" s="350"/>
      <c r="U418" s="350"/>
      <c r="V418" s="350"/>
      <c r="W418" s="350"/>
      <c r="X418" s="350"/>
      <c r="Y418" s="350"/>
      <c r="Z418" s="350"/>
      <c r="AA418" s="350"/>
      <c r="AB418" s="350"/>
      <c r="AC418" s="350"/>
    </row>
    <row r="419">
      <c r="A419" s="350"/>
      <c r="B419" s="350"/>
      <c r="C419" s="350"/>
      <c r="D419" s="350"/>
      <c r="E419" s="350"/>
      <c r="F419" s="350"/>
      <c r="G419" s="350"/>
      <c r="H419" s="350"/>
      <c r="I419" s="350"/>
      <c r="J419" s="452"/>
      <c r="K419" s="350"/>
      <c r="L419" s="350"/>
      <c r="M419" s="350"/>
      <c r="N419" s="350"/>
      <c r="O419" s="350"/>
      <c r="P419" s="350"/>
      <c r="Q419" s="350"/>
      <c r="R419" s="350"/>
      <c r="S419" s="350"/>
      <c r="T419" s="350"/>
      <c r="U419" s="350"/>
      <c r="V419" s="350"/>
      <c r="W419" s="350"/>
      <c r="X419" s="350"/>
      <c r="Y419" s="350"/>
      <c r="Z419" s="350"/>
      <c r="AA419" s="350"/>
      <c r="AB419" s="350"/>
      <c r="AC419" s="350"/>
    </row>
    <row r="420">
      <c r="A420" s="350"/>
      <c r="B420" s="350"/>
      <c r="C420" s="350"/>
      <c r="D420" s="350"/>
      <c r="E420" s="350"/>
      <c r="F420" s="350"/>
      <c r="G420" s="350"/>
      <c r="H420" s="350"/>
      <c r="I420" s="350"/>
      <c r="J420" s="452"/>
      <c r="K420" s="350"/>
      <c r="L420" s="350"/>
      <c r="M420" s="350"/>
      <c r="N420" s="350"/>
      <c r="O420" s="350"/>
      <c r="P420" s="350"/>
      <c r="Q420" s="350"/>
      <c r="R420" s="350"/>
      <c r="S420" s="350"/>
      <c r="T420" s="350"/>
      <c r="U420" s="350"/>
      <c r="V420" s="350"/>
      <c r="W420" s="350"/>
      <c r="X420" s="350"/>
      <c r="Y420" s="350"/>
      <c r="Z420" s="350"/>
      <c r="AA420" s="350"/>
      <c r="AB420" s="350"/>
      <c r="AC420" s="350"/>
    </row>
    <row r="421">
      <c r="A421" s="350"/>
      <c r="B421" s="350"/>
      <c r="C421" s="350"/>
      <c r="D421" s="350"/>
      <c r="E421" s="350"/>
      <c r="F421" s="350"/>
      <c r="G421" s="350"/>
      <c r="H421" s="350"/>
      <c r="I421" s="350"/>
      <c r="J421" s="452"/>
      <c r="K421" s="350"/>
      <c r="L421" s="350"/>
      <c r="M421" s="350"/>
      <c r="N421" s="350"/>
      <c r="O421" s="350"/>
      <c r="P421" s="350"/>
      <c r="Q421" s="350"/>
      <c r="R421" s="350"/>
      <c r="S421" s="350"/>
      <c r="T421" s="350"/>
      <c r="U421" s="350"/>
      <c r="V421" s="350"/>
      <c r="W421" s="350"/>
      <c r="X421" s="350"/>
      <c r="Y421" s="350"/>
      <c r="Z421" s="350"/>
      <c r="AA421" s="350"/>
      <c r="AB421" s="350"/>
      <c r="AC421" s="350"/>
    </row>
    <row r="422">
      <c r="A422" s="350"/>
      <c r="B422" s="350"/>
      <c r="C422" s="350"/>
      <c r="D422" s="350"/>
      <c r="E422" s="350"/>
      <c r="F422" s="350"/>
      <c r="G422" s="350"/>
      <c r="H422" s="350"/>
      <c r="I422" s="350"/>
      <c r="J422" s="452"/>
      <c r="K422" s="350"/>
      <c r="L422" s="350"/>
      <c r="M422" s="350"/>
      <c r="N422" s="350"/>
      <c r="O422" s="350"/>
      <c r="P422" s="350"/>
      <c r="Q422" s="350"/>
      <c r="R422" s="350"/>
      <c r="S422" s="350"/>
      <c r="T422" s="350"/>
      <c r="U422" s="350"/>
      <c r="V422" s="350"/>
      <c r="W422" s="350"/>
      <c r="X422" s="350"/>
      <c r="Y422" s="350"/>
      <c r="Z422" s="350"/>
      <c r="AA422" s="350"/>
      <c r="AB422" s="350"/>
      <c r="AC422" s="350"/>
    </row>
    <row r="423">
      <c r="A423" s="350"/>
      <c r="B423" s="350"/>
      <c r="C423" s="350"/>
      <c r="D423" s="350"/>
      <c r="E423" s="350"/>
      <c r="F423" s="350"/>
      <c r="G423" s="350"/>
      <c r="H423" s="350"/>
      <c r="I423" s="350"/>
      <c r="J423" s="452"/>
      <c r="K423" s="350"/>
      <c r="L423" s="350"/>
      <c r="M423" s="350"/>
      <c r="N423" s="350"/>
      <c r="O423" s="350"/>
      <c r="P423" s="350"/>
      <c r="Q423" s="350"/>
      <c r="R423" s="350"/>
      <c r="S423" s="350"/>
      <c r="T423" s="350"/>
      <c r="U423" s="350"/>
      <c r="V423" s="350"/>
      <c r="W423" s="350"/>
      <c r="X423" s="350"/>
      <c r="Y423" s="350"/>
      <c r="Z423" s="350"/>
      <c r="AA423" s="350"/>
      <c r="AB423" s="350"/>
      <c r="AC423" s="350"/>
    </row>
    <row r="424">
      <c r="A424" s="350"/>
      <c r="B424" s="350"/>
      <c r="C424" s="350"/>
      <c r="D424" s="350"/>
      <c r="E424" s="350"/>
      <c r="F424" s="350"/>
      <c r="G424" s="350"/>
      <c r="H424" s="350"/>
      <c r="I424" s="350"/>
      <c r="J424" s="452"/>
      <c r="K424" s="350"/>
      <c r="L424" s="350"/>
      <c r="M424" s="350"/>
      <c r="N424" s="350"/>
      <c r="O424" s="350"/>
      <c r="P424" s="350"/>
      <c r="Q424" s="350"/>
      <c r="R424" s="350"/>
      <c r="S424" s="350"/>
      <c r="T424" s="350"/>
      <c r="U424" s="350"/>
      <c r="V424" s="350"/>
      <c r="W424" s="350"/>
      <c r="X424" s="350"/>
      <c r="Y424" s="350"/>
      <c r="Z424" s="350"/>
      <c r="AA424" s="350"/>
      <c r="AB424" s="350"/>
      <c r="AC424" s="350"/>
    </row>
    <row r="425">
      <c r="A425" s="350"/>
      <c r="B425" s="350"/>
      <c r="C425" s="350"/>
      <c r="D425" s="350"/>
      <c r="E425" s="350"/>
      <c r="F425" s="350"/>
      <c r="G425" s="350"/>
      <c r="H425" s="350"/>
      <c r="I425" s="350"/>
      <c r="J425" s="452"/>
      <c r="K425" s="350"/>
      <c r="L425" s="350"/>
      <c r="M425" s="350"/>
      <c r="N425" s="350"/>
      <c r="O425" s="350"/>
      <c r="P425" s="350"/>
      <c r="Q425" s="350"/>
      <c r="R425" s="350"/>
      <c r="S425" s="350"/>
      <c r="T425" s="350"/>
      <c r="U425" s="350"/>
      <c r="V425" s="350"/>
      <c r="W425" s="350"/>
      <c r="X425" s="350"/>
      <c r="Y425" s="350"/>
      <c r="Z425" s="350"/>
      <c r="AA425" s="350"/>
      <c r="AB425" s="350"/>
      <c r="AC425" s="350"/>
    </row>
    <row r="426">
      <c r="A426" s="350"/>
      <c r="B426" s="350"/>
      <c r="C426" s="350"/>
      <c r="D426" s="350"/>
      <c r="E426" s="350"/>
      <c r="F426" s="350"/>
      <c r="G426" s="350"/>
      <c r="H426" s="350"/>
      <c r="I426" s="350"/>
      <c r="J426" s="452"/>
      <c r="K426" s="350"/>
      <c r="L426" s="350"/>
      <c r="M426" s="350"/>
      <c r="N426" s="350"/>
      <c r="O426" s="350"/>
      <c r="P426" s="350"/>
      <c r="Q426" s="350"/>
      <c r="R426" s="350"/>
      <c r="S426" s="350"/>
      <c r="T426" s="350"/>
      <c r="U426" s="350"/>
      <c r="V426" s="350"/>
      <c r="W426" s="350"/>
      <c r="X426" s="350"/>
      <c r="Y426" s="350"/>
      <c r="Z426" s="350"/>
      <c r="AA426" s="350"/>
      <c r="AB426" s="350"/>
      <c r="AC426" s="350"/>
    </row>
    <row r="427">
      <c r="A427" s="350"/>
      <c r="B427" s="350"/>
      <c r="C427" s="350"/>
      <c r="D427" s="350"/>
      <c r="E427" s="350"/>
      <c r="F427" s="350"/>
      <c r="G427" s="350"/>
      <c r="H427" s="350"/>
      <c r="I427" s="350"/>
      <c r="J427" s="452"/>
      <c r="K427" s="350"/>
      <c r="L427" s="350"/>
      <c r="M427" s="350"/>
      <c r="N427" s="350"/>
      <c r="O427" s="350"/>
      <c r="P427" s="350"/>
      <c r="Q427" s="350"/>
      <c r="R427" s="350"/>
      <c r="S427" s="350"/>
      <c r="T427" s="350"/>
      <c r="U427" s="350"/>
      <c r="V427" s="350"/>
      <c r="W427" s="350"/>
      <c r="X427" s="350"/>
      <c r="Y427" s="350"/>
      <c r="Z427" s="350"/>
      <c r="AA427" s="350"/>
      <c r="AB427" s="350"/>
      <c r="AC427" s="350"/>
    </row>
    <row r="428">
      <c r="A428" s="350"/>
      <c r="B428" s="350"/>
      <c r="C428" s="350"/>
      <c r="D428" s="350"/>
      <c r="E428" s="350"/>
      <c r="F428" s="350"/>
      <c r="G428" s="350"/>
      <c r="H428" s="350"/>
      <c r="I428" s="350"/>
      <c r="J428" s="452"/>
      <c r="K428" s="350"/>
      <c r="L428" s="350"/>
      <c r="M428" s="350"/>
      <c r="N428" s="350"/>
      <c r="O428" s="350"/>
      <c r="P428" s="350"/>
      <c r="Q428" s="350"/>
      <c r="R428" s="350"/>
      <c r="S428" s="350"/>
      <c r="T428" s="350"/>
      <c r="U428" s="350"/>
      <c r="V428" s="350"/>
      <c r="W428" s="350"/>
      <c r="X428" s="350"/>
      <c r="Y428" s="350"/>
      <c r="Z428" s="350"/>
      <c r="AA428" s="350"/>
      <c r="AB428" s="350"/>
      <c r="AC428" s="350"/>
    </row>
    <row r="429">
      <c r="A429" s="350"/>
      <c r="B429" s="350"/>
      <c r="C429" s="350"/>
      <c r="D429" s="350"/>
      <c r="E429" s="350"/>
      <c r="F429" s="350"/>
      <c r="G429" s="350"/>
      <c r="H429" s="350"/>
      <c r="I429" s="350"/>
      <c r="J429" s="452"/>
      <c r="K429" s="350"/>
      <c r="L429" s="350"/>
      <c r="M429" s="350"/>
      <c r="N429" s="350"/>
      <c r="O429" s="350"/>
      <c r="P429" s="350"/>
      <c r="Q429" s="350"/>
      <c r="R429" s="350"/>
      <c r="S429" s="350"/>
      <c r="T429" s="350"/>
      <c r="U429" s="350"/>
      <c r="V429" s="350"/>
      <c r="W429" s="350"/>
      <c r="X429" s="350"/>
      <c r="Y429" s="350"/>
      <c r="Z429" s="350"/>
      <c r="AA429" s="350"/>
      <c r="AB429" s="350"/>
      <c r="AC429" s="350"/>
    </row>
    <row r="430">
      <c r="A430" s="350"/>
      <c r="B430" s="350"/>
      <c r="C430" s="350"/>
      <c r="D430" s="350"/>
      <c r="E430" s="350"/>
      <c r="F430" s="350"/>
      <c r="G430" s="350"/>
      <c r="H430" s="350"/>
      <c r="I430" s="350"/>
      <c r="J430" s="452"/>
      <c r="K430" s="350"/>
      <c r="L430" s="350"/>
      <c r="M430" s="350"/>
      <c r="N430" s="350"/>
      <c r="O430" s="350"/>
      <c r="P430" s="350"/>
      <c r="Q430" s="350"/>
      <c r="R430" s="350"/>
      <c r="S430" s="350"/>
      <c r="T430" s="350"/>
      <c r="U430" s="350"/>
      <c r="V430" s="350"/>
      <c r="W430" s="350"/>
      <c r="X430" s="350"/>
      <c r="Y430" s="350"/>
      <c r="Z430" s="350"/>
      <c r="AA430" s="350"/>
      <c r="AB430" s="350"/>
      <c r="AC430" s="350"/>
    </row>
    <row r="431">
      <c r="A431" s="350"/>
      <c r="B431" s="350"/>
      <c r="C431" s="350"/>
      <c r="D431" s="350"/>
      <c r="E431" s="350"/>
      <c r="F431" s="350"/>
      <c r="G431" s="350"/>
      <c r="H431" s="350"/>
      <c r="I431" s="350"/>
      <c r="J431" s="452"/>
      <c r="K431" s="350"/>
      <c r="L431" s="350"/>
      <c r="M431" s="350"/>
      <c r="N431" s="350"/>
      <c r="O431" s="350"/>
      <c r="P431" s="350"/>
      <c r="Q431" s="350"/>
      <c r="R431" s="350"/>
      <c r="S431" s="350"/>
      <c r="T431" s="350"/>
      <c r="U431" s="350"/>
      <c r="V431" s="350"/>
      <c r="W431" s="350"/>
      <c r="X431" s="350"/>
      <c r="Y431" s="350"/>
      <c r="Z431" s="350"/>
      <c r="AA431" s="350"/>
      <c r="AB431" s="350"/>
      <c r="AC431" s="350"/>
    </row>
    <row r="432">
      <c r="A432" s="350"/>
      <c r="B432" s="350"/>
      <c r="C432" s="350"/>
      <c r="D432" s="350"/>
      <c r="E432" s="350"/>
      <c r="F432" s="350"/>
      <c r="G432" s="350"/>
      <c r="H432" s="350"/>
      <c r="I432" s="350"/>
      <c r="J432" s="452"/>
      <c r="K432" s="350"/>
      <c r="L432" s="350"/>
      <c r="M432" s="350"/>
      <c r="N432" s="350"/>
      <c r="O432" s="350"/>
      <c r="P432" s="350"/>
      <c r="Q432" s="350"/>
      <c r="R432" s="350"/>
      <c r="S432" s="350"/>
      <c r="T432" s="350"/>
      <c r="U432" s="350"/>
      <c r="V432" s="350"/>
      <c r="W432" s="350"/>
      <c r="X432" s="350"/>
      <c r="Y432" s="350"/>
      <c r="Z432" s="350"/>
      <c r="AA432" s="350"/>
      <c r="AB432" s="350"/>
      <c r="AC432" s="350"/>
    </row>
    <row r="433">
      <c r="A433" s="350"/>
      <c r="B433" s="350"/>
      <c r="C433" s="350"/>
      <c r="D433" s="350"/>
      <c r="E433" s="350"/>
      <c r="F433" s="350"/>
      <c r="G433" s="350"/>
      <c r="H433" s="350"/>
      <c r="I433" s="350"/>
      <c r="J433" s="452"/>
      <c r="K433" s="350"/>
      <c r="L433" s="350"/>
      <c r="M433" s="350"/>
      <c r="N433" s="350"/>
      <c r="O433" s="350"/>
      <c r="P433" s="350"/>
      <c r="Q433" s="350"/>
      <c r="R433" s="350"/>
      <c r="S433" s="350"/>
      <c r="T433" s="350"/>
      <c r="U433" s="350"/>
      <c r="V433" s="350"/>
      <c r="W433" s="350"/>
      <c r="X433" s="350"/>
      <c r="Y433" s="350"/>
      <c r="Z433" s="350"/>
      <c r="AA433" s="350"/>
      <c r="AB433" s="350"/>
      <c r="AC433" s="350"/>
    </row>
    <row r="434">
      <c r="A434" s="350"/>
      <c r="B434" s="350"/>
      <c r="C434" s="350"/>
      <c r="D434" s="350"/>
      <c r="E434" s="350"/>
      <c r="F434" s="350"/>
      <c r="G434" s="350"/>
      <c r="H434" s="350"/>
      <c r="I434" s="350"/>
      <c r="J434" s="452"/>
      <c r="K434" s="350"/>
      <c r="L434" s="350"/>
      <c r="M434" s="350"/>
      <c r="N434" s="350"/>
      <c r="O434" s="350"/>
      <c r="P434" s="350"/>
      <c r="Q434" s="350"/>
      <c r="R434" s="350"/>
      <c r="S434" s="350"/>
      <c r="T434" s="350"/>
      <c r="U434" s="350"/>
      <c r="V434" s="350"/>
      <c r="W434" s="350"/>
      <c r="X434" s="350"/>
      <c r="Y434" s="350"/>
      <c r="Z434" s="350"/>
      <c r="AA434" s="350"/>
      <c r="AB434" s="350"/>
      <c r="AC434" s="350"/>
    </row>
    <row r="435">
      <c r="A435" s="350"/>
      <c r="B435" s="350"/>
      <c r="C435" s="350"/>
      <c r="D435" s="350"/>
      <c r="E435" s="350"/>
      <c r="F435" s="350"/>
      <c r="G435" s="350"/>
      <c r="H435" s="350"/>
      <c r="I435" s="350"/>
      <c r="J435" s="452"/>
      <c r="K435" s="350"/>
      <c r="L435" s="350"/>
      <c r="M435" s="350"/>
      <c r="N435" s="350"/>
      <c r="O435" s="350"/>
      <c r="P435" s="350"/>
      <c r="Q435" s="350"/>
      <c r="R435" s="350"/>
      <c r="S435" s="350"/>
      <c r="T435" s="350"/>
      <c r="U435" s="350"/>
      <c r="V435" s="350"/>
      <c r="W435" s="350"/>
      <c r="X435" s="350"/>
      <c r="Y435" s="350"/>
      <c r="Z435" s="350"/>
      <c r="AA435" s="350"/>
      <c r="AB435" s="350"/>
      <c r="AC435" s="350"/>
    </row>
    <row r="436">
      <c r="A436" s="350"/>
      <c r="B436" s="350"/>
      <c r="C436" s="350"/>
      <c r="D436" s="350"/>
      <c r="E436" s="350"/>
      <c r="F436" s="350"/>
      <c r="G436" s="350"/>
      <c r="H436" s="350"/>
      <c r="I436" s="350"/>
      <c r="J436" s="452"/>
      <c r="K436" s="350"/>
      <c r="L436" s="350"/>
      <c r="M436" s="350"/>
      <c r="N436" s="350"/>
      <c r="O436" s="350"/>
      <c r="P436" s="350"/>
      <c r="Q436" s="350"/>
      <c r="R436" s="350"/>
      <c r="S436" s="350"/>
      <c r="T436" s="350"/>
      <c r="U436" s="350"/>
      <c r="V436" s="350"/>
      <c r="W436" s="350"/>
      <c r="X436" s="350"/>
      <c r="Y436" s="350"/>
      <c r="Z436" s="350"/>
      <c r="AA436" s="350"/>
      <c r="AB436" s="350"/>
      <c r="AC436" s="350"/>
    </row>
    <row r="437">
      <c r="A437" s="350"/>
      <c r="B437" s="350"/>
      <c r="C437" s="350"/>
      <c r="D437" s="350"/>
      <c r="E437" s="350"/>
      <c r="F437" s="350"/>
      <c r="G437" s="350"/>
      <c r="H437" s="350"/>
      <c r="I437" s="350"/>
      <c r="J437" s="452"/>
      <c r="K437" s="350"/>
      <c r="L437" s="350"/>
      <c r="M437" s="350"/>
      <c r="N437" s="350"/>
      <c r="O437" s="350"/>
      <c r="P437" s="350"/>
      <c r="Q437" s="350"/>
      <c r="R437" s="350"/>
      <c r="S437" s="350"/>
      <c r="T437" s="350"/>
      <c r="U437" s="350"/>
      <c r="V437" s="350"/>
      <c r="W437" s="350"/>
      <c r="X437" s="350"/>
      <c r="Y437" s="350"/>
      <c r="Z437" s="350"/>
      <c r="AA437" s="350"/>
      <c r="AB437" s="350"/>
      <c r="AC437" s="350"/>
    </row>
    <row r="438">
      <c r="A438" s="350"/>
      <c r="B438" s="350"/>
      <c r="C438" s="350"/>
      <c r="D438" s="350"/>
      <c r="E438" s="350"/>
      <c r="F438" s="350"/>
      <c r="G438" s="350"/>
      <c r="H438" s="350"/>
      <c r="I438" s="350"/>
      <c r="J438" s="452"/>
      <c r="K438" s="350"/>
      <c r="L438" s="350"/>
      <c r="M438" s="350"/>
      <c r="N438" s="350"/>
      <c r="O438" s="350"/>
      <c r="P438" s="350"/>
      <c r="Q438" s="350"/>
      <c r="R438" s="350"/>
      <c r="S438" s="350"/>
      <c r="T438" s="350"/>
      <c r="U438" s="350"/>
      <c r="V438" s="350"/>
      <c r="W438" s="350"/>
      <c r="X438" s="350"/>
      <c r="Y438" s="350"/>
      <c r="Z438" s="350"/>
      <c r="AA438" s="350"/>
      <c r="AB438" s="350"/>
      <c r="AC438" s="350"/>
    </row>
    <row r="439">
      <c r="A439" s="350"/>
      <c r="B439" s="350"/>
      <c r="C439" s="350"/>
      <c r="D439" s="350"/>
      <c r="E439" s="350"/>
      <c r="F439" s="350"/>
      <c r="G439" s="350"/>
      <c r="H439" s="350"/>
      <c r="I439" s="350"/>
      <c r="J439" s="452"/>
      <c r="K439" s="350"/>
      <c r="L439" s="350"/>
      <c r="M439" s="350"/>
      <c r="N439" s="350"/>
      <c r="O439" s="350"/>
      <c r="P439" s="350"/>
      <c r="Q439" s="350"/>
      <c r="R439" s="350"/>
      <c r="S439" s="350"/>
      <c r="T439" s="350"/>
      <c r="U439" s="350"/>
      <c r="V439" s="350"/>
      <c r="W439" s="350"/>
      <c r="X439" s="350"/>
      <c r="Y439" s="350"/>
      <c r="Z439" s="350"/>
      <c r="AA439" s="350"/>
      <c r="AB439" s="350"/>
      <c r="AC439" s="350"/>
    </row>
    <row r="440">
      <c r="A440" s="350"/>
      <c r="B440" s="350"/>
      <c r="C440" s="350"/>
      <c r="D440" s="350"/>
      <c r="E440" s="350"/>
      <c r="F440" s="350"/>
      <c r="G440" s="350"/>
      <c r="H440" s="350"/>
      <c r="I440" s="350"/>
      <c r="J440" s="452"/>
      <c r="K440" s="350"/>
      <c r="L440" s="350"/>
      <c r="M440" s="350"/>
      <c r="N440" s="350"/>
      <c r="O440" s="350"/>
      <c r="P440" s="350"/>
      <c r="Q440" s="350"/>
      <c r="R440" s="350"/>
      <c r="S440" s="350"/>
      <c r="T440" s="350"/>
      <c r="U440" s="350"/>
      <c r="V440" s="350"/>
      <c r="W440" s="350"/>
      <c r="X440" s="350"/>
      <c r="Y440" s="350"/>
      <c r="Z440" s="350"/>
      <c r="AA440" s="350"/>
      <c r="AB440" s="350"/>
      <c r="AC440" s="350"/>
    </row>
    <row r="441">
      <c r="A441" s="350"/>
      <c r="B441" s="350"/>
      <c r="C441" s="350"/>
      <c r="D441" s="350"/>
      <c r="E441" s="350"/>
      <c r="F441" s="350"/>
      <c r="G441" s="350"/>
      <c r="H441" s="350"/>
      <c r="I441" s="350"/>
      <c r="J441" s="452"/>
      <c r="K441" s="350"/>
      <c r="L441" s="350"/>
      <c r="M441" s="350"/>
      <c r="N441" s="350"/>
      <c r="O441" s="350"/>
      <c r="P441" s="350"/>
      <c r="Q441" s="350"/>
      <c r="R441" s="350"/>
      <c r="S441" s="350"/>
      <c r="T441" s="350"/>
      <c r="U441" s="350"/>
      <c r="V441" s="350"/>
      <c r="W441" s="350"/>
      <c r="X441" s="350"/>
      <c r="Y441" s="350"/>
      <c r="Z441" s="350"/>
      <c r="AA441" s="350"/>
      <c r="AB441" s="350"/>
      <c r="AC441" s="350"/>
    </row>
    <row r="442">
      <c r="A442" s="350"/>
      <c r="B442" s="350"/>
      <c r="C442" s="350"/>
      <c r="D442" s="350"/>
      <c r="E442" s="350"/>
      <c r="F442" s="350"/>
      <c r="G442" s="350"/>
      <c r="H442" s="350"/>
      <c r="I442" s="350"/>
      <c r="J442" s="452"/>
      <c r="K442" s="350"/>
      <c r="L442" s="350"/>
      <c r="M442" s="350"/>
      <c r="N442" s="350"/>
      <c r="O442" s="350"/>
      <c r="P442" s="350"/>
      <c r="Q442" s="350"/>
      <c r="R442" s="350"/>
      <c r="S442" s="350"/>
      <c r="T442" s="350"/>
      <c r="U442" s="350"/>
      <c r="V442" s="350"/>
      <c r="W442" s="350"/>
      <c r="X442" s="350"/>
      <c r="Y442" s="350"/>
      <c r="Z442" s="350"/>
      <c r="AA442" s="350"/>
      <c r="AB442" s="350"/>
      <c r="AC442" s="350"/>
    </row>
    <row r="443">
      <c r="A443" s="350"/>
      <c r="B443" s="350"/>
      <c r="C443" s="350"/>
      <c r="D443" s="350"/>
      <c r="E443" s="350"/>
      <c r="F443" s="350"/>
      <c r="G443" s="350"/>
      <c r="H443" s="350"/>
      <c r="I443" s="350"/>
      <c r="J443" s="452"/>
      <c r="K443" s="350"/>
      <c r="L443" s="350"/>
      <c r="M443" s="350"/>
      <c r="N443" s="350"/>
      <c r="O443" s="350"/>
      <c r="P443" s="350"/>
      <c r="Q443" s="350"/>
      <c r="R443" s="350"/>
      <c r="S443" s="350"/>
      <c r="T443" s="350"/>
      <c r="U443" s="350"/>
      <c r="V443" s="350"/>
      <c r="W443" s="350"/>
      <c r="X443" s="350"/>
      <c r="Y443" s="350"/>
      <c r="Z443" s="350"/>
      <c r="AA443" s="350"/>
      <c r="AB443" s="350"/>
      <c r="AC443" s="350"/>
    </row>
    <row r="444">
      <c r="A444" s="350"/>
      <c r="B444" s="350"/>
      <c r="C444" s="350"/>
      <c r="D444" s="350"/>
      <c r="E444" s="350"/>
      <c r="F444" s="350"/>
      <c r="G444" s="350"/>
      <c r="H444" s="350"/>
      <c r="I444" s="350"/>
      <c r="J444" s="452"/>
      <c r="K444" s="350"/>
      <c r="L444" s="350"/>
      <c r="M444" s="350"/>
      <c r="N444" s="350"/>
      <c r="O444" s="350"/>
      <c r="P444" s="350"/>
      <c r="Q444" s="350"/>
      <c r="R444" s="350"/>
      <c r="S444" s="350"/>
      <c r="T444" s="350"/>
      <c r="U444" s="350"/>
      <c r="V444" s="350"/>
      <c r="W444" s="350"/>
      <c r="X444" s="350"/>
      <c r="Y444" s="350"/>
      <c r="Z444" s="350"/>
      <c r="AA444" s="350"/>
      <c r="AB444" s="350"/>
      <c r="AC444" s="350"/>
    </row>
    <row r="445">
      <c r="A445" s="350"/>
      <c r="B445" s="350"/>
      <c r="C445" s="350"/>
      <c r="D445" s="350"/>
      <c r="E445" s="350"/>
      <c r="F445" s="350"/>
      <c r="G445" s="350"/>
      <c r="H445" s="350"/>
      <c r="I445" s="350"/>
      <c r="J445" s="452"/>
      <c r="K445" s="350"/>
      <c r="L445" s="350"/>
      <c r="M445" s="350"/>
      <c r="N445" s="350"/>
      <c r="O445" s="350"/>
      <c r="P445" s="350"/>
      <c r="Q445" s="350"/>
      <c r="R445" s="350"/>
      <c r="S445" s="350"/>
      <c r="T445" s="350"/>
      <c r="U445" s="350"/>
      <c r="V445" s="350"/>
      <c r="W445" s="350"/>
      <c r="X445" s="350"/>
      <c r="Y445" s="350"/>
      <c r="Z445" s="350"/>
      <c r="AA445" s="350"/>
      <c r="AB445" s="350"/>
      <c r="AC445" s="350"/>
    </row>
    <row r="446">
      <c r="A446" s="350"/>
      <c r="B446" s="350"/>
      <c r="C446" s="350"/>
      <c r="D446" s="350"/>
      <c r="E446" s="350"/>
      <c r="F446" s="350"/>
      <c r="G446" s="350"/>
      <c r="H446" s="350"/>
      <c r="I446" s="350"/>
      <c r="J446" s="452"/>
      <c r="K446" s="350"/>
      <c r="L446" s="350"/>
      <c r="M446" s="350"/>
      <c r="N446" s="350"/>
      <c r="O446" s="350"/>
      <c r="P446" s="350"/>
      <c r="Q446" s="350"/>
      <c r="R446" s="350"/>
      <c r="S446" s="350"/>
      <c r="T446" s="350"/>
      <c r="U446" s="350"/>
      <c r="V446" s="350"/>
      <c r="W446" s="350"/>
      <c r="X446" s="350"/>
      <c r="Y446" s="350"/>
      <c r="Z446" s="350"/>
      <c r="AA446" s="350"/>
      <c r="AB446" s="350"/>
      <c r="AC446" s="350"/>
    </row>
    <row r="447">
      <c r="A447" s="350"/>
      <c r="B447" s="350"/>
      <c r="C447" s="350"/>
      <c r="D447" s="350"/>
      <c r="E447" s="350"/>
      <c r="F447" s="350"/>
      <c r="G447" s="350"/>
      <c r="H447" s="350"/>
      <c r="I447" s="350"/>
      <c r="J447" s="452"/>
      <c r="K447" s="350"/>
      <c r="L447" s="350"/>
      <c r="M447" s="350"/>
      <c r="N447" s="350"/>
      <c r="O447" s="350"/>
      <c r="P447" s="350"/>
      <c r="Q447" s="350"/>
      <c r="R447" s="350"/>
      <c r="S447" s="350"/>
      <c r="T447" s="350"/>
      <c r="U447" s="350"/>
      <c r="V447" s="350"/>
      <c r="W447" s="350"/>
      <c r="X447" s="350"/>
      <c r="Y447" s="350"/>
      <c r="Z447" s="350"/>
      <c r="AA447" s="350"/>
      <c r="AB447" s="350"/>
      <c r="AC447" s="350"/>
    </row>
    <row r="448">
      <c r="A448" s="350"/>
      <c r="B448" s="350"/>
      <c r="C448" s="350"/>
      <c r="D448" s="350"/>
      <c r="E448" s="350"/>
      <c r="F448" s="350"/>
      <c r="G448" s="350"/>
      <c r="H448" s="350"/>
      <c r="I448" s="350"/>
      <c r="J448" s="452"/>
      <c r="K448" s="350"/>
      <c r="L448" s="350"/>
      <c r="M448" s="350"/>
      <c r="N448" s="350"/>
      <c r="O448" s="350"/>
      <c r="P448" s="350"/>
      <c r="Q448" s="350"/>
      <c r="R448" s="350"/>
      <c r="S448" s="350"/>
      <c r="T448" s="350"/>
      <c r="U448" s="350"/>
      <c r="V448" s="350"/>
      <c r="W448" s="350"/>
      <c r="X448" s="350"/>
      <c r="Y448" s="350"/>
      <c r="Z448" s="350"/>
      <c r="AA448" s="350"/>
      <c r="AB448" s="350"/>
      <c r="AC448" s="350"/>
    </row>
    <row r="449">
      <c r="A449" s="350"/>
      <c r="B449" s="350"/>
      <c r="C449" s="350"/>
      <c r="D449" s="350"/>
      <c r="E449" s="350"/>
      <c r="F449" s="350"/>
      <c r="G449" s="350"/>
      <c r="H449" s="350"/>
      <c r="I449" s="350"/>
      <c r="J449" s="452"/>
      <c r="K449" s="350"/>
      <c r="L449" s="350"/>
      <c r="M449" s="350"/>
      <c r="N449" s="350"/>
      <c r="O449" s="350"/>
      <c r="P449" s="350"/>
      <c r="Q449" s="350"/>
      <c r="R449" s="350"/>
      <c r="S449" s="350"/>
      <c r="T449" s="350"/>
      <c r="U449" s="350"/>
      <c r="V449" s="350"/>
      <c r="W449" s="350"/>
      <c r="X449" s="350"/>
      <c r="Y449" s="350"/>
      <c r="Z449" s="350"/>
      <c r="AA449" s="350"/>
      <c r="AB449" s="350"/>
      <c r="AC449" s="350"/>
    </row>
    <row r="450">
      <c r="A450" s="350"/>
      <c r="B450" s="350"/>
      <c r="C450" s="350"/>
      <c r="D450" s="350"/>
      <c r="E450" s="350"/>
      <c r="F450" s="350"/>
      <c r="G450" s="350"/>
      <c r="H450" s="350"/>
      <c r="I450" s="350"/>
      <c r="J450" s="452"/>
      <c r="K450" s="350"/>
      <c r="L450" s="350"/>
      <c r="M450" s="350"/>
      <c r="N450" s="350"/>
      <c r="O450" s="350"/>
      <c r="P450" s="350"/>
      <c r="Q450" s="350"/>
      <c r="R450" s="350"/>
      <c r="S450" s="350"/>
      <c r="T450" s="350"/>
      <c r="U450" s="350"/>
      <c r="V450" s="350"/>
      <c r="W450" s="350"/>
      <c r="X450" s="350"/>
      <c r="Y450" s="350"/>
      <c r="Z450" s="350"/>
      <c r="AA450" s="350"/>
      <c r="AB450" s="350"/>
      <c r="AC450" s="350"/>
    </row>
    <row r="451">
      <c r="A451" s="350"/>
      <c r="B451" s="350"/>
      <c r="C451" s="350"/>
      <c r="D451" s="350"/>
      <c r="E451" s="350"/>
      <c r="F451" s="350"/>
      <c r="G451" s="350"/>
      <c r="H451" s="350"/>
      <c r="I451" s="350"/>
      <c r="J451" s="452"/>
      <c r="K451" s="350"/>
      <c r="L451" s="350"/>
      <c r="M451" s="350"/>
      <c r="N451" s="350"/>
      <c r="O451" s="350"/>
      <c r="P451" s="350"/>
      <c r="Q451" s="350"/>
      <c r="R451" s="350"/>
      <c r="S451" s="350"/>
      <c r="T451" s="350"/>
      <c r="U451" s="350"/>
      <c r="V451" s="350"/>
      <c r="W451" s="350"/>
      <c r="X451" s="350"/>
      <c r="Y451" s="350"/>
      <c r="Z451" s="350"/>
      <c r="AA451" s="350"/>
      <c r="AB451" s="350"/>
      <c r="AC451" s="350"/>
    </row>
    <row r="452">
      <c r="A452" s="350"/>
      <c r="B452" s="350"/>
      <c r="C452" s="350"/>
      <c r="D452" s="350"/>
      <c r="E452" s="350"/>
      <c r="F452" s="350"/>
      <c r="G452" s="350"/>
      <c r="H452" s="350"/>
      <c r="I452" s="350"/>
      <c r="J452" s="452"/>
      <c r="K452" s="350"/>
      <c r="L452" s="350"/>
      <c r="M452" s="350"/>
      <c r="N452" s="350"/>
      <c r="O452" s="350"/>
      <c r="P452" s="350"/>
      <c r="Q452" s="350"/>
      <c r="R452" s="350"/>
      <c r="S452" s="350"/>
      <c r="T452" s="350"/>
      <c r="U452" s="350"/>
      <c r="V452" s="350"/>
      <c r="W452" s="350"/>
      <c r="X452" s="350"/>
      <c r="Y452" s="350"/>
      <c r="Z452" s="350"/>
      <c r="AA452" s="350"/>
      <c r="AB452" s="350"/>
      <c r="AC452" s="350"/>
    </row>
    <row r="453">
      <c r="A453" s="350"/>
      <c r="B453" s="350"/>
      <c r="C453" s="350"/>
      <c r="D453" s="350"/>
      <c r="E453" s="350"/>
      <c r="F453" s="350"/>
      <c r="G453" s="350"/>
      <c r="H453" s="350"/>
      <c r="I453" s="350"/>
      <c r="J453" s="452"/>
      <c r="K453" s="350"/>
      <c r="L453" s="350"/>
      <c r="M453" s="350"/>
      <c r="N453" s="350"/>
      <c r="O453" s="350"/>
      <c r="P453" s="350"/>
      <c r="Q453" s="350"/>
      <c r="R453" s="350"/>
      <c r="S453" s="350"/>
      <c r="T453" s="350"/>
      <c r="U453" s="350"/>
      <c r="V453" s="350"/>
      <c r="W453" s="350"/>
      <c r="X453" s="350"/>
      <c r="Y453" s="350"/>
      <c r="Z453" s="350"/>
      <c r="AA453" s="350"/>
      <c r="AB453" s="350"/>
      <c r="AC453" s="350"/>
    </row>
    <row r="454">
      <c r="A454" s="350"/>
      <c r="B454" s="350"/>
      <c r="C454" s="350"/>
      <c r="D454" s="350"/>
      <c r="E454" s="350"/>
      <c r="F454" s="350"/>
      <c r="G454" s="350"/>
      <c r="H454" s="350"/>
      <c r="I454" s="350"/>
      <c r="J454" s="452"/>
      <c r="K454" s="350"/>
      <c r="L454" s="350"/>
      <c r="M454" s="350"/>
      <c r="N454" s="350"/>
      <c r="O454" s="350"/>
      <c r="P454" s="350"/>
      <c r="Q454" s="350"/>
      <c r="R454" s="350"/>
      <c r="S454" s="350"/>
      <c r="T454" s="350"/>
      <c r="U454" s="350"/>
      <c r="V454" s="350"/>
      <c r="W454" s="350"/>
      <c r="X454" s="350"/>
      <c r="Y454" s="350"/>
      <c r="Z454" s="350"/>
      <c r="AA454" s="350"/>
      <c r="AB454" s="350"/>
      <c r="AC454" s="350"/>
    </row>
    <row r="455">
      <c r="A455" s="350"/>
      <c r="B455" s="350"/>
      <c r="C455" s="350"/>
      <c r="D455" s="350"/>
      <c r="E455" s="350"/>
      <c r="F455" s="350"/>
      <c r="G455" s="350"/>
      <c r="H455" s="350"/>
      <c r="I455" s="350"/>
      <c r="J455" s="452"/>
      <c r="K455" s="350"/>
      <c r="L455" s="350"/>
      <c r="M455" s="350"/>
      <c r="N455" s="350"/>
      <c r="O455" s="350"/>
      <c r="P455" s="350"/>
      <c r="Q455" s="350"/>
      <c r="R455" s="350"/>
      <c r="S455" s="350"/>
      <c r="T455" s="350"/>
      <c r="U455" s="350"/>
      <c r="V455" s="350"/>
      <c r="W455" s="350"/>
      <c r="X455" s="350"/>
      <c r="Y455" s="350"/>
      <c r="Z455" s="350"/>
      <c r="AA455" s="350"/>
      <c r="AB455" s="350"/>
      <c r="AC455" s="350"/>
    </row>
    <row r="456">
      <c r="A456" s="350"/>
      <c r="B456" s="350"/>
      <c r="C456" s="350"/>
      <c r="D456" s="350"/>
      <c r="E456" s="350"/>
      <c r="F456" s="350"/>
      <c r="G456" s="350"/>
      <c r="H456" s="350"/>
      <c r="I456" s="350"/>
      <c r="J456" s="452"/>
      <c r="K456" s="350"/>
      <c r="L456" s="350"/>
      <c r="M456" s="350"/>
      <c r="N456" s="350"/>
      <c r="O456" s="350"/>
      <c r="P456" s="350"/>
      <c r="Q456" s="350"/>
      <c r="R456" s="350"/>
      <c r="S456" s="350"/>
      <c r="T456" s="350"/>
      <c r="U456" s="350"/>
      <c r="V456" s="350"/>
      <c r="W456" s="350"/>
      <c r="X456" s="350"/>
      <c r="Y456" s="350"/>
      <c r="Z456" s="350"/>
      <c r="AA456" s="350"/>
      <c r="AB456" s="350"/>
      <c r="AC456" s="350"/>
    </row>
    <row r="457">
      <c r="A457" s="350"/>
      <c r="B457" s="350"/>
      <c r="C457" s="350"/>
      <c r="D457" s="350"/>
      <c r="E457" s="350"/>
      <c r="F457" s="350"/>
      <c r="G457" s="350"/>
      <c r="H457" s="350"/>
      <c r="I457" s="350"/>
      <c r="J457" s="452"/>
      <c r="K457" s="350"/>
      <c r="L457" s="350"/>
      <c r="M457" s="350"/>
      <c r="N457" s="350"/>
      <c r="O457" s="350"/>
      <c r="P457" s="350"/>
      <c r="Q457" s="350"/>
      <c r="R457" s="350"/>
      <c r="S457" s="350"/>
      <c r="T457" s="350"/>
      <c r="U457" s="350"/>
      <c r="V457" s="350"/>
      <c r="W457" s="350"/>
      <c r="X457" s="350"/>
      <c r="Y457" s="350"/>
      <c r="Z457" s="350"/>
      <c r="AA457" s="350"/>
      <c r="AB457" s="350"/>
      <c r="AC457" s="350"/>
    </row>
    <row r="458">
      <c r="A458" s="350"/>
      <c r="B458" s="350"/>
      <c r="C458" s="350"/>
      <c r="D458" s="350"/>
      <c r="E458" s="350"/>
      <c r="F458" s="350"/>
      <c r="G458" s="350"/>
      <c r="H458" s="350"/>
      <c r="I458" s="350"/>
      <c r="J458" s="452"/>
      <c r="K458" s="350"/>
      <c r="L458" s="350"/>
      <c r="M458" s="350"/>
      <c r="N458" s="350"/>
      <c r="O458" s="350"/>
      <c r="P458" s="350"/>
      <c r="Q458" s="350"/>
      <c r="R458" s="350"/>
      <c r="S458" s="350"/>
      <c r="T458" s="350"/>
      <c r="U458" s="350"/>
      <c r="V458" s="350"/>
      <c r="W458" s="350"/>
      <c r="X458" s="350"/>
      <c r="Y458" s="350"/>
      <c r="Z458" s="350"/>
      <c r="AA458" s="350"/>
      <c r="AB458" s="350"/>
      <c r="AC458" s="350"/>
    </row>
    <row r="459">
      <c r="A459" s="350"/>
      <c r="B459" s="350"/>
      <c r="C459" s="350"/>
      <c r="D459" s="350"/>
      <c r="E459" s="350"/>
      <c r="F459" s="350"/>
      <c r="G459" s="350"/>
      <c r="H459" s="350"/>
      <c r="I459" s="350"/>
      <c r="J459" s="452"/>
      <c r="K459" s="350"/>
      <c r="L459" s="350"/>
      <c r="M459" s="350"/>
      <c r="N459" s="350"/>
      <c r="O459" s="350"/>
      <c r="P459" s="350"/>
      <c r="Q459" s="350"/>
      <c r="R459" s="350"/>
      <c r="S459" s="350"/>
      <c r="T459" s="350"/>
      <c r="U459" s="350"/>
      <c r="V459" s="350"/>
      <c r="W459" s="350"/>
      <c r="X459" s="350"/>
      <c r="Y459" s="350"/>
      <c r="Z459" s="350"/>
      <c r="AA459" s="350"/>
      <c r="AB459" s="350"/>
      <c r="AC459" s="350"/>
    </row>
    <row r="460">
      <c r="A460" s="350"/>
      <c r="B460" s="350"/>
      <c r="C460" s="350"/>
      <c r="D460" s="350"/>
      <c r="E460" s="350"/>
      <c r="F460" s="350"/>
      <c r="G460" s="350"/>
      <c r="H460" s="350"/>
      <c r="I460" s="350"/>
      <c r="J460" s="452"/>
      <c r="K460" s="350"/>
      <c r="L460" s="350"/>
      <c r="M460" s="350"/>
      <c r="N460" s="350"/>
      <c r="O460" s="350"/>
      <c r="P460" s="350"/>
      <c r="Q460" s="350"/>
      <c r="R460" s="350"/>
      <c r="S460" s="350"/>
      <c r="T460" s="350"/>
      <c r="U460" s="350"/>
      <c r="V460" s="350"/>
      <c r="W460" s="350"/>
      <c r="X460" s="350"/>
      <c r="Y460" s="350"/>
      <c r="Z460" s="350"/>
      <c r="AA460" s="350"/>
      <c r="AB460" s="350"/>
      <c r="AC460" s="350"/>
    </row>
    <row r="461">
      <c r="A461" s="350"/>
      <c r="B461" s="350"/>
      <c r="C461" s="350"/>
      <c r="D461" s="350"/>
      <c r="E461" s="350"/>
      <c r="F461" s="350"/>
      <c r="G461" s="350"/>
      <c r="H461" s="350"/>
      <c r="I461" s="350"/>
      <c r="J461" s="452"/>
      <c r="K461" s="350"/>
      <c r="L461" s="350"/>
      <c r="M461" s="350"/>
      <c r="N461" s="350"/>
      <c r="O461" s="350"/>
      <c r="P461" s="350"/>
      <c r="Q461" s="350"/>
      <c r="R461" s="350"/>
      <c r="S461" s="350"/>
      <c r="T461" s="350"/>
      <c r="U461" s="350"/>
      <c r="V461" s="350"/>
      <c r="W461" s="350"/>
      <c r="X461" s="350"/>
      <c r="Y461" s="350"/>
      <c r="Z461" s="350"/>
      <c r="AA461" s="350"/>
      <c r="AB461" s="350"/>
      <c r="AC461" s="350"/>
    </row>
    <row r="462">
      <c r="A462" s="350"/>
      <c r="B462" s="350"/>
      <c r="C462" s="350"/>
      <c r="D462" s="350"/>
      <c r="E462" s="350"/>
      <c r="F462" s="350"/>
      <c r="G462" s="350"/>
      <c r="H462" s="350"/>
      <c r="I462" s="350"/>
      <c r="J462" s="452"/>
      <c r="K462" s="350"/>
      <c r="L462" s="350"/>
      <c r="M462" s="350"/>
      <c r="N462" s="350"/>
      <c r="O462" s="350"/>
      <c r="P462" s="350"/>
      <c r="Q462" s="350"/>
      <c r="R462" s="350"/>
      <c r="S462" s="350"/>
      <c r="T462" s="350"/>
      <c r="U462" s="350"/>
      <c r="V462" s="350"/>
      <c r="W462" s="350"/>
      <c r="X462" s="350"/>
      <c r="Y462" s="350"/>
      <c r="Z462" s="350"/>
      <c r="AA462" s="350"/>
      <c r="AB462" s="350"/>
      <c r="AC462" s="350"/>
    </row>
    <row r="463">
      <c r="A463" s="350"/>
      <c r="B463" s="350"/>
      <c r="C463" s="350"/>
      <c r="D463" s="350"/>
      <c r="E463" s="350"/>
      <c r="F463" s="350"/>
      <c r="G463" s="350"/>
      <c r="H463" s="350"/>
      <c r="I463" s="350"/>
      <c r="J463" s="452"/>
      <c r="K463" s="350"/>
      <c r="L463" s="350"/>
      <c r="M463" s="350"/>
      <c r="N463" s="350"/>
      <c r="O463" s="350"/>
      <c r="P463" s="350"/>
      <c r="Q463" s="350"/>
      <c r="R463" s="350"/>
      <c r="S463" s="350"/>
      <c r="T463" s="350"/>
      <c r="U463" s="350"/>
      <c r="V463" s="350"/>
      <c r="W463" s="350"/>
      <c r="X463" s="350"/>
      <c r="Y463" s="350"/>
      <c r="Z463" s="350"/>
      <c r="AA463" s="350"/>
      <c r="AB463" s="350"/>
      <c r="AC463" s="350"/>
    </row>
    <row r="464">
      <c r="A464" s="350"/>
      <c r="B464" s="350"/>
      <c r="C464" s="350"/>
      <c r="D464" s="350"/>
      <c r="E464" s="350"/>
      <c r="F464" s="350"/>
      <c r="G464" s="350"/>
      <c r="H464" s="350"/>
      <c r="I464" s="350"/>
      <c r="J464" s="452"/>
      <c r="K464" s="350"/>
      <c r="L464" s="350"/>
      <c r="M464" s="350"/>
      <c r="N464" s="350"/>
      <c r="O464" s="350"/>
      <c r="P464" s="350"/>
      <c r="Q464" s="350"/>
      <c r="R464" s="350"/>
      <c r="S464" s="350"/>
      <c r="T464" s="350"/>
      <c r="U464" s="350"/>
      <c r="V464" s="350"/>
      <c r="W464" s="350"/>
      <c r="X464" s="350"/>
      <c r="Y464" s="350"/>
      <c r="Z464" s="350"/>
      <c r="AA464" s="350"/>
      <c r="AB464" s="350"/>
      <c r="AC464" s="350"/>
    </row>
    <row r="465">
      <c r="A465" s="350"/>
      <c r="B465" s="350"/>
      <c r="C465" s="350"/>
      <c r="D465" s="350"/>
      <c r="E465" s="350"/>
      <c r="F465" s="350"/>
      <c r="G465" s="350"/>
      <c r="H465" s="350"/>
      <c r="I465" s="350"/>
      <c r="J465" s="452"/>
      <c r="K465" s="350"/>
      <c r="L465" s="350"/>
      <c r="M465" s="350"/>
      <c r="N465" s="350"/>
      <c r="O465" s="350"/>
      <c r="P465" s="350"/>
      <c r="Q465" s="350"/>
      <c r="R465" s="350"/>
      <c r="S465" s="350"/>
      <c r="T465" s="350"/>
      <c r="U465" s="350"/>
      <c r="V465" s="350"/>
      <c r="W465" s="350"/>
      <c r="X465" s="350"/>
      <c r="Y465" s="350"/>
      <c r="Z465" s="350"/>
      <c r="AA465" s="350"/>
      <c r="AB465" s="350"/>
      <c r="AC465" s="350"/>
    </row>
    <row r="466">
      <c r="A466" s="350"/>
      <c r="B466" s="350"/>
      <c r="C466" s="350"/>
      <c r="D466" s="350"/>
      <c r="E466" s="350"/>
      <c r="F466" s="350"/>
      <c r="G466" s="350"/>
      <c r="H466" s="350"/>
      <c r="I466" s="350"/>
      <c r="J466" s="452"/>
      <c r="K466" s="350"/>
      <c r="L466" s="350"/>
      <c r="M466" s="350"/>
      <c r="N466" s="350"/>
      <c r="O466" s="350"/>
      <c r="P466" s="350"/>
      <c r="Q466" s="350"/>
      <c r="R466" s="350"/>
      <c r="S466" s="350"/>
      <c r="T466" s="350"/>
      <c r="U466" s="350"/>
      <c r="V466" s="350"/>
      <c r="W466" s="350"/>
      <c r="X466" s="350"/>
      <c r="Y466" s="350"/>
      <c r="Z466" s="350"/>
      <c r="AA466" s="350"/>
      <c r="AB466" s="350"/>
      <c r="AC466" s="350"/>
    </row>
    <row r="467">
      <c r="A467" s="350"/>
      <c r="B467" s="350"/>
      <c r="C467" s="350"/>
      <c r="D467" s="350"/>
      <c r="E467" s="350"/>
      <c r="F467" s="350"/>
      <c r="G467" s="350"/>
      <c r="H467" s="350"/>
      <c r="I467" s="350"/>
      <c r="J467" s="452"/>
      <c r="K467" s="350"/>
      <c r="L467" s="350"/>
      <c r="M467" s="350"/>
      <c r="N467" s="350"/>
      <c r="O467" s="350"/>
      <c r="P467" s="350"/>
      <c r="Q467" s="350"/>
      <c r="R467" s="350"/>
      <c r="S467" s="350"/>
      <c r="T467" s="350"/>
      <c r="U467" s="350"/>
      <c r="V467" s="350"/>
      <c r="W467" s="350"/>
      <c r="X467" s="350"/>
      <c r="Y467" s="350"/>
      <c r="Z467" s="350"/>
      <c r="AA467" s="350"/>
      <c r="AB467" s="350"/>
      <c r="AC467" s="350"/>
    </row>
    <row r="468">
      <c r="A468" s="350"/>
      <c r="B468" s="350"/>
      <c r="C468" s="350"/>
      <c r="D468" s="350"/>
      <c r="E468" s="350"/>
      <c r="F468" s="350"/>
      <c r="G468" s="350"/>
      <c r="H468" s="350"/>
      <c r="I468" s="350"/>
      <c r="J468" s="452"/>
      <c r="K468" s="350"/>
      <c r="L468" s="350"/>
      <c r="M468" s="350"/>
      <c r="N468" s="350"/>
      <c r="O468" s="350"/>
      <c r="P468" s="350"/>
      <c r="Q468" s="350"/>
      <c r="R468" s="350"/>
      <c r="S468" s="350"/>
      <c r="T468" s="350"/>
      <c r="U468" s="350"/>
      <c r="V468" s="350"/>
      <c r="W468" s="350"/>
      <c r="X468" s="350"/>
      <c r="Y468" s="350"/>
      <c r="Z468" s="350"/>
      <c r="AA468" s="350"/>
      <c r="AB468" s="350"/>
      <c r="AC468" s="350"/>
    </row>
    <row r="469">
      <c r="A469" s="350"/>
      <c r="B469" s="350"/>
      <c r="C469" s="350"/>
      <c r="D469" s="350"/>
      <c r="E469" s="350"/>
      <c r="F469" s="350"/>
      <c r="G469" s="350"/>
      <c r="H469" s="350"/>
      <c r="I469" s="350"/>
      <c r="J469" s="452"/>
      <c r="K469" s="350"/>
      <c r="L469" s="350"/>
      <c r="M469" s="350"/>
      <c r="N469" s="350"/>
      <c r="O469" s="350"/>
      <c r="P469" s="350"/>
      <c r="Q469" s="350"/>
      <c r="R469" s="350"/>
      <c r="S469" s="350"/>
      <c r="T469" s="350"/>
      <c r="U469" s="350"/>
      <c r="V469" s="350"/>
      <c r="W469" s="350"/>
      <c r="X469" s="350"/>
      <c r="Y469" s="350"/>
      <c r="Z469" s="350"/>
      <c r="AA469" s="350"/>
      <c r="AB469" s="350"/>
      <c r="AC469" s="350"/>
    </row>
    <row r="470">
      <c r="A470" s="350"/>
      <c r="B470" s="350"/>
      <c r="C470" s="350"/>
      <c r="D470" s="350"/>
      <c r="E470" s="350"/>
      <c r="F470" s="350"/>
      <c r="G470" s="350"/>
      <c r="H470" s="350"/>
      <c r="I470" s="350"/>
      <c r="J470" s="452"/>
      <c r="K470" s="350"/>
      <c r="L470" s="350"/>
      <c r="M470" s="350"/>
      <c r="N470" s="350"/>
      <c r="O470" s="350"/>
      <c r="P470" s="350"/>
      <c r="Q470" s="350"/>
      <c r="R470" s="350"/>
      <c r="S470" s="350"/>
      <c r="T470" s="350"/>
      <c r="U470" s="350"/>
      <c r="V470" s="350"/>
      <c r="W470" s="350"/>
      <c r="X470" s="350"/>
      <c r="Y470" s="350"/>
      <c r="Z470" s="350"/>
      <c r="AA470" s="350"/>
      <c r="AB470" s="350"/>
      <c r="AC470" s="350"/>
    </row>
    <row r="471">
      <c r="A471" s="350"/>
      <c r="B471" s="350"/>
      <c r="C471" s="350"/>
      <c r="D471" s="350"/>
      <c r="E471" s="350"/>
      <c r="F471" s="350"/>
      <c r="G471" s="350"/>
      <c r="H471" s="350"/>
      <c r="I471" s="350"/>
      <c r="J471" s="452"/>
      <c r="K471" s="350"/>
      <c r="L471" s="350"/>
      <c r="M471" s="350"/>
      <c r="N471" s="350"/>
      <c r="O471" s="350"/>
      <c r="P471" s="350"/>
      <c r="Q471" s="350"/>
      <c r="R471" s="350"/>
      <c r="S471" s="350"/>
      <c r="T471" s="350"/>
      <c r="U471" s="350"/>
      <c r="V471" s="350"/>
      <c r="W471" s="350"/>
      <c r="X471" s="350"/>
      <c r="Y471" s="350"/>
      <c r="Z471" s="350"/>
      <c r="AA471" s="350"/>
      <c r="AB471" s="350"/>
      <c r="AC471" s="350"/>
    </row>
    <row r="472">
      <c r="A472" s="350"/>
      <c r="B472" s="350"/>
      <c r="C472" s="350"/>
      <c r="D472" s="350"/>
      <c r="E472" s="350"/>
      <c r="F472" s="350"/>
      <c r="G472" s="350"/>
      <c r="H472" s="350"/>
      <c r="I472" s="350"/>
      <c r="J472" s="452"/>
      <c r="K472" s="350"/>
      <c r="L472" s="350"/>
      <c r="M472" s="350"/>
      <c r="N472" s="350"/>
      <c r="O472" s="350"/>
      <c r="P472" s="350"/>
      <c r="Q472" s="350"/>
      <c r="R472" s="350"/>
      <c r="S472" s="350"/>
      <c r="T472" s="350"/>
      <c r="U472" s="350"/>
      <c r="V472" s="350"/>
      <c r="W472" s="350"/>
      <c r="X472" s="350"/>
      <c r="Y472" s="350"/>
      <c r="Z472" s="350"/>
      <c r="AA472" s="350"/>
      <c r="AB472" s="350"/>
      <c r="AC472" s="350"/>
    </row>
    <row r="473">
      <c r="A473" s="350"/>
      <c r="B473" s="350"/>
      <c r="C473" s="350"/>
      <c r="D473" s="350"/>
      <c r="E473" s="350"/>
      <c r="F473" s="350"/>
      <c r="G473" s="350"/>
      <c r="H473" s="350"/>
      <c r="I473" s="350"/>
      <c r="J473" s="452"/>
      <c r="K473" s="350"/>
      <c r="L473" s="350"/>
      <c r="M473" s="350"/>
      <c r="N473" s="350"/>
      <c r="O473" s="350"/>
      <c r="P473" s="350"/>
      <c r="Q473" s="350"/>
      <c r="R473" s="350"/>
      <c r="S473" s="350"/>
      <c r="T473" s="350"/>
      <c r="U473" s="350"/>
      <c r="V473" s="350"/>
      <c r="W473" s="350"/>
      <c r="X473" s="350"/>
      <c r="Y473" s="350"/>
      <c r="Z473" s="350"/>
      <c r="AA473" s="350"/>
      <c r="AB473" s="350"/>
      <c r="AC473" s="350"/>
    </row>
    <row r="474">
      <c r="A474" s="350"/>
      <c r="B474" s="350"/>
      <c r="C474" s="350"/>
      <c r="D474" s="350"/>
      <c r="E474" s="350"/>
      <c r="F474" s="350"/>
      <c r="G474" s="350"/>
      <c r="H474" s="350"/>
      <c r="I474" s="350"/>
      <c r="J474" s="452"/>
      <c r="K474" s="350"/>
      <c r="L474" s="350"/>
      <c r="M474" s="350"/>
      <c r="N474" s="350"/>
      <c r="O474" s="350"/>
      <c r="P474" s="350"/>
      <c r="Q474" s="350"/>
      <c r="R474" s="350"/>
      <c r="S474" s="350"/>
      <c r="T474" s="350"/>
      <c r="U474" s="350"/>
      <c r="V474" s="350"/>
      <c r="W474" s="350"/>
      <c r="X474" s="350"/>
      <c r="Y474" s="350"/>
      <c r="Z474" s="350"/>
      <c r="AA474" s="350"/>
      <c r="AB474" s="350"/>
      <c r="AC474" s="350"/>
    </row>
    <row r="475">
      <c r="A475" s="350"/>
      <c r="B475" s="350"/>
      <c r="C475" s="350"/>
      <c r="D475" s="350"/>
      <c r="E475" s="350"/>
      <c r="F475" s="350"/>
      <c r="G475" s="350"/>
      <c r="H475" s="350"/>
      <c r="I475" s="350"/>
      <c r="J475" s="452"/>
      <c r="K475" s="350"/>
      <c r="L475" s="350"/>
      <c r="M475" s="350"/>
      <c r="N475" s="350"/>
      <c r="O475" s="350"/>
      <c r="P475" s="350"/>
      <c r="Q475" s="350"/>
      <c r="R475" s="350"/>
      <c r="S475" s="350"/>
      <c r="T475" s="350"/>
      <c r="U475" s="350"/>
      <c r="V475" s="350"/>
      <c r="W475" s="350"/>
      <c r="X475" s="350"/>
      <c r="Y475" s="350"/>
      <c r="Z475" s="350"/>
      <c r="AA475" s="350"/>
      <c r="AB475" s="350"/>
      <c r="AC475" s="350"/>
    </row>
    <row r="476">
      <c r="A476" s="350"/>
      <c r="B476" s="350"/>
      <c r="C476" s="350"/>
      <c r="D476" s="350"/>
      <c r="E476" s="350"/>
      <c r="F476" s="350"/>
      <c r="G476" s="350"/>
      <c r="H476" s="350"/>
      <c r="I476" s="350"/>
      <c r="J476" s="452"/>
      <c r="K476" s="350"/>
      <c r="L476" s="350"/>
      <c r="M476" s="350"/>
      <c r="N476" s="350"/>
      <c r="O476" s="350"/>
      <c r="P476" s="350"/>
      <c r="Q476" s="350"/>
      <c r="R476" s="350"/>
      <c r="S476" s="350"/>
      <c r="T476" s="350"/>
      <c r="U476" s="350"/>
      <c r="V476" s="350"/>
      <c r="W476" s="350"/>
      <c r="X476" s="350"/>
      <c r="Y476" s="350"/>
      <c r="Z476" s="350"/>
      <c r="AA476" s="350"/>
      <c r="AB476" s="350"/>
      <c r="AC476" s="350"/>
    </row>
    <row r="477">
      <c r="A477" s="350"/>
      <c r="B477" s="350"/>
      <c r="C477" s="350"/>
      <c r="D477" s="350"/>
      <c r="E477" s="350"/>
      <c r="F477" s="350"/>
      <c r="G477" s="350"/>
      <c r="H477" s="350"/>
      <c r="I477" s="350"/>
      <c r="J477" s="452"/>
      <c r="K477" s="350"/>
      <c r="L477" s="350"/>
      <c r="M477" s="350"/>
      <c r="N477" s="350"/>
      <c r="O477" s="350"/>
      <c r="P477" s="350"/>
      <c r="Q477" s="350"/>
      <c r="R477" s="350"/>
      <c r="S477" s="350"/>
      <c r="T477" s="350"/>
      <c r="U477" s="350"/>
      <c r="V477" s="350"/>
      <c r="W477" s="350"/>
      <c r="X477" s="350"/>
      <c r="Y477" s="350"/>
      <c r="Z477" s="350"/>
      <c r="AA477" s="350"/>
      <c r="AB477" s="350"/>
      <c r="AC477" s="350"/>
    </row>
    <row r="478">
      <c r="A478" s="350"/>
      <c r="B478" s="350"/>
      <c r="C478" s="350"/>
      <c r="D478" s="350"/>
      <c r="E478" s="350"/>
      <c r="F478" s="350"/>
      <c r="G478" s="350"/>
      <c r="H478" s="350"/>
      <c r="I478" s="350"/>
      <c r="J478" s="452"/>
      <c r="K478" s="350"/>
      <c r="L478" s="350"/>
      <c r="M478" s="350"/>
      <c r="N478" s="350"/>
      <c r="O478" s="350"/>
      <c r="P478" s="350"/>
      <c r="Q478" s="350"/>
      <c r="R478" s="350"/>
      <c r="S478" s="350"/>
      <c r="T478" s="350"/>
      <c r="U478" s="350"/>
      <c r="V478" s="350"/>
      <c r="W478" s="350"/>
      <c r="X478" s="350"/>
      <c r="Y478" s="350"/>
      <c r="Z478" s="350"/>
      <c r="AA478" s="350"/>
      <c r="AB478" s="350"/>
      <c r="AC478" s="350"/>
    </row>
    <row r="479">
      <c r="A479" s="350"/>
      <c r="B479" s="350"/>
      <c r="C479" s="350"/>
      <c r="D479" s="350"/>
      <c r="E479" s="350"/>
      <c r="F479" s="350"/>
      <c r="G479" s="350"/>
      <c r="H479" s="350"/>
      <c r="I479" s="350"/>
      <c r="J479" s="452"/>
      <c r="K479" s="350"/>
      <c r="L479" s="350"/>
      <c r="M479" s="350"/>
      <c r="N479" s="350"/>
      <c r="O479" s="350"/>
      <c r="P479" s="350"/>
      <c r="Q479" s="350"/>
      <c r="R479" s="350"/>
      <c r="S479" s="350"/>
      <c r="T479" s="350"/>
      <c r="U479" s="350"/>
      <c r="V479" s="350"/>
      <c r="W479" s="350"/>
      <c r="X479" s="350"/>
      <c r="Y479" s="350"/>
      <c r="Z479" s="350"/>
      <c r="AA479" s="350"/>
      <c r="AB479" s="350"/>
      <c r="AC479" s="350"/>
    </row>
    <row r="480">
      <c r="A480" s="350"/>
      <c r="B480" s="350"/>
      <c r="C480" s="350"/>
      <c r="D480" s="350"/>
      <c r="E480" s="350"/>
      <c r="F480" s="350"/>
      <c r="G480" s="350"/>
      <c r="H480" s="350"/>
      <c r="I480" s="350"/>
      <c r="J480" s="452"/>
      <c r="K480" s="350"/>
      <c r="L480" s="350"/>
      <c r="M480" s="350"/>
      <c r="N480" s="350"/>
      <c r="O480" s="350"/>
      <c r="P480" s="350"/>
      <c r="Q480" s="350"/>
      <c r="R480" s="350"/>
      <c r="S480" s="350"/>
      <c r="T480" s="350"/>
      <c r="U480" s="350"/>
      <c r="V480" s="350"/>
      <c r="W480" s="350"/>
      <c r="X480" s="350"/>
      <c r="Y480" s="350"/>
      <c r="Z480" s="350"/>
      <c r="AA480" s="350"/>
      <c r="AB480" s="350"/>
      <c r="AC480" s="350"/>
    </row>
    <row r="481">
      <c r="A481" s="350"/>
      <c r="B481" s="350"/>
      <c r="C481" s="350"/>
      <c r="D481" s="350"/>
      <c r="E481" s="350"/>
      <c r="F481" s="350"/>
      <c r="G481" s="350"/>
      <c r="H481" s="350"/>
      <c r="I481" s="350"/>
      <c r="J481" s="452"/>
      <c r="K481" s="350"/>
      <c r="L481" s="350"/>
      <c r="M481" s="350"/>
      <c r="N481" s="350"/>
      <c r="O481" s="350"/>
      <c r="P481" s="350"/>
      <c r="Q481" s="350"/>
      <c r="R481" s="350"/>
      <c r="S481" s="350"/>
      <c r="T481" s="350"/>
      <c r="U481" s="350"/>
      <c r="V481" s="350"/>
      <c r="W481" s="350"/>
      <c r="X481" s="350"/>
      <c r="Y481" s="350"/>
      <c r="Z481" s="350"/>
      <c r="AA481" s="350"/>
      <c r="AB481" s="350"/>
      <c r="AC481" s="350"/>
    </row>
    <row r="482">
      <c r="A482" s="350"/>
      <c r="B482" s="350"/>
      <c r="C482" s="350"/>
      <c r="D482" s="350"/>
      <c r="E482" s="350"/>
      <c r="F482" s="350"/>
      <c r="G482" s="350"/>
      <c r="H482" s="350"/>
      <c r="I482" s="350"/>
      <c r="J482" s="452"/>
      <c r="K482" s="350"/>
      <c r="L482" s="350"/>
      <c r="M482" s="350"/>
      <c r="N482" s="350"/>
      <c r="O482" s="350"/>
      <c r="P482" s="350"/>
      <c r="Q482" s="350"/>
      <c r="R482" s="350"/>
      <c r="S482" s="350"/>
      <c r="T482" s="350"/>
      <c r="U482" s="350"/>
      <c r="V482" s="350"/>
      <c r="W482" s="350"/>
      <c r="X482" s="350"/>
      <c r="Y482" s="350"/>
      <c r="Z482" s="350"/>
      <c r="AA482" s="350"/>
      <c r="AB482" s="350"/>
      <c r="AC482" s="350"/>
    </row>
    <row r="483">
      <c r="A483" s="350"/>
      <c r="B483" s="350"/>
      <c r="C483" s="350"/>
      <c r="D483" s="350"/>
      <c r="E483" s="350"/>
      <c r="F483" s="350"/>
      <c r="G483" s="350"/>
      <c r="H483" s="350"/>
      <c r="I483" s="350"/>
      <c r="J483" s="452"/>
      <c r="K483" s="350"/>
      <c r="L483" s="350"/>
      <c r="M483" s="350"/>
      <c r="N483" s="350"/>
      <c r="O483" s="350"/>
      <c r="P483" s="350"/>
      <c r="Q483" s="350"/>
      <c r="R483" s="350"/>
      <c r="S483" s="350"/>
      <c r="T483" s="350"/>
      <c r="U483" s="350"/>
      <c r="V483" s="350"/>
      <c r="W483" s="350"/>
      <c r="X483" s="350"/>
      <c r="Y483" s="350"/>
      <c r="Z483" s="350"/>
      <c r="AA483" s="350"/>
      <c r="AB483" s="350"/>
      <c r="AC483" s="350"/>
    </row>
    <row r="484">
      <c r="A484" s="350"/>
      <c r="B484" s="350"/>
      <c r="C484" s="350"/>
      <c r="D484" s="350"/>
      <c r="E484" s="350"/>
      <c r="F484" s="350"/>
      <c r="G484" s="350"/>
      <c r="H484" s="350"/>
      <c r="I484" s="350"/>
      <c r="J484" s="452"/>
      <c r="K484" s="350"/>
      <c r="L484" s="350"/>
      <c r="M484" s="350"/>
      <c r="N484" s="350"/>
      <c r="O484" s="350"/>
      <c r="P484" s="350"/>
      <c r="Q484" s="350"/>
      <c r="R484" s="350"/>
      <c r="S484" s="350"/>
      <c r="T484" s="350"/>
      <c r="U484" s="350"/>
      <c r="V484" s="350"/>
      <c r="W484" s="350"/>
      <c r="X484" s="350"/>
      <c r="Y484" s="350"/>
      <c r="Z484" s="350"/>
      <c r="AA484" s="350"/>
      <c r="AB484" s="350"/>
      <c r="AC484" s="350"/>
    </row>
    <row r="485">
      <c r="A485" s="350"/>
      <c r="B485" s="350"/>
      <c r="C485" s="350"/>
      <c r="D485" s="350"/>
      <c r="E485" s="350"/>
      <c r="F485" s="350"/>
      <c r="G485" s="350"/>
      <c r="H485" s="350"/>
      <c r="I485" s="350"/>
      <c r="J485" s="452"/>
      <c r="K485" s="350"/>
      <c r="L485" s="350"/>
      <c r="M485" s="350"/>
      <c r="N485" s="350"/>
      <c r="O485" s="350"/>
      <c r="P485" s="350"/>
      <c r="Q485" s="350"/>
      <c r="R485" s="350"/>
      <c r="S485" s="350"/>
      <c r="T485" s="350"/>
      <c r="U485" s="350"/>
      <c r="V485" s="350"/>
      <c r="W485" s="350"/>
      <c r="X485" s="350"/>
      <c r="Y485" s="350"/>
      <c r="Z485" s="350"/>
      <c r="AA485" s="350"/>
      <c r="AB485" s="350"/>
      <c r="AC485" s="350"/>
    </row>
    <row r="486">
      <c r="A486" s="350"/>
      <c r="B486" s="350"/>
      <c r="C486" s="350"/>
      <c r="D486" s="350"/>
      <c r="E486" s="350"/>
      <c r="F486" s="350"/>
      <c r="G486" s="350"/>
      <c r="H486" s="350"/>
      <c r="I486" s="350"/>
      <c r="J486" s="452"/>
      <c r="K486" s="350"/>
      <c r="L486" s="350"/>
      <c r="M486" s="350"/>
      <c r="N486" s="350"/>
      <c r="O486" s="350"/>
      <c r="P486" s="350"/>
      <c r="Q486" s="350"/>
      <c r="R486" s="350"/>
      <c r="S486" s="350"/>
      <c r="T486" s="350"/>
      <c r="U486" s="350"/>
      <c r="V486" s="350"/>
      <c r="W486" s="350"/>
      <c r="X486" s="350"/>
      <c r="Y486" s="350"/>
      <c r="Z486" s="350"/>
      <c r="AA486" s="350"/>
      <c r="AB486" s="350"/>
      <c r="AC486" s="350"/>
    </row>
    <row r="487">
      <c r="A487" s="350"/>
      <c r="B487" s="350"/>
      <c r="C487" s="350"/>
      <c r="D487" s="350"/>
      <c r="E487" s="350"/>
      <c r="F487" s="350"/>
      <c r="G487" s="350"/>
      <c r="H487" s="350"/>
      <c r="I487" s="350"/>
      <c r="J487" s="452"/>
      <c r="K487" s="350"/>
      <c r="L487" s="350"/>
      <c r="M487" s="350"/>
      <c r="N487" s="350"/>
      <c r="O487" s="350"/>
      <c r="P487" s="350"/>
      <c r="Q487" s="350"/>
      <c r="R487" s="350"/>
      <c r="S487" s="350"/>
      <c r="T487" s="350"/>
      <c r="U487" s="350"/>
      <c r="V487" s="350"/>
      <c r="W487" s="350"/>
      <c r="X487" s="350"/>
      <c r="Y487" s="350"/>
      <c r="Z487" s="350"/>
      <c r="AA487" s="350"/>
      <c r="AB487" s="350"/>
      <c r="AC487" s="350"/>
    </row>
    <row r="488">
      <c r="A488" s="350"/>
      <c r="B488" s="350"/>
      <c r="C488" s="350"/>
      <c r="D488" s="350"/>
      <c r="E488" s="350"/>
      <c r="F488" s="350"/>
      <c r="G488" s="350"/>
      <c r="H488" s="350"/>
      <c r="I488" s="350"/>
      <c r="J488" s="452"/>
      <c r="K488" s="350"/>
      <c r="L488" s="350"/>
      <c r="M488" s="350"/>
      <c r="N488" s="350"/>
      <c r="O488" s="350"/>
      <c r="P488" s="350"/>
      <c r="Q488" s="350"/>
      <c r="R488" s="350"/>
      <c r="S488" s="350"/>
      <c r="T488" s="350"/>
      <c r="U488" s="350"/>
      <c r="V488" s="350"/>
      <c r="W488" s="350"/>
      <c r="X488" s="350"/>
      <c r="Y488" s="350"/>
      <c r="Z488" s="350"/>
      <c r="AA488" s="350"/>
      <c r="AB488" s="350"/>
      <c r="AC488" s="350"/>
    </row>
    <row r="489">
      <c r="A489" s="350"/>
      <c r="B489" s="350"/>
      <c r="C489" s="350"/>
      <c r="D489" s="350"/>
      <c r="E489" s="350"/>
      <c r="F489" s="350"/>
      <c r="G489" s="350"/>
      <c r="H489" s="350"/>
      <c r="I489" s="350"/>
      <c r="J489" s="452"/>
      <c r="K489" s="350"/>
      <c r="L489" s="350"/>
      <c r="M489" s="350"/>
      <c r="N489" s="350"/>
      <c r="O489" s="350"/>
      <c r="P489" s="350"/>
      <c r="Q489" s="350"/>
      <c r="R489" s="350"/>
      <c r="S489" s="350"/>
      <c r="T489" s="350"/>
      <c r="U489" s="350"/>
      <c r="V489" s="350"/>
      <c r="W489" s="350"/>
      <c r="X489" s="350"/>
      <c r="Y489" s="350"/>
      <c r="Z489" s="350"/>
      <c r="AA489" s="350"/>
      <c r="AB489" s="350"/>
      <c r="AC489" s="350"/>
    </row>
    <row r="490">
      <c r="A490" s="350"/>
      <c r="B490" s="350"/>
      <c r="C490" s="350"/>
      <c r="D490" s="350"/>
      <c r="E490" s="350"/>
      <c r="F490" s="350"/>
      <c r="G490" s="350"/>
      <c r="H490" s="350"/>
      <c r="I490" s="350"/>
      <c r="J490" s="452"/>
      <c r="K490" s="350"/>
      <c r="L490" s="350"/>
      <c r="M490" s="350"/>
      <c r="N490" s="350"/>
      <c r="O490" s="350"/>
      <c r="P490" s="350"/>
      <c r="Q490" s="350"/>
      <c r="R490" s="350"/>
      <c r="S490" s="350"/>
      <c r="T490" s="350"/>
      <c r="U490" s="350"/>
      <c r="V490" s="350"/>
      <c r="W490" s="350"/>
      <c r="X490" s="350"/>
      <c r="Y490" s="350"/>
      <c r="Z490" s="350"/>
      <c r="AA490" s="350"/>
      <c r="AB490" s="350"/>
      <c r="AC490" s="350"/>
    </row>
    <row r="491">
      <c r="A491" s="350"/>
      <c r="B491" s="350"/>
      <c r="C491" s="350"/>
      <c r="D491" s="350"/>
      <c r="E491" s="350"/>
      <c r="F491" s="350"/>
      <c r="G491" s="350"/>
      <c r="H491" s="350"/>
      <c r="I491" s="350"/>
      <c r="J491" s="452"/>
      <c r="K491" s="350"/>
      <c r="L491" s="350"/>
      <c r="M491" s="350"/>
      <c r="N491" s="350"/>
      <c r="O491" s="350"/>
      <c r="P491" s="350"/>
      <c r="Q491" s="350"/>
      <c r="R491" s="350"/>
      <c r="S491" s="350"/>
      <c r="T491" s="350"/>
      <c r="U491" s="350"/>
      <c r="V491" s="350"/>
      <c r="W491" s="350"/>
      <c r="X491" s="350"/>
      <c r="Y491" s="350"/>
      <c r="Z491" s="350"/>
      <c r="AA491" s="350"/>
      <c r="AB491" s="350"/>
      <c r="AC491" s="350"/>
    </row>
    <row r="492">
      <c r="A492" s="350"/>
      <c r="B492" s="350"/>
      <c r="C492" s="350"/>
      <c r="D492" s="350"/>
      <c r="E492" s="350"/>
      <c r="F492" s="350"/>
      <c r="G492" s="350"/>
      <c r="H492" s="350"/>
      <c r="I492" s="350"/>
      <c r="J492" s="452"/>
      <c r="K492" s="350"/>
      <c r="L492" s="350"/>
      <c r="M492" s="350"/>
      <c r="N492" s="350"/>
      <c r="O492" s="350"/>
      <c r="P492" s="350"/>
      <c r="Q492" s="350"/>
      <c r="R492" s="350"/>
      <c r="S492" s="350"/>
      <c r="T492" s="350"/>
      <c r="U492" s="350"/>
      <c r="V492" s="350"/>
      <c r="W492" s="350"/>
      <c r="X492" s="350"/>
      <c r="Y492" s="350"/>
      <c r="Z492" s="350"/>
      <c r="AA492" s="350"/>
      <c r="AB492" s="350"/>
      <c r="AC492" s="350"/>
    </row>
    <row r="493">
      <c r="A493" s="350"/>
      <c r="B493" s="350"/>
      <c r="C493" s="350"/>
      <c r="D493" s="350"/>
      <c r="E493" s="350"/>
      <c r="F493" s="350"/>
      <c r="G493" s="350"/>
      <c r="H493" s="350"/>
      <c r="I493" s="350"/>
      <c r="J493" s="452"/>
      <c r="K493" s="350"/>
      <c r="L493" s="350"/>
      <c r="M493" s="350"/>
      <c r="N493" s="350"/>
      <c r="O493" s="350"/>
      <c r="P493" s="350"/>
      <c r="Q493" s="350"/>
      <c r="R493" s="350"/>
      <c r="S493" s="350"/>
      <c r="T493" s="350"/>
      <c r="U493" s="350"/>
      <c r="V493" s="350"/>
      <c r="W493" s="350"/>
      <c r="X493" s="350"/>
      <c r="Y493" s="350"/>
      <c r="Z493" s="350"/>
      <c r="AA493" s="350"/>
      <c r="AB493" s="350"/>
      <c r="AC493" s="350"/>
    </row>
    <row r="494">
      <c r="A494" s="350"/>
      <c r="B494" s="350"/>
      <c r="C494" s="350"/>
      <c r="D494" s="350"/>
      <c r="E494" s="350"/>
      <c r="F494" s="350"/>
      <c r="G494" s="350"/>
      <c r="H494" s="350"/>
      <c r="I494" s="350"/>
      <c r="J494" s="452"/>
      <c r="K494" s="350"/>
      <c r="L494" s="350"/>
      <c r="M494" s="350"/>
      <c r="N494" s="350"/>
      <c r="O494" s="350"/>
      <c r="P494" s="350"/>
      <c r="Q494" s="350"/>
      <c r="R494" s="350"/>
      <c r="S494" s="350"/>
      <c r="T494" s="350"/>
      <c r="U494" s="350"/>
      <c r="V494" s="350"/>
      <c r="W494" s="350"/>
      <c r="X494" s="350"/>
      <c r="Y494" s="350"/>
      <c r="Z494" s="350"/>
      <c r="AA494" s="350"/>
      <c r="AB494" s="350"/>
      <c r="AC494" s="350"/>
    </row>
    <row r="495">
      <c r="A495" s="350"/>
      <c r="B495" s="350"/>
      <c r="C495" s="350"/>
      <c r="D495" s="350"/>
      <c r="E495" s="350"/>
      <c r="F495" s="350"/>
      <c r="G495" s="350"/>
      <c r="H495" s="350"/>
      <c r="I495" s="350"/>
      <c r="J495" s="452"/>
      <c r="K495" s="350"/>
      <c r="L495" s="350"/>
      <c r="M495" s="350"/>
      <c r="N495" s="350"/>
      <c r="O495" s="350"/>
      <c r="P495" s="350"/>
      <c r="Q495" s="350"/>
      <c r="R495" s="350"/>
      <c r="S495" s="350"/>
      <c r="T495" s="350"/>
      <c r="U495" s="350"/>
      <c r="V495" s="350"/>
      <c r="W495" s="350"/>
      <c r="X495" s="350"/>
      <c r="Y495" s="350"/>
      <c r="Z495" s="350"/>
      <c r="AA495" s="350"/>
      <c r="AB495" s="350"/>
      <c r="AC495" s="350"/>
    </row>
    <row r="496">
      <c r="A496" s="350"/>
      <c r="B496" s="350"/>
      <c r="C496" s="350"/>
      <c r="D496" s="350"/>
      <c r="E496" s="350"/>
      <c r="F496" s="350"/>
      <c r="G496" s="350"/>
      <c r="H496" s="350"/>
      <c r="I496" s="350"/>
      <c r="J496" s="452"/>
      <c r="K496" s="350"/>
      <c r="L496" s="350"/>
      <c r="M496" s="350"/>
      <c r="N496" s="350"/>
      <c r="O496" s="350"/>
      <c r="P496" s="350"/>
      <c r="Q496" s="350"/>
      <c r="R496" s="350"/>
      <c r="S496" s="350"/>
      <c r="T496" s="350"/>
      <c r="U496" s="350"/>
      <c r="V496" s="350"/>
      <c r="W496" s="350"/>
      <c r="X496" s="350"/>
      <c r="Y496" s="350"/>
      <c r="Z496" s="350"/>
      <c r="AA496" s="350"/>
      <c r="AB496" s="350"/>
      <c r="AC496" s="350"/>
    </row>
    <row r="497">
      <c r="A497" s="350"/>
      <c r="B497" s="350"/>
      <c r="C497" s="350"/>
      <c r="D497" s="350"/>
      <c r="E497" s="350"/>
      <c r="F497" s="350"/>
      <c r="G497" s="350"/>
      <c r="H497" s="350"/>
      <c r="I497" s="350"/>
      <c r="J497" s="452"/>
      <c r="K497" s="350"/>
      <c r="L497" s="350"/>
      <c r="M497" s="350"/>
      <c r="N497" s="350"/>
      <c r="O497" s="350"/>
      <c r="P497" s="350"/>
      <c r="Q497" s="350"/>
      <c r="R497" s="350"/>
      <c r="S497" s="350"/>
      <c r="T497" s="350"/>
      <c r="U497" s="350"/>
      <c r="V497" s="350"/>
      <c r="W497" s="350"/>
      <c r="X497" s="350"/>
      <c r="Y497" s="350"/>
      <c r="Z497" s="350"/>
      <c r="AA497" s="350"/>
      <c r="AB497" s="350"/>
      <c r="AC497" s="350"/>
    </row>
    <row r="498">
      <c r="A498" s="350"/>
      <c r="B498" s="350"/>
      <c r="C498" s="350"/>
      <c r="D498" s="350"/>
      <c r="E498" s="350"/>
      <c r="F498" s="350"/>
      <c r="G498" s="350"/>
      <c r="H498" s="350"/>
      <c r="I498" s="350"/>
      <c r="J498" s="452"/>
      <c r="K498" s="350"/>
      <c r="L498" s="350"/>
      <c r="M498" s="350"/>
      <c r="N498" s="350"/>
      <c r="O498" s="350"/>
      <c r="P498" s="350"/>
      <c r="Q498" s="350"/>
      <c r="R498" s="350"/>
      <c r="S498" s="350"/>
      <c r="T498" s="350"/>
      <c r="U498" s="350"/>
      <c r="V498" s="350"/>
      <c r="W498" s="350"/>
      <c r="X498" s="350"/>
      <c r="Y498" s="350"/>
      <c r="Z498" s="350"/>
      <c r="AA498" s="350"/>
      <c r="AB498" s="350"/>
      <c r="AC498" s="350"/>
    </row>
    <row r="499">
      <c r="A499" s="350"/>
      <c r="B499" s="350"/>
      <c r="C499" s="350"/>
      <c r="D499" s="350"/>
      <c r="E499" s="350"/>
      <c r="F499" s="350"/>
      <c r="G499" s="350"/>
      <c r="H499" s="350"/>
      <c r="I499" s="350"/>
      <c r="J499" s="452"/>
      <c r="K499" s="350"/>
      <c r="L499" s="350"/>
      <c r="M499" s="350"/>
      <c r="N499" s="350"/>
      <c r="O499" s="350"/>
      <c r="P499" s="350"/>
      <c r="Q499" s="350"/>
      <c r="R499" s="350"/>
      <c r="S499" s="350"/>
      <c r="T499" s="350"/>
      <c r="U499" s="350"/>
      <c r="V499" s="350"/>
      <c r="W499" s="350"/>
      <c r="X499" s="350"/>
      <c r="Y499" s="350"/>
      <c r="Z499" s="350"/>
      <c r="AA499" s="350"/>
      <c r="AB499" s="350"/>
      <c r="AC499" s="350"/>
    </row>
    <row r="500">
      <c r="A500" s="350"/>
      <c r="B500" s="350"/>
      <c r="C500" s="350"/>
      <c r="D500" s="350"/>
      <c r="E500" s="350"/>
      <c r="F500" s="350"/>
      <c r="G500" s="350"/>
      <c r="H500" s="350"/>
      <c r="I500" s="350"/>
      <c r="J500" s="452"/>
      <c r="K500" s="350"/>
      <c r="L500" s="350"/>
      <c r="M500" s="350"/>
      <c r="N500" s="350"/>
      <c r="O500" s="350"/>
      <c r="P500" s="350"/>
      <c r="Q500" s="350"/>
      <c r="R500" s="350"/>
      <c r="S500" s="350"/>
      <c r="T500" s="350"/>
      <c r="U500" s="350"/>
      <c r="V500" s="350"/>
      <c r="W500" s="350"/>
      <c r="X500" s="350"/>
      <c r="Y500" s="350"/>
      <c r="Z500" s="350"/>
      <c r="AA500" s="350"/>
      <c r="AB500" s="350"/>
      <c r="AC500" s="350"/>
    </row>
    <row r="501">
      <c r="A501" s="350"/>
      <c r="B501" s="350"/>
      <c r="C501" s="350"/>
      <c r="D501" s="350"/>
      <c r="E501" s="350"/>
      <c r="F501" s="350"/>
      <c r="G501" s="350"/>
      <c r="H501" s="350"/>
      <c r="I501" s="350"/>
      <c r="J501" s="452"/>
      <c r="K501" s="350"/>
      <c r="L501" s="350"/>
      <c r="M501" s="350"/>
      <c r="N501" s="350"/>
      <c r="O501" s="350"/>
      <c r="P501" s="350"/>
      <c r="Q501" s="350"/>
      <c r="R501" s="350"/>
      <c r="S501" s="350"/>
      <c r="T501" s="350"/>
      <c r="U501" s="350"/>
      <c r="V501" s="350"/>
      <c r="W501" s="350"/>
      <c r="X501" s="350"/>
      <c r="Y501" s="350"/>
      <c r="Z501" s="350"/>
      <c r="AA501" s="350"/>
      <c r="AB501" s="350"/>
      <c r="AC501" s="350"/>
    </row>
    <row r="502">
      <c r="A502" s="350"/>
      <c r="B502" s="350"/>
      <c r="C502" s="350"/>
      <c r="D502" s="350"/>
      <c r="E502" s="350"/>
      <c r="F502" s="350"/>
      <c r="G502" s="350"/>
      <c r="H502" s="350"/>
      <c r="I502" s="350"/>
      <c r="J502" s="452"/>
      <c r="K502" s="350"/>
      <c r="L502" s="350"/>
      <c r="M502" s="350"/>
      <c r="N502" s="350"/>
      <c r="O502" s="350"/>
      <c r="P502" s="350"/>
      <c r="Q502" s="350"/>
      <c r="R502" s="350"/>
      <c r="S502" s="350"/>
      <c r="T502" s="350"/>
      <c r="U502" s="350"/>
      <c r="V502" s="350"/>
      <c r="W502" s="350"/>
      <c r="X502" s="350"/>
      <c r="Y502" s="350"/>
      <c r="Z502" s="350"/>
      <c r="AA502" s="350"/>
      <c r="AB502" s="350"/>
      <c r="AC502" s="350"/>
    </row>
    <row r="503">
      <c r="A503" s="350"/>
      <c r="B503" s="350"/>
      <c r="C503" s="350"/>
      <c r="D503" s="350"/>
      <c r="E503" s="350"/>
      <c r="F503" s="350"/>
      <c r="G503" s="350"/>
      <c r="H503" s="350"/>
      <c r="I503" s="350"/>
      <c r="J503" s="452"/>
      <c r="K503" s="350"/>
      <c r="L503" s="350"/>
      <c r="M503" s="350"/>
      <c r="N503" s="350"/>
      <c r="O503" s="350"/>
      <c r="P503" s="350"/>
      <c r="Q503" s="350"/>
      <c r="R503" s="350"/>
      <c r="S503" s="350"/>
      <c r="T503" s="350"/>
      <c r="U503" s="350"/>
      <c r="V503" s="350"/>
      <c r="W503" s="350"/>
      <c r="X503" s="350"/>
      <c r="Y503" s="350"/>
      <c r="Z503" s="350"/>
      <c r="AA503" s="350"/>
      <c r="AB503" s="350"/>
      <c r="AC503" s="350"/>
    </row>
    <row r="504">
      <c r="A504" s="350"/>
      <c r="B504" s="350"/>
      <c r="C504" s="350"/>
      <c r="D504" s="350"/>
      <c r="E504" s="350"/>
      <c r="F504" s="350"/>
      <c r="G504" s="350"/>
      <c r="H504" s="350"/>
      <c r="I504" s="350"/>
      <c r="J504" s="452"/>
      <c r="K504" s="350"/>
      <c r="L504" s="350"/>
      <c r="M504" s="350"/>
      <c r="N504" s="350"/>
      <c r="O504" s="350"/>
      <c r="P504" s="350"/>
      <c r="Q504" s="350"/>
      <c r="R504" s="350"/>
      <c r="S504" s="350"/>
      <c r="T504" s="350"/>
      <c r="U504" s="350"/>
      <c r="V504" s="350"/>
      <c r="W504" s="350"/>
      <c r="X504" s="350"/>
      <c r="Y504" s="350"/>
      <c r="Z504" s="350"/>
      <c r="AA504" s="350"/>
      <c r="AB504" s="350"/>
      <c r="AC504" s="350"/>
    </row>
    <row r="505">
      <c r="A505" s="350"/>
      <c r="B505" s="350"/>
      <c r="C505" s="350"/>
      <c r="D505" s="350"/>
      <c r="E505" s="350"/>
      <c r="F505" s="350"/>
      <c r="G505" s="350"/>
      <c r="H505" s="350"/>
      <c r="I505" s="350"/>
      <c r="J505" s="452"/>
      <c r="K505" s="350"/>
      <c r="L505" s="350"/>
      <c r="M505" s="350"/>
      <c r="N505" s="350"/>
      <c r="O505" s="350"/>
      <c r="P505" s="350"/>
      <c r="Q505" s="350"/>
      <c r="R505" s="350"/>
      <c r="S505" s="350"/>
      <c r="T505" s="350"/>
      <c r="U505" s="350"/>
      <c r="V505" s="350"/>
      <c r="W505" s="350"/>
      <c r="X505" s="350"/>
      <c r="Y505" s="350"/>
      <c r="Z505" s="350"/>
      <c r="AA505" s="350"/>
      <c r="AB505" s="350"/>
      <c r="AC505" s="350"/>
    </row>
    <row r="506">
      <c r="A506" s="350"/>
      <c r="B506" s="350"/>
      <c r="C506" s="350"/>
      <c r="D506" s="350"/>
      <c r="E506" s="350"/>
      <c r="F506" s="350"/>
      <c r="G506" s="350"/>
      <c r="H506" s="350"/>
      <c r="I506" s="350"/>
      <c r="J506" s="452"/>
      <c r="K506" s="350"/>
      <c r="L506" s="350"/>
      <c r="M506" s="350"/>
      <c r="N506" s="350"/>
      <c r="O506" s="350"/>
      <c r="P506" s="350"/>
      <c r="Q506" s="350"/>
      <c r="R506" s="350"/>
      <c r="S506" s="350"/>
      <c r="T506" s="350"/>
      <c r="U506" s="350"/>
      <c r="V506" s="350"/>
      <c r="W506" s="350"/>
      <c r="X506" s="350"/>
      <c r="Y506" s="350"/>
      <c r="Z506" s="350"/>
      <c r="AA506" s="350"/>
      <c r="AB506" s="350"/>
      <c r="AC506" s="350"/>
    </row>
    <row r="507">
      <c r="A507" s="350"/>
      <c r="B507" s="350"/>
      <c r="C507" s="350"/>
      <c r="D507" s="350"/>
      <c r="E507" s="350"/>
      <c r="F507" s="350"/>
      <c r="G507" s="350"/>
      <c r="H507" s="350"/>
      <c r="I507" s="350"/>
      <c r="J507" s="452"/>
      <c r="K507" s="350"/>
      <c r="L507" s="350"/>
      <c r="M507" s="350"/>
      <c r="N507" s="350"/>
      <c r="O507" s="350"/>
      <c r="P507" s="350"/>
      <c r="Q507" s="350"/>
      <c r="R507" s="350"/>
      <c r="S507" s="350"/>
      <c r="T507" s="350"/>
      <c r="U507" s="350"/>
      <c r="V507" s="350"/>
      <c r="W507" s="350"/>
      <c r="X507" s="350"/>
      <c r="Y507" s="350"/>
      <c r="Z507" s="350"/>
      <c r="AA507" s="350"/>
      <c r="AB507" s="350"/>
      <c r="AC507" s="350"/>
    </row>
    <row r="508">
      <c r="A508" s="350"/>
      <c r="B508" s="350"/>
      <c r="C508" s="350"/>
      <c r="D508" s="350"/>
      <c r="E508" s="350"/>
      <c r="F508" s="350"/>
      <c r="G508" s="350"/>
      <c r="H508" s="350"/>
      <c r="I508" s="350"/>
      <c r="J508" s="452"/>
      <c r="K508" s="350"/>
      <c r="L508" s="350"/>
      <c r="M508" s="350"/>
      <c r="N508" s="350"/>
      <c r="O508" s="350"/>
      <c r="P508" s="350"/>
      <c r="Q508" s="350"/>
      <c r="R508" s="350"/>
      <c r="S508" s="350"/>
      <c r="T508" s="350"/>
      <c r="U508" s="350"/>
      <c r="V508" s="350"/>
      <c r="W508" s="350"/>
      <c r="X508" s="350"/>
      <c r="Y508" s="350"/>
      <c r="Z508" s="350"/>
      <c r="AA508" s="350"/>
      <c r="AB508" s="350"/>
      <c r="AC508" s="350"/>
    </row>
    <row r="509">
      <c r="A509" s="350"/>
      <c r="B509" s="350"/>
      <c r="C509" s="350"/>
      <c r="D509" s="350"/>
      <c r="E509" s="350"/>
      <c r="F509" s="350"/>
      <c r="G509" s="350"/>
      <c r="H509" s="350"/>
      <c r="I509" s="350"/>
      <c r="J509" s="452"/>
      <c r="K509" s="350"/>
      <c r="L509" s="350"/>
      <c r="M509" s="350"/>
      <c r="N509" s="350"/>
      <c r="O509" s="350"/>
      <c r="P509" s="350"/>
      <c r="Q509" s="350"/>
      <c r="R509" s="350"/>
      <c r="S509" s="350"/>
      <c r="T509" s="350"/>
      <c r="U509" s="350"/>
      <c r="V509" s="350"/>
      <c r="W509" s="350"/>
      <c r="X509" s="350"/>
      <c r="Y509" s="350"/>
      <c r="Z509" s="350"/>
      <c r="AA509" s="350"/>
      <c r="AB509" s="350"/>
      <c r="AC509" s="350"/>
    </row>
    <row r="510">
      <c r="A510" s="350"/>
      <c r="B510" s="350"/>
      <c r="C510" s="350"/>
      <c r="D510" s="350"/>
      <c r="E510" s="350"/>
      <c r="F510" s="350"/>
      <c r="G510" s="350"/>
      <c r="H510" s="350"/>
      <c r="I510" s="350"/>
      <c r="J510" s="452"/>
      <c r="K510" s="350"/>
      <c r="L510" s="350"/>
      <c r="M510" s="350"/>
      <c r="N510" s="350"/>
      <c r="O510" s="350"/>
      <c r="P510" s="350"/>
      <c r="Q510" s="350"/>
      <c r="R510" s="350"/>
      <c r="S510" s="350"/>
      <c r="T510" s="350"/>
      <c r="U510" s="350"/>
      <c r="V510" s="350"/>
      <c r="W510" s="350"/>
      <c r="X510" s="350"/>
      <c r="Y510" s="350"/>
      <c r="Z510" s="350"/>
      <c r="AA510" s="350"/>
      <c r="AB510" s="350"/>
      <c r="AC510" s="350"/>
    </row>
    <row r="511">
      <c r="A511" s="350"/>
      <c r="B511" s="350"/>
      <c r="C511" s="350"/>
      <c r="D511" s="350"/>
      <c r="E511" s="350"/>
      <c r="F511" s="350"/>
      <c r="G511" s="350"/>
      <c r="H511" s="350"/>
      <c r="I511" s="350"/>
      <c r="J511" s="452"/>
      <c r="K511" s="350"/>
      <c r="L511" s="350"/>
      <c r="M511" s="350"/>
      <c r="N511" s="350"/>
      <c r="O511" s="350"/>
      <c r="P511" s="350"/>
      <c r="Q511" s="350"/>
      <c r="R511" s="350"/>
      <c r="S511" s="350"/>
      <c r="T511" s="350"/>
      <c r="U511" s="350"/>
      <c r="V511" s="350"/>
      <c r="W511" s="350"/>
      <c r="X511" s="350"/>
      <c r="Y511" s="350"/>
      <c r="Z511" s="350"/>
      <c r="AA511" s="350"/>
      <c r="AB511" s="350"/>
      <c r="AC511" s="350"/>
    </row>
    <row r="512">
      <c r="A512" s="350"/>
      <c r="B512" s="350"/>
      <c r="C512" s="350"/>
      <c r="D512" s="350"/>
      <c r="E512" s="350"/>
      <c r="F512" s="350"/>
      <c r="G512" s="350"/>
      <c r="H512" s="350"/>
      <c r="I512" s="350"/>
      <c r="J512" s="452"/>
      <c r="K512" s="350"/>
      <c r="L512" s="350"/>
      <c r="M512" s="350"/>
      <c r="N512" s="350"/>
      <c r="O512" s="350"/>
      <c r="P512" s="350"/>
      <c r="Q512" s="350"/>
      <c r="R512" s="350"/>
      <c r="S512" s="350"/>
      <c r="T512" s="350"/>
      <c r="U512" s="350"/>
      <c r="V512" s="350"/>
      <c r="W512" s="350"/>
      <c r="X512" s="350"/>
      <c r="Y512" s="350"/>
      <c r="Z512" s="350"/>
      <c r="AA512" s="350"/>
      <c r="AB512" s="350"/>
      <c r="AC512" s="350"/>
    </row>
    <row r="513">
      <c r="A513" s="350"/>
      <c r="B513" s="350"/>
      <c r="C513" s="350"/>
      <c r="D513" s="350"/>
      <c r="E513" s="350"/>
      <c r="F513" s="350"/>
      <c r="G513" s="350"/>
      <c r="H513" s="350"/>
      <c r="I513" s="350"/>
      <c r="J513" s="452"/>
      <c r="K513" s="350"/>
      <c r="L513" s="350"/>
      <c r="M513" s="350"/>
      <c r="N513" s="350"/>
      <c r="O513" s="350"/>
      <c r="P513" s="350"/>
      <c r="Q513" s="350"/>
      <c r="R513" s="350"/>
      <c r="S513" s="350"/>
      <c r="T513" s="350"/>
      <c r="U513" s="350"/>
      <c r="V513" s="350"/>
      <c r="W513" s="350"/>
      <c r="X513" s="350"/>
      <c r="Y513" s="350"/>
      <c r="Z513" s="350"/>
      <c r="AA513" s="350"/>
      <c r="AB513" s="350"/>
      <c r="AC513" s="350"/>
    </row>
    <row r="514">
      <c r="A514" s="350"/>
      <c r="B514" s="350"/>
      <c r="C514" s="350"/>
      <c r="D514" s="350"/>
      <c r="E514" s="350"/>
      <c r="F514" s="350"/>
      <c r="G514" s="350"/>
      <c r="H514" s="350"/>
      <c r="I514" s="350"/>
      <c r="J514" s="452"/>
      <c r="K514" s="350"/>
      <c r="L514" s="350"/>
      <c r="M514" s="350"/>
      <c r="N514" s="350"/>
      <c r="O514" s="350"/>
      <c r="P514" s="350"/>
      <c r="Q514" s="350"/>
      <c r="R514" s="350"/>
      <c r="S514" s="350"/>
      <c r="T514" s="350"/>
      <c r="U514" s="350"/>
      <c r="V514" s="350"/>
      <c r="W514" s="350"/>
      <c r="X514" s="350"/>
      <c r="Y514" s="350"/>
      <c r="Z514" s="350"/>
      <c r="AA514" s="350"/>
      <c r="AB514" s="350"/>
      <c r="AC514" s="350"/>
    </row>
    <row r="515">
      <c r="A515" s="350"/>
      <c r="B515" s="350"/>
      <c r="C515" s="350"/>
      <c r="D515" s="350"/>
      <c r="E515" s="350"/>
      <c r="F515" s="350"/>
      <c r="G515" s="350"/>
      <c r="H515" s="350"/>
      <c r="I515" s="350"/>
      <c r="J515" s="452"/>
      <c r="K515" s="350"/>
      <c r="L515" s="350"/>
      <c r="M515" s="350"/>
      <c r="N515" s="350"/>
      <c r="O515" s="350"/>
      <c r="P515" s="350"/>
      <c r="Q515" s="350"/>
      <c r="R515" s="350"/>
      <c r="S515" s="350"/>
      <c r="T515" s="350"/>
      <c r="U515" s="350"/>
      <c r="V515" s="350"/>
      <c r="W515" s="350"/>
      <c r="X515" s="350"/>
      <c r="Y515" s="350"/>
      <c r="Z515" s="350"/>
      <c r="AA515" s="350"/>
      <c r="AB515" s="350"/>
      <c r="AC515" s="350"/>
    </row>
    <row r="516">
      <c r="A516" s="350"/>
      <c r="B516" s="350"/>
      <c r="C516" s="350"/>
      <c r="D516" s="350"/>
      <c r="E516" s="350"/>
      <c r="F516" s="350"/>
      <c r="G516" s="350"/>
      <c r="H516" s="350"/>
      <c r="I516" s="350"/>
      <c r="J516" s="452"/>
      <c r="K516" s="350"/>
      <c r="L516" s="350"/>
      <c r="M516" s="350"/>
      <c r="N516" s="350"/>
      <c r="O516" s="350"/>
      <c r="P516" s="350"/>
      <c r="Q516" s="350"/>
      <c r="R516" s="350"/>
      <c r="S516" s="350"/>
      <c r="T516" s="350"/>
      <c r="U516" s="350"/>
      <c r="V516" s="350"/>
      <c r="W516" s="350"/>
      <c r="X516" s="350"/>
      <c r="Y516" s="350"/>
      <c r="Z516" s="350"/>
      <c r="AA516" s="350"/>
      <c r="AB516" s="350"/>
      <c r="AC516" s="350"/>
    </row>
    <row r="517">
      <c r="A517" s="350"/>
      <c r="B517" s="350"/>
      <c r="C517" s="350"/>
      <c r="D517" s="350"/>
      <c r="E517" s="350"/>
      <c r="F517" s="350"/>
      <c r="G517" s="350"/>
      <c r="H517" s="350"/>
      <c r="I517" s="350"/>
      <c r="J517" s="452"/>
      <c r="K517" s="350"/>
      <c r="L517" s="350"/>
      <c r="M517" s="350"/>
      <c r="N517" s="350"/>
      <c r="O517" s="350"/>
      <c r="P517" s="350"/>
      <c r="Q517" s="350"/>
      <c r="R517" s="350"/>
      <c r="S517" s="350"/>
      <c r="T517" s="350"/>
      <c r="U517" s="350"/>
      <c r="V517" s="350"/>
      <c r="W517" s="350"/>
      <c r="X517" s="350"/>
      <c r="Y517" s="350"/>
      <c r="Z517" s="350"/>
      <c r="AA517" s="350"/>
      <c r="AB517" s="350"/>
      <c r="AC517" s="350"/>
    </row>
    <row r="518">
      <c r="A518" s="350"/>
      <c r="B518" s="350"/>
      <c r="C518" s="350"/>
      <c r="D518" s="350"/>
      <c r="E518" s="350"/>
      <c r="F518" s="350"/>
      <c r="G518" s="350"/>
      <c r="H518" s="350"/>
      <c r="I518" s="350"/>
      <c r="J518" s="452"/>
      <c r="K518" s="350"/>
      <c r="L518" s="350"/>
      <c r="M518" s="350"/>
      <c r="N518" s="350"/>
      <c r="O518" s="350"/>
      <c r="P518" s="350"/>
      <c r="Q518" s="350"/>
      <c r="R518" s="350"/>
      <c r="S518" s="350"/>
      <c r="T518" s="350"/>
      <c r="U518" s="350"/>
      <c r="V518" s="350"/>
      <c r="W518" s="350"/>
      <c r="X518" s="350"/>
      <c r="Y518" s="350"/>
      <c r="Z518" s="350"/>
      <c r="AA518" s="350"/>
      <c r="AB518" s="350"/>
      <c r="AC518" s="350"/>
    </row>
    <row r="519">
      <c r="A519" s="350"/>
      <c r="B519" s="350"/>
      <c r="C519" s="350"/>
      <c r="D519" s="350"/>
      <c r="E519" s="350"/>
      <c r="F519" s="350"/>
      <c r="G519" s="350"/>
      <c r="H519" s="350"/>
      <c r="I519" s="350"/>
      <c r="J519" s="452"/>
      <c r="K519" s="350"/>
      <c r="L519" s="350"/>
      <c r="M519" s="350"/>
      <c r="N519" s="350"/>
      <c r="O519" s="350"/>
      <c r="P519" s="350"/>
      <c r="Q519" s="350"/>
      <c r="R519" s="350"/>
      <c r="S519" s="350"/>
      <c r="T519" s="350"/>
      <c r="U519" s="350"/>
      <c r="V519" s="350"/>
      <c r="W519" s="350"/>
      <c r="X519" s="350"/>
      <c r="Y519" s="350"/>
      <c r="Z519" s="350"/>
      <c r="AA519" s="350"/>
      <c r="AB519" s="350"/>
      <c r="AC519" s="350"/>
    </row>
    <row r="520">
      <c r="A520" s="350"/>
      <c r="B520" s="350"/>
      <c r="C520" s="350"/>
      <c r="D520" s="350"/>
      <c r="E520" s="350"/>
      <c r="F520" s="350"/>
      <c r="G520" s="350"/>
      <c r="H520" s="350"/>
      <c r="I520" s="350"/>
      <c r="J520" s="452"/>
      <c r="K520" s="350"/>
      <c r="L520" s="350"/>
      <c r="M520" s="350"/>
      <c r="N520" s="350"/>
      <c r="O520" s="350"/>
      <c r="P520" s="350"/>
      <c r="Q520" s="350"/>
      <c r="R520" s="350"/>
      <c r="S520" s="350"/>
      <c r="T520" s="350"/>
      <c r="U520" s="350"/>
      <c r="V520" s="350"/>
      <c r="W520" s="350"/>
      <c r="X520" s="350"/>
      <c r="Y520" s="350"/>
      <c r="Z520" s="350"/>
      <c r="AA520" s="350"/>
      <c r="AB520" s="350"/>
      <c r="AC520" s="350"/>
    </row>
    <row r="521">
      <c r="A521" s="350"/>
      <c r="B521" s="350"/>
      <c r="C521" s="350"/>
      <c r="D521" s="350"/>
      <c r="E521" s="350"/>
      <c r="F521" s="350"/>
      <c r="G521" s="350"/>
      <c r="H521" s="350"/>
      <c r="I521" s="350"/>
      <c r="J521" s="452"/>
      <c r="K521" s="350"/>
      <c r="L521" s="350"/>
      <c r="M521" s="350"/>
      <c r="N521" s="350"/>
      <c r="O521" s="350"/>
      <c r="P521" s="350"/>
      <c r="Q521" s="350"/>
      <c r="R521" s="350"/>
      <c r="S521" s="350"/>
      <c r="T521" s="350"/>
      <c r="U521" s="350"/>
      <c r="V521" s="350"/>
      <c r="W521" s="350"/>
      <c r="X521" s="350"/>
      <c r="Y521" s="350"/>
      <c r="Z521" s="350"/>
      <c r="AA521" s="350"/>
      <c r="AB521" s="350"/>
      <c r="AC521" s="350"/>
    </row>
    <row r="522">
      <c r="A522" s="350"/>
      <c r="B522" s="350"/>
      <c r="C522" s="350"/>
      <c r="D522" s="350"/>
      <c r="E522" s="350"/>
      <c r="F522" s="350"/>
      <c r="G522" s="350"/>
      <c r="H522" s="350"/>
      <c r="I522" s="350"/>
      <c r="J522" s="452"/>
      <c r="K522" s="350"/>
      <c r="L522" s="350"/>
      <c r="M522" s="350"/>
      <c r="N522" s="350"/>
      <c r="O522" s="350"/>
      <c r="P522" s="350"/>
      <c r="Q522" s="350"/>
      <c r="R522" s="350"/>
      <c r="S522" s="350"/>
      <c r="T522" s="350"/>
      <c r="U522" s="350"/>
      <c r="V522" s="350"/>
      <c r="W522" s="350"/>
      <c r="X522" s="350"/>
      <c r="Y522" s="350"/>
      <c r="Z522" s="350"/>
      <c r="AA522" s="350"/>
      <c r="AB522" s="350"/>
      <c r="AC522" s="350"/>
    </row>
    <row r="523">
      <c r="A523" s="350"/>
      <c r="B523" s="350"/>
      <c r="C523" s="350"/>
      <c r="D523" s="350"/>
      <c r="E523" s="350"/>
      <c r="F523" s="350"/>
      <c r="G523" s="350"/>
      <c r="H523" s="350"/>
      <c r="I523" s="350"/>
      <c r="J523" s="452"/>
      <c r="K523" s="350"/>
      <c r="L523" s="350"/>
      <c r="M523" s="350"/>
      <c r="N523" s="350"/>
      <c r="O523" s="350"/>
      <c r="P523" s="350"/>
      <c r="Q523" s="350"/>
      <c r="R523" s="350"/>
      <c r="S523" s="350"/>
      <c r="T523" s="350"/>
      <c r="U523" s="350"/>
      <c r="V523" s="350"/>
      <c r="W523" s="350"/>
      <c r="X523" s="350"/>
      <c r="Y523" s="350"/>
      <c r="Z523" s="350"/>
      <c r="AA523" s="350"/>
      <c r="AB523" s="350"/>
      <c r="AC523" s="350"/>
    </row>
    <row r="524">
      <c r="A524" s="350"/>
      <c r="B524" s="350"/>
      <c r="C524" s="350"/>
      <c r="D524" s="350"/>
      <c r="E524" s="350"/>
      <c r="F524" s="350"/>
      <c r="G524" s="350"/>
      <c r="H524" s="350"/>
      <c r="I524" s="350"/>
      <c r="J524" s="452"/>
      <c r="K524" s="350"/>
      <c r="L524" s="350"/>
      <c r="M524" s="350"/>
      <c r="N524" s="350"/>
      <c r="O524" s="350"/>
      <c r="P524" s="350"/>
      <c r="Q524" s="350"/>
      <c r="R524" s="350"/>
      <c r="S524" s="350"/>
      <c r="T524" s="350"/>
      <c r="U524" s="350"/>
      <c r="V524" s="350"/>
      <c r="W524" s="350"/>
      <c r="X524" s="350"/>
      <c r="Y524" s="350"/>
      <c r="Z524" s="350"/>
      <c r="AA524" s="350"/>
      <c r="AB524" s="350"/>
      <c r="AC524" s="350"/>
    </row>
    <row r="525">
      <c r="A525" s="350"/>
      <c r="B525" s="350"/>
      <c r="C525" s="350"/>
      <c r="D525" s="350"/>
      <c r="E525" s="350"/>
      <c r="F525" s="350"/>
      <c r="G525" s="350"/>
      <c r="H525" s="350"/>
      <c r="I525" s="350"/>
      <c r="J525" s="452"/>
      <c r="K525" s="350"/>
      <c r="L525" s="350"/>
      <c r="M525" s="350"/>
      <c r="N525" s="350"/>
      <c r="O525" s="350"/>
      <c r="P525" s="350"/>
      <c r="Q525" s="350"/>
      <c r="R525" s="350"/>
      <c r="S525" s="350"/>
      <c r="T525" s="350"/>
      <c r="U525" s="350"/>
      <c r="V525" s="350"/>
      <c r="W525" s="350"/>
      <c r="X525" s="350"/>
      <c r="Y525" s="350"/>
      <c r="Z525" s="350"/>
      <c r="AA525" s="350"/>
      <c r="AB525" s="350"/>
      <c r="AC525" s="350"/>
    </row>
    <row r="526">
      <c r="A526" s="350"/>
      <c r="B526" s="350"/>
      <c r="C526" s="350"/>
      <c r="D526" s="350"/>
      <c r="E526" s="350"/>
      <c r="F526" s="350"/>
      <c r="G526" s="350"/>
      <c r="H526" s="350"/>
      <c r="I526" s="350"/>
      <c r="J526" s="452"/>
      <c r="K526" s="350"/>
      <c r="L526" s="350"/>
      <c r="M526" s="350"/>
      <c r="N526" s="350"/>
      <c r="O526" s="350"/>
      <c r="P526" s="350"/>
      <c r="Q526" s="350"/>
      <c r="R526" s="350"/>
      <c r="S526" s="350"/>
      <c r="T526" s="350"/>
      <c r="U526" s="350"/>
      <c r="V526" s="350"/>
      <c r="W526" s="350"/>
      <c r="X526" s="350"/>
      <c r="Y526" s="350"/>
      <c r="Z526" s="350"/>
      <c r="AA526" s="350"/>
      <c r="AB526" s="350"/>
      <c r="AC526" s="350"/>
    </row>
    <row r="527">
      <c r="A527" s="350"/>
      <c r="B527" s="350"/>
      <c r="C527" s="350"/>
      <c r="D527" s="350"/>
      <c r="E527" s="350"/>
      <c r="F527" s="350"/>
      <c r="G527" s="350"/>
      <c r="H527" s="350"/>
      <c r="I527" s="350"/>
      <c r="J527" s="452"/>
      <c r="K527" s="350"/>
      <c r="L527" s="350"/>
      <c r="M527" s="350"/>
      <c r="N527" s="350"/>
      <c r="O527" s="350"/>
      <c r="P527" s="350"/>
      <c r="Q527" s="350"/>
      <c r="R527" s="350"/>
      <c r="S527" s="350"/>
      <c r="T527" s="350"/>
      <c r="U527" s="350"/>
      <c r="V527" s="350"/>
      <c r="W527" s="350"/>
      <c r="X527" s="350"/>
      <c r="Y527" s="350"/>
      <c r="Z527" s="350"/>
      <c r="AA527" s="350"/>
      <c r="AB527" s="350"/>
      <c r="AC527" s="350"/>
    </row>
    <row r="528">
      <c r="A528" s="350"/>
      <c r="B528" s="350"/>
      <c r="C528" s="350"/>
      <c r="D528" s="350"/>
      <c r="E528" s="350"/>
      <c r="F528" s="350"/>
      <c r="G528" s="350"/>
      <c r="H528" s="350"/>
      <c r="I528" s="350"/>
      <c r="J528" s="452"/>
      <c r="K528" s="350"/>
      <c r="L528" s="350"/>
      <c r="M528" s="350"/>
      <c r="N528" s="350"/>
      <c r="O528" s="350"/>
      <c r="P528" s="350"/>
      <c r="Q528" s="350"/>
      <c r="R528" s="350"/>
      <c r="S528" s="350"/>
      <c r="T528" s="350"/>
      <c r="U528" s="350"/>
      <c r="V528" s="350"/>
      <c r="W528" s="350"/>
      <c r="X528" s="350"/>
      <c r="Y528" s="350"/>
      <c r="Z528" s="350"/>
      <c r="AA528" s="350"/>
      <c r="AB528" s="350"/>
      <c r="AC528" s="350"/>
    </row>
    <row r="529">
      <c r="A529" s="350"/>
      <c r="B529" s="350"/>
      <c r="C529" s="350"/>
      <c r="D529" s="350"/>
      <c r="E529" s="350"/>
      <c r="F529" s="350"/>
      <c r="G529" s="350"/>
      <c r="H529" s="350"/>
      <c r="I529" s="350"/>
      <c r="J529" s="452"/>
      <c r="K529" s="350"/>
      <c r="L529" s="350"/>
      <c r="M529" s="350"/>
      <c r="N529" s="350"/>
      <c r="O529" s="350"/>
      <c r="P529" s="350"/>
      <c r="Q529" s="350"/>
      <c r="R529" s="350"/>
      <c r="S529" s="350"/>
      <c r="T529" s="350"/>
      <c r="U529" s="350"/>
      <c r="V529" s="350"/>
      <c r="W529" s="350"/>
      <c r="X529" s="350"/>
      <c r="Y529" s="350"/>
      <c r="Z529" s="350"/>
      <c r="AA529" s="350"/>
      <c r="AB529" s="350"/>
      <c r="AC529" s="350"/>
    </row>
    <row r="530">
      <c r="A530" s="350"/>
      <c r="B530" s="350"/>
      <c r="C530" s="350"/>
      <c r="D530" s="350"/>
      <c r="E530" s="350"/>
      <c r="F530" s="350"/>
      <c r="G530" s="350"/>
      <c r="H530" s="350"/>
      <c r="I530" s="350"/>
      <c r="J530" s="452"/>
      <c r="K530" s="350"/>
      <c r="L530" s="350"/>
      <c r="M530" s="350"/>
      <c r="N530" s="350"/>
      <c r="O530" s="350"/>
      <c r="P530" s="350"/>
      <c r="Q530" s="350"/>
      <c r="R530" s="350"/>
      <c r="S530" s="350"/>
      <c r="T530" s="350"/>
      <c r="U530" s="350"/>
      <c r="V530" s="350"/>
      <c r="W530" s="350"/>
      <c r="X530" s="350"/>
      <c r="Y530" s="350"/>
      <c r="Z530" s="350"/>
      <c r="AA530" s="350"/>
      <c r="AB530" s="350"/>
      <c r="AC530" s="350"/>
    </row>
    <row r="531">
      <c r="A531" s="350"/>
      <c r="B531" s="350"/>
      <c r="C531" s="350"/>
      <c r="D531" s="350"/>
      <c r="E531" s="350"/>
      <c r="F531" s="350"/>
      <c r="G531" s="350"/>
      <c r="H531" s="350"/>
      <c r="I531" s="350"/>
      <c r="J531" s="452"/>
      <c r="K531" s="350"/>
      <c r="L531" s="350"/>
      <c r="M531" s="350"/>
      <c r="N531" s="350"/>
      <c r="O531" s="350"/>
      <c r="P531" s="350"/>
      <c r="Q531" s="350"/>
      <c r="R531" s="350"/>
      <c r="S531" s="350"/>
      <c r="T531" s="350"/>
      <c r="U531" s="350"/>
      <c r="V531" s="350"/>
      <c r="W531" s="350"/>
      <c r="X531" s="350"/>
      <c r="Y531" s="350"/>
      <c r="Z531" s="350"/>
      <c r="AA531" s="350"/>
      <c r="AB531" s="350"/>
      <c r="AC531" s="350"/>
    </row>
    <row r="532">
      <c r="A532" s="350"/>
      <c r="B532" s="350"/>
      <c r="C532" s="350"/>
      <c r="D532" s="350"/>
      <c r="E532" s="350"/>
      <c r="F532" s="350"/>
      <c r="G532" s="350"/>
      <c r="H532" s="350"/>
      <c r="I532" s="350"/>
      <c r="J532" s="452"/>
      <c r="K532" s="350"/>
      <c r="L532" s="350"/>
      <c r="M532" s="350"/>
      <c r="N532" s="350"/>
      <c r="O532" s="350"/>
      <c r="P532" s="350"/>
      <c r="Q532" s="350"/>
      <c r="R532" s="350"/>
      <c r="S532" s="350"/>
      <c r="T532" s="350"/>
      <c r="U532" s="350"/>
      <c r="V532" s="350"/>
      <c r="W532" s="350"/>
      <c r="X532" s="350"/>
      <c r="Y532" s="350"/>
      <c r="Z532" s="350"/>
      <c r="AA532" s="350"/>
      <c r="AB532" s="350"/>
      <c r="AC532" s="350"/>
    </row>
    <row r="533">
      <c r="A533" s="350"/>
      <c r="B533" s="350"/>
      <c r="C533" s="350"/>
      <c r="D533" s="350"/>
      <c r="E533" s="350"/>
      <c r="F533" s="350"/>
      <c r="G533" s="350"/>
      <c r="H533" s="350"/>
      <c r="I533" s="350"/>
      <c r="J533" s="452"/>
      <c r="K533" s="350"/>
      <c r="L533" s="350"/>
      <c r="M533" s="350"/>
      <c r="N533" s="350"/>
      <c r="O533" s="350"/>
      <c r="P533" s="350"/>
      <c r="Q533" s="350"/>
      <c r="R533" s="350"/>
      <c r="S533" s="350"/>
      <c r="T533" s="350"/>
      <c r="U533" s="350"/>
      <c r="V533" s="350"/>
      <c r="W533" s="350"/>
      <c r="X533" s="350"/>
      <c r="Y533" s="350"/>
      <c r="Z533" s="350"/>
      <c r="AA533" s="350"/>
      <c r="AB533" s="350"/>
      <c r="AC533" s="350"/>
    </row>
    <row r="534">
      <c r="A534" s="350"/>
      <c r="B534" s="350"/>
      <c r="C534" s="350"/>
      <c r="D534" s="350"/>
      <c r="E534" s="350"/>
      <c r="F534" s="350"/>
      <c r="G534" s="350"/>
      <c r="H534" s="350"/>
      <c r="I534" s="350"/>
      <c r="J534" s="452"/>
      <c r="K534" s="350"/>
      <c r="L534" s="350"/>
      <c r="M534" s="350"/>
      <c r="N534" s="350"/>
      <c r="O534" s="350"/>
      <c r="P534" s="350"/>
      <c r="Q534" s="350"/>
      <c r="R534" s="350"/>
      <c r="S534" s="350"/>
      <c r="T534" s="350"/>
      <c r="U534" s="350"/>
      <c r="V534" s="350"/>
      <c r="W534" s="350"/>
      <c r="X534" s="350"/>
      <c r="Y534" s="350"/>
      <c r="Z534" s="350"/>
      <c r="AA534" s="350"/>
      <c r="AB534" s="350"/>
      <c r="AC534" s="350"/>
    </row>
    <row r="535">
      <c r="A535" s="350"/>
      <c r="B535" s="350"/>
      <c r="C535" s="350"/>
      <c r="D535" s="350"/>
      <c r="E535" s="350"/>
      <c r="F535" s="350"/>
      <c r="G535" s="350"/>
      <c r="H535" s="350"/>
      <c r="I535" s="350"/>
      <c r="J535" s="452"/>
      <c r="K535" s="350"/>
      <c r="L535" s="350"/>
      <c r="M535" s="350"/>
      <c r="N535" s="350"/>
      <c r="O535" s="350"/>
      <c r="P535" s="350"/>
      <c r="Q535" s="350"/>
      <c r="R535" s="350"/>
      <c r="S535" s="350"/>
      <c r="T535" s="350"/>
      <c r="U535" s="350"/>
      <c r="V535" s="350"/>
      <c r="W535" s="350"/>
      <c r="X535" s="350"/>
      <c r="Y535" s="350"/>
      <c r="Z535" s="350"/>
      <c r="AA535" s="350"/>
      <c r="AB535" s="350"/>
      <c r="AC535" s="350"/>
    </row>
    <row r="536">
      <c r="A536" s="350"/>
      <c r="B536" s="350"/>
      <c r="C536" s="350"/>
      <c r="D536" s="350"/>
      <c r="E536" s="350"/>
      <c r="F536" s="350"/>
      <c r="G536" s="350"/>
      <c r="H536" s="350"/>
      <c r="I536" s="350"/>
      <c r="J536" s="452"/>
      <c r="K536" s="350"/>
      <c r="L536" s="350"/>
      <c r="M536" s="350"/>
      <c r="N536" s="350"/>
      <c r="O536" s="350"/>
      <c r="P536" s="350"/>
      <c r="Q536" s="350"/>
      <c r="R536" s="350"/>
      <c r="S536" s="350"/>
      <c r="T536" s="350"/>
      <c r="U536" s="350"/>
      <c r="V536" s="350"/>
      <c r="W536" s="350"/>
      <c r="X536" s="350"/>
      <c r="Y536" s="350"/>
      <c r="Z536" s="350"/>
      <c r="AA536" s="350"/>
      <c r="AB536" s="350"/>
      <c r="AC536" s="350"/>
    </row>
    <row r="537">
      <c r="A537" s="350"/>
      <c r="B537" s="350"/>
      <c r="C537" s="350"/>
      <c r="D537" s="350"/>
      <c r="E537" s="350"/>
      <c r="F537" s="350"/>
      <c r="G537" s="350"/>
      <c r="H537" s="350"/>
      <c r="I537" s="350"/>
      <c r="J537" s="452"/>
      <c r="K537" s="350"/>
      <c r="L537" s="350"/>
      <c r="M537" s="350"/>
      <c r="N537" s="350"/>
      <c r="O537" s="350"/>
      <c r="P537" s="350"/>
      <c r="Q537" s="350"/>
      <c r="R537" s="350"/>
      <c r="S537" s="350"/>
      <c r="T537" s="350"/>
      <c r="U537" s="350"/>
      <c r="V537" s="350"/>
      <c r="W537" s="350"/>
      <c r="X537" s="350"/>
      <c r="Y537" s="350"/>
      <c r="Z537" s="350"/>
      <c r="AA537" s="350"/>
      <c r="AB537" s="350"/>
      <c r="AC537" s="350"/>
    </row>
    <row r="538">
      <c r="A538" s="350"/>
      <c r="B538" s="350"/>
      <c r="C538" s="350"/>
      <c r="D538" s="350"/>
      <c r="E538" s="350"/>
      <c r="F538" s="350"/>
      <c r="G538" s="350"/>
      <c r="H538" s="350"/>
      <c r="I538" s="350"/>
      <c r="J538" s="452"/>
      <c r="K538" s="350"/>
      <c r="L538" s="350"/>
      <c r="M538" s="350"/>
      <c r="N538" s="350"/>
      <c r="O538" s="350"/>
      <c r="P538" s="350"/>
      <c r="Q538" s="350"/>
      <c r="R538" s="350"/>
      <c r="S538" s="350"/>
      <c r="T538" s="350"/>
      <c r="U538" s="350"/>
      <c r="V538" s="350"/>
      <c r="W538" s="350"/>
      <c r="X538" s="350"/>
      <c r="Y538" s="350"/>
      <c r="Z538" s="350"/>
      <c r="AA538" s="350"/>
      <c r="AB538" s="350"/>
      <c r="AC538" s="350"/>
    </row>
    <row r="539">
      <c r="A539" s="350"/>
      <c r="B539" s="350"/>
      <c r="C539" s="350"/>
      <c r="D539" s="350"/>
      <c r="E539" s="350"/>
      <c r="F539" s="350"/>
      <c r="G539" s="350"/>
      <c r="H539" s="350"/>
      <c r="I539" s="350"/>
      <c r="J539" s="452"/>
      <c r="K539" s="350"/>
      <c r="L539" s="350"/>
      <c r="M539" s="350"/>
      <c r="N539" s="350"/>
      <c r="O539" s="350"/>
      <c r="P539" s="350"/>
      <c r="Q539" s="350"/>
      <c r="R539" s="350"/>
      <c r="S539" s="350"/>
      <c r="T539" s="350"/>
      <c r="U539" s="350"/>
      <c r="V539" s="350"/>
      <c r="W539" s="350"/>
      <c r="X539" s="350"/>
      <c r="Y539" s="350"/>
      <c r="Z539" s="350"/>
      <c r="AA539" s="350"/>
      <c r="AB539" s="350"/>
      <c r="AC539" s="350"/>
    </row>
    <row r="540">
      <c r="A540" s="350"/>
      <c r="B540" s="350"/>
      <c r="C540" s="350"/>
      <c r="D540" s="350"/>
      <c r="E540" s="350"/>
      <c r="F540" s="350"/>
      <c r="G540" s="350"/>
      <c r="H540" s="350"/>
      <c r="I540" s="350"/>
      <c r="J540" s="452"/>
      <c r="K540" s="350"/>
      <c r="L540" s="350"/>
      <c r="M540" s="350"/>
      <c r="N540" s="350"/>
      <c r="O540" s="350"/>
      <c r="P540" s="350"/>
      <c r="Q540" s="350"/>
      <c r="R540" s="350"/>
      <c r="S540" s="350"/>
      <c r="T540" s="350"/>
      <c r="U540" s="350"/>
      <c r="V540" s="350"/>
      <c r="W540" s="350"/>
      <c r="X540" s="350"/>
      <c r="Y540" s="350"/>
      <c r="Z540" s="350"/>
      <c r="AA540" s="350"/>
      <c r="AB540" s="350"/>
      <c r="AC540" s="350"/>
    </row>
    <row r="541">
      <c r="A541" s="350"/>
      <c r="B541" s="350"/>
      <c r="C541" s="350"/>
      <c r="D541" s="350"/>
      <c r="E541" s="350"/>
      <c r="F541" s="350"/>
      <c r="G541" s="350"/>
      <c r="H541" s="350"/>
      <c r="I541" s="350"/>
      <c r="J541" s="452"/>
      <c r="K541" s="350"/>
      <c r="L541" s="350"/>
      <c r="M541" s="350"/>
      <c r="N541" s="350"/>
      <c r="O541" s="350"/>
      <c r="P541" s="350"/>
      <c r="Q541" s="350"/>
      <c r="R541" s="350"/>
      <c r="S541" s="350"/>
      <c r="T541" s="350"/>
      <c r="U541" s="350"/>
      <c r="V541" s="350"/>
      <c r="W541" s="350"/>
      <c r="X541" s="350"/>
      <c r="Y541" s="350"/>
      <c r="Z541" s="350"/>
      <c r="AA541" s="350"/>
      <c r="AB541" s="350"/>
      <c r="AC541" s="350"/>
    </row>
    <row r="542">
      <c r="A542" s="350"/>
      <c r="B542" s="350"/>
      <c r="C542" s="350"/>
      <c r="D542" s="350"/>
      <c r="E542" s="350"/>
      <c r="F542" s="350"/>
      <c r="G542" s="350"/>
      <c r="H542" s="350"/>
      <c r="I542" s="350"/>
      <c r="J542" s="452"/>
      <c r="K542" s="350"/>
      <c r="L542" s="350"/>
      <c r="M542" s="350"/>
      <c r="N542" s="350"/>
      <c r="O542" s="350"/>
      <c r="P542" s="350"/>
      <c r="Q542" s="350"/>
      <c r="R542" s="350"/>
      <c r="S542" s="350"/>
      <c r="T542" s="350"/>
      <c r="U542" s="350"/>
      <c r="V542" s="350"/>
      <c r="W542" s="350"/>
      <c r="X542" s="350"/>
      <c r="Y542" s="350"/>
      <c r="Z542" s="350"/>
      <c r="AA542" s="350"/>
      <c r="AB542" s="350"/>
      <c r="AC542" s="350"/>
    </row>
    <row r="543">
      <c r="A543" s="350"/>
      <c r="B543" s="350"/>
      <c r="C543" s="350"/>
      <c r="D543" s="350"/>
      <c r="E543" s="350"/>
      <c r="F543" s="350"/>
      <c r="G543" s="350"/>
      <c r="H543" s="350"/>
      <c r="I543" s="350"/>
      <c r="J543" s="452"/>
      <c r="K543" s="350"/>
      <c r="L543" s="350"/>
      <c r="M543" s="350"/>
      <c r="N543" s="350"/>
      <c r="O543" s="350"/>
      <c r="P543" s="350"/>
      <c r="Q543" s="350"/>
      <c r="R543" s="350"/>
      <c r="S543" s="350"/>
      <c r="T543" s="350"/>
      <c r="U543" s="350"/>
      <c r="V543" s="350"/>
      <c r="W543" s="350"/>
      <c r="X543" s="350"/>
      <c r="Y543" s="350"/>
      <c r="Z543" s="350"/>
      <c r="AA543" s="350"/>
      <c r="AB543" s="350"/>
      <c r="AC543" s="350"/>
    </row>
    <row r="544">
      <c r="A544" s="350"/>
      <c r="B544" s="350"/>
      <c r="C544" s="350"/>
      <c r="D544" s="350"/>
      <c r="E544" s="350"/>
      <c r="F544" s="350"/>
      <c r="G544" s="350"/>
      <c r="H544" s="350"/>
      <c r="I544" s="350"/>
      <c r="J544" s="452"/>
      <c r="K544" s="350"/>
      <c r="L544" s="350"/>
      <c r="M544" s="350"/>
      <c r="N544" s="350"/>
      <c r="O544" s="350"/>
      <c r="P544" s="350"/>
      <c r="Q544" s="350"/>
      <c r="R544" s="350"/>
      <c r="S544" s="350"/>
      <c r="T544" s="350"/>
      <c r="U544" s="350"/>
      <c r="V544" s="350"/>
      <c r="W544" s="350"/>
      <c r="X544" s="350"/>
      <c r="Y544" s="350"/>
      <c r="Z544" s="350"/>
      <c r="AA544" s="350"/>
      <c r="AB544" s="350"/>
      <c r="AC544" s="350"/>
    </row>
    <row r="545">
      <c r="A545" s="350"/>
      <c r="B545" s="350"/>
      <c r="C545" s="350"/>
      <c r="D545" s="350"/>
      <c r="E545" s="350"/>
      <c r="F545" s="350"/>
      <c r="G545" s="350"/>
      <c r="H545" s="350"/>
      <c r="I545" s="350"/>
      <c r="J545" s="452"/>
      <c r="K545" s="350"/>
      <c r="L545" s="350"/>
      <c r="M545" s="350"/>
      <c r="N545" s="350"/>
      <c r="O545" s="350"/>
      <c r="P545" s="350"/>
      <c r="Q545" s="350"/>
      <c r="R545" s="350"/>
      <c r="S545" s="350"/>
      <c r="T545" s="350"/>
      <c r="U545" s="350"/>
      <c r="V545" s="350"/>
      <c r="W545" s="350"/>
      <c r="X545" s="350"/>
      <c r="Y545" s="350"/>
      <c r="Z545" s="350"/>
      <c r="AA545" s="350"/>
      <c r="AB545" s="350"/>
      <c r="AC545" s="350"/>
    </row>
    <row r="546">
      <c r="A546" s="350"/>
      <c r="B546" s="350"/>
      <c r="C546" s="350"/>
      <c r="D546" s="350"/>
      <c r="E546" s="350"/>
      <c r="F546" s="350"/>
      <c r="G546" s="350"/>
      <c r="H546" s="350"/>
      <c r="I546" s="350"/>
      <c r="J546" s="452"/>
      <c r="K546" s="350"/>
      <c r="L546" s="350"/>
      <c r="M546" s="350"/>
      <c r="N546" s="350"/>
      <c r="O546" s="350"/>
      <c r="P546" s="350"/>
      <c r="Q546" s="350"/>
      <c r="R546" s="350"/>
      <c r="S546" s="350"/>
      <c r="T546" s="350"/>
      <c r="U546" s="350"/>
      <c r="V546" s="350"/>
      <c r="W546" s="350"/>
      <c r="X546" s="350"/>
      <c r="Y546" s="350"/>
      <c r="Z546" s="350"/>
      <c r="AA546" s="350"/>
      <c r="AB546" s="350"/>
      <c r="AC546" s="350"/>
    </row>
    <row r="547">
      <c r="A547" s="350"/>
      <c r="B547" s="350"/>
      <c r="C547" s="350"/>
      <c r="D547" s="350"/>
      <c r="E547" s="350"/>
      <c r="F547" s="350"/>
      <c r="G547" s="350"/>
      <c r="H547" s="350"/>
      <c r="I547" s="350"/>
      <c r="J547" s="452"/>
      <c r="K547" s="350"/>
      <c r="L547" s="350"/>
      <c r="M547" s="350"/>
      <c r="N547" s="350"/>
      <c r="O547" s="350"/>
      <c r="P547" s="350"/>
      <c r="Q547" s="350"/>
      <c r="R547" s="350"/>
      <c r="S547" s="350"/>
      <c r="T547" s="350"/>
      <c r="U547" s="350"/>
      <c r="V547" s="350"/>
      <c r="W547" s="350"/>
      <c r="X547" s="350"/>
      <c r="Y547" s="350"/>
      <c r="Z547" s="350"/>
      <c r="AA547" s="350"/>
      <c r="AB547" s="350"/>
      <c r="AC547" s="350"/>
    </row>
    <row r="548">
      <c r="A548" s="350"/>
      <c r="B548" s="350"/>
      <c r="C548" s="350"/>
      <c r="D548" s="350"/>
      <c r="E548" s="350"/>
      <c r="F548" s="350"/>
      <c r="G548" s="350"/>
      <c r="H548" s="350"/>
      <c r="I548" s="350"/>
      <c r="J548" s="452"/>
      <c r="K548" s="350"/>
      <c r="L548" s="350"/>
      <c r="M548" s="350"/>
      <c r="N548" s="350"/>
      <c r="O548" s="350"/>
      <c r="P548" s="350"/>
      <c r="Q548" s="350"/>
      <c r="R548" s="350"/>
      <c r="S548" s="350"/>
      <c r="T548" s="350"/>
      <c r="U548" s="350"/>
      <c r="V548" s="350"/>
      <c r="W548" s="350"/>
      <c r="X548" s="350"/>
      <c r="Y548" s="350"/>
      <c r="Z548" s="350"/>
      <c r="AA548" s="350"/>
      <c r="AB548" s="350"/>
      <c r="AC548" s="350"/>
    </row>
    <row r="549">
      <c r="A549" s="350"/>
      <c r="B549" s="350"/>
      <c r="C549" s="350"/>
      <c r="D549" s="350"/>
      <c r="E549" s="350"/>
      <c r="F549" s="350"/>
      <c r="G549" s="350"/>
      <c r="H549" s="350"/>
      <c r="I549" s="350"/>
      <c r="J549" s="452"/>
      <c r="K549" s="350"/>
      <c r="L549" s="350"/>
      <c r="M549" s="350"/>
      <c r="N549" s="350"/>
      <c r="O549" s="350"/>
      <c r="P549" s="350"/>
      <c r="Q549" s="350"/>
      <c r="R549" s="350"/>
      <c r="S549" s="350"/>
      <c r="T549" s="350"/>
      <c r="U549" s="350"/>
      <c r="V549" s="350"/>
      <c r="W549" s="350"/>
      <c r="X549" s="350"/>
      <c r="Y549" s="350"/>
      <c r="Z549" s="350"/>
      <c r="AA549" s="350"/>
      <c r="AB549" s="350"/>
      <c r="AC549" s="350"/>
    </row>
    <row r="550">
      <c r="A550" s="350"/>
      <c r="B550" s="350"/>
      <c r="C550" s="350"/>
      <c r="D550" s="350"/>
      <c r="E550" s="350"/>
      <c r="F550" s="350"/>
      <c r="G550" s="350"/>
      <c r="H550" s="350"/>
      <c r="I550" s="350"/>
      <c r="J550" s="452"/>
      <c r="K550" s="350"/>
      <c r="L550" s="350"/>
      <c r="M550" s="350"/>
      <c r="N550" s="350"/>
      <c r="O550" s="350"/>
      <c r="P550" s="350"/>
      <c r="Q550" s="350"/>
      <c r="R550" s="350"/>
      <c r="S550" s="350"/>
      <c r="T550" s="350"/>
      <c r="U550" s="350"/>
      <c r="V550" s="350"/>
      <c r="W550" s="350"/>
      <c r="X550" s="350"/>
      <c r="Y550" s="350"/>
      <c r="Z550" s="350"/>
      <c r="AA550" s="350"/>
      <c r="AB550" s="350"/>
      <c r="AC550" s="350"/>
    </row>
    <row r="551">
      <c r="A551" s="350"/>
      <c r="B551" s="350"/>
      <c r="C551" s="350"/>
      <c r="D551" s="350"/>
      <c r="E551" s="350"/>
      <c r="F551" s="350"/>
      <c r="G551" s="350"/>
      <c r="H551" s="350"/>
      <c r="I551" s="350"/>
      <c r="J551" s="452"/>
      <c r="K551" s="350"/>
      <c r="L551" s="350"/>
      <c r="M551" s="350"/>
      <c r="N551" s="350"/>
      <c r="O551" s="350"/>
      <c r="P551" s="350"/>
      <c r="Q551" s="350"/>
      <c r="R551" s="350"/>
      <c r="S551" s="350"/>
      <c r="T551" s="350"/>
      <c r="U551" s="350"/>
      <c r="V551" s="350"/>
      <c r="W551" s="350"/>
      <c r="X551" s="350"/>
      <c r="Y551" s="350"/>
      <c r="Z551" s="350"/>
      <c r="AA551" s="350"/>
      <c r="AB551" s="350"/>
      <c r="AC551" s="350"/>
    </row>
    <row r="552">
      <c r="A552" s="350"/>
      <c r="B552" s="350"/>
      <c r="C552" s="350"/>
      <c r="D552" s="350"/>
      <c r="E552" s="350"/>
      <c r="F552" s="350"/>
      <c r="G552" s="350"/>
      <c r="H552" s="350"/>
      <c r="I552" s="350"/>
      <c r="J552" s="452"/>
      <c r="K552" s="350"/>
      <c r="L552" s="350"/>
      <c r="M552" s="350"/>
      <c r="N552" s="350"/>
      <c r="O552" s="350"/>
      <c r="P552" s="350"/>
      <c r="Q552" s="350"/>
      <c r="R552" s="350"/>
      <c r="S552" s="350"/>
      <c r="T552" s="350"/>
      <c r="U552" s="350"/>
      <c r="V552" s="350"/>
      <c r="W552" s="350"/>
      <c r="X552" s="350"/>
      <c r="Y552" s="350"/>
      <c r="Z552" s="350"/>
      <c r="AA552" s="350"/>
      <c r="AB552" s="350"/>
      <c r="AC552" s="350"/>
    </row>
    <row r="553">
      <c r="A553" s="350"/>
      <c r="B553" s="350"/>
      <c r="C553" s="350"/>
      <c r="D553" s="350"/>
      <c r="E553" s="350"/>
      <c r="F553" s="350"/>
      <c r="G553" s="350"/>
      <c r="H553" s="350"/>
      <c r="I553" s="350"/>
      <c r="J553" s="452"/>
      <c r="K553" s="350"/>
      <c r="L553" s="350"/>
      <c r="M553" s="350"/>
      <c r="N553" s="350"/>
      <c r="O553" s="350"/>
      <c r="P553" s="350"/>
      <c r="Q553" s="350"/>
      <c r="R553" s="350"/>
      <c r="S553" s="350"/>
      <c r="T553" s="350"/>
      <c r="U553" s="350"/>
      <c r="V553" s="350"/>
      <c r="W553" s="350"/>
      <c r="X553" s="350"/>
      <c r="Y553" s="350"/>
      <c r="Z553" s="350"/>
      <c r="AA553" s="350"/>
      <c r="AB553" s="350"/>
      <c r="AC553" s="350"/>
    </row>
    <row r="554">
      <c r="A554" s="350"/>
      <c r="B554" s="350"/>
      <c r="C554" s="350"/>
      <c r="D554" s="350"/>
      <c r="E554" s="350"/>
      <c r="F554" s="350"/>
      <c r="G554" s="350"/>
      <c r="H554" s="350"/>
      <c r="I554" s="350"/>
      <c r="J554" s="452"/>
      <c r="K554" s="350"/>
      <c r="L554" s="350"/>
      <c r="M554" s="350"/>
      <c r="N554" s="350"/>
      <c r="O554" s="350"/>
      <c r="P554" s="350"/>
      <c r="Q554" s="350"/>
      <c r="R554" s="350"/>
      <c r="S554" s="350"/>
      <c r="T554" s="350"/>
      <c r="U554" s="350"/>
      <c r="V554" s="350"/>
      <c r="W554" s="350"/>
      <c r="X554" s="350"/>
      <c r="Y554" s="350"/>
      <c r="Z554" s="350"/>
      <c r="AA554" s="350"/>
      <c r="AB554" s="350"/>
      <c r="AC554" s="350"/>
    </row>
    <row r="555">
      <c r="A555" s="350"/>
      <c r="B555" s="350"/>
      <c r="C555" s="350"/>
      <c r="D555" s="350"/>
      <c r="E555" s="350"/>
      <c r="F555" s="350"/>
      <c r="G555" s="350"/>
      <c r="H555" s="350"/>
      <c r="I555" s="350"/>
      <c r="J555" s="452"/>
      <c r="K555" s="350"/>
      <c r="L555" s="350"/>
      <c r="M555" s="350"/>
      <c r="N555" s="350"/>
      <c r="O555" s="350"/>
      <c r="P555" s="350"/>
      <c r="Q555" s="350"/>
      <c r="R555" s="350"/>
      <c r="S555" s="350"/>
      <c r="T555" s="350"/>
      <c r="U555" s="350"/>
      <c r="V555" s="350"/>
      <c r="W555" s="350"/>
      <c r="X555" s="350"/>
      <c r="Y555" s="350"/>
      <c r="Z555" s="350"/>
      <c r="AA555" s="350"/>
      <c r="AB555" s="350"/>
      <c r="AC555" s="350"/>
    </row>
    <row r="556">
      <c r="A556" s="350"/>
      <c r="B556" s="350"/>
      <c r="C556" s="350"/>
      <c r="D556" s="350"/>
      <c r="E556" s="350"/>
      <c r="F556" s="350"/>
      <c r="G556" s="350"/>
      <c r="H556" s="350"/>
      <c r="I556" s="350"/>
      <c r="J556" s="452"/>
      <c r="K556" s="350"/>
      <c r="L556" s="350"/>
      <c r="M556" s="350"/>
      <c r="N556" s="350"/>
      <c r="O556" s="350"/>
      <c r="P556" s="350"/>
      <c r="Q556" s="350"/>
      <c r="R556" s="350"/>
      <c r="S556" s="350"/>
      <c r="T556" s="350"/>
      <c r="U556" s="350"/>
      <c r="V556" s="350"/>
      <c r="W556" s="350"/>
      <c r="X556" s="350"/>
      <c r="Y556" s="350"/>
      <c r="Z556" s="350"/>
      <c r="AA556" s="350"/>
      <c r="AB556" s="350"/>
      <c r="AC556" s="350"/>
    </row>
    <row r="557">
      <c r="A557" s="350"/>
      <c r="B557" s="350"/>
      <c r="C557" s="350"/>
      <c r="D557" s="350"/>
      <c r="E557" s="350"/>
      <c r="F557" s="350"/>
      <c r="G557" s="350"/>
      <c r="H557" s="350"/>
      <c r="I557" s="350"/>
      <c r="J557" s="452"/>
      <c r="K557" s="350"/>
      <c r="L557" s="350"/>
      <c r="M557" s="350"/>
      <c r="N557" s="350"/>
      <c r="O557" s="350"/>
      <c r="P557" s="350"/>
      <c r="Q557" s="350"/>
      <c r="R557" s="350"/>
      <c r="S557" s="350"/>
      <c r="T557" s="350"/>
      <c r="U557" s="350"/>
      <c r="V557" s="350"/>
      <c r="W557" s="350"/>
      <c r="X557" s="350"/>
      <c r="Y557" s="350"/>
      <c r="Z557" s="350"/>
      <c r="AA557" s="350"/>
      <c r="AB557" s="350"/>
      <c r="AC557" s="350"/>
    </row>
    <row r="558">
      <c r="A558" s="350"/>
      <c r="B558" s="350"/>
      <c r="C558" s="350"/>
      <c r="D558" s="350"/>
      <c r="E558" s="350"/>
      <c r="F558" s="350"/>
      <c r="G558" s="350"/>
      <c r="H558" s="350"/>
      <c r="I558" s="350"/>
      <c r="J558" s="452"/>
      <c r="K558" s="350"/>
      <c r="L558" s="350"/>
      <c r="M558" s="350"/>
      <c r="N558" s="350"/>
      <c r="O558" s="350"/>
      <c r="P558" s="350"/>
      <c r="Q558" s="350"/>
      <c r="R558" s="350"/>
      <c r="S558" s="350"/>
      <c r="T558" s="350"/>
      <c r="U558" s="350"/>
      <c r="V558" s="350"/>
      <c r="W558" s="350"/>
      <c r="X558" s="350"/>
      <c r="Y558" s="350"/>
      <c r="Z558" s="350"/>
      <c r="AA558" s="350"/>
      <c r="AB558" s="350"/>
      <c r="AC558" s="350"/>
    </row>
    <row r="559">
      <c r="A559" s="350"/>
      <c r="B559" s="350"/>
      <c r="C559" s="350"/>
      <c r="D559" s="350"/>
      <c r="E559" s="350"/>
      <c r="F559" s="350"/>
      <c r="G559" s="350"/>
      <c r="H559" s="350"/>
      <c r="I559" s="350"/>
      <c r="J559" s="452"/>
      <c r="K559" s="350"/>
      <c r="L559" s="350"/>
      <c r="M559" s="350"/>
      <c r="N559" s="350"/>
      <c r="O559" s="350"/>
      <c r="P559" s="350"/>
      <c r="Q559" s="350"/>
      <c r="R559" s="350"/>
      <c r="S559" s="350"/>
      <c r="T559" s="350"/>
      <c r="U559" s="350"/>
      <c r="V559" s="350"/>
      <c r="W559" s="350"/>
      <c r="X559" s="350"/>
      <c r="Y559" s="350"/>
      <c r="Z559" s="350"/>
      <c r="AA559" s="350"/>
      <c r="AB559" s="350"/>
      <c r="AC559" s="350"/>
    </row>
    <row r="560">
      <c r="A560" s="350"/>
      <c r="B560" s="350"/>
      <c r="C560" s="350"/>
      <c r="D560" s="350"/>
      <c r="E560" s="350"/>
      <c r="F560" s="350"/>
      <c r="G560" s="350"/>
      <c r="H560" s="350"/>
      <c r="I560" s="350"/>
      <c r="J560" s="452"/>
      <c r="K560" s="350"/>
      <c r="L560" s="350"/>
      <c r="M560" s="350"/>
      <c r="N560" s="350"/>
      <c r="O560" s="350"/>
      <c r="P560" s="350"/>
      <c r="Q560" s="350"/>
      <c r="R560" s="350"/>
      <c r="S560" s="350"/>
      <c r="T560" s="350"/>
      <c r="U560" s="350"/>
      <c r="V560" s="350"/>
      <c r="W560" s="350"/>
      <c r="X560" s="350"/>
      <c r="Y560" s="350"/>
      <c r="Z560" s="350"/>
      <c r="AA560" s="350"/>
      <c r="AB560" s="350"/>
      <c r="AC560" s="350"/>
    </row>
    <row r="561">
      <c r="A561" s="350"/>
      <c r="B561" s="350"/>
      <c r="C561" s="350"/>
      <c r="D561" s="350"/>
      <c r="E561" s="350"/>
      <c r="F561" s="350"/>
      <c r="G561" s="350"/>
      <c r="H561" s="350"/>
      <c r="I561" s="350"/>
      <c r="J561" s="452"/>
      <c r="K561" s="350"/>
      <c r="L561" s="350"/>
      <c r="M561" s="350"/>
      <c r="N561" s="350"/>
      <c r="O561" s="350"/>
      <c r="P561" s="350"/>
      <c r="Q561" s="350"/>
      <c r="R561" s="350"/>
      <c r="S561" s="350"/>
      <c r="T561" s="350"/>
      <c r="U561" s="350"/>
      <c r="V561" s="350"/>
      <c r="W561" s="350"/>
      <c r="X561" s="350"/>
      <c r="Y561" s="350"/>
      <c r="Z561" s="350"/>
      <c r="AA561" s="350"/>
      <c r="AB561" s="350"/>
      <c r="AC561" s="350"/>
    </row>
    <row r="562">
      <c r="A562" s="350"/>
      <c r="B562" s="350"/>
      <c r="C562" s="350"/>
      <c r="D562" s="350"/>
      <c r="E562" s="350"/>
      <c r="F562" s="350"/>
      <c r="G562" s="350"/>
      <c r="H562" s="350"/>
      <c r="I562" s="350"/>
      <c r="J562" s="452"/>
      <c r="K562" s="350"/>
      <c r="L562" s="350"/>
      <c r="M562" s="350"/>
      <c r="N562" s="350"/>
      <c r="O562" s="350"/>
      <c r="P562" s="350"/>
      <c r="Q562" s="350"/>
      <c r="R562" s="350"/>
      <c r="S562" s="350"/>
      <c r="T562" s="350"/>
      <c r="U562" s="350"/>
      <c r="V562" s="350"/>
      <c r="W562" s="350"/>
      <c r="X562" s="350"/>
      <c r="Y562" s="350"/>
      <c r="Z562" s="350"/>
      <c r="AA562" s="350"/>
      <c r="AB562" s="350"/>
      <c r="AC562" s="350"/>
    </row>
    <row r="563">
      <c r="A563" s="350"/>
      <c r="B563" s="350"/>
      <c r="C563" s="350"/>
      <c r="D563" s="350"/>
      <c r="E563" s="350"/>
      <c r="F563" s="350"/>
      <c r="G563" s="350"/>
      <c r="H563" s="350"/>
      <c r="I563" s="350"/>
      <c r="J563" s="452"/>
      <c r="K563" s="350"/>
      <c r="L563" s="350"/>
      <c r="M563" s="350"/>
      <c r="N563" s="350"/>
      <c r="O563" s="350"/>
      <c r="P563" s="350"/>
      <c r="Q563" s="350"/>
      <c r="R563" s="350"/>
      <c r="S563" s="350"/>
      <c r="T563" s="350"/>
      <c r="U563" s="350"/>
      <c r="V563" s="350"/>
      <c r="W563" s="350"/>
      <c r="X563" s="350"/>
      <c r="Y563" s="350"/>
      <c r="Z563" s="350"/>
      <c r="AA563" s="350"/>
      <c r="AB563" s="350"/>
      <c r="AC563" s="350"/>
    </row>
    <row r="564">
      <c r="A564" s="350"/>
      <c r="B564" s="350"/>
      <c r="C564" s="350"/>
      <c r="D564" s="350"/>
      <c r="E564" s="350"/>
      <c r="F564" s="350"/>
      <c r="G564" s="350"/>
      <c r="H564" s="350"/>
      <c r="I564" s="350"/>
      <c r="J564" s="452"/>
      <c r="K564" s="350"/>
      <c r="L564" s="350"/>
      <c r="M564" s="350"/>
      <c r="N564" s="350"/>
      <c r="O564" s="350"/>
      <c r="P564" s="350"/>
      <c r="Q564" s="350"/>
      <c r="R564" s="350"/>
      <c r="S564" s="350"/>
      <c r="T564" s="350"/>
      <c r="U564" s="350"/>
      <c r="V564" s="350"/>
      <c r="W564" s="350"/>
      <c r="X564" s="350"/>
      <c r="Y564" s="350"/>
      <c r="Z564" s="350"/>
      <c r="AA564" s="350"/>
      <c r="AB564" s="350"/>
      <c r="AC564" s="350"/>
    </row>
    <row r="565">
      <c r="A565" s="350"/>
      <c r="B565" s="350"/>
      <c r="C565" s="350"/>
      <c r="D565" s="350"/>
      <c r="E565" s="350"/>
      <c r="F565" s="350"/>
      <c r="G565" s="350"/>
      <c r="H565" s="350"/>
      <c r="I565" s="350"/>
      <c r="J565" s="452"/>
      <c r="K565" s="350"/>
      <c r="L565" s="350"/>
      <c r="M565" s="350"/>
      <c r="N565" s="350"/>
      <c r="O565" s="350"/>
      <c r="P565" s="350"/>
      <c r="Q565" s="350"/>
      <c r="R565" s="350"/>
      <c r="S565" s="350"/>
      <c r="T565" s="350"/>
      <c r="U565" s="350"/>
      <c r="V565" s="350"/>
      <c r="W565" s="350"/>
      <c r="X565" s="350"/>
      <c r="Y565" s="350"/>
      <c r="Z565" s="350"/>
      <c r="AA565" s="350"/>
      <c r="AB565" s="350"/>
      <c r="AC565" s="350"/>
    </row>
    <row r="566">
      <c r="A566" s="350"/>
      <c r="B566" s="350"/>
      <c r="C566" s="350"/>
      <c r="D566" s="350"/>
      <c r="E566" s="350"/>
      <c r="F566" s="350"/>
      <c r="G566" s="350"/>
      <c r="H566" s="350"/>
      <c r="I566" s="350"/>
      <c r="J566" s="452"/>
      <c r="K566" s="350"/>
      <c r="L566" s="350"/>
      <c r="M566" s="350"/>
      <c r="N566" s="350"/>
      <c r="O566" s="350"/>
      <c r="P566" s="350"/>
      <c r="Q566" s="350"/>
      <c r="R566" s="350"/>
      <c r="S566" s="350"/>
      <c r="T566" s="350"/>
      <c r="U566" s="350"/>
      <c r="V566" s="350"/>
      <c r="W566" s="350"/>
      <c r="X566" s="350"/>
      <c r="Y566" s="350"/>
      <c r="Z566" s="350"/>
      <c r="AA566" s="350"/>
      <c r="AB566" s="350"/>
      <c r="AC566" s="350"/>
    </row>
    <row r="567">
      <c r="A567" s="350"/>
      <c r="B567" s="350"/>
      <c r="C567" s="350"/>
      <c r="D567" s="350"/>
      <c r="E567" s="350"/>
      <c r="F567" s="350"/>
      <c r="G567" s="350"/>
      <c r="H567" s="350"/>
      <c r="I567" s="350"/>
      <c r="J567" s="452"/>
      <c r="K567" s="350"/>
      <c r="L567" s="350"/>
      <c r="M567" s="350"/>
      <c r="N567" s="350"/>
      <c r="O567" s="350"/>
      <c r="P567" s="350"/>
      <c r="Q567" s="350"/>
      <c r="R567" s="350"/>
      <c r="S567" s="350"/>
      <c r="T567" s="350"/>
      <c r="U567" s="350"/>
      <c r="V567" s="350"/>
      <c r="W567" s="350"/>
      <c r="X567" s="350"/>
      <c r="Y567" s="350"/>
      <c r="Z567" s="350"/>
      <c r="AA567" s="350"/>
      <c r="AB567" s="350"/>
      <c r="AC567" s="350"/>
    </row>
    <row r="568">
      <c r="A568" s="350"/>
      <c r="B568" s="350"/>
      <c r="C568" s="350"/>
      <c r="D568" s="350"/>
      <c r="E568" s="350"/>
      <c r="F568" s="350"/>
      <c r="G568" s="350"/>
      <c r="H568" s="350"/>
      <c r="I568" s="350"/>
      <c r="J568" s="452"/>
      <c r="K568" s="350"/>
      <c r="L568" s="350"/>
      <c r="M568" s="350"/>
      <c r="N568" s="350"/>
      <c r="O568" s="350"/>
      <c r="P568" s="350"/>
      <c r="Q568" s="350"/>
      <c r="R568" s="350"/>
      <c r="S568" s="350"/>
      <c r="T568" s="350"/>
      <c r="U568" s="350"/>
      <c r="V568" s="350"/>
      <c r="W568" s="350"/>
      <c r="X568" s="350"/>
      <c r="Y568" s="350"/>
      <c r="Z568" s="350"/>
      <c r="AA568" s="350"/>
      <c r="AB568" s="350"/>
      <c r="AC568" s="350"/>
    </row>
    <row r="569">
      <c r="A569" s="350"/>
      <c r="B569" s="350"/>
      <c r="C569" s="350"/>
      <c r="D569" s="350"/>
      <c r="E569" s="350"/>
      <c r="F569" s="350"/>
      <c r="G569" s="350"/>
      <c r="H569" s="350"/>
      <c r="I569" s="350"/>
      <c r="J569" s="452"/>
      <c r="K569" s="350"/>
      <c r="L569" s="350"/>
      <c r="M569" s="350"/>
      <c r="N569" s="350"/>
      <c r="O569" s="350"/>
      <c r="P569" s="350"/>
      <c r="Q569" s="350"/>
      <c r="R569" s="350"/>
      <c r="S569" s="350"/>
      <c r="T569" s="350"/>
      <c r="U569" s="350"/>
      <c r="V569" s="350"/>
      <c r="W569" s="350"/>
      <c r="X569" s="350"/>
      <c r="Y569" s="350"/>
      <c r="Z569" s="350"/>
      <c r="AA569" s="350"/>
      <c r="AB569" s="350"/>
      <c r="AC569" s="350"/>
    </row>
    <row r="570">
      <c r="A570" s="350"/>
      <c r="B570" s="350"/>
      <c r="C570" s="350"/>
      <c r="D570" s="350"/>
      <c r="E570" s="350"/>
      <c r="F570" s="350"/>
      <c r="G570" s="350"/>
      <c r="H570" s="350"/>
      <c r="I570" s="350"/>
      <c r="J570" s="452"/>
      <c r="K570" s="350"/>
      <c r="L570" s="350"/>
      <c r="M570" s="350"/>
      <c r="N570" s="350"/>
      <c r="O570" s="350"/>
      <c r="P570" s="350"/>
      <c r="Q570" s="350"/>
      <c r="R570" s="350"/>
      <c r="S570" s="350"/>
      <c r="T570" s="350"/>
      <c r="U570" s="350"/>
      <c r="V570" s="350"/>
      <c r="W570" s="350"/>
      <c r="X570" s="350"/>
      <c r="Y570" s="350"/>
      <c r="Z570" s="350"/>
      <c r="AA570" s="350"/>
      <c r="AB570" s="350"/>
      <c r="AC570" s="350"/>
    </row>
    <row r="571">
      <c r="A571" s="350"/>
      <c r="B571" s="350"/>
      <c r="C571" s="350"/>
      <c r="D571" s="350"/>
      <c r="E571" s="350"/>
      <c r="F571" s="350"/>
      <c r="G571" s="350"/>
      <c r="H571" s="350"/>
      <c r="I571" s="350"/>
      <c r="J571" s="452"/>
      <c r="K571" s="350"/>
      <c r="L571" s="350"/>
      <c r="M571" s="350"/>
      <c r="N571" s="350"/>
      <c r="O571" s="350"/>
      <c r="P571" s="350"/>
      <c r="Q571" s="350"/>
      <c r="R571" s="350"/>
      <c r="S571" s="350"/>
      <c r="T571" s="350"/>
      <c r="U571" s="350"/>
      <c r="V571" s="350"/>
      <c r="W571" s="350"/>
      <c r="X571" s="350"/>
      <c r="Y571" s="350"/>
      <c r="Z571" s="350"/>
      <c r="AA571" s="350"/>
      <c r="AB571" s="350"/>
      <c r="AC571" s="350"/>
    </row>
    <row r="572">
      <c r="A572" s="350"/>
      <c r="B572" s="350"/>
      <c r="C572" s="350"/>
      <c r="D572" s="350"/>
      <c r="E572" s="350"/>
      <c r="F572" s="350"/>
      <c r="G572" s="350"/>
      <c r="H572" s="350"/>
      <c r="I572" s="350"/>
      <c r="J572" s="452"/>
      <c r="K572" s="350"/>
      <c r="L572" s="350"/>
      <c r="M572" s="350"/>
      <c r="N572" s="350"/>
      <c r="O572" s="350"/>
      <c r="P572" s="350"/>
      <c r="Q572" s="350"/>
      <c r="R572" s="350"/>
      <c r="S572" s="350"/>
      <c r="T572" s="350"/>
      <c r="U572" s="350"/>
      <c r="V572" s="350"/>
      <c r="W572" s="350"/>
      <c r="X572" s="350"/>
      <c r="Y572" s="350"/>
      <c r="Z572" s="350"/>
      <c r="AA572" s="350"/>
      <c r="AB572" s="350"/>
      <c r="AC572" s="350"/>
    </row>
    <row r="573">
      <c r="A573" s="350"/>
      <c r="B573" s="350"/>
      <c r="C573" s="350"/>
      <c r="D573" s="350"/>
      <c r="E573" s="350"/>
      <c r="F573" s="350"/>
      <c r="G573" s="350"/>
      <c r="H573" s="350"/>
      <c r="I573" s="350"/>
      <c r="J573" s="452"/>
      <c r="K573" s="350"/>
      <c r="L573" s="350"/>
      <c r="M573" s="350"/>
      <c r="N573" s="350"/>
      <c r="O573" s="350"/>
      <c r="P573" s="350"/>
      <c r="Q573" s="350"/>
      <c r="R573" s="350"/>
      <c r="S573" s="350"/>
      <c r="T573" s="350"/>
      <c r="U573" s="350"/>
      <c r="V573" s="350"/>
      <c r="W573" s="350"/>
      <c r="X573" s="350"/>
      <c r="Y573" s="350"/>
      <c r="Z573" s="350"/>
      <c r="AA573" s="350"/>
      <c r="AB573" s="350"/>
      <c r="AC573" s="350"/>
    </row>
    <row r="574">
      <c r="A574" s="350"/>
      <c r="B574" s="350"/>
      <c r="C574" s="350"/>
      <c r="D574" s="350"/>
      <c r="E574" s="350"/>
      <c r="F574" s="350"/>
      <c r="G574" s="350"/>
      <c r="H574" s="350"/>
      <c r="I574" s="350"/>
      <c r="J574" s="452"/>
      <c r="K574" s="350"/>
      <c r="L574" s="350"/>
      <c r="M574" s="350"/>
      <c r="N574" s="350"/>
      <c r="O574" s="350"/>
      <c r="P574" s="350"/>
      <c r="Q574" s="350"/>
      <c r="R574" s="350"/>
      <c r="S574" s="350"/>
      <c r="T574" s="350"/>
      <c r="U574" s="350"/>
      <c r="V574" s="350"/>
      <c r="W574" s="350"/>
      <c r="X574" s="350"/>
      <c r="Y574" s="350"/>
      <c r="Z574" s="350"/>
      <c r="AA574" s="350"/>
      <c r="AB574" s="350"/>
      <c r="AC574" s="350"/>
    </row>
    <row r="575">
      <c r="A575" s="350"/>
      <c r="B575" s="350"/>
      <c r="C575" s="350"/>
      <c r="D575" s="350"/>
      <c r="E575" s="350"/>
      <c r="F575" s="350"/>
      <c r="G575" s="350"/>
      <c r="H575" s="350"/>
      <c r="I575" s="350"/>
      <c r="J575" s="452"/>
      <c r="K575" s="350"/>
      <c r="L575" s="350"/>
      <c r="M575" s="350"/>
      <c r="N575" s="350"/>
      <c r="O575" s="350"/>
      <c r="P575" s="350"/>
      <c r="Q575" s="350"/>
      <c r="R575" s="350"/>
      <c r="S575" s="350"/>
      <c r="T575" s="350"/>
      <c r="U575" s="350"/>
      <c r="V575" s="350"/>
      <c r="W575" s="350"/>
      <c r="X575" s="350"/>
      <c r="Y575" s="350"/>
      <c r="Z575" s="350"/>
      <c r="AA575" s="350"/>
      <c r="AB575" s="350"/>
      <c r="AC575" s="350"/>
    </row>
    <row r="576">
      <c r="A576" s="350"/>
      <c r="B576" s="350"/>
      <c r="C576" s="350"/>
      <c r="D576" s="350"/>
      <c r="E576" s="350"/>
      <c r="F576" s="350"/>
      <c r="G576" s="350"/>
      <c r="H576" s="350"/>
      <c r="I576" s="350"/>
      <c r="J576" s="452"/>
      <c r="K576" s="350"/>
      <c r="L576" s="350"/>
      <c r="M576" s="350"/>
      <c r="N576" s="350"/>
      <c r="O576" s="350"/>
      <c r="P576" s="350"/>
      <c r="Q576" s="350"/>
      <c r="R576" s="350"/>
      <c r="S576" s="350"/>
      <c r="T576" s="350"/>
      <c r="U576" s="350"/>
      <c r="V576" s="350"/>
      <c r="W576" s="350"/>
      <c r="X576" s="350"/>
      <c r="Y576" s="350"/>
      <c r="Z576" s="350"/>
      <c r="AA576" s="350"/>
      <c r="AB576" s="350"/>
      <c r="AC576" s="350"/>
    </row>
    <row r="577">
      <c r="A577" s="350"/>
      <c r="B577" s="350"/>
      <c r="C577" s="350"/>
      <c r="D577" s="350"/>
      <c r="E577" s="350"/>
      <c r="F577" s="350"/>
      <c r="G577" s="350"/>
      <c r="H577" s="350"/>
      <c r="I577" s="350"/>
      <c r="J577" s="452"/>
      <c r="K577" s="350"/>
      <c r="L577" s="350"/>
      <c r="M577" s="350"/>
      <c r="N577" s="350"/>
      <c r="O577" s="350"/>
      <c r="P577" s="350"/>
      <c r="Q577" s="350"/>
      <c r="R577" s="350"/>
      <c r="S577" s="350"/>
      <c r="T577" s="350"/>
      <c r="U577" s="350"/>
      <c r="V577" s="350"/>
      <c r="W577" s="350"/>
      <c r="X577" s="350"/>
      <c r="Y577" s="350"/>
      <c r="Z577" s="350"/>
      <c r="AA577" s="350"/>
      <c r="AB577" s="350"/>
      <c r="AC577" s="350"/>
    </row>
    <row r="578">
      <c r="A578" s="350"/>
      <c r="B578" s="350"/>
      <c r="C578" s="350"/>
      <c r="D578" s="350"/>
      <c r="E578" s="350"/>
      <c r="F578" s="350"/>
      <c r="G578" s="350"/>
      <c r="H578" s="350"/>
      <c r="I578" s="350"/>
      <c r="J578" s="452"/>
      <c r="K578" s="350"/>
      <c r="L578" s="350"/>
      <c r="M578" s="350"/>
      <c r="N578" s="350"/>
      <c r="O578" s="350"/>
      <c r="P578" s="350"/>
      <c r="Q578" s="350"/>
      <c r="R578" s="350"/>
      <c r="S578" s="350"/>
      <c r="T578" s="350"/>
      <c r="U578" s="350"/>
      <c r="V578" s="350"/>
      <c r="W578" s="350"/>
      <c r="X578" s="350"/>
      <c r="Y578" s="350"/>
      <c r="Z578" s="350"/>
      <c r="AA578" s="350"/>
      <c r="AB578" s="350"/>
      <c r="AC578" s="350"/>
    </row>
    <row r="579">
      <c r="A579" s="350"/>
      <c r="B579" s="350"/>
      <c r="C579" s="350"/>
      <c r="D579" s="350"/>
      <c r="E579" s="350"/>
      <c r="F579" s="350"/>
      <c r="G579" s="350"/>
      <c r="H579" s="350"/>
      <c r="I579" s="350"/>
      <c r="J579" s="452"/>
      <c r="K579" s="350"/>
      <c r="L579" s="350"/>
      <c r="M579" s="350"/>
      <c r="N579" s="350"/>
      <c r="O579" s="350"/>
      <c r="P579" s="350"/>
      <c r="Q579" s="350"/>
      <c r="R579" s="350"/>
      <c r="S579" s="350"/>
      <c r="T579" s="350"/>
      <c r="U579" s="350"/>
      <c r="V579" s="350"/>
      <c r="W579" s="350"/>
      <c r="X579" s="350"/>
      <c r="Y579" s="350"/>
      <c r="Z579" s="350"/>
      <c r="AA579" s="350"/>
      <c r="AB579" s="350"/>
      <c r="AC579" s="350"/>
    </row>
    <row r="580">
      <c r="A580" s="350"/>
      <c r="B580" s="350"/>
      <c r="C580" s="350"/>
      <c r="D580" s="350"/>
      <c r="E580" s="350"/>
      <c r="F580" s="350"/>
      <c r="G580" s="350"/>
      <c r="H580" s="350"/>
      <c r="I580" s="350"/>
      <c r="J580" s="452"/>
      <c r="K580" s="350"/>
      <c r="L580" s="350"/>
      <c r="M580" s="350"/>
      <c r="N580" s="350"/>
      <c r="O580" s="350"/>
      <c r="P580" s="350"/>
      <c r="Q580" s="350"/>
      <c r="R580" s="350"/>
      <c r="S580" s="350"/>
      <c r="T580" s="350"/>
      <c r="U580" s="350"/>
      <c r="V580" s="350"/>
      <c r="W580" s="350"/>
      <c r="X580" s="350"/>
      <c r="Y580" s="350"/>
      <c r="Z580" s="350"/>
      <c r="AA580" s="350"/>
      <c r="AB580" s="350"/>
      <c r="AC580" s="350"/>
    </row>
    <row r="581">
      <c r="A581" s="350"/>
      <c r="B581" s="350"/>
      <c r="C581" s="350"/>
      <c r="D581" s="350"/>
      <c r="E581" s="350"/>
      <c r="F581" s="350"/>
      <c r="G581" s="350"/>
      <c r="H581" s="350"/>
      <c r="I581" s="350"/>
      <c r="J581" s="452"/>
      <c r="K581" s="350"/>
      <c r="L581" s="350"/>
      <c r="M581" s="350"/>
      <c r="N581" s="350"/>
      <c r="O581" s="350"/>
      <c r="P581" s="350"/>
      <c r="Q581" s="350"/>
      <c r="R581" s="350"/>
      <c r="S581" s="350"/>
      <c r="T581" s="350"/>
      <c r="U581" s="350"/>
      <c r="V581" s="350"/>
      <c r="W581" s="350"/>
      <c r="X581" s="350"/>
      <c r="Y581" s="350"/>
      <c r="Z581" s="350"/>
      <c r="AA581" s="350"/>
      <c r="AB581" s="350"/>
      <c r="AC581" s="350"/>
    </row>
    <row r="582">
      <c r="A582" s="350"/>
      <c r="B582" s="350"/>
      <c r="C582" s="350"/>
      <c r="D582" s="350"/>
      <c r="E582" s="350"/>
      <c r="F582" s="350"/>
      <c r="G582" s="350"/>
      <c r="H582" s="350"/>
      <c r="I582" s="350"/>
      <c r="J582" s="452"/>
      <c r="K582" s="350"/>
      <c r="L582" s="350"/>
      <c r="M582" s="350"/>
      <c r="N582" s="350"/>
      <c r="O582" s="350"/>
      <c r="P582" s="350"/>
      <c r="Q582" s="350"/>
      <c r="R582" s="350"/>
      <c r="S582" s="350"/>
      <c r="T582" s="350"/>
      <c r="U582" s="350"/>
      <c r="V582" s="350"/>
      <c r="W582" s="350"/>
      <c r="X582" s="350"/>
      <c r="Y582" s="350"/>
      <c r="Z582" s="350"/>
      <c r="AA582" s="350"/>
      <c r="AB582" s="350"/>
      <c r="AC582" s="350"/>
    </row>
    <row r="583">
      <c r="A583" s="350"/>
      <c r="B583" s="350"/>
      <c r="C583" s="350"/>
      <c r="D583" s="350"/>
      <c r="E583" s="350"/>
      <c r="F583" s="350"/>
      <c r="G583" s="350"/>
      <c r="H583" s="350"/>
      <c r="I583" s="350"/>
      <c r="J583" s="452"/>
      <c r="K583" s="350"/>
      <c r="L583" s="350"/>
      <c r="M583" s="350"/>
      <c r="N583" s="350"/>
      <c r="O583" s="350"/>
      <c r="P583" s="350"/>
      <c r="Q583" s="350"/>
      <c r="R583" s="350"/>
      <c r="S583" s="350"/>
      <c r="T583" s="350"/>
      <c r="U583" s="350"/>
      <c r="V583" s="350"/>
      <c r="W583" s="350"/>
      <c r="X583" s="350"/>
      <c r="Y583" s="350"/>
      <c r="Z583" s="350"/>
      <c r="AA583" s="350"/>
      <c r="AB583" s="350"/>
      <c r="AC583" s="350"/>
    </row>
    <row r="584">
      <c r="A584" s="350"/>
      <c r="B584" s="350"/>
      <c r="C584" s="350"/>
      <c r="D584" s="350"/>
      <c r="E584" s="350"/>
      <c r="F584" s="350"/>
      <c r="G584" s="350"/>
      <c r="H584" s="350"/>
      <c r="I584" s="350"/>
      <c r="J584" s="452"/>
      <c r="K584" s="350"/>
      <c r="L584" s="350"/>
      <c r="M584" s="350"/>
      <c r="N584" s="350"/>
      <c r="O584" s="350"/>
      <c r="P584" s="350"/>
      <c r="Q584" s="350"/>
      <c r="R584" s="350"/>
      <c r="S584" s="350"/>
      <c r="T584" s="350"/>
      <c r="U584" s="350"/>
      <c r="V584" s="350"/>
      <c r="W584" s="350"/>
      <c r="X584" s="350"/>
      <c r="Y584" s="350"/>
      <c r="Z584" s="350"/>
      <c r="AA584" s="350"/>
      <c r="AB584" s="350"/>
      <c r="AC584" s="350"/>
    </row>
    <row r="585">
      <c r="A585" s="350"/>
      <c r="B585" s="350"/>
      <c r="C585" s="350"/>
      <c r="D585" s="350"/>
      <c r="E585" s="350"/>
      <c r="F585" s="350"/>
      <c r="G585" s="350"/>
      <c r="H585" s="350"/>
      <c r="I585" s="350"/>
      <c r="J585" s="452"/>
      <c r="K585" s="350"/>
      <c r="L585" s="350"/>
      <c r="M585" s="350"/>
      <c r="N585" s="350"/>
      <c r="O585" s="350"/>
      <c r="P585" s="350"/>
      <c r="Q585" s="350"/>
      <c r="R585" s="350"/>
      <c r="S585" s="350"/>
      <c r="T585" s="350"/>
      <c r="U585" s="350"/>
      <c r="V585" s="350"/>
      <c r="W585" s="350"/>
      <c r="X585" s="350"/>
      <c r="Y585" s="350"/>
      <c r="Z585" s="350"/>
      <c r="AA585" s="350"/>
      <c r="AB585" s="350"/>
      <c r="AC585" s="350"/>
    </row>
    <row r="586">
      <c r="A586" s="350"/>
      <c r="B586" s="350"/>
      <c r="C586" s="350"/>
      <c r="D586" s="350"/>
      <c r="E586" s="350"/>
      <c r="F586" s="350"/>
      <c r="G586" s="350"/>
      <c r="H586" s="350"/>
      <c r="I586" s="350"/>
      <c r="J586" s="452"/>
      <c r="K586" s="350"/>
      <c r="L586" s="350"/>
      <c r="M586" s="350"/>
      <c r="N586" s="350"/>
      <c r="O586" s="350"/>
      <c r="P586" s="350"/>
      <c r="Q586" s="350"/>
      <c r="R586" s="350"/>
      <c r="S586" s="350"/>
      <c r="T586" s="350"/>
      <c r="U586" s="350"/>
      <c r="V586" s="350"/>
      <c r="W586" s="350"/>
      <c r="X586" s="350"/>
      <c r="Y586" s="350"/>
      <c r="Z586" s="350"/>
      <c r="AA586" s="350"/>
      <c r="AB586" s="350"/>
      <c r="AC586" s="350"/>
    </row>
    <row r="587">
      <c r="A587" s="350"/>
      <c r="B587" s="350"/>
      <c r="C587" s="350"/>
      <c r="D587" s="350"/>
      <c r="E587" s="350"/>
      <c r="F587" s="350"/>
      <c r="G587" s="350"/>
      <c r="H587" s="350"/>
      <c r="I587" s="350"/>
      <c r="J587" s="452"/>
      <c r="K587" s="350"/>
      <c r="L587" s="350"/>
      <c r="M587" s="350"/>
      <c r="N587" s="350"/>
      <c r="O587" s="350"/>
      <c r="P587" s="350"/>
      <c r="Q587" s="350"/>
      <c r="R587" s="350"/>
      <c r="S587" s="350"/>
      <c r="T587" s="350"/>
      <c r="U587" s="350"/>
      <c r="V587" s="350"/>
      <c r="W587" s="350"/>
      <c r="X587" s="350"/>
      <c r="Y587" s="350"/>
      <c r="Z587" s="350"/>
      <c r="AA587" s="350"/>
      <c r="AB587" s="350"/>
      <c r="AC587" s="350"/>
    </row>
    <row r="588">
      <c r="A588" s="350"/>
      <c r="B588" s="350"/>
      <c r="C588" s="350"/>
      <c r="D588" s="350"/>
      <c r="E588" s="350"/>
      <c r="F588" s="350"/>
      <c r="G588" s="350"/>
      <c r="H588" s="350"/>
      <c r="I588" s="350"/>
      <c r="J588" s="452"/>
      <c r="K588" s="350"/>
      <c r="L588" s="350"/>
      <c r="M588" s="350"/>
      <c r="N588" s="350"/>
      <c r="O588" s="350"/>
      <c r="P588" s="350"/>
      <c r="Q588" s="350"/>
      <c r="R588" s="350"/>
      <c r="S588" s="350"/>
      <c r="T588" s="350"/>
      <c r="U588" s="350"/>
      <c r="V588" s="350"/>
      <c r="W588" s="350"/>
      <c r="X588" s="350"/>
      <c r="Y588" s="350"/>
      <c r="Z588" s="350"/>
      <c r="AA588" s="350"/>
      <c r="AB588" s="350"/>
      <c r="AC588" s="350"/>
    </row>
    <row r="589">
      <c r="A589" s="350"/>
      <c r="B589" s="350"/>
      <c r="C589" s="350"/>
      <c r="D589" s="350"/>
      <c r="E589" s="350"/>
      <c r="F589" s="350"/>
      <c r="G589" s="350"/>
      <c r="H589" s="350"/>
      <c r="I589" s="350"/>
      <c r="J589" s="452"/>
      <c r="K589" s="350"/>
      <c r="L589" s="350"/>
      <c r="M589" s="350"/>
      <c r="N589" s="350"/>
      <c r="O589" s="350"/>
      <c r="P589" s="350"/>
      <c r="Q589" s="350"/>
      <c r="R589" s="350"/>
      <c r="S589" s="350"/>
      <c r="T589" s="350"/>
      <c r="U589" s="350"/>
      <c r="V589" s="350"/>
      <c r="W589" s="350"/>
      <c r="X589" s="350"/>
      <c r="Y589" s="350"/>
      <c r="Z589" s="350"/>
      <c r="AA589" s="350"/>
      <c r="AB589" s="350"/>
      <c r="AC589" s="350"/>
    </row>
    <row r="590">
      <c r="A590" s="350"/>
      <c r="B590" s="350"/>
      <c r="C590" s="350"/>
      <c r="D590" s="350"/>
      <c r="E590" s="350"/>
      <c r="F590" s="350"/>
      <c r="G590" s="350"/>
      <c r="H590" s="350"/>
      <c r="I590" s="350"/>
      <c r="J590" s="452"/>
      <c r="K590" s="350"/>
      <c r="L590" s="350"/>
      <c r="M590" s="350"/>
      <c r="N590" s="350"/>
      <c r="O590" s="350"/>
      <c r="P590" s="350"/>
      <c r="Q590" s="350"/>
      <c r="R590" s="350"/>
      <c r="S590" s="350"/>
      <c r="T590" s="350"/>
      <c r="U590" s="350"/>
      <c r="V590" s="350"/>
      <c r="W590" s="350"/>
      <c r="X590" s="350"/>
      <c r="Y590" s="350"/>
      <c r="Z590" s="350"/>
      <c r="AA590" s="350"/>
      <c r="AB590" s="350"/>
      <c r="AC590" s="350"/>
    </row>
    <row r="591">
      <c r="A591" s="350"/>
      <c r="B591" s="350"/>
      <c r="C591" s="350"/>
      <c r="D591" s="350"/>
      <c r="E591" s="350"/>
      <c r="F591" s="350"/>
      <c r="G591" s="350"/>
      <c r="H591" s="350"/>
      <c r="I591" s="350"/>
      <c r="J591" s="452"/>
      <c r="K591" s="350"/>
      <c r="L591" s="350"/>
      <c r="M591" s="350"/>
      <c r="N591" s="350"/>
      <c r="O591" s="350"/>
      <c r="P591" s="350"/>
      <c r="Q591" s="350"/>
      <c r="R591" s="350"/>
      <c r="S591" s="350"/>
      <c r="T591" s="350"/>
      <c r="U591" s="350"/>
      <c r="V591" s="350"/>
      <c r="W591" s="350"/>
      <c r="X591" s="350"/>
      <c r="Y591" s="350"/>
      <c r="Z591" s="350"/>
      <c r="AA591" s="350"/>
      <c r="AB591" s="350"/>
      <c r="AC591" s="350"/>
    </row>
    <row r="592">
      <c r="A592" s="350"/>
      <c r="B592" s="350"/>
      <c r="C592" s="350"/>
      <c r="D592" s="350"/>
      <c r="E592" s="350"/>
      <c r="F592" s="350"/>
      <c r="G592" s="350"/>
      <c r="H592" s="350"/>
      <c r="I592" s="350"/>
      <c r="J592" s="452"/>
      <c r="K592" s="350"/>
      <c r="L592" s="350"/>
      <c r="M592" s="350"/>
      <c r="N592" s="350"/>
      <c r="O592" s="350"/>
      <c r="P592" s="350"/>
      <c r="Q592" s="350"/>
      <c r="R592" s="350"/>
      <c r="S592" s="350"/>
      <c r="T592" s="350"/>
      <c r="U592" s="350"/>
      <c r="V592" s="350"/>
      <c r="W592" s="350"/>
      <c r="X592" s="350"/>
      <c r="Y592" s="350"/>
      <c r="Z592" s="350"/>
      <c r="AA592" s="350"/>
      <c r="AB592" s="350"/>
      <c r="AC592" s="350"/>
    </row>
    <row r="593">
      <c r="A593" s="350"/>
      <c r="B593" s="350"/>
      <c r="C593" s="350"/>
      <c r="D593" s="350"/>
      <c r="E593" s="350"/>
      <c r="F593" s="350"/>
      <c r="G593" s="350"/>
      <c r="H593" s="350"/>
      <c r="I593" s="350"/>
      <c r="J593" s="452"/>
      <c r="K593" s="350"/>
      <c r="L593" s="350"/>
      <c r="M593" s="350"/>
      <c r="N593" s="350"/>
      <c r="O593" s="350"/>
      <c r="P593" s="350"/>
      <c r="Q593" s="350"/>
      <c r="R593" s="350"/>
      <c r="S593" s="350"/>
      <c r="T593" s="350"/>
      <c r="U593" s="350"/>
      <c r="V593" s="350"/>
      <c r="W593" s="350"/>
      <c r="X593" s="350"/>
      <c r="Y593" s="350"/>
      <c r="Z593" s="350"/>
      <c r="AA593" s="350"/>
      <c r="AB593" s="350"/>
      <c r="AC593" s="350"/>
    </row>
    <row r="594">
      <c r="A594" s="350"/>
      <c r="B594" s="350"/>
      <c r="C594" s="350"/>
      <c r="D594" s="350"/>
      <c r="E594" s="350"/>
      <c r="F594" s="350"/>
      <c r="G594" s="350"/>
      <c r="H594" s="350"/>
      <c r="I594" s="350"/>
      <c r="J594" s="452"/>
      <c r="K594" s="350"/>
      <c r="L594" s="350"/>
      <c r="M594" s="350"/>
      <c r="N594" s="350"/>
      <c r="O594" s="350"/>
      <c r="P594" s="350"/>
      <c r="Q594" s="350"/>
      <c r="R594" s="350"/>
      <c r="S594" s="350"/>
      <c r="T594" s="350"/>
      <c r="U594" s="350"/>
      <c r="V594" s="350"/>
      <c r="W594" s="350"/>
      <c r="X594" s="350"/>
      <c r="Y594" s="350"/>
      <c r="Z594" s="350"/>
      <c r="AA594" s="350"/>
      <c r="AB594" s="350"/>
      <c r="AC594" s="350"/>
    </row>
    <row r="595">
      <c r="A595" s="350"/>
      <c r="B595" s="350"/>
      <c r="C595" s="350"/>
      <c r="D595" s="350"/>
      <c r="E595" s="350"/>
      <c r="F595" s="350"/>
      <c r="G595" s="350"/>
      <c r="H595" s="350"/>
      <c r="I595" s="350"/>
      <c r="J595" s="452"/>
      <c r="K595" s="350"/>
      <c r="L595" s="350"/>
      <c r="M595" s="350"/>
      <c r="N595" s="350"/>
      <c r="O595" s="350"/>
      <c r="P595" s="350"/>
      <c r="Q595" s="350"/>
      <c r="R595" s="350"/>
      <c r="S595" s="350"/>
      <c r="T595" s="350"/>
      <c r="U595" s="350"/>
      <c r="V595" s="350"/>
      <c r="W595" s="350"/>
      <c r="X595" s="350"/>
      <c r="Y595" s="350"/>
      <c r="Z595" s="350"/>
      <c r="AA595" s="350"/>
      <c r="AB595" s="350"/>
      <c r="AC595" s="350"/>
    </row>
    <row r="596">
      <c r="A596" s="350"/>
      <c r="B596" s="350"/>
      <c r="C596" s="350"/>
      <c r="D596" s="350"/>
      <c r="E596" s="350"/>
      <c r="F596" s="350"/>
      <c r="G596" s="350"/>
      <c r="H596" s="350"/>
      <c r="I596" s="350"/>
      <c r="J596" s="452"/>
      <c r="K596" s="350"/>
      <c r="L596" s="350"/>
      <c r="M596" s="350"/>
      <c r="N596" s="350"/>
      <c r="O596" s="350"/>
      <c r="P596" s="350"/>
      <c r="Q596" s="350"/>
      <c r="R596" s="350"/>
      <c r="S596" s="350"/>
      <c r="T596" s="350"/>
      <c r="U596" s="350"/>
      <c r="V596" s="350"/>
      <c r="W596" s="350"/>
      <c r="X596" s="350"/>
      <c r="Y596" s="350"/>
      <c r="Z596" s="350"/>
      <c r="AA596" s="350"/>
      <c r="AB596" s="350"/>
      <c r="AC596" s="350"/>
    </row>
    <row r="597">
      <c r="A597" s="350"/>
      <c r="B597" s="350"/>
      <c r="C597" s="350"/>
      <c r="D597" s="350"/>
      <c r="E597" s="350"/>
      <c r="F597" s="350"/>
      <c r="G597" s="350"/>
      <c r="H597" s="350"/>
      <c r="I597" s="350"/>
      <c r="J597" s="452"/>
      <c r="K597" s="350"/>
      <c r="L597" s="350"/>
      <c r="M597" s="350"/>
      <c r="N597" s="350"/>
      <c r="O597" s="350"/>
      <c r="P597" s="350"/>
      <c r="Q597" s="350"/>
      <c r="R597" s="350"/>
      <c r="S597" s="350"/>
      <c r="T597" s="350"/>
      <c r="U597" s="350"/>
      <c r="V597" s="350"/>
      <c r="W597" s="350"/>
      <c r="X597" s="350"/>
      <c r="Y597" s="350"/>
      <c r="Z597" s="350"/>
      <c r="AA597" s="350"/>
      <c r="AB597" s="350"/>
      <c r="AC597" s="350"/>
    </row>
    <row r="598">
      <c r="A598" s="350"/>
      <c r="B598" s="350"/>
      <c r="C598" s="350"/>
      <c r="D598" s="350"/>
      <c r="E598" s="350"/>
      <c r="F598" s="350"/>
      <c r="G598" s="350"/>
      <c r="H598" s="350"/>
      <c r="I598" s="350"/>
      <c r="J598" s="452"/>
      <c r="K598" s="350"/>
      <c r="L598" s="350"/>
      <c r="M598" s="350"/>
      <c r="N598" s="350"/>
      <c r="O598" s="350"/>
      <c r="P598" s="350"/>
      <c r="Q598" s="350"/>
      <c r="R598" s="350"/>
      <c r="S598" s="350"/>
      <c r="T598" s="350"/>
      <c r="U598" s="350"/>
      <c r="V598" s="350"/>
      <c r="W598" s="350"/>
      <c r="X598" s="350"/>
      <c r="Y598" s="350"/>
      <c r="Z598" s="350"/>
      <c r="AA598" s="350"/>
      <c r="AB598" s="350"/>
      <c r="AC598" s="350"/>
    </row>
    <row r="599">
      <c r="A599" s="350"/>
      <c r="B599" s="350"/>
      <c r="C599" s="350"/>
      <c r="D599" s="350"/>
      <c r="E599" s="350"/>
      <c r="F599" s="350"/>
      <c r="G599" s="350"/>
      <c r="H599" s="350"/>
      <c r="I599" s="350"/>
      <c r="J599" s="452"/>
      <c r="K599" s="350"/>
      <c r="L599" s="350"/>
      <c r="M599" s="350"/>
      <c r="N599" s="350"/>
      <c r="O599" s="350"/>
      <c r="P599" s="350"/>
      <c r="Q599" s="350"/>
      <c r="R599" s="350"/>
      <c r="S599" s="350"/>
      <c r="T599" s="350"/>
      <c r="U599" s="350"/>
      <c r="V599" s="350"/>
      <c r="W599" s="350"/>
      <c r="X599" s="350"/>
      <c r="Y599" s="350"/>
      <c r="Z599" s="350"/>
      <c r="AA599" s="350"/>
      <c r="AB599" s="350"/>
      <c r="AC599" s="350"/>
    </row>
    <row r="600">
      <c r="A600" s="350"/>
      <c r="B600" s="350"/>
      <c r="C600" s="350"/>
      <c r="D600" s="350"/>
      <c r="E600" s="350"/>
      <c r="F600" s="350"/>
      <c r="G600" s="350"/>
      <c r="H600" s="350"/>
      <c r="I600" s="350"/>
      <c r="J600" s="452"/>
      <c r="K600" s="350"/>
      <c r="L600" s="350"/>
      <c r="M600" s="350"/>
      <c r="N600" s="350"/>
      <c r="O600" s="350"/>
      <c r="P600" s="350"/>
      <c r="Q600" s="350"/>
      <c r="R600" s="350"/>
      <c r="S600" s="350"/>
      <c r="T600" s="350"/>
      <c r="U600" s="350"/>
      <c r="V600" s="350"/>
      <c r="W600" s="350"/>
      <c r="X600" s="350"/>
      <c r="Y600" s="350"/>
      <c r="Z600" s="350"/>
      <c r="AA600" s="350"/>
      <c r="AB600" s="350"/>
      <c r="AC600" s="350"/>
    </row>
    <row r="601">
      <c r="A601" s="350"/>
      <c r="B601" s="350"/>
      <c r="C601" s="350"/>
      <c r="D601" s="350"/>
      <c r="E601" s="350"/>
      <c r="F601" s="350"/>
      <c r="G601" s="350"/>
      <c r="H601" s="350"/>
      <c r="I601" s="350"/>
      <c r="J601" s="452"/>
      <c r="K601" s="350"/>
      <c r="L601" s="350"/>
      <c r="M601" s="350"/>
      <c r="N601" s="350"/>
      <c r="O601" s="350"/>
      <c r="P601" s="350"/>
      <c r="Q601" s="350"/>
      <c r="R601" s="350"/>
      <c r="S601" s="350"/>
      <c r="T601" s="350"/>
      <c r="U601" s="350"/>
      <c r="V601" s="350"/>
      <c r="W601" s="350"/>
      <c r="X601" s="350"/>
      <c r="Y601" s="350"/>
      <c r="Z601" s="350"/>
      <c r="AA601" s="350"/>
      <c r="AB601" s="350"/>
      <c r="AC601" s="350"/>
    </row>
    <row r="602">
      <c r="A602" s="350"/>
      <c r="B602" s="350"/>
      <c r="C602" s="350"/>
      <c r="D602" s="350"/>
      <c r="E602" s="350"/>
      <c r="F602" s="350"/>
      <c r="G602" s="350"/>
      <c r="H602" s="350"/>
      <c r="I602" s="350"/>
      <c r="J602" s="452"/>
      <c r="K602" s="350"/>
      <c r="L602" s="350"/>
      <c r="M602" s="350"/>
      <c r="N602" s="350"/>
      <c r="O602" s="350"/>
      <c r="P602" s="350"/>
      <c r="Q602" s="350"/>
      <c r="R602" s="350"/>
      <c r="S602" s="350"/>
      <c r="T602" s="350"/>
      <c r="U602" s="350"/>
      <c r="V602" s="350"/>
      <c r="W602" s="350"/>
      <c r="X602" s="350"/>
      <c r="Y602" s="350"/>
      <c r="Z602" s="350"/>
      <c r="AA602" s="350"/>
      <c r="AB602" s="350"/>
      <c r="AC602" s="350"/>
    </row>
    <row r="603">
      <c r="A603" s="350"/>
      <c r="B603" s="350"/>
      <c r="C603" s="350"/>
      <c r="D603" s="350"/>
      <c r="E603" s="350"/>
      <c r="F603" s="350"/>
      <c r="G603" s="350"/>
      <c r="H603" s="350"/>
      <c r="I603" s="350"/>
      <c r="J603" s="452"/>
      <c r="K603" s="350"/>
      <c r="L603" s="350"/>
      <c r="M603" s="350"/>
      <c r="N603" s="350"/>
      <c r="O603" s="350"/>
      <c r="P603" s="350"/>
      <c r="Q603" s="350"/>
      <c r="R603" s="350"/>
      <c r="S603" s="350"/>
      <c r="T603" s="350"/>
      <c r="U603" s="350"/>
      <c r="V603" s="350"/>
      <c r="W603" s="350"/>
      <c r="X603" s="350"/>
      <c r="Y603" s="350"/>
      <c r="Z603" s="350"/>
      <c r="AA603" s="350"/>
      <c r="AB603" s="350"/>
      <c r="AC603" s="350"/>
    </row>
    <row r="604">
      <c r="A604" s="350"/>
      <c r="B604" s="350"/>
      <c r="C604" s="350"/>
      <c r="D604" s="350"/>
      <c r="E604" s="350"/>
      <c r="F604" s="350"/>
      <c r="G604" s="350"/>
      <c r="H604" s="350"/>
      <c r="I604" s="350"/>
      <c r="J604" s="452"/>
      <c r="K604" s="350"/>
      <c r="L604" s="350"/>
      <c r="M604" s="350"/>
      <c r="N604" s="350"/>
      <c r="O604" s="350"/>
      <c r="P604" s="350"/>
      <c r="Q604" s="350"/>
      <c r="R604" s="350"/>
      <c r="S604" s="350"/>
      <c r="T604" s="350"/>
      <c r="U604" s="350"/>
      <c r="V604" s="350"/>
      <c r="W604" s="350"/>
      <c r="X604" s="350"/>
      <c r="Y604" s="350"/>
      <c r="Z604" s="350"/>
      <c r="AA604" s="350"/>
      <c r="AB604" s="350"/>
      <c r="AC604" s="350"/>
    </row>
    <row r="605">
      <c r="A605" s="350"/>
      <c r="B605" s="350"/>
      <c r="C605" s="350"/>
      <c r="D605" s="350"/>
      <c r="E605" s="350"/>
      <c r="F605" s="350"/>
      <c r="G605" s="350"/>
      <c r="H605" s="350"/>
      <c r="I605" s="350"/>
      <c r="J605" s="452"/>
      <c r="K605" s="350"/>
      <c r="L605" s="350"/>
      <c r="M605" s="350"/>
      <c r="N605" s="350"/>
      <c r="O605" s="350"/>
      <c r="P605" s="350"/>
      <c r="Q605" s="350"/>
      <c r="R605" s="350"/>
      <c r="S605" s="350"/>
      <c r="T605" s="350"/>
      <c r="U605" s="350"/>
      <c r="V605" s="350"/>
      <c r="W605" s="350"/>
      <c r="X605" s="350"/>
      <c r="Y605" s="350"/>
      <c r="Z605" s="350"/>
      <c r="AA605" s="350"/>
      <c r="AB605" s="350"/>
      <c r="AC605" s="350"/>
    </row>
    <row r="606">
      <c r="A606" s="350"/>
      <c r="B606" s="350"/>
      <c r="C606" s="350"/>
      <c r="D606" s="350"/>
      <c r="E606" s="350"/>
      <c r="F606" s="350"/>
      <c r="G606" s="350"/>
      <c r="H606" s="350"/>
      <c r="I606" s="350"/>
      <c r="J606" s="452"/>
      <c r="K606" s="350"/>
      <c r="L606" s="350"/>
      <c r="M606" s="350"/>
      <c r="N606" s="350"/>
      <c r="O606" s="350"/>
      <c r="P606" s="350"/>
      <c r="Q606" s="350"/>
      <c r="R606" s="350"/>
      <c r="S606" s="350"/>
      <c r="T606" s="350"/>
      <c r="U606" s="350"/>
      <c r="V606" s="350"/>
      <c r="W606" s="350"/>
      <c r="X606" s="350"/>
      <c r="Y606" s="350"/>
      <c r="Z606" s="350"/>
      <c r="AA606" s="350"/>
      <c r="AB606" s="350"/>
      <c r="AC606" s="350"/>
    </row>
    <row r="607">
      <c r="A607" s="350"/>
      <c r="B607" s="350"/>
      <c r="C607" s="350"/>
      <c r="D607" s="350"/>
      <c r="E607" s="350"/>
      <c r="F607" s="350"/>
      <c r="G607" s="350"/>
      <c r="H607" s="350"/>
      <c r="I607" s="350"/>
      <c r="J607" s="452"/>
      <c r="K607" s="350"/>
      <c r="L607" s="350"/>
      <c r="M607" s="350"/>
      <c r="N607" s="350"/>
      <c r="O607" s="350"/>
      <c r="P607" s="350"/>
      <c r="Q607" s="350"/>
      <c r="R607" s="350"/>
      <c r="S607" s="350"/>
      <c r="T607" s="350"/>
      <c r="U607" s="350"/>
      <c r="V607" s="350"/>
      <c r="W607" s="350"/>
      <c r="X607" s="350"/>
      <c r="Y607" s="350"/>
      <c r="Z607" s="350"/>
      <c r="AA607" s="350"/>
      <c r="AB607" s="350"/>
      <c r="AC607" s="350"/>
    </row>
    <row r="608">
      <c r="A608" s="350"/>
      <c r="B608" s="350"/>
      <c r="C608" s="350"/>
      <c r="D608" s="350"/>
      <c r="E608" s="350"/>
      <c r="F608" s="350"/>
      <c r="G608" s="350"/>
      <c r="H608" s="350"/>
      <c r="I608" s="350"/>
      <c r="J608" s="452"/>
      <c r="K608" s="350"/>
      <c r="L608" s="350"/>
      <c r="M608" s="350"/>
      <c r="N608" s="350"/>
      <c r="O608" s="350"/>
      <c r="P608" s="350"/>
      <c r="Q608" s="350"/>
      <c r="R608" s="350"/>
      <c r="S608" s="350"/>
      <c r="T608" s="350"/>
      <c r="U608" s="350"/>
      <c r="V608" s="350"/>
      <c r="W608" s="350"/>
      <c r="X608" s="350"/>
      <c r="Y608" s="350"/>
      <c r="Z608" s="350"/>
      <c r="AA608" s="350"/>
      <c r="AB608" s="350"/>
      <c r="AC608" s="350"/>
    </row>
    <row r="609">
      <c r="A609" s="350"/>
      <c r="B609" s="350"/>
      <c r="C609" s="350"/>
      <c r="D609" s="350"/>
      <c r="E609" s="350"/>
      <c r="F609" s="350"/>
      <c r="G609" s="350"/>
      <c r="H609" s="350"/>
      <c r="I609" s="350"/>
      <c r="J609" s="452"/>
      <c r="K609" s="350"/>
      <c r="L609" s="350"/>
      <c r="M609" s="350"/>
      <c r="N609" s="350"/>
      <c r="O609" s="350"/>
      <c r="P609" s="350"/>
      <c r="Q609" s="350"/>
      <c r="R609" s="350"/>
      <c r="S609" s="350"/>
      <c r="T609" s="350"/>
      <c r="U609" s="350"/>
      <c r="V609" s="350"/>
      <c r="W609" s="350"/>
      <c r="X609" s="350"/>
      <c r="Y609" s="350"/>
      <c r="Z609" s="350"/>
      <c r="AA609" s="350"/>
      <c r="AB609" s="350"/>
      <c r="AC609" s="350"/>
    </row>
    <row r="610">
      <c r="A610" s="350"/>
      <c r="B610" s="350"/>
      <c r="C610" s="350"/>
      <c r="D610" s="350"/>
      <c r="E610" s="350"/>
      <c r="F610" s="350"/>
      <c r="G610" s="350"/>
      <c r="H610" s="350"/>
      <c r="I610" s="350"/>
      <c r="J610" s="452"/>
      <c r="K610" s="350"/>
      <c r="L610" s="350"/>
      <c r="M610" s="350"/>
      <c r="N610" s="350"/>
      <c r="O610" s="350"/>
      <c r="P610" s="350"/>
      <c r="Q610" s="350"/>
      <c r="R610" s="350"/>
      <c r="S610" s="350"/>
      <c r="T610" s="350"/>
      <c r="U610" s="350"/>
      <c r="V610" s="350"/>
      <c r="W610" s="350"/>
      <c r="X610" s="350"/>
      <c r="Y610" s="350"/>
      <c r="Z610" s="350"/>
      <c r="AA610" s="350"/>
      <c r="AB610" s="350"/>
      <c r="AC610" s="350"/>
    </row>
    <row r="611">
      <c r="A611" s="350"/>
      <c r="B611" s="350"/>
      <c r="C611" s="350"/>
      <c r="D611" s="350"/>
      <c r="E611" s="350"/>
      <c r="F611" s="350"/>
      <c r="G611" s="350"/>
      <c r="H611" s="350"/>
      <c r="I611" s="350"/>
      <c r="J611" s="452"/>
      <c r="K611" s="350"/>
      <c r="L611" s="350"/>
      <c r="M611" s="350"/>
      <c r="N611" s="350"/>
      <c r="O611" s="350"/>
      <c r="P611" s="350"/>
      <c r="Q611" s="350"/>
      <c r="R611" s="350"/>
      <c r="S611" s="350"/>
      <c r="T611" s="350"/>
      <c r="U611" s="350"/>
      <c r="V611" s="350"/>
      <c r="W611" s="350"/>
      <c r="X611" s="350"/>
      <c r="Y611" s="350"/>
      <c r="Z611" s="350"/>
      <c r="AA611" s="350"/>
      <c r="AB611" s="350"/>
      <c r="AC611" s="350"/>
    </row>
    <row r="612">
      <c r="A612" s="350"/>
      <c r="B612" s="350"/>
      <c r="C612" s="350"/>
      <c r="D612" s="350"/>
      <c r="E612" s="350"/>
      <c r="F612" s="350"/>
      <c r="G612" s="350"/>
      <c r="H612" s="350"/>
      <c r="I612" s="350"/>
      <c r="J612" s="452"/>
      <c r="K612" s="350"/>
      <c r="L612" s="350"/>
      <c r="M612" s="350"/>
      <c r="N612" s="350"/>
      <c r="O612" s="350"/>
      <c r="P612" s="350"/>
      <c r="Q612" s="350"/>
      <c r="R612" s="350"/>
      <c r="S612" s="350"/>
      <c r="T612" s="350"/>
      <c r="U612" s="350"/>
      <c r="V612" s="350"/>
      <c r="W612" s="350"/>
      <c r="X612" s="350"/>
      <c r="Y612" s="350"/>
      <c r="Z612" s="350"/>
      <c r="AA612" s="350"/>
      <c r="AB612" s="350"/>
      <c r="AC612" s="350"/>
    </row>
    <row r="613">
      <c r="A613" s="350"/>
      <c r="B613" s="350"/>
      <c r="C613" s="350"/>
      <c r="D613" s="350"/>
      <c r="E613" s="350"/>
      <c r="F613" s="350"/>
      <c r="G613" s="350"/>
      <c r="H613" s="350"/>
      <c r="I613" s="350"/>
      <c r="J613" s="452"/>
      <c r="K613" s="350"/>
      <c r="L613" s="350"/>
      <c r="M613" s="350"/>
      <c r="N613" s="350"/>
      <c r="O613" s="350"/>
      <c r="P613" s="350"/>
      <c r="Q613" s="350"/>
      <c r="R613" s="350"/>
      <c r="S613" s="350"/>
      <c r="T613" s="350"/>
      <c r="U613" s="350"/>
      <c r="V613" s="350"/>
      <c r="W613" s="350"/>
      <c r="X613" s="350"/>
      <c r="Y613" s="350"/>
      <c r="Z613" s="350"/>
      <c r="AA613" s="350"/>
      <c r="AB613" s="350"/>
      <c r="AC613" s="350"/>
    </row>
    <row r="614">
      <c r="A614" s="350"/>
      <c r="B614" s="350"/>
      <c r="C614" s="350"/>
      <c r="D614" s="350"/>
      <c r="E614" s="350"/>
      <c r="F614" s="350"/>
      <c r="G614" s="350"/>
      <c r="H614" s="350"/>
      <c r="I614" s="350"/>
      <c r="J614" s="452"/>
      <c r="K614" s="350"/>
      <c r="L614" s="350"/>
      <c r="M614" s="350"/>
      <c r="N614" s="350"/>
      <c r="O614" s="350"/>
      <c r="P614" s="350"/>
      <c r="Q614" s="350"/>
      <c r="R614" s="350"/>
      <c r="S614" s="350"/>
      <c r="T614" s="350"/>
      <c r="U614" s="350"/>
      <c r="V614" s="350"/>
      <c r="W614" s="350"/>
      <c r="X614" s="350"/>
      <c r="Y614" s="350"/>
      <c r="Z614" s="350"/>
      <c r="AA614" s="350"/>
      <c r="AB614" s="350"/>
      <c r="AC614" s="350"/>
    </row>
    <row r="615">
      <c r="A615" s="350"/>
      <c r="B615" s="350"/>
      <c r="C615" s="350"/>
      <c r="D615" s="350"/>
      <c r="E615" s="350"/>
      <c r="F615" s="350"/>
      <c r="G615" s="350"/>
      <c r="H615" s="350"/>
      <c r="I615" s="350"/>
      <c r="J615" s="452"/>
      <c r="K615" s="350"/>
      <c r="L615" s="350"/>
      <c r="M615" s="350"/>
      <c r="N615" s="350"/>
      <c r="O615" s="350"/>
      <c r="P615" s="350"/>
      <c r="Q615" s="350"/>
      <c r="R615" s="350"/>
      <c r="S615" s="350"/>
      <c r="T615" s="350"/>
      <c r="U615" s="350"/>
      <c r="V615" s="350"/>
      <c r="W615" s="350"/>
      <c r="X615" s="350"/>
      <c r="Y615" s="350"/>
      <c r="Z615" s="350"/>
      <c r="AA615" s="350"/>
      <c r="AB615" s="350"/>
      <c r="AC615" s="350"/>
    </row>
    <row r="616">
      <c r="A616" s="350"/>
      <c r="B616" s="350"/>
      <c r="C616" s="350"/>
      <c r="D616" s="350"/>
      <c r="E616" s="350"/>
      <c r="F616" s="350"/>
      <c r="G616" s="350"/>
      <c r="H616" s="350"/>
      <c r="I616" s="350"/>
      <c r="J616" s="452"/>
      <c r="K616" s="350"/>
      <c r="L616" s="350"/>
      <c r="M616" s="350"/>
      <c r="N616" s="350"/>
      <c r="O616" s="350"/>
      <c r="P616" s="350"/>
      <c r="Q616" s="350"/>
      <c r="R616" s="350"/>
      <c r="S616" s="350"/>
      <c r="T616" s="350"/>
      <c r="U616" s="350"/>
      <c r="V616" s="350"/>
      <c r="W616" s="350"/>
      <c r="X616" s="350"/>
      <c r="Y616" s="350"/>
      <c r="Z616" s="350"/>
      <c r="AA616" s="350"/>
      <c r="AB616" s="350"/>
      <c r="AC616" s="350"/>
    </row>
    <row r="617">
      <c r="A617" s="350"/>
      <c r="B617" s="350"/>
      <c r="C617" s="350"/>
      <c r="D617" s="350"/>
      <c r="E617" s="350"/>
      <c r="F617" s="350"/>
      <c r="G617" s="350"/>
      <c r="H617" s="350"/>
      <c r="I617" s="350"/>
      <c r="J617" s="452"/>
      <c r="K617" s="350"/>
      <c r="L617" s="350"/>
      <c r="M617" s="350"/>
      <c r="N617" s="350"/>
      <c r="O617" s="350"/>
      <c r="P617" s="350"/>
      <c r="Q617" s="350"/>
      <c r="R617" s="350"/>
      <c r="S617" s="350"/>
      <c r="T617" s="350"/>
      <c r="U617" s="350"/>
      <c r="V617" s="350"/>
      <c r="W617" s="350"/>
      <c r="X617" s="350"/>
      <c r="Y617" s="350"/>
      <c r="Z617" s="350"/>
      <c r="AA617" s="350"/>
      <c r="AB617" s="350"/>
      <c r="AC617" s="350"/>
    </row>
    <row r="618">
      <c r="A618" s="350"/>
      <c r="B618" s="350"/>
      <c r="C618" s="350"/>
      <c r="D618" s="350"/>
      <c r="E618" s="350"/>
      <c r="F618" s="350"/>
      <c r="G618" s="350"/>
      <c r="H618" s="350"/>
      <c r="I618" s="350"/>
      <c r="J618" s="452"/>
      <c r="K618" s="350"/>
      <c r="L618" s="350"/>
      <c r="M618" s="350"/>
      <c r="N618" s="350"/>
      <c r="O618" s="350"/>
      <c r="P618" s="350"/>
      <c r="Q618" s="350"/>
      <c r="R618" s="350"/>
      <c r="S618" s="350"/>
      <c r="T618" s="350"/>
      <c r="U618" s="350"/>
      <c r="V618" s="350"/>
      <c r="W618" s="350"/>
      <c r="X618" s="350"/>
      <c r="Y618" s="350"/>
      <c r="Z618" s="350"/>
      <c r="AA618" s="350"/>
      <c r="AB618" s="350"/>
      <c r="AC618" s="350"/>
    </row>
    <row r="619">
      <c r="A619" s="350"/>
      <c r="B619" s="350"/>
      <c r="C619" s="350"/>
      <c r="D619" s="350"/>
      <c r="E619" s="350"/>
      <c r="F619" s="350"/>
      <c r="G619" s="350"/>
      <c r="H619" s="350"/>
      <c r="I619" s="350"/>
      <c r="J619" s="452"/>
      <c r="K619" s="350"/>
      <c r="L619" s="350"/>
      <c r="M619" s="350"/>
      <c r="N619" s="350"/>
      <c r="O619" s="350"/>
      <c r="P619" s="350"/>
      <c r="Q619" s="350"/>
      <c r="R619" s="350"/>
      <c r="S619" s="350"/>
      <c r="T619" s="350"/>
      <c r="U619" s="350"/>
      <c r="V619" s="350"/>
      <c r="W619" s="350"/>
      <c r="X619" s="350"/>
      <c r="Y619" s="350"/>
      <c r="Z619" s="350"/>
      <c r="AA619" s="350"/>
      <c r="AB619" s="350"/>
      <c r="AC619" s="350"/>
    </row>
    <row r="620">
      <c r="A620" s="350"/>
      <c r="B620" s="350"/>
      <c r="C620" s="350"/>
      <c r="D620" s="350"/>
      <c r="E620" s="350"/>
      <c r="F620" s="350"/>
      <c r="G620" s="350"/>
      <c r="H620" s="350"/>
      <c r="I620" s="350"/>
      <c r="J620" s="452"/>
      <c r="K620" s="350"/>
      <c r="L620" s="350"/>
      <c r="M620" s="350"/>
      <c r="N620" s="350"/>
      <c r="O620" s="350"/>
      <c r="P620" s="350"/>
      <c r="Q620" s="350"/>
      <c r="R620" s="350"/>
      <c r="S620" s="350"/>
      <c r="T620" s="350"/>
      <c r="U620" s="350"/>
      <c r="V620" s="350"/>
      <c r="W620" s="350"/>
      <c r="X620" s="350"/>
      <c r="Y620" s="350"/>
      <c r="Z620" s="350"/>
      <c r="AA620" s="350"/>
      <c r="AB620" s="350"/>
      <c r="AC620" s="350"/>
    </row>
    <row r="621">
      <c r="A621" s="350"/>
      <c r="B621" s="350"/>
      <c r="C621" s="350"/>
      <c r="D621" s="350"/>
      <c r="E621" s="350"/>
      <c r="F621" s="350"/>
      <c r="G621" s="350"/>
      <c r="H621" s="350"/>
      <c r="I621" s="350"/>
      <c r="J621" s="452"/>
      <c r="K621" s="350"/>
      <c r="L621" s="350"/>
      <c r="M621" s="350"/>
      <c r="N621" s="350"/>
      <c r="O621" s="350"/>
      <c r="P621" s="350"/>
      <c r="Q621" s="350"/>
      <c r="R621" s="350"/>
      <c r="S621" s="350"/>
      <c r="T621" s="350"/>
      <c r="U621" s="350"/>
      <c r="V621" s="350"/>
      <c r="W621" s="350"/>
      <c r="X621" s="350"/>
      <c r="Y621" s="350"/>
      <c r="Z621" s="350"/>
      <c r="AA621" s="350"/>
      <c r="AB621" s="350"/>
      <c r="AC621" s="350"/>
    </row>
    <row r="622">
      <c r="A622" s="350"/>
      <c r="B622" s="350"/>
      <c r="C622" s="350"/>
      <c r="D622" s="350"/>
      <c r="E622" s="350"/>
      <c r="F622" s="350"/>
      <c r="G622" s="350"/>
      <c r="H622" s="350"/>
      <c r="I622" s="350"/>
      <c r="J622" s="452"/>
      <c r="K622" s="350"/>
      <c r="L622" s="350"/>
      <c r="M622" s="350"/>
      <c r="N622" s="350"/>
      <c r="O622" s="350"/>
      <c r="P622" s="350"/>
      <c r="Q622" s="350"/>
      <c r="R622" s="350"/>
      <c r="S622" s="350"/>
      <c r="T622" s="350"/>
      <c r="U622" s="350"/>
      <c r="V622" s="350"/>
      <c r="W622" s="350"/>
      <c r="X622" s="350"/>
      <c r="Y622" s="350"/>
      <c r="Z622" s="350"/>
      <c r="AA622" s="350"/>
      <c r="AB622" s="350"/>
      <c r="AC622" s="350"/>
    </row>
    <row r="623">
      <c r="A623" s="350"/>
      <c r="B623" s="350"/>
      <c r="C623" s="350"/>
      <c r="D623" s="350"/>
      <c r="E623" s="350"/>
      <c r="F623" s="350"/>
      <c r="G623" s="350"/>
      <c r="H623" s="350"/>
      <c r="I623" s="350"/>
      <c r="J623" s="452"/>
      <c r="K623" s="350"/>
      <c r="L623" s="350"/>
      <c r="M623" s="350"/>
      <c r="N623" s="350"/>
      <c r="O623" s="350"/>
      <c r="P623" s="350"/>
      <c r="Q623" s="350"/>
      <c r="R623" s="350"/>
      <c r="S623" s="350"/>
      <c r="T623" s="350"/>
      <c r="U623" s="350"/>
      <c r="V623" s="350"/>
      <c r="W623" s="350"/>
      <c r="X623" s="350"/>
      <c r="Y623" s="350"/>
      <c r="Z623" s="350"/>
      <c r="AA623" s="350"/>
      <c r="AB623" s="350"/>
      <c r="AC623" s="350"/>
    </row>
    <row r="624">
      <c r="A624" s="350"/>
      <c r="B624" s="350"/>
      <c r="C624" s="350"/>
      <c r="D624" s="350"/>
      <c r="E624" s="350"/>
      <c r="F624" s="350"/>
      <c r="G624" s="350"/>
      <c r="H624" s="350"/>
      <c r="I624" s="350"/>
      <c r="J624" s="452"/>
      <c r="K624" s="350"/>
      <c r="L624" s="350"/>
      <c r="M624" s="350"/>
      <c r="N624" s="350"/>
      <c r="O624" s="350"/>
      <c r="P624" s="350"/>
      <c r="Q624" s="350"/>
      <c r="R624" s="350"/>
      <c r="S624" s="350"/>
      <c r="T624" s="350"/>
      <c r="U624" s="350"/>
      <c r="V624" s="350"/>
      <c r="W624" s="350"/>
      <c r="X624" s="350"/>
      <c r="Y624" s="350"/>
      <c r="Z624" s="350"/>
      <c r="AA624" s="350"/>
      <c r="AB624" s="350"/>
      <c r="AC624" s="350"/>
    </row>
    <row r="625">
      <c r="A625" s="350"/>
      <c r="B625" s="350"/>
      <c r="C625" s="350"/>
      <c r="D625" s="350"/>
      <c r="E625" s="350"/>
      <c r="F625" s="350"/>
      <c r="G625" s="350"/>
      <c r="H625" s="350"/>
      <c r="I625" s="350"/>
      <c r="J625" s="452"/>
      <c r="K625" s="350"/>
      <c r="L625" s="350"/>
      <c r="M625" s="350"/>
      <c r="N625" s="350"/>
      <c r="O625" s="350"/>
      <c r="P625" s="350"/>
      <c r="Q625" s="350"/>
      <c r="R625" s="350"/>
      <c r="S625" s="350"/>
      <c r="T625" s="350"/>
      <c r="U625" s="350"/>
      <c r="V625" s="350"/>
      <c r="W625" s="350"/>
      <c r="X625" s="350"/>
      <c r="Y625" s="350"/>
      <c r="Z625" s="350"/>
      <c r="AA625" s="350"/>
      <c r="AB625" s="350"/>
      <c r="AC625" s="350"/>
    </row>
    <row r="626">
      <c r="A626" s="350"/>
      <c r="B626" s="350"/>
      <c r="C626" s="350"/>
      <c r="D626" s="350"/>
      <c r="E626" s="350"/>
      <c r="F626" s="350"/>
      <c r="G626" s="350"/>
      <c r="H626" s="350"/>
      <c r="I626" s="350"/>
      <c r="J626" s="452"/>
      <c r="K626" s="350"/>
      <c r="L626" s="350"/>
      <c r="M626" s="350"/>
      <c r="N626" s="350"/>
      <c r="O626" s="350"/>
      <c r="P626" s="350"/>
      <c r="Q626" s="350"/>
      <c r="R626" s="350"/>
      <c r="S626" s="350"/>
      <c r="T626" s="350"/>
      <c r="U626" s="350"/>
      <c r="V626" s="350"/>
      <c r="W626" s="350"/>
      <c r="X626" s="350"/>
      <c r="Y626" s="350"/>
      <c r="Z626" s="350"/>
      <c r="AA626" s="350"/>
      <c r="AB626" s="350"/>
      <c r="AC626" s="350"/>
    </row>
    <row r="627">
      <c r="A627" s="350"/>
      <c r="B627" s="350"/>
      <c r="C627" s="350"/>
      <c r="D627" s="350"/>
      <c r="E627" s="350"/>
      <c r="F627" s="350"/>
      <c r="G627" s="350"/>
      <c r="H627" s="350"/>
      <c r="I627" s="350"/>
      <c r="J627" s="452"/>
      <c r="K627" s="350"/>
      <c r="L627" s="350"/>
      <c r="M627" s="350"/>
      <c r="N627" s="350"/>
      <c r="O627" s="350"/>
      <c r="P627" s="350"/>
      <c r="Q627" s="350"/>
      <c r="R627" s="350"/>
      <c r="S627" s="350"/>
      <c r="T627" s="350"/>
      <c r="U627" s="350"/>
      <c r="V627" s="350"/>
      <c r="W627" s="350"/>
      <c r="X627" s="350"/>
      <c r="Y627" s="350"/>
      <c r="Z627" s="350"/>
      <c r="AA627" s="350"/>
      <c r="AB627" s="350"/>
      <c r="AC627" s="350"/>
    </row>
    <row r="628">
      <c r="A628" s="350"/>
      <c r="B628" s="350"/>
      <c r="C628" s="350"/>
      <c r="D628" s="350"/>
      <c r="E628" s="350"/>
      <c r="F628" s="350"/>
      <c r="G628" s="350"/>
      <c r="H628" s="350"/>
      <c r="I628" s="350"/>
      <c r="J628" s="452"/>
      <c r="K628" s="350"/>
      <c r="L628" s="350"/>
      <c r="M628" s="350"/>
      <c r="N628" s="350"/>
      <c r="O628" s="350"/>
      <c r="P628" s="350"/>
      <c r="Q628" s="350"/>
      <c r="R628" s="350"/>
      <c r="S628" s="350"/>
      <c r="T628" s="350"/>
      <c r="U628" s="350"/>
      <c r="V628" s="350"/>
      <c r="W628" s="350"/>
      <c r="X628" s="350"/>
      <c r="Y628" s="350"/>
      <c r="Z628" s="350"/>
      <c r="AA628" s="350"/>
      <c r="AB628" s="350"/>
      <c r="AC628" s="350"/>
    </row>
    <row r="629">
      <c r="A629" s="350"/>
      <c r="B629" s="350"/>
      <c r="C629" s="350"/>
      <c r="D629" s="350"/>
      <c r="E629" s="350"/>
      <c r="F629" s="350"/>
      <c r="G629" s="350"/>
      <c r="H629" s="350"/>
      <c r="I629" s="350"/>
      <c r="J629" s="452"/>
      <c r="K629" s="350"/>
      <c r="L629" s="350"/>
      <c r="M629" s="350"/>
      <c r="N629" s="350"/>
      <c r="O629" s="350"/>
      <c r="P629" s="350"/>
      <c r="Q629" s="350"/>
      <c r="R629" s="350"/>
      <c r="S629" s="350"/>
      <c r="T629" s="350"/>
      <c r="U629" s="350"/>
      <c r="V629" s="350"/>
      <c r="W629" s="350"/>
      <c r="X629" s="350"/>
      <c r="Y629" s="350"/>
      <c r="Z629" s="350"/>
      <c r="AA629" s="350"/>
      <c r="AB629" s="350"/>
      <c r="AC629" s="350"/>
    </row>
    <row r="630">
      <c r="A630" s="350"/>
      <c r="B630" s="350"/>
      <c r="C630" s="350"/>
      <c r="D630" s="350"/>
      <c r="E630" s="350"/>
      <c r="F630" s="350"/>
      <c r="G630" s="350"/>
      <c r="H630" s="350"/>
      <c r="I630" s="350"/>
      <c r="J630" s="452"/>
      <c r="K630" s="350"/>
      <c r="L630" s="350"/>
      <c r="M630" s="350"/>
      <c r="N630" s="350"/>
      <c r="O630" s="350"/>
      <c r="P630" s="350"/>
      <c r="Q630" s="350"/>
      <c r="R630" s="350"/>
      <c r="S630" s="350"/>
      <c r="T630" s="350"/>
      <c r="U630" s="350"/>
      <c r="V630" s="350"/>
      <c r="W630" s="350"/>
      <c r="X630" s="350"/>
      <c r="Y630" s="350"/>
      <c r="Z630" s="350"/>
      <c r="AA630" s="350"/>
      <c r="AB630" s="350"/>
      <c r="AC630" s="350"/>
    </row>
    <row r="631">
      <c r="A631" s="350"/>
      <c r="B631" s="350"/>
      <c r="C631" s="350"/>
      <c r="D631" s="350"/>
      <c r="E631" s="350"/>
      <c r="F631" s="350"/>
      <c r="G631" s="350"/>
      <c r="H631" s="350"/>
      <c r="I631" s="350"/>
      <c r="J631" s="452"/>
      <c r="K631" s="350"/>
      <c r="L631" s="350"/>
      <c r="M631" s="350"/>
      <c r="N631" s="350"/>
      <c r="O631" s="350"/>
      <c r="P631" s="350"/>
      <c r="Q631" s="350"/>
      <c r="R631" s="350"/>
      <c r="S631" s="350"/>
      <c r="T631" s="350"/>
      <c r="U631" s="350"/>
      <c r="V631" s="350"/>
      <c r="W631" s="350"/>
      <c r="X631" s="350"/>
      <c r="Y631" s="350"/>
      <c r="Z631" s="350"/>
      <c r="AA631" s="350"/>
      <c r="AB631" s="350"/>
      <c r="AC631" s="350"/>
    </row>
    <row r="632">
      <c r="A632" s="350"/>
      <c r="B632" s="350"/>
      <c r="C632" s="350"/>
      <c r="D632" s="350"/>
      <c r="E632" s="350"/>
      <c r="F632" s="350"/>
      <c r="G632" s="350"/>
      <c r="H632" s="350"/>
      <c r="I632" s="350"/>
      <c r="J632" s="452"/>
      <c r="K632" s="350"/>
      <c r="L632" s="350"/>
      <c r="M632" s="350"/>
      <c r="N632" s="350"/>
      <c r="O632" s="350"/>
      <c r="P632" s="350"/>
      <c r="Q632" s="350"/>
      <c r="R632" s="350"/>
      <c r="S632" s="350"/>
      <c r="T632" s="350"/>
      <c r="U632" s="350"/>
      <c r="V632" s="350"/>
      <c r="W632" s="350"/>
      <c r="X632" s="350"/>
      <c r="Y632" s="350"/>
      <c r="Z632" s="350"/>
      <c r="AA632" s="350"/>
      <c r="AB632" s="350"/>
      <c r="AC632" s="350"/>
    </row>
    <row r="633">
      <c r="A633" s="350"/>
      <c r="B633" s="350"/>
      <c r="C633" s="350"/>
      <c r="D633" s="350"/>
      <c r="E633" s="350"/>
      <c r="F633" s="350"/>
      <c r="G633" s="350"/>
      <c r="H633" s="350"/>
      <c r="I633" s="350"/>
      <c r="J633" s="452"/>
      <c r="K633" s="350"/>
      <c r="L633" s="350"/>
      <c r="M633" s="350"/>
      <c r="N633" s="350"/>
      <c r="O633" s="350"/>
      <c r="P633" s="350"/>
      <c r="Q633" s="350"/>
      <c r="R633" s="350"/>
      <c r="S633" s="350"/>
      <c r="T633" s="350"/>
      <c r="U633" s="350"/>
      <c r="V633" s="350"/>
      <c r="W633" s="350"/>
      <c r="X633" s="350"/>
      <c r="Y633" s="350"/>
      <c r="Z633" s="350"/>
      <c r="AA633" s="350"/>
      <c r="AB633" s="350"/>
      <c r="AC633" s="350"/>
    </row>
    <row r="634">
      <c r="A634" s="350"/>
      <c r="B634" s="350"/>
      <c r="C634" s="350"/>
      <c r="D634" s="350"/>
      <c r="E634" s="350"/>
      <c r="F634" s="350"/>
      <c r="G634" s="350"/>
      <c r="H634" s="350"/>
      <c r="I634" s="350"/>
      <c r="J634" s="452"/>
      <c r="K634" s="350"/>
      <c r="L634" s="350"/>
      <c r="M634" s="350"/>
      <c r="N634" s="350"/>
      <c r="O634" s="350"/>
      <c r="P634" s="350"/>
      <c r="Q634" s="350"/>
      <c r="R634" s="350"/>
      <c r="S634" s="350"/>
      <c r="T634" s="350"/>
      <c r="U634" s="350"/>
      <c r="V634" s="350"/>
      <c r="W634" s="350"/>
      <c r="X634" s="350"/>
      <c r="Y634" s="350"/>
      <c r="Z634" s="350"/>
      <c r="AA634" s="350"/>
      <c r="AB634" s="350"/>
      <c r="AC634" s="350"/>
    </row>
    <row r="635">
      <c r="A635" s="350"/>
      <c r="B635" s="350"/>
      <c r="C635" s="350"/>
      <c r="D635" s="350"/>
      <c r="E635" s="350"/>
      <c r="F635" s="350"/>
      <c r="G635" s="350"/>
      <c r="H635" s="350"/>
      <c r="I635" s="350"/>
      <c r="J635" s="452"/>
      <c r="K635" s="350"/>
      <c r="L635" s="350"/>
      <c r="M635" s="350"/>
      <c r="N635" s="350"/>
      <c r="O635" s="350"/>
      <c r="P635" s="350"/>
      <c r="Q635" s="350"/>
      <c r="R635" s="350"/>
      <c r="S635" s="350"/>
      <c r="T635" s="350"/>
      <c r="U635" s="350"/>
      <c r="V635" s="350"/>
      <c r="W635" s="350"/>
      <c r="X635" s="350"/>
      <c r="Y635" s="350"/>
      <c r="Z635" s="350"/>
      <c r="AA635" s="350"/>
      <c r="AB635" s="350"/>
      <c r="AC635" s="350"/>
    </row>
    <row r="636">
      <c r="A636" s="350"/>
      <c r="B636" s="350"/>
      <c r="C636" s="350"/>
      <c r="D636" s="350"/>
      <c r="E636" s="350"/>
      <c r="F636" s="350"/>
      <c r="G636" s="350"/>
      <c r="H636" s="350"/>
      <c r="I636" s="350"/>
      <c r="J636" s="452"/>
      <c r="K636" s="350"/>
      <c r="L636" s="350"/>
      <c r="M636" s="350"/>
      <c r="N636" s="350"/>
      <c r="O636" s="350"/>
      <c r="P636" s="350"/>
      <c r="Q636" s="350"/>
      <c r="R636" s="350"/>
      <c r="S636" s="350"/>
      <c r="T636" s="350"/>
      <c r="U636" s="350"/>
      <c r="V636" s="350"/>
      <c r="W636" s="350"/>
      <c r="X636" s="350"/>
      <c r="Y636" s="350"/>
      <c r="Z636" s="350"/>
      <c r="AA636" s="350"/>
      <c r="AB636" s="350"/>
      <c r="AC636" s="350"/>
    </row>
    <row r="637">
      <c r="A637" s="350"/>
      <c r="B637" s="350"/>
      <c r="C637" s="350"/>
      <c r="D637" s="350"/>
      <c r="E637" s="350"/>
      <c r="F637" s="350"/>
      <c r="G637" s="350"/>
      <c r="H637" s="350"/>
      <c r="I637" s="350"/>
      <c r="J637" s="452"/>
      <c r="K637" s="350"/>
      <c r="L637" s="350"/>
      <c r="M637" s="350"/>
      <c r="N637" s="350"/>
      <c r="O637" s="350"/>
      <c r="P637" s="350"/>
      <c r="Q637" s="350"/>
      <c r="R637" s="350"/>
      <c r="S637" s="350"/>
      <c r="T637" s="350"/>
      <c r="U637" s="350"/>
      <c r="V637" s="350"/>
      <c r="W637" s="350"/>
      <c r="X637" s="350"/>
      <c r="Y637" s="350"/>
      <c r="Z637" s="350"/>
      <c r="AA637" s="350"/>
      <c r="AB637" s="350"/>
      <c r="AC637" s="350"/>
    </row>
    <row r="638">
      <c r="A638" s="350"/>
      <c r="B638" s="350"/>
      <c r="C638" s="350"/>
      <c r="D638" s="350"/>
      <c r="E638" s="350"/>
      <c r="F638" s="350"/>
      <c r="G638" s="350"/>
      <c r="H638" s="350"/>
      <c r="I638" s="350"/>
      <c r="J638" s="452"/>
      <c r="K638" s="350"/>
      <c r="L638" s="350"/>
      <c r="M638" s="350"/>
      <c r="N638" s="350"/>
      <c r="O638" s="350"/>
      <c r="P638" s="350"/>
      <c r="Q638" s="350"/>
      <c r="R638" s="350"/>
      <c r="S638" s="350"/>
      <c r="T638" s="350"/>
      <c r="U638" s="350"/>
      <c r="V638" s="350"/>
      <c r="W638" s="350"/>
      <c r="X638" s="350"/>
      <c r="Y638" s="350"/>
      <c r="Z638" s="350"/>
      <c r="AA638" s="350"/>
      <c r="AB638" s="350"/>
      <c r="AC638" s="350"/>
    </row>
    <row r="639">
      <c r="A639" s="350"/>
      <c r="B639" s="350"/>
      <c r="C639" s="350"/>
      <c r="D639" s="350"/>
      <c r="E639" s="350"/>
      <c r="F639" s="350"/>
      <c r="G639" s="350"/>
      <c r="H639" s="350"/>
      <c r="I639" s="350"/>
      <c r="J639" s="452"/>
      <c r="K639" s="350"/>
      <c r="L639" s="350"/>
      <c r="M639" s="350"/>
      <c r="N639" s="350"/>
      <c r="O639" s="350"/>
      <c r="P639" s="350"/>
      <c r="Q639" s="350"/>
      <c r="R639" s="350"/>
      <c r="S639" s="350"/>
      <c r="T639" s="350"/>
      <c r="U639" s="350"/>
      <c r="V639" s="350"/>
      <c r="W639" s="350"/>
      <c r="X639" s="350"/>
      <c r="Y639" s="350"/>
      <c r="Z639" s="350"/>
      <c r="AA639" s="350"/>
      <c r="AB639" s="350"/>
      <c r="AC639" s="350"/>
    </row>
    <row r="640">
      <c r="A640" s="350"/>
      <c r="B640" s="350"/>
      <c r="C640" s="350"/>
      <c r="D640" s="350"/>
      <c r="E640" s="350"/>
      <c r="F640" s="350"/>
      <c r="G640" s="350"/>
      <c r="H640" s="350"/>
      <c r="I640" s="350"/>
      <c r="J640" s="452"/>
      <c r="K640" s="350"/>
      <c r="L640" s="350"/>
      <c r="M640" s="350"/>
      <c r="N640" s="350"/>
      <c r="O640" s="350"/>
      <c r="P640" s="350"/>
      <c r="Q640" s="350"/>
      <c r="R640" s="350"/>
      <c r="S640" s="350"/>
      <c r="T640" s="350"/>
      <c r="U640" s="350"/>
      <c r="V640" s="350"/>
      <c r="W640" s="350"/>
      <c r="X640" s="350"/>
      <c r="Y640" s="350"/>
      <c r="Z640" s="350"/>
      <c r="AA640" s="350"/>
      <c r="AB640" s="350"/>
      <c r="AC640" s="350"/>
    </row>
    <row r="641">
      <c r="A641" s="350"/>
      <c r="B641" s="350"/>
      <c r="C641" s="350"/>
      <c r="D641" s="350"/>
      <c r="E641" s="350"/>
      <c r="F641" s="350"/>
      <c r="G641" s="350"/>
      <c r="H641" s="350"/>
      <c r="I641" s="350"/>
      <c r="J641" s="452"/>
      <c r="K641" s="350"/>
      <c r="L641" s="350"/>
      <c r="M641" s="350"/>
      <c r="N641" s="350"/>
      <c r="O641" s="350"/>
      <c r="P641" s="350"/>
      <c r="Q641" s="350"/>
      <c r="R641" s="350"/>
      <c r="S641" s="350"/>
      <c r="T641" s="350"/>
      <c r="U641" s="350"/>
      <c r="V641" s="350"/>
      <c r="W641" s="350"/>
      <c r="X641" s="350"/>
      <c r="Y641" s="350"/>
      <c r="Z641" s="350"/>
      <c r="AA641" s="350"/>
      <c r="AB641" s="350"/>
      <c r="AC641" s="350"/>
    </row>
    <row r="642">
      <c r="A642" s="350"/>
      <c r="B642" s="350"/>
      <c r="C642" s="350"/>
      <c r="D642" s="350"/>
      <c r="E642" s="350"/>
      <c r="F642" s="350"/>
      <c r="G642" s="350"/>
      <c r="H642" s="350"/>
      <c r="I642" s="350"/>
      <c r="J642" s="452"/>
      <c r="K642" s="350"/>
      <c r="L642" s="350"/>
      <c r="M642" s="350"/>
      <c r="N642" s="350"/>
      <c r="O642" s="350"/>
      <c r="P642" s="350"/>
      <c r="Q642" s="350"/>
      <c r="R642" s="350"/>
      <c r="S642" s="350"/>
      <c r="T642" s="350"/>
      <c r="U642" s="350"/>
      <c r="V642" s="350"/>
      <c r="W642" s="350"/>
      <c r="X642" s="350"/>
      <c r="Y642" s="350"/>
      <c r="Z642" s="350"/>
      <c r="AA642" s="350"/>
      <c r="AB642" s="350"/>
      <c r="AC642" s="350"/>
    </row>
    <row r="643">
      <c r="A643" s="350"/>
      <c r="B643" s="350"/>
      <c r="C643" s="350"/>
      <c r="D643" s="350"/>
      <c r="E643" s="350"/>
      <c r="F643" s="350"/>
      <c r="G643" s="350"/>
      <c r="H643" s="350"/>
      <c r="I643" s="350"/>
      <c r="J643" s="452"/>
      <c r="K643" s="350"/>
      <c r="L643" s="350"/>
      <c r="M643" s="350"/>
      <c r="N643" s="350"/>
      <c r="O643" s="350"/>
      <c r="P643" s="350"/>
      <c r="Q643" s="350"/>
      <c r="R643" s="350"/>
      <c r="S643" s="350"/>
      <c r="T643" s="350"/>
      <c r="U643" s="350"/>
      <c r="V643" s="350"/>
      <c r="W643" s="350"/>
      <c r="X643" s="350"/>
      <c r="Y643" s="350"/>
      <c r="Z643" s="350"/>
      <c r="AA643" s="350"/>
      <c r="AB643" s="350"/>
      <c r="AC643" s="350"/>
    </row>
    <row r="644">
      <c r="A644" s="350"/>
      <c r="B644" s="350"/>
      <c r="C644" s="350"/>
      <c r="D644" s="350"/>
      <c r="E644" s="350"/>
      <c r="F644" s="350"/>
      <c r="G644" s="350"/>
      <c r="H644" s="350"/>
      <c r="I644" s="350"/>
      <c r="J644" s="452"/>
      <c r="K644" s="350"/>
      <c r="L644" s="350"/>
      <c r="M644" s="350"/>
      <c r="N644" s="350"/>
      <c r="O644" s="350"/>
      <c r="P644" s="350"/>
      <c r="Q644" s="350"/>
      <c r="R644" s="350"/>
      <c r="S644" s="350"/>
      <c r="T644" s="350"/>
      <c r="U644" s="350"/>
      <c r="V644" s="350"/>
      <c r="W644" s="350"/>
      <c r="X644" s="350"/>
      <c r="Y644" s="350"/>
      <c r="Z644" s="350"/>
      <c r="AA644" s="350"/>
      <c r="AB644" s="350"/>
      <c r="AC644" s="350"/>
    </row>
    <row r="645">
      <c r="A645" s="350"/>
      <c r="B645" s="350"/>
      <c r="C645" s="350"/>
      <c r="D645" s="350"/>
      <c r="E645" s="350"/>
      <c r="F645" s="350"/>
      <c r="G645" s="350"/>
      <c r="H645" s="350"/>
      <c r="I645" s="350"/>
      <c r="J645" s="452"/>
      <c r="K645" s="350"/>
      <c r="L645" s="350"/>
      <c r="M645" s="350"/>
      <c r="N645" s="350"/>
      <c r="O645" s="350"/>
      <c r="P645" s="350"/>
      <c r="Q645" s="350"/>
      <c r="R645" s="350"/>
      <c r="S645" s="350"/>
      <c r="T645" s="350"/>
      <c r="U645" s="350"/>
      <c r="V645" s="350"/>
      <c r="W645" s="350"/>
      <c r="X645" s="350"/>
      <c r="Y645" s="350"/>
      <c r="Z645" s="350"/>
      <c r="AA645" s="350"/>
      <c r="AB645" s="350"/>
      <c r="AC645" s="350"/>
    </row>
    <row r="646">
      <c r="A646" s="350"/>
      <c r="B646" s="350"/>
      <c r="C646" s="350"/>
      <c r="D646" s="350"/>
      <c r="E646" s="350"/>
      <c r="F646" s="350"/>
      <c r="G646" s="350"/>
      <c r="H646" s="350"/>
      <c r="I646" s="350"/>
      <c r="J646" s="452"/>
      <c r="K646" s="350"/>
      <c r="L646" s="350"/>
      <c r="M646" s="350"/>
      <c r="N646" s="350"/>
      <c r="O646" s="350"/>
      <c r="P646" s="350"/>
      <c r="Q646" s="350"/>
      <c r="R646" s="350"/>
      <c r="S646" s="350"/>
      <c r="T646" s="350"/>
      <c r="U646" s="350"/>
      <c r="V646" s="350"/>
      <c r="W646" s="350"/>
      <c r="X646" s="350"/>
      <c r="Y646" s="350"/>
      <c r="Z646" s="350"/>
      <c r="AA646" s="350"/>
      <c r="AB646" s="350"/>
      <c r="AC646" s="350"/>
    </row>
    <row r="647">
      <c r="A647" s="350"/>
      <c r="B647" s="350"/>
      <c r="C647" s="350"/>
      <c r="D647" s="350"/>
      <c r="E647" s="350"/>
      <c r="F647" s="350"/>
      <c r="G647" s="350"/>
      <c r="H647" s="350"/>
      <c r="I647" s="350"/>
      <c r="J647" s="452"/>
      <c r="K647" s="350"/>
      <c r="L647" s="350"/>
      <c r="M647" s="350"/>
      <c r="N647" s="350"/>
      <c r="O647" s="350"/>
      <c r="P647" s="350"/>
      <c r="Q647" s="350"/>
      <c r="R647" s="350"/>
      <c r="S647" s="350"/>
      <c r="T647" s="350"/>
      <c r="U647" s="350"/>
      <c r="V647" s="350"/>
      <c r="W647" s="350"/>
      <c r="X647" s="350"/>
      <c r="Y647" s="350"/>
      <c r="Z647" s="350"/>
      <c r="AA647" s="350"/>
      <c r="AB647" s="350"/>
      <c r="AC647" s="350"/>
    </row>
    <row r="648">
      <c r="A648" s="350"/>
      <c r="B648" s="350"/>
      <c r="C648" s="350"/>
      <c r="D648" s="350"/>
      <c r="E648" s="350"/>
      <c r="F648" s="350"/>
      <c r="G648" s="350"/>
      <c r="H648" s="350"/>
      <c r="I648" s="350"/>
      <c r="J648" s="452"/>
      <c r="K648" s="350"/>
      <c r="L648" s="350"/>
      <c r="M648" s="350"/>
      <c r="N648" s="350"/>
      <c r="O648" s="350"/>
      <c r="P648" s="350"/>
      <c r="Q648" s="350"/>
      <c r="R648" s="350"/>
      <c r="S648" s="350"/>
      <c r="T648" s="350"/>
      <c r="U648" s="350"/>
      <c r="V648" s="350"/>
      <c r="W648" s="350"/>
      <c r="X648" s="350"/>
      <c r="Y648" s="350"/>
      <c r="Z648" s="350"/>
      <c r="AA648" s="350"/>
      <c r="AB648" s="350"/>
      <c r="AC648" s="350"/>
    </row>
    <row r="649">
      <c r="A649" s="350"/>
      <c r="B649" s="350"/>
      <c r="C649" s="350"/>
      <c r="D649" s="350"/>
      <c r="E649" s="350"/>
      <c r="F649" s="350"/>
      <c r="G649" s="350"/>
      <c r="H649" s="350"/>
      <c r="I649" s="350"/>
      <c r="J649" s="452"/>
      <c r="K649" s="350"/>
      <c r="L649" s="350"/>
      <c r="M649" s="350"/>
      <c r="N649" s="350"/>
      <c r="O649" s="350"/>
      <c r="P649" s="350"/>
      <c r="Q649" s="350"/>
      <c r="R649" s="350"/>
      <c r="S649" s="350"/>
      <c r="T649" s="350"/>
      <c r="U649" s="350"/>
      <c r="V649" s="350"/>
      <c r="W649" s="350"/>
      <c r="X649" s="350"/>
      <c r="Y649" s="350"/>
      <c r="Z649" s="350"/>
      <c r="AA649" s="350"/>
      <c r="AB649" s="350"/>
      <c r="AC649" s="350"/>
    </row>
    <row r="650">
      <c r="A650" s="350"/>
      <c r="B650" s="350"/>
      <c r="C650" s="350"/>
      <c r="D650" s="350"/>
      <c r="E650" s="350"/>
      <c r="F650" s="350"/>
      <c r="G650" s="350"/>
      <c r="H650" s="350"/>
      <c r="I650" s="350"/>
      <c r="J650" s="452"/>
      <c r="K650" s="350"/>
      <c r="L650" s="350"/>
      <c r="M650" s="350"/>
      <c r="N650" s="350"/>
      <c r="O650" s="350"/>
      <c r="P650" s="350"/>
      <c r="Q650" s="350"/>
      <c r="R650" s="350"/>
      <c r="S650" s="350"/>
      <c r="T650" s="350"/>
      <c r="U650" s="350"/>
      <c r="V650" s="350"/>
      <c r="W650" s="350"/>
      <c r="X650" s="350"/>
      <c r="Y650" s="350"/>
      <c r="Z650" s="350"/>
      <c r="AA650" s="350"/>
      <c r="AB650" s="350"/>
      <c r="AC650" s="350"/>
    </row>
    <row r="651">
      <c r="A651" s="350"/>
      <c r="B651" s="350"/>
      <c r="C651" s="350"/>
      <c r="D651" s="350"/>
      <c r="E651" s="350"/>
      <c r="F651" s="350"/>
      <c r="G651" s="350"/>
      <c r="H651" s="350"/>
      <c r="I651" s="350"/>
      <c r="J651" s="452"/>
      <c r="K651" s="350"/>
      <c r="L651" s="350"/>
      <c r="M651" s="350"/>
      <c r="N651" s="350"/>
      <c r="O651" s="350"/>
      <c r="P651" s="350"/>
      <c r="Q651" s="350"/>
      <c r="R651" s="350"/>
      <c r="S651" s="350"/>
      <c r="T651" s="350"/>
      <c r="U651" s="350"/>
      <c r="V651" s="350"/>
      <c r="W651" s="350"/>
      <c r="X651" s="350"/>
      <c r="Y651" s="350"/>
      <c r="Z651" s="350"/>
      <c r="AA651" s="350"/>
      <c r="AB651" s="350"/>
      <c r="AC651" s="350"/>
    </row>
    <row r="652">
      <c r="A652" s="350"/>
      <c r="B652" s="350"/>
      <c r="C652" s="350"/>
      <c r="D652" s="350"/>
      <c r="E652" s="350"/>
      <c r="F652" s="350"/>
      <c r="G652" s="350"/>
      <c r="H652" s="350"/>
      <c r="I652" s="350"/>
      <c r="J652" s="452"/>
      <c r="K652" s="350"/>
      <c r="L652" s="350"/>
      <c r="M652" s="350"/>
      <c r="N652" s="350"/>
      <c r="O652" s="350"/>
      <c r="P652" s="350"/>
      <c r="Q652" s="350"/>
      <c r="R652" s="350"/>
      <c r="S652" s="350"/>
      <c r="T652" s="350"/>
      <c r="U652" s="350"/>
      <c r="V652" s="350"/>
      <c r="W652" s="350"/>
      <c r="X652" s="350"/>
      <c r="Y652" s="350"/>
      <c r="Z652" s="350"/>
      <c r="AA652" s="350"/>
      <c r="AB652" s="350"/>
      <c r="AC652" s="350"/>
    </row>
    <row r="653">
      <c r="A653" s="350"/>
      <c r="B653" s="350"/>
      <c r="C653" s="350"/>
      <c r="D653" s="350"/>
      <c r="E653" s="350"/>
      <c r="F653" s="350"/>
      <c r="G653" s="350"/>
      <c r="H653" s="350"/>
      <c r="I653" s="350"/>
      <c r="J653" s="452"/>
      <c r="K653" s="350"/>
      <c r="L653" s="350"/>
      <c r="M653" s="350"/>
      <c r="N653" s="350"/>
      <c r="O653" s="350"/>
      <c r="P653" s="350"/>
      <c r="Q653" s="350"/>
      <c r="R653" s="350"/>
      <c r="S653" s="350"/>
      <c r="T653" s="350"/>
      <c r="U653" s="350"/>
      <c r="V653" s="350"/>
      <c r="W653" s="350"/>
      <c r="X653" s="350"/>
      <c r="Y653" s="350"/>
      <c r="Z653" s="350"/>
      <c r="AA653" s="350"/>
      <c r="AB653" s="350"/>
      <c r="AC653" s="350"/>
    </row>
    <row r="654">
      <c r="A654" s="350"/>
      <c r="B654" s="350"/>
      <c r="C654" s="350"/>
      <c r="D654" s="350"/>
      <c r="E654" s="350"/>
      <c r="F654" s="350"/>
      <c r="G654" s="350"/>
      <c r="H654" s="350"/>
      <c r="I654" s="350"/>
      <c r="J654" s="452"/>
      <c r="K654" s="350"/>
      <c r="L654" s="350"/>
      <c r="M654" s="350"/>
      <c r="N654" s="350"/>
      <c r="O654" s="350"/>
      <c r="P654" s="350"/>
      <c r="Q654" s="350"/>
      <c r="R654" s="350"/>
      <c r="S654" s="350"/>
      <c r="T654" s="350"/>
      <c r="U654" s="350"/>
      <c r="V654" s="350"/>
      <c r="W654" s="350"/>
      <c r="X654" s="350"/>
      <c r="Y654" s="350"/>
      <c r="Z654" s="350"/>
      <c r="AA654" s="350"/>
      <c r="AB654" s="350"/>
      <c r="AC654" s="350"/>
    </row>
    <row r="655">
      <c r="A655" s="350"/>
      <c r="B655" s="350"/>
      <c r="C655" s="350"/>
      <c r="D655" s="350"/>
      <c r="E655" s="350"/>
      <c r="F655" s="350"/>
      <c r="G655" s="350"/>
      <c r="H655" s="350"/>
      <c r="I655" s="350"/>
      <c r="J655" s="452"/>
      <c r="K655" s="350"/>
      <c r="L655" s="350"/>
      <c r="M655" s="350"/>
      <c r="N655" s="350"/>
      <c r="O655" s="350"/>
      <c r="P655" s="350"/>
      <c r="Q655" s="350"/>
      <c r="R655" s="350"/>
      <c r="S655" s="350"/>
      <c r="T655" s="350"/>
      <c r="U655" s="350"/>
      <c r="V655" s="350"/>
      <c r="W655" s="350"/>
      <c r="X655" s="350"/>
      <c r="Y655" s="350"/>
      <c r="Z655" s="350"/>
      <c r="AA655" s="350"/>
      <c r="AB655" s="350"/>
      <c r="AC655" s="350"/>
    </row>
    <row r="656">
      <c r="A656" s="350"/>
      <c r="B656" s="350"/>
      <c r="C656" s="350"/>
      <c r="D656" s="350"/>
      <c r="E656" s="350"/>
      <c r="F656" s="350"/>
      <c r="G656" s="350"/>
      <c r="H656" s="350"/>
      <c r="I656" s="350"/>
      <c r="J656" s="452"/>
      <c r="K656" s="350"/>
      <c r="L656" s="350"/>
      <c r="M656" s="350"/>
      <c r="N656" s="350"/>
      <c r="O656" s="350"/>
      <c r="P656" s="350"/>
      <c r="Q656" s="350"/>
      <c r="R656" s="350"/>
      <c r="S656" s="350"/>
      <c r="T656" s="350"/>
      <c r="U656" s="350"/>
      <c r="V656" s="350"/>
      <c r="W656" s="350"/>
      <c r="X656" s="350"/>
      <c r="Y656" s="350"/>
      <c r="Z656" s="350"/>
      <c r="AA656" s="350"/>
      <c r="AB656" s="350"/>
      <c r="AC656" s="350"/>
    </row>
    <row r="657">
      <c r="A657" s="350"/>
      <c r="B657" s="350"/>
      <c r="C657" s="350"/>
      <c r="D657" s="350"/>
      <c r="E657" s="350"/>
      <c r="F657" s="350"/>
      <c r="G657" s="350"/>
      <c r="H657" s="350"/>
      <c r="I657" s="350"/>
      <c r="J657" s="452"/>
      <c r="K657" s="350"/>
      <c r="L657" s="350"/>
      <c r="M657" s="350"/>
      <c r="N657" s="350"/>
      <c r="O657" s="350"/>
      <c r="P657" s="350"/>
      <c r="Q657" s="350"/>
      <c r="R657" s="350"/>
      <c r="S657" s="350"/>
      <c r="T657" s="350"/>
      <c r="U657" s="350"/>
      <c r="V657" s="350"/>
      <c r="W657" s="350"/>
      <c r="X657" s="350"/>
      <c r="Y657" s="350"/>
      <c r="Z657" s="350"/>
      <c r="AA657" s="350"/>
      <c r="AB657" s="350"/>
      <c r="AC657" s="350"/>
    </row>
    <row r="658">
      <c r="A658" s="350"/>
      <c r="B658" s="350"/>
      <c r="C658" s="350"/>
      <c r="D658" s="350"/>
      <c r="E658" s="350"/>
      <c r="F658" s="350"/>
      <c r="G658" s="350"/>
      <c r="H658" s="350"/>
      <c r="I658" s="350"/>
      <c r="J658" s="452"/>
      <c r="K658" s="350"/>
      <c r="L658" s="350"/>
      <c r="M658" s="350"/>
      <c r="N658" s="350"/>
      <c r="O658" s="350"/>
      <c r="P658" s="350"/>
      <c r="Q658" s="350"/>
      <c r="R658" s="350"/>
      <c r="S658" s="350"/>
      <c r="T658" s="350"/>
      <c r="U658" s="350"/>
      <c r="V658" s="350"/>
      <c r="W658" s="350"/>
      <c r="X658" s="350"/>
      <c r="Y658" s="350"/>
      <c r="Z658" s="350"/>
      <c r="AA658" s="350"/>
      <c r="AB658" s="350"/>
      <c r="AC658" s="350"/>
    </row>
    <row r="659">
      <c r="A659" s="350"/>
      <c r="B659" s="350"/>
      <c r="C659" s="350"/>
      <c r="D659" s="350"/>
      <c r="E659" s="350"/>
      <c r="F659" s="350"/>
      <c r="G659" s="350"/>
      <c r="H659" s="350"/>
      <c r="I659" s="350"/>
      <c r="J659" s="452"/>
      <c r="K659" s="350"/>
      <c r="L659" s="350"/>
      <c r="M659" s="350"/>
      <c r="N659" s="350"/>
      <c r="O659" s="350"/>
      <c r="P659" s="350"/>
      <c r="Q659" s="350"/>
      <c r="R659" s="350"/>
      <c r="S659" s="350"/>
      <c r="T659" s="350"/>
      <c r="U659" s="350"/>
      <c r="V659" s="350"/>
      <c r="W659" s="350"/>
      <c r="X659" s="350"/>
      <c r="Y659" s="350"/>
      <c r="Z659" s="350"/>
      <c r="AA659" s="350"/>
      <c r="AB659" s="350"/>
      <c r="AC659" s="350"/>
    </row>
    <row r="660">
      <c r="A660" s="350"/>
      <c r="B660" s="350"/>
      <c r="C660" s="350"/>
      <c r="D660" s="350"/>
      <c r="E660" s="350"/>
      <c r="F660" s="350"/>
      <c r="G660" s="350"/>
      <c r="H660" s="350"/>
      <c r="I660" s="350"/>
      <c r="J660" s="452"/>
      <c r="K660" s="350"/>
      <c r="L660" s="350"/>
      <c r="M660" s="350"/>
      <c r="N660" s="350"/>
      <c r="O660" s="350"/>
      <c r="P660" s="350"/>
      <c r="Q660" s="350"/>
      <c r="R660" s="350"/>
      <c r="S660" s="350"/>
      <c r="T660" s="350"/>
      <c r="U660" s="350"/>
      <c r="V660" s="350"/>
      <c r="W660" s="350"/>
      <c r="X660" s="350"/>
      <c r="Y660" s="350"/>
      <c r="Z660" s="350"/>
      <c r="AA660" s="350"/>
      <c r="AB660" s="350"/>
      <c r="AC660" s="350"/>
    </row>
    <row r="661">
      <c r="A661" s="350"/>
      <c r="B661" s="350"/>
      <c r="C661" s="350"/>
      <c r="D661" s="350"/>
      <c r="E661" s="350"/>
      <c r="F661" s="350"/>
      <c r="G661" s="350"/>
      <c r="H661" s="350"/>
      <c r="I661" s="350"/>
      <c r="J661" s="452"/>
      <c r="K661" s="350"/>
      <c r="L661" s="350"/>
      <c r="M661" s="350"/>
      <c r="N661" s="350"/>
      <c r="O661" s="350"/>
      <c r="P661" s="350"/>
      <c r="Q661" s="350"/>
      <c r="R661" s="350"/>
      <c r="S661" s="350"/>
      <c r="T661" s="350"/>
      <c r="U661" s="350"/>
      <c r="V661" s="350"/>
      <c r="W661" s="350"/>
      <c r="X661" s="350"/>
      <c r="Y661" s="350"/>
      <c r="Z661" s="350"/>
      <c r="AA661" s="350"/>
      <c r="AB661" s="350"/>
      <c r="AC661" s="350"/>
    </row>
    <row r="662">
      <c r="A662" s="350"/>
      <c r="B662" s="350"/>
      <c r="C662" s="350"/>
      <c r="D662" s="350"/>
      <c r="E662" s="350"/>
      <c r="F662" s="350"/>
      <c r="G662" s="350"/>
      <c r="H662" s="350"/>
      <c r="I662" s="350"/>
      <c r="J662" s="452"/>
      <c r="K662" s="350"/>
      <c r="L662" s="350"/>
      <c r="M662" s="350"/>
      <c r="N662" s="350"/>
      <c r="O662" s="350"/>
      <c r="P662" s="350"/>
      <c r="Q662" s="350"/>
      <c r="R662" s="350"/>
      <c r="S662" s="350"/>
      <c r="T662" s="350"/>
      <c r="U662" s="350"/>
      <c r="V662" s="350"/>
      <c r="W662" s="350"/>
      <c r="X662" s="350"/>
      <c r="Y662" s="350"/>
      <c r="Z662" s="350"/>
      <c r="AA662" s="350"/>
      <c r="AB662" s="350"/>
      <c r="AC662" s="350"/>
    </row>
    <row r="663">
      <c r="A663" s="350"/>
      <c r="B663" s="350"/>
      <c r="C663" s="350"/>
      <c r="D663" s="350"/>
      <c r="E663" s="350"/>
      <c r="F663" s="350"/>
      <c r="G663" s="350"/>
      <c r="H663" s="350"/>
      <c r="I663" s="350"/>
      <c r="J663" s="452"/>
      <c r="K663" s="350"/>
      <c r="L663" s="350"/>
      <c r="M663" s="350"/>
      <c r="N663" s="350"/>
      <c r="O663" s="350"/>
      <c r="P663" s="350"/>
      <c r="Q663" s="350"/>
      <c r="R663" s="350"/>
      <c r="S663" s="350"/>
      <c r="T663" s="350"/>
      <c r="U663" s="350"/>
      <c r="V663" s="350"/>
      <c r="W663" s="350"/>
      <c r="X663" s="350"/>
      <c r="Y663" s="350"/>
      <c r="Z663" s="350"/>
      <c r="AA663" s="350"/>
      <c r="AB663" s="350"/>
      <c r="AC663" s="350"/>
    </row>
    <row r="664">
      <c r="A664" s="350"/>
      <c r="B664" s="350"/>
      <c r="C664" s="350"/>
      <c r="D664" s="350"/>
      <c r="E664" s="350"/>
      <c r="F664" s="350"/>
      <c r="G664" s="350"/>
      <c r="H664" s="350"/>
      <c r="I664" s="350"/>
      <c r="J664" s="452"/>
      <c r="K664" s="350"/>
      <c r="L664" s="350"/>
      <c r="M664" s="350"/>
      <c r="N664" s="350"/>
      <c r="O664" s="350"/>
      <c r="P664" s="350"/>
      <c r="Q664" s="350"/>
      <c r="R664" s="350"/>
      <c r="S664" s="350"/>
      <c r="T664" s="350"/>
      <c r="U664" s="350"/>
      <c r="V664" s="350"/>
      <c r="W664" s="350"/>
      <c r="X664" s="350"/>
      <c r="Y664" s="350"/>
      <c r="Z664" s="350"/>
      <c r="AA664" s="350"/>
      <c r="AB664" s="350"/>
      <c r="AC664" s="350"/>
    </row>
    <row r="665">
      <c r="A665" s="350"/>
      <c r="B665" s="350"/>
      <c r="C665" s="350"/>
      <c r="D665" s="350"/>
      <c r="E665" s="350"/>
      <c r="F665" s="350"/>
      <c r="G665" s="350"/>
      <c r="H665" s="350"/>
      <c r="I665" s="350"/>
      <c r="J665" s="452"/>
      <c r="K665" s="350"/>
      <c r="L665" s="350"/>
      <c r="M665" s="350"/>
      <c r="N665" s="350"/>
      <c r="O665" s="350"/>
      <c r="P665" s="350"/>
      <c r="Q665" s="350"/>
      <c r="R665" s="350"/>
      <c r="S665" s="350"/>
      <c r="T665" s="350"/>
      <c r="U665" s="350"/>
      <c r="V665" s="350"/>
      <c r="W665" s="350"/>
      <c r="X665" s="350"/>
      <c r="Y665" s="350"/>
      <c r="Z665" s="350"/>
      <c r="AA665" s="350"/>
      <c r="AB665" s="350"/>
      <c r="AC665" s="350"/>
    </row>
    <row r="666">
      <c r="A666" s="350"/>
      <c r="B666" s="350"/>
      <c r="C666" s="350"/>
      <c r="D666" s="350"/>
      <c r="E666" s="350"/>
      <c r="F666" s="350"/>
      <c r="G666" s="350"/>
      <c r="H666" s="350"/>
      <c r="I666" s="350"/>
      <c r="J666" s="452"/>
      <c r="K666" s="350"/>
      <c r="L666" s="350"/>
      <c r="M666" s="350"/>
      <c r="N666" s="350"/>
      <c r="O666" s="350"/>
      <c r="P666" s="350"/>
      <c r="Q666" s="350"/>
      <c r="R666" s="350"/>
      <c r="S666" s="350"/>
      <c r="T666" s="350"/>
      <c r="U666" s="350"/>
      <c r="V666" s="350"/>
      <c r="W666" s="350"/>
      <c r="X666" s="350"/>
      <c r="Y666" s="350"/>
      <c r="Z666" s="350"/>
      <c r="AA666" s="350"/>
      <c r="AB666" s="350"/>
      <c r="AC666" s="350"/>
    </row>
    <row r="667">
      <c r="A667" s="350"/>
      <c r="B667" s="350"/>
      <c r="C667" s="350"/>
      <c r="D667" s="350"/>
      <c r="E667" s="350"/>
      <c r="F667" s="350"/>
      <c r="G667" s="350"/>
      <c r="H667" s="350"/>
      <c r="I667" s="350"/>
      <c r="J667" s="452"/>
      <c r="K667" s="350"/>
      <c r="L667" s="350"/>
      <c r="M667" s="350"/>
      <c r="N667" s="350"/>
      <c r="O667" s="350"/>
      <c r="P667" s="350"/>
      <c r="Q667" s="350"/>
      <c r="R667" s="350"/>
      <c r="S667" s="350"/>
      <c r="T667" s="350"/>
      <c r="U667" s="350"/>
      <c r="V667" s="350"/>
      <c r="W667" s="350"/>
      <c r="X667" s="350"/>
      <c r="Y667" s="350"/>
      <c r="Z667" s="350"/>
      <c r="AA667" s="350"/>
      <c r="AB667" s="350"/>
      <c r="AC667" s="350"/>
    </row>
    <row r="668">
      <c r="A668" s="350"/>
      <c r="B668" s="350"/>
      <c r="C668" s="350"/>
      <c r="D668" s="350"/>
      <c r="E668" s="350"/>
      <c r="F668" s="350"/>
      <c r="G668" s="350"/>
      <c r="H668" s="350"/>
      <c r="I668" s="350"/>
      <c r="J668" s="452"/>
      <c r="K668" s="350"/>
      <c r="L668" s="350"/>
      <c r="M668" s="350"/>
      <c r="N668" s="350"/>
      <c r="O668" s="350"/>
      <c r="P668" s="350"/>
      <c r="Q668" s="350"/>
      <c r="R668" s="350"/>
      <c r="S668" s="350"/>
      <c r="T668" s="350"/>
      <c r="U668" s="350"/>
      <c r="V668" s="350"/>
      <c r="W668" s="350"/>
      <c r="X668" s="350"/>
      <c r="Y668" s="350"/>
      <c r="Z668" s="350"/>
      <c r="AA668" s="350"/>
      <c r="AB668" s="350"/>
      <c r="AC668" s="350"/>
    </row>
    <row r="669">
      <c r="A669" s="350"/>
      <c r="B669" s="350"/>
      <c r="C669" s="350"/>
      <c r="D669" s="350"/>
      <c r="E669" s="350"/>
      <c r="F669" s="350"/>
      <c r="G669" s="350"/>
      <c r="H669" s="350"/>
      <c r="I669" s="350"/>
      <c r="J669" s="452"/>
      <c r="K669" s="350"/>
      <c r="L669" s="350"/>
      <c r="M669" s="350"/>
      <c r="N669" s="350"/>
      <c r="O669" s="350"/>
      <c r="P669" s="350"/>
      <c r="Q669" s="350"/>
      <c r="R669" s="350"/>
      <c r="S669" s="350"/>
      <c r="T669" s="350"/>
      <c r="U669" s="350"/>
      <c r="V669" s="350"/>
      <c r="W669" s="350"/>
      <c r="X669" s="350"/>
      <c r="Y669" s="350"/>
      <c r="Z669" s="350"/>
      <c r="AA669" s="350"/>
      <c r="AB669" s="350"/>
      <c r="AC669" s="350"/>
    </row>
    <row r="670">
      <c r="A670" s="350"/>
      <c r="B670" s="350"/>
      <c r="C670" s="350"/>
      <c r="D670" s="350"/>
      <c r="E670" s="350"/>
      <c r="F670" s="350"/>
      <c r="G670" s="350"/>
      <c r="H670" s="350"/>
      <c r="I670" s="350"/>
      <c r="J670" s="452"/>
      <c r="K670" s="350"/>
      <c r="L670" s="350"/>
      <c r="M670" s="350"/>
      <c r="N670" s="350"/>
      <c r="O670" s="350"/>
      <c r="P670" s="350"/>
      <c r="Q670" s="350"/>
      <c r="R670" s="350"/>
      <c r="S670" s="350"/>
      <c r="T670" s="350"/>
      <c r="U670" s="350"/>
      <c r="V670" s="350"/>
      <c r="W670" s="350"/>
      <c r="X670" s="350"/>
      <c r="Y670" s="350"/>
      <c r="Z670" s="350"/>
      <c r="AA670" s="350"/>
      <c r="AB670" s="350"/>
      <c r="AC670" s="350"/>
    </row>
    <row r="671">
      <c r="A671" s="350"/>
      <c r="B671" s="350"/>
      <c r="C671" s="350"/>
      <c r="D671" s="350"/>
      <c r="E671" s="350"/>
      <c r="F671" s="350"/>
      <c r="G671" s="350"/>
      <c r="H671" s="350"/>
      <c r="I671" s="350"/>
      <c r="J671" s="452"/>
      <c r="K671" s="350"/>
      <c r="L671" s="350"/>
      <c r="M671" s="350"/>
      <c r="N671" s="350"/>
      <c r="O671" s="350"/>
      <c r="P671" s="350"/>
      <c r="Q671" s="350"/>
      <c r="R671" s="350"/>
      <c r="S671" s="350"/>
      <c r="T671" s="350"/>
      <c r="U671" s="350"/>
      <c r="V671" s="350"/>
      <c r="W671" s="350"/>
      <c r="X671" s="350"/>
      <c r="Y671" s="350"/>
      <c r="Z671" s="350"/>
      <c r="AA671" s="350"/>
      <c r="AB671" s="350"/>
      <c r="AC671" s="350"/>
    </row>
    <row r="672">
      <c r="A672" s="350"/>
      <c r="B672" s="350"/>
      <c r="C672" s="350"/>
      <c r="D672" s="350"/>
      <c r="E672" s="350"/>
      <c r="F672" s="350"/>
      <c r="G672" s="350"/>
      <c r="H672" s="350"/>
      <c r="I672" s="350"/>
      <c r="J672" s="452"/>
      <c r="K672" s="350"/>
      <c r="L672" s="350"/>
      <c r="M672" s="350"/>
      <c r="N672" s="350"/>
      <c r="O672" s="350"/>
      <c r="P672" s="350"/>
      <c r="Q672" s="350"/>
      <c r="R672" s="350"/>
      <c r="S672" s="350"/>
      <c r="T672" s="350"/>
      <c r="U672" s="350"/>
      <c r="V672" s="350"/>
      <c r="W672" s="350"/>
      <c r="X672" s="350"/>
      <c r="Y672" s="350"/>
      <c r="Z672" s="350"/>
      <c r="AA672" s="350"/>
      <c r="AB672" s="350"/>
      <c r="AC672" s="350"/>
    </row>
    <row r="673">
      <c r="A673" s="350"/>
      <c r="B673" s="350"/>
      <c r="C673" s="350"/>
      <c r="D673" s="350"/>
      <c r="E673" s="350"/>
      <c r="F673" s="350"/>
      <c r="G673" s="350"/>
      <c r="H673" s="350"/>
      <c r="I673" s="350"/>
      <c r="J673" s="452"/>
      <c r="K673" s="350"/>
      <c r="L673" s="350"/>
      <c r="M673" s="350"/>
      <c r="N673" s="350"/>
      <c r="O673" s="350"/>
      <c r="P673" s="350"/>
      <c r="Q673" s="350"/>
      <c r="R673" s="350"/>
      <c r="S673" s="350"/>
      <c r="T673" s="350"/>
      <c r="U673" s="350"/>
      <c r="V673" s="350"/>
      <c r="W673" s="350"/>
      <c r="X673" s="350"/>
      <c r="Y673" s="350"/>
      <c r="Z673" s="350"/>
      <c r="AA673" s="350"/>
      <c r="AB673" s="350"/>
      <c r="AC673" s="350"/>
    </row>
    <row r="674">
      <c r="A674" s="350"/>
      <c r="B674" s="350"/>
      <c r="C674" s="350"/>
      <c r="D674" s="350"/>
      <c r="E674" s="350"/>
      <c r="F674" s="350"/>
      <c r="G674" s="350"/>
      <c r="H674" s="350"/>
      <c r="I674" s="350"/>
      <c r="J674" s="452"/>
      <c r="K674" s="350"/>
      <c r="L674" s="350"/>
      <c r="M674" s="350"/>
      <c r="N674" s="350"/>
      <c r="O674" s="350"/>
      <c r="P674" s="350"/>
      <c r="Q674" s="350"/>
      <c r="R674" s="350"/>
      <c r="S674" s="350"/>
      <c r="T674" s="350"/>
      <c r="U674" s="350"/>
      <c r="V674" s="350"/>
      <c r="W674" s="350"/>
      <c r="X674" s="350"/>
      <c r="Y674" s="350"/>
      <c r="Z674" s="350"/>
      <c r="AA674" s="350"/>
      <c r="AB674" s="350"/>
      <c r="AC674" s="350"/>
    </row>
    <row r="675">
      <c r="A675" s="350"/>
      <c r="B675" s="350"/>
      <c r="C675" s="350"/>
      <c r="D675" s="350"/>
      <c r="E675" s="350"/>
      <c r="F675" s="350"/>
      <c r="G675" s="350"/>
      <c r="H675" s="350"/>
      <c r="I675" s="350"/>
      <c r="J675" s="452"/>
      <c r="K675" s="350"/>
      <c r="L675" s="350"/>
      <c r="M675" s="350"/>
      <c r="N675" s="350"/>
      <c r="O675" s="350"/>
      <c r="P675" s="350"/>
      <c r="Q675" s="350"/>
      <c r="R675" s="350"/>
      <c r="S675" s="350"/>
      <c r="T675" s="350"/>
      <c r="U675" s="350"/>
      <c r="V675" s="350"/>
      <c r="W675" s="350"/>
      <c r="X675" s="350"/>
      <c r="Y675" s="350"/>
      <c r="Z675" s="350"/>
      <c r="AA675" s="350"/>
      <c r="AB675" s="350"/>
      <c r="AC675" s="350"/>
    </row>
    <row r="676">
      <c r="A676" s="350"/>
      <c r="B676" s="350"/>
      <c r="C676" s="350"/>
      <c r="D676" s="350"/>
      <c r="E676" s="350"/>
      <c r="F676" s="350"/>
      <c r="G676" s="350"/>
      <c r="H676" s="350"/>
      <c r="I676" s="350"/>
      <c r="J676" s="452"/>
      <c r="K676" s="350"/>
      <c r="L676" s="350"/>
      <c r="M676" s="350"/>
      <c r="N676" s="350"/>
      <c r="O676" s="350"/>
      <c r="P676" s="350"/>
      <c r="Q676" s="350"/>
      <c r="R676" s="350"/>
      <c r="S676" s="350"/>
      <c r="T676" s="350"/>
      <c r="U676" s="350"/>
      <c r="V676" s="350"/>
      <c r="W676" s="350"/>
      <c r="X676" s="350"/>
      <c r="Y676" s="350"/>
      <c r="Z676" s="350"/>
      <c r="AA676" s="350"/>
      <c r="AB676" s="350"/>
      <c r="AC676" s="350"/>
    </row>
    <row r="677">
      <c r="A677" s="350"/>
      <c r="B677" s="350"/>
      <c r="C677" s="350"/>
      <c r="D677" s="350"/>
      <c r="E677" s="350"/>
      <c r="F677" s="350"/>
      <c r="G677" s="350"/>
      <c r="H677" s="350"/>
      <c r="I677" s="350"/>
      <c r="J677" s="452"/>
      <c r="K677" s="350"/>
      <c r="L677" s="350"/>
      <c r="M677" s="350"/>
      <c r="N677" s="350"/>
      <c r="O677" s="350"/>
      <c r="P677" s="350"/>
      <c r="Q677" s="350"/>
      <c r="R677" s="350"/>
      <c r="S677" s="350"/>
      <c r="T677" s="350"/>
      <c r="U677" s="350"/>
      <c r="V677" s="350"/>
      <c r="W677" s="350"/>
      <c r="X677" s="350"/>
      <c r="Y677" s="350"/>
      <c r="Z677" s="350"/>
      <c r="AA677" s="350"/>
      <c r="AB677" s="350"/>
      <c r="AC677" s="350"/>
    </row>
    <row r="678">
      <c r="A678" s="350"/>
      <c r="B678" s="350"/>
      <c r="C678" s="350"/>
      <c r="D678" s="350"/>
      <c r="E678" s="350"/>
      <c r="F678" s="350"/>
      <c r="G678" s="350"/>
      <c r="H678" s="350"/>
      <c r="I678" s="350"/>
      <c r="J678" s="452"/>
      <c r="K678" s="350"/>
      <c r="L678" s="350"/>
      <c r="M678" s="350"/>
      <c r="N678" s="350"/>
      <c r="O678" s="350"/>
      <c r="P678" s="350"/>
      <c r="Q678" s="350"/>
      <c r="R678" s="350"/>
      <c r="S678" s="350"/>
      <c r="T678" s="350"/>
      <c r="U678" s="350"/>
      <c r="V678" s="350"/>
      <c r="W678" s="350"/>
      <c r="X678" s="350"/>
      <c r="Y678" s="350"/>
      <c r="Z678" s="350"/>
      <c r="AA678" s="350"/>
      <c r="AB678" s="350"/>
      <c r="AC678" s="350"/>
    </row>
    <row r="679">
      <c r="A679" s="350"/>
      <c r="B679" s="350"/>
      <c r="C679" s="350"/>
      <c r="D679" s="350"/>
      <c r="E679" s="350"/>
      <c r="F679" s="350"/>
      <c r="G679" s="350"/>
      <c r="H679" s="350"/>
      <c r="I679" s="350"/>
      <c r="J679" s="452"/>
      <c r="K679" s="350"/>
      <c r="L679" s="350"/>
      <c r="M679" s="350"/>
      <c r="N679" s="350"/>
      <c r="O679" s="350"/>
      <c r="P679" s="350"/>
      <c r="Q679" s="350"/>
      <c r="R679" s="350"/>
      <c r="S679" s="350"/>
      <c r="T679" s="350"/>
      <c r="U679" s="350"/>
      <c r="V679" s="350"/>
      <c r="W679" s="350"/>
      <c r="X679" s="350"/>
      <c r="Y679" s="350"/>
      <c r="Z679" s="350"/>
      <c r="AA679" s="350"/>
      <c r="AB679" s="350"/>
      <c r="AC679" s="350"/>
    </row>
    <row r="680">
      <c r="A680" s="350"/>
      <c r="B680" s="350"/>
      <c r="C680" s="350"/>
      <c r="D680" s="350"/>
      <c r="E680" s="350"/>
      <c r="F680" s="350"/>
      <c r="G680" s="350"/>
      <c r="H680" s="350"/>
      <c r="I680" s="350"/>
      <c r="J680" s="452"/>
      <c r="K680" s="350"/>
      <c r="L680" s="350"/>
      <c r="M680" s="350"/>
      <c r="N680" s="350"/>
      <c r="O680" s="350"/>
      <c r="P680" s="350"/>
      <c r="Q680" s="350"/>
      <c r="R680" s="350"/>
      <c r="S680" s="350"/>
      <c r="T680" s="350"/>
      <c r="U680" s="350"/>
      <c r="V680" s="350"/>
      <c r="W680" s="350"/>
      <c r="X680" s="350"/>
      <c r="Y680" s="350"/>
      <c r="Z680" s="350"/>
      <c r="AA680" s="350"/>
      <c r="AB680" s="350"/>
      <c r="AC680" s="350"/>
    </row>
    <row r="681">
      <c r="A681" s="350"/>
      <c r="B681" s="350"/>
      <c r="C681" s="350"/>
      <c r="D681" s="350"/>
      <c r="E681" s="350"/>
      <c r="F681" s="350"/>
      <c r="G681" s="350"/>
      <c r="H681" s="350"/>
      <c r="I681" s="350"/>
      <c r="J681" s="452"/>
      <c r="K681" s="350"/>
      <c r="L681" s="350"/>
      <c r="M681" s="350"/>
      <c r="N681" s="350"/>
      <c r="O681" s="350"/>
      <c r="P681" s="350"/>
      <c r="Q681" s="350"/>
      <c r="R681" s="350"/>
      <c r="S681" s="350"/>
      <c r="T681" s="350"/>
      <c r="U681" s="350"/>
      <c r="V681" s="350"/>
      <c r="W681" s="350"/>
      <c r="X681" s="350"/>
      <c r="Y681" s="350"/>
      <c r="Z681" s="350"/>
      <c r="AA681" s="350"/>
      <c r="AB681" s="350"/>
      <c r="AC681" s="350"/>
    </row>
    <row r="682">
      <c r="A682" s="350"/>
      <c r="B682" s="350"/>
      <c r="C682" s="350"/>
      <c r="D682" s="350"/>
      <c r="E682" s="350"/>
      <c r="F682" s="350"/>
      <c r="G682" s="350"/>
      <c r="H682" s="350"/>
      <c r="I682" s="350"/>
      <c r="J682" s="452"/>
      <c r="K682" s="350"/>
      <c r="L682" s="350"/>
      <c r="M682" s="350"/>
      <c r="N682" s="350"/>
      <c r="O682" s="350"/>
      <c r="P682" s="350"/>
      <c r="Q682" s="350"/>
      <c r="R682" s="350"/>
      <c r="S682" s="350"/>
      <c r="T682" s="350"/>
      <c r="U682" s="350"/>
      <c r="V682" s="350"/>
      <c r="W682" s="350"/>
      <c r="X682" s="350"/>
      <c r="Y682" s="350"/>
      <c r="Z682" s="350"/>
      <c r="AA682" s="350"/>
      <c r="AB682" s="350"/>
      <c r="AC682" s="350"/>
    </row>
    <row r="683">
      <c r="A683" s="350"/>
      <c r="B683" s="350"/>
      <c r="C683" s="350"/>
      <c r="D683" s="350"/>
      <c r="E683" s="350"/>
      <c r="F683" s="350"/>
      <c r="G683" s="350"/>
      <c r="H683" s="350"/>
      <c r="I683" s="350"/>
      <c r="J683" s="452"/>
      <c r="K683" s="350"/>
      <c r="L683" s="350"/>
      <c r="M683" s="350"/>
      <c r="N683" s="350"/>
      <c r="O683" s="350"/>
      <c r="P683" s="350"/>
      <c r="Q683" s="350"/>
      <c r="R683" s="350"/>
      <c r="S683" s="350"/>
      <c r="T683" s="350"/>
      <c r="U683" s="350"/>
      <c r="V683" s="350"/>
      <c r="W683" s="350"/>
      <c r="X683" s="350"/>
      <c r="Y683" s="350"/>
      <c r="Z683" s="350"/>
      <c r="AA683" s="350"/>
      <c r="AB683" s="350"/>
      <c r="AC683" s="350"/>
    </row>
    <row r="684">
      <c r="A684" s="350"/>
      <c r="B684" s="350"/>
      <c r="C684" s="350"/>
      <c r="D684" s="350"/>
      <c r="E684" s="350"/>
      <c r="F684" s="350"/>
      <c r="G684" s="350"/>
      <c r="H684" s="350"/>
      <c r="I684" s="350"/>
      <c r="J684" s="452"/>
      <c r="K684" s="350"/>
      <c r="L684" s="350"/>
      <c r="M684" s="350"/>
      <c r="N684" s="350"/>
      <c r="O684" s="350"/>
      <c r="P684" s="350"/>
      <c r="Q684" s="350"/>
      <c r="R684" s="350"/>
      <c r="S684" s="350"/>
      <c r="T684" s="350"/>
      <c r="U684" s="350"/>
      <c r="V684" s="350"/>
      <c r="W684" s="350"/>
      <c r="X684" s="350"/>
      <c r="Y684" s="350"/>
      <c r="Z684" s="350"/>
      <c r="AA684" s="350"/>
      <c r="AB684" s="350"/>
      <c r="AC684" s="350"/>
    </row>
    <row r="685">
      <c r="A685" s="350"/>
      <c r="B685" s="350"/>
      <c r="C685" s="350"/>
      <c r="D685" s="350"/>
      <c r="E685" s="350"/>
      <c r="F685" s="350"/>
      <c r="G685" s="350"/>
      <c r="H685" s="350"/>
      <c r="I685" s="350"/>
      <c r="J685" s="452"/>
      <c r="K685" s="350"/>
      <c r="L685" s="350"/>
      <c r="M685" s="350"/>
      <c r="N685" s="350"/>
      <c r="O685" s="350"/>
      <c r="P685" s="350"/>
      <c r="Q685" s="350"/>
      <c r="R685" s="350"/>
      <c r="S685" s="350"/>
      <c r="T685" s="350"/>
      <c r="U685" s="350"/>
      <c r="V685" s="350"/>
      <c r="W685" s="350"/>
      <c r="X685" s="350"/>
      <c r="Y685" s="350"/>
      <c r="Z685" s="350"/>
      <c r="AA685" s="350"/>
      <c r="AB685" s="350"/>
      <c r="AC685" s="350"/>
    </row>
    <row r="686">
      <c r="A686" s="350"/>
      <c r="B686" s="350"/>
      <c r="C686" s="350"/>
      <c r="D686" s="350"/>
      <c r="E686" s="350"/>
      <c r="F686" s="350"/>
      <c r="G686" s="350"/>
      <c r="H686" s="350"/>
      <c r="I686" s="350"/>
      <c r="J686" s="452"/>
      <c r="K686" s="350"/>
      <c r="L686" s="350"/>
      <c r="M686" s="350"/>
      <c r="N686" s="350"/>
      <c r="O686" s="350"/>
      <c r="P686" s="350"/>
      <c r="Q686" s="350"/>
      <c r="R686" s="350"/>
      <c r="S686" s="350"/>
      <c r="T686" s="350"/>
      <c r="U686" s="350"/>
      <c r="V686" s="350"/>
      <c r="W686" s="350"/>
      <c r="X686" s="350"/>
      <c r="Y686" s="350"/>
      <c r="Z686" s="350"/>
      <c r="AA686" s="350"/>
      <c r="AB686" s="350"/>
      <c r="AC686" s="350"/>
    </row>
    <row r="687">
      <c r="A687" s="350"/>
      <c r="B687" s="350"/>
      <c r="C687" s="350"/>
      <c r="D687" s="350"/>
      <c r="E687" s="350"/>
      <c r="F687" s="350"/>
      <c r="G687" s="350"/>
      <c r="H687" s="350"/>
      <c r="I687" s="350"/>
      <c r="J687" s="452"/>
      <c r="K687" s="350"/>
      <c r="L687" s="350"/>
      <c r="M687" s="350"/>
      <c r="N687" s="350"/>
      <c r="O687" s="350"/>
      <c r="P687" s="350"/>
      <c r="Q687" s="350"/>
      <c r="R687" s="350"/>
      <c r="S687" s="350"/>
      <c r="T687" s="350"/>
      <c r="U687" s="350"/>
      <c r="V687" s="350"/>
      <c r="W687" s="350"/>
      <c r="X687" s="350"/>
      <c r="Y687" s="350"/>
      <c r="Z687" s="350"/>
      <c r="AA687" s="350"/>
      <c r="AB687" s="350"/>
      <c r="AC687" s="350"/>
    </row>
    <row r="688">
      <c r="A688" s="350"/>
      <c r="B688" s="350"/>
      <c r="C688" s="350"/>
      <c r="D688" s="350"/>
      <c r="E688" s="350"/>
      <c r="F688" s="350"/>
      <c r="G688" s="350"/>
      <c r="H688" s="350"/>
      <c r="I688" s="350"/>
      <c r="J688" s="452"/>
      <c r="K688" s="350"/>
      <c r="L688" s="350"/>
      <c r="M688" s="350"/>
      <c r="N688" s="350"/>
      <c r="O688" s="350"/>
      <c r="P688" s="350"/>
      <c r="Q688" s="350"/>
      <c r="R688" s="350"/>
      <c r="S688" s="350"/>
      <c r="T688" s="350"/>
      <c r="U688" s="350"/>
      <c r="V688" s="350"/>
      <c r="W688" s="350"/>
      <c r="X688" s="350"/>
      <c r="Y688" s="350"/>
      <c r="Z688" s="350"/>
      <c r="AA688" s="350"/>
      <c r="AB688" s="350"/>
      <c r="AC688" s="350"/>
    </row>
    <row r="689">
      <c r="A689" s="350"/>
      <c r="B689" s="350"/>
      <c r="C689" s="350"/>
      <c r="D689" s="350"/>
      <c r="E689" s="350"/>
      <c r="F689" s="350"/>
      <c r="G689" s="350"/>
      <c r="H689" s="350"/>
      <c r="I689" s="350"/>
      <c r="J689" s="452"/>
      <c r="K689" s="350"/>
      <c r="L689" s="350"/>
      <c r="M689" s="350"/>
      <c r="N689" s="350"/>
      <c r="O689" s="350"/>
      <c r="P689" s="350"/>
      <c r="Q689" s="350"/>
      <c r="R689" s="350"/>
      <c r="S689" s="350"/>
      <c r="T689" s="350"/>
      <c r="U689" s="350"/>
      <c r="V689" s="350"/>
      <c r="W689" s="350"/>
      <c r="X689" s="350"/>
      <c r="Y689" s="350"/>
      <c r="Z689" s="350"/>
      <c r="AA689" s="350"/>
      <c r="AB689" s="350"/>
      <c r="AC689" s="350"/>
    </row>
    <row r="690">
      <c r="A690" s="350"/>
      <c r="B690" s="350"/>
      <c r="C690" s="350"/>
      <c r="D690" s="350"/>
      <c r="E690" s="350"/>
      <c r="F690" s="350"/>
      <c r="G690" s="350"/>
      <c r="H690" s="350"/>
      <c r="I690" s="350"/>
      <c r="J690" s="452"/>
      <c r="K690" s="350"/>
      <c r="L690" s="350"/>
      <c r="M690" s="350"/>
      <c r="N690" s="350"/>
      <c r="O690" s="350"/>
      <c r="P690" s="350"/>
      <c r="Q690" s="350"/>
      <c r="R690" s="350"/>
      <c r="S690" s="350"/>
      <c r="T690" s="350"/>
      <c r="U690" s="350"/>
      <c r="V690" s="350"/>
      <c r="W690" s="350"/>
      <c r="X690" s="350"/>
      <c r="Y690" s="350"/>
      <c r="Z690" s="350"/>
      <c r="AA690" s="350"/>
      <c r="AB690" s="350"/>
      <c r="AC690" s="350"/>
    </row>
    <row r="691">
      <c r="A691" s="350"/>
      <c r="B691" s="350"/>
      <c r="C691" s="350"/>
      <c r="D691" s="350"/>
      <c r="E691" s="350"/>
      <c r="F691" s="350"/>
      <c r="G691" s="350"/>
      <c r="H691" s="350"/>
      <c r="I691" s="350"/>
      <c r="J691" s="452"/>
      <c r="K691" s="350"/>
      <c r="L691" s="350"/>
      <c r="M691" s="350"/>
      <c r="N691" s="350"/>
      <c r="O691" s="350"/>
      <c r="P691" s="350"/>
      <c r="Q691" s="350"/>
      <c r="R691" s="350"/>
      <c r="S691" s="350"/>
      <c r="T691" s="350"/>
      <c r="U691" s="350"/>
      <c r="V691" s="350"/>
      <c r="W691" s="350"/>
      <c r="X691" s="350"/>
      <c r="Y691" s="350"/>
      <c r="Z691" s="350"/>
      <c r="AA691" s="350"/>
      <c r="AB691" s="350"/>
      <c r="AC691" s="350"/>
    </row>
    <row r="692">
      <c r="A692" s="350"/>
      <c r="B692" s="350"/>
      <c r="C692" s="350"/>
      <c r="D692" s="350"/>
      <c r="E692" s="350"/>
      <c r="F692" s="350"/>
      <c r="G692" s="350"/>
      <c r="H692" s="350"/>
      <c r="I692" s="350"/>
      <c r="J692" s="452"/>
      <c r="K692" s="350"/>
      <c r="L692" s="350"/>
      <c r="M692" s="350"/>
      <c r="N692" s="350"/>
      <c r="O692" s="350"/>
      <c r="P692" s="350"/>
      <c r="Q692" s="350"/>
      <c r="R692" s="350"/>
      <c r="S692" s="350"/>
      <c r="T692" s="350"/>
      <c r="U692" s="350"/>
      <c r="V692" s="350"/>
      <c r="W692" s="350"/>
      <c r="X692" s="350"/>
      <c r="Y692" s="350"/>
      <c r="Z692" s="350"/>
      <c r="AA692" s="350"/>
      <c r="AB692" s="350"/>
      <c r="AC692" s="350"/>
    </row>
    <row r="693">
      <c r="A693" s="350"/>
      <c r="B693" s="350"/>
      <c r="C693" s="350"/>
      <c r="D693" s="350"/>
      <c r="E693" s="350"/>
      <c r="F693" s="350"/>
      <c r="G693" s="350"/>
      <c r="H693" s="350"/>
      <c r="I693" s="350"/>
      <c r="J693" s="452"/>
      <c r="K693" s="350"/>
      <c r="L693" s="350"/>
      <c r="M693" s="350"/>
      <c r="N693" s="350"/>
      <c r="O693" s="350"/>
      <c r="P693" s="350"/>
      <c r="Q693" s="350"/>
      <c r="R693" s="350"/>
      <c r="S693" s="350"/>
      <c r="T693" s="350"/>
      <c r="U693" s="350"/>
      <c r="V693" s="350"/>
      <c r="W693" s="350"/>
      <c r="X693" s="350"/>
      <c r="Y693" s="350"/>
      <c r="Z693" s="350"/>
      <c r="AA693" s="350"/>
      <c r="AB693" s="350"/>
      <c r="AC693" s="350"/>
    </row>
    <row r="694">
      <c r="A694" s="350"/>
      <c r="B694" s="350"/>
      <c r="C694" s="350"/>
      <c r="D694" s="350"/>
      <c r="E694" s="350"/>
      <c r="F694" s="350"/>
      <c r="G694" s="350"/>
      <c r="H694" s="350"/>
      <c r="I694" s="350"/>
      <c r="J694" s="452"/>
      <c r="K694" s="350"/>
      <c r="L694" s="350"/>
      <c r="M694" s="350"/>
      <c r="N694" s="350"/>
      <c r="O694" s="350"/>
      <c r="P694" s="350"/>
      <c r="Q694" s="350"/>
      <c r="R694" s="350"/>
      <c r="S694" s="350"/>
      <c r="T694" s="350"/>
      <c r="U694" s="350"/>
      <c r="V694" s="350"/>
      <c r="W694" s="350"/>
      <c r="X694" s="350"/>
      <c r="Y694" s="350"/>
      <c r="Z694" s="350"/>
      <c r="AA694" s="350"/>
      <c r="AB694" s="350"/>
      <c r="AC694" s="350"/>
    </row>
    <row r="695">
      <c r="A695" s="350"/>
      <c r="B695" s="350"/>
      <c r="C695" s="350"/>
      <c r="D695" s="350"/>
      <c r="E695" s="350"/>
      <c r="F695" s="350"/>
      <c r="G695" s="350"/>
      <c r="H695" s="350"/>
      <c r="I695" s="350"/>
      <c r="J695" s="452"/>
      <c r="K695" s="350"/>
      <c r="L695" s="350"/>
      <c r="M695" s="350"/>
      <c r="N695" s="350"/>
      <c r="O695" s="350"/>
      <c r="P695" s="350"/>
      <c r="Q695" s="350"/>
      <c r="R695" s="350"/>
      <c r="S695" s="350"/>
      <c r="T695" s="350"/>
      <c r="U695" s="350"/>
      <c r="V695" s="350"/>
      <c r="W695" s="350"/>
      <c r="X695" s="350"/>
      <c r="Y695" s="350"/>
      <c r="Z695" s="350"/>
      <c r="AA695" s="350"/>
      <c r="AB695" s="350"/>
      <c r="AC695" s="350"/>
    </row>
    <row r="696">
      <c r="A696" s="350"/>
      <c r="B696" s="350"/>
      <c r="C696" s="350"/>
      <c r="D696" s="350"/>
      <c r="E696" s="350"/>
      <c r="F696" s="350"/>
      <c r="G696" s="350"/>
      <c r="H696" s="350"/>
      <c r="I696" s="350"/>
      <c r="J696" s="452"/>
      <c r="K696" s="350"/>
      <c r="L696" s="350"/>
      <c r="M696" s="350"/>
      <c r="N696" s="350"/>
      <c r="O696" s="350"/>
      <c r="P696" s="350"/>
      <c r="Q696" s="350"/>
      <c r="R696" s="350"/>
      <c r="S696" s="350"/>
      <c r="T696" s="350"/>
      <c r="U696" s="350"/>
      <c r="V696" s="350"/>
      <c r="W696" s="350"/>
      <c r="X696" s="350"/>
      <c r="Y696" s="350"/>
      <c r="Z696" s="350"/>
      <c r="AA696" s="350"/>
      <c r="AB696" s="350"/>
      <c r="AC696" s="350"/>
    </row>
    <row r="697">
      <c r="A697" s="350"/>
      <c r="B697" s="350"/>
      <c r="C697" s="350"/>
      <c r="D697" s="350"/>
      <c r="E697" s="350"/>
      <c r="F697" s="350"/>
      <c r="G697" s="350"/>
      <c r="H697" s="350"/>
      <c r="I697" s="350"/>
      <c r="J697" s="452"/>
      <c r="K697" s="350"/>
      <c r="L697" s="350"/>
      <c r="M697" s="350"/>
      <c r="N697" s="350"/>
      <c r="O697" s="350"/>
      <c r="P697" s="350"/>
      <c r="Q697" s="350"/>
      <c r="R697" s="350"/>
      <c r="S697" s="350"/>
      <c r="T697" s="350"/>
      <c r="U697" s="350"/>
      <c r="V697" s="350"/>
      <c r="W697" s="350"/>
      <c r="X697" s="350"/>
      <c r="Y697" s="350"/>
      <c r="Z697" s="350"/>
      <c r="AA697" s="350"/>
      <c r="AB697" s="350"/>
      <c r="AC697" s="350"/>
    </row>
    <row r="698">
      <c r="A698" s="350"/>
      <c r="B698" s="350"/>
      <c r="C698" s="350"/>
      <c r="D698" s="350"/>
      <c r="E698" s="350"/>
      <c r="F698" s="350"/>
      <c r="G698" s="350"/>
      <c r="H698" s="350"/>
      <c r="I698" s="350"/>
      <c r="J698" s="452"/>
      <c r="K698" s="350"/>
      <c r="L698" s="350"/>
      <c r="M698" s="350"/>
      <c r="N698" s="350"/>
      <c r="O698" s="350"/>
      <c r="P698" s="350"/>
      <c r="Q698" s="350"/>
      <c r="R698" s="350"/>
      <c r="S698" s="350"/>
      <c r="T698" s="350"/>
      <c r="U698" s="350"/>
      <c r="V698" s="350"/>
      <c r="W698" s="350"/>
      <c r="X698" s="350"/>
      <c r="Y698" s="350"/>
      <c r="Z698" s="350"/>
      <c r="AA698" s="350"/>
      <c r="AB698" s="350"/>
      <c r="AC698" s="350"/>
    </row>
    <row r="699">
      <c r="A699" s="350"/>
      <c r="B699" s="350"/>
      <c r="C699" s="350"/>
      <c r="D699" s="350"/>
      <c r="E699" s="350"/>
      <c r="F699" s="350"/>
      <c r="G699" s="350"/>
      <c r="H699" s="350"/>
      <c r="I699" s="350"/>
      <c r="J699" s="452"/>
      <c r="K699" s="350"/>
      <c r="L699" s="350"/>
      <c r="M699" s="350"/>
      <c r="N699" s="350"/>
      <c r="O699" s="350"/>
      <c r="P699" s="350"/>
      <c r="Q699" s="350"/>
      <c r="R699" s="350"/>
      <c r="S699" s="350"/>
      <c r="T699" s="350"/>
      <c r="U699" s="350"/>
      <c r="V699" s="350"/>
      <c r="W699" s="350"/>
      <c r="X699" s="350"/>
      <c r="Y699" s="350"/>
      <c r="Z699" s="350"/>
      <c r="AA699" s="350"/>
      <c r="AB699" s="350"/>
      <c r="AC699" s="350"/>
    </row>
    <row r="700">
      <c r="A700" s="350"/>
      <c r="B700" s="350"/>
      <c r="C700" s="350"/>
      <c r="D700" s="350"/>
      <c r="E700" s="350"/>
      <c r="F700" s="350"/>
      <c r="G700" s="350"/>
      <c r="H700" s="350"/>
      <c r="I700" s="350"/>
      <c r="J700" s="452"/>
      <c r="K700" s="350"/>
      <c r="L700" s="350"/>
      <c r="M700" s="350"/>
      <c r="N700" s="350"/>
      <c r="O700" s="350"/>
      <c r="P700" s="350"/>
      <c r="Q700" s="350"/>
      <c r="R700" s="350"/>
      <c r="S700" s="350"/>
      <c r="T700" s="350"/>
      <c r="U700" s="350"/>
      <c r="V700" s="350"/>
      <c r="W700" s="350"/>
      <c r="X700" s="350"/>
      <c r="Y700" s="350"/>
      <c r="Z700" s="350"/>
      <c r="AA700" s="350"/>
      <c r="AB700" s="350"/>
      <c r="AC700" s="350"/>
    </row>
    <row r="701">
      <c r="A701" s="350"/>
      <c r="B701" s="350"/>
      <c r="C701" s="350"/>
      <c r="D701" s="350"/>
      <c r="E701" s="350"/>
      <c r="F701" s="350"/>
      <c r="G701" s="350"/>
      <c r="H701" s="350"/>
      <c r="I701" s="350"/>
      <c r="J701" s="452"/>
      <c r="K701" s="350"/>
      <c r="L701" s="350"/>
      <c r="M701" s="350"/>
      <c r="N701" s="350"/>
      <c r="O701" s="350"/>
      <c r="P701" s="350"/>
      <c r="Q701" s="350"/>
      <c r="R701" s="350"/>
      <c r="S701" s="350"/>
      <c r="T701" s="350"/>
      <c r="U701" s="350"/>
      <c r="V701" s="350"/>
      <c r="W701" s="350"/>
      <c r="X701" s="350"/>
      <c r="Y701" s="350"/>
      <c r="Z701" s="350"/>
      <c r="AA701" s="350"/>
      <c r="AB701" s="350"/>
      <c r="AC701" s="350"/>
    </row>
    <row r="702">
      <c r="A702" s="350"/>
      <c r="B702" s="350"/>
      <c r="C702" s="350"/>
      <c r="D702" s="350"/>
      <c r="E702" s="350"/>
      <c r="F702" s="350"/>
      <c r="G702" s="350"/>
      <c r="H702" s="350"/>
      <c r="I702" s="350"/>
      <c r="J702" s="452"/>
      <c r="K702" s="350"/>
      <c r="L702" s="350"/>
      <c r="M702" s="350"/>
      <c r="N702" s="350"/>
      <c r="O702" s="350"/>
      <c r="P702" s="350"/>
      <c r="Q702" s="350"/>
      <c r="R702" s="350"/>
      <c r="S702" s="350"/>
      <c r="T702" s="350"/>
      <c r="U702" s="350"/>
      <c r="V702" s="350"/>
      <c r="W702" s="350"/>
      <c r="X702" s="350"/>
      <c r="Y702" s="350"/>
      <c r="Z702" s="350"/>
      <c r="AA702" s="350"/>
      <c r="AB702" s="350"/>
      <c r="AC702" s="350"/>
    </row>
    <row r="703">
      <c r="A703" s="350"/>
      <c r="B703" s="350"/>
      <c r="C703" s="350"/>
      <c r="D703" s="350"/>
      <c r="E703" s="350"/>
      <c r="F703" s="350"/>
      <c r="G703" s="350"/>
      <c r="H703" s="350"/>
      <c r="I703" s="350"/>
      <c r="J703" s="452"/>
      <c r="K703" s="350"/>
      <c r="L703" s="350"/>
      <c r="M703" s="350"/>
      <c r="N703" s="350"/>
      <c r="O703" s="350"/>
      <c r="P703" s="350"/>
      <c r="Q703" s="350"/>
      <c r="R703" s="350"/>
      <c r="S703" s="350"/>
      <c r="T703" s="350"/>
      <c r="U703" s="350"/>
      <c r="V703" s="350"/>
      <c r="W703" s="350"/>
      <c r="X703" s="350"/>
      <c r="Y703" s="350"/>
      <c r="Z703" s="350"/>
      <c r="AA703" s="350"/>
      <c r="AB703" s="350"/>
      <c r="AC703" s="350"/>
    </row>
    <row r="704">
      <c r="A704" s="350"/>
      <c r="B704" s="350"/>
      <c r="C704" s="350"/>
      <c r="D704" s="350"/>
      <c r="E704" s="350"/>
      <c r="F704" s="350"/>
      <c r="G704" s="350"/>
      <c r="H704" s="350"/>
      <c r="I704" s="350"/>
      <c r="J704" s="452"/>
      <c r="K704" s="350"/>
      <c r="L704" s="350"/>
      <c r="M704" s="350"/>
      <c r="N704" s="350"/>
      <c r="O704" s="350"/>
      <c r="P704" s="350"/>
      <c r="Q704" s="350"/>
      <c r="R704" s="350"/>
      <c r="S704" s="350"/>
      <c r="T704" s="350"/>
      <c r="U704" s="350"/>
      <c r="V704" s="350"/>
      <c r="W704" s="350"/>
      <c r="X704" s="350"/>
      <c r="Y704" s="350"/>
      <c r="Z704" s="350"/>
      <c r="AA704" s="350"/>
      <c r="AB704" s="350"/>
      <c r="AC704" s="350"/>
    </row>
    <row r="705">
      <c r="A705" s="350"/>
      <c r="B705" s="350"/>
      <c r="C705" s="350"/>
      <c r="D705" s="350"/>
      <c r="E705" s="350"/>
      <c r="F705" s="350"/>
      <c r="G705" s="350"/>
      <c r="H705" s="350"/>
      <c r="I705" s="350"/>
      <c r="J705" s="452"/>
      <c r="K705" s="350"/>
      <c r="L705" s="350"/>
      <c r="M705" s="350"/>
      <c r="N705" s="350"/>
      <c r="O705" s="350"/>
      <c r="P705" s="350"/>
      <c r="Q705" s="350"/>
      <c r="R705" s="350"/>
      <c r="S705" s="350"/>
      <c r="T705" s="350"/>
      <c r="U705" s="350"/>
      <c r="V705" s="350"/>
      <c r="W705" s="350"/>
      <c r="X705" s="350"/>
      <c r="Y705" s="350"/>
      <c r="Z705" s="350"/>
      <c r="AA705" s="350"/>
      <c r="AB705" s="350"/>
      <c r="AC705" s="350"/>
    </row>
    <row r="706">
      <c r="A706" s="350"/>
      <c r="B706" s="350"/>
      <c r="C706" s="350"/>
      <c r="D706" s="350"/>
      <c r="E706" s="350"/>
      <c r="F706" s="350"/>
      <c r="G706" s="350"/>
      <c r="H706" s="350"/>
      <c r="I706" s="350"/>
      <c r="J706" s="452"/>
      <c r="K706" s="350"/>
      <c r="L706" s="350"/>
      <c r="M706" s="350"/>
      <c r="N706" s="350"/>
      <c r="O706" s="350"/>
      <c r="P706" s="350"/>
      <c r="Q706" s="350"/>
      <c r="R706" s="350"/>
      <c r="S706" s="350"/>
      <c r="T706" s="350"/>
      <c r="U706" s="350"/>
      <c r="V706" s="350"/>
      <c r="W706" s="350"/>
      <c r="X706" s="350"/>
      <c r="Y706" s="350"/>
      <c r="Z706" s="350"/>
      <c r="AA706" s="350"/>
      <c r="AB706" s="350"/>
      <c r="AC706" s="350"/>
    </row>
    <row r="707">
      <c r="A707" s="350"/>
      <c r="B707" s="350"/>
      <c r="C707" s="350"/>
      <c r="D707" s="350"/>
      <c r="E707" s="350"/>
      <c r="F707" s="350"/>
      <c r="G707" s="350"/>
      <c r="H707" s="350"/>
      <c r="I707" s="350"/>
      <c r="J707" s="452"/>
      <c r="K707" s="350"/>
      <c r="L707" s="350"/>
      <c r="M707" s="350"/>
      <c r="N707" s="350"/>
      <c r="O707" s="350"/>
      <c r="P707" s="350"/>
      <c r="Q707" s="350"/>
      <c r="R707" s="350"/>
      <c r="S707" s="350"/>
      <c r="T707" s="350"/>
      <c r="U707" s="350"/>
      <c r="V707" s="350"/>
      <c r="W707" s="350"/>
      <c r="X707" s="350"/>
      <c r="Y707" s="350"/>
      <c r="Z707" s="350"/>
      <c r="AA707" s="350"/>
      <c r="AB707" s="350"/>
      <c r="AC707" s="350"/>
    </row>
    <row r="708">
      <c r="A708" s="350"/>
      <c r="B708" s="350"/>
      <c r="C708" s="350"/>
      <c r="D708" s="350"/>
      <c r="E708" s="350"/>
      <c r="F708" s="350"/>
      <c r="G708" s="350"/>
      <c r="H708" s="350"/>
      <c r="I708" s="350"/>
      <c r="J708" s="452"/>
      <c r="K708" s="350"/>
      <c r="L708" s="350"/>
      <c r="M708" s="350"/>
      <c r="N708" s="350"/>
      <c r="O708" s="350"/>
      <c r="P708" s="350"/>
      <c r="Q708" s="350"/>
      <c r="R708" s="350"/>
      <c r="S708" s="350"/>
      <c r="T708" s="350"/>
      <c r="U708" s="350"/>
      <c r="V708" s="350"/>
      <c r="W708" s="350"/>
      <c r="X708" s="350"/>
      <c r="Y708" s="350"/>
      <c r="Z708" s="350"/>
      <c r="AA708" s="350"/>
      <c r="AB708" s="350"/>
      <c r="AC708" s="350"/>
    </row>
    <row r="709">
      <c r="A709" s="350"/>
      <c r="B709" s="350"/>
      <c r="C709" s="350"/>
      <c r="D709" s="350"/>
      <c r="E709" s="350"/>
      <c r="F709" s="350"/>
      <c r="G709" s="350"/>
      <c r="H709" s="350"/>
      <c r="I709" s="350"/>
      <c r="J709" s="452"/>
      <c r="K709" s="350"/>
      <c r="L709" s="350"/>
      <c r="M709" s="350"/>
      <c r="N709" s="350"/>
      <c r="O709" s="350"/>
      <c r="P709" s="350"/>
      <c r="Q709" s="350"/>
      <c r="R709" s="350"/>
      <c r="S709" s="350"/>
      <c r="T709" s="350"/>
      <c r="U709" s="350"/>
      <c r="V709" s="350"/>
      <c r="W709" s="350"/>
      <c r="X709" s="350"/>
      <c r="Y709" s="350"/>
      <c r="Z709" s="350"/>
      <c r="AA709" s="350"/>
      <c r="AB709" s="350"/>
      <c r="AC709" s="350"/>
    </row>
    <row r="710">
      <c r="A710" s="350"/>
      <c r="B710" s="350"/>
      <c r="C710" s="350"/>
      <c r="D710" s="350"/>
      <c r="E710" s="350"/>
      <c r="F710" s="350"/>
      <c r="G710" s="350"/>
      <c r="H710" s="350"/>
      <c r="I710" s="350"/>
      <c r="J710" s="452"/>
      <c r="K710" s="350"/>
      <c r="L710" s="350"/>
      <c r="M710" s="350"/>
      <c r="N710" s="350"/>
      <c r="O710" s="350"/>
      <c r="P710" s="350"/>
      <c r="Q710" s="350"/>
      <c r="R710" s="350"/>
      <c r="S710" s="350"/>
      <c r="T710" s="350"/>
      <c r="U710" s="350"/>
      <c r="V710" s="350"/>
      <c r="W710" s="350"/>
      <c r="X710" s="350"/>
      <c r="Y710" s="350"/>
      <c r="Z710" s="350"/>
      <c r="AA710" s="350"/>
      <c r="AB710" s="350"/>
      <c r="AC710" s="350"/>
    </row>
    <row r="711">
      <c r="A711" s="350"/>
      <c r="B711" s="350"/>
      <c r="C711" s="350"/>
      <c r="D711" s="350"/>
      <c r="E711" s="350"/>
      <c r="F711" s="350"/>
      <c r="G711" s="350"/>
      <c r="H711" s="350"/>
      <c r="I711" s="350"/>
      <c r="J711" s="452"/>
      <c r="K711" s="350"/>
      <c r="L711" s="350"/>
      <c r="M711" s="350"/>
      <c r="N711" s="350"/>
      <c r="O711" s="350"/>
      <c r="P711" s="350"/>
      <c r="Q711" s="350"/>
      <c r="R711" s="350"/>
      <c r="S711" s="350"/>
      <c r="T711" s="350"/>
      <c r="U711" s="350"/>
      <c r="V711" s="350"/>
      <c r="W711" s="350"/>
      <c r="X711" s="350"/>
      <c r="Y711" s="350"/>
      <c r="Z711" s="350"/>
      <c r="AA711" s="350"/>
      <c r="AB711" s="350"/>
      <c r="AC711" s="350"/>
    </row>
    <row r="712">
      <c r="A712" s="350"/>
      <c r="B712" s="350"/>
      <c r="C712" s="350"/>
      <c r="D712" s="350"/>
      <c r="E712" s="350"/>
      <c r="F712" s="350"/>
      <c r="G712" s="350"/>
      <c r="H712" s="350"/>
      <c r="I712" s="350"/>
      <c r="J712" s="452"/>
      <c r="K712" s="350"/>
      <c r="L712" s="350"/>
      <c r="M712" s="350"/>
      <c r="N712" s="350"/>
      <c r="O712" s="350"/>
      <c r="P712" s="350"/>
      <c r="Q712" s="350"/>
      <c r="R712" s="350"/>
      <c r="S712" s="350"/>
      <c r="T712" s="350"/>
      <c r="U712" s="350"/>
      <c r="V712" s="350"/>
      <c r="W712" s="350"/>
      <c r="X712" s="350"/>
      <c r="Y712" s="350"/>
      <c r="Z712" s="350"/>
      <c r="AA712" s="350"/>
      <c r="AB712" s="350"/>
      <c r="AC712" s="350"/>
    </row>
    <row r="713">
      <c r="A713" s="350"/>
      <c r="B713" s="350"/>
      <c r="C713" s="350"/>
      <c r="D713" s="350"/>
      <c r="E713" s="350"/>
      <c r="F713" s="350"/>
      <c r="G713" s="350"/>
      <c r="H713" s="350"/>
      <c r="I713" s="350"/>
      <c r="J713" s="452"/>
      <c r="K713" s="350"/>
      <c r="L713" s="350"/>
      <c r="M713" s="350"/>
      <c r="N713" s="350"/>
      <c r="O713" s="350"/>
      <c r="P713" s="350"/>
      <c r="Q713" s="350"/>
      <c r="R713" s="350"/>
      <c r="S713" s="350"/>
      <c r="T713" s="350"/>
      <c r="U713" s="350"/>
      <c r="V713" s="350"/>
      <c r="W713" s="350"/>
      <c r="X713" s="350"/>
      <c r="Y713" s="350"/>
      <c r="Z713" s="350"/>
      <c r="AA713" s="350"/>
      <c r="AB713" s="350"/>
      <c r="AC713" s="350"/>
    </row>
    <row r="714">
      <c r="A714" s="350"/>
      <c r="B714" s="350"/>
      <c r="C714" s="350"/>
      <c r="D714" s="350"/>
      <c r="E714" s="350"/>
      <c r="F714" s="350"/>
      <c r="G714" s="350"/>
      <c r="H714" s="350"/>
      <c r="I714" s="350"/>
      <c r="J714" s="452"/>
      <c r="K714" s="350"/>
      <c r="L714" s="350"/>
      <c r="M714" s="350"/>
      <c r="N714" s="350"/>
      <c r="O714" s="350"/>
      <c r="P714" s="350"/>
      <c r="Q714" s="350"/>
      <c r="R714" s="350"/>
      <c r="S714" s="350"/>
      <c r="T714" s="350"/>
      <c r="U714" s="350"/>
      <c r="V714" s="350"/>
      <c r="W714" s="350"/>
      <c r="X714" s="350"/>
      <c r="Y714" s="350"/>
      <c r="Z714" s="350"/>
      <c r="AA714" s="350"/>
      <c r="AB714" s="350"/>
      <c r="AC714" s="350"/>
    </row>
    <row r="715">
      <c r="A715" s="350"/>
      <c r="B715" s="350"/>
      <c r="C715" s="350"/>
      <c r="D715" s="350"/>
      <c r="E715" s="350"/>
      <c r="F715" s="350"/>
      <c r="G715" s="350"/>
      <c r="H715" s="350"/>
      <c r="I715" s="350"/>
      <c r="J715" s="452"/>
      <c r="K715" s="350"/>
      <c r="L715" s="350"/>
      <c r="M715" s="350"/>
      <c r="N715" s="350"/>
      <c r="O715" s="350"/>
      <c r="P715" s="350"/>
      <c r="Q715" s="350"/>
      <c r="R715" s="350"/>
      <c r="S715" s="350"/>
      <c r="T715" s="350"/>
      <c r="U715" s="350"/>
      <c r="V715" s="350"/>
      <c r="W715" s="350"/>
      <c r="X715" s="350"/>
      <c r="Y715" s="350"/>
      <c r="Z715" s="350"/>
      <c r="AA715" s="350"/>
      <c r="AB715" s="350"/>
      <c r="AC715" s="350"/>
    </row>
    <row r="716">
      <c r="A716" s="350"/>
      <c r="B716" s="350"/>
      <c r="C716" s="350"/>
      <c r="D716" s="350"/>
      <c r="E716" s="350"/>
      <c r="F716" s="350"/>
      <c r="G716" s="350"/>
      <c r="H716" s="350"/>
      <c r="I716" s="350"/>
      <c r="J716" s="452"/>
      <c r="K716" s="350"/>
      <c r="L716" s="350"/>
      <c r="M716" s="350"/>
      <c r="N716" s="350"/>
      <c r="O716" s="350"/>
      <c r="P716" s="350"/>
      <c r="Q716" s="350"/>
      <c r="R716" s="350"/>
      <c r="S716" s="350"/>
      <c r="T716" s="350"/>
      <c r="U716" s="350"/>
      <c r="V716" s="350"/>
      <c r="W716" s="350"/>
      <c r="X716" s="350"/>
      <c r="Y716" s="350"/>
      <c r="Z716" s="350"/>
      <c r="AA716" s="350"/>
      <c r="AB716" s="350"/>
      <c r="AC716" s="350"/>
    </row>
    <row r="717">
      <c r="A717" s="350"/>
      <c r="B717" s="350"/>
      <c r="C717" s="350"/>
      <c r="D717" s="350"/>
      <c r="E717" s="350"/>
      <c r="F717" s="350"/>
      <c r="G717" s="350"/>
      <c r="H717" s="350"/>
      <c r="I717" s="350"/>
      <c r="J717" s="452"/>
      <c r="K717" s="350"/>
      <c r="L717" s="350"/>
      <c r="M717" s="350"/>
      <c r="N717" s="350"/>
      <c r="O717" s="350"/>
      <c r="P717" s="350"/>
      <c r="Q717" s="350"/>
      <c r="R717" s="350"/>
      <c r="S717" s="350"/>
      <c r="T717" s="350"/>
      <c r="U717" s="350"/>
      <c r="V717" s="350"/>
      <c r="W717" s="350"/>
      <c r="X717" s="350"/>
      <c r="Y717" s="350"/>
      <c r="Z717" s="350"/>
      <c r="AA717" s="350"/>
      <c r="AB717" s="350"/>
      <c r="AC717" s="350"/>
    </row>
    <row r="718">
      <c r="A718" s="350"/>
      <c r="B718" s="350"/>
      <c r="C718" s="350"/>
      <c r="D718" s="350"/>
      <c r="E718" s="350"/>
      <c r="F718" s="350"/>
      <c r="G718" s="350"/>
      <c r="H718" s="350"/>
      <c r="I718" s="350"/>
      <c r="J718" s="452"/>
      <c r="K718" s="350"/>
      <c r="L718" s="350"/>
      <c r="M718" s="350"/>
      <c r="N718" s="350"/>
      <c r="O718" s="350"/>
      <c r="P718" s="350"/>
      <c r="Q718" s="350"/>
      <c r="R718" s="350"/>
      <c r="S718" s="350"/>
      <c r="T718" s="350"/>
      <c r="U718" s="350"/>
      <c r="V718" s="350"/>
      <c r="W718" s="350"/>
      <c r="X718" s="350"/>
      <c r="Y718" s="350"/>
      <c r="Z718" s="350"/>
      <c r="AA718" s="350"/>
      <c r="AB718" s="350"/>
      <c r="AC718" s="350"/>
    </row>
    <row r="719">
      <c r="A719" s="350"/>
      <c r="B719" s="350"/>
      <c r="C719" s="350"/>
      <c r="D719" s="350"/>
      <c r="E719" s="350"/>
      <c r="F719" s="350"/>
      <c r="G719" s="350"/>
      <c r="H719" s="350"/>
      <c r="I719" s="350"/>
      <c r="J719" s="452"/>
      <c r="K719" s="350"/>
      <c r="L719" s="350"/>
      <c r="M719" s="350"/>
      <c r="N719" s="350"/>
      <c r="O719" s="350"/>
      <c r="P719" s="350"/>
      <c r="Q719" s="350"/>
      <c r="R719" s="350"/>
      <c r="S719" s="350"/>
      <c r="T719" s="350"/>
      <c r="U719" s="350"/>
      <c r="V719" s="350"/>
      <c r="W719" s="350"/>
      <c r="X719" s="350"/>
      <c r="Y719" s="350"/>
      <c r="Z719" s="350"/>
      <c r="AA719" s="350"/>
      <c r="AB719" s="350"/>
      <c r="AC719" s="350"/>
    </row>
    <row r="720">
      <c r="A720" s="350"/>
      <c r="B720" s="350"/>
      <c r="C720" s="350"/>
      <c r="D720" s="350"/>
      <c r="E720" s="350"/>
      <c r="F720" s="350"/>
      <c r="G720" s="350"/>
      <c r="H720" s="350"/>
      <c r="I720" s="350"/>
      <c r="J720" s="452"/>
      <c r="K720" s="350"/>
      <c r="L720" s="350"/>
      <c r="M720" s="350"/>
      <c r="N720" s="350"/>
      <c r="O720" s="350"/>
      <c r="P720" s="350"/>
      <c r="Q720" s="350"/>
      <c r="R720" s="350"/>
      <c r="S720" s="350"/>
      <c r="T720" s="350"/>
      <c r="U720" s="350"/>
      <c r="V720" s="350"/>
      <c r="W720" s="350"/>
      <c r="X720" s="350"/>
      <c r="Y720" s="350"/>
      <c r="Z720" s="350"/>
      <c r="AA720" s="350"/>
      <c r="AB720" s="350"/>
      <c r="AC720" s="350"/>
    </row>
    <row r="721">
      <c r="A721" s="350"/>
      <c r="B721" s="350"/>
      <c r="C721" s="350"/>
      <c r="D721" s="350"/>
      <c r="E721" s="350"/>
      <c r="F721" s="350"/>
      <c r="G721" s="350"/>
      <c r="H721" s="350"/>
      <c r="I721" s="350"/>
      <c r="J721" s="452"/>
      <c r="K721" s="350"/>
      <c r="L721" s="350"/>
      <c r="M721" s="350"/>
      <c r="N721" s="350"/>
      <c r="O721" s="350"/>
      <c r="P721" s="350"/>
      <c r="Q721" s="350"/>
      <c r="R721" s="350"/>
      <c r="S721" s="350"/>
      <c r="T721" s="350"/>
      <c r="U721" s="350"/>
      <c r="V721" s="350"/>
      <c r="W721" s="350"/>
      <c r="X721" s="350"/>
      <c r="Y721" s="350"/>
      <c r="Z721" s="350"/>
      <c r="AA721" s="350"/>
      <c r="AB721" s="350"/>
      <c r="AC721" s="350"/>
    </row>
    <row r="722">
      <c r="A722" s="350"/>
      <c r="B722" s="350"/>
      <c r="C722" s="350"/>
      <c r="D722" s="350"/>
      <c r="E722" s="350"/>
      <c r="F722" s="350"/>
      <c r="G722" s="350"/>
      <c r="H722" s="350"/>
      <c r="I722" s="350"/>
      <c r="J722" s="452"/>
      <c r="K722" s="350"/>
      <c r="L722" s="350"/>
      <c r="M722" s="350"/>
      <c r="N722" s="350"/>
      <c r="O722" s="350"/>
      <c r="P722" s="350"/>
      <c r="Q722" s="350"/>
      <c r="R722" s="350"/>
      <c r="S722" s="350"/>
      <c r="T722" s="350"/>
      <c r="U722" s="350"/>
      <c r="V722" s="350"/>
      <c r="W722" s="350"/>
      <c r="X722" s="350"/>
      <c r="Y722" s="350"/>
      <c r="Z722" s="350"/>
      <c r="AA722" s="350"/>
      <c r="AB722" s="350"/>
      <c r="AC722" s="350"/>
    </row>
    <row r="723">
      <c r="A723" s="350"/>
      <c r="B723" s="350"/>
      <c r="C723" s="350"/>
      <c r="D723" s="350"/>
      <c r="E723" s="350"/>
      <c r="F723" s="350"/>
      <c r="G723" s="350"/>
      <c r="H723" s="350"/>
      <c r="I723" s="350"/>
      <c r="J723" s="452"/>
      <c r="K723" s="350"/>
      <c r="L723" s="350"/>
      <c r="M723" s="350"/>
      <c r="N723" s="350"/>
      <c r="O723" s="350"/>
      <c r="P723" s="350"/>
      <c r="Q723" s="350"/>
      <c r="R723" s="350"/>
      <c r="S723" s="350"/>
      <c r="T723" s="350"/>
      <c r="U723" s="350"/>
      <c r="V723" s="350"/>
      <c r="W723" s="350"/>
      <c r="X723" s="350"/>
      <c r="Y723" s="350"/>
      <c r="Z723" s="350"/>
      <c r="AA723" s="350"/>
      <c r="AB723" s="350"/>
      <c r="AC723" s="350"/>
    </row>
    <row r="724">
      <c r="A724" s="350"/>
      <c r="B724" s="350"/>
      <c r="C724" s="350"/>
      <c r="D724" s="350"/>
      <c r="E724" s="350"/>
      <c r="F724" s="350"/>
      <c r="G724" s="350"/>
      <c r="H724" s="350"/>
      <c r="I724" s="350"/>
      <c r="J724" s="452"/>
      <c r="K724" s="350"/>
      <c r="L724" s="350"/>
      <c r="M724" s="350"/>
      <c r="N724" s="350"/>
      <c r="O724" s="350"/>
      <c r="P724" s="350"/>
      <c r="Q724" s="350"/>
      <c r="R724" s="350"/>
      <c r="S724" s="350"/>
      <c r="T724" s="350"/>
      <c r="U724" s="350"/>
      <c r="V724" s="350"/>
      <c r="W724" s="350"/>
      <c r="X724" s="350"/>
      <c r="Y724" s="350"/>
      <c r="Z724" s="350"/>
      <c r="AA724" s="350"/>
      <c r="AB724" s="350"/>
      <c r="AC724" s="350"/>
    </row>
    <row r="725">
      <c r="A725" s="350"/>
      <c r="B725" s="350"/>
      <c r="C725" s="350"/>
      <c r="D725" s="350"/>
      <c r="E725" s="350"/>
      <c r="F725" s="350"/>
      <c r="G725" s="350"/>
      <c r="H725" s="350"/>
      <c r="I725" s="350"/>
      <c r="J725" s="452"/>
      <c r="K725" s="350"/>
      <c r="L725" s="350"/>
      <c r="M725" s="350"/>
      <c r="N725" s="350"/>
      <c r="O725" s="350"/>
      <c r="P725" s="350"/>
      <c r="Q725" s="350"/>
      <c r="R725" s="350"/>
      <c r="S725" s="350"/>
      <c r="T725" s="350"/>
      <c r="U725" s="350"/>
      <c r="V725" s="350"/>
      <c r="W725" s="350"/>
      <c r="X725" s="350"/>
      <c r="Y725" s="350"/>
      <c r="Z725" s="350"/>
      <c r="AA725" s="350"/>
      <c r="AB725" s="350"/>
      <c r="AC725" s="350"/>
    </row>
    <row r="726">
      <c r="A726" s="350"/>
      <c r="B726" s="350"/>
      <c r="C726" s="350"/>
      <c r="D726" s="350"/>
      <c r="E726" s="350"/>
      <c r="F726" s="350"/>
      <c r="G726" s="350"/>
      <c r="H726" s="350"/>
      <c r="I726" s="350"/>
      <c r="J726" s="452"/>
      <c r="K726" s="350"/>
      <c r="L726" s="350"/>
      <c r="M726" s="350"/>
      <c r="N726" s="350"/>
      <c r="O726" s="350"/>
      <c r="P726" s="350"/>
      <c r="Q726" s="350"/>
      <c r="R726" s="350"/>
      <c r="S726" s="350"/>
      <c r="T726" s="350"/>
      <c r="U726" s="350"/>
      <c r="V726" s="350"/>
      <c r="W726" s="350"/>
      <c r="X726" s="350"/>
      <c r="Y726" s="350"/>
      <c r="Z726" s="350"/>
      <c r="AA726" s="350"/>
      <c r="AB726" s="350"/>
      <c r="AC726" s="350"/>
    </row>
    <row r="727">
      <c r="A727" s="350"/>
      <c r="B727" s="350"/>
      <c r="C727" s="350"/>
      <c r="D727" s="350"/>
      <c r="E727" s="350"/>
      <c r="F727" s="350"/>
      <c r="G727" s="350"/>
      <c r="H727" s="350"/>
      <c r="I727" s="350"/>
      <c r="J727" s="452"/>
      <c r="K727" s="350"/>
      <c r="L727" s="350"/>
      <c r="M727" s="350"/>
      <c r="N727" s="350"/>
      <c r="O727" s="350"/>
      <c r="P727" s="350"/>
      <c r="Q727" s="350"/>
      <c r="R727" s="350"/>
      <c r="S727" s="350"/>
      <c r="T727" s="350"/>
      <c r="U727" s="350"/>
      <c r="V727" s="350"/>
      <c r="W727" s="350"/>
      <c r="X727" s="350"/>
      <c r="Y727" s="350"/>
      <c r="Z727" s="350"/>
      <c r="AA727" s="350"/>
      <c r="AB727" s="350"/>
      <c r="AC727" s="350"/>
    </row>
    <row r="728">
      <c r="A728" s="350"/>
      <c r="B728" s="350"/>
      <c r="C728" s="350"/>
      <c r="D728" s="350"/>
      <c r="E728" s="350"/>
      <c r="F728" s="350"/>
      <c r="G728" s="350"/>
      <c r="H728" s="350"/>
      <c r="I728" s="350"/>
      <c r="J728" s="452"/>
      <c r="K728" s="350"/>
      <c r="L728" s="350"/>
      <c r="M728" s="350"/>
      <c r="N728" s="350"/>
      <c r="O728" s="350"/>
      <c r="P728" s="350"/>
      <c r="Q728" s="350"/>
      <c r="R728" s="350"/>
      <c r="S728" s="350"/>
      <c r="T728" s="350"/>
      <c r="U728" s="350"/>
      <c r="V728" s="350"/>
      <c r="W728" s="350"/>
      <c r="X728" s="350"/>
      <c r="Y728" s="350"/>
      <c r="Z728" s="350"/>
      <c r="AA728" s="350"/>
      <c r="AB728" s="350"/>
      <c r="AC728" s="350"/>
    </row>
    <row r="729">
      <c r="A729" s="350"/>
      <c r="B729" s="350"/>
      <c r="C729" s="350"/>
      <c r="D729" s="350"/>
      <c r="E729" s="350"/>
      <c r="F729" s="350"/>
      <c r="G729" s="350"/>
      <c r="H729" s="350"/>
      <c r="I729" s="350"/>
      <c r="J729" s="452"/>
      <c r="K729" s="350"/>
      <c r="L729" s="350"/>
      <c r="M729" s="350"/>
      <c r="N729" s="350"/>
      <c r="O729" s="350"/>
      <c r="P729" s="350"/>
      <c r="Q729" s="350"/>
      <c r="R729" s="350"/>
      <c r="S729" s="350"/>
      <c r="T729" s="350"/>
      <c r="U729" s="350"/>
      <c r="V729" s="350"/>
      <c r="W729" s="350"/>
      <c r="X729" s="350"/>
      <c r="Y729" s="350"/>
      <c r="Z729" s="350"/>
      <c r="AA729" s="350"/>
      <c r="AB729" s="350"/>
      <c r="AC729" s="350"/>
    </row>
    <row r="730">
      <c r="A730" s="350"/>
      <c r="B730" s="350"/>
      <c r="C730" s="350"/>
      <c r="D730" s="350"/>
      <c r="E730" s="350"/>
      <c r="F730" s="350"/>
      <c r="G730" s="350"/>
      <c r="H730" s="350"/>
      <c r="I730" s="350"/>
      <c r="J730" s="452"/>
      <c r="K730" s="350"/>
      <c r="L730" s="350"/>
      <c r="M730" s="350"/>
      <c r="N730" s="350"/>
      <c r="O730" s="350"/>
      <c r="P730" s="350"/>
      <c r="Q730" s="350"/>
      <c r="R730" s="350"/>
      <c r="S730" s="350"/>
      <c r="T730" s="350"/>
      <c r="U730" s="350"/>
      <c r="V730" s="350"/>
      <c r="W730" s="350"/>
      <c r="X730" s="350"/>
      <c r="Y730" s="350"/>
      <c r="Z730" s="350"/>
      <c r="AA730" s="350"/>
      <c r="AB730" s="350"/>
      <c r="AC730" s="350"/>
    </row>
    <row r="731">
      <c r="A731" s="350"/>
      <c r="B731" s="350"/>
      <c r="C731" s="350"/>
      <c r="D731" s="350"/>
      <c r="E731" s="350"/>
      <c r="F731" s="350"/>
      <c r="G731" s="350"/>
      <c r="H731" s="350"/>
      <c r="I731" s="350"/>
      <c r="J731" s="452"/>
      <c r="K731" s="350"/>
      <c r="L731" s="350"/>
      <c r="M731" s="350"/>
      <c r="N731" s="350"/>
      <c r="O731" s="350"/>
      <c r="P731" s="350"/>
      <c r="Q731" s="350"/>
      <c r="R731" s="350"/>
      <c r="S731" s="350"/>
      <c r="T731" s="350"/>
      <c r="U731" s="350"/>
      <c r="V731" s="350"/>
      <c r="W731" s="350"/>
      <c r="X731" s="350"/>
      <c r="Y731" s="350"/>
      <c r="Z731" s="350"/>
      <c r="AA731" s="350"/>
      <c r="AB731" s="350"/>
      <c r="AC731" s="350"/>
    </row>
    <row r="732">
      <c r="A732" s="350"/>
      <c r="B732" s="350"/>
      <c r="C732" s="350"/>
      <c r="D732" s="350"/>
      <c r="E732" s="350"/>
      <c r="F732" s="350"/>
      <c r="G732" s="350"/>
      <c r="H732" s="350"/>
      <c r="I732" s="350"/>
      <c r="J732" s="452"/>
      <c r="K732" s="350"/>
      <c r="L732" s="350"/>
      <c r="M732" s="350"/>
      <c r="N732" s="350"/>
      <c r="O732" s="350"/>
      <c r="P732" s="350"/>
      <c r="Q732" s="350"/>
      <c r="R732" s="350"/>
      <c r="S732" s="350"/>
      <c r="T732" s="350"/>
      <c r="U732" s="350"/>
      <c r="V732" s="350"/>
      <c r="W732" s="350"/>
      <c r="X732" s="350"/>
      <c r="Y732" s="350"/>
      <c r="Z732" s="350"/>
      <c r="AA732" s="350"/>
      <c r="AB732" s="350"/>
      <c r="AC732" s="350"/>
    </row>
    <row r="733">
      <c r="A733" s="350"/>
      <c r="B733" s="350"/>
      <c r="C733" s="350"/>
      <c r="D733" s="350"/>
      <c r="E733" s="350"/>
      <c r="F733" s="350"/>
      <c r="G733" s="350"/>
      <c r="H733" s="350"/>
      <c r="I733" s="350"/>
      <c r="J733" s="452"/>
      <c r="K733" s="350"/>
      <c r="L733" s="350"/>
      <c r="M733" s="350"/>
      <c r="N733" s="350"/>
      <c r="O733" s="350"/>
      <c r="P733" s="350"/>
      <c r="Q733" s="350"/>
      <c r="R733" s="350"/>
      <c r="S733" s="350"/>
      <c r="T733" s="350"/>
      <c r="U733" s="350"/>
      <c r="V733" s="350"/>
      <c r="W733" s="350"/>
      <c r="X733" s="350"/>
      <c r="Y733" s="350"/>
      <c r="Z733" s="350"/>
      <c r="AA733" s="350"/>
      <c r="AB733" s="350"/>
      <c r="AC733" s="350"/>
    </row>
    <row r="734">
      <c r="A734" s="350"/>
      <c r="B734" s="350"/>
      <c r="C734" s="350"/>
      <c r="D734" s="350"/>
      <c r="E734" s="350"/>
      <c r="F734" s="350"/>
      <c r="G734" s="350"/>
      <c r="H734" s="350"/>
      <c r="I734" s="350"/>
      <c r="J734" s="452"/>
      <c r="K734" s="350"/>
      <c r="L734" s="350"/>
      <c r="M734" s="350"/>
      <c r="N734" s="350"/>
      <c r="O734" s="350"/>
      <c r="P734" s="350"/>
      <c r="Q734" s="350"/>
      <c r="R734" s="350"/>
      <c r="S734" s="350"/>
      <c r="T734" s="350"/>
      <c r="U734" s="350"/>
      <c r="V734" s="350"/>
      <c r="W734" s="350"/>
      <c r="X734" s="350"/>
      <c r="Y734" s="350"/>
      <c r="Z734" s="350"/>
      <c r="AA734" s="350"/>
      <c r="AB734" s="350"/>
      <c r="AC734" s="350"/>
    </row>
    <row r="735">
      <c r="A735" s="350"/>
      <c r="B735" s="350"/>
      <c r="C735" s="350"/>
      <c r="D735" s="350"/>
      <c r="E735" s="350"/>
      <c r="F735" s="350"/>
      <c r="G735" s="350"/>
      <c r="H735" s="350"/>
      <c r="I735" s="350"/>
      <c r="J735" s="452"/>
      <c r="K735" s="350"/>
      <c r="L735" s="350"/>
      <c r="M735" s="350"/>
      <c r="N735" s="350"/>
      <c r="O735" s="350"/>
      <c r="P735" s="350"/>
      <c r="Q735" s="350"/>
      <c r="R735" s="350"/>
      <c r="S735" s="350"/>
      <c r="T735" s="350"/>
      <c r="U735" s="350"/>
      <c r="V735" s="350"/>
      <c r="W735" s="350"/>
      <c r="X735" s="350"/>
      <c r="Y735" s="350"/>
      <c r="Z735" s="350"/>
      <c r="AA735" s="350"/>
      <c r="AB735" s="350"/>
      <c r="AC735" s="350"/>
    </row>
    <row r="736">
      <c r="A736" s="350"/>
      <c r="B736" s="350"/>
      <c r="C736" s="350"/>
      <c r="D736" s="350"/>
      <c r="E736" s="350"/>
      <c r="F736" s="350"/>
      <c r="G736" s="350"/>
      <c r="H736" s="350"/>
      <c r="I736" s="350"/>
      <c r="J736" s="452"/>
      <c r="K736" s="350"/>
      <c r="L736" s="350"/>
      <c r="M736" s="350"/>
      <c r="N736" s="350"/>
      <c r="O736" s="350"/>
      <c r="P736" s="350"/>
      <c r="Q736" s="350"/>
      <c r="R736" s="350"/>
      <c r="S736" s="350"/>
      <c r="T736" s="350"/>
      <c r="U736" s="350"/>
      <c r="V736" s="350"/>
      <c r="W736" s="350"/>
      <c r="X736" s="350"/>
      <c r="Y736" s="350"/>
      <c r="Z736" s="350"/>
      <c r="AA736" s="350"/>
      <c r="AB736" s="350"/>
      <c r="AC736" s="350"/>
    </row>
    <row r="737">
      <c r="A737" s="350"/>
      <c r="B737" s="350"/>
      <c r="C737" s="350"/>
      <c r="D737" s="350"/>
      <c r="E737" s="350"/>
      <c r="F737" s="350"/>
      <c r="G737" s="350"/>
      <c r="H737" s="350"/>
      <c r="I737" s="350"/>
      <c r="J737" s="452"/>
      <c r="K737" s="350"/>
      <c r="L737" s="350"/>
      <c r="M737" s="350"/>
      <c r="N737" s="350"/>
      <c r="O737" s="350"/>
      <c r="P737" s="350"/>
      <c r="Q737" s="350"/>
      <c r="R737" s="350"/>
      <c r="S737" s="350"/>
      <c r="T737" s="350"/>
      <c r="U737" s="350"/>
      <c r="V737" s="350"/>
      <c r="W737" s="350"/>
      <c r="X737" s="350"/>
      <c r="Y737" s="350"/>
      <c r="Z737" s="350"/>
      <c r="AA737" s="350"/>
      <c r="AB737" s="350"/>
      <c r="AC737" s="350"/>
    </row>
    <row r="738">
      <c r="A738" s="350"/>
      <c r="B738" s="350"/>
      <c r="C738" s="350"/>
      <c r="D738" s="350"/>
      <c r="E738" s="350"/>
      <c r="F738" s="350"/>
      <c r="G738" s="350"/>
      <c r="H738" s="350"/>
      <c r="I738" s="350"/>
      <c r="J738" s="452"/>
      <c r="K738" s="350"/>
      <c r="L738" s="350"/>
      <c r="M738" s="350"/>
      <c r="N738" s="350"/>
      <c r="O738" s="350"/>
      <c r="P738" s="350"/>
      <c r="Q738" s="350"/>
      <c r="R738" s="350"/>
      <c r="S738" s="350"/>
      <c r="T738" s="350"/>
      <c r="U738" s="350"/>
      <c r="V738" s="350"/>
      <c r="W738" s="350"/>
      <c r="X738" s="350"/>
      <c r="Y738" s="350"/>
      <c r="Z738" s="350"/>
      <c r="AA738" s="350"/>
      <c r="AB738" s="350"/>
      <c r="AC738" s="350"/>
    </row>
    <row r="739">
      <c r="A739" s="350"/>
      <c r="B739" s="350"/>
      <c r="C739" s="350"/>
      <c r="D739" s="350"/>
      <c r="E739" s="350"/>
      <c r="F739" s="350"/>
      <c r="G739" s="350"/>
      <c r="H739" s="350"/>
      <c r="I739" s="350"/>
      <c r="J739" s="452"/>
      <c r="K739" s="350"/>
      <c r="L739" s="350"/>
      <c r="M739" s="350"/>
      <c r="N739" s="350"/>
      <c r="O739" s="350"/>
      <c r="P739" s="350"/>
      <c r="Q739" s="350"/>
      <c r="R739" s="350"/>
      <c r="S739" s="350"/>
      <c r="T739" s="350"/>
      <c r="U739" s="350"/>
      <c r="V739" s="350"/>
      <c r="W739" s="350"/>
      <c r="X739" s="350"/>
      <c r="Y739" s="350"/>
      <c r="Z739" s="350"/>
      <c r="AA739" s="350"/>
      <c r="AB739" s="350"/>
      <c r="AC739" s="350"/>
    </row>
    <row r="740">
      <c r="A740" s="350"/>
      <c r="B740" s="350"/>
      <c r="C740" s="350"/>
      <c r="D740" s="350"/>
      <c r="E740" s="350"/>
      <c r="F740" s="350"/>
      <c r="G740" s="350"/>
      <c r="H740" s="350"/>
      <c r="I740" s="350"/>
      <c r="J740" s="452"/>
      <c r="K740" s="350"/>
      <c r="L740" s="350"/>
      <c r="M740" s="350"/>
      <c r="N740" s="350"/>
      <c r="O740" s="350"/>
      <c r="P740" s="350"/>
      <c r="Q740" s="350"/>
      <c r="R740" s="350"/>
      <c r="S740" s="350"/>
      <c r="T740" s="350"/>
      <c r="U740" s="350"/>
      <c r="V740" s="350"/>
      <c r="W740" s="350"/>
      <c r="X740" s="350"/>
      <c r="Y740" s="350"/>
      <c r="Z740" s="350"/>
      <c r="AA740" s="350"/>
      <c r="AB740" s="350"/>
      <c r="AC740" s="350"/>
    </row>
    <row r="741">
      <c r="A741" s="350"/>
      <c r="B741" s="350"/>
      <c r="C741" s="350"/>
      <c r="D741" s="350"/>
      <c r="E741" s="350"/>
      <c r="F741" s="350"/>
      <c r="G741" s="350"/>
      <c r="H741" s="350"/>
      <c r="I741" s="350"/>
      <c r="J741" s="452"/>
      <c r="K741" s="350"/>
      <c r="L741" s="350"/>
      <c r="M741" s="350"/>
      <c r="N741" s="350"/>
      <c r="O741" s="350"/>
      <c r="P741" s="350"/>
      <c r="Q741" s="350"/>
      <c r="R741" s="350"/>
      <c r="S741" s="350"/>
      <c r="T741" s="350"/>
      <c r="U741" s="350"/>
      <c r="V741" s="350"/>
      <c r="W741" s="350"/>
      <c r="X741" s="350"/>
      <c r="Y741" s="350"/>
      <c r="Z741" s="350"/>
      <c r="AA741" s="350"/>
      <c r="AB741" s="350"/>
      <c r="AC741" s="350"/>
    </row>
    <row r="742">
      <c r="A742" s="350"/>
      <c r="B742" s="350"/>
      <c r="C742" s="350"/>
      <c r="D742" s="350"/>
      <c r="E742" s="350"/>
      <c r="F742" s="350"/>
      <c r="G742" s="350"/>
      <c r="H742" s="350"/>
      <c r="I742" s="350"/>
      <c r="J742" s="452"/>
      <c r="K742" s="350"/>
      <c r="L742" s="350"/>
      <c r="M742" s="350"/>
      <c r="N742" s="350"/>
      <c r="O742" s="350"/>
      <c r="P742" s="350"/>
      <c r="Q742" s="350"/>
      <c r="R742" s="350"/>
      <c r="S742" s="350"/>
      <c r="T742" s="350"/>
      <c r="U742" s="350"/>
      <c r="V742" s="350"/>
      <c r="W742" s="350"/>
      <c r="X742" s="350"/>
      <c r="Y742" s="350"/>
      <c r="Z742" s="350"/>
      <c r="AA742" s="350"/>
      <c r="AB742" s="350"/>
      <c r="AC742" s="350"/>
    </row>
    <row r="743">
      <c r="A743" s="350"/>
      <c r="B743" s="350"/>
      <c r="C743" s="350"/>
      <c r="D743" s="350"/>
      <c r="E743" s="350"/>
      <c r="F743" s="350"/>
      <c r="G743" s="350"/>
      <c r="H743" s="350"/>
      <c r="I743" s="350"/>
      <c r="J743" s="452"/>
      <c r="K743" s="350"/>
      <c r="L743" s="350"/>
      <c r="M743" s="350"/>
      <c r="N743" s="350"/>
      <c r="O743" s="350"/>
      <c r="P743" s="350"/>
      <c r="Q743" s="350"/>
      <c r="R743" s="350"/>
      <c r="S743" s="350"/>
      <c r="T743" s="350"/>
      <c r="U743" s="350"/>
      <c r="V743" s="350"/>
      <c r="W743" s="350"/>
      <c r="X743" s="350"/>
      <c r="Y743" s="350"/>
      <c r="Z743" s="350"/>
      <c r="AA743" s="350"/>
      <c r="AB743" s="350"/>
      <c r="AC743" s="350"/>
    </row>
    <row r="744">
      <c r="A744" s="350"/>
      <c r="B744" s="350"/>
      <c r="C744" s="350"/>
      <c r="D744" s="350"/>
      <c r="E744" s="350"/>
      <c r="F744" s="350"/>
      <c r="G744" s="350"/>
      <c r="H744" s="350"/>
      <c r="I744" s="350"/>
      <c r="J744" s="452"/>
      <c r="K744" s="350"/>
      <c r="L744" s="350"/>
      <c r="M744" s="350"/>
      <c r="N744" s="350"/>
      <c r="O744" s="350"/>
      <c r="P744" s="350"/>
      <c r="Q744" s="350"/>
      <c r="R744" s="350"/>
      <c r="S744" s="350"/>
      <c r="T744" s="350"/>
      <c r="U744" s="350"/>
      <c r="V744" s="350"/>
      <c r="W744" s="350"/>
      <c r="X744" s="350"/>
      <c r="Y744" s="350"/>
      <c r="Z744" s="350"/>
      <c r="AA744" s="350"/>
      <c r="AB744" s="350"/>
      <c r="AC744" s="350"/>
    </row>
    <row r="745">
      <c r="A745" s="350"/>
      <c r="B745" s="350"/>
      <c r="C745" s="350"/>
      <c r="D745" s="350"/>
      <c r="E745" s="350"/>
      <c r="F745" s="350"/>
      <c r="G745" s="350"/>
      <c r="H745" s="350"/>
      <c r="I745" s="350"/>
      <c r="J745" s="452"/>
      <c r="K745" s="350"/>
      <c r="L745" s="350"/>
      <c r="M745" s="350"/>
      <c r="N745" s="350"/>
      <c r="O745" s="350"/>
      <c r="P745" s="350"/>
      <c r="Q745" s="350"/>
      <c r="R745" s="350"/>
      <c r="S745" s="350"/>
      <c r="T745" s="350"/>
      <c r="U745" s="350"/>
      <c r="V745" s="350"/>
      <c r="W745" s="350"/>
      <c r="X745" s="350"/>
      <c r="Y745" s="350"/>
      <c r="Z745" s="350"/>
      <c r="AA745" s="350"/>
      <c r="AB745" s="350"/>
      <c r="AC745" s="350"/>
    </row>
    <row r="746">
      <c r="A746" s="350"/>
      <c r="B746" s="350"/>
      <c r="C746" s="350"/>
      <c r="D746" s="350"/>
      <c r="E746" s="350"/>
      <c r="F746" s="350"/>
      <c r="G746" s="350"/>
      <c r="H746" s="350"/>
      <c r="I746" s="350"/>
      <c r="J746" s="452"/>
      <c r="K746" s="350"/>
      <c r="L746" s="350"/>
      <c r="M746" s="350"/>
      <c r="N746" s="350"/>
      <c r="O746" s="350"/>
      <c r="P746" s="350"/>
      <c r="Q746" s="350"/>
      <c r="R746" s="350"/>
      <c r="S746" s="350"/>
      <c r="T746" s="350"/>
      <c r="U746" s="350"/>
      <c r="V746" s="350"/>
      <c r="W746" s="350"/>
      <c r="X746" s="350"/>
      <c r="Y746" s="350"/>
      <c r="Z746" s="350"/>
      <c r="AA746" s="350"/>
      <c r="AB746" s="350"/>
      <c r="AC746" s="350"/>
    </row>
    <row r="747">
      <c r="A747" s="350"/>
      <c r="B747" s="350"/>
      <c r="C747" s="350"/>
      <c r="D747" s="350"/>
      <c r="E747" s="350"/>
      <c r="F747" s="350"/>
      <c r="G747" s="350"/>
      <c r="H747" s="350"/>
      <c r="I747" s="350"/>
      <c r="J747" s="452"/>
      <c r="K747" s="350"/>
      <c r="L747" s="350"/>
      <c r="M747" s="350"/>
      <c r="N747" s="350"/>
      <c r="O747" s="350"/>
      <c r="P747" s="350"/>
      <c r="Q747" s="350"/>
      <c r="R747" s="350"/>
      <c r="S747" s="350"/>
      <c r="T747" s="350"/>
      <c r="U747" s="350"/>
      <c r="V747" s="350"/>
      <c r="W747" s="350"/>
      <c r="X747" s="350"/>
      <c r="Y747" s="350"/>
      <c r="Z747" s="350"/>
      <c r="AA747" s="350"/>
      <c r="AB747" s="350"/>
      <c r="AC747" s="350"/>
    </row>
    <row r="748">
      <c r="A748" s="350"/>
      <c r="B748" s="350"/>
      <c r="C748" s="350"/>
      <c r="D748" s="350"/>
      <c r="E748" s="350"/>
      <c r="F748" s="350"/>
      <c r="G748" s="350"/>
      <c r="H748" s="350"/>
      <c r="I748" s="350"/>
      <c r="J748" s="452"/>
      <c r="K748" s="350"/>
      <c r="L748" s="350"/>
      <c r="M748" s="350"/>
      <c r="N748" s="350"/>
      <c r="O748" s="350"/>
      <c r="P748" s="350"/>
      <c r="Q748" s="350"/>
      <c r="R748" s="350"/>
      <c r="S748" s="350"/>
      <c r="T748" s="350"/>
      <c r="U748" s="350"/>
      <c r="V748" s="350"/>
      <c r="W748" s="350"/>
      <c r="X748" s="350"/>
      <c r="Y748" s="350"/>
      <c r="Z748" s="350"/>
      <c r="AA748" s="350"/>
      <c r="AB748" s="350"/>
      <c r="AC748" s="350"/>
    </row>
    <row r="749">
      <c r="A749" s="350"/>
      <c r="B749" s="350"/>
      <c r="C749" s="350"/>
      <c r="D749" s="350"/>
      <c r="E749" s="350"/>
      <c r="F749" s="350"/>
      <c r="G749" s="350"/>
      <c r="H749" s="350"/>
      <c r="I749" s="350"/>
      <c r="J749" s="452"/>
      <c r="K749" s="350"/>
      <c r="L749" s="350"/>
      <c r="M749" s="350"/>
      <c r="N749" s="350"/>
      <c r="O749" s="350"/>
      <c r="P749" s="350"/>
      <c r="Q749" s="350"/>
      <c r="R749" s="350"/>
      <c r="S749" s="350"/>
      <c r="T749" s="350"/>
      <c r="U749" s="350"/>
      <c r="V749" s="350"/>
      <c r="W749" s="350"/>
      <c r="X749" s="350"/>
      <c r="Y749" s="350"/>
      <c r="Z749" s="350"/>
      <c r="AA749" s="350"/>
      <c r="AB749" s="350"/>
      <c r="AC749" s="350"/>
    </row>
    <row r="750">
      <c r="A750" s="350"/>
      <c r="B750" s="350"/>
      <c r="C750" s="350"/>
      <c r="D750" s="350"/>
      <c r="E750" s="350"/>
      <c r="F750" s="350"/>
      <c r="G750" s="350"/>
      <c r="H750" s="350"/>
      <c r="I750" s="350"/>
      <c r="J750" s="452"/>
      <c r="K750" s="350"/>
      <c r="L750" s="350"/>
      <c r="M750" s="350"/>
      <c r="N750" s="350"/>
      <c r="O750" s="350"/>
      <c r="P750" s="350"/>
      <c r="Q750" s="350"/>
      <c r="R750" s="350"/>
      <c r="S750" s="350"/>
      <c r="T750" s="350"/>
      <c r="U750" s="350"/>
      <c r="V750" s="350"/>
      <c r="W750" s="350"/>
      <c r="X750" s="350"/>
      <c r="Y750" s="350"/>
      <c r="Z750" s="350"/>
      <c r="AA750" s="350"/>
      <c r="AB750" s="350"/>
      <c r="AC750" s="350"/>
    </row>
    <row r="751">
      <c r="A751" s="350"/>
      <c r="B751" s="350"/>
      <c r="C751" s="350"/>
      <c r="D751" s="350"/>
      <c r="E751" s="350"/>
      <c r="F751" s="350"/>
      <c r="G751" s="350"/>
      <c r="H751" s="350"/>
      <c r="I751" s="350"/>
      <c r="J751" s="452"/>
      <c r="K751" s="350"/>
      <c r="L751" s="350"/>
      <c r="M751" s="350"/>
      <c r="N751" s="350"/>
      <c r="O751" s="350"/>
      <c r="P751" s="350"/>
      <c r="Q751" s="350"/>
      <c r="R751" s="350"/>
      <c r="S751" s="350"/>
      <c r="T751" s="350"/>
      <c r="U751" s="350"/>
      <c r="V751" s="350"/>
      <c r="W751" s="350"/>
      <c r="X751" s="350"/>
      <c r="Y751" s="350"/>
      <c r="Z751" s="350"/>
      <c r="AA751" s="350"/>
      <c r="AB751" s="350"/>
      <c r="AC751" s="350"/>
    </row>
    <row r="752">
      <c r="A752" s="350"/>
      <c r="B752" s="350"/>
      <c r="C752" s="350"/>
      <c r="D752" s="350"/>
      <c r="E752" s="350"/>
      <c r="F752" s="350"/>
      <c r="G752" s="350"/>
      <c r="H752" s="350"/>
      <c r="I752" s="350"/>
      <c r="J752" s="452"/>
      <c r="K752" s="350"/>
      <c r="L752" s="350"/>
      <c r="M752" s="350"/>
      <c r="N752" s="350"/>
      <c r="O752" s="350"/>
      <c r="P752" s="350"/>
      <c r="Q752" s="350"/>
      <c r="R752" s="350"/>
      <c r="S752" s="350"/>
      <c r="T752" s="350"/>
      <c r="U752" s="350"/>
      <c r="V752" s="350"/>
      <c r="W752" s="350"/>
      <c r="X752" s="350"/>
      <c r="Y752" s="350"/>
      <c r="Z752" s="350"/>
      <c r="AA752" s="350"/>
      <c r="AB752" s="350"/>
      <c r="AC752" s="350"/>
    </row>
    <row r="753">
      <c r="A753" s="350"/>
      <c r="B753" s="350"/>
      <c r="C753" s="350"/>
      <c r="D753" s="350"/>
      <c r="E753" s="350"/>
      <c r="F753" s="350"/>
      <c r="G753" s="350"/>
      <c r="H753" s="350"/>
      <c r="I753" s="350"/>
      <c r="J753" s="452"/>
      <c r="K753" s="350"/>
      <c r="L753" s="350"/>
      <c r="M753" s="350"/>
      <c r="N753" s="350"/>
      <c r="O753" s="350"/>
      <c r="P753" s="350"/>
      <c r="Q753" s="350"/>
      <c r="R753" s="350"/>
      <c r="S753" s="350"/>
      <c r="T753" s="350"/>
      <c r="U753" s="350"/>
      <c r="V753" s="350"/>
      <c r="W753" s="350"/>
      <c r="X753" s="350"/>
      <c r="Y753" s="350"/>
      <c r="Z753" s="350"/>
      <c r="AA753" s="350"/>
      <c r="AB753" s="350"/>
      <c r="AC753" s="350"/>
    </row>
    <row r="754">
      <c r="A754" s="350"/>
      <c r="B754" s="350"/>
      <c r="C754" s="350"/>
      <c r="D754" s="350"/>
      <c r="E754" s="350"/>
      <c r="F754" s="350"/>
      <c r="G754" s="350"/>
      <c r="H754" s="350"/>
      <c r="I754" s="350"/>
      <c r="J754" s="452"/>
      <c r="K754" s="350"/>
      <c r="L754" s="350"/>
      <c r="M754" s="350"/>
      <c r="N754" s="350"/>
      <c r="O754" s="350"/>
      <c r="P754" s="350"/>
      <c r="Q754" s="350"/>
      <c r="R754" s="350"/>
      <c r="S754" s="350"/>
      <c r="T754" s="350"/>
      <c r="U754" s="350"/>
      <c r="V754" s="350"/>
      <c r="W754" s="350"/>
      <c r="X754" s="350"/>
      <c r="Y754" s="350"/>
      <c r="Z754" s="350"/>
      <c r="AA754" s="350"/>
      <c r="AB754" s="350"/>
      <c r="AC754" s="350"/>
    </row>
    <row r="755">
      <c r="A755" s="350"/>
      <c r="B755" s="350"/>
      <c r="C755" s="350"/>
      <c r="D755" s="350"/>
      <c r="E755" s="350"/>
      <c r="F755" s="350"/>
      <c r="G755" s="350"/>
      <c r="H755" s="350"/>
      <c r="I755" s="350"/>
      <c r="J755" s="452"/>
      <c r="K755" s="350"/>
      <c r="L755" s="350"/>
      <c r="M755" s="350"/>
      <c r="N755" s="350"/>
      <c r="O755" s="350"/>
      <c r="P755" s="350"/>
      <c r="Q755" s="350"/>
      <c r="R755" s="350"/>
      <c r="S755" s="350"/>
      <c r="T755" s="350"/>
      <c r="U755" s="350"/>
      <c r="V755" s="350"/>
      <c r="W755" s="350"/>
      <c r="X755" s="350"/>
      <c r="Y755" s="350"/>
      <c r="Z755" s="350"/>
      <c r="AA755" s="350"/>
      <c r="AB755" s="350"/>
      <c r="AC755" s="350"/>
    </row>
    <row r="756">
      <c r="A756" s="350"/>
      <c r="B756" s="350"/>
      <c r="C756" s="350"/>
      <c r="D756" s="350"/>
      <c r="E756" s="350"/>
      <c r="F756" s="350"/>
      <c r="G756" s="350"/>
      <c r="H756" s="350"/>
      <c r="I756" s="350"/>
      <c r="J756" s="452"/>
      <c r="K756" s="350"/>
      <c r="L756" s="350"/>
      <c r="M756" s="350"/>
      <c r="N756" s="350"/>
      <c r="O756" s="350"/>
      <c r="P756" s="350"/>
      <c r="Q756" s="350"/>
      <c r="R756" s="350"/>
      <c r="S756" s="350"/>
      <c r="T756" s="350"/>
      <c r="U756" s="350"/>
      <c r="V756" s="350"/>
      <c r="W756" s="350"/>
      <c r="X756" s="350"/>
      <c r="Y756" s="350"/>
      <c r="Z756" s="350"/>
      <c r="AA756" s="350"/>
      <c r="AB756" s="350"/>
      <c r="AC756" s="350"/>
    </row>
    <row r="757">
      <c r="A757" s="350"/>
      <c r="B757" s="350"/>
      <c r="C757" s="350"/>
      <c r="D757" s="350"/>
      <c r="E757" s="350"/>
      <c r="F757" s="350"/>
      <c r="G757" s="350"/>
      <c r="H757" s="350"/>
      <c r="I757" s="350"/>
      <c r="J757" s="452"/>
      <c r="K757" s="350"/>
      <c r="L757" s="350"/>
      <c r="M757" s="350"/>
      <c r="N757" s="350"/>
      <c r="O757" s="350"/>
      <c r="P757" s="350"/>
      <c r="Q757" s="350"/>
      <c r="R757" s="350"/>
      <c r="S757" s="350"/>
      <c r="T757" s="350"/>
      <c r="U757" s="350"/>
      <c r="V757" s="350"/>
      <c r="W757" s="350"/>
      <c r="X757" s="350"/>
      <c r="Y757" s="350"/>
      <c r="Z757" s="350"/>
      <c r="AA757" s="350"/>
      <c r="AB757" s="350"/>
      <c r="AC757" s="350"/>
    </row>
    <row r="758">
      <c r="A758" s="350"/>
      <c r="B758" s="350"/>
      <c r="C758" s="350"/>
      <c r="D758" s="350"/>
      <c r="E758" s="350"/>
      <c r="F758" s="350"/>
      <c r="G758" s="350"/>
      <c r="H758" s="350"/>
      <c r="I758" s="350"/>
      <c r="J758" s="452"/>
      <c r="K758" s="350"/>
      <c r="L758" s="350"/>
      <c r="M758" s="350"/>
      <c r="N758" s="350"/>
      <c r="O758" s="350"/>
      <c r="P758" s="350"/>
      <c r="Q758" s="350"/>
      <c r="R758" s="350"/>
      <c r="S758" s="350"/>
      <c r="T758" s="350"/>
      <c r="U758" s="350"/>
      <c r="V758" s="350"/>
      <c r="W758" s="350"/>
      <c r="X758" s="350"/>
      <c r="Y758" s="350"/>
      <c r="Z758" s="350"/>
      <c r="AA758" s="350"/>
      <c r="AB758" s="350"/>
      <c r="AC758" s="350"/>
    </row>
    <row r="759">
      <c r="A759" s="350"/>
      <c r="B759" s="350"/>
      <c r="C759" s="350"/>
      <c r="D759" s="350"/>
      <c r="E759" s="350"/>
      <c r="F759" s="350"/>
      <c r="G759" s="350"/>
      <c r="H759" s="350"/>
      <c r="I759" s="350"/>
      <c r="J759" s="452"/>
      <c r="K759" s="350"/>
      <c r="L759" s="350"/>
      <c r="M759" s="350"/>
      <c r="N759" s="350"/>
      <c r="O759" s="350"/>
      <c r="P759" s="350"/>
      <c r="Q759" s="350"/>
      <c r="R759" s="350"/>
      <c r="S759" s="350"/>
      <c r="T759" s="350"/>
      <c r="U759" s="350"/>
      <c r="V759" s="350"/>
      <c r="W759" s="350"/>
      <c r="X759" s="350"/>
      <c r="Y759" s="350"/>
      <c r="Z759" s="350"/>
      <c r="AA759" s="350"/>
      <c r="AB759" s="350"/>
      <c r="AC759" s="350"/>
    </row>
    <row r="760">
      <c r="A760" s="350"/>
      <c r="B760" s="350"/>
      <c r="C760" s="350"/>
      <c r="D760" s="350"/>
      <c r="E760" s="350"/>
      <c r="F760" s="350"/>
      <c r="G760" s="350"/>
      <c r="H760" s="350"/>
      <c r="I760" s="350"/>
      <c r="J760" s="452"/>
      <c r="K760" s="350"/>
      <c r="L760" s="350"/>
      <c r="M760" s="350"/>
      <c r="N760" s="350"/>
      <c r="O760" s="350"/>
      <c r="P760" s="350"/>
      <c r="Q760" s="350"/>
      <c r="R760" s="350"/>
      <c r="S760" s="350"/>
      <c r="T760" s="350"/>
      <c r="U760" s="350"/>
      <c r="V760" s="350"/>
      <c r="W760" s="350"/>
      <c r="X760" s="350"/>
      <c r="Y760" s="350"/>
      <c r="Z760" s="350"/>
      <c r="AA760" s="350"/>
      <c r="AB760" s="350"/>
      <c r="AC760" s="350"/>
    </row>
    <row r="761">
      <c r="A761" s="350"/>
      <c r="B761" s="350"/>
      <c r="C761" s="350"/>
      <c r="D761" s="350"/>
      <c r="E761" s="350"/>
      <c r="F761" s="350"/>
      <c r="G761" s="350"/>
      <c r="H761" s="350"/>
      <c r="I761" s="350"/>
      <c r="J761" s="452"/>
      <c r="K761" s="350"/>
      <c r="L761" s="350"/>
      <c r="M761" s="350"/>
      <c r="N761" s="350"/>
      <c r="O761" s="350"/>
      <c r="P761" s="350"/>
      <c r="Q761" s="350"/>
      <c r="R761" s="350"/>
      <c r="S761" s="350"/>
      <c r="T761" s="350"/>
      <c r="U761" s="350"/>
      <c r="V761" s="350"/>
      <c r="W761" s="350"/>
      <c r="X761" s="350"/>
      <c r="Y761" s="350"/>
      <c r="Z761" s="350"/>
      <c r="AA761" s="350"/>
      <c r="AB761" s="350"/>
      <c r="AC761" s="350"/>
    </row>
    <row r="762">
      <c r="A762" s="350"/>
      <c r="B762" s="350"/>
      <c r="C762" s="350"/>
      <c r="D762" s="350"/>
      <c r="E762" s="350"/>
      <c r="F762" s="350"/>
      <c r="G762" s="350"/>
      <c r="H762" s="350"/>
      <c r="I762" s="350"/>
      <c r="J762" s="452"/>
      <c r="K762" s="350"/>
      <c r="L762" s="350"/>
      <c r="M762" s="350"/>
      <c r="N762" s="350"/>
      <c r="O762" s="350"/>
      <c r="P762" s="350"/>
      <c r="Q762" s="350"/>
      <c r="R762" s="350"/>
      <c r="S762" s="350"/>
      <c r="T762" s="350"/>
      <c r="U762" s="350"/>
      <c r="V762" s="350"/>
      <c r="W762" s="350"/>
      <c r="X762" s="350"/>
      <c r="Y762" s="350"/>
      <c r="Z762" s="350"/>
      <c r="AA762" s="350"/>
      <c r="AB762" s="350"/>
      <c r="AC762" s="350"/>
    </row>
    <row r="763">
      <c r="A763" s="350"/>
      <c r="B763" s="350"/>
      <c r="C763" s="350"/>
      <c r="D763" s="350"/>
      <c r="E763" s="350"/>
      <c r="F763" s="350"/>
      <c r="G763" s="350"/>
      <c r="H763" s="350"/>
      <c r="I763" s="350"/>
      <c r="J763" s="452"/>
      <c r="K763" s="350"/>
      <c r="L763" s="350"/>
      <c r="M763" s="350"/>
      <c r="N763" s="350"/>
      <c r="O763" s="350"/>
      <c r="P763" s="350"/>
      <c r="Q763" s="350"/>
      <c r="R763" s="350"/>
      <c r="S763" s="350"/>
      <c r="T763" s="350"/>
      <c r="U763" s="350"/>
      <c r="V763" s="350"/>
      <c r="W763" s="350"/>
      <c r="X763" s="350"/>
      <c r="Y763" s="350"/>
      <c r="Z763" s="350"/>
      <c r="AA763" s="350"/>
      <c r="AB763" s="350"/>
      <c r="AC763" s="350"/>
    </row>
    <row r="764">
      <c r="A764" s="350"/>
      <c r="B764" s="350"/>
      <c r="C764" s="350"/>
      <c r="D764" s="350"/>
      <c r="E764" s="350"/>
      <c r="F764" s="350"/>
      <c r="G764" s="350"/>
      <c r="H764" s="350"/>
      <c r="I764" s="350"/>
      <c r="J764" s="452"/>
      <c r="K764" s="350"/>
      <c r="L764" s="350"/>
      <c r="M764" s="350"/>
      <c r="N764" s="350"/>
      <c r="O764" s="350"/>
      <c r="P764" s="350"/>
      <c r="Q764" s="350"/>
      <c r="R764" s="350"/>
      <c r="S764" s="350"/>
      <c r="T764" s="350"/>
      <c r="U764" s="350"/>
      <c r="V764" s="350"/>
      <c r="W764" s="350"/>
      <c r="X764" s="350"/>
      <c r="Y764" s="350"/>
      <c r="Z764" s="350"/>
      <c r="AA764" s="350"/>
      <c r="AB764" s="350"/>
      <c r="AC764" s="350"/>
    </row>
    <row r="765">
      <c r="A765" s="350"/>
      <c r="B765" s="350"/>
      <c r="C765" s="350"/>
      <c r="D765" s="350"/>
      <c r="E765" s="350"/>
      <c r="F765" s="350"/>
      <c r="G765" s="350"/>
      <c r="H765" s="350"/>
      <c r="I765" s="350"/>
      <c r="J765" s="452"/>
      <c r="K765" s="350"/>
      <c r="L765" s="350"/>
      <c r="M765" s="350"/>
      <c r="N765" s="350"/>
      <c r="O765" s="350"/>
      <c r="P765" s="350"/>
      <c r="Q765" s="350"/>
      <c r="R765" s="350"/>
      <c r="S765" s="350"/>
      <c r="T765" s="350"/>
      <c r="U765" s="350"/>
      <c r="V765" s="350"/>
      <c r="W765" s="350"/>
      <c r="X765" s="350"/>
      <c r="Y765" s="350"/>
      <c r="Z765" s="350"/>
      <c r="AA765" s="350"/>
      <c r="AB765" s="350"/>
      <c r="AC765" s="350"/>
    </row>
    <row r="766">
      <c r="A766" s="350"/>
      <c r="B766" s="350"/>
      <c r="C766" s="350"/>
      <c r="D766" s="350"/>
      <c r="E766" s="350"/>
      <c r="F766" s="350"/>
      <c r="G766" s="350"/>
      <c r="H766" s="350"/>
      <c r="I766" s="350"/>
      <c r="J766" s="452"/>
      <c r="K766" s="350"/>
      <c r="L766" s="350"/>
      <c r="M766" s="350"/>
      <c r="N766" s="350"/>
      <c r="O766" s="350"/>
      <c r="P766" s="350"/>
      <c r="Q766" s="350"/>
      <c r="R766" s="350"/>
      <c r="S766" s="350"/>
      <c r="T766" s="350"/>
      <c r="U766" s="350"/>
      <c r="V766" s="350"/>
      <c r="W766" s="350"/>
      <c r="X766" s="350"/>
      <c r="Y766" s="350"/>
      <c r="Z766" s="350"/>
      <c r="AA766" s="350"/>
      <c r="AB766" s="350"/>
      <c r="AC766" s="350"/>
    </row>
    <row r="767">
      <c r="A767" s="350"/>
      <c r="B767" s="350"/>
      <c r="C767" s="350"/>
      <c r="D767" s="350"/>
      <c r="E767" s="350"/>
      <c r="F767" s="350"/>
      <c r="G767" s="350"/>
      <c r="H767" s="350"/>
      <c r="I767" s="350"/>
      <c r="J767" s="452"/>
      <c r="K767" s="350"/>
      <c r="L767" s="350"/>
      <c r="M767" s="350"/>
      <c r="N767" s="350"/>
      <c r="O767" s="350"/>
      <c r="P767" s="350"/>
      <c r="Q767" s="350"/>
      <c r="R767" s="350"/>
      <c r="S767" s="350"/>
      <c r="T767" s="350"/>
      <c r="U767" s="350"/>
      <c r="V767" s="350"/>
      <c r="W767" s="350"/>
      <c r="X767" s="350"/>
      <c r="Y767" s="350"/>
      <c r="Z767" s="350"/>
      <c r="AA767" s="350"/>
      <c r="AB767" s="350"/>
      <c r="AC767" s="350"/>
    </row>
    <row r="768">
      <c r="A768" s="350"/>
      <c r="B768" s="350"/>
      <c r="C768" s="350"/>
      <c r="D768" s="350"/>
      <c r="E768" s="350"/>
      <c r="F768" s="350"/>
      <c r="G768" s="350"/>
      <c r="H768" s="350"/>
      <c r="I768" s="350"/>
      <c r="J768" s="452"/>
      <c r="K768" s="350"/>
      <c r="L768" s="350"/>
      <c r="M768" s="350"/>
      <c r="N768" s="350"/>
      <c r="O768" s="350"/>
      <c r="P768" s="350"/>
      <c r="Q768" s="350"/>
      <c r="R768" s="350"/>
      <c r="S768" s="350"/>
      <c r="T768" s="350"/>
      <c r="U768" s="350"/>
      <c r="V768" s="350"/>
      <c r="W768" s="350"/>
      <c r="X768" s="350"/>
      <c r="Y768" s="350"/>
      <c r="Z768" s="350"/>
      <c r="AA768" s="350"/>
      <c r="AB768" s="350"/>
      <c r="AC768" s="350"/>
    </row>
    <row r="769">
      <c r="A769" s="350"/>
      <c r="B769" s="350"/>
      <c r="C769" s="350"/>
      <c r="D769" s="350"/>
      <c r="E769" s="350"/>
      <c r="F769" s="350"/>
      <c r="G769" s="350"/>
      <c r="H769" s="350"/>
      <c r="I769" s="350"/>
      <c r="J769" s="452"/>
      <c r="K769" s="350"/>
      <c r="L769" s="350"/>
      <c r="M769" s="350"/>
      <c r="N769" s="350"/>
      <c r="O769" s="350"/>
      <c r="P769" s="350"/>
      <c r="Q769" s="350"/>
      <c r="R769" s="350"/>
      <c r="S769" s="350"/>
      <c r="T769" s="350"/>
      <c r="U769" s="350"/>
      <c r="V769" s="350"/>
      <c r="W769" s="350"/>
      <c r="X769" s="350"/>
      <c r="Y769" s="350"/>
      <c r="Z769" s="350"/>
      <c r="AA769" s="350"/>
      <c r="AB769" s="350"/>
      <c r="AC769" s="350"/>
    </row>
    <row r="770">
      <c r="A770" s="350"/>
      <c r="B770" s="350"/>
      <c r="C770" s="350"/>
      <c r="D770" s="350"/>
      <c r="E770" s="350"/>
      <c r="F770" s="350"/>
      <c r="G770" s="350"/>
      <c r="H770" s="350"/>
      <c r="I770" s="350"/>
      <c r="J770" s="452"/>
      <c r="K770" s="350"/>
      <c r="L770" s="350"/>
      <c r="M770" s="350"/>
      <c r="N770" s="350"/>
      <c r="O770" s="350"/>
      <c r="P770" s="350"/>
      <c r="Q770" s="350"/>
      <c r="R770" s="350"/>
      <c r="S770" s="350"/>
      <c r="T770" s="350"/>
      <c r="U770" s="350"/>
      <c r="V770" s="350"/>
      <c r="W770" s="350"/>
      <c r="X770" s="350"/>
      <c r="Y770" s="350"/>
      <c r="Z770" s="350"/>
      <c r="AA770" s="350"/>
      <c r="AB770" s="350"/>
      <c r="AC770" s="350"/>
    </row>
    <row r="771">
      <c r="A771" s="350"/>
      <c r="B771" s="350"/>
      <c r="C771" s="350"/>
      <c r="D771" s="350"/>
      <c r="E771" s="350"/>
      <c r="F771" s="350"/>
      <c r="G771" s="350"/>
      <c r="H771" s="350"/>
      <c r="I771" s="350"/>
      <c r="J771" s="452"/>
      <c r="K771" s="350"/>
      <c r="L771" s="350"/>
      <c r="M771" s="350"/>
      <c r="N771" s="350"/>
      <c r="O771" s="350"/>
      <c r="P771" s="350"/>
      <c r="Q771" s="350"/>
      <c r="R771" s="350"/>
      <c r="S771" s="350"/>
      <c r="T771" s="350"/>
      <c r="U771" s="350"/>
      <c r="V771" s="350"/>
      <c r="W771" s="350"/>
      <c r="X771" s="350"/>
      <c r="Y771" s="350"/>
      <c r="Z771" s="350"/>
      <c r="AA771" s="350"/>
      <c r="AB771" s="350"/>
      <c r="AC771" s="350"/>
    </row>
    <row r="772">
      <c r="A772" s="350"/>
      <c r="B772" s="350"/>
      <c r="C772" s="350"/>
      <c r="D772" s="350"/>
      <c r="E772" s="350"/>
      <c r="F772" s="350"/>
      <c r="G772" s="350"/>
      <c r="H772" s="350"/>
      <c r="I772" s="350"/>
      <c r="J772" s="452"/>
      <c r="K772" s="350"/>
      <c r="L772" s="350"/>
      <c r="M772" s="350"/>
      <c r="N772" s="350"/>
      <c r="O772" s="350"/>
      <c r="P772" s="350"/>
      <c r="Q772" s="350"/>
      <c r="R772" s="350"/>
      <c r="S772" s="350"/>
      <c r="T772" s="350"/>
      <c r="U772" s="350"/>
      <c r="V772" s="350"/>
      <c r="W772" s="350"/>
      <c r="X772" s="350"/>
      <c r="Y772" s="350"/>
      <c r="Z772" s="350"/>
      <c r="AA772" s="350"/>
      <c r="AB772" s="350"/>
      <c r="AC772" s="350"/>
    </row>
    <row r="773">
      <c r="A773" s="350"/>
      <c r="B773" s="350"/>
      <c r="C773" s="350"/>
      <c r="D773" s="350"/>
      <c r="E773" s="350"/>
      <c r="F773" s="350"/>
      <c r="G773" s="350"/>
      <c r="H773" s="350"/>
      <c r="I773" s="350"/>
      <c r="J773" s="452"/>
      <c r="K773" s="350"/>
      <c r="L773" s="350"/>
      <c r="M773" s="350"/>
      <c r="N773" s="350"/>
      <c r="O773" s="350"/>
      <c r="P773" s="350"/>
      <c r="Q773" s="350"/>
      <c r="R773" s="350"/>
      <c r="S773" s="350"/>
      <c r="T773" s="350"/>
      <c r="U773" s="350"/>
      <c r="V773" s="350"/>
      <c r="W773" s="350"/>
      <c r="X773" s="350"/>
      <c r="Y773" s="350"/>
      <c r="Z773" s="350"/>
      <c r="AA773" s="350"/>
      <c r="AB773" s="350"/>
      <c r="AC773" s="350"/>
    </row>
    <row r="774">
      <c r="A774" s="350"/>
      <c r="B774" s="350"/>
      <c r="C774" s="350"/>
      <c r="D774" s="350"/>
      <c r="E774" s="350"/>
      <c r="F774" s="350"/>
      <c r="G774" s="350"/>
      <c r="H774" s="350"/>
      <c r="I774" s="350"/>
      <c r="J774" s="452"/>
      <c r="K774" s="350"/>
      <c r="L774" s="350"/>
      <c r="M774" s="350"/>
      <c r="N774" s="350"/>
      <c r="O774" s="350"/>
      <c r="P774" s="350"/>
      <c r="Q774" s="350"/>
      <c r="R774" s="350"/>
      <c r="S774" s="350"/>
      <c r="T774" s="350"/>
      <c r="U774" s="350"/>
      <c r="V774" s="350"/>
      <c r="W774" s="350"/>
      <c r="X774" s="350"/>
      <c r="Y774" s="350"/>
      <c r="Z774" s="350"/>
      <c r="AA774" s="350"/>
      <c r="AB774" s="350"/>
      <c r="AC774" s="350"/>
    </row>
    <row r="775">
      <c r="A775" s="350"/>
      <c r="B775" s="350"/>
      <c r="C775" s="350"/>
      <c r="D775" s="350"/>
      <c r="E775" s="350"/>
      <c r="F775" s="350"/>
      <c r="G775" s="350"/>
      <c r="H775" s="350"/>
      <c r="I775" s="350"/>
      <c r="J775" s="452"/>
      <c r="K775" s="350"/>
      <c r="L775" s="350"/>
      <c r="M775" s="350"/>
      <c r="N775" s="350"/>
      <c r="O775" s="350"/>
      <c r="P775" s="350"/>
      <c r="Q775" s="350"/>
      <c r="R775" s="350"/>
      <c r="S775" s="350"/>
      <c r="T775" s="350"/>
      <c r="U775" s="350"/>
      <c r="V775" s="350"/>
      <c r="W775" s="350"/>
      <c r="X775" s="350"/>
      <c r="Y775" s="350"/>
      <c r="Z775" s="350"/>
      <c r="AA775" s="350"/>
      <c r="AB775" s="350"/>
      <c r="AC775" s="350"/>
    </row>
    <row r="776">
      <c r="A776" s="350"/>
      <c r="B776" s="350"/>
      <c r="C776" s="350"/>
      <c r="D776" s="350"/>
      <c r="E776" s="350"/>
      <c r="F776" s="350"/>
      <c r="G776" s="350"/>
      <c r="H776" s="350"/>
      <c r="I776" s="350"/>
      <c r="J776" s="452"/>
      <c r="K776" s="350"/>
      <c r="L776" s="350"/>
      <c r="M776" s="350"/>
      <c r="N776" s="350"/>
      <c r="O776" s="350"/>
      <c r="P776" s="350"/>
      <c r="Q776" s="350"/>
      <c r="R776" s="350"/>
      <c r="S776" s="350"/>
      <c r="T776" s="350"/>
      <c r="U776" s="350"/>
      <c r="V776" s="350"/>
      <c r="W776" s="350"/>
      <c r="X776" s="350"/>
      <c r="Y776" s="350"/>
      <c r="Z776" s="350"/>
      <c r="AA776" s="350"/>
      <c r="AB776" s="350"/>
      <c r="AC776" s="350"/>
    </row>
    <row r="777">
      <c r="A777" s="350"/>
      <c r="B777" s="350"/>
      <c r="C777" s="350"/>
      <c r="D777" s="350"/>
      <c r="E777" s="350"/>
      <c r="F777" s="350"/>
      <c r="G777" s="350"/>
      <c r="H777" s="350"/>
      <c r="I777" s="350"/>
      <c r="J777" s="452"/>
      <c r="K777" s="350"/>
      <c r="L777" s="350"/>
      <c r="M777" s="350"/>
      <c r="N777" s="350"/>
      <c r="O777" s="350"/>
      <c r="P777" s="350"/>
      <c r="Q777" s="350"/>
      <c r="R777" s="350"/>
      <c r="S777" s="350"/>
      <c r="T777" s="350"/>
      <c r="U777" s="350"/>
      <c r="V777" s="350"/>
      <c r="W777" s="350"/>
      <c r="X777" s="350"/>
      <c r="Y777" s="350"/>
      <c r="Z777" s="350"/>
      <c r="AA777" s="350"/>
      <c r="AB777" s="350"/>
      <c r="AC777" s="350"/>
    </row>
    <row r="778">
      <c r="A778" s="350"/>
      <c r="B778" s="350"/>
      <c r="C778" s="350"/>
      <c r="D778" s="350"/>
      <c r="E778" s="350"/>
      <c r="F778" s="350"/>
      <c r="G778" s="350"/>
      <c r="H778" s="350"/>
      <c r="I778" s="350"/>
      <c r="J778" s="452"/>
      <c r="K778" s="350"/>
      <c r="L778" s="350"/>
      <c r="M778" s="350"/>
      <c r="N778" s="350"/>
      <c r="O778" s="350"/>
      <c r="P778" s="350"/>
      <c r="Q778" s="350"/>
      <c r="R778" s="350"/>
      <c r="S778" s="350"/>
      <c r="T778" s="350"/>
      <c r="U778" s="350"/>
      <c r="V778" s="350"/>
      <c r="W778" s="350"/>
      <c r="X778" s="350"/>
      <c r="Y778" s="350"/>
      <c r="Z778" s="350"/>
      <c r="AA778" s="350"/>
      <c r="AB778" s="350"/>
      <c r="AC778" s="350"/>
    </row>
    <row r="779">
      <c r="A779" s="350"/>
      <c r="B779" s="350"/>
      <c r="C779" s="350"/>
      <c r="D779" s="350"/>
      <c r="E779" s="350"/>
      <c r="F779" s="350"/>
      <c r="G779" s="350"/>
      <c r="H779" s="350"/>
      <c r="I779" s="350"/>
      <c r="J779" s="452"/>
      <c r="K779" s="350"/>
      <c r="L779" s="350"/>
      <c r="M779" s="350"/>
      <c r="N779" s="350"/>
      <c r="O779" s="350"/>
      <c r="P779" s="350"/>
      <c r="Q779" s="350"/>
      <c r="R779" s="350"/>
      <c r="S779" s="350"/>
      <c r="T779" s="350"/>
      <c r="U779" s="350"/>
      <c r="V779" s="350"/>
      <c r="W779" s="350"/>
      <c r="X779" s="350"/>
      <c r="Y779" s="350"/>
      <c r="Z779" s="350"/>
      <c r="AA779" s="350"/>
      <c r="AB779" s="350"/>
      <c r="AC779" s="350"/>
    </row>
    <row r="780">
      <c r="A780" s="350"/>
      <c r="B780" s="350"/>
      <c r="C780" s="350"/>
      <c r="D780" s="350"/>
      <c r="E780" s="350"/>
      <c r="F780" s="350"/>
      <c r="G780" s="350"/>
      <c r="H780" s="350"/>
      <c r="I780" s="350"/>
      <c r="J780" s="452"/>
      <c r="K780" s="350"/>
      <c r="L780" s="350"/>
      <c r="M780" s="350"/>
      <c r="N780" s="350"/>
      <c r="O780" s="350"/>
      <c r="P780" s="350"/>
      <c r="Q780" s="350"/>
      <c r="R780" s="350"/>
      <c r="S780" s="350"/>
      <c r="T780" s="350"/>
      <c r="U780" s="350"/>
      <c r="V780" s="350"/>
      <c r="W780" s="350"/>
      <c r="X780" s="350"/>
      <c r="Y780" s="350"/>
      <c r="Z780" s="350"/>
      <c r="AA780" s="350"/>
      <c r="AB780" s="350"/>
      <c r="AC780" s="350"/>
    </row>
    <row r="781">
      <c r="A781" s="350"/>
      <c r="B781" s="350"/>
      <c r="C781" s="350"/>
      <c r="D781" s="350"/>
      <c r="E781" s="350"/>
      <c r="F781" s="350"/>
      <c r="G781" s="350"/>
      <c r="H781" s="350"/>
      <c r="I781" s="350"/>
      <c r="J781" s="452"/>
      <c r="K781" s="350"/>
      <c r="L781" s="350"/>
      <c r="M781" s="350"/>
      <c r="N781" s="350"/>
      <c r="O781" s="350"/>
      <c r="P781" s="350"/>
      <c r="Q781" s="350"/>
      <c r="R781" s="350"/>
      <c r="S781" s="350"/>
      <c r="T781" s="350"/>
      <c r="U781" s="350"/>
      <c r="V781" s="350"/>
      <c r="W781" s="350"/>
      <c r="X781" s="350"/>
      <c r="Y781" s="350"/>
      <c r="Z781" s="350"/>
      <c r="AA781" s="350"/>
      <c r="AB781" s="350"/>
      <c r="AC781" s="350"/>
    </row>
    <row r="782">
      <c r="A782" s="350"/>
      <c r="B782" s="350"/>
      <c r="C782" s="350"/>
      <c r="D782" s="350"/>
      <c r="E782" s="350"/>
      <c r="F782" s="350"/>
      <c r="G782" s="350"/>
      <c r="H782" s="350"/>
      <c r="I782" s="350"/>
      <c r="J782" s="452"/>
      <c r="K782" s="350"/>
      <c r="L782" s="350"/>
      <c r="M782" s="350"/>
      <c r="N782" s="350"/>
      <c r="O782" s="350"/>
      <c r="P782" s="350"/>
      <c r="Q782" s="350"/>
      <c r="R782" s="350"/>
      <c r="S782" s="350"/>
      <c r="T782" s="350"/>
      <c r="U782" s="350"/>
      <c r="V782" s="350"/>
      <c r="W782" s="350"/>
      <c r="X782" s="350"/>
      <c r="Y782" s="350"/>
      <c r="Z782" s="350"/>
      <c r="AA782" s="350"/>
      <c r="AB782" s="350"/>
      <c r="AC782" s="350"/>
    </row>
    <row r="783">
      <c r="A783" s="350"/>
      <c r="B783" s="350"/>
      <c r="C783" s="350"/>
      <c r="D783" s="350"/>
      <c r="E783" s="350"/>
      <c r="F783" s="350"/>
      <c r="G783" s="350"/>
      <c r="H783" s="350"/>
      <c r="I783" s="350"/>
      <c r="J783" s="452"/>
      <c r="K783" s="350"/>
      <c r="L783" s="350"/>
      <c r="M783" s="350"/>
      <c r="N783" s="350"/>
      <c r="O783" s="350"/>
      <c r="P783" s="350"/>
      <c r="Q783" s="350"/>
      <c r="R783" s="350"/>
      <c r="S783" s="350"/>
      <c r="T783" s="350"/>
      <c r="U783" s="350"/>
      <c r="V783" s="350"/>
      <c r="W783" s="350"/>
      <c r="X783" s="350"/>
      <c r="Y783" s="350"/>
      <c r="Z783" s="350"/>
      <c r="AA783" s="350"/>
      <c r="AB783" s="350"/>
      <c r="AC783" s="350"/>
    </row>
    <row r="784">
      <c r="A784" s="350"/>
      <c r="B784" s="350"/>
      <c r="C784" s="350"/>
      <c r="D784" s="350"/>
      <c r="E784" s="350"/>
      <c r="F784" s="350"/>
      <c r="G784" s="350"/>
      <c r="H784" s="350"/>
      <c r="I784" s="350"/>
      <c r="J784" s="452"/>
      <c r="K784" s="350"/>
      <c r="L784" s="350"/>
      <c r="M784" s="350"/>
      <c r="N784" s="350"/>
      <c r="O784" s="350"/>
      <c r="P784" s="350"/>
      <c r="Q784" s="350"/>
      <c r="R784" s="350"/>
      <c r="S784" s="350"/>
      <c r="T784" s="350"/>
      <c r="U784" s="350"/>
      <c r="V784" s="350"/>
      <c r="W784" s="350"/>
      <c r="X784" s="350"/>
      <c r="Y784" s="350"/>
      <c r="Z784" s="350"/>
      <c r="AA784" s="350"/>
      <c r="AB784" s="350"/>
      <c r="AC784" s="350"/>
    </row>
    <row r="785">
      <c r="A785" s="350"/>
      <c r="B785" s="350"/>
      <c r="C785" s="350"/>
      <c r="D785" s="350"/>
      <c r="E785" s="350"/>
      <c r="F785" s="350"/>
      <c r="G785" s="350"/>
      <c r="H785" s="350"/>
      <c r="I785" s="350"/>
      <c r="J785" s="452"/>
      <c r="K785" s="350"/>
      <c r="L785" s="350"/>
      <c r="M785" s="350"/>
      <c r="N785" s="350"/>
      <c r="O785" s="350"/>
      <c r="P785" s="350"/>
      <c r="Q785" s="350"/>
      <c r="R785" s="350"/>
      <c r="S785" s="350"/>
      <c r="T785" s="350"/>
      <c r="U785" s="350"/>
      <c r="V785" s="350"/>
      <c r="W785" s="350"/>
      <c r="X785" s="350"/>
      <c r="Y785" s="350"/>
      <c r="Z785" s="350"/>
      <c r="AA785" s="350"/>
      <c r="AB785" s="350"/>
      <c r="AC785" s="350"/>
    </row>
    <row r="786">
      <c r="A786" s="350"/>
      <c r="B786" s="350"/>
      <c r="C786" s="350"/>
      <c r="D786" s="350"/>
      <c r="E786" s="350"/>
      <c r="F786" s="350"/>
      <c r="G786" s="350"/>
      <c r="H786" s="350"/>
      <c r="I786" s="350"/>
      <c r="J786" s="452"/>
      <c r="K786" s="350"/>
      <c r="L786" s="350"/>
      <c r="M786" s="350"/>
      <c r="N786" s="350"/>
      <c r="O786" s="350"/>
      <c r="P786" s="350"/>
      <c r="Q786" s="350"/>
      <c r="R786" s="350"/>
      <c r="S786" s="350"/>
      <c r="T786" s="350"/>
      <c r="U786" s="350"/>
      <c r="V786" s="350"/>
      <c r="W786" s="350"/>
      <c r="X786" s="350"/>
      <c r="Y786" s="350"/>
      <c r="Z786" s="350"/>
      <c r="AA786" s="350"/>
      <c r="AB786" s="350"/>
      <c r="AC786" s="350"/>
    </row>
    <row r="787">
      <c r="A787" s="350"/>
      <c r="B787" s="350"/>
      <c r="C787" s="350"/>
      <c r="D787" s="350"/>
      <c r="E787" s="350"/>
      <c r="F787" s="350"/>
      <c r="G787" s="350"/>
      <c r="H787" s="350"/>
      <c r="I787" s="350"/>
      <c r="J787" s="452"/>
      <c r="K787" s="350"/>
      <c r="L787" s="350"/>
      <c r="M787" s="350"/>
      <c r="N787" s="350"/>
      <c r="O787" s="350"/>
      <c r="P787" s="350"/>
      <c r="Q787" s="350"/>
      <c r="R787" s="350"/>
      <c r="S787" s="350"/>
      <c r="T787" s="350"/>
      <c r="U787" s="350"/>
      <c r="V787" s="350"/>
      <c r="W787" s="350"/>
      <c r="X787" s="350"/>
      <c r="Y787" s="350"/>
      <c r="Z787" s="350"/>
      <c r="AA787" s="350"/>
      <c r="AB787" s="350"/>
      <c r="AC787" s="350"/>
    </row>
    <row r="788">
      <c r="A788" s="350"/>
      <c r="B788" s="350"/>
      <c r="C788" s="350"/>
      <c r="D788" s="350"/>
      <c r="E788" s="350"/>
      <c r="F788" s="350"/>
      <c r="G788" s="350"/>
      <c r="H788" s="350"/>
      <c r="I788" s="350"/>
      <c r="J788" s="452"/>
      <c r="K788" s="350"/>
      <c r="L788" s="350"/>
      <c r="M788" s="350"/>
      <c r="N788" s="350"/>
      <c r="O788" s="350"/>
      <c r="P788" s="350"/>
      <c r="Q788" s="350"/>
      <c r="R788" s="350"/>
      <c r="S788" s="350"/>
      <c r="T788" s="350"/>
      <c r="U788" s="350"/>
      <c r="V788" s="350"/>
      <c r="W788" s="350"/>
      <c r="X788" s="350"/>
      <c r="Y788" s="350"/>
      <c r="Z788" s="350"/>
      <c r="AA788" s="350"/>
      <c r="AB788" s="350"/>
      <c r="AC788" s="350"/>
    </row>
    <row r="789">
      <c r="A789" s="350"/>
      <c r="B789" s="350"/>
      <c r="C789" s="350"/>
      <c r="D789" s="350"/>
      <c r="E789" s="350"/>
      <c r="F789" s="350"/>
      <c r="G789" s="350"/>
      <c r="H789" s="350"/>
      <c r="I789" s="350"/>
      <c r="J789" s="452"/>
      <c r="K789" s="350"/>
      <c r="L789" s="350"/>
      <c r="M789" s="350"/>
      <c r="N789" s="350"/>
      <c r="O789" s="350"/>
      <c r="P789" s="350"/>
      <c r="Q789" s="350"/>
      <c r="R789" s="350"/>
      <c r="S789" s="350"/>
      <c r="T789" s="350"/>
      <c r="U789" s="350"/>
      <c r="V789" s="350"/>
      <c r="W789" s="350"/>
      <c r="X789" s="350"/>
      <c r="Y789" s="350"/>
      <c r="Z789" s="350"/>
      <c r="AA789" s="350"/>
      <c r="AB789" s="350"/>
      <c r="AC789" s="350"/>
    </row>
    <row r="790">
      <c r="A790" s="350"/>
      <c r="B790" s="350"/>
      <c r="C790" s="350"/>
      <c r="D790" s="350"/>
      <c r="E790" s="350"/>
      <c r="F790" s="350"/>
      <c r="G790" s="350"/>
      <c r="H790" s="350"/>
      <c r="I790" s="350"/>
      <c r="J790" s="452"/>
      <c r="K790" s="350"/>
      <c r="L790" s="350"/>
      <c r="M790" s="350"/>
      <c r="N790" s="350"/>
      <c r="O790" s="350"/>
      <c r="P790" s="350"/>
      <c r="Q790" s="350"/>
      <c r="R790" s="350"/>
      <c r="S790" s="350"/>
      <c r="T790" s="350"/>
      <c r="U790" s="350"/>
      <c r="V790" s="350"/>
      <c r="W790" s="350"/>
      <c r="X790" s="350"/>
      <c r="Y790" s="350"/>
      <c r="Z790" s="350"/>
      <c r="AA790" s="350"/>
      <c r="AB790" s="350"/>
      <c r="AC790" s="350"/>
    </row>
    <row r="791">
      <c r="A791" s="350"/>
      <c r="B791" s="350"/>
      <c r="C791" s="350"/>
      <c r="D791" s="350"/>
      <c r="E791" s="350"/>
      <c r="F791" s="350"/>
      <c r="G791" s="350"/>
      <c r="H791" s="350"/>
      <c r="I791" s="350"/>
      <c r="J791" s="452"/>
      <c r="K791" s="350"/>
      <c r="L791" s="350"/>
      <c r="M791" s="350"/>
      <c r="N791" s="350"/>
      <c r="O791" s="350"/>
      <c r="P791" s="350"/>
      <c r="Q791" s="350"/>
      <c r="R791" s="350"/>
      <c r="S791" s="350"/>
      <c r="T791" s="350"/>
      <c r="U791" s="350"/>
      <c r="V791" s="350"/>
      <c r="W791" s="350"/>
      <c r="X791" s="350"/>
      <c r="Y791" s="350"/>
      <c r="Z791" s="350"/>
      <c r="AA791" s="350"/>
      <c r="AB791" s="350"/>
      <c r="AC791" s="350"/>
    </row>
    <row r="792">
      <c r="A792" s="350"/>
      <c r="B792" s="350"/>
      <c r="C792" s="350"/>
      <c r="D792" s="350"/>
      <c r="E792" s="350"/>
      <c r="F792" s="350"/>
      <c r="G792" s="350"/>
      <c r="H792" s="350"/>
      <c r="I792" s="350"/>
      <c r="J792" s="452"/>
      <c r="K792" s="350"/>
      <c r="L792" s="350"/>
      <c r="M792" s="350"/>
      <c r="N792" s="350"/>
      <c r="O792" s="350"/>
      <c r="P792" s="350"/>
      <c r="Q792" s="350"/>
      <c r="R792" s="350"/>
      <c r="S792" s="350"/>
      <c r="T792" s="350"/>
      <c r="U792" s="350"/>
      <c r="V792" s="350"/>
      <c r="W792" s="350"/>
      <c r="X792" s="350"/>
      <c r="Y792" s="350"/>
      <c r="Z792" s="350"/>
      <c r="AA792" s="350"/>
      <c r="AB792" s="350"/>
      <c r="AC792" s="350"/>
    </row>
    <row r="793">
      <c r="A793" s="350"/>
      <c r="B793" s="350"/>
      <c r="C793" s="350"/>
      <c r="D793" s="350"/>
      <c r="E793" s="350"/>
      <c r="F793" s="350"/>
      <c r="G793" s="350"/>
      <c r="H793" s="350"/>
      <c r="I793" s="350"/>
      <c r="J793" s="452"/>
      <c r="K793" s="350"/>
      <c r="L793" s="350"/>
      <c r="M793" s="350"/>
      <c r="N793" s="350"/>
      <c r="O793" s="350"/>
      <c r="P793" s="350"/>
      <c r="Q793" s="350"/>
      <c r="R793" s="350"/>
      <c r="S793" s="350"/>
      <c r="T793" s="350"/>
      <c r="U793" s="350"/>
      <c r="V793" s="350"/>
      <c r="W793" s="350"/>
      <c r="X793" s="350"/>
      <c r="Y793" s="350"/>
      <c r="Z793" s="350"/>
      <c r="AA793" s="350"/>
      <c r="AB793" s="350"/>
      <c r="AC793" s="350"/>
    </row>
    <row r="794">
      <c r="A794" s="350"/>
      <c r="B794" s="350"/>
      <c r="C794" s="350"/>
      <c r="D794" s="350"/>
      <c r="E794" s="350"/>
      <c r="F794" s="350"/>
      <c r="G794" s="350"/>
      <c r="H794" s="350"/>
      <c r="I794" s="350"/>
      <c r="J794" s="452"/>
      <c r="K794" s="350"/>
      <c r="L794" s="350"/>
      <c r="M794" s="350"/>
      <c r="N794" s="350"/>
      <c r="O794" s="350"/>
      <c r="P794" s="350"/>
      <c r="Q794" s="350"/>
      <c r="R794" s="350"/>
      <c r="S794" s="350"/>
      <c r="T794" s="350"/>
      <c r="U794" s="350"/>
      <c r="V794" s="350"/>
      <c r="W794" s="350"/>
      <c r="X794" s="350"/>
      <c r="Y794" s="350"/>
      <c r="Z794" s="350"/>
      <c r="AA794" s="350"/>
      <c r="AB794" s="350"/>
      <c r="AC794" s="350"/>
    </row>
    <row r="795">
      <c r="A795" s="350"/>
      <c r="B795" s="350"/>
      <c r="C795" s="350"/>
      <c r="D795" s="350"/>
      <c r="E795" s="350"/>
      <c r="F795" s="350"/>
      <c r="G795" s="350"/>
      <c r="H795" s="350"/>
      <c r="I795" s="350"/>
      <c r="J795" s="452"/>
      <c r="K795" s="350"/>
      <c r="L795" s="350"/>
      <c r="M795" s="350"/>
      <c r="N795" s="350"/>
      <c r="O795" s="350"/>
      <c r="P795" s="350"/>
      <c r="Q795" s="350"/>
      <c r="R795" s="350"/>
      <c r="S795" s="350"/>
      <c r="T795" s="350"/>
      <c r="U795" s="350"/>
      <c r="V795" s="350"/>
      <c r="W795" s="350"/>
      <c r="X795" s="350"/>
      <c r="Y795" s="350"/>
      <c r="Z795" s="350"/>
      <c r="AA795" s="350"/>
      <c r="AB795" s="350"/>
      <c r="AC795" s="350"/>
    </row>
    <row r="796">
      <c r="A796" s="350"/>
      <c r="B796" s="350"/>
      <c r="C796" s="350"/>
      <c r="D796" s="350"/>
      <c r="E796" s="350"/>
      <c r="F796" s="350"/>
      <c r="G796" s="350"/>
      <c r="H796" s="350"/>
      <c r="I796" s="350"/>
      <c r="J796" s="452"/>
      <c r="K796" s="350"/>
      <c r="L796" s="350"/>
      <c r="M796" s="350"/>
      <c r="N796" s="350"/>
      <c r="O796" s="350"/>
      <c r="P796" s="350"/>
      <c r="Q796" s="350"/>
      <c r="R796" s="350"/>
      <c r="S796" s="350"/>
      <c r="T796" s="350"/>
      <c r="U796" s="350"/>
      <c r="V796" s="350"/>
      <c r="W796" s="350"/>
      <c r="X796" s="350"/>
      <c r="Y796" s="350"/>
      <c r="Z796" s="350"/>
      <c r="AA796" s="350"/>
      <c r="AB796" s="350"/>
      <c r="AC796" s="350"/>
    </row>
    <row r="797">
      <c r="A797" s="350"/>
      <c r="B797" s="350"/>
      <c r="C797" s="350"/>
      <c r="D797" s="350"/>
      <c r="E797" s="350"/>
      <c r="F797" s="350"/>
      <c r="G797" s="350"/>
      <c r="H797" s="350"/>
      <c r="I797" s="350"/>
      <c r="J797" s="452"/>
      <c r="K797" s="350"/>
      <c r="L797" s="350"/>
      <c r="M797" s="350"/>
      <c r="N797" s="350"/>
      <c r="O797" s="350"/>
      <c r="P797" s="350"/>
      <c r="Q797" s="350"/>
      <c r="R797" s="350"/>
      <c r="S797" s="350"/>
      <c r="T797" s="350"/>
      <c r="U797" s="350"/>
      <c r="V797" s="350"/>
      <c r="W797" s="350"/>
      <c r="X797" s="350"/>
      <c r="Y797" s="350"/>
      <c r="Z797" s="350"/>
      <c r="AA797" s="350"/>
      <c r="AB797" s="350"/>
      <c r="AC797" s="350"/>
    </row>
    <row r="798">
      <c r="A798" s="350"/>
      <c r="B798" s="350"/>
      <c r="C798" s="350"/>
      <c r="D798" s="350"/>
      <c r="E798" s="350"/>
      <c r="F798" s="350"/>
      <c r="G798" s="350"/>
      <c r="H798" s="350"/>
      <c r="I798" s="350"/>
      <c r="J798" s="452"/>
      <c r="K798" s="350"/>
      <c r="L798" s="350"/>
      <c r="M798" s="350"/>
      <c r="N798" s="350"/>
      <c r="O798" s="350"/>
      <c r="P798" s="350"/>
      <c r="Q798" s="350"/>
      <c r="R798" s="350"/>
      <c r="S798" s="350"/>
      <c r="T798" s="350"/>
      <c r="U798" s="350"/>
      <c r="V798" s="350"/>
      <c r="W798" s="350"/>
      <c r="X798" s="350"/>
      <c r="Y798" s="350"/>
      <c r="Z798" s="350"/>
      <c r="AA798" s="350"/>
      <c r="AB798" s="350"/>
      <c r="AC798" s="350"/>
    </row>
    <row r="799">
      <c r="A799" s="350"/>
      <c r="B799" s="350"/>
      <c r="C799" s="350"/>
      <c r="D799" s="350"/>
      <c r="E799" s="350"/>
      <c r="F799" s="350"/>
      <c r="G799" s="350"/>
      <c r="H799" s="350"/>
      <c r="I799" s="350"/>
      <c r="J799" s="452"/>
      <c r="K799" s="350"/>
      <c r="L799" s="350"/>
      <c r="M799" s="350"/>
      <c r="N799" s="350"/>
      <c r="O799" s="350"/>
      <c r="P799" s="350"/>
      <c r="Q799" s="350"/>
      <c r="R799" s="350"/>
      <c r="S799" s="350"/>
      <c r="T799" s="350"/>
      <c r="U799" s="350"/>
      <c r="V799" s="350"/>
      <c r="W799" s="350"/>
      <c r="X799" s="350"/>
      <c r="Y799" s="350"/>
      <c r="Z799" s="350"/>
      <c r="AA799" s="350"/>
      <c r="AB799" s="350"/>
      <c r="AC799" s="350"/>
    </row>
    <row r="800">
      <c r="A800" s="350"/>
      <c r="B800" s="350"/>
      <c r="C800" s="350"/>
      <c r="D800" s="350"/>
      <c r="E800" s="350"/>
      <c r="F800" s="350"/>
      <c r="G800" s="350"/>
      <c r="H800" s="350"/>
      <c r="I800" s="350"/>
      <c r="J800" s="452"/>
      <c r="K800" s="350"/>
      <c r="L800" s="350"/>
      <c r="M800" s="350"/>
      <c r="N800" s="350"/>
      <c r="O800" s="350"/>
      <c r="P800" s="350"/>
      <c r="Q800" s="350"/>
      <c r="R800" s="350"/>
      <c r="S800" s="350"/>
      <c r="T800" s="350"/>
      <c r="U800" s="350"/>
      <c r="V800" s="350"/>
      <c r="W800" s="350"/>
      <c r="X800" s="350"/>
      <c r="Y800" s="350"/>
      <c r="Z800" s="350"/>
      <c r="AA800" s="350"/>
      <c r="AB800" s="350"/>
      <c r="AC800" s="350"/>
    </row>
    <row r="801">
      <c r="A801" s="350"/>
      <c r="B801" s="350"/>
      <c r="C801" s="350"/>
      <c r="D801" s="350"/>
      <c r="E801" s="350"/>
      <c r="F801" s="350"/>
      <c r="G801" s="350"/>
      <c r="H801" s="350"/>
      <c r="I801" s="350"/>
      <c r="J801" s="452"/>
      <c r="K801" s="350"/>
      <c r="L801" s="350"/>
      <c r="M801" s="350"/>
      <c r="N801" s="350"/>
      <c r="O801" s="350"/>
      <c r="P801" s="350"/>
      <c r="Q801" s="350"/>
      <c r="R801" s="350"/>
      <c r="S801" s="350"/>
      <c r="T801" s="350"/>
      <c r="U801" s="350"/>
      <c r="V801" s="350"/>
      <c r="W801" s="350"/>
      <c r="X801" s="350"/>
      <c r="Y801" s="350"/>
      <c r="Z801" s="350"/>
      <c r="AA801" s="350"/>
      <c r="AB801" s="350"/>
      <c r="AC801" s="350"/>
    </row>
    <row r="802">
      <c r="A802" s="350"/>
      <c r="B802" s="350"/>
      <c r="C802" s="350"/>
      <c r="D802" s="350"/>
      <c r="E802" s="350"/>
      <c r="F802" s="350"/>
      <c r="G802" s="350"/>
      <c r="H802" s="350"/>
      <c r="I802" s="350"/>
      <c r="J802" s="452"/>
      <c r="K802" s="350"/>
      <c r="L802" s="350"/>
      <c r="M802" s="350"/>
      <c r="N802" s="350"/>
      <c r="O802" s="350"/>
      <c r="P802" s="350"/>
      <c r="Q802" s="350"/>
      <c r="R802" s="350"/>
      <c r="S802" s="350"/>
      <c r="T802" s="350"/>
      <c r="U802" s="350"/>
      <c r="V802" s="350"/>
      <c r="W802" s="350"/>
      <c r="X802" s="350"/>
      <c r="Y802" s="350"/>
      <c r="Z802" s="350"/>
      <c r="AA802" s="350"/>
      <c r="AB802" s="350"/>
      <c r="AC802" s="350"/>
    </row>
    <row r="803">
      <c r="A803" s="350"/>
      <c r="B803" s="350"/>
      <c r="C803" s="350"/>
      <c r="D803" s="350"/>
      <c r="E803" s="350"/>
      <c r="F803" s="350"/>
      <c r="G803" s="350"/>
      <c r="H803" s="350"/>
      <c r="I803" s="350"/>
      <c r="J803" s="452"/>
      <c r="K803" s="350"/>
      <c r="L803" s="350"/>
      <c r="M803" s="350"/>
      <c r="N803" s="350"/>
      <c r="O803" s="350"/>
      <c r="P803" s="350"/>
      <c r="Q803" s="350"/>
      <c r="R803" s="350"/>
      <c r="S803" s="350"/>
      <c r="T803" s="350"/>
      <c r="U803" s="350"/>
      <c r="V803" s="350"/>
      <c r="W803" s="350"/>
      <c r="X803" s="350"/>
      <c r="Y803" s="350"/>
      <c r="Z803" s="350"/>
      <c r="AA803" s="350"/>
      <c r="AB803" s="350"/>
      <c r="AC803" s="350"/>
    </row>
    <row r="804">
      <c r="A804" s="350"/>
      <c r="B804" s="350"/>
      <c r="C804" s="350"/>
      <c r="D804" s="350"/>
      <c r="E804" s="350"/>
      <c r="F804" s="350"/>
      <c r="G804" s="350"/>
      <c r="H804" s="350"/>
      <c r="I804" s="350"/>
      <c r="J804" s="452"/>
      <c r="K804" s="350"/>
      <c r="L804" s="350"/>
      <c r="M804" s="350"/>
      <c r="N804" s="350"/>
      <c r="O804" s="350"/>
      <c r="P804" s="350"/>
      <c r="Q804" s="350"/>
      <c r="R804" s="350"/>
      <c r="S804" s="350"/>
      <c r="T804" s="350"/>
      <c r="U804" s="350"/>
      <c r="V804" s="350"/>
      <c r="W804" s="350"/>
      <c r="X804" s="350"/>
      <c r="Y804" s="350"/>
      <c r="Z804" s="350"/>
      <c r="AA804" s="350"/>
      <c r="AB804" s="350"/>
      <c r="AC804" s="350"/>
    </row>
    <row r="805">
      <c r="A805" s="350"/>
      <c r="B805" s="350"/>
      <c r="C805" s="350"/>
      <c r="D805" s="350"/>
      <c r="E805" s="350"/>
      <c r="F805" s="350"/>
      <c r="G805" s="350"/>
      <c r="H805" s="350"/>
      <c r="I805" s="350"/>
      <c r="J805" s="452"/>
      <c r="K805" s="350"/>
      <c r="L805" s="350"/>
      <c r="M805" s="350"/>
      <c r="N805" s="350"/>
      <c r="O805" s="350"/>
      <c r="P805" s="350"/>
      <c r="Q805" s="350"/>
      <c r="R805" s="350"/>
      <c r="S805" s="350"/>
      <c r="T805" s="350"/>
      <c r="U805" s="350"/>
      <c r="V805" s="350"/>
      <c r="W805" s="350"/>
      <c r="X805" s="350"/>
      <c r="Y805" s="350"/>
      <c r="Z805" s="350"/>
      <c r="AA805" s="350"/>
      <c r="AB805" s="350"/>
      <c r="AC805" s="350"/>
    </row>
    <row r="806">
      <c r="A806" s="350"/>
      <c r="B806" s="350"/>
      <c r="C806" s="350"/>
      <c r="D806" s="350"/>
      <c r="E806" s="350"/>
      <c r="F806" s="350"/>
      <c r="G806" s="350"/>
      <c r="H806" s="350"/>
      <c r="I806" s="350"/>
      <c r="J806" s="452"/>
      <c r="K806" s="350"/>
      <c r="L806" s="350"/>
      <c r="M806" s="350"/>
      <c r="N806" s="350"/>
      <c r="O806" s="350"/>
      <c r="P806" s="350"/>
      <c r="Q806" s="350"/>
      <c r="R806" s="350"/>
      <c r="S806" s="350"/>
      <c r="T806" s="350"/>
      <c r="U806" s="350"/>
      <c r="V806" s="350"/>
      <c r="W806" s="350"/>
      <c r="X806" s="350"/>
      <c r="Y806" s="350"/>
      <c r="Z806" s="350"/>
      <c r="AA806" s="350"/>
      <c r="AB806" s="350"/>
      <c r="AC806" s="350"/>
    </row>
    <row r="807">
      <c r="A807" s="350"/>
      <c r="B807" s="350"/>
      <c r="C807" s="350"/>
      <c r="D807" s="350"/>
      <c r="E807" s="350"/>
      <c r="F807" s="350"/>
      <c r="G807" s="350"/>
      <c r="H807" s="350"/>
      <c r="I807" s="350"/>
      <c r="J807" s="452"/>
      <c r="K807" s="350"/>
      <c r="L807" s="350"/>
      <c r="M807" s="350"/>
      <c r="N807" s="350"/>
      <c r="O807" s="350"/>
      <c r="P807" s="350"/>
      <c r="Q807" s="350"/>
      <c r="R807" s="350"/>
      <c r="S807" s="350"/>
      <c r="T807" s="350"/>
      <c r="U807" s="350"/>
      <c r="V807" s="350"/>
      <c r="W807" s="350"/>
      <c r="X807" s="350"/>
      <c r="Y807" s="350"/>
      <c r="Z807" s="350"/>
      <c r="AA807" s="350"/>
      <c r="AB807" s="350"/>
      <c r="AC807" s="350"/>
    </row>
    <row r="808">
      <c r="A808" s="350"/>
      <c r="B808" s="350"/>
      <c r="C808" s="350"/>
      <c r="D808" s="350"/>
      <c r="E808" s="350"/>
      <c r="F808" s="350"/>
      <c r="G808" s="350"/>
      <c r="H808" s="350"/>
      <c r="I808" s="350"/>
      <c r="J808" s="452"/>
      <c r="K808" s="350"/>
      <c r="L808" s="350"/>
      <c r="M808" s="350"/>
      <c r="N808" s="350"/>
      <c r="O808" s="350"/>
      <c r="P808" s="350"/>
      <c r="Q808" s="350"/>
      <c r="R808" s="350"/>
      <c r="S808" s="350"/>
      <c r="T808" s="350"/>
      <c r="U808" s="350"/>
      <c r="V808" s="350"/>
      <c r="W808" s="350"/>
      <c r="X808" s="350"/>
      <c r="Y808" s="350"/>
      <c r="Z808" s="350"/>
      <c r="AA808" s="350"/>
      <c r="AB808" s="350"/>
      <c r="AC808" s="350"/>
    </row>
    <row r="809">
      <c r="A809" s="350"/>
      <c r="B809" s="350"/>
      <c r="C809" s="350"/>
      <c r="D809" s="350"/>
      <c r="E809" s="350"/>
      <c r="F809" s="350"/>
      <c r="G809" s="350"/>
      <c r="H809" s="350"/>
      <c r="I809" s="350"/>
      <c r="J809" s="452"/>
      <c r="K809" s="350"/>
      <c r="L809" s="350"/>
      <c r="M809" s="350"/>
      <c r="N809" s="350"/>
      <c r="O809" s="350"/>
      <c r="P809" s="350"/>
      <c r="Q809" s="350"/>
      <c r="R809" s="350"/>
      <c r="S809" s="350"/>
      <c r="T809" s="350"/>
      <c r="U809" s="350"/>
      <c r="V809" s="350"/>
      <c r="W809" s="350"/>
      <c r="X809" s="350"/>
      <c r="Y809" s="350"/>
      <c r="Z809" s="350"/>
      <c r="AA809" s="350"/>
      <c r="AB809" s="350"/>
      <c r="AC809" s="350"/>
    </row>
    <row r="810">
      <c r="A810" s="350"/>
      <c r="B810" s="350"/>
      <c r="C810" s="350"/>
      <c r="D810" s="350"/>
      <c r="E810" s="350"/>
      <c r="F810" s="350"/>
      <c r="G810" s="350"/>
      <c r="H810" s="350"/>
      <c r="I810" s="350"/>
      <c r="J810" s="452"/>
      <c r="K810" s="350"/>
      <c r="L810" s="350"/>
      <c r="M810" s="350"/>
      <c r="N810" s="350"/>
      <c r="O810" s="350"/>
      <c r="P810" s="350"/>
      <c r="Q810" s="350"/>
      <c r="R810" s="350"/>
      <c r="S810" s="350"/>
      <c r="T810" s="350"/>
      <c r="U810" s="350"/>
      <c r="V810" s="350"/>
      <c r="W810" s="350"/>
      <c r="X810" s="350"/>
      <c r="Y810" s="350"/>
      <c r="Z810" s="350"/>
      <c r="AA810" s="350"/>
      <c r="AB810" s="350"/>
      <c r="AC810" s="350"/>
    </row>
    <row r="811">
      <c r="A811" s="350"/>
      <c r="B811" s="350"/>
      <c r="C811" s="350"/>
      <c r="D811" s="350"/>
      <c r="E811" s="350"/>
      <c r="F811" s="350"/>
      <c r="G811" s="350"/>
      <c r="H811" s="350"/>
      <c r="I811" s="350"/>
      <c r="J811" s="452"/>
      <c r="K811" s="350"/>
      <c r="L811" s="350"/>
      <c r="M811" s="350"/>
      <c r="N811" s="350"/>
      <c r="O811" s="350"/>
      <c r="P811" s="350"/>
      <c r="Q811" s="350"/>
      <c r="R811" s="350"/>
      <c r="S811" s="350"/>
      <c r="T811" s="350"/>
      <c r="U811" s="350"/>
      <c r="V811" s="350"/>
      <c r="W811" s="350"/>
      <c r="X811" s="350"/>
      <c r="Y811" s="350"/>
      <c r="Z811" s="350"/>
      <c r="AA811" s="350"/>
      <c r="AB811" s="350"/>
      <c r="AC811" s="350"/>
    </row>
    <row r="812">
      <c r="A812" s="350"/>
      <c r="B812" s="350"/>
      <c r="C812" s="350"/>
      <c r="D812" s="350"/>
      <c r="E812" s="350"/>
      <c r="F812" s="350"/>
      <c r="G812" s="350"/>
      <c r="H812" s="350"/>
      <c r="I812" s="350"/>
      <c r="J812" s="452"/>
      <c r="K812" s="350"/>
      <c r="L812" s="350"/>
      <c r="M812" s="350"/>
      <c r="N812" s="350"/>
      <c r="O812" s="350"/>
      <c r="P812" s="350"/>
      <c r="Q812" s="350"/>
      <c r="R812" s="350"/>
      <c r="S812" s="350"/>
      <c r="T812" s="350"/>
      <c r="U812" s="350"/>
      <c r="V812" s="350"/>
      <c r="W812" s="350"/>
      <c r="X812" s="350"/>
      <c r="Y812" s="350"/>
      <c r="Z812" s="350"/>
      <c r="AA812" s="350"/>
      <c r="AB812" s="350"/>
      <c r="AC812" s="350"/>
    </row>
    <row r="813">
      <c r="A813" s="350"/>
      <c r="B813" s="350"/>
      <c r="C813" s="350"/>
      <c r="D813" s="350"/>
      <c r="E813" s="350"/>
      <c r="F813" s="350"/>
      <c r="G813" s="350"/>
      <c r="H813" s="350"/>
      <c r="I813" s="350"/>
      <c r="J813" s="452"/>
      <c r="K813" s="350"/>
      <c r="L813" s="350"/>
      <c r="M813" s="350"/>
      <c r="N813" s="350"/>
      <c r="O813" s="350"/>
      <c r="P813" s="350"/>
      <c r="Q813" s="350"/>
      <c r="R813" s="350"/>
      <c r="S813" s="350"/>
      <c r="T813" s="350"/>
      <c r="U813" s="350"/>
      <c r="V813" s="350"/>
      <c r="W813" s="350"/>
      <c r="X813" s="350"/>
      <c r="Y813" s="350"/>
      <c r="Z813" s="350"/>
      <c r="AA813" s="350"/>
      <c r="AB813" s="350"/>
      <c r="AC813" s="350"/>
    </row>
    <row r="814">
      <c r="A814" s="350"/>
      <c r="B814" s="350"/>
      <c r="C814" s="350"/>
      <c r="D814" s="350"/>
      <c r="E814" s="350"/>
      <c r="F814" s="350"/>
      <c r="G814" s="350"/>
      <c r="H814" s="350"/>
      <c r="I814" s="350"/>
      <c r="J814" s="452"/>
      <c r="K814" s="350"/>
      <c r="L814" s="350"/>
      <c r="M814" s="350"/>
      <c r="N814" s="350"/>
      <c r="O814" s="350"/>
      <c r="P814" s="350"/>
      <c r="Q814" s="350"/>
      <c r="R814" s="350"/>
      <c r="S814" s="350"/>
      <c r="T814" s="350"/>
      <c r="U814" s="350"/>
      <c r="V814" s="350"/>
      <c r="W814" s="350"/>
      <c r="X814" s="350"/>
      <c r="Y814" s="350"/>
      <c r="Z814" s="350"/>
      <c r="AA814" s="350"/>
      <c r="AB814" s="350"/>
      <c r="AC814" s="350"/>
    </row>
    <row r="815">
      <c r="A815" s="350"/>
      <c r="B815" s="350"/>
      <c r="C815" s="350"/>
      <c r="D815" s="350"/>
      <c r="E815" s="350"/>
      <c r="F815" s="350"/>
      <c r="G815" s="350"/>
      <c r="H815" s="350"/>
      <c r="I815" s="350"/>
      <c r="J815" s="452"/>
      <c r="K815" s="350"/>
      <c r="L815" s="350"/>
      <c r="M815" s="350"/>
      <c r="N815" s="350"/>
      <c r="O815" s="350"/>
      <c r="P815" s="350"/>
      <c r="Q815" s="350"/>
      <c r="R815" s="350"/>
      <c r="S815" s="350"/>
      <c r="T815" s="350"/>
      <c r="U815" s="350"/>
      <c r="V815" s="350"/>
      <c r="W815" s="350"/>
      <c r="X815" s="350"/>
      <c r="Y815" s="350"/>
      <c r="Z815" s="350"/>
      <c r="AA815" s="350"/>
      <c r="AB815" s="350"/>
      <c r="AC815" s="350"/>
    </row>
    <row r="816">
      <c r="A816" s="350"/>
      <c r="B816" s="350"/>
      <c r="C816" s="350"/>
      <c r="D816" s="350"/>
      <c r="E816" s="350"/>
      <c r="F816" s="350"/>
      <c r="G816" s="350"/>
      <c r="H816" s="350"/>
      <c r="I816" s="350"/>
      <c r="J816" s="452"/>
      <c r="K816" s="350"/>
      <c r="L816" s="350"/>
      <c r="M816" s="350"/>
      <c r="N816" s="350"/>
      <c r="O816" s="350"/>
      <c r="P816" s="350"/>
      <c r="Q816" s="350"/>
      <c r="R816" s="350"/>
      <c r="S816" s="350"/>
      <c r="T816" s="350"/>
      <c r="U816" s="350"/>
      <c r="V816" s="350"/>
      <c r="W816" s="350"/>
      <c r="X816" s="350"/>
      <c r="Y816" s="350"/>
      <c r="Z816" s="350"/>
      <c r="AA816" s="350"/>
      <c r="AB816" s="350"/>
      <c r="AC816" s="350"/>
    </row>
    <row r="817">
      <c r="A817" s="350"/>
      <c r="B817" s="350"/>
      <c r="C817" s="350"/>
      <c r="D817" s="350"/>
      <c r="E817" s="350"/>
      <c r="F817" s="350"/>
      <c r="G817" s="350"/>
      <c r="H817" s="350"/>
      <c r="I817" s="350"/>
      <c r="J817" s="452"/>
      <c r="K817" s="350"/>
      <c r="L817" s="350"/>
      <c r="M817" s="350"/>
      <c r="N817" s="350"/>
      <c r="O817" s="350"/>
      <c r="P817" s="350"/>
      <c r="Q817" s="350"/>
      <c r="R817" s="350"/>
      <c r="S817" s="350"/>
      <c r="T817" s="350"/>
      <c r="U817" s="350"/>
      <c r="V817" s="350"/>
      <c r="W817" s="350"/>
      <c r="X817" s="350"/>
      <c r="Y817" s="350"/>
      <c r="Z817" s="350"/>
      <c r="AA817" s="350"/>
      <c r="AB817" s="350"/>
      <c r="AC817" s="350"/>
    </row>
    <row r="818">
      <c r="A818" s="350"/>
      <c r="B818" s="350"/>
      <c r="C818" s="350"/>
      <c r="D818" s="350"/>
      <c r="E818" s="350"/>
      <c r="F818" s="350"/>
      <c r="G818" s="350"/>
      <c r="H818" s="350"/>
      <c r="I818" s="350"/>
      <c r="J818" s="452"/>
      <c r="K818" s="350"/>
      <c r="L818" s="350"/>
      <c r="M818" s="350"/>
      <c r="N818" s="350"/>
      <c r="O818" s="350"/>
      <c r="P818" s="350"/>
      <c r="Q818" s="350"/>
      <c r="R818" s="350"/>
      <c r="S818" s="350"/>
      <c r="T818" s="350"/>
      <c r="U818" s="350"/>
      <c r="V818" s="350"/>
      <c r="W818" s="350"/>
      <c r="X818" s="350"/>
      <c r="Y818" s="350"/>
      <c r="Z818" s="350"/>
      <c r="AA818" s="350"/>
      <c r="AB818" s="350"/>
      <c r="AC818" s="350"/>
    </row>
    <row r="819">
      <c r="A819" s="350"/>
      <c r="B819" s="350"/>
      <c r="C819" s="350"/>
      <c r="D819" s="350"/>
      <c r="E819" s="350"/>
      <c r="F819" s="350"/>
      <c r="G819" s="350"/>
      <c r="H819" s="350"/>
      <c r="I819" s="350"/>
      <c r="J819" s="452"/>
      <c r="K819" s="350"/>
      <c r="L819" s="350"/>
      <c r="M819" s="350"/>
      <c r="N819" s="350"/>
      <c r="O819" s="350"/>
      <c r="P819" s="350"/>
      <c r="Q819" s="350"/>
      <c r="R819" s="350"/>
      <c r="S819" s="350"/>
      <c r="T819" s="350"/>
      <c r="U819" s="350"/>
      <c r="V819" s="350"/>
      <c r="W819" s="350"/>
      <c r="X819" s="350"/>
      <c r="Y819" s="350"/>
      <c r="Z819" s="350"/>
      <c r="AA819" s="350"/>
      <c r="AB819" s="350"/>
      <c r="AC819" s="350"/>
    </row>
    <row r="820">
      <c r="A820" s="350"/>
      <c r="B820" s="350"/>
      <c r="C820" s="350"/>
      <c r="D820" s="350"/>
      <c r="E820" s="350"/>
      <c r="F820" s="350"/>
      <c r="G820" s="350"/>
      <c r="H820" s="350"/>
      <c r="I820" s="350"/>
      <c r="J820" s="452"/>
      <c r="K820" s="350"/>
      <c r="L820" s="350"/>
      <c r="M820" s="350"/>
      <c r="N820" s="350"/>
      <c r="O820" s="350"/>
      <c r="P820" s="350"/>
      <c r="Q820" s="350"/>
      <c r="R820" s="350"/>
      <c r="S820" s="350"/>
      <c r="T820" s="350"/>
      <c r="U820" s="350"/>
      <c r="V820" s="350"/>
      <c r="W820" s="350"/>
      <c r="X820" s="350"/>
      <c r="Y820" s="350"/>
      <c r="Z820" s="350"/>
      <c r="AA820" s="350"/>
      <c r="AB820" s="350"/>
      <c r="AC820" s="350"/>
    </row>
    <row r="821">
      <c r="A821" s="350"/>
      <c r="B821" s="350"/>
      <c r="C821" s="350"/>
      <c r="D821" s="350"/>
      <c r="E821" s="350"/>
      <c r="F821" s="350"/>
      <c r="G821" s="350"/>
      <c r="H821" s="350"/>
      <c r="I821" s="350"/>
      <c r="J821" s="452"/>
      <c r="K821" s="350"/>
      <c r="L821" s="350"/>
      <c r="M821" s="350"/>
      <c r="N821" s="350"/>
      <c r="O821" s="350"/>
      <c r="P821" s="350"/>
      <c r="Q821" s="350"/>
      <c r="R821" s="350"/>
      <c r="S821" s="350"/>
      <c r="T821" s="350"/>
      <c r="U821" s="350"/>
      <c r="V821" s="350"/>
      <c r="W821" s="350"/>
      <c r="X821" s="350"/>
      <c r="Y821" s="350"/>
      <c r="Z821" s="350"/>
      <c r="AA821" s="350"/>
      <c r="AB821" s="350"/>
      <c r="AC821" s="350"/>
    </row>
    <row r="822">
      <c r="A822" s="350"/>
      <c r="B822" s="350"/>
      <c r="C822" s="350"/>
      <c r="D822" s="350"/>
      <c r="E822" s="350"/>
      <c r="F822" s="350"/>
      <c r="G822" s="350"/>
      <c r="H822" s="350"/>
      <c r="I822" s="350"/>
      <c r="J822" s="452"/>
      <c r="K822" s="350"/>
      <c r="L822" s="350"/>
      <c r="M822" s="350"/>
      <c r="N822" s="350"/>
      <c r="O822" s="350"/>
      <c r="P822" s="350"/>
      <c r="Q822" s="350"/>
      <c r="R822" s="350"/>
      <c r="S822" s="350"/>
      <c r="T822" s="350"/>
      <c r="U822" s="350"/>
      <c r="V822" s="350"/>
      <c r="W822" s="350"/>
      <c r="X822" s="350"/>
      <c r="Y822" s="350"/>
      <c r="Z822" s="350"/>
      <c r="AA822" s="350"/>
      <c r="AB822" s="350"/>
      <c r="AC822" s="350"/>
    </row>
    <row r="823">
      <c r="A823" s="350"/>
      <c r="B823" s="350"/>
      <c r="C823" s="350"/>
      <c r="D823" s="350"/>
      <c r="E823" s="350"/>
      <c r="F823" s="350"/>
      <c r="G823" s="350"/>
      <c r="H823" s="350"/>
      <c r="I823" s="350"/>
      <c r="J823" s="452"/>
      <c r="K823" s="350"/>
      <c r="L823" s="350"/>
      <c r="M823" s="350"/>
      <c r="N823" s="350"/>
      <c r="O823" s="350"/>
      <c r="P823" s="350"/>
      <c r="Q823" s="350"/>
      <c r="R823" s="350"/>
      <c r="S823" s="350"/>
      <c r="T823" s="350"/>
      <c r="U823" s="350"/>
      <c r="V823" s="350"/>
      <c r="W823" s="350"/>
      <c r="X823" s="350"/>
      <c r="Y823" s="350"/>
      <c r="Z823" s="350"/>
      <c r="AA823" s="350"/>
      <c r="AB823" s="350"/>
      <c r="AC823" s="350"/>
    </row>
    <row r="824">
      <c r="A824" s="350"/>
      <c r="B824" s="350"/>
      <c r="C824" s="350"/>
      <c r="D824" s="350"/>
      <c r="E824" s="350"/>
      <c r="F824" s="350"/>
      <c r="G824" s="350"/>
      <c r="H824" s="350"/>
      <c r="I824" s="350"/>
      <c r="J824" s="452"/>
      <c r="K824" s="350"/>
      <c r="L824" s="350"/>
      <c r="M824" s="350"/>
      <c r="N824" s="350"/>
      <c r="O824" s="350"/>
      <c r="P824" s="350"/>
      <c r="Q824" s="350"/>
      <c r="R824" s="350"/>
      <c r="S824" s="350"/>
      <c r="T824" s="350"/>
      <c r="U824" s="350"/>
      <c r="V824" s="350"/>
      <c r="W824" s="350"/>
      <c r="X824" s="350"/>
      <c r="Y824" s="350"/>
      <c r="Z824" s="350"/>
      <c r="AA824" s="350"/>
      <c r="AB824" s="350"/>
      <c r="AC824" s="350"/>
    </row>
    <row r="825">
      <c r="A825" s="350"/>
      <c r="B825" s="350"/>
      <c r="C825" s="350"/>
      <c r="D825" s="350"/>
      <c r="E825" s="350"/>
      <c r="F825" s="350"/>
      <c r="G825" s="350"/>
      <c r="H825" s="350"/>
      <c r="I825" s="350"/>
      <c r="J825" s="452"/>
      <c r="K825" s="350"/>
      <c r="L825" s="350"/>
      <c r="M825" s="350"/>
      <c r="N825" s="350"/>
      <c r="O825" s="350"/>
      <c r="P825" s="350"/>
      <c r="Q825" s="350"/>
      <c r="R825" s="350"/>
      <c r="S825" s="350"/>
      <c r="T825" s="350"/>
      <c r="U825" s="350"/>
      <c r="V825" s="350"/>
      <c r="W825" s="350"/>
      <c r="X825" s="350"/>
      <c r="Y825" s="350"/>
      <c r="Z825" s="350"/>
      <c r="AA825" s="350"/>
      <c r="AB825" s="350"/>
      <c r="AC825" s="350"/>
    </row>
    <row r="826">
      <c r="A826" s="350"/>
      <c r="B826" s="350"/>
      <c r="C826" s="350"/>
      <c r="D826" s="350"/>
      <c r="E826" s="350"/>
      <c r="F826" s="350"/>
      <c r="G826" s="350"/>
      <c r="H826" s="350"/>
      <c r="I826" s="350"/>
      <c r="J826" s="452"/>
      <c r="K826" s="350"/>
      <c r="L826" s="350"/>
      <c r="M826" s="350"/>
      <c r="N826" s="350"/>
      <c r="O826" s="350"/>
      <c r="P826" s="350"/>
      <c r="Q826" s="350"/>
      <c r="R826" s="350"/>
      <c r="S826" s="350"/>
      <c r="T826" s="350"/>
      <c r="U826" s="350"/>
      <c r="V826" s="350"/>
      <c r="W826" s="350"/>
      <c r="X826" s="350"/>
      <c r="Y826" s="350"/>
      <c r="Z826" s="350"/>
      <c r="AA826" s="350"/>
      <c r="AB826" s="350"/>
      <c r="AC826" s="350"/>
    </row>
    <row r="827">
      <c r="A827" s="350"/>
      <c r="B827" s="350"/>
      <c r="C827" s="350"/>
      <c r="D827" s="350"/>
      <c r="E827" s="350"/>
      <c r="F827" s="350"/>
      <c r="G827" s="350"/>
      <c r="H827" s="350"/>
      <c r="I827" s="350"/>
      <c r="J827" s="452"/>
      <c r="K827" s="350"/>
      <c r="L827" s="350"/>
      <c r="M827" s="350"/>
      <c r="N827" s="350"/>
      <c r="O827" s="350"/>
      <c r="P827" s="350"/>
      <c r="Q827" s="350"/>
      <c r="R827" s="350"/>
      <c r="S827" s="350"/>
      <c r="T827" s="350"/>
      <c r="U827" s="350"/>
      <c r="V827" s="350"/>
      <c r="W827" s="350"/>
      <c r="X827" s="350"/>
      <c r="Y827" s="350"/>
      <c r="Z827" s="350"/>
      <c r="AA827" s="350"/>
      <c r="AB827" s="350"/>
      <c r="AC827" s="350"/>
    </row>
    <row r="828">
      <c r="A828" s="350"/>
      <c r="B828" s="350"/>
      <c r="C828" s="350"/>
      <c r="D828" s="350"/>
      <c r="E828" s="350"/>
      <c r="F828" s="350"/>
      <c r="G828" s="350"/>
      <c r="H828" s="350"/>
      <c r="I828" s="350"/>
      <c r="J828" s="452"/>
      <c r="K828" s="350"/>
      <c r="L828" s="350"/>
      <c r="M828" s="350"/>
      <c r="N828" s="350"/>
      <c r="O828" s="350"/>
      <c r="P828" s="350"/>
      <c r="Q828" s="350"/>
      <c r="R828" s="350"/>
      <c r="S828" s="350"/>
      <c r="T828" s="350"/>
      <c r="U828" s="350"/>
      <c r="V828" s="350"/>
      <c r="W828" s="350"/>
      <c r="X828" s="350"/>
      <c r="Y828" s="350"/>
      <c r="Z828" s="350"/>
      <c r="AA828" s="350"/>
      <c r="AB828" s="350"/>
      <c r="AC828" s="350"/>
    </row>
    <row r="829">
      <c r="A829" s="350"/>
      <c r="B829" s="350"/>
      <c r="C829" s="350"/>
      <c r="D829" s="350"/>
      <c r="E829" s="350"/>
      <c r="F829" s="350"/>
      <c r="G829" s="350"/>
      <c r="H829" s="350"/>
      <c r="I829" s="350"/>
      <c r="J829" s="452"/>
      <c r="K829" s="350"/>
      <c r="L829" s="350"/>
      <c r="M829" s="350"/>
      <c r="N829" s="350"/>
      <c r="O829" s="350"/>
      <c r="P829" s="350"/>
      <c r="Q829" s="350"/>
      <c r="R829" s="350"/>
      <c r="S829" s="350"/>
      <c r="T829" s="350"/>
      <c r="U829" s="350"/>
      <c r="V829" s="350"/>
      <c r="W829" s="350"/>
      <c r="X829" s="350"/>
      <c r="Y829" s="350"/>
      <c r="Z829" s="350"/>
      <c r="AA829" s="350"/>
      <c r="AB829" s="350"/>
      <c r="AC829" s="350"/>
    </row>
    <row r="830">
      <c r="A830" s="350"/>
      <c r="B830" s="350"/>
      <c r="C830" s="350"/>
      <c r="D830" s="350"/>
      <c r="E830" s="350"/>
      <c r="F830" s="350"/>
      <c r="G830" s="350"/>
      <c r="H830" s="350"/>
      <c r="I830" s="350"/>
      <c r="J830" s="452"/>
      <c r="K830" s="350"/>
      <c r="L830" s="350"/>
      <c r="M830" s="350"/>
      <c r="N830" s="350"/>
      <c r="O830" s="350"/>
      <c r="P830" s="350"/>
      <c r="Q830" s="350"/>
      <c r="R830" s="350"/>
      <c r="S830" s="350"/>
      <c r="T830" s="350"/>
      <c r="U830" s="350"/>
      <c r="V830" s="350"/>
      <c r="W830" s="350"/>
      <c r="X830" s="350"/>
      <c r="Y830" s="350"/>
      <c r="Z830" s="350"/>
      <c r="AA830" s="350"/>
      <c r="AB830" s="350"/>
      <c r="AC830" s="350"/>
    </row>
    <row r="831">
      <c r="A831" s="350"/>
      <c r="B831" s="350"/>
      <c r="C831" s="350"/>
      <c r="D831" s="350"/>
      <c r="E831" s="350"/>
      <c r="F831" s="350"/>
      <c r="G831" s="350"/>
      <c r="H831" s="350"/>
      <c r="I831" s="350"/>
      <c r="J831" s="452"/>
      <c r="K831" s="350"/>
      <c r="L831" s="350"/>
      <c r="M831" s="350"/>
      <c r="N831" s="350"/>
      <c r="O831" s="350"/>
      <c r="P831" s="350"/>
      <c r="Q831" s="350"/>
      <c r="R831" s="350"/>
      <c r="S831" s="350"/>
      <c r="T831" s="350"/>
      <c r="U831" s="350"/>
      <c r="V831" s="350"/>
      <c r="W831" s="350"/>
      <c r="X831" s="350"/>
      <c r="Y831" s="350"/>
      <c r="Z831" s="350"/>
      <c r="AA831" s="350"/>
      <c r="AB831" s="350"/>
      <c r="AC831" s="350"/>
    </row>
    <row r="832">
      <c r="A832" s="350"/>
      <c r="B832" s="350"/>
      <c r="C832" s="350"/>
      <c r="D832" s="350"/>
      <c r="E832" s="350"/>
      <c r="F832" s="350"/>
      <c r="G832" s="350"/>
      <c r="H832" s="350"/>
      <c r="I832" s="350"/>
      <c r="J832" s="452"/>
      <c r="K832" s="350"/>
      <c r="L832" s="350"/>
      <c r="M832" s="350"/>
      <c r="N832" s="350"/>
      <c r="O832" s="350"/>
      <c r="P832" s="350"/>
      <c r="Q832" s="350"/>
      <c r="R832" s="350"/>
      <c r="S832" s="350"/>
      <c r="T832" s="350"/>
      <c r="U832" s="350"/>
      <c r="V832" s="350"/>
      <c r="W832" s="350"/>
      <c r="X832" s="350"/>
      <c r="Y832" s="350"/>
      <c r="Z832" s="350"/>
      <c r="AA832" s="350"/>
      <c r="AB832" s="350"/>
      <c r="AC832" s="350"/>
    </row>
    <row r="833">
      <c r="A833" s="350"/>
      <c r="B833" s="350"/>
      <c r="C833" s="350"/>
      <c r="D833" s="350"/>
      <c r="E833" s="350"/>
      <c r="F833" s="350"/>
      <c r="G833" s="350"/>
      <c r="H833" s="350"/>
      <c r="I833" s="350"/>
      <c r="J833" s="452"/>
      <c r="K833" s="350"/>
      <c r="L833" s="350"/>
      <c r="M833" s="350"/>
      <c r="N833" s="350"/>
      <c r="O833" s="350"/>
      <c r="P833" s="350"/>
      <c r="Q833" s="350"/>
      <c r="R833" s="350"/>
      <c r="S833" s="350"/>
      <c r="T833" s="350"/>
      <c r="U833" s="350"/>
      <c r="V833" s="350"/>
      <c r="W833" s="350"/>
      <c r="X833" s="350"/>
      <c r="Y833" s="350"/>
      <c r="Z833" s="350"/>
      <c r="AA833" s="350"/>
      <c r="AB833" s="350"/>
      <c r="AC833" s="350"/>
    </row>
    <row r="834">
      <c r="A834" s="350"/>
      <c r="B834" s="350"/>
      <c r="C834" s="350"/>
      <c r="D834" s="350"/>
      <c r="E834" s="350"/>
      <c r="F834" s="350"/>
      <c r="G834" s="350"/>
      <c r="H834" s="350"/>
      <c r="I834" s="350"/>
      <c r="J834" s="452"/>
      <c r="K834" s="350"/>
      <c r="L834" s="350"/>
      <c r="M834" s="350"/>
      <c r="N834" s="350"/>
      <c r="O834" s="350"/>
      <c r="P834" s="350"/>
      <c r="Q834" s="350"/>
      <c r="R834" s="350"/>
      <c r="S834" s="350"/>
      <c r="T834" s="350"/>
      <c r="U834" s="350"/>
      <c r="V834" s="350"/>
      <c r="W834" s="350"/>
      <c r="X834" s="350"/>
      <c r="Y834" s="350"/>
      <c r="Z834" s="350"/>
      <c r="AA834" s="350"/>
      <c r="AB834" s="350"/>
      <c r="AC834" s="350"/>
    </row>
    <row r="835">
      <c r="A835" s="350"/>
      <c r="B835" s="350"/>
      <c r="C835" s="350"/>
      <c r="D835" s="350"/>
      <c r="E835" s="350"/>
      <c r="F835" s="350"/>
      <c r="G835" s="350"/>
      <c r="H835" s="350"/>
      <c r="I835" s="350"/>
      <c r="J835" s="452"/>
      <c r="K835" s="350"/>
      <c r="L835" s="350"/>
      <c r="M835" s="350"/>
      <c r="N835" s="350"/>
      <c r="O835" s="350"/>
      <c r="P835" s="350"/>
      <c r="Q835" s="350"/>
      <c r="R835" s="350"/>
      <c r="S835" s="350"/>
      <c r="T835" s="350"/>
      <c r="U835" s="350"/>
      <c r="V835" s="350"/>
      <c r="W835" s="350"/>
      <c r="X835" s="350"/>
      <c r="Y835" s="350"/>
      <c r="Z835" s="350"/>
      <c r="AA835" s="350"/>
      <c r="AB835" s="350"/>
      <c r="AC835" s="350"/>
    </row>
    <row r="836">
      <c r="A836" s="350"/>
      <c r="B836" s="350"/>
      <c r="C836" s="350"/>
      <c r="D836" s="350"/>
      <c r="E836" s="350"/>
      <c r="F836" s="350"/>
      <c r="G836" s="350"/>
      <c r="H836" s="350"/>
      <c r="I836" s="350"/>
      <c r="J836" s="452"/>
      <c r="K836" s="350"/>
      <c r="L836" s="350"/>
      <c r="M836" s="350"/>
      <c r="N836" s="350"/>
      <c r="O836" s="350"/>
      <c r="P836" s="350"/>
      <c r="Q836" s="350"/>
      <c r="R836" s="350"/>
      <c r="S836" s="350"/>
      <c r="T836" s="350"/>
      <c r="U836" s="350"/>
      <c r="V836" s="350"/>
      <c r="W836" s="350"/>
      <c r="X836" s="350"/>
      <c r="Y836" s="350"/>
      <c r="Z836" s="350"/>
      <c r="AA836" s="350"/>
      <c r="AB836" s="350"/>
      <c r="AC836" s="350"/>
    </row>
    <row r="837">
      <c r="A837" s="350"/>
      <c r="B837" s="350"/>
      <c r="C837" s="350"/>
      <c r="D837" s="350"/>
      <c r="E837" s="350"/>
      <c r="F837" s="350"/>
      <c r="G837" s="350"/>
      <c r="H837" s="350"/>
      <c r="I837" s="350"/>
      <c r="J837" s="452"/>
      <c r="K837" s="350"/>
      <c r="L837" s="350"/>
      <c r="M837" s="350"/>
      <c r="N837" s="350"/>
      <c r="O837" s="350"/>
      <c r="P837" s="350"/>
      <c r="Q837" s="350"/>
      <c r="R837" s="350"/>
      <c r="S837" s="350"/>
      <c r="T837" s="350"/>
      <c r="U837" s="350"/>
      <c r="V837" s="350"/>
      <c r="W837" s="350"/>
      <c r="X837" s="350"/>
      <c r="Y837" s="350"/>
      <c r="Z837" s="350"/>
      <c r="AA837" s="350"/>
      <c r="AB837" s="350"/>
      <c r="AC837" s="350"/>
    </row>
    <row r="838">
      <c r="A838" s="350"/>
      <c r="B838" s="350"/>
      <c r="C838" s="350"/>
      <c r="D838" s="350"/>
      <c r="E838" s="350"/>
      <c r="F838" s="350"/>
      <c r="G838" s="350"/>
      <c r="H838" s="350"/>
      <c r="I838" s="350"/>
      <c r="J838" s="452"/>
      <c r="K838" s="350"/>
      <c r="L838" s="350"/>
      <c r="M838" s="350"/>
      <c r="N838" s="350"/>
      <c r="O838" s="350"/>
      <c r="P838" s="350"/>
      <c r="Q838" s="350"/>
      <c r="R838" s="350"/>
      <c r="S838" s="350"/>
      <c r="T838" s="350"/>
      <c r="U838" s="350"/>
      <c r="V838" s="350"/>
      <c r="W838" s="350"/>
      <c r="X838" s="350"/>
      <c r="Y838" s="350"/>
      <c r="Z838" s="350"/>
      <c r="AA838" s="350"/>
      <c r="AB838" s="350"/>
      <c r="AC838" s="350"/>
    </row>
    <row r="839">
      <c r="A839" s="350"/>
      <c r="B839" s="350"/>
      <c r="C839" s="350"/>
      <c r="D839" s="350"/>
      <c r="E839" s="350"/>
      <c r="F839" s="350"/>
      <c r="G839" s="350"/>
      <c r="H839" s="350"/>
      <c r="I839" s="350"/>
      <c r="J839" s="452"/>
      <c r="K839" s="350"/>
      <c r="L839" s="350"/>
      <c r="M839" s="350"/>
      <c r="N839" s="350"/>
      <c r="O839" s="350"/>
      <c r="P839" s="350"/>
      <c r="Q839" s="350"/>
      <c r="R839" s="350"/>
      <c r="S839" s="350"/>
      <c r="T839" s="350"/>
      <c r="U839" s="350"/>
      <c r="V839" s="350"/>
      <c r="W839" s="350"/>
      <c r="X839" s="350"/>
      <c r="Y839" s="350"/>
      <c r="Z839" s="350"/>
      <c r="AA839" s="350"/>
      <c r="AB839" s="350"/>
      <c r="AC839" s="350"/>
    </row>
    <row r="840">
      <c r="A840" s="350"/>
      <c r="B840" s="350"/>
      <c r="C840" s="350"/>
      <c r="D840" s="350"/>
      <c r="E840" s="350"/>
      <c r="F840" s="350"/>
      <c r="G840" s="350"/>
      <c r="H840" s="350"/>
      <c r="I840" s="350"/>
      <c r="J840" s="452"/>
      <c r="K840" s="350"/>
      <c r="L840" s="350"/>
      <c r="M840" s="350"/>
      <c r="N840" s="350"/>
      <c r="O840" s="350"/>
      <c r="P840" s="350"/>
      <c r="Q840" s="350"/>
      <c r="R840" s="350"/>
      <c r="S840" s="350"/>
      <c r="T840" s="350"/>
      <c r="U840" s="350"/>
      <c r="V840" s="350"/>
      <c r="W840" s="350"/>
      <c r="X840" s="350"/>
      <c r="Y840" s="350"/>
      <c r="Z840" s="350"/>
      <c r="AA840" s="350"/>
      <c r="AB840" s="350"/>
      <c r="AC840" s="350"/>
    </row>
    <row r="841">
      <c r="A841" s="350"/>
      <c r="B841" s="350"/>
      <c r="C841" s="350"/>
      <c r="D841" s="350"/>
      <c r="E841" s="350"/>
      <c r="F841" s="350"/>
      <c r="G841" s="350"/>
      <c r="H841" s="350"/>
      <c r="I841" s="350"/>
      <c r="J841" s="452"/>
      <c r="K841" s="350"/>
      <c r="L841" s="350"/>
      <c r="M841" s="350"/>
      <c r="N841" s="350"/>
      <c r="O841" s="350"/>
      <c r="P841" s="350"/>
      <c r="Q841" s="350"/>
      <c r="R841" s="350"/>
      <c r="S841" s="350"/>
      <c r="T841" s="350"/>
      <c r="U841" s="350"/>
      <c r="V841" s="350"/>
      <c r="W841" s="350"/>
      <c r="X841" s="350"/>
      <c r="Y841" s="350"/>
      <c r="Z841" s="350"/>
      <c r="AA841" s="350"/>
      <c r="AB841" s="350"/>
      <c r="AC841" s="350"/>
    </row>
    <row r="842">
      <c r="A842" s="350"/>
      <c r="B842" s="350"/>
      <c r="C842" s="350"/>
      <c r="D842" s="350"/>
      <c r="E842" s="350"/>
      <c r="F842" s="350"/>
      <c r="G842" s="350"/>
      <c r="H842" s="350"/>
      <c r="I842" s="350"/>
      <c r="J842" s="452"/>
      <c r="K842" s="350"/>
      <c r="L842" s="350"/>
      <c r="M842" s="350"/>
      <c r="N842" s="350"/>
      <c r="O842" s="350"/>
      <c r="P842" s="350"/>
      <c r="Q842" s="350"/>
      <c r="R842" s="350"/>
      <c r="S842" s="350"/>
      <c r="T842" s="350"/>
      <c r="U842" s="350"/>
      <c r="V842" s="350"/>
      <c r="W842" s="350"/>
      <c r="X842" s="350"/>
      <c r="Y842" s="350"/>
      <c r="Z842" s="350"/>
      <c r="AA842" s="350"/>
      <c r="AB842" s="350"/>
      <c r="AC842" s="350"/>
    </row>
    <row r="843">
      <c r="A843" s="350"/>
      <c r="B843" s="350"/>
      <c r="C843" s="350"/>
      <c r="D843" s="350"/>
      <c r="E843" s="350"/>
      <c r="F843" s="350"/>
      <c r="G843" s="350"/>
      <c r="H843" s="350"/>
      <c r="I843" s="350"/>
      <c r="J843" s="452"/>
      <c r="K843" s="350"/>
      <c r="L843" s="350"/>
      <c r="M843" s="350"/>
      <c r="N843" s="350"/>
      <c r="O843" s="350"/>
      <c r="P843" s="350"/>
      <c r="Q843" s="350"/>
      <c r="R843" s="350"/>
      <c r="S843" s="350"/>
      <c r="T843" s="350"/>
      <c r="U843" s="350"/>
      <c r="V843" s="350"/>
      <c r="W843" s="350"/>
      <c r="X843" s="350"/>
      <c r="Y843" s="350"/>
      <c r="Z843" s="350"/>
      <c r="AA843" s="350"/>
      <c r="AB843" s="350"/>
      <c r="AC843" s="350"/>
    </row>
    <row r="844">
      <c r="A844" s="350"/>
      <c r="B844" s="350"/>
      <c r="C844" s="350"/>
      <c r="D844" s="350"/>
      <c r="E844" s="350"/>
      <c r="F844" s="350"/>
      <c r="G844" s="350"/>
      <c r="H844" s="350"/>
      <c r="I844" s="350"/>
      <c r="J844" s="452"/>
      <c r="K844" s="350"/>
      <c r="L844" s="350"/>
      <c r="M844" s="350"/>
      <c r="N844" s="350"/>
      <c r="O844" s="350"/>
      <c r="P844" s="350"/>
      <c r="Q844" s="350"/>
      <c r="R844" s="350"/>
      <c r="S844" s="350"/>
      <c r="T844" s="350"/>
      <c r="U844" s="350"/>
      <c r="V844" s="350"/>
      <c r="W844" s="350"/>
      <c r="X844" s="350"/>
      <c r="Y844" s="350"/>
      <c r="Z844" s="350"/>
      <c r="AA844" s="350"/>
      <c r="AB844" s="350"/>
      <c r="AC844" s="350"/>
    </row>
    <row r="845">
      <c r="A845" s="350"/>
      <c r="B845" s="350"/>
      <c r="C845" s="350"/>
      <c r="D845" s="350"/>
      <c r="E845" s="350"/>
      <c r="F845" s="350"/>
      <c r="G845" s="350"/>
      <c r="H845" s="350"/>
      <c r="I845" s="350"/>
      <c r="J845" s="452"/>
      <c r="K845" s="350"/>
      <c r="L845" s="350"/>
      <c r="M845" s="350"/>
      <c r="N845" s="350"/>
      <c r="O845" s="350"/>
      <c r="P845" s="350"/>
      <c r="Q845" s="350"/>
      <c r="R845" s="350"/>
      <c r="S845" s="350"/>
      <c r="T845" s="350"/>
      <c r="U845" s="350"/>
      <c r="V845" s="350"/>
      <c r="W845" s="350"/>
      <c r="X845" s="350"/>
      <c r="Y845" s="350"/>
      <c r="Z845" s="350"/>
      <c r="AA845" s="350"/>
      <c r="AB845" s="350"/>
      <c r="AC845" s="350"/>
    </row>
    <row r="846">
      <c r="A846" s="350"/>
      <c r="B846" s="350"/>
      <c r="C846" s="350"/>
      <c r="D846" s="350"/>
      <c r="E846" s="350"/>
      <c r="F846" s="350"/>
      <c r="G846" s="350"/>
      <c r="H846" s="350"/>
      <c r="I846" s="350"/>
      <c r="J846" s="452"/>
      <c r="K846" s="350"/>
      <c r="L846" s="350"/>
      <c r="M846" s="350"/>
      <c r="N846" s="350"/>
      <c r="O846" s="350"/>
      <c r="P846" s="350"/>
      <c r="Q846" s="350"/>
      <c r="R846" s="350"/>
      <c r="S846" s="350"/>
      <c r="T846" s="350"/>
      <c r="U846" s="350"/>
      <c r="V846" s="350"/>
      <c r="W846" s="350"/>
      <c r="X846" s="350"/>
      <c r="Y846" s="350"/>
      <c r="Z846" s="350"/>
      <c r="AA846" s="350"/>
      <c r="AB846" s="350"/>
      <c r="AC846" s="350"/>
    </row>
    <row r="847">
      <c r="A847" s="350"/>
      <c r="B847" s="350"/>
      <c r="C847" s="350"/>
      <c r="D847" s="350"/>
      <c r="E847" s="350"/>
      <c r="F847" s="350"/>
      <c r="G847" s="350"/>
      <c r="H847" s="350"/>
      <c r="I847" s="350"/>
      <c r="J847" s="452"/>
      <c r="K847" s="350"/>
      <c r="L847" s="350"/>
      <c r="M847" s="350"/>
      <c r="N847" s="350"/>
      <c r="O847" s="350"/>
      <c r="P847" s="350"/>
      <c r="Q847" s="350"/>
      <c r="R847" s="350"/>
      <c r="S847" s="350"/>
      <c r="T847" s="350"/>
      <c r="U847" s="350"/>
      <c r="V847" s="350"/>
      <c r="W847" s="350"/>
      <c r="X847" s="350"/>
      <c r="Y847" s="350"/>
      <c r="Z847" s="350"/>
      <c r="AA847" s="350"/>
      <c r="AB847" s="350"/>
      <c r="AC847" s="350"/>
    </row>
    <row r="848">
      <c r="A848" s="350"/>
      <c r="B848" s="350"/>
      <c r="C848" s="350"/>
      <c r="D848" s="350"/>
      <c r="E848" s="350"/>
      <c r="F848" s="350"/>
      <c r="G848" s="350"/>
      <c r="H848" s="350"/>
      <c r="I848" s="350"/>
      <c r="J848" s="452"/>
      <c r="K848" s="350"/>
      <c r="L848" s="350"/>
      <c r="M848" s="350"/>
      <c r="N848" s="350"/>
      <c r="O848" s="350"/>
      <c r="P848" s="350"/>
      <c r="Q848" s="350"/>
      <c r="R848" s="350"/>
      <c r="S848" s="350"/>
      <c r="T848" s="350"/>
      <c r="U848" s="350"/>
      <c r="V848" s="350"/>
      <c r="W848" s="350"/>
      <c r="X848" s="350"/>
      <c r="Y848" s="350"/>
      <c r="Z848" s="350"/>
      <c r="AA848" s="350"/>
      <c r="AB848" s="350"/>
      <c r="AC848" s="350"/>
    </row>
    <row r="849">
      <c r="A849" s="350"/>
      <c r="B849" s="350"/>
      <c r="C849" s="350"/>
      <c r="D849" s="350"/>
      <c r="E849" s="350"/>
      <c r="F849" s="350"/>
      <c r="G849" s="350"/>
      <c r="H849" s="350"/>
      <c r="I849" s="350"/>
      <c r="J849" s="452"/>
      <c r="K849" s="350"/>
      <c r="L849" s="350"/>
      <c r="M849" s="350"/>
      <c r="N849" s="350"/>
      <c r="O849" s="350"/>
      <c r="P849" s="350"/>
      <c r="Q849" s="350"/>
      <c r="R849" s="350"/>
      <c r="S849" s="350"/>
      <c r="T849" s="350"/>
      <c r="U849" s="350"/>
      <c r="V849" s="350"/>
      <c r="W849" s="350"/>
      <c r="X849" s="350"/>
      <c r="Y849" s="350"/>
      <c r="Z849" s="350"/>
      <c r="AA849" s="350"/>
      <c r="AB849" s="350"/>
      <c r="AC849" s="350"/>
    </row>
    <row r="850">
      <c r="A850" s="350"/>
      <c r="B850" s="350"/>
      <c r="C850" s="350"/>
      <c r="D850" s="350"/>
      <c r="E850" s="350"/>
      <c r="F850" s="350"/>
      <c r="G850" s="350"/>
      <c r="H850" s="350"/>
      <c r="I850" s="350"/>
      <c r="J850" s="452"/>
      <c r="K850" s="350"/>
      <c r="L850" s="350"/>
      <c r="M850" s="350"/>
      <c r="N850" s="350"/>
      <c r="O850" s="350"/>
      <c r="P850" s="350"/>
      <c r="Q850" s="350"/>
      <c r="R850" s="350"/>
      <c r="S850" s="350"/>
      <c r="T850" s="350"/>
      <c r="U850" s="350"/>
      <c r="V850" s="350"/>
      <c r="W850" s="350"/>
      <c r="X850" s="350"/>
      <c r="Y850" s="350"/>
      <c r="Z850" s="350"/>
      <c r="AA850" s="350"/>
      <c r="AB850" s="350"/>
      <c r="AC850" s="350"/>
    </row>
    <row r="851">
      <c r="A851" s="350"/>
      <c r="B851" s="350"/>
      <c r="C851" s="350"/>
      <c r="D851" s="350"/>
      <c r="E851" s="350"/>
      <c r="F851" s="350"/>
      <c r="G851" s="350"/>
      <c r="H851" s="350"/>
      <c r="I851" s="350"/>
      <c r="J851" s="452"/>
      <c r="K851" s="350"/>
      <c r="L851" s="350"/>
      <c r="M851" s="350"/>
      <c r="N851" s="350"/>
      <c r="O851" s="350"/>
      <c r="P851" s="350"/>
      <c r="Q851" s="350"/>
      <c r="R851" s="350"/>
      <c r="S851" s="350"/>
      <c r="T851" s="350"/>
      <c r="U851" s="350"/>
      <c r="V851" s="350"/>
      <c r="W851" s="350"/>
      <c r="X851" s="350"/>
      <c r="Y851" s="350"/>
      <c r="Z851" s="350"/>
      <c r="AA851" s="350"/>
      <c r="AB851" s="350"/>
      <c r="AC851" s="350"/>
    </row>
    <row r="852">
      <c r="A852" s="350"/>
      <c r="B852" s="350"/>
      <c r="C852" s="350"/>
      <c r="D852" s="350"/>
      <c r="E852" s="350"/>
      <c r="F852" s="350"/>
      <c r="G852" s="350"/>
      <c r="H852" s="350"/>
      <c r="I852" s="350"/>
      <c r="J852" s="452"/>
      <c r="K852" s="350"/>
      <c r="L852" s="350"/>
      <c r="M852" s="350"/>
      <c r="N852" s="350"/>
      <c r="O852" s="350"/>
      <c r="P852" s="350"/>
      <c r="Q852" s="350"/>
      <c r="R852" s="350"/>
      <c r="S852" s="350"/>
      <c r="T852" s="350"/>
      <c r="U852" s="350"/>
      <c r="V852" s="350"/>
      <c r="W852" s="350"/>
      <c r="X852" s="350"/>
      <c r="Y852" s="350"/>
      <c r="Z852" s="350"/>
      <c r="AA852" s="350"/>
      <c r="AB852" s="350"/>
      <c r="AC852" s="350"/>
    </row>
    <row r="853">
      <c r="A853" s="350"/>
      <c r="B853" s="350"/>
      <c r="C853" s="350"/>
      <c r="D853" s="350"/>
      <c r="E853" s="350"/>
      <c r="F853" s="350"/>
      <c r="G853" s="350"/>
      <c r="H853" s="350"/>
      <c r="I853" s="350"/>
      <c r="J853" s="452"/>
      <c r="K853" s="350"/>
      <c r="L853" s="350"/>
      <c r="M853" s="350"/>
      <c r="N853" s="350"/>
      <c r="O853" s="350"/>
      <c r="P853" s="350"/>
      <c r="Q853" s="350"/>
      <c r="R853" s="350"/>
      <c r="S853" s="350"/>
      <c r="T853" s="350"/>
      <c r="U853" s="350"/>
      <c r="V853" s="350"/>
      <c r="W853" s="350"/>
      <c r="X853" s="350"/>
      <c r="Y853" s="350"/>
      <c r="Z853" s="350"/>
      <c r="AA853" s="350"/>
      <c r="AB853" s="350"/>
      <c r="AC853" s="350"/>
    </row>
    <row r="854">
      <c r="A854" s="350"/>
      <c r="B854" s="350"/>
      <c r="C854" s="350"/>
      <c r="D854" s="350"/>
      <c r="E854" s="350"/>
      <c r="F854" s="350"/>
      <c r="G854" s="350"/>
      <c r="H854" s="350"/>
      <c r="I854" s="350"/>
      <c r="J854" s="452"/>
      <c r="K854" s="350"/>
      <c r="L854" s="350"/>
      <c r="M854" s="350"/>
      <c r="N854" s="350"/>
      <c r="O854" s="350"/>
      <c r="P854" s="350"/>
      <c r="Q854" s="350"/>
      <c r="R854" s="350"/>
      <c r="S854" s="350"/>
      <c r="T854" s="350"/>
      <c r="U854" s="350"/>
      <c r="V854" s="350"/>
      <c r="W854" s="350"/>
      <c r="X854" s="350"/>
      <c r="Y854" s="350"/>
      <c r="Z854" s="350"/>
      <c r="AA854" s="350"/>
      <c r="AB854" s="350"/>
      <c r="AC854" s="350"/>
    </row>
    <row r="855">
      <c r="A855" s="350"/>
      <c r="B855" s="350"/>
      <c r="C855" s="350"/>
      <c r="D855" s="350"/>
      <c r="E855" s="350"/>
      <c r="F855" s="350"/>
      <c r="G855" s="350"/>
      <c r="H855" s="350"/>
      <c r="I855" s="350"/>
      <c r="J855" s="452"/>
      <c r="K855" s="350"/>
      <c r="L855" s="350"/>
      <c r="M855" s="350"/>
      <c r="N855" s="350"/>
      <c r="O855" s="350"/>
      <c r="P855" s="350"/>
      <c r="Q855" s="350"/>
      <c r="R855" s="350"/>
      <c r="S855" s="350"/>
      <c r="T855" s="350"/>
      <c r="U855" s="350"/>
      <c r="V855" s="350"/>
      <c r="W855" s="350"/>
      <c r="X855" s="350"/>
      <c r="Y855" s="350"/>
      <c r="Z855" s="350"/>
      <c r="AA855" s="350"/>
      <c r="AB855" s="350"/>
      <c r="AC855" s="350"/>
    </row>
    <row r="856">
      <c r="A856" s="350"/>
      <c r="B856" s="350"/>
      <c r="C856" s="350"/>
      <c r="D856" s="350"/>
      <c r="E856" s="350"/>
      <c r="F856" s="350"/>
      <c r="G856" s="350"/>
      <c r="H856" s="350"/>
      <c r="I856" s="350"/>
      <c r="J856" s="452"/>
      <c r="K856" s="350"/>
      <c r="L856" s="350"/>
      <c r="M856" s="350"/>
      <c r="N856" s="350"/>
      <c r="O856" s="350"/>
      <c r="P856" s="350"/>
      <c r="Q856" s="350"/>
      <c r="R856" s="350"/>
      <c r="S856" s="350"/>
      <c r="T856" s="350"/>
      <c r="U856" s="350"/>
      <c r="V856" s="350"/>
      <c r="W856" s="350"/>
      <c r="X856" s="350"/>
      <c r="Y856" s="350"/>
      <c r="Z856" s="350"/>
      <c r="AA856" s="350"/>
      <c r="AB856" s="350"/>
      <c r="AC856" s="350"/>
    </row>
    <row r="857">
      <c r="A857" s="350"/>
      <c r="B857" s="350"/>
      <c r="C857" s="350"/>
      <c r="D857" s="350"/>
      <c r="E857" s="350"/>
      <c r="F857" s="350"/>
      <c r="G857" s="350"/>
      <c r="H857" s="350"/>
      <c r="I857" s="350"/>
      <c r="J857" s="452"/>
      <c r="K857" s="350"/>
      <c r="L857" s="350"/>
      <c r="M857" s="350"/>
      <c r="N857" s="350"/>
      <c r="O857" s="350"/>
      <c r="P857" s="350"/>
      <c r="Q857" s="350"/>
      <c r="R857" s="350"/>
      <c r="S857" s="350"/>
      <c r="T857" s="350"/>
      <c r="U857" s="350"/>
      <c r="V857" s="350"/>
      <c r="W857" s="350"/>
      <c r="X857" s="350"/>
      <c r="Y857" s="350"/>
      <c r="Z857" s="350"/>
      <c r="AA857" s="350"/>
      <c r="AB857" s="350"/>
      <c r="AC857" s="350"/>
    </row>
    <row r="858">
      <c r="A858" s="350"/>
      <c r="B858" s="350"/>
      <c r="C858" s="350"/>
      <c r="D858" s="350"/>
      <c r="E858" s="350"/>
      <c r="F858" s="350"/>
      <c r="G858" s="350"/>
      <c r="H858" s="350"/>
      <c r="I858" s="350"/>
      <c r="J858" s="452"/>
      <c r="K858" s="350"/>
      <c r="L858" s="350"/>
      <c r="M858" s="350"/>
      <c r="N858" s="350"/>
      <c r="O858" s="350"/>
      <c r="P858" s="350"/>
      <c r="Q858" s="350"/>
      <c r="R858" s="350"/>
      <c r="S858" s="350"/>
      <c r="T858" s="350"/>
      <c r="U858" s="350"/>
      <c r="V858" s="350"/>
      <c r="W858" s="350"/>
      <c r="X858" s="350"/>
      <c r="Y858" s="350"/>
      <c r="Z858" s="350"/>
      <c r="AA858" s="350"/>
      <c r="AB858" s="350"/>
      <c r="AC858" s="350"/>
    </row>
    <row r="859">
      <c r="A859" s="350"/>
      <c r="B859" s="350"/>
      <c r="C859" s="350"/>
      <c r="D859" s="350"/>
      <c r="E859" s="350"/>
      <c r="F859" s="350"/>
      <c r="G859" s="350"/>
      <c r="H859" s="350"/>
      <c r="I859" s="350"/>
      <c r="J859" s="452"/>
      <c r="K859" s="350"/>
      <c r="L859" s="350"/>
      <c r="M859" s="350"/>
      <c r="N859" s="350"/>
      <c r="O859" s="350"/>
      <c r="P859" s="350"/>
      <c r="Q859" s="350"/>
      <c r="R859" s="350"/>
      <c r="S859" s="350"/>
      <c r="T859" s="350"/>
      <c r="U859" s="350"/>
      <c r="V859" s="350"/>
      <c r="W859" s="350"/>
      <c r="X859" s="350"/>
      <c r="Y859" s="350"/>
      <c r="Z859" s="350"/>
      <c r="AA859" s="350"/>
      <c r="AB859" s="350"/>
      <c r="AC859" s="350"/>
    </row>
    <row r="860">
      <c r="A860" s="350"/>
      <c r="B860" s="350"/>
      <c r="C860" s="350"/>
      <c r="D860" s="350"/>
      <c r="E860" s="350"/>
      <c r="F860" s="350"/>
      <c r="G860" s="350"/>
      <c r="H860" s="350"/>
      <c r="I860" s="350"/>
      <c r="J860" s="452"/>
      <c r="K860" s="350"/>
      <c r="L860" s="350"/>
      <c r="M860" s="350"/>
      <c r="N860" s="350"/>
      <c r="O860" s="350"/>
      <c r="P860" s="350"/>
      <c r="Q860" s="350"/>
      <c r="R860" s="350"/>
      <c r="S860" s="350"/>
      <c r="T860" s="350"/>
      <c r="U860" s="350"/>
      <c r="V860" s="350"/>
      <c r="W860" s="350"/>
      <c r="X860" s="350"/>
      <c r="Y860" s="350"/>
      <c r="Z860" s="350"/>
      <c r="AA860" s="350"/>
      <c r="AB860" s="350"/>
      <c r="AC860" s="350"/>
    </row>
    <row r="861">
      <c r="A861" s="350"/>
      <c r="B861" s="350"/>
      <c r="C861" s="350"/>
      <c r="D861" s="350"/>
      <c r="E861" s="350"/>
      <c r="F861" s="350"/>
      <c r="G861" s="350"/>
      <c r="H861" s="350"/>
      <c r="I861" s="350"/>
      <c r="J861" s="452"/>
      <c r="K861" s="350"/>
      <c r="L861" s="350"/>
      <c r="M861" s="350"/>
      <c r="N861" s="350"/>
      <c r="O861" s="350"/>
      <c r="P861" s="350"/>
      <c r="Q861" s="350"/>
      <c r="R861" s="350"/>
      <c r="S861" s="350"/>
      <c r="T861" s="350"/>
      <c r="U861" s="350"/>
      <c r="V861" s="350"/>
      <c r="W861" s="350"/>
      <c r="X861" s="350"/>
      <c r="Y861" s="350"/>
      <c r="Z861" s="350"/>
      <c r="AA861" s="350"/>
      <c r="AB861" s="350"/>
      <c r="AC861" s="350"/>
    </row>
    <row r="862">
      <c r="A862" s="350"/>
      <c r="B862" s="350"/>
      <c r="C862" s="350"/>
      <c r="D862" s="350"/>
      <c r="E862" s="350"/>
      <c r="F862" s="350"/>
      <c r="G862" s="350"/>
      <c r="H862" s="350"/>
      <c r="I862" s="350"/>
      <c r="J862" s="452"/>
      <c r="K862" s="350"/>
      <c r="L862" s="350"/>
      <c r="M862" s="350"/>
      <c r="N862" s="350"/>
      <c r="O862" s="350"/>
      <c r="P862" s="350"/>
      <c r="Q862" s="350"/>
      <c r="R862" s="350"/>
      <c r="S862" s="350"/>
      <c r="T862" s="350"/>
      <c r="U862" s="350"/>
      <c r="V862" s="350"/>
      <c r="W862" s="350"/>
      <c r="X862" s="350"/>
      <c r="Y862" s="350"/>
      <c r="Z862" s="350"/>
      <c r="AA862" s="350"/>
      <c r="AB862" s="350"/>
      <c r="AC862" s="350"/>
    </row>
    <row r="863">
      <c r="A863" s="350"/>
      <c r="B863" s="350"/>
      <c r="C863" s="350"/>
      <c r="D863" s="350"/>
      <c r="E863" s="350"/>
      <c r="F863" s="350"/>
      <c r="G863" s="350"/>
      <c r="H863" s="350"/>
      <c r="I863" s="350"/>
      <c r="J863" s="452"/>
      <c r="K863" s="350"/>
      <c r="L863" s="350"/>
      <c r="M863" s="350"/>
      <c r="N863" s="350"/>
      <c r="O863" s="350"/>
      <c r="P863" s="350"/>
      <c r="Q863" s="350"/>
      <c r="R863" s="350"/>
      <c r="S863" s="350"/>
      <c r="T863" s="350"/>
      <c r="U863" s="350"/>
      <c r="V863" s="350"/>
      <c r="W863" s="350"/>
      <c r="X863" s="350"/>
      <c r="Y863" s="350"/>
      <c r="Z863" s="350"/>
      <c r="AA863" s="350"/>
      <c r="AB863" s="350"/>
      <c r="AC863" s="350"/>
    </row>
    <row r="864">
      <c r="A864" s="350"/>
      <c r="B864" s="350"/>
      <c r="C864" s="350"/>
      <c r="D864" s="350"/>
      <c r="E864" s="350"/>
      <c r="F864" s="350"/>
      <c r="G864" s="350"/>
      <c r="H864" s="350"/>
      <c r="I864" s="350"/>
      <c r="J864" s="452"/>
      <c r="K864" s="350"/>
      <c r="L864" s="350"/>
      <c r="M864" s="350"/>
      <c r="N864" s="350"/>
      <c r="O864" s="350"/>
      <c r="P864" s="350"/>
      <c r="Q864" s="350"/>
      <c r="R864" s="350"/>
      <c r="S864" s="350"/>
      <c r="T864" s="350"/>
      <c r="U864" s="350"/>
      <c r="V864" s="350"/>
      <c r="W864" s="350"/>
      <c r="X864" s="350"/>
      <c r="Y864" s="350"/>
      <c r="Z864" s="350"/>
      <c r="AA864" s="350"/>
      <c r="AB864" s="350"/>
      <c r="AC864" s="350"/>
    </row>
    <row r="865">
      <c r="A865" s="350"/>
      <c r="B865" s="350"/>
      <c r="C865" s="350"/>
      <c r="D865" s="350"/>
      <c r="E865" s="350"/>
      <c r="F865" s="350"/>
      <c r="G865" s="350"/>
      <c r="H865" s="350"/>
      <c r="I865" s="350"/>
      <c r="J865" s="452"/>
      <c r="K865" s="350"/>
      <c r="L865" s="350"/>
      <c r="M865" s="350"/>
      <c r="N865" s="350"/>
      <c r="O865" s="350"/>
      <c r="P865" s="350"/>
      <c r="Q865" s="350"/>
      <c r="R865" s="350"/>
      <c r="S865" s="350"/>
      <c r="T865" s="350"/>
      <c r="U865" s="350"/>
      <c r="V865" s="350"/>
      <c r="W865" s="350"/>
      <c r="X865" s="350"/>
      <c r="Y865" s="350"/>
      <c r="Z865" s="350"/>
      <c r="AA865" s="350"/>
      <c r="AB865" s="350"/>
      <c r="AC865" s="350"/>
    </row>
    <row r="866">
      <c r="A866" s="350"/>
      <c r="B866" s="350"/>
      <c r="C866" s="350"/>
      <c r="D866" s="350"/>
      <c r="E866" s="350"/>
      <c r="F866" s="350"/>
      <c r="G866" s="350"/>
      <c r="H866" s="350"/>
      <c r="I866" s="350"/>
      <c r="J866" s="452"/>
      <c r="K866" s="350"/>
      <c r="L866" s="350"/>
      <c r="M866" s="350"/>
      <c r="N866" s="350"/>
      <c r="O866" s="350"/>
      <c r="P866" s="350"/>
      <c r="Q866" s="350"/>
      <c r="R866" s="350"/>
      <c r="S866" s="350"/>
      <c r="T866" s="350"/>
      <c r="U866" s="350"/>
      <c r="V866" s="350"/>
      <c r="W866" s="350"/>
      <c r="X866" s="350"/>
      <c r="Y866" s="350"/>
      <c r="Z866" s="350"/>
      <c r="AA866" s="350"/>
      <c r="AB866" s="350"/>
      <c r="AC866" s="350"/>
    </row>
    <row r="867">
      <c r="A867" s="350"/>
      <c r="B867" s="350"/>
      <c r="C867" s="350"/>
      <c r="D867" s="350"/>
      <c r="E867" s="350"/>
      <c r="F867" s="350"/>
      <c r="G867" s="350"/>
      <c r="H867" s="350"/>
      <c r="I867" s="350"/>
      <c r="J867" s="452"/>
      <c r="K867" s="350"/>
      <c r="L867" s="350"/>
      <c r="M867" s="350"/>
      <c r="N867" s="350"/>
      <c r="O867" s="350"/>
      <c r="P867" s="350"/>
      <c r="Q867" s="350"/>
      <c r="R867" s="350"/>
      <c r="S867" s="350"/>
      <c r="T867" s="350"/>
      <c r="U867" s="350"/>
      <c r="V867" s="350"/>
      <c r="W867" s="350"/>
      <c r="X867" s="350"/>
      <c r="Y867" s="350"/>
      <c r="Z867" s="350"/>
      <c r="AA867" s="350"/>
      <c r="AB867" s="350"/>
      <c r="AC867" s="350"/>
    </row>
    <row r="868">
      <c r="A868" s="350"/>
      <c r="B868" s="350"/>
      <c r="C868" s="350"/>
      <c r="D868" s="350"/>
      <c r="E868" s="350"/>
      <c r="F868" s="350"/>
      <c r="G868" s="350"/>
      <c r="H868" s="350"/>
      <c r="I868" s="350"/>
      <c r="J868" s="452"/>
      <c r="K868" s="350"/>
      <c r="L868" s="350"/>
      <c r="M868" s="350"/>
      <c r="N868" s="350"/>
      <c r="O868" s="350"/>
      <c r="P868" s="350"/>
      <c r="Q868" s="350"/>
      <c r="R868" s="350"/>
      <c r="S868" s="350"/>
      <c r="T868" s="350"/>
      <c r="U868" s="350"/>
      <c r="V868" s="350"/>
      <c r="W868" s="350"/>
      <c r="X868" s="350"/>
      <c r="Y868" s="350"/>
      <c r="Z868" s="350"/>
      <c r="AA868" s="350"/>
      <c r="AB868" s="350"/>
      <c r="AC868" s="350"/>
    </row>
    <row r="869">
      <c r="A869" s="350"/>
      <c r="B869" s="350"/>
      <c r="C869" s="350"/>
      <c r="D869" s="350"/>
      <c r="E869" s="350"/>
      <c r="F869" s="350"/>
      <c r="G869" s="350"/>
      <c r="H869" s="350"/>
      <c r="I869" s="350"/>
      <c r="J869" s="452"/>
      <c r="K869" s="350"/>
      <c r="L869" s="350"/>
      <c r="M869" s="350"/>
      <c r="N869" s="350"/>
      <c r="O869" s="350"/>
      <c r="P869" s="350"/>
      <c r="Q869" s="350"/>
      <c r="R869" s="350"/>
      <c r="S869" s="350"/>
      <c r="T869" s="350"/>
      <c r="U869" s="350"/>
      <c r="V869" s="350"/>
      <c r="W869" s="350"/>
      <c r="X869" s="350"/>
      <c r="Y869" s="350"/>
      <c r="Z869" s="350"/>
      <c r="AA869" s="350"/>
      <c r="AB869" s="350"/>
      <c r="AC869" s="350"/>
    </row>
    <row r="870">
      <c r="A870" s="350"/>
      <c r="B870" s="350"/>
      <c r="C870" s="350"/>
      <c r="D870" s="350"/>
      <c r="E870" s="350"/>
      <c r="F870" s="350"/>
      <c r="G870" s="350"/>
      <c r="H870" s="350"/>
      <c r="I870" s="350"/>
      <c r="J870" s="452"/>
      <c r="K870" s="350"/>
      <c r="L870" s="350"/>
      <c r="M870" s="350"/>
      <c r="N870" s="350"/>
      <c r="O870" s="350"/>
      <c r="P870" s="350"/>
      <c r="Q870" s="350"/>
      <c r="R870" s="350"/>
      <c r="S870" s="350"/>
      <c r="T870" s="350"/>
      <c r="U870" s="350"/>
      <c r="V870" s="350"/>
      <c r="W870" s="350"/>
      <c r="X870" s="350"/>
      <c r="Y870" s="350"/>
      <c r="Z870" s="350"/>
      <c r="AA870" s="350"/>
      <c r="AB870" s="350"/>
      <c r="AC870" s="350"/>
    </row>
    <row r="871">
      <c r="A871" s="350"/>
      <c r="B871" s="350"/>
      <c r="C871" s="350"/>
      <c r="D871" s="350"/>
      <c r="E871" s="350"/>
      <c r="F871" s="350"/>
      <c r="G871" s="350"/>
      <c r="H871" s="350"/>
      <c r="I871" s="350"/>
      <c r="J871" s="452"/>
      <c r="K871" s="350"/>
      <c r="L871" s="350"/>
      <c r="M871" s="350"/>
      <c r="N871" s="350"/>
      <c r="O871" s="350"/>
      <c r="P871" s="350"/>
      <c r="Q871" s="350"/>
      <c r="R871" s="350"/>
      <c r="S871" s="350"/>
      <c r="T871" s="350"/>
      <c r="U871" s="350"/>
      <c r="V871" s="350"/>
      <c r="W871" s="350"/>
      <c r="X871" s="350"/>
      <c r="Y871" s="350"/>
      <c r="Z871" s="350"/>
      <c r="AA871" s="350"/>
      <c r="AB871" s="350"/>
      <c r="AC871" s="350"/>
    </row>
    <row r="872">
      <c r="A872" s="350"/>
      <c r="B872" s="350"/>
      <c r="C872" s="350"/>
      <c r="D872" s="350"/>
      <c r="E872" s="350"/>
      <c r="F872" s="350"/>
      <c r="G872" s="350"/>
      <c r="H872" s="350"/>
      <c r="I872" s="350"/>
      <c r="J872" s="452"/>
      <c r="K872" s="350"/>
      <c r="L872" s="350"/>
      <c r="M872" s="350"/>
      <c r="N872" s="350"/>
      <c r="O872" s="350"/>
      <c r="P872" s="350"/>
      <c r="Q872" s="350"/>
      <c r="R872" s="350"/>
      <c r="S872" s="350"/>
      <c r="T872" s="350"/>
      <c r="U872" s="350"/>
      <c r="V872" s="350"/>
      <c r="W872" s="350"/>
      <c r="X872" s="350"/>
      <c r="Y872" s="350"/>
      <c r="Z872" s="350"/>
      <c r="AA872" s="350"/>
      <c r="AB872" s="350"/>
      <c r="AC872" s="350"/>
    </row>
    <row r="873">
      <c r="A873" s="350"/>
      <c r="B873" s="350"/>
      <c r="C873" s="350"/>
      <c r="D873" s="350"/>
      <c r="E873" s="350"/>
      <c r="F873" s="350"/>
      <c r="G873" s="350"/>
      <c r="H873" s="350"/>
      <c r="I873" s="350"/>
      <c r="J873" s="452"/>
      <c r="K873" s="350"/>
      <c r="L873" s="350"/>
      <c r="M873" s="350"/>
      <c r="N873" s="350"/>
      <c r="O873" s="350"/>
      <c r="P873" s="350"/>
      <c r="Q873" s="350"/>
      <c r="R873" s="350"/>
      <c r="S873" s="350"/>
      <c r="T873" s="350"/>
      <c r="U873" s="350"/>
      <c r="V873" s="350"/>
      <c r="W873" s="350"/>
      <c r="X873" s="350"/>
      <c r="Y873" s="350"/>
      <c r="Z873" s="350"/>
      <c r="AA873" s="350"/>
      <c r="AB873" s="350"/>
      <c r="AC873" s="350"/>
    </row>
    <row r="874">
      <c r="A874" s="350"/>
      <c r="B874" s="350"/>
      <c r="C874" s="350"/>
      <c r="D874" s="350"/>
      <c r="E874" s="350"/>
      <c r="F874" s="350"/>
      <c r="G874" s="350"/>
      <c r="H874" s="350"/>
      <c r="I874" s="350"/>
      <c r="J874" s="452"/>
      <c r="K874" s="350"/>
      <c r="L874" s="350"/>
      <c r="M874" s="350"/>
      <c r="N874" s="350"/>
      <c r="O874" s="350"/>
      <c r="P874" s="350"/>
      <c r="Q874" s="350"/>
      <c r="R874" s="350"/>
      <c r="S874" s="350"/>
      <c r="T874" s="350"/>
      <c r="U874" s="350"/>
      <c r="V874" s="350"/>
      <c r="W874" s="350"/>
      <c r="X874" s="350"/>
      <c r="Y874" s="350"/>
      <c r="Z874" s="350"/>
      <c r="AA874" s="350"/>
      <c r="AB874" s="350"/>
      <c r="AC874" s="350"/>
    </row>
    <row r="875">
      <c r="A875" s="350"/>
      <c r="B875" s="350"/>
      <c r="C875" s="350"/>
      <c r="D875" s="350"/>
      <c r="E875" s="350"/>
      <c r="F875" s="350"/>
      <c r="G875" s="350"/>
      <c r="H875" s="350"/>
      <c r="I875" s="350"/>
      <c r="J875" s="452"/>
      <c r="K875" s="350"/>
      <c r="L875" s="350"/>
      <c r="M875" s="350"/>
      <c r="N875" s="350"/>
      <c r="O875" s="350"/>
      <c r="P875" s="350"/>
      <c r="Q875" s="350"/>
      <c r="R875" s="350"/>
      <c r="S875" s="350"/>
      <c r="T875" s="350"/>
      <c r="U875" s="350"/>
      <c r="V875" s="350"/>
      <c r="W875" s="350"/>
      <c r="X875" s="350"/>
      <c r="Y875" s="350"/>
      <c r="Z875" s="350"/>
      <c r="AA875" s="350"/>
      <c r="AB875" s="350"/>
      <c r="AC875" s="350"/>
    </row>
    <row r="876">
      <c r="A876" s="350"/>
      <c r="B876" s="350"/>
      <c r="C876" s="350"/>
      <c r="D876" s="350"/>
      <c r="E876" s="350"/>
      <c r="F876" s="350"/>
      <c r="G876" s="350"/>
      <c r="H876" s="350"/>
      <c r="I876" s="350"/>
      <c r="J876" s="452"/>
      <c r="K876" s="350"/>
      <c r="L876" s="350"/>
      <c r="M876" s="350"/>
      <c r="N876" s="350"/>
      <c r="O876" s="350"/>
      <c r="P876" s="350"/>
      <c r="Q876" s="350"/>
      <c r="R876" s="350"/>
      <c r="S876" s="350"/>
      <c r="T876" s="350"/>
      <c r="U876" s="350"/>
      <c r="V876" s="350"/>
      <c r="W876" s="350"/>
      <c r="X876" s="350"/>
      <c r="Y876" s="350"/>
      <c r="Z876" s="350"/>
      <c r="AA876" s="350"/>
      <c r="AB876" s="350"/>
      <c r="AC876" s="350"/>
    </row>
    <row r="877">
      <c r="A877" s="350"/>
      <c r="B877" s="350"/>
      <c r="C877" s="350"/>
      <c r="D877" s="350"/>
      <c r="E877" s="350"/>
      <c r="F877" s="350"/>
      <c r="G877" s="350"/>
      <c r="H877" s="350"/>
      <c r="I877" s="350"/>
      <c r="J877" s="452"/>
      <c r="K877" s="350"/>
      <c r="L877" s="350"/>
      <c r="M877" s="350"/>
      <c r="N877" s="350"/>
      <c r="O877" s="350"/>
      <c r="P877" s="350"/>
      <c r="Q877" s="350"/>
      <c r="R877" s="350"/>
      <c r="S877" s="350"/>
      <c r="T877" s="350"/>
      <c r="U877" s="350"/>
      <c r="V877" s="350"/>
      <c r="W877" s="350"/>
      <c r="X877" s="350"/>
      <c r="Y877" s="350"/>
      <c r="Z877" s="350"/>
      <c r="AA877" s="350"/>
      <c r="AB877" s="350"/>
      <c r="AC877" s="350"/>
    </row>
    <row r="878">
      <c r="A878" s="350"/>
      <c r="B878" s="350"/>
      <c r="C878" s="350"/>
      <c r="D878" s="350"/>
      <c r="E878" s="350"/>
      <c r="F878" s="350"/>
      <c r="G878" s="350"/>
      <c r="H878" s="350"/>
      <c r="I878" s="350"/>
      <c r="J878" s="452"/>
      <c r="K878" s="350"/>
      <c r="L878" s="350"/>
      <c r="M878" s="350"/>
      <c r="N878" s="350"/>
      <c r="O878" s="350"/>
      <c r="P878" s="350"/>
      <c r="Q878" s="350"/>
      <c r="R878" s="350"/>
      <c r="S878" s="350"/>
      <c r="T878" s="350"/>
      <c r="U878" s="350"/>
      <c r="V878" s="350"/>
      <c r="W878" s="350"/>
      <c r="X878" s="350"/>
      <c r="Y878" s="350"/>
      <c r="Z878" s="350"/>
      <c r="AA878" s="350"/>
      <c r="AB878" s="350"/>
      <c r="AC878" s="350"/>
    </row>
    <row r="879">
      <c r="A879" s="350"/>
      <c r="B879" s="350"/>
      <c r="C879" s="350"/>
      <c r="D879" s="350"/>
      <c r="E879" s="350"/>
      <c r="F879" s="350"/>
      <c r="G879" s="350"/>
      <c r="H879" s="350"/>
      <c r="I879" s="350"/>
      <c r="J879" s="452"/>
      <c r="K879" s="350"/>
      <c r="L879" s="350"/>
      <c r="M879" s="350"/>
      <c r="N879" s="350"/>
      <c r="O879" s="350"/>
      <c r="P879" s="350"/>
      <c r="Q879" s="350"/>
      <c r="R879" s="350"/>
      <c r="S879" s="350"/>
      <c r="T879" s="350"/>
      <c r="U879" s="350"/>
      <c r="V879" s="350"/>
      <c r="W879" s="350"/>
      <c r="X879" s="350"/>
      <c r="Y879" s="350"/>
      <c r="Z879" s="350"/>
      <c r="AA879" s="350"/>
      <c r="AB879" s="350"/>
      <c r="AC879" s="350"/>
    </row>
    <row r="880">
      <c r="A880" s="350"/>
      <c r="B880" s="350"/>
      <c r="C880" s="350"/>
      <c r="D880" s="350"/>
      <c r="E880" s="350"/>
      <c r="F880" s="350"/>
      <c r="G880" s="350"/>
      <c r="H880" s="350"/>
      <c r="I880" s="350"/>
      <c r="J880" s="452"/>
      <c r="K880" s="350"/>
      <c r="L880" s="350"/>
      <c r="M880" s="350"/>
      <c r="N880" s="350"/>
      <c r="O880" s="350"/>
      <c r="P880" s="350"/>
      <c r="Q880" s="350"/>
      <c r="R880" s="350"/>
      <c r="S880" s="350"/>
      <c r="T880" s="350"/>
      <c r="U880" s="350"/>
      <c r="V880" s="350"/>
      <c r="W880" s="350"/>
      <c r="X880" s="350"/>
      <c r="Y880" s="350"/>
      <c r="Z880" s="350"/>
      <c r="AA880" s="350"/>
      <c r="AB880" s="350"/>
      <c r="AC880" s="350"/>
    </row>
    <row r="881">
      <c r="A881" s="350"/>
      <c r="B881" s="350"/>
      <c r="C881" s="350"/>
      <c r="D881" s="350"/>
      <c r="E881" s="350"/>
      <c r="F881" s="350"/>
      <c r="G881" s="350"/>
      <c r="H881" s="350"/>
      <c r="I881" s="350"/>
      <c r="J881" s="452"/>
      <c r="K881" s="350"/>
      <c r="L881" s="350"/>
      <c r="M881" s="350"/>
      <c r="N881" s="350"/>
      <c r="O881" s="350"/>
      <c r="P881" s="350"/>
      <c r="Q881" s="350"/>
      <c r="R881" s="350"/>
      <c r="S881" s="350"/>
      <c r="T881" s="350"/>
      <c r="U881" s="350"/>
      <c r="V881" s="350"/>
      <c r="W881" s="350"/>
      <c r="X881" s="350"/>
      <c r="Y881" s="350"/>
      <c r="Z881" s="350"/>
      <c r="AA881" s="350"/>
      <c r="AB881" s="350"/>
      <c r="AC881" s="350"/>
    </row>
    <row r="882">
      <c r="A882" s="350"/>
      <c r="B882" s="350"/>
      <c r="C882" s="350"/>
      <c r="D882" s="350"/>
      <c r="E882" s="350"/>
      <c r="F882" s="350"/>
      <c r="G882" s="350"/>
      <c r="H882" s="350"/>
      <c r="I882" s="350"/>
      <c r="J882" s="452"/>
      <c r="K882" s="350"/>
      <c r="L882" s="350"/>
      <c r="M882" s="350"/>
      <c r="N882" s="350"/>
      <c r="O882" s="350"/>
      <c r="P882" s="350"/>
      <c r="Q882" s="350"/>
      <c r="R882" s="350"/>
      <c r="S882" s="350"/>
      <c r="T882" s="350"/>
      <c r="U882" s="350"/>
      <c r="V882" s="350"/>
      <c r="W882" s="350"/>
      <c r="X882" s="350"/>
      <c r="Y882" s="350"/>
      <c r="Z882" s="350"/>
      <c r="AA882" s="350"/>
      <c r="AB882" s="350"/>
      <c r="AC882" s="350"/>
    </row>
    <row r="883">
      <c r="A883" s="350"/>
      <c r="B883" s="350"/>
      <c r="C883" s="350"/>
      <c r="D883" s="350"/>
      <c r="E883" s="350"/>
      <c r="F883" s="350"/>
      <c r="G883" s="350"/>
      <c r="H883" s="350"/>
      <c r="I883" s="350"/>
      <c r="J883" s="452"/>
      <c r="K883" s="350"/>
      <c r="L883" s="350"/>
      <c r="M883" s="350"/>
      <c r="N883" s="350"/>
      <c r="O883" s="350"/>
      <c r="P883" s="350"/>
      <c r="Q883" s="350"/>
      <c r="R883" s="350"/>
      <c r="S883" s="350"/>
      <c r="T883" s="350"/>
      <c r="U883" s="350"/>
      <c r="V883" s="350"/>
      <c r="W883" s="350"/>
      <c r="X883" s="350"/>
      <c r="Y883" s="350"/>
      <c r="Z883" s="350"/>
      <c r="AA883" s="350"/>
      <c r="AB883" s="350"/>
      <c r="AC883" s="350"/>
    </row>
    <row r="884">
      <c r="A884" s="350"/>
      <c r="B884" s="350"/>
      <c r="C884" s="350"/>
      <c r="D884" s="350"/>
      <c r="E884" s="350"/>
      <c r="F884" s="350"/>
      <c r="G884" s="350"/>
      <c r="H884" s="350"/>
      <c r="I884" s="350"/>
      <c r="J884" s="452"/>
      <c r="K884" s="350"/>
      <c r="L884" s="350"/>
      <c r="M884" s="350"/>
      <c r="N884" s="350"/>
      <c r="O884" s="350"/>
      <c r="P884" s="350"/>
      <c r="Q884" s="350"/>
      <c r="R884" s="350"/>
      <c r="S884" s="350"/>
      <c r="T884" s="350"/>
      <c r="U884" s="350"/>
      <c r="V884" s="350"/>
      <c r="W884" s="350"/>
      <c r="X884" s="350"/>
      <c r="Y884" s="350"/>
      <c r="Z884" s="350"/>
      <c r="AA884" s="350"/>
      <c r="AB884" s="350"/>
      <c r="AC884" s="350"/>
    </row>
    <row r="885">
      <c r="A885" s="350"/>
      <c r="B885" s="350"/>
      <c r="C885" s="350"/>
      <c r="D885" s="350"/>
      <c r="E885" s="350"/>
      <c r="F885" s="350"/>
      <c r="G885" s="350"/>
      <c r="H885" s="350"/>
      <c r="I885" s="350"/>
      <c r="J885" s="452"/>
      <c r="K885" s="350"/>
      <c r="L885" s="350"/>
      <c r="M885" s="350"/>
      <c r="N885" s="350"/>
      <c r="O885" s="350"/>
      <c r="P885" s="350"/>
      <c r="Q885" s="350"/>
      <c r="R885" s="350"/>
      <c r="S885" s="350"/>
      <c r="T885" s="350"/>
      <c r="U885" s="350"/>
      <c r="V885" s="350"/>
      <c r="W885" s="350"/>
      <c r="X885" s="350"/>
      <c r="Y885" s="350"/>
      <c r="Z885" s="350"/>
      <c r="AA885" s="350"/>
      <c r="AB885" s="350"/>
      <c r="AC885" s="350"/>
    </row>
    <row r="886">
      <c r="A886" s="350"/>
      <c r="B886" s="350"/>
      <c r="C886" s="350"/>
      <c r="D886" s="350"/>
      <c r="E886" s="350"/>
      <c r="F886" s="350"/>
      <c r="G886" s="350"/>
      <c r="H886" s="350"/>
      <c r="I886" s="350"/>
      <c r="J886" s="452"/>
      <c r="K886" s="350"/>
      <c r="L886" s="350"/>
      <c r="M886" s="350"/>
      <c r="N886" s="350"/>
      <c r="O886" s="350"/>
      <c r="P886" s="350"/>
      <c r="Q886" s="350"/>
      <c r="R886" s="350"/>
      <c r="S886" s="350"/>
      <c r="T886" s="350"/>
      <c r="U886" s="350"/>
      <c r="V886" s="350"/>
      <c r="W886" s="350"/>
      <c r="X886" s="350"/>
      <c r="Y886" s="350"/>
      <c r="Z886" s="350"/>
      <c r="AA886" s="350"/>
      <c r="AB886" s="350"/>
      <c r="AC886" s="350"/>
    </row>
    <row r="887">
      <c r="A887" s="350"/>
      <c r="B887" s="350"/>
      <c r="C887" s="350"/>
      <c r="D887" s="350"/>
      <c r="E887" s="350"/>
      <c r="F887" s="350"/>
      <c r="G887" s="350"/>
      <c r="H887" s="350"/>
      <c r="I887" s="350"/>
      <c r="J887" s="452"/>
      <c r="K887" s="350"/>
      <c r="L887" s="350"/>
      <c r="M887" s="350"/>
      <c r="N887" s="350"/>
      <c r="O887" s="350"/>
      <c r="P887" s="350"/>
      <c r="Q887" s="350"/>
      <c r="R887" s="350"/>
      <c r="S887" s="350"/>
      <c r="T887" s="350"/>
      <c r="U887" s="350"/>
      <c r="V887" s="350"/>
      <c r="W887" s="350"/>
      <c r="X887" s="350"/>
      <c r="Y887" s="350"/>
      <c r="Z887" s="350"/>
      <c r="AA887" s="350"/>
      <c r="AB887" s="350"/>
      <c r="AC887" s="350"/>
    </row>
    <row r="888">
      <c r="A888" s="350"/>
      <c r="B888" s="350"/>
      <c r="C888" s="350"/>
      <c r="D888" s="350"/>
      <c r="E888" s="350"/>
      <c r="F888" s="350"/>
      <c r="G888" s="350"/>
      <c r="H888" s="350"/>
      <c r="I888" s="350"/>
      <c r="J888" s="452"/>
      <c r="K888" s="350"/>
      <c r="L888" s="350"/>
      <c r="M888" s="350"/>
      <c r="N888" s="350"/>
      <c r="O888" s="350"/>
      <c r="P888" s="350"/>
      <c r="Q888" s="350"/>
      <c r="R888" s="350"/>
      <c r="S888" s="350"/>
      <c r="T888" s="350"/>
      <c r="U888" s="350"/>
      <c r="V888" s="350"/>
      <c r="W888" s="350"/>
      <c r="X888" s="350"/>
      <c r="Y888" s="350"/>
      <c r="Z888" s="350"/>
      <c r="AA888" s="350"/>
      <c r="AB888" s="350"/>
      <c r="AC888" s="350"/>
    </row>
    <row r="889">
      <c r="A889" s="350"/>
      <c r="B889" s="350"/>
      <c r="C889" s="350"/>
      <c r="D889" s="350"/>
      <c r="E889" s="350"/>
      <c r="F889" s="350"/>
      <c r="G889" s="350"/>
      <c r="H889" s="350"/>
      <c r="I889" s="350"/>
      <c r="J889" s="452"/>
      <c r="K889" s="350"/>
      <c r="L889" s="350"/>
      <c r="M889" s="350"/>
      <c r="N889" s="350"/>
      <c r="O889" s="350"/>
      <c r="P889" s="350"/>
      <c r="Q889" s="350"/>
      <c r="R889" s="350"/>
      <c r="S889" s="350"/>
      <c r="T889" s="350"/>
      <c r="U889" s="350"/>
      <c r="V889" s="350"/>
      <c r="W889" s="350"/>
      <c r="X889" s="350"/>
      <c r="Y889" s="350"/>
      <c r="Z889" s="350"/>
      <c r="AA889" s="350"/>
      <c r="AB889" s="350"/>
      <c r="AC889" s="350"/>
    </row>
    <row r="890">
      <c r="A890" s="350"/>
      <c r="B890" s="350"/>
      <c r="C890" s="350"/>
      <c r="D890" s="350"/>
      <c r="E890" s="350"/>
      <c r="F890" s="350"/>
      <c r="G890" s="350"/>
      <c r="H890" s="350"/>
      <c r="I890" s="350"/>
      <c r="J890" s="452"/>
      <c r="K890" s="350"/>
      <c r="L890" s="350"/>
      <c r="M890" s="350"/>
      <c r="N890" s="350"/>
      <c r="O890" s="350"/>
      <c r="P890" s="350"/>
      <c r="Q890" s="350"/>
      <c r="R890" s="350"/>
      <c r="S890" s="350"/>
      <c r="T890" s="350"/>
      <c r="U890" s="350"/>
      <c r="V890" s="350"/>
      <c r="W890" s="350"/>
      <c r="X890" s="350"/>
      <c r="Y890" s="350"/>
      <c r="Z890" s="350"/>
      <c r="AA890" s="350"/>
      <c r="AB890" s="350"/>
      <c r="AC890" s="350"/>
    </row>
    <row r="891">
      <c r="A891" s="350"/>
      <c r="B891" s="350"/>
      <c r="C891" s="350"/>
      <c r="D891" s="350"/>
      <c r="E891" s="350"/>
      <c r="F891" s="350"/>
      <c r="G891" s="350"/>
      <c r="H891" s="350"/>
      <c r="I891" s="350"/>
      <c r="J891" s="452"/>
      <c r="K891" s="350"/>
      <c r="L891" s="350"/>
      <c r="M891" s="350"/>
      <c r="N891" s="350"/>
      <c r="O891" s="350"/>
      <c r="P891" s="350"/>
      <c r="Q891" s="350"/>
      <c r="R891" s="350"/>
      <c r="S891" s="350"/>
      <c r="T891" s="350"/>
      <c r="U891" s="350"/>
      <c r="V891" s="350"/>
      <c r="W891" s="350"/>
      <c r="X891" s="350"/>
      <c r="Y891" s="350"/>
      <c r="Z891" s="350"/>
      <c r="AA891" s="350"/>
      <c r="AB891" s="350"/>
      <c r="AC891" s="350"/>
    </row>
    <row r="892">
      <c r="A892" s="350"/>
      <c r="B892" s="350"/>
      <c r="C892" s="350"/>
      <c r="D892" s="350"/>
      <c r="E892" s="350"/>
      <c r="F892" s="350"/>
      <c r="G892" s="350"/>
      <c r="H892" s="350"/>
      <c r="I892" s="350"/>
      <c r="J892" s="452"/>
      <c r="K892" s="350"/>
      <c r="L892" s="350"/>
      <c r="M892" s="350"/>
      <c r="N892" s="350"/>
      <c r="O892" s="350"/>
      <c r="P892" s="350"/>
      <c r="Q892" s="350"/>
      <c r="R892" s="350"/>
      <c r="S892" s="350"/>
      <c r="T892" s="350"/>
      <c r="U892" s="350"/>
      <c r="V892" s="350"/>
      <c r="W892" s="350"/>
      <c r="X892" s="350"/>
      <c r="Y892" s="350"/>
      <c r="Z892" s="350"/>
      <c r="AA892" s="350"/>
      <c r="AB892" s="350"/>
      <c r="AC892" s="350"/>
    </row>
    <row r="893">
      <c r="A893" s="350"/>
      <c r="B893" s="350"/>
      <c r="C893" s="350"/>
      <c r="D893" s="350"/>
      <c r="E893" s="350"/>
      <c r="F893" s="350"/>
      <c r="G893" s="350"/>
      <c r="H893" s="350"/>
      <c r="I893" s="350"/>
      <c r="J893" s="452"/>
      <c r="K893" s="350"/>
      <c r="L893" s="350"/>
      <c r="M893" s="350"/>
      <c r="N893" s="350"/>
      <c r="O893" s="350"/>
      <c r="P893" s="350"/>
      <c r="Q893" s="350"/>
      <c r="R893" s="350"/>
      <c r="S893" s="350"/>
      <c r="T893" s="350"/>
      <c r="U893" s="350"/>
      <c r="V893" s="350"/>
      <c r="W893" s="350"/>
      <c r="X893" s="350"/>
      <c r="Y893" s="350"/>
      <c r="Z893" s="350"/>
      <c r="AA893" s="350"/>
      <c r="AB893" s="350"/>
      <c r="AC893" s="350"/>
    </row>
    <row r="894">
      <c r="A894" s="350"/>
      <c r="B894" s="350"/>
      <c r="C894" s="350"/>
      <c r="D894" s="350"/>
      <c r="E894" s="350"/>
      <c r="F894" s="350"/>
      <c r="G894" s="350"/>
      <c r="H894" s="350"/>
      <c r="I894" s="350"/>
      <c r="J894" s="452"/>
      <c r="K894" s="350"/>
      <c r="L894" s="350"/>
      <c r="M894" s="350"/>
      <c r="N894" s="350"/>
      <c r="O894" s="350"/>
      <c r="P894" s="350"/>
      <c r="Q894" s="350"/>
      <c r="R894" s="350"/>
      <c r="S894" s="350"/>
      <c r="T894" s="350"/>
      <c r="U894" s="350"/>
      <c r="V894" s="350"/>
      <c r="W894" s="350"/>
      <c r="X894" s="350"/>
      <c r="Y894" s="350"/>
      <c r="Z894" s="350"/>
      <c r="AA894" s="350"/>
      <c r="AB894" s="350"/>
      <c r="AC894" s="350"/>
    </row>
    <row r="895">
      <c r="A895" s="350"/>
      <c r="B895" s="350"/>
      <c r="C895" s="350"/>
      <c r="D895" s="350"/>
      <c r="E895" s="350"/>
      <c r="F895" s="350"/>
      <c r="G895" s="350"/>
      <c r="H895" s="350"/>
      <c r="I895" s="350"/>
      <c r="J895" s="452"/>
      <c r="K895" s="350"/>
      <c r="L895" s="350"/>
      <c r="M895" s="350"/>
      <c r="N895" s="350"/>
      <c r="O895" s="350"/>
      <c r="P895" s="350"/>
      <c r="Q895" s="350"/>
      <c r="R895" s="350"/>
      <c r="S895" s="350"/>
      <c r="T895" s="350"/>
      <c r="U895" s="350"/>
      <c r="V895" s="350"/>
      <c r="W895" s="350"/>
      <c r="X895" s="350"/>
      <c r="Y895" s="350"/>
      <c r="Z895" s="350"/>
      <c r="AA895" s="350"/>
      <c r="AB895" s="350"/>
      <c r="AC895" s="350"/>
    </row>
    <row r="896">
      <c r="A896" s="350"/>
      <c r="B896" s="350"/>
      <c r="C896" s="350"/>
      <c r="D896" s="350"/>
      <c r="E896" s="350"/>
      <c r="F896" s="350"/>
      <c r="G896" s="350"/>
      <c r="H896" s="350"/>
      <c r="I896" s="350"/>
      <c r="J896" s="452"/>
      <c r="K896" s="350"/>
      <c r="L896" s="350"/>
      <c r="M896" s="350"/>
      <c r="N896" s="350"/>
      <c r="O896" s="350"/>
      <c r="P896" s="350"/>
      <c r="Q896" s="350"/>
      <c r="R896" s="350"/>
      <c r="S896" s="350"/>
      <c r="T896" s="350"/>
      <c r="U896" s="350"/>
      <c r="V896" s="350"/>
      <c r="W896" s="350"/>
      <c r="X896" s="350"/>
      <c r="Y896" s="350"/>
      <c r="Z896" s="350"/>
      <c r="AA896" s="350"/>
      <c r="AB896" s="350"/>
      <c r="AC896" s="350"/>
    </row>
    <row r="897">
      <c r="A897" s="350"/>
      <c r="B897" s="350"/>
      <c r="C897" s="350"/>
      <c r="D897" s="350"/>
      <c r="E897" s="350"/>
      <c r="F897" s="350"/>
      <c r="G897" s="350"/>
      <c r="H897" s="350"/>
      <c r="I897" s="350"/>
      <c r="J897" s="452"/>
      <c r="K897" s="350"/>
      <c r="L897" s="350"/>
      <c r="M897" s="350"/>
      <c r="N897" s="350"/>
      <c r="O897" s="350"/>
      <c r="P897" s="350"/>
      <c r="Q897" s="350"/>
      <c r="R897" s="350"/>
      <c r="S897" s="350"/>
      <c r="T897" s="350"/>
      <c r="U897" s="350"/>
      <c r="V897" s="350"/>
      <c r="W897" s="350"/>
      <c r="X897" s="350"/>
      <c r="Y897" s="350"/>
      <c r="Z897" s="350"/>
      <c r="AA897" s="350"/>
      <c r="AB897" s="350"/>
      <c r="AC897" s="350"/>
    </row>
    <row r="898">
      <c r="A898" s="350"/>
      <c r="B898" s="350"/>
      <c r="C898" s="350"/>
      <c r="D898" s="350"/>
      <c r="E898" s="350"/>
      <c r="F898" s="350"/>
      <c r="G898" s="350"/>
      <c r="H898" s="350"/>
      <c r="I898" s="350"/>
      <c r="J898" s="452"/>
      <c r="K898" s="350"/>
      <c r="L898" s="350"/>
      <c r="M898" s="350"/>
      <c r="N898" s="350"/>
      <c r="O898" s="350"/>
      <c r="P898" s="350"/>
      <c r="Q898" s="350"/>
      <c r="R898" s="350"/>
      <c r="S898" s="350"/>
      <c r="T898" s="350"/>
      <c r="U898" s="350"/>
      <c r="V898" s="350"/>
      <c r="W898" s="350"/>
      <c r="X898" s="350"/>
      <c r="Y898" s="350"/>
      <c r="Z898" s="350"/>
      <c r="AA898" s="350"/>
      <c r="AB898" s="350"/>
      <c r="AC898" s="350"/>
    </row>
    <row r="899">
      <c r="A899" s="350"/>
      <c r="B899" s="350"/>
      <c r="C899" s="350"/>
      <c r="D899" s="350"/>
      <c r="E899" s="350"/>
      <c r="F899" s="350"/>
      <c r="G899" s="350"/>
      <c r="H899" s="350"/>
      <c r="I899" s="350"/>
      <c r="J899" s="452"/>
      <c r="K899" s="350"/>
      <c r="L899" s="350"/>
      <c r="M899" s="350"/>
      <c r="N899" s="350"/>
      <c r="O899" s="350"/>
      <c r="P899" s="350"/>
      <c r="Q899" s="350"/>
      <c r="R899" s="350"/>
      <c r="S899" s="350"/>
      <c r="T899" s="350"/>
      <c r="U899" s="350"/>
      <c r="V899" s="350"/>
      <c r="W899" s="350"/>
      <c r="X899" s="350"/>
      <c r="Y899" s="350"/>
      <c r="Z899" s="350"/>
      <c r="AA899" s="350"/>
      <c r="AB899" s="350"/>
      <c r="AC899" s="350"/>
    </row>
    <row r="900">
      <c r="A900" s="350"/>
      <c r="B900" s="350"/>
      <c r="C900" s="350"/>
      <c r="D900" s="350"/>
      <c r="E900" s="350"/>
      <c r="F900" s="350"/>
      <c r="G900" s="350"/>
      <c r="H900" s="350"/>
      <c r="I900" s="350"/>
      <c r="J900" s="452"/>
      <c r="K900" s="350"/>
      <c r="L900" s="350"/>
      <c r="M900" s="350"/>
      <c r="N900" s="350"/>
      <c r="O900" s="350"/>
      <c r="P900" s="350"/>
      <c r="Q900" s="350"/>
      <c r="R900" s="350"/>
      <c r="S900" s="350"/>
      <c r="T900" s="350"/>
      <c r="U900" s="350"/>
      <c r="V900" s="350"/>
      <c r="W900" s="350"/>
      <c r="X900" s="350"/>
      <c r="Y900" s="350"/>
      <c r="Z900" s="350"/>
      <c r="AA900" s="350"/>
      <c r="AB900" s="350"/>
      <c r="AC900" s="350"/>
    </row>
    <row r="901">
      <c r="A901" s="350"/>
      <c r="B901" s="350"/>
      <c r="C901" s="350"/>
      <c r="D901" s="350"/>
      <c r="E901" s="350"/>
      <c r="F901" s="350"/>
      <c r="G901" s="350"/>
      <c r="H901" s="350"/>
      <c r="I901" s="350"/>
      <c r="J901" s="452"/>
      <c r="K901" s="350"/>
      <c r="L901" s="350"/>
      <c r="M901" s="350"/>
      <c r="N901" s="350"/>
      <c r="O901" s="350"/>
      <c r="P901" s="350"/>
      <c r="Q901" s="350"/>
      <c r="R901" s="350"/>
      <c r="S901" s="350"/>
      <c r="T901" s="350"/>
      <c r="U901" s="350"/>
      <c r="V901" s="350"/>
      <c r="W901" s="350"/>
      <c r="X901" s="350"/>
      <c r="Y901" s="350"/>
      <c r="Z901" s="350"/>
      <c r="AA901" s="350"/>
      <c r="AB901" s="350"/>
      <c r="AC901" s="350"/>
    </row>
    <row r="902">
      <c r="A902" s="350"/>
      <c r="B902" s="350"/>
      <c r="C902" s="350"/>
      <c r="D902" s="350"/>
      <c r="E902" s="350"/>
      <c r="F902" s="350"/>
      <c r="G902" s="350"/>
      <c r="H902" s="350"/>
      <c r="I902" s="350"/>
      <c r="J902" s="452"/>
      <c r="K902" s="350"/>
      <c r="L902" s="350"/>
      <c r="M902" s="350"/>
      <c r="N902" s="350"/>
      <c r="O902" s="350"/>
      <c r="P902" s="350"/>
      <c r="Q902" s="350"/>
      <c r="R902" s="350"/>
      <c r="S902" s="350"/>
      <c r="T902" s="350"/>
      <c r="U902" s="350"/>
      <c r="V902" s="350"/>
      <c r="W902" s="350"/>
      <c r="X902" s="350"/>
      <c r="Y902" s="350"/>
      <c r="Z902" s="350"/>
      <c r="AA902" s="350"/>
      <c r="AB902" s="350"/>
      <c r="AC902" s="350"/>
    </row>
    <row r="903">
      <c r="A903" s="350"/>
      <c r="B903" s="350"/>
      <c r="C903" s="350"/>
      <c r="D903" s="350"/>
      <c r="E903" s="350"/>
      <c r="F903" s="350"/>
      <c r="G903" s="350"/>
      <c r="H903" s="350"/>
      <c r="I903" s="350"/>
      <c r="J903" s="452"/>
      <c r="K903" s="350"/>
      <c r="L903" s="350"/>
      <c r="M903" s="350"/>
      <c r="N903" s="350"/>
      <c r="O903" s="350"/>
      <c r="P903" s="350"/>
      <c r="Q903" s="350"/>
      <c r="R903" s="350"/>
      <c r="S903" s="350"/>
      <c r="T903" s="350"/>
      <c r="U903" s="350"/>
      <c r="V903" s="350"/>
      <c r="W903" s="350"/>
      <c r="X903" s="350"/>
      <c r="Y903" s="350"/>
      <c r="Z903" s="350"/>
      <c r="AA903" s="350"/>
      <c r="AB903" s="350"/>
      <c r="AC903" s="350"/>
    </row>
    <row r="904">
      <c r="A904" s="350"/>
      <c r="B904" s="350"/>
      <c r="C904" s="350"/>
      <c r="D904" s="350"/>
      <c r="E904" s="350"/>
      <c r="F904" s="350"/>
      <c r="G904" s="350"/>
      <c r="H904" s="350"/>
      <c r="I904" s="350"/>
      <c r="J904" s="452"/>
      <c r="K904" s="350"/>
      <c r="L904" s="350"/>
      <c r="M904" s="350"/>
      <c r="N904" s="350"/>
      <c r="O904" s="350"/>
      <c r="P904" s="350"/>
      <c r="Q904" s="350"/>
      <c r="R904" s="350"/>
      <c r="S904" s="350"/>
      <c r="T904" s="350"/>
      <c r="U904" s="350"/>
      <c r="V904" s="350"/>
      <c r="W904" s="350"/>
      <c r="X904" s="350"/>
      <c r="Y904" s="350"/>
      <c r="Z904" s="350"/>
      <c r="AA904" s="350"/>
      <c r="AB904" s="350"/>
      <c r="AC904" s="350"/>
    </row>
    <row r="905">
      <c r="A905" s="350"/>
      <c r="B905" s="350"/>
      <c r="C905" s="350"/>
      <c r="D905" s="350"/>
      <c r="E905" s="350"/>
      <c r="F905" s="350"/>
      <c r="G905" s="350"/>
      <c r="H905" s="350"/>
      <c r="I905" s="350"/>
      <c r="J905" s="452"/>
      <c r="K905" s="350"/>
      <c r="L905" s="350"/>
      <c r="M905" s="350"/>
      <c r="N905" s="350"/>
      <c r="O905" s="350"/>
      <c r="P905" s="350"/>
      <c r="Q905" s="350"/>
      <c r="R905" s="350"/>
      <c r="S905" s="350"/>
      <c r="T905" s="350"/>
      <c r="U905" s="350"/>
      <c r="V905" s="350"/>
      <c r="W905" s="350"/>
      <c r="X905" s="350"/>
      <c r="Y905" s="350"/>
      <c r="Z905" s="350"/>
      <c r="AA905" s="350"/>
      <c r="AB905" s="350"/>
      <c r="AC905" s="350"/>
    </row>
    <row r="906">
      <c r="A906" s="350"/>
      <c r="B906" s="350"/>
      <c r="C906" s="350"/>
      <c r="D906" s="350"/>
      <c r="E906" s="350"/>
      <c r="F906" s="350"/>
      <c r="G906" s="350"/>
      <c r="H906" s="350"/>
      <c r="I906" s="350"/>
      <c r="J906" s="452"/>
      <c r="K906" s="350"/>
      <c r="L906" s="350"/>
      <c r="M906" s="350"/>
      <c r="N906" s="350"/>
      <c r="O906" s="350"/>
      <c r="P906" s="350"/>
      <c r="Q906" s="350"/>
      <c r="R906" s="350"/>
      <c r="S906" s="350"/>
      <c r="T906" s="350"/>
      <c r="U906" s="350"/>
      <c r="V906" s="350"/>
      <c r="W906" s="350"/>
      <c r="X906" s="350"/>
      <c r="Y906" s="350"/>
      <c r="Z906" s="350"/>
      <c r="AA906" s="350"/>
      <c r="AB906" s="350"/>
      <c r="AC906" s="350"/>
    </row>
    <row r="907">
      <c r="A907" s="350"/>
      <c r="B907" s="350"/>
      <c r="C907" s="350"/>
      <c r="D907" s="350"/>
      <c r="E907" s="350"/>
      <c r="F907" s="350"/>
      <c r="G907" s="350"/>
      <c r="H907" s="350"/>
      <c r="I907" s="350"/>
      <c r="J907" s="452"/>
      <c r="K907" s="350"/>
      <c r="L907" s="350"/>
      <c r="M907" s="350"/>
      <c r="N907" s="350"/>
      <c r="O907" s="350"/>
      <c r="P907" s="350"/>
      <c r="Q907" s="350"/>
      <c r="R907" s="350"/>
      <c r="S907" s="350"/>
      <c r="T907" s="350"/>
      <c r="U907" s="350"/>
      <c r="V907" s="350"/>
      <c r="W907" s="350"/>
      <c r="X907" s="350"/>
      <c r="Y907" s="350"/>
      <c r="Z907" s="350"/>
      <c r="AA907" s="350"/>
      <c r="AB907" s="350"/>
      <c r="AC907" s="350"/>
    </row>
    <row r="908">
      <c r="A908" s="350"/>
      <c r="B908" s="350"/>
      <c r="C908" s="350"/>
      <c r="D908" s="350"/>
      <c r="E908" s="350"/>
      <c r="F908" s="350"/>
      <c r="G908" s="350"/>
      <c r="H908" s="350"/>
      <c r="I908" s="350"/>
      <c r="J908" s="452"/>
      <c r="K908" s="350"/>
      <c r="L908" s="350"/>
      <c r="M908" s="350"/>
      <c r="N908" s="350"/>
      <c r="O908" s="350"/>
      <c r="P908" s="350"/>
      <c r="Q908" s="350"/>
      <c r="R908" s="350"/>
      <c r="S908" s="350"/>
      <c r="T908" s="350"/>
      <c r="U908" s="350"/>
      <c r="V908" s="350"/>
      <c r="W908" s="350"/>
      <c r="X908" s="350"/>
      <c r="Y908" s="350"/>
      <c r="Z908" s="350"/>
      <c r="AA908" s="350"/>
      <c r="AB908" s="350"/>
      <c r="AC908" s="350"/>
    </row>
    <row r="909">
      <c r="A909" s="350"/>
      <c r="B909" s="350"/>
      <c r="C909" s="350"/>
      <c r="D909" s="350"/>
      <c r="E909" s="350"/>
      <c r="F909" s="350"/>
      <c r="G909" s="350"/>
      <c r="H909" s="350"/>
      <c r="I909" s="350"/>
      <c r="J909" s="452"/>
      <c r="K909" s="350"/>
      <c r="L909" s="350"/>
      <c r="M909" s="350"/>
      <c r="N909" s="350"/>
      <c r="O909" s="350"/>
      <c r="P909" s="350"/>
      <c r="Q909" s="350"/>
      <c r="R909" s="350"/>
      <c r="S909" s="350"/>
      <c r="T909" s="350"/>
      <c r="U909" s="350"/>
      <c r="V909" s="350"/>
      <c r="W909" s="350"/>
      <c r="X909" s="350"/>
      <c r="Y909" s="350"/>
      <c r="Z909" s="350"/>
      <c r="AA909" s="350"/>
      <c r="AB909" s="350"/>
      <c r="AC909" s="350"/>
    </row>
    <row r="910">
      <c r="A910" s="350"/>
      <c r="B910" s="350"/>
      <c r="C910" s="350"/>
      <c r="D910" s="350"/>
      <c r="E910" s="350"/>
      <c r="F910" s="350"/>
      <c r="G910" s="350"/>
      <c r="H910" s="350"/>
      <c r="I910" s="350"/>
      <c r="J910" s="452"/>
      <c r="K910" s="350"/>
      <c r="L910" s="350"/>
      <c r="M910" s="350"/>
      <c r="N910" s="350"/>
      <c r="O910" s="350"/>
      <c r="P910" s="350"/>
      <c r="Q910" s="350"/>
      <c r="R910" s="350"/>
      <c r="S910" s="350"/>
      <c r="T910" s="350"/>
      <c r="U910" s="350"/>
      <c r="V910" s="350"/>
      <c r="W910" s="350"/>
      <c r="X910" s="350"/>
      <c r="Y910" s="350"/>
      <c r="Z910" s="350"/>
      <c r="AA910" s="350"/>
      <c r="AB910" s="350"/>
      <c r="AC910" s="350"/>
    </row>
    <row r="911">
      <c r="A911" s="350"/>
      <c r="B911" s="350"/>
      <c r="C911" s="350"/>
      <c r="D911" s="350"/>
      <c r="E911" s="350"/>
      <c r="F911" s="350"/>
      <c r="G911" s="350"/>
      <c r="H911" s="350"/>
      <c r="I911" s="350"/>
      <c r="J911" s="452"/>
      <c r="K911" s="350"/>
      <c r="L911" s="350"/>
      <c r="M911" s="350"/>
      <c r="N911" s="350"/>
      <c r="O911" s="350"/>
      <c r="P911" s="350"/>
      <c r="Q911" s="350"/>
      <c r="R911" s="350"/>
      <c r="S911" s="350"/>
      <c r="T911" s="350"/>
      <c r="U911" s="350"/>
      <c r="V911" s="350"/>
      <c r="W911" s="350"/>
      <c r="X911" s="350"/>
      <c r="Y911" s="350"/>
      <c r="Z911" s="350"/>
      <c r="AA911" s="350"/>
      <c r="AB911" s="350"/>
      <c r="AC911" s="350"/>
    </row>
    <row r="912">
      <c r="A912" s="350"/>
      <c r="B912" s="350"/>
      <c r="C912" s="350"/>
      <c r="D912" s="350"/>
      <c r="E912" s="350"/>
      <c r="F912" s="350"/>
      <c r="G912" s="350"/>
      <c r="H912" s="350"/>
      <c r="I912" s="350"/>
      <c r="J912" s="452"/>
      <c r="K912" s="350"/>
      <c r="L912" s="350"/>
      <c r="M912" s="350"/>
      <c r="N912" s="350"/>
      <c r="O912" s="350"/>
      <c r="P912" s="350"/>
      <c r="Q912" s="350"/>
      <c r="R912" s="350"/>
      <c r="S912" s="350"/>
      <c r="T912" s="350"/>
      <c r="U912" s="350"/>
      <c r="V912" s="350"/>
      <c r="W912" s="350"/>
      <c r="X912" s="350"/>
      <c r="Y912" s="350"/>
      <c r="Z912" s="350"/>
      <c r="AA912" s="350"/>
      <c r="AB912" s="350"/>
      <c r="AC912" s="350"/>
    </row>
    <row r="913">
      <c r="A913" s="350"/>
      <c r="B913" s="350"/>
      <c r="C913" s="350"/>
      <c r="D913" s="350"/>
      <c r="E913" s="350"/>
      <c r="F913" s="350"/>
      <c r="G913" s="350"/>
      <c r="H913" s="350"/>
      <c r="I913" s="350"/>
      <c r="J913" s="452"/>
      <c r="K913" s="350"/>
      <c r="L913" s="350"/>
      <c r="M913" s="350"/>
      <c r="N913" s="350"/>
      <c r="O913" s="350"/>
      <c r="P913" s="350"/>
      <c r="Q913" s="350"/>
      <c r="R913" s="350"/>
      <c r="S913" s="350"/>
      <c r="T913" s="350"/>
      <c r="U913" s="350"/>
      <c r="V913" s="350"/>
      <c r="W913" s="350"/>
      <c r="X913" s="350"/>
      <c r="Y913" s="350"/>
      <c r="Z913" s="350"/>
      <c r="AA913" s="350"/>
      <c r="AB913" s="350"/>
      <c r="AC913" s="350"/>
    </row>
    <row r="914">
      <c r="A914" s="350"/>
      <c r="B914" s="350"/>
      <c r="C914" s="350"/>
      <c r="D914" s="350"/>
      <c r="E914" s="350"/>
      <c r="F914" s="350"/>
      <c r="G914" s="350"/>
      <c r="H914" s="350"/>
      <c r="I914" s="350"/>
      <c r="J914" s="452"/>
      <c r="K914" s="350"/>
      <c r="L914" s="350"/>
      <c r="M914" s="350"/>
      <c r="N914" s="350"/>
      <c r="O914" s="350"/>
      <c r="P914" s="350"/>
      <c r="Q914" s="350"/>
      <c r="R914" s="350"/>
      <c r="S914" s="350"/>
      <c r="T914" s="350"/>
      <c r="U914" s="350"/>
      <c r="V914" s="350"/>
      <c r="W914" s="350"/>
      <c r="X914" s="350"/>
      <c r="Y914" s="350"/>
      <c r="Z914" s="350"/>
      <c r="AA914" s="350"/>
      <c r="AB914" s="350"/>
      <c r="AC914" s="350"/>
    </row>
    <row r="915">
      <c r="A915" s="350"/>
      <c r="B915" s="350"/>
      <c r="C915" s="350"/>
      <c r="D915" s="350"/>
      <c r="E915" s="350"/>
      <c r="F915" s="350"/>
      <c r="G915" s="350"/>
      <c r="H915" s="350"/>
      <c r="I915" s="350"/>
      <c r="J915" s="452"/>
      <c r="K915" s="350"/>
      <c r="L915" s="350"/>
      <c r="M915" s="350"/>
      <c r="N915" s="350"/>
      <c r="O915" s="350"/>
      <c r="P915" s="350"/>
      <c r="Q915" s="350"/>
      <c r="R915" s="350"/>
      <c r="S915" s="350"/>
      <c r="T915" s="350"/>
      <c r="U915" s="350"/>
      <c r="V915" s="350"/>
      <c r="W915" s="350"/>
      <c r="X915" s="350"/>
      <c r="Y915" s="350"/>
      <c r="Z915" s="350"/>
      <c r="AA915" s="350"/>
      <c r="AB915" s="350"/>
      <c r="AC915" s="350"/>
    </row>
    <row r="916">
      <c r="A916" s="350"/>
      <c r="B916" s="350"/>
      <c r="C916" s="350"/>
      <c r="D916" s="350"/>
      <c r="E916" s="350"/>
      <c r="F916" s="350"/>
      <c r="G916" s="350"/>
      <c r="H916" s="350"/>
      <c r="I916" s="350"/>
      <c r="J916" s="452"/>
      <c r="K916" s="350"/>
      <c r="L916" s="350"/>
      <c r="M916" s="350"/>
      <c r="N916" s="350"/>
      <c r="O916" s="350"/>
      <c r="P916" s="350"/>
      <c r="Q916" s="350"/>
      <c r="R916" s="350"/>
      <c r="S916" s="350"/>
      <c r="T916" s="350"/>
      <c r="U916" s="350"/>
      <c r="V916" s="350"/>
      <c r="W916" s="350"/>
      <c r="X916" s="350"/>
      <c r="Y916" s="350"/>
      <c r="Z916" s="350"/>
      <c r="AA916" s="350"/>
      <c r="AB916" s="350"/>
      <c r="AC916" s="350"/>
    </row>
    <row r="917">
      <c r="A917" s="350"/>
      <c r="B917" s="350"/>
      <c r="C917" s="350"/>
      <c r="D917" s="350"/>
      <c r="E917" s="350"/>
      <c r="F917" s="350"/>
      <c r="G917" s="350"/>
      <c r="H917" s="350"/>
      <c r="I917" s="350"/>
      <c r="J917" s="452"/>
      <c r="K917" s="350"/>
      <c r="L917" s="350"/>
      <c r="M917" s="350"/>
      <c r="N917" s="350"/>
      <c r="O917" s="350"/>
      <c r="P917" s="350"/>
      <c r="Q917" s="350"/>
      <c r="R917" s="350"/>
      <c r="S917" s="350"/>
      <c r="T917" s="350"/>
      <c r="U917" s="350"/>
      <c r="V917" s="350"/>
      <c r="W917" s="350"/>
      <c r="X917" s="350"/>
      <c r="Y917" s="350"/>
      <c r="Z917" s="350"/>
      <c r="AA917" s="350"/>
      <c r="AB917" s="350"/>
      <c r="AC917" s="350"/>
    </row>
    <row r="918">
      <c r="A918" s="350"/>
      <c r="B918" s="350"/>
      <c r="C918" s="350"/>
      <c r="D918" s="350"/>
      <c r="E918" s="350"/>
      <c r="F918" s="350"/>
      <c r="G918" s="350"/>
      <c r="H918" s="350"/>
      <c r="I918" s="350"/>
      <c r="J918" s="452"/>
      <c r="K918" s="350"/>
      <c r="L918" s="350"/>
      <c r="M918" s="350"/>
      <c r="N918" s="350"/>
      <c r="O918" s="350"/>
      <c r="P918" s="350"/>
      <c r="Q918" s="350"/>
      <c r="R918" s="350"/>
      <c r="S918" s="350"/>
      <c r="T918" s="350"/>
      <c r="U918" s="350"/>
      <c r="V918" s="350"/>
      <c r="W918" s="350"/>
      <c r="X918" s="350"/>
      <c r="Y918" s="350"/>
      <c r="Z918" s="350"/>
      <c r="AA918" s="350"/>
      <c r="AB918" s="350"/>
      <c r="AC918" s="350"/>
    </row>
    <row r="919">
      <c r="A919" s="350"/>
      <c r="B919" s="350"/>
      <c r="C919" s="350"/>
      <c r="D919" s="350"/>
      <c r="E919" s="350"/>
      <c r="F919" s="350"/>
      <c r="G919" s="350"/>
      <c r="H919" s="350"/>
      <c r="I919" s="350"/>
      <c r="J919" s="452"/>
      <c r="K919" s="350"/>
      <c r="L919" s="350"/>
      <c r="M919" s="350"/>
      <c r="N919" s="350"/>
      <c r="O919" s="350"/>
      <c r="P919" s="350"/>
      <c r="Q919" s="350"/>
      <c r="R919" s="350"/>
      <c r="S919" s="350"/>
      <c r="T919" s="350"/>
      <c r="U919" s="350"/>
      <c r="V919" s="350"/>
      <c r="W919" s="350"/>
      <c r="X919" s="350"/>
      <c r="Y919" s="350"/>
      <c r="Z919" s="350"/>
      <c r="AA919" s="350"/>
      <c r="AB919" s="350"/>
      <c r="AC919" s="350"/>
    </row>
    <row r="920">
      <c r="A920" s="350"/>
      <c r="B920" s="350"/>
      <c r="C920" s="350"/>
      <c r="D920" s="350"/>
      <c r="E920" s="350"/>
      <c r="F920" s="350"/>
      <c r="G920" s="350"/>
      <c r="H920" s="350"/>
      <c r="I920" s="350"/>
      <c r="J920" s="452"/>
      <c r="K920" s="350"/>
      <c r="L920" s="350"/>
      <c r="M920" s="350"/>
      <c r="N920" s="350"/>
      <c r="O920" s="350"/>
      <c r="P920" s="350"/>
      <c r="Q920" s="350"/>
      <c r="R920" s="350"/>
      <c r="S920" s="350"/>
      <c r="T920" s="350"/>
      <c r="U920" s="350"/>
      <c r="V920" s="350"/>
      <c r="W920" s="350"/>
      <c r="X920" s="350"/>
      <c r="Y920" s="350"/>
      <c r="Z920" s="350"/>
      <c r="AA920" s="350"/>
      <c r="AB920" s="350"/>
      <c r="AC920" s="350"/>
    </row>
    <row r="921">
      <c r="A921" s="350"/>
      <c r="B921" s="350"/>
      <c r="C921" s="350"/>
      <c r="D921" s="350"/>
      <c r="E921" s="350"/>
      <c r="F921" s="350"/>
      <c r="G921" s="350"/>
      <c r="H921" s="350"/>
      <c r="I921" s="350"/>
      <c r="J921" s="452"/>
      <c r="K921" s="350"/>
      <c r="L921" s="350"/>
      <c r="M921" s="350"/>
      <c r="N921" s="350"/>
      <c r="O921" s="350"/>
      <c r="P921" s="350"/>
      <c r="Q921" s="350"/>
      <c r="R921" s="350"/>
      <c r="S921" s="350"/>
      <c r="T921" s="350"/>
      <c r="U921" s="350"/>
      <c r="V921" s="350"/>
      <c r="W921" s="350"/>
      <c r="X921" s="350"/>
      <c r="Y921" s="350"/>
      <c r="Z921" s="350"/>
      <c r="AA921" s="350"/>
      <c r="AB921" s="350"/>
      <c r="AC921" s="350"/>
    </row>
    <row r="922">
      <c r="A922" s="350"/>
      <c r="B922" s="350"/>
      <c r="C922" s="350"/>
      <c r="D922" s="350"/>
      <c r="E922" s="350"/>
      <c r="F922" s="350"/>
      <c r="G922" s="350"/>
      <c r="H922" s="350"/>
      <c r="I922" s="350"/>
      <c r="J922" s="452"/>
      <c r="K922" s="350"/>
      <c r="L922" s="350"/>
      <c r="M922" s="350"/>
      <c r="N922" s="350"/>
      <c r="O922" s="350"/>
      <c r="P922" s="350"/>
      <c r="Q922" s="350"/>
      <c r="R922" s="350"/>
      <c r="S922" s="350"/>
      <c r="T922" s="350"/>
      <c r="U922" s="350"/>
      <c r="V922" s="350"/>
      <c r="W922" s="350"/>
      <c r="X922" s="350"/>
      <c r="Y922" s="350"/>
      <c r="Z922" s="350"/>
      <c r="AA922" s="350"/>
      <c r="AB922" s="350"/>
      <c r="AC922" s="350"/>
    </row>
    <row r="923">
      <c r="A923" s="350"/>
      <c r="B923" s="350"/>
      <c r="C923" s="350"/>
      <c r="D923" s="350"/>
      <c r="E923" s="350"/>
      <c r="F923" s="350"/>
      <c r="G923" s="350"/>
      <c r="H923" s="350"/>
      <c r="I923" s="350"/>
      <c r="J923" s="452"/>
      <c r="K923" s="350"/>
      <c r="L923" s="350"/>
      <c r="M923" s="350"/>
      <c r="N923" s="350"/>
      <c r="O923" s="350"/>
      <c r="P923" s="350"/>
      <c r="Q923" s="350"/>
      <c r="R923" s="350"/>
      <c r="S923" s="350"/>
      <c r="T923" s="350"/>
      <c r="U923" s="350"/>
      <c r="V923" s="350"/>
      <c r="W923" s="350"/>
      <c r="X923" s="350"/>
      <c r="Y923" s="350"/>
      <c r="Z923" s="350"/>
      <c r="AA923" s="350"/>
      <c r="AB923" s="350"/>
      <c r="AC923" s="350"/>
    </row>
    <row r="924">
      <c r="A924" s="350"/>
      <c r="B924" s="350"/>
      <c r="C924" s="350"/>
      <c r="D924" s="350"/>
      <c r="E924" s="350"/>
      <c r="F924" s="350"/>
      <c r="G924" s="350"/>
      <c r="H924" s="350"/>
      <c r="I924" s="350"/>
      <c r="J924" s="452"/>
      <c r="K924" s="350"/>
      <c r="L924" s="350"/>
      <c r="M924" s="350"/>
      <c r="N924" s="350"/>
      <c r="O924" s="350"/>
      <c r="P924" s="350"/>
      <c r="Q924" s="350"/>
      <c r="R924" s="350"/>
      <c r="S924" s="350"/>
      <c r="T924" s="350"/>
      <c r="U924" s="350"/>
      <c r="V924" s="350"/>
      <c r="W924" s="350"/>
      <c r="X924" s="350"/>
      <c r="Y924" s="350"/>
      <c r="Z924" s="350"/>
      <c r="AA924" s="350"/>
      <c r="AB924" s="350"/>
      <c r="AC924" s="350"/>
    </row>
    <row r="925">
      <c r="A925" s="350"/>
      <c r="B925" s="350"/>
      <c r="C925" s="350"/>
      <c r="D925" s="350"/>
      <c r="E925" s="350"/>
      <c r="F925" s="350"/>
      <c r="G925" s="350"/>
      <c r="H925" s="350"/>
      <c r="I925" s="350"/>
      <c r="J925" s="452"/>
      <c r="K925" s="350"/>
      <c r="L925" s="350"/>
      <c r="M925" s="350"/>
      <c r="N925" s="350"/>
      <c r="O925" s="350"/>
      <c r="P925" s="350"/>
      <c r="Q925" s="350"/>
      <c r="R925" s="350"/>
      <c r="S925" s="350"/>
      <c r="T925" s="350"/>
      <c r="U925" s="350"/>
      <c r="V925" s="350"/>
      <c r="W925" s="350"/>
      <c r="X925" s="350"/>
      <c r="Y925" s="350"/>
      <c r="Z925" s="350"/>
      <c r="AA925" s="350"/>
      <c r="AB925" s="350"/>
      <c r="AC925" s="350"/>
    </row>
    <row r="926">
      <c r="A926" s="350"/>
      <c r="B926" s="350"/>
      <c r="C926" s="350"/>
      <c r="D926" s="350"/>
      <c r="E926" s="350"/>
      <c r="F926" s="350"/>
      <c r="G926" s="350"/>
      <c r="H926" s="350"/>
      <c r="I926" s="350"/>
      <c r="J926" s="452"/>
      <c r="K926" s="350"/>
      <c r="L926" s="350"/>
      <c r="M926" s="350"/>
      <c r="N926" s="350"/>
      <c r="O926" s="350"/>
      <c r="P926" s="350"/>
      <c r="Q926" s="350"/>
      <c r="R926" s="350"/>
      <c r="S926" s="350"/>
      <c r="T926" s="350"/>
      <c r="U926" s="350"/>
      <c r="V926" s="350"/>
      <c r="W926" s="350"/>
      <c r="X926" s="350"/>
      <c r="Y926" s="350"/>
      <c r="Z926" s="350"/>
      <c r="AA926" s="350"/>
      <c r="AB926" s="350"/>
      <c r="AC926" s="350"/>
    </row>
    <row r="927">
      <c r="A927" s="350"/>
      <c r="B927" s="350"/>
      <c r="C927" s="350"/>
      <c r="D927" s="350"/>
      <c r="E927" s="350"/>
      <c r="F927" s="350"/>
      <c r="G927" s="350"/>
      <c r="H927" s="350"/>
      <c r="I927" s="350"/>
      <c r="J927" s="452"/>
      <c r="K927" s="350"/>
      <c r="L927" s="350"/>
      <c r="M927" s="350"/>
      <c r="N927" s="350"/>
      <c r="O927" s="350"/>
      <c r="P927" s="350"/>
      <c r="Q927" s="350"/>
      <c r="R927" s="350"/>
      <c r="S927" s="350"/>
      <c r="T927" s="350"/>
      <c r="U927" s="350"/>
      <c r="V927" s="350"/>
      <c r="W927" s="350"/>
      <c r="X927" s="350"/>
      <c r="Y927" s="350"/>
      <c r="Z927" s="350"/>
      <c r="AA927" s="350"/>
      <c r="AB927" s="350"/>
      <c r="AC927" s="350"/>
    </row>
    <row r="928">
      <c r="A928" s="350"/>
      <c r="B928" s="350"/>
      <c r="C928" s="350"/>
      <c r="D928" s="350"/>
      <c r="E928" s="350"/>
      <c r="F928" s="350"/>
      <c r="G928" s="350"/>
      <c r="H928" s="350"/>
      <c r="I928" s="350"/>
      <c r="J928" s="452"/>
      <c r="K928" s="350"/>
      <c r="L928" s="350"/>
      <c r="M928" s="350"/>
      <c r="N928" s="350"/>
      <c r="O928" s="350"/>
      <c r="P928" s="350"/>
      <c r="Q928" s="350"/>
      <c r="R928" s="350"/>
      <c r="S928" s="350"/>
      <c r="T928" s="350"/>
      <c r="U928" s="350"/>
      <c r="V928" s="350"/>
      <c r="W928" s="350"/>
      <c r="X928" s="350"/>
      <c r="Y928" s="350"/>
      <c r="Z928" s="350"/>
      <c r="AA928" s="350"/>
      <c r="AB928" s="350"/>
      <c r="AC928" s="350"/>
    </row>
    <row r="929">
      <c r="A929" s="350"/>
      <c r="B929" s="350"/>
      <c r="C929" s="350"/>
      <c r="D929" s="350"/>
      <c r="E929" s="350"/>
      <c r="F929" s="350"/>
      <c r="G929" s="350"/>
      <c r="H929" s="350"/>
      <c r="I929" s="350"/>
      <c r="J929" s="452"/>
      <c r="K929" s="350"/>
      <c r="L929" s="350"/>
      <c r="M929" s="350"/>
      <c r="N929" s="350"/>
      <c r="O929" s="350"/>
      <c r="P929" s="350"/>
      <c r="Q929" s="350"/>
      <c r="R929" s="350"/>
      <c r="S929" s="350"/>
      <c r="T929" s="350"/>
      <c r="U929" s="350"/>
      <c r="V929" s="350"/>
      <c r="W929" s="350"/>
      <c r="X929" s="350"/>
      <c r="Y929" s="350"/>
      <c r="Z929" s="350"/>
      <c r="AA929" s="350"/>
      <c r="AB929" s="350"/>
      <c r="AC929" s="350"/>
    </row>
    <row r="930">
      <c r="A930" s="350"/>
      <c r="B930" s="350"/>
      <c r="C930" s="350"/>
      <c r="D930" s="350"/>
      <c r="E930" s="350"/>
      <c r="F930" s="350"/>
      <c r="G930" s="350"/>
      <c r="H930" s="350"/>
      <c r="I930" s="350"/>
      <c r="J930" s="452"/>
      <c r="K930" s="350"/>
      <c r="L930" s="350"/>
      <c r="M930" s="350"/>
      <c r="N930" s="350"/>
      <c r="O930" s="350"/>
      <c r="P930" s="350"/>
      <c r="Q930" s="350"/>
      <c r="R930" s="350"/>
      <c r="S930" s="350"/>
      <c r="T930" s="350"/>
      <c r="U930" s="350"/>
      <c r="V930" s="350"/>
      <c r="W930" s="350"/>
      <c r="X930" s="350"/>
      <c r="Y930" s="350"/>
      <c r="Z930" s="350"/>
      <c r="AA930" s="350"/>
      <c r="AB930" s="350"/>
      <c r="AC930" s="350"/>
    </row>
    <row r="931">
      <c r="A931" s="350"/>
      <c r="B931" s="350"/>
      <c r="C931" s="350"/>
      <c r="D931" s="350"/>
      <c r="E931" s="350"/>
      <c r="F931" s="350"/>
      <c r="G931" s="350"/>
      <c r="H931" s="350"/>
      <c r="I931" s="350"/>
      <c r="J931" s="452"/>
      <c r="K931" s="350"/>
      <c r="L931" s="350"/>
      <c r="M931" s="350"/>
      <c r="N931" s="350"/>
      <c r="O931" s="350"/>
      <c r="P931" s="350"/>
      <c r="Q931" s="350"/>
      <c r="R931" s="350"/>
      <c r="S931" s="350"/>
      <c r="T931" s="350"/>
      <c r="U931" s="350"/>
      <c r="V931" s="350"/>
      <c r="W931" s="350"/>
      <c r="X931" s="350"/>
      <c r="Y931" s="350"/>
      <c r="Z931" s="350"/>
      <c r="AA931" s="350"/>
      <c r="AB931" s="350"/>
      <c r="AC931" s="350"/>
    </row>
    <row r="932">
      <c r="A932" s="350"/>
      <c r="B932" s="350"/>
      <c r="C932" s="350"/>
      <c r="D932" s="350"/>
      <c r="E932" s="350"/>
      <c r="F932" s="350"/>
      <c r="G932" s="350"/>
      <c r="H932" s="350"/>
      <c r="I932" s="350"/>
      <c r="J932" s="452"/>
      <c r="K932" s="350"/>
      <c r="L932" s="350"/>
      <c r="M932" s="350"/>
      <c r="N932" s="350"/>
      <c r="O932" s="350"/>
      <c r="P932" s="350"/>
      <c r="Q932" s="350"/>
      <c r="R932" s="350"/>
      <c r="S932" s="350"/>
      <c r="T932" s="350"/>
      <c r="U932" s="350"/>
      <c r="V932" s="350"/>
      <c r="W932" s="350"/>
      <c r="X932" s="350"/>
      <c r="Y932" s="350"/>
      <c r="Z932" s="350"/>
      <c r="AA932" s="350"/>
      <c r="AB932" s="350"/>
      <c r="AC932" s="350"/>
    </row>
    <row r="933">
      <c r="A933" s="350"/>
      <c r="B933" s="350"/>
      <c r="C933" s="350"/>
      <c r="D933" s="350"/>
      <c r="E933" s="350"/>
      <c r="F933" s="350"/>
      <c r="G933" s="350"/>
      <c r="H933" s="350"/>
      <c r="I933" s="350"/>
      <c r="J933" s="452"/>
      <c r="K933" s="350"/>
      <c r="L933" s="350"/>
      <c r="M933" s="350"/>
      <c r="N933" s="350"/>
      <c r="O933" s="350"/>
      <c r="P933" s="350"/>
      <c r="Q933" s="350"/>
      <c r="R933" s="350"/>
      <c r="S933" s="350"/>
      <c r="T933" s="350"/>
      <c r="U933" s="350"/>
      <c r="V933" s="350"/>
      <c r="W933" s="350"/>
      <c r="X933" s="350"/>
      <c r="Y933" s="350"/>
      <c r="Z933" s="350"/>
      <c r="AA933" s="350"/>
      <c r="AB933" s="350"/>
      <c r="AC933" s="350"/>
    </row>
    <row r="934">
      <c r="A934" s="350"/>
      <c r="B934" s="350"/>
      <c r="C934" s="350"/>
      <c r="D934" s="350"/>
      <c r="E934" s="350"/>
      <c r="F934" s="350"/>
      <c r="G934" s="350"/>
      <c r="H934" s="350"/>
      <c r="I934" s="350"/>
      <c r="J934" s="452"/>
      <c r="K934" s="350"/>
      <c r="L934" s="350"/>
      <c r="M934" s="350"/>
      <c r="N934" s="350"/>
      <c r="O934" s="350"/>
      <c r="P934" s="350"/>
      <c r="Q934" s="350"/>
      <c r="R934" s="350"/>
      <c r="S934" s="350"/>
      <c r="T934" s="350"/>
      <c r="U934" s="350"/>
      <c r="V934" s="350"/>
      <c r="W934" s="350"/>
      <c r="X934" s="350"/>
      <c r="Y934" s="350"/>
      <c r="Z934" s="350"/>
      <c r="AA934" s="350"/>
      <c r="AB934" s="350"/>
      <c r="AC934" s="350"/>
    </row>
    <row r="935">
      <c r="A935" s="350"/>
      <c r="B935" s="350"/>
      <c r="C935" s="350"/>
      <c r="D935" s="350"/>
      <c r="E935" s="350"/>
      <c r="F935" s="350"/>
      <c r="G935" s="350"/>
      <c r="H935" s="350"/>
      <c r="I935" s="350"/>
      <c r="J935" s="452"/>
      <c r="K935" s="350"/>
      <c r="L935" s="350"/>
      <c r="M935" s="350"/>
      <c r="N935" s="350"/>
      <c r="O935" s="350"/>
      <c r="P935" s="350"/>
      <c r="Q935" s="350"/>
      <c r="R935" s="350"/>
      <c r="S935" s="350"/>
      <c r="T935" s="350"/>
      <c r="U935" s="350"/>
      <c r="V935" s="350"/>
      <c r="W935" s="350"/>
      <c r="X935" s="350"/>
      <c r="Y935" s="350"/>
      <c r="Z935" s="350"/>
      <c r="AA935" s="350"/>
      <c r="AB935" s="350"/>
      <c r="AC935" s="350"/>
    </row>
    <row r="936">
      <c r="A936" s="350"/>
      <c r="B936" s="350"/>
      <c r="C936" s="350"/>
      <c r="D936" s="350"/>
      <c r="E936" s="350"/>
      <c r="F936" s="350"/>
      <c r="G936" s="350"/>
      <c r="H936" s="350"/>
      <c r="I936" s="350"/>
      <c r="J936" s="452"/>
      <c r="K936" s="350"/>
      <c r="L936" s="350"/>
      <c r="M936" s="350"/>
      <c r="N936" s="350"/>
      <c r="O936" s="350"/>
      <c r="P936" s="350"/>
      <c r="Q936" s="350"/>
      <c r="R936" s="350"/>
      <c r="S936" s="350"/>
      <c r="T936" s="350"/>
      <c r="U936" s="350"/>
      <c r="V936" s="350"/>
      <c r="W936" s="350"/>
      <c r="X936" s="350"/>
      <c r="Y936" s="350"/>
      <c r="Z936" s="350"/>
      <c r="AA936" s="350"/>
      <c r="AB936" s="350"/>
      <c r="AC936" s="350"/>
    </row>
    <row r="937">
      <c r="A937" s="350"/>
      <c r="B937" s="350"/>
      <c r="C937" s="350"/>
      <c r="D937" s="350"/>
      <c r="E937" s="350"/>
      <c r="F937" s="350"/>
      <c r="G937" s="350"/>
      <c r="H937" s="350"/>
      <c r="I937" s="350"/>
      <c r="J937" s="452"/>
      <c r="K937" s="350"/>
      <c r="L937" s="350"/>
      <c r="M937" s="350"/>
      <c r="N937" s="350"/>
      <c r="O937" s="350"/>
      <c r="P937" s="350"/>
      <c r="Q937" s="350"/>
      <c r="R937" s="350"/>
      <c r="S937" s="350"/>
      <c r="T937" s="350"/>
      <c r="U937" s="350"/>
      <c r="V937" s="350"/>
      <c r="W937" s="350"/>
      <c r="X937" s="350"/>
      <c r="Y937" s="350"/>
      <c r="Z937" s="350"/>
      <c r="AA937" s="350"/>
      <c r="AB937" s="350"/>
      <c r="AC937" s="350"/>
    </row>
    <row r="938">
      <c r="A938" s="350"/>
      <c r="B938" s="350"/>
      <c r="C938" s="350"/>
      <c r="D938" s="350"/>
      <c r="E938" s="350"/>
      <c r="F938" s="350"/>
      <c r="G938" s="350"/>
      <c r="H938" s="350"/>
      <c r="I938" s="350"/>
      <c r="J938" s="452"/>
      <c r="K938" s="350"/>
      <c r="L938" s="350"/>
      <c r="M938" s="350"/>
      <c r="N938" s="350"/>
      <c r="O938" s="350"/>
      <c r="P938" s="350"/>
      <c r="Q938" s="350"/>
      <c r="R938" s="350"/>
      <c r="S938" s="350"/>
      <c r="T938" s="350"/>
      <c r="U938" s="350"/>
      <c r="V938" s="350"/>
      <c r="W938" s="350"/>
      <c r="X938" s="350"/>
      <c r="Y938" s="350"/>
      <c r="Z938" s="350"/>
      <c r="AA938" s="350"/>
      <c r="AB938" s="350"/>
      <c r="AC938" s="350"/>
    </row>
    <row r="939">
      <c r="A939" s="350"/>
      <c r="B939" s="350"/>
      <c r="C939" s="350"/>
      <c r="D939" s="350"/>
      <c r="E939" s="350"/>
      <c r="F939" s="350"/>
      <c r="G939" s="350"/>
      <c r="H939" s="350"/>
      <c r="I939" s="350"/>
      <c r="J939" s="452"/>
      <c r="K939" s="350"/>
      <c r="L939" s="350"/>
      <c r="M939" s="350"/>
      <c r="N939" s="350"/>
      <c r="O939" s="350"/>
      <c r="P939" s="350"/>
      <c r="Q939" s="350"/>
      <c r="R939" s="350"/>
      <c r="S939" s="350"/>
      <c r="T939" s="350"/>
      <c r="U939" s="350"/>
      <c r="V939" s="350"/>
      <c r="W939" s="350"/>
      <c r="X939" s="350"/>
      <c r="Y939" s="350"/>
      <c r="Z939" s="350"/>
      <c r="AA939" s="350"/>
      <c r="AB939" s="350"/>
      <c r="AC939" s="350"/>
    </row>
    <row r="940">
      <c r="A940" s="350"/>
      <c r="B940" s="350"/>
      <c r="C940" s="350"/>
      <c r="D940" s="350"/>
      <c r="E940" s="350"/>
      <c r="F940" s="350"/>
      <c r="G940" s="350"/>
      <c r="H940" s="350"/>
      <c r="I940" s="350"/>
      <c r="J940" s="452"/>
      <c r="K940" s="350"/>
      <c r="L940" s="350"/>
      <c r="M940" s="350"/>
      <c r="N940" s="350"/>
      <c r="O940" s="350"/>
      <c r="P940" s="350"/>
      <c r="Q940" s="350"/>
      <c r="R940" s="350"/>
      <c r="S940" s="350"/>
      <c r="T940" s="350"/>
      <c r="U940" s="350"/>
      <c r="V940" s="350"/>
      <c r="W940" s="350"/>
      <c r="X940" s="350"/>
      <c r="Y940" s="350"/>
      <c r="Z940" s="350"/>
      <c r="AA940" s="350"/>
      <c r="AB940" s="350"/>
      <c r="AC940" s="350"/>
    </row>
    <row r="941">
      <c r="A941" s="350"/>
      <c r="B941" s="350"/>
      <c r="C941" s="350"/>
      <c r="D941" s="350"/>
      <c r="E941" s="350"/>
      <c r="F941" s="350"/>
      <c r="G941" s="350"/>
      <c r="H941" s="350"/>
      <c r="I941" s="350"/>
      <c r="J941" s="452"/>
      <c r="K941" s="350"/>
      <c r="L941" s="350"/>
      <c r="M941" s="350"/>
      <c r="N941" s="350"/>
      <c r="O941" s="350"/>
      <c r="P941" s="350"/>
      <c r="Q941" s="350"/>
      <c r="R941" s="350"/>
      <c r="S941" s="350"/>
      <c r="T941" s="350"/>
      <c r="U941" s="350"/>
      <c r="V941" s="350"/>
      <c r="W941" s="350"/>
      <c r="X941" s="350"/>
      <c r="Y941" s="350"/>
      <c r="Z941" s="350"/>
      <c r="AA941" s="350"/>
      <c r="AB941" s="350"/>
      <c r="AC941" s="350"/>
    </row>
    <row r="942">
      <c r="A942" s="350"/>
      <c r="B942" s="350"/>
      <c r="C942" s="350"/>
      <c r="D942" s="350"/>
      <c r="E942" s="350"/>
      <c r="F942" s="350"/>
      <c r="G942" s="350"/>
      <c r="H942" s="350"/>
      <c r="I942" s="350"/>
      <c r="J942" s="452"/>
      <c r="K942" s="350"/>
      <c r="L942" s="350"/>
      <c r="M942" s="350"/>
      <c r="N942" s="350"/>
      <c r="O942" s="350"/>
      <c r="P942" s="350"/>
      <c r="Q942" s="350"/>
      <c r="R942" s="350"/>
      <c r="S942" s="350"/>
      <c r="T942" s="350"/>
      <c r="U942" s="350"/>
      <c r="V942" s="350"/>
      <c r="W942" s="350"/>
      <c r="X942" s="350"/>
      <c r="Y942" s="350"/>
      <c r="Z942" s="350"/>
      <c r="AA942" s="350"/>
      <c r="AB942" s="350"/>
      <c r="AC942" s="350"/>
    </row>
    <row r="943">
      <c r="A943" s="350"/>
      <c r="B943" s="350"/>
      <c r="C943" s="350"/>
      <c r="D943" s="350"/>
      <c r="E943" s="350"/>
      <c r="F943" s="350"/>
      <c r="G943" s="350"/>
      <c r="H943" s="350"/>
      <c r="I943" s="350"/>
      <c r="J943" s="452"/>
      <c r="K943" s="350"/>
      <c r="L943" s="350"/>
      <c r="M943" s="350"/>
      <c r="N943" s="350"/>
      <c r="O943" s="350"/>
      <c r="P943" s="350"/>
      <c r="Q943" s="350"/>
      <c r="R943" s="350"/>
      <c r="S943" s="350"/>
      <c r="T943" s="350"/>
      <c r="U943" s="350"/>
      <c r="V943" s="350"/>
      <c r="W943" s="350"/>
      <c r="X943" s="350"/>
      <c r="Y943" s="350"/>
      <c r="Z943" s="350"/>
      <c r="AA943" s="350"/>
      <c r="AB943" s="350"/>
      <c r="AC943" s="350"/>
    </row>
    <row r="944">
      <c r="A944" s="350"/>
      <c r="B944" s="350"/>
      <c r="C944" s="350"/>
      <c r="D944" s="350"/>
      <c r="E944" s="350"/>
      <c r="F944" s="350"/>
      <c r="G944" s="350"/>
      <c r="H944" s="350"/>
      <c r="I944" s="350"/>
      <c r="J944" s="452"/>
      <c r="K944" s="350"/>
      <c r="L944" s="350"/>
      <c r="M944" s="350"/>
      <c r="N944" s="350"/>
      <c r="O944" s="350"/>
      <c r="P944" s="350"/>
      <c r="Q944" s="350"/>
      <c r="R944" s="350"/>
      <c r="S944" s="350"/>
      <c r="T944" s="350"/>
      <c r="U944" s="350"/>
      <c r="V944" s="350"/>
      <c r="W944" s="350"/>
      <c r="X944" s="350"/>
      <c r="Y944" s="350"/>
      <c r="Z944" s="350"/>
      <c r="AA944" s="350"/>
      <c r="AB944" s="350"/>
      <c r="AC944" s="350"/>
    </row>
    <row r="945">
      <c r="A945" s="350"/>
      <c r="B945" s="350"/>
      <c r="C945" s="350"/>
      <c r="D945" s="350"/>
      <c r="E945" s="350"/>
      <c r="F945" s="350"/>
      <c r="G945" s="350"/>
      <c r="H945" s="350"/>
      <c r="I945" s="350"/>
      <c r="J945" s="452"/>
      <c r="K945" s="350"/>
      <c r="L945" s="350"/>
      <c r="M945" s="350"/>
      <c r="N945" s="350"/>
      <c r="O945" s="350"/>
      <c r="P945" s="350"/>
      <c r="Q945" s="350"/>
      <c r="R945" s="350"/>
      <c r="S945" s="350"/>
      <c r="T945" s="350"/>
      <c r="U945" s="350"/>
      <c r="V945" s="350"/>
      <c r="W945" s="350"/>
      <c r="X945" s="350"/>
      <c r="Y945" s="350"/>
      <c r="Z945" s="350"/>
      <c r="AA945" s="350"/>
      <c r="AB945" s="350"/>
      <c r="AC945" s="350"/>
    </row>
    <row r="946">
      <c r="A946" s="350"/>
      <c r="B946" s="350"/>
      <c r="C946" s="350"/>
      <c r="D946" s="350"/>
      <c r="E946" s="350"/>
      <c r="F946" s="350"/>
      <c r="G946" s="350"/>
      <c r="H946" s="350"/>
      <c r="I946" s="350"/>
      <c r="J946" s="452"/>
      <c r="K946" s="350"/>
      <c r="L946" s="350"/>
      <c r="M946" s="350"/>
      <c r="N946" s="350"/>
      <c r="O946" s="350"/>
      <c r="P946" s="350"/>
      <c r="Q946" s="350"/>
      <c r="R946" s="350"/>
      <c r="S946" s="350"/>
      <c r="T946" s="350"/>
      <c r="U946" s="350"/>
      <c r="V946" s="350"/>
      <c r="W946" s="350"/>
      <c r="X946" s="350"/>
      <c r="Y946" s="350"/>
      <c r="Z946" s="350"/>
      <c r="AA946" s="350"/>
      <c r="AB946" s="350"/>
      <c r="AC946" s="350"/>
    </row>
    <row r="947">
      <c r="A947" s="350"/>
      <c r="B947" s="350"/>
      <c r="C947" s="350"/>
      <c r="D947" s="350"/>
      <c r="E947" s="350"/>
      <c r="F947" s="350"/>
      <c r="G947" s="350"/>
      <c r="H947" s="350"/>
      <c r="I947" s="350"/>
      <c r="J947" s="452"/>
      <c r="K947" s="350"/>
      <c r="L947" s="350"/>
      <c r="M947" s="350"/>
      <c r="N947" s="350"/>
      <c r="O947" s="350"/>
      <c r="P947" s="350"/>
      <c r="Q947" s="350"/>
      <c r="R947" s="350"/>
      <c r="S947" s="350"/>
      <c r="T947" s="350"/>
      <c r="U947" s="350"/>
      <c r="V947" s="350"/>
      <c r="W947" s="350"/>
      <c r="X947" s="350"/>
      <c r="Y947" s="350"/>
      <c r="Z947" s="350"/>
      <c r="AA947" s="350"/>
      <c r="AB947" s="350"/>
      <c r="AC947" s="350"/>
    </row>
    <row r="948">
      <c r="A948" s="350"/>
      <c r="B948" s="350"/>
      <c r="C948" s="350"/>
      <c r="D948" s="350"/>
      <c r="E948" s="350"/>
      <c r="F948" s="350"/>
      <c r="G948" s="350"/>
      <c r="H948" s="350"/>
      <c r="I948" s="350"/>
      <c r="J948" s="452"/>
      <c r="K948" s="350"/>
      <c r="L948" s="350"/>
      <c r="M948" s="350"/>
      <c r="N948" s="350"/>
      <c r="O948" s="350"/>
      <c r="P948" s="350"/>
      <c r="Q948" s="350"/>
      <c r="R948" s="350"/>
      <c r="S948" s="350"/>
      <c r="T948" s="350"/>
      <c r="U948" s="350"/>
      <c r="V948" s="350"/>
      <c r="W948" s="350"/>
      <c r="X948" s="350"/>
      <c r="Y948" s="350"/>
      <c r="Z948" s="350"/>
      <c r="AA948" s="350"/>
      <c r="AB948" s="350"/>
      <c r="AC948" s="350"/>
    </row>
    <row r="949">
      <c r="A949" s="350"/>
      <c r="B949" s="350"/>
      <c r="C949" s="350"/>
      <c r="D949" s="350"/>
      <c r="E949" s="350"/>
      <c r="F949" s="350"/>
      <c r="G949" s="350"/>
      <c r="H949" s="350"/>
      <c r="I949" s="350"/>
      <c r="J949" s="452"/>
      <c r="K949" s="350"/>
      <c r="L949" s="350"/>
      <c r="M949" s="350"/>
      <c r="N949" s="350"/>
      <c r="O949" s="350"/>
      <c r="P949" s="350"/>
      <c r="Q949" s="350"/>
      <c r="R949" s="350"/>
      <c r="S949" s="350"/>
      <c r="T949" s="350"/>
      <c r="U949" s="350"/>
      <c r="V949" s="350"/>
      <c r="W949" s="350"/>
      <c r="X949" s="350"/>
      <c r="Y949" s="350"/>
      <c r="Z949" s="350"/>
      <c r="AA949" s="350"/>
      <c r="AB949" s="350"/>
      <c r="AC949" s="350"/>
    </row>
    <row r="950">
      <c r="A950" s="350"/>
      <c r="B950" s="350"/>
      <c r="C950" s="350"/>
      <c r="D950" s="350"/>
      <c r="E950" s="350"/>
      <c r="F950" s="350"/>
      <c r="G950" s="350"/>
      <c r="H950" s="350"/>
      <c r="I950" s="350"/>
      <c r="J950" s="452"/>
      <c r="K950" s="350"/>
      <c r="L950" s="350"/>
      <c r="M950" s="350"/>
      <c r="N950" s="350"/>
      <c r="O950" s="350"/>
      <c r="P950" s="350"/>
      <c r="Q950" s="350"/>
      <c r="R950" s="350"/>
      <c r="S950" s="350"/>
      <c r="T950" s="350"/>
      <c r="U950" s="350"/>
      <c r="V950" s="350"/>
      <c r="W950" s="350"/>
      <c r="X950" s="350"/>
      <c r="Y950" s="350"/>
      <c r="Z950" s="350"/>
      <c r="AA950" s="350"/>
      <c r="AB950" s="350"/>
      <c r="AC950" s="350"/>
    </row>
    <row r="951">
      <c r="A951" s="350"/>
      <c r="B951" s="350"/>
      <c r="C951" s="350"/>
      <c r="D951" s="350"/>
      <c r="E951" s="350"/>
      <c r="F951" s="350"/>
      <c r="G951" s="350"/>
      <c r="H951" s="350"/>
      <c r="I951" s="350"/>
      <c r="J951" s="452"/>
      <c r="K951" s="350"/>
      <c r="L951" s="350"/>
      <c r="M951" s="350"/>
      <c r="N951" s="350"/>
      <c r="O951" s="350"/>
      <c r="P951" s="350"/>
      <c r="Q951" s="350"/>
      <c r="R951" s="350"/>
      <c r="S951" s="350"/>
      <c r="T951" s="350"/>
      <c r="U951" s="350"/>
      <c r="V951" s="350"/>
      <c r="W951" s="350"/>
      <c r="X951" s="350"/>
      <c r="Y951" s="350"/>
      <c r="Z951" s="350"/>
      <c r="AA951" s="350"/>
      <c r="AB951" s="350"/>
      <c r="AC951" s="350"/>
    </row>
    <row r="952">
      <c r="A952" s="350"/>
      <c r="B952" s="350"/>
      <c r="C952" s="350"/>
      <c r="D952" s="350"/>
      <c r="E952" s="350"/>
      <c r="F952" s="350"/>
      <c r="G952" s="350"/>
      <c r="H952" s="350"/>
      <c r="I952" s="350"/>
      <c r="J952" s="452"/>
      <c r="K952" s="350"/>
      <c r="L952" s="350"/>
      <c r="M952" s="350"/>
      <c r="N952" s="350"/>
      <c r="O952" s="350"/>
      <c r="P952" s="350"/>
      <c r="Q952" s="350"/>
      <c r="R952" s="350"/>
      <c r="S952" s="350"/>
      <c r="T952" s="350"/>
      <c r="U952" s="350"/>
      <c r="V952" s="350"/>
      <c r="W952" s="350"/>
      <c r="X952" s="350"/>
      <c r="Y952" s="350"/>
      <c r="Z952" s="350"/>
      <c r="AA952" s="350"/>
      <c r="AB952" s="350"/>
      <c r="AC952" s="350"/>
    </row>
    <row r="953">
      <c r="A953" s="350"/>
      <c r="B953" s="350"/>
      <c r="C953" s="350"/>
      <c r="D953" s="350"/>
      <c r="E953" s="350"/>
      <c r="F953" s="350"/>
      <c r="G953" s="350"/>
      <c r="H953" s="350"/>
      <c r="I953" s="350"/>
      <c r="J953" s="452"/>
      <c r="K953" s="350"/>
      <c r="L953" s="350"/>
      <c r="M953" s="350"/>
      <c r="N953" s="350"/>
      <c r="O953" s="350"/>
      <c r="P953" s="350"/>
      <c r="Q953" s="350"/>
      <c r="R953" s="350"/>
      <c r="S953" s="350"/>
      <c r="T953" s="350"/>
      <c r="U953" s="350"/>
      <c r="V953" s="350"/>
      <c r="W953" s="350"/>
      <c r="X953" s="350"/>
      <c r="Y953" s="350"/>
      <c r="Z953" s="350"/>
      <c r="AA953" s="350"/>
      <c r="AB953" s="350"/>
      <c r="AC953" s="350"/>
    </row>
    <row r="954">
      <c r="A954" s="350"/>
      <c r="B954" s="350"/>
      <c r="C954" s="350"/>
      <c r="D954" s="350"/>
      <c r="E954" s="350"/>
      <c r="F954" s="350"/>
      <c r="G954" s="350"/>
      <c r="H954" s="350"/>
      <c r="I954" s="350"/>
      <c r="J954" s="452"/>
      <c r="K954" s="350"/>
      <c r="L954" s="350"/>
      <c r="M954" s="350"/>
      <c r="N954" s="350"/>
      <c r="O954" s="350"/>
      <c r="P954" s="350"/>
      <c r="Q954" s="350"/>
      <c r="R954" s="350"/>
      <c r="S954" s="350"/>
      <c r="T954" s="350"/>
      <c r="U954" s="350"/>
      <c r="V954" s="350"/>
      <c r="W954" s="350"/>
      <c r="X954" s="350"/>
      <c r="Y954" s="350"/>
      <c r="Z954" s="350"/>
      <c r="AA954" s="350"/>
      <c r="AB954" s="350"/>
      <c r="AC954" s="350"/>
    </row>
    <row r="955">
      <c r="A955" s="350"/>
      <c r="B955" s="350"/>
      <c r="C955" s="350"/>
      <c r="D955" s="350"/>
      <c r="E955" s="350"/>
      <c r="F955" s="350"/>
      <c r="G955" s="350"/>
      <c r="H955" s="350"/>
      <c r="I955" s="350"/>
      <c r="J955" s="452"/>
      <c r="K955" s="350"/>
      <c r="L955" s="350"/>
      <c r="M955" s="350"/>
      <c r="N955" s="350"/>
      <c r="O955" s="350"/>
      <c r="P955" s="350"/>
      <c r="Q955" s="350"/>
      <c r="R955" s="350"/>
      <c r="S955" s="350"/>
      <c r="T955" s="350"/>
      <c r="U955" s="350"/>
      <c r="V955" s="350"/>
      <c r="W955" s="350"/>
      <c r="X955" s="350"/>
      <c r="Y955" s="350"/>
      <c r="Z955" s="350"/>
      <c r="AA955" s="350"/>
      <c r="AB955" s="350"/>
      <c r="AC955" s="350"/>
    </row>
    <row r="956">
      <c r="A956" s="350"/>
      <c r="B956" s="350"/>
      <c r="C956" s="350"/>
      <c r="D956" s="350"/>
      <c r="E956" s="350"/>
      <c r="F956" s="350"/>
      <c r="G956" s="350"/>
      <c r="H956" s="350"/>
      <c r="I956" s="350"/>
      <c r="J956" s="452"/>
      <c r="K956" s="350"/>
      <c r="L956" s="350"/>
      <c r="M956" s="350"/>
      <c r="N956" s="350"/>
      <c r="O956" s="350"/>
      <c r="P956" s="350"/>
      <c r="Q956" s="350"/>
      <c r="R956" s="350"/>
      <c r="S956" s="350"/>
      <c r="T956" s="350"/>
      <c r="U956" s="350"/>
      <c r="V956" s="350"/>
      <c r="W956" s="350"/>
      <c r="X956" s="350"/>
      <c r="Y956" s="350"/>
      <c r="Z956" s="350"/>
      <c r="AA956" s="350"/>
      <c r="AB956" s="350"/>
      <c r="AC956" s="350"/>
    </row>
    <row r="957">
      <c r="A957" s="350"/>
      <c r="B957" s="350"/>
      <c r="C957" s="350"/>
      <c r="D957" s="350"/>
      <c r="E957" s="350"/>
      <c r="F957" s="350"/>
      <c r="G957" s="350"/>
      <c r="H957" s="350"/>
      <c r="I957" s="350"/>
      <c r="J957" s="452"/>
      <c r="K957" s="350"/>
      <c r="L957" s="350"/>
      <c r="M957" s="350"/>
      <c r="N957" s="350"/>
      <c r="O957" s="350"/>
      <c r="P957" s="350"/>
      <c r="Q957" s="350"/>
      <c r="R957" s="350"/>
      <c r="S957" s="350"/>
      <c r="T957" s="350"/>
      <c r="U957" s="350"/>
      <c r="V957" s="350"/>
      <c r="W957" s="350"/>
      <c r="X957" s="350"/>
      <c r="Y957" s="350"/>
      <c r="Z957" s="350"/>
      <c r="AA957" s="350"/>
      <c r="AB957" s="350"/>
      <c r="AC957" s="350"/>
    </row>
    <row r="958">
      <c r="A958" s="350"/>
      <c r="B958" s="350"/>
      <c r="C958" s="350"/>
      <c r="D958" s="350"/>
      <c r="E958" s="350"/>
      <c r="F958" s="350"/>
      <c r="G958" s="350"/>
      <c r="H958" s="350"/>
      <c r="I958" s="350"/>
      <c r="J958" s="452"/>
      <c r="K958" s="350"/>
      <c r="L958" s="350"/>
      <c r="M958" s="350"/>
      <c r="N958" s="350"/>
      <c r="O958" s="350"/>
      <c r="P958" s="350"/>
      <c r="Q958" s="350"/>
      <c r="R958" s="350"/>
      <c r="S958" s="350"/>
      <c r="T958" s="350"/>
      <c r="U958" s="350"/>
      <c r="V958" s="350"/>
      <c r="W958" s="350"/>
      <c r="X958" s="350"/>
      <c r="Y958" s="350"/>
      <c r="Z958" s="350"/>
      <c r="AA958" s="350"/>
      <c r="AB958" s="350"/>
      <c r="AC958" s="350"/>
    </row>
    <row r="959">
      <c r="A959" s="350"/>
      <c r="B959" s="350"/>
      <c r="C959" s="350"/>
      <c r="D959" s="350"/>
      <c r="E959" s="350"/>
      <c r="F959" s="350"/>
      <c r="G959" s="350"/>
      <c r="H959" s="350"/>
      <c r="I959" s="350"/>
      <c r="J959" s="452"/>
      <c r="K959" s="350"/>
      <c r="L959" s="350"/>
      <c r="M959" s="350"/>
      <c r="N959" s="350"/>
      <c r="O959" s="350"/>
      <c r="P959" s="350"/>
      <c r="Q959" s="350"/>
      <c r="R959" s="350"/>
      <c r="S959" s="350"/>
      <c r="T959" s="350"/>
      <c r="U959" s="350"/>
      <c r="V959" s="350"/>
      <c r="W959" s="350"/>
      <c r="X959" s="350"/>
      <c r="Y959" s="350"/>
      <c r="Z959" s="350"/>
      <c r="AA959" s="350"/>
      <c r="AB959" s="350"/>
      <c r="AC959" s="350"/>
    </row>
    <row r="960">
      <c r="A960" s="350"/>
      <c r="B960" s="350"/>
      <c r="C960" s="350"/>
      <c r="D960" s="350"/>
      <c r="E960" s="350"/>
      <c r="F960" s="350"/>
      <c r="G960" s="350"/>
      <c r="H960" s="350"/>
      <c r="I960" s="350"/>
      <c r="J960" s="452"/>
      <c r="K960" s="350"/>
      <c r="L960" s="350"/>
      <c r="M960" s="350"/>
      <c r="N960" s="350"/>
      <c r="O960" s="350"/>
      <c r="P960" s="350"/>
      <c r="Q960" s="350"/>
      <c r="R960" s="350"/>
      <c r="S960" s="350"/>
      <c r="T960" s="350"/>
      <c r="U960" s="350"/>
      <c r="V960" s="350"/>
      <c r="W960" s="350"/>
      <c r="X960" s="350"/>
      <c r="Y960" s="350"/>
      <c r="Z960" s="350"/>
      <c r="AA960" s="350"/>
      <c r="AB960" s="350"/>
      <c r="AC960" s="350"/>
    </row>
    <row r="961">
      <c r="A961" s="350"/>
      <c r="B961" s="350"/>
      <c r="C961" s="350"/>
      <c r="D961" s="350"/>
      <c r="E961" s="350"/>
      <c r="F961" s="350"/>
      <c r="G961" s="350"/>
      <c r="H961" s="350"/>
      <c r="I961" s="350"/>
      <c r="J961" s="452"/>
      <c r="K961" s="350"/>
      <c r="L961" s="350"/>
      <c r="M961" s="350"/>
      <c r="N961" s="350"/>
      <c r="O961" s="350"/>
      <c r="P961" s="350"/>
      <c r="Q961" s="350"/>
      <c r="R961" s="350"/>
      <c r="S961" s="350"/>
      <c r="T961" s="350"/>
      <c r="U961" s="350"/>
      <c r="V961" s="350"/>
      <c r="W961" s="350"/>
      <c r="X961" s="350"/>
      <c r="Y961" s="350"/>
      <c r="Z961" s="350"/>
      <c r="AA961" s="350"/>
      <c r="AB961" s="350"/>
      <c r="AC961" s="350"/>
    </row>
    <row r="962">
      <c r="A962" s="350"/>
      <c r="B962" s="350"/>
      <c r="C962" s="350"/>
      <c r="D962" s="350"/>
      <c r="E962" s="350"/>
      <c r="F962" s="350"/>
      <c r="G962" s="350"/>
      <c r="H962" s="350"/>
      <c r="I962" s="350"/>
      <c r="J962" s="452"/>
      <c r="K962" s="350"/>
      <c r="L962" s="350"/>
      <c r="M962" s="350"/>
      <c r="N962" s="350"/>
      <c r="O962" s="350"/>
      <c r="P962" s="350"/>
      <c r="Q962" s="350"/>
      <c r="R962" s="350"/>
      <c r="S962" s="350"/>
      <c r="T962" s="350"/>
      <c r="U962" s="350"/>
      <c r="V962" s="350"/>
      <c r="W962" s="350"/>
      <c r="X962" s="350"/>
      <c r="Y962" s="350"/>
      <c r="Z962" s="350"/>
      <c r="AA962" s="350"/>
      <c r="AB962" s="350"/>
      <c r="AC962" s="350"/>
    </row>
    <row r="963">
      <c r="A963" s="350"/>
      <c r="B963" s="350"/>
      <c r="C963" s="350"/>
      <c r="D963" s="350"/>
      <c r="E963" s="350"/>
      <c r="F963" s="350"/>
      <c r="G963" s="350"/>
      <c r="H963" s="350"/>
      <c r="I963" s="350"/>
      <c r="J963" s="452"/>
      <c r="K963" s="350"/>
      <c r="L963" s="350"/>
      <c r="M963" s="350"/>
      <c r="N963" s="350"/>
      <c r="O963" s="350"/>
      <c r="P963" s="350"/>
      <c r="Q963" s="350"/>
      <c r="R963" s="350"/>
      <c r="S963" s="350"/>
      <c r="T963" s="350"/>
      <c r="U963" s="350"/>
      <c r="V963" s="350"/>
      <c r="W963" s="350"/>
      <c r="X963" s="350"/>
      <c r="Y963" s="350"/>
      <c r="Z963" s="350"/>
      <c r="AA963" s="350"/>
      <c r="AB963" s="350"/>
      <c r="AC963" s="350"/>
    </row>
    <row r="964">
      <c r="A964" s="350"/>
      <c r="B964" s="350"/>
      <c r="C964" s="350"/>
      <c r="D964" s="350"/>
      <c r="E964" s="350"/>
      <c r="F964" s="350"/>
      <c r="G964" s="350"/>
      <c r="H964" s="350"/>
      <c r="I964" s="350"/>
      <c r="J964" s="452"/>
      <c r="K964" s="350"/>
      <c r="L964" s="350"/>
      <c r="M964" s="350"/>
      <c r="N964" s="350"/>
      <c r="O964" s="350"/>
      <c r="P964" s="350"/>
      <c r="Q964" s="350"/>
      <c r="R964" s="350"/>
      <c r="S964" s="350"/>
      <c r="T964" s="350"/>
      <c r="U964" s="350"/>
      <c r="V964" s="350"/>
      <c r="W964" s="350"/>
      <c r="X964" s="350"/>
      <c r="Y964" s="350"/>
      <c r="Z964" s="350"/>
      <c r="AA964" s="350"/>
      <c r="AB964" s="350"/>
      <c r="AC964" s="350"/>
    </row>
    <row r="965">
      <c r="A965" s="350"/>
      <c r="B965" s="350"/>
      <c r="C965" s="350"/>
      <c r="D965" s="350"/>
      <c r="E965" s="350"/>
      <c r="F965" s="350"/>
      <c r="G965" s="350"/>
      <c r="H965" s="350"/>
      <c r="I965" s="350"/>
      <c r="J965" s="452"/>
      <c r="K965" s="350"/>
      <c r="L965" s="350"/>
      <c r="M965" s="350"/>
      <c r="N965" s="350"/>
      <c r="O965" s="350"/>
      <c r="P965" s="350"/>
      <c r="Q965" s="350"/>
      <c r="R965" s="350"/>
      <c r="S965" s="350"/>
      <c r="T965" s="350"/>
      <c r="U965" s="350"/>
      <c r="V965" s="350"/>
      <c r="W965" s="350"/>
      <c r="X965" s="350"/>
      <c r="Y965" s="350"/>
      <c r="Z965" s="350"/>
      <c r="AA965" s="350"/>
      <c r="AB965" s="350"/>
      <c r="AC965" s="350"/>
    </row>
    <row r="966">
      <c r="A966" s="350"/>
      <c r="B966" s="350"/>
      <c r="C966" s="350"/>
      <c r="D966" s="350"/>
      <c r="E966" s="350"/>
      <c r="F966" s="350"/>
      <c r="G966" s="350"/>
      <c r="H966" s="350"/>
      <c r="I966" s="350"/>
      <c r="J966" s="452"/>
      <c r="K966" s="350"/>
      <c r="L966" s="350"/>
      <c r="M966" s="350"/>
      <c r="N966" s="350"/>
      <c r="O966" s="350"/>
      <c r="P966" s="350"/>
      <c r="Q966" s="350"/>
      <c r="R966" s="350"/>
      <c r="S966" s="350"/>
      <c r="T966" s="350"/>
      <c r="U966" s="350"/>
      <c r="V966" s="350"/>
      <c r="W966" s="350"/>
      <c r="X966" s="350"/>
      <c r="Y966" s="350"/>
      <c r="Z966" s="350"/>
      <c r="AA966" s="350"/>
      <c r="AB966" s="350"/>
      <c r="AC966" s="350"/>
    </row>
    <row r="967">
      <c r="A967" s="350"/>
      <c r="B967" s="350"/>
      <c r="C967" s="350"/>
      <c r="D967" s="350"/>
      <c r="E967" s="350"/>
      <c r="F967" s="350"/>
      <c r="G967" s="350"/>
      <c r="H967" s="350"/>
      <c r="I967" s="350"/>
      <c r="J967" s="452"/>
      <c r="K967" s="350"/>
      <c r="L967" s="350"/>
      <c r="M967" s="350"/>
      <c r="N967" s="350"/>
      <c r="O967" s="350"/>
      <c r="P967" s="350"/>
      <c r="Q967" s="350"/>
      <c r="R967" s="350"/>
      <c r="S967" s="350"/>
      <c r="T967" s="350"/>
      <c r="U967" s="350"/>
      <c r="V967" s="350"/>
      <c r="W967" s="350"/>
      <c r="X967" s="350"/>
      <c r="Y967" s="350"/>
      <c r="Z967" s="350"/>
      <c r="AA967" s="350"/>
      <c r="AB967" s="350"/>
      <c r="AC967" s="350"/>
    </row>
    <row r="968">
      <c r="A968" s="350"/>
      <c r="B968" s="350"/>
      <c r="C968" s="350"/>
      <c r="D968" s="350"/>
      <c r="E968" s="350"/>
      <c r="F968" s="350"/>
      <c r="G968" s="350"/>
      <c r="H968" s="350"/>
      <c r="I968" s="350"/>
      <c r="J968" s="452"/>
      <c r="K968" s="350"/>
      <c r="L968" s="350"/>
      <c r="M968" s="350"/>
      <c r="N968" s="350"/>
      <c r="O968" s="350"/>
      <c r="P968" s="350"/>
      <c r="Q968" s="350"/>
      <c r="R968" s="350"/>
      <c r="S968" s="350"/>
      <c r="T968" s="350"/>
      <c r="U968" s="350"/>
      <c r="V968" s="350"/>
      <c r="W968" s="350"/>
      <c r="X968" s="350"/>
      <c r="Y968" s="350"/>
      <c r="Z968" s="350"/>
      <c r="AA968" s="350"/>
      <c r="AB968" s="350"/>
      <c r="AC968" s="350"/>
    </row>
    <row r="969">
      <c r="A969" s="350"/>
      <c r="B969" s="350"/>
      <c r="C969" s="350"/>
      <c r="D969" s="350"/>
      <c r="E969" s="350"/>
      <c r="F969" s="350"/>
      <c r="G969" s="350"/>
      <c r="H969" s="350"/>
      <c r="I969" s="350"/>
      <c r="J969" s="452"/>
      <c r="K969" s="350"/>
      <c r="L969" s="350"/>
      <c r="M969" s="350"/>
      <c r="N969" s="350"/>
      <c r="O969" s="350"/>
      <c r="P969" s="350"/>
      <c r="Q969" s="350"/>
      <c r="R969" s="350"/>
      <c r="S969" s="350"/>
      <c r="T969" s="350"/>
      <c r="U969" s="350"/>
      <c r="V969" s="350"/>
      <c r="W969" s="350"/>
      <c r="X969" s="350"/>
      <c r="Y969" s="350"/>
      <c r="Z969" s="350"/>
      <c r="AA969" s="350"/>
      <c r="AB969" s="350"/>
      <c r="AC969" s="350"/>
    </row>
    <row r="970">
      <c r="A970" s="350"/>
      <c r="B970" s="350"/>
      <c r="C970" s="350"/>
      <c r="D970" s="350"/>
      <c r="E970" s="350"/>
      <c r="F970" s="350"/>
      <c r="G970" s="350"/>
      <c r="H970" s="350"/>
      <c r="I970" s="350"/>
      <c r="J970" s="452"/>
      <c r="K970" s="350"/>
      <c r="L970" s="350"/>
      <c r="M970" s="350"/>
      <c r="N970" s="350"/>
      <c r="O970" s="350"/>
      <c r="P970" s="350"/>
      <c r="Q970" s="350"/>
      <c r="R970" s="350"/>
      <c r="S970" s="350"/>
      <c r="T970" s="350"/>
      <c r="U970" s="350"/>
      <c r="V970" s="350"/>
      <c r="W970" s="350"/>
      <c r="X970" s="350"/>
      <c r="Y970" s="350"/>
      <c r="Z970" s="350"/>
      <c r="AA970" s="350"/>
      <c r="AB970" s="350"/>
      <c r="AC970" s="350"/>
    </row>
    <row r="971">
      <c r="A971" s="350"/>
      <c r="B971" s="350"/>
      <c r="C971" s="350"/>
      <c r="D971" s="350"/>
      <c r="E971" s="350"/>
      <c r="F971" s="350"/>
      <c r="G971" s="350"/>
      <c r="H971" s="350"/>
      <c r="I971" s="350"/>
      <c r="J971" s="452"/>
      <c r="K971" s="350"/>
      <c r="L971" s="350"/>
      <c r="M971" s="350"/>
      <c r="N971" s="350"/>
      <c r="O971" s="350"/>
      <c r="P971" s="350"/>
      <c r="Q971" s="350"/>
      <c r="R971" s="350"/>
      <c r="S971" s="350"/>
      <c r="T971" s="350"/>
      <c r="U971" s="350"/>
      <c r="V971" s="350"/>
      <c r="W971" s="350"/>
      <c r="X971" s="350"/>
      <c r="Y971" s="350"/>
      <c r="Z971" s="350"/>
      <c r="AA971" s="350"/>
      <c r="AB971" s="350"/>
      <c r="AC971" s="350"/>
    </row>
    <row r="972">
      <c r="A972" s="350"/>
      <c r="B972" s="350"/>
      <c r="C972" s="350"/>
      <c r="D972" s="350"/>
      <c r="E972" s="350"/>
      <c r="F972" s="350"/>
      <c r="G972" s="350"/>
      <c r="H972" s="350"/>
      <c r="I972" s="350"/>
      <c r="J972" s="452"/>
      <c r="K972" s="350"/>
      <c r="L972" s="350"/>
      <c r="M972" s="350"/>
      <c r="N972" s="350"/>
      <c r="O972" s="350"/>
      <c r="P972" s="350"/>
      <c r="Q972" s="350"/>
      <c r="R972" s="350"/>
      <c r="S972" s="350"/>
      <c r="T972" s="350"/>
      <c r="U972" s="350"/>
      <c r="V972" s="350"/>
      <c r="W972" s="350"/>
      <c r="X972" s="350"/>
      <c r="Y972" s="350"/>
      <c r="Z972" s="350"/>
      <c r="AA972" s="350"/>
      <c r="AB972" s="350"/>
      <c r="AC972" s="350"/>
    </row>
    <row r="973">
      <c r="A973" s="350"/>
      <c r="B973" s="350"/>
      <c r="C973" s="350"/>
      <c r="D973" s="350"/>
      <c r="E973" s="350"/>
      <c r="F973" s="350"/>
      <c r="G973" s="350"/>
      <c r="H973" s="350"/>
      <c r="I973" s="350"/>
      <c r="J973" s="452"/>
      <c r="K973" s="350"/>
      <c r="L973" s="350"/>
      <c r="M973" s="350"/>
      <c r="N973" s="350"/>
      <c r="O973" s="350"/>
      <c r="P973" s="350"/>
      <c r="Q973" s="350"/>
      <c r="R973" s="350"/>
      <c r="S973" s="350"/>
      <c r="T973" s="350"/>
      <c r="U973" s="350"/>
      <c r="V973" s="350"/>
      <c r="W973" s="350"/>
      <c r="X973" s="350"/>
      <c r="Y973" s="350"/>
      <c r="Z973" s="350"/>
      <c r="AA973" s="350"/>
      <c r="AB973" s="350"/>
      <c r="AC973" s="350"/>
    </row>
    <row r="974">
      <c r="A974" s="350"/>
      <c r="B974" s="350"/>
      <c r="C974" s="350"/>
      <c r="D974" s="350"/>
      <c r="E974" s="350"/>
      <c r="F974" s="350"/>
      <c r="G974" s="350"/>
      <c r="H974" s="350"/>
      <c r="I974" s="350"/>
      <c r="J974" s="452"/>
      <c r="K974" s="350"/>
      <c r="L974" s="350"/>
      <c r="M974" s="350"/>
      <c r="N974" s="350"/>
      <c r="O974" s="350"/>
      <c r="P974" s="350"/>
      <c r="Q974" s="350"/>
      <c r="R974" s="350"/>
      <c r="S974" s="350"/>
      <c r="T974" s="350"/>
      <c r="U974" s="350"/>
      <c r="V974" s="350"/>
      <c r="W974" s="350"/>
      <c r="X974" s="350"/>
      <c r="Y974" s="350"/>
      <c r="Z974" s="350"/>
      <c r="AA974" s="350"/>
      <c r="AB974" s="350"/>
      <c r="AC974" s="350"/>
    </row>
    <row r="975">
      <c r="A975" s="350"/>
      <c r="B975" s="350"/>
      <c r="C975" s="350"/>
      <c r="D975" s="350"/>
      <c r="E975" s="350"/>
      <c r="F975" s="350"/>
      <c r="G975" s="350"/>
      <c r="H975" s="350"/>
      <c r="I975" s="350"/>
      <c r="J975" s="452"/>
      <c r="K975" s="350"/>
      <c r="L975" s="350"/>
      <c r="M975" s="350"/>
      <c r="N975" s="350"/>
      <c r="O975" s="350"/>
      <c r="P975" s="350"/>
      <c r="Q975" s="350"/>
      <c r="R975" s="350"/>
      <c r="S975" s="350"/>
      <c r="T975" s="350"/>
      <c r="U975" s="350"/>
      <c r="V975" s="350"/>
      <c r="W975" s="350"/>
      <c r="X975" s="350"/>
      <c r="Y975" s="350"/>
      <c r="Z975" s="350"/>
      <c r="AA975" s="350"/>
      <c r="AB975" s="350"/>
      <c r="AC975" s="350"/>
    </row>
    <row r="976">
      <c r="A976" s="350"/>
      <c r="B976" s="350"/>
      <c r="C976" s="350"/>
      <c r="D976" s="350"/>
      <c r="E976" s="350"/>
      <c r="F976" s="350"/>
      <c r="G976" s="350"/>
      <c r="H976" s="350"/>
      <c r="I976" s="350"/>
      <c r="J976" s="452"/>
      <c r="K976" s="350"/>
      <c r="L976" s="350"/>
      <c r="M976" s="350"/>
      <c r="N976" s="350"/>
      <c r="O976" s="350"/>
      <c r="P976" s="350"/>
      <c r="Q976" s="350"/>
      <c r="R976" s="350"/>
      <c r="S976" s="350"/>
      <c r="T976" s="350"/>
      <c r="U976" s="350"/>
      <c r="V976" s="350"/>
      <c r="W976" s="350"/>
      <c r="X976" s="350"/>
      <c r="Y976" s="350"/>
      <c r="Z976" s="350"/>
      <c r="AA976" s="350"/>
      <c r="AB976" s="350"/>
      <c r="AC976" s="350"/>
    </row>
    <row r="977">
      <c r="A977" s="350"/>
      <c r="B977" s="350"/>
      <c r="C977" s="350"/>
      <c r="D977" s="350"/>
      <c r="E977" s="350"/>
      <c r="F977" s="350"/>
      <c r="G977" s="350"/>
      <c r="H977" s="350"/>
      <c r="I977" s="350"/>
      <c r="J977" s="452"/>
      <c r="K977" s="350"/>
      <c r="L977" s="350"/>
      <c r="M977" s="350"/>
      <c r="N977" s="350"/>
      <c r="O977" s="350"/>
      <c r="P977" s="350"/>
      <c r="Q977" s="350"/>
      <c r="R977" s="350"/>
      <c r="S977" s="350"/>
      <c r="T977" s="350"/>
      <c r="U977" s="350"/>
      <c r="V977" s="350"/>
      <c r="W977" s="350"/>
      <c r="X977" s="350"/>
      <c r="Y977" s="350"/>
      <c r="Z977" s="350"/>
      <c r="AA977" s="350"/>
      <c r="AB977" s="350"/>
      <c r="AC977" s="350"/>
    </row>
    <row r="978">
      <c r="A978" s="350"/>
      <c r="B978" s="350"/>
      <c r="C978" s="350"/>
      <c r="D978" s="350"/>
      <c r="E978" s="350"/>
      <c r="F978" s="350"/>
      <c r="G978" s="350"/>
      <c r="H978" s="350"/>
      <c r="I978" s="350"/>
      <c r="J978" s="452"/>
      <c r="K978" s="350"/>
      <c r="L978" s="350"/>
      <c r="M978" s="350"/>
      <c r="N978" s="350"/>
      <c r="O978" s="350"/>
      <c r="P978" s="350"/>
      <c r="Q978" s="350"/>
      <c r="R978" s="350"/>
      <c r="S978" s="350"/>
      <c r="T978" s="350"/>
      <c r="U978" s="350"/>
      <c r="V978" s="350"/>
      <c r="W978" s="350"/>
      <c r="X978" s="350"/>
      <c r="Y978" s="350"/>
      <c r="Z978" s="350"/>
      <c r="AA978" s="350"/>
      <c r="AB978" s="350"/>
      <c r="AC978" s="350"/>
    </row>
    <row r="979">
      <c r="A979" s="350"/>
      <c r="B979" s="350"/>
      <c r="C979" s="350"/>
      <c r="D979" s="350"/>
      <c r="E979" s="350"/>
      <c r="F979" s="350"/>
      <c r="G979" s="350"/>
      <c r="H979" s="350"/>
      <c r="I979" s="350"/>
      <c r="J979" s="452"/>
      <c r="K979" s="350"/>
      <c r="L979" s="350"/>
      <c r="M979" s="350"/>
      <c r="N979" s="350"/>
      <c r="O979" s="350"/>
      <c r="P979" s="350"/>
      <c r="Q979" s="350"/>
      <c r="R979" s="350"/>
      <c r="S979" s="350"/>
      <c r="T979" s="350"/>
      <c r="U979" s="350"/>
      <c r="V979" s="350"/>
      <c r="W979" s="350"/>
      <c r="X979" s="350"/>
      <c r="Y979" s="350"/>
      <c r="Z979" s="350"/>
      <c r="AA979" s="350"/>
      <c r="AB979" s="350"/>
      <c r="AC979" s="350"/>
    </row>
    <row r="980">
      <c r="A980" s="350"/>
      <c r="B980" s="350"/>
      <c r="C980" s="350"/>
      <c r="D980" s="350"/>
      <c r="E980" s="350"/>
      <c r="F980" s="350"/>
      <c r="G980" s="350"/>
      <c r="H980" s="350"/>
      <c r="I980" s="350"/>
      <c r="J980" s="452"/>
      <c r="K980" s="350"/>
      <c r="L980" s="350"/>
      <c r="M980" s="350"/>
      <c r="N980" s="350"/>
      <c r="O980" s="350"/>
      <c r="P980" s="350"/>
      <c r="Q980" s="350"/>
      <c r="R980" s="350"/>
      <c r="S980" s="350"/>
      <c r="T980" s="350"/>
      <c r="U980" s="350"/>
      <c r="V980" s="350"/>
      <c r="W980" s="350"/>
      <c r="X980" s="350"/>
      <c r="Y980" s="350"/>
      <c r="Z980" s="350"/>
      <c r="AA980" s="350"/>
      <c r="AB980" s="350"/>
      <c r="AC980" s="350"/>
    </row>
    <row r="981">
      <c r="A981" s="350"/>
      <c r="B981" s="350"/>
      <c r="C981" s="350"/>
      <c r="D981" s="350"/>
      <c r="E981" s="350"/>
      <c r="F981" s="350"/>
      <c r="G981" s="350"/>
      <c r="H981" s="350"/>
      <c r="I981" s="350"/>
      <c r="J981" s="452"/>
      <c r="K981" s="350"/>
      <c r="L981" s="350"/>
      <c r="M981" s="350"/>
      <c r="N981" s="350"/>
      <c r="O981" s="350"/>
      <c r="P981" s="350"/>
      <c r="Q981" s="350"/>
      <c r="R981" s="350"/>
      <c r="S981" s="350"/>
      <c r="T981" s="350"/>
      <c r="U981" s="350"/>
      <c r="V981" s="350"/>
      <c r="W981" s="350"/>
      <c r="X981" s="350"/>
      <c r="Y981" s="350"/>
      <c r="Z981" s="350"/>
      <c r="AA981" s="350"/>
      <c r="AB981" s="350"/>
      <c r="AC981" s="350"/>
    </row>
    <row r="982">
      <c r="A982" s="350"/>
      <c r="B982" s="350"/>
      <c r="C982" s="350"/>
      <c r="D982" s="350"/>
      <c r="E982" s="350"/>
      <c r="F982" s="350"/>
      <c r="G982" s="350"/>
      <c r="H982" s="350"/>
      <c r="I982" s="350"/>
      <c r="J982" s="452"/>
      <c r="K982" s="350"/>
      <c r="L982" s="350"/>
      <c r="M982" s="350"/>
      <c r="N982" s="350"/>
      <c r="O982" s="350"/>
      <c r="P982" s="350"/>
      <c r="Q982" s="350"/>
      <c r="R982" s="350"/>
      <c r="S982" s="350"/>
      <c r="T982" s="350"/>
      <c r="U982" s="350"/>
      <c r="V982" s="350"/>
      <c r="W982" s="350"/>
      <c r="X982" s="350"/>
      <c r="Y982" s="350"/>
      <c r="Z982" s="350"/>
      <c r="AA982" s="350"/>
      <c r="AB982" s="350"/>
      <c r="AC982" s="350"/>
    </row>
    <row r="983">
      <c r="A983" s="350"/>
      <c r="B983" s="350"/>
      <c r="C983" s="350"/>
      <c r="D983" s="350"/>
      <c r="E983" s="350"/>
      <c r="F983" s="350"/>
      <c r="G983" s="350"/>
      <c r="H983" s="350"/>
      <c r="I983" s="350"/>
      <c r="J983" s="452"/>
      <c r="K983" s="350"/>
      <c r="L983" s="350"/>
      <c r="M983" s="350"/>
      <c r="N983" s="350"/>
      <c r="O983" s="350"/>
      <c r="P983" s="350"/>
      <c r="Q983" s="350"/>
      <c r="R983" s="350"/>
      <c r="S983" s="350"/>
      <c r="T983" s="350"/>
      <c r="U983" s="350"/>
      <c r="V983" s="350"/>
      <c r="W983" s="350"/>
      <c r="X983" s="350"/>
      <c r="Y983" s="350"/>
      <c r="Z983" s="350"/>
      <c r="AA983" s="350"/>
      <c r="AB983" s="350"/>
      <c r="AC983" s="350"/>
    </row>
    <row r="984">
      <c r="A984" s="350"/>
      <c r="B984" s="350"/>
      <c r="C984" s="350"/>
      <c r="D984" s="350"/>
      <c r="E984" s="350"/>
      <c r="F984" s="350"/>
      <c r="G984" s="350"/>
      <c r="H984" s="350"/>
      <c r="I984" s="350"/>
      <c r="J984" s="452"/>
      <c r="K984" s="350"/>
      <c r="L984" s="350"/>
      <c r="M984" s="350"/>
      <c r="N984" s="350"/>
      <c r="O984" s="350"/>
      <c r="P984" s="350"/>
      <c r="Q984" s="350"/>
      <c r="R984" s="350"/>
      <c r="S984" s="350"/>
      <c r="T984" s="350"/>
      <c r="U984" s="350"/>
      <c r="V984" s="350"/>
      <c r="W984" s="350"/>
      <c r="X984" s="350"/>
      <c r="Y984" s="350"/>
      <c r="Z984" s="350"/>
      <c r="AA984" s="350"/>
      <c r="AB984" s="350"/>
      <c r="AC984" s="350"/>
    </row>
    <row r="985">
      <c r="A985" s="350"/>
      <c r="B985" s="350"/>
      <c r="C985" s="350"/>
      <c r="D985" s="350"/>
      <c r="E985" s="350"/>
      <c r="F985" s="350"/>
      <c r="G985" s="350"/>
      <c r="H985" s="350"/>
      <c r="I985" s="350"/>
      <c r="J985" s="452"/>
      <c r="K985" s="350"/>
      <c r="L985" s="350"/>
      <c r="M985" s="350"/>
      <c r="N985" s="350"/>
      <c r="O985" s="350"/>
      <c r="P985" s="350"/>
      <c r="Q985" s="350"/>
      <c r="R985" s="350"/>
      <c r="S985" s="350"/>
      <c r="T985" s="350"/>
      <c r="U985" s="350"/>
      <c r="V985" s="350"/>
      <c r="W985" s="350"/>
      <c r="X985" s="350"/>
      <c r="Y985" s="350"/>
      <c r="Z985" s="350"/>
      <c r="AA985" s="350"/>
      <c r="AB985" s="350"/>
      <c r="AC985" s="350"/>
    </row>
    <row r="986">
      <c r="A986" s="350"/>
      <c r="B986" s="350"/>
      <c r="C986" s="350"/>
      <c r="D986" s="350"/>
      <c r="E986" s="350"/>
      <c r="F986" s="350"/>
      <c r="G986" s="350"/>
      <c r="H986" s="350"/>
      <c r="I986" s="350"/>
      <c r="J986" s="452"/>
      <c r="K986" s="350"/>
      <c r="L986" s="350"/>
      <c r="M986" s="350"/>
      <c r="N986" s="350"/>
      <c r="O986" s="350"/>
      <c r="P986" s="350"/>
      <c r="Q986" s="350"/>
      <c r="R986" s="350"/>
      <c r="S986" s="350"/>
      <c r="T986" s="350"/>
      <c r="U986" s="350"/>
      <c r="V986" s="350"/>
      <c r="W986" s="350"/>
      <c r="X986" s="350"/>
      <c r="Y986" s="350"/>
      <c r="Z986" s="350"/>
      <c r="AA986" s="350"/>
      <c r="AB986" s="350"/>
      <c r="AC986" s="350"/>
    </row>
    <row r="987">
      <c r="A987" s="350"/>
      <c r="B987" s="350"/>
      <c r="C987" s="350"/>
      <c r="D987" s="350"/>
      <c r="E987" s="350"/>
      <c r="F987" s="350"/>
      <c r="G987" s="350"/>
      <c r="H987" s="350"/>
      <c r="I987" s="350"/>
      <c r="J987" s="452"/>
      <c r="K987" s="350"/>
      <c r="L987" s="350"/>
      <c r="M987" s="350"/>
      <c r="N987" s="350"/>
      <c r="O987" s="350"/>
      <c r="P987" s="350"/>
      <c r="Q987" s="350"/>
      <c r="R987" s="350"/>
      <c r="S987" s="350"/>
      <c r="T987" s="350"/>
      <c r="U987" s="350"/>
      <c r="V987" s="350"/>
      <c r="W987" s="350"/>
      <c r="X987" s="350"/>
      <c r="Y987" s="350"/>
      <c r="Z987" s="350"/>
      <c r="AA987" s="350"/>
      <c r="AB987" s="350"/>
      <c r="AC987" s="350"/>
    </row>
    <row r="988">
      <c r="A988" s="350"/>
      <c r="B988" s="350"/>
      <c r="C988" s="350"/>
      <c r="D988" s="350"/>
      <c r="E988" s="350"/>
      <c r="F988" s="350"/>
      <c r="G988" s="350"/>
      <c r="H988" s="350"/>
      <c r="I988" s="350"/>
      <c r="J988" s="452"/>
      <c r="K988" s="350"/>
      <c r="L988" s="350"/>
      <c r="M988" s="350"/>
      <c r="N988" s="350"/>
      <c r="O988" s="350"/>
      <c r="P988" s="350"/>
      <c r="Q988" s="350"/>
      <c r="R988" s="350"/>
      <c r="S988" s="350"/>
      <c r="T988" s="350"/>
      <c r="U988" s="350"/>
      <c r="V988" s="350"/>
      <c r="W988" s="350"/>
      <c r="X988" s="350"/>
      <c r="Y988" s="350"/>
      <c r="Z988" s="350"/>
      <c r="AA988" s="350"/>
      <c r="AB988" s="350"/>
      <c r="AC988" s="350"/>
    </row>
    <row r="989">
      <c r="A989" s="350"/>
      <c r="B989" s="350"/>
      <c r="C989" s="350"/>
      <c r="D989" s="350"/>
      <c r="E989" s="350"/>
      <c r="F989" s="350"/>
      <c r="G989" s="350"/>
      <c r="H989" s="350"/>
      <c r="I989" s="350"/>
      <c r="J989" s="452"/>
      <c r="K989" s="350"/>
      <c r="L989" s="350"/>
      <c r="M989" s="350"/>
      <c r="N989" s="350"/>
      <c r="O989" s="350"/>
      <c r="P989" s="350"/>
      <c r="Q989" s="350"/>
      <c r="R989" s="350"/>
      <c r="S989" s="350"/>
      <c r="T989" s="350"/>
      <c r="U989" s="350"/>
      <c r="V989" s="350"/>
      <c r="W989" s="350"/>
      <c r="X989" s="350"/>
      <c r="Y989" s="350"/>
      <c r="Z989" s="350"/>
      <c r="AA989" s="350"/>
      <c r="AB989" s="350"/>
      <c r="AC989" s="350"/>
    </row>
    <row r="990">
      <c r="A990" s="350"/>
      <c r="B990" s="350"/>
      <c r="C990" s="350"/>
      <c r="D990" s="350"/>
      <c r="E990" s="350"/>
      <c r="F990" s="350"/>
      <c r="G990" s="350"/>
      <c r="H990" s="350"/>
      <c r="I990" s="350"/>
      <c r="J990" s="452"/>
      <c r="K990" s="350"/>
      <c r="L990" s="350"/>
      <c r="M990" s="350"/>
      <c r="N990" s="350"/>
      <c r="O990" s="350"/>
      <c r="P990" s="350"/>
      <c r="Q990" s="350"/>
      <c r="R990" s="350"/>
      <c r="S990" s="350"/>
      <c r="T990" s="350"/>
      <c r="U990" s="350"/>
      <c r="V990" s="350"/>
      <c r="W990" s="350"/>
      <c r="X990" s="350"/>
      <c r="Y990" s="350"/>
      <c r="Z990" s="350"/>
      <c r="AA990" s="350"/>
      <c r="AB990" s="350"/>
      <c r="AC990" s="350"/>
    </row>
    <row r="991">
      <c r="A991" s="350"/>
      <c r="B991" s="350"/>
      <c r="C991" s="350"/>
      <c r="D991" s="350"/>
      <c r="E991" s="350"/>
      <c r="F991" s="350"/>
      <c r="G991" s="350"/>
      <c r="H991" s="350"/>
      <c r="I991" s="350"/>
      <c r="J991" s="452"/>
      <c r="K991" s="350"/>
      <c r="L991" s="350"/>
      <c r="M991" s="350"/>
      <c r="N991" s="350"/>
      <c r="O991" s="350"/>
      <c r="P991" s="350"/>
      <c r="Q991" s="350"/>
      <c r="R991" s="350"/>
      <c r="S991" s="350"/>
      <c r="T991" s="350"/>
      <c r="U991" s="350"/>
      <c r="V991" s="350"/>
      <c r="W991" s="350"/>
      <c r="X991" s="350"/>
      <c r="Y991" s="350"/>
      <c r="Z991" s="350"/>
      <c r="AA991" s="350"/>
      <c r="AB991" s="350"/>
      <c r="AC991" s="350"/>
    </row>
    <row r="992">
      <c r="A992" s="350"/>
      <c r="B992" s="350"/>
      <c r="C992" s="350"/>
      <c r="D992" s="350"/>
      <c r="E992" s="350"/>
      <c r="F992" s="350"/>
      <c r="G992" s="350"/>
      <c r="H992" s="350"/>
      <c r="I992" s="350"/>
      <c r="J992" s="452"/>
      <c r="K992" s="350"/>
      <c r="L992" s="350"/>
      <c r="M992" s="350"/>
      <c r="N992" s="350"/>
      <c r="O992" s="350"/>
      <c r="P992" s="350"/>
      <c r="Q992" s="350"/>
      <c r="R992" s="350"/>
      <c r="S992" s="350"/>
      <c r="T992" s="350"/>
      <c r="U992" s="350"/>
      <c r="V992" s="350"/>
      <c r="W992" s="350"/>
      <c r="X992" s="350"/>
      <c r="Y992" s="350"/>
      <c r="Z992" s="350"/>
      <c r="AA992" s="350"/>
      <c r="AB992" s="350"/>
      <c r="AC992" s="350"/>
    </row>
    <row r="993">
      <c r="A993" s="350"/>
      <c r="B993" s="350"/>
      <c r="C993" s="350"/>
      <c r="D993" s="350"/>
      <c r="E993" s="350"/>
      <c r="F993" s="350"/>
      <c r="G993" s="350"/>
      <c r="H993" s="350"/>
      <c r="I993" s="350"/>
      <c r="J993" s="452"/>
      <c r="K993" s="350"/>
      <c r="L993" s="350"/>
      <c r="M993" s="350"/>
      <c r="N993" s="350"/>
      <c r="O993" s="350"/>
      <c r="P993" s="350"/>
      <c r="Q993" s="350"/>
      <c r="R993" s="350"/>
      <c r="S993" s="350"/>
      <c r="T993" s="350"/>
      <c r="U993" s="350"/>
      <c r="V993" s="350"/>
      <c r="W993" s="350"/>
      <c r="X993" s="350"/>
      <c r="Y993" s="350"/>
      <c r="Z993" s="350"/>
      <c r="AA993" s="350"/>
      <c r="AB993" s="350"/>
      <c r="AC993" s="350"/>
    </row>
    <row r="994">
      <c r="A994" s="350"/>
      <c r="B994" s="350"/>
      <c r="C994" s="350"/>
      <c r="D994" s="350"/>
      <c r="E994" s="350"/>
      <c r="F994" s="350"/>
      <c r="G994" s="350"/>
      <c r="H994" s="350"/>
      <c r="I994" s="350"/>
      <c r="J994" s="452"/>
      <c r="K994" s="350"/>
      <c r="L994" s="350"/>
      <c r="M994" s="350"/>
      <c r="N994" s="350"/>
      <c r="O994" s="350"/>
      <c r="P994" s="350"/>
      <c r="Q994" s="350"/>
      <c r="R994" s="350"/>
      <c r="S994" s="350"/>
      <c r="T994" s="350"/>
      <c r="U994" s="350"/>
      <c r="V994" s="350"/>
      <c r="W994" s="350"/>
      <c r="X994" s="350"/>
      <c r="Y994" s="350"/>
      <c r="Z994" s="350"/>
      <c r="AA994" s="350"/>
      <c r="AB994" s="350"/>
      <c r="AC994" s="350"/>
    </row>
    <row r="995">
      <c r="A995" s="350"/>
      <c r="B995" s="350"/>
      <c r="C995" s="350"/>
      <c r="D995" s="350"/>
      <c r="E995" s="350"/>
      <c r="F995" s="350"/>
      <c r="G995" s="350"/>
      <c r="H995" s="350"/>
      <c r="I995" s="350"/>
      <c r="J995" s="452"/>
      <c r="K995" s="350"/>
      <c r="L995" s="350"/>
      <c r="M995" s="350"/>
      <c r="N995" s="350"/>
      <c r="O995" s="350"/>
      <c r="P995" s="350"/>
      <c r="Q995" s="350"/>
      <c r="R995" s="350"/>
      <c r="S995" s="350"/>
      <c r="T995" s="350"/>
      <c r="U995" s="350"/>
      <c r="V995" s="350"/>
      <c r="W995" s="350"/>
      <c r="X995" s="350"/>
      <c r="Y995" s="350"/>
      <c r="Z995" s="350"/>
      <c r="AA995" s="350"/>
      <c r="AB995" s="350"/>
      <c r="AC995" s="350"/>
    </row>
    <row r="996">
      <c r="A996" s="350"/>
      <c r="B996" s="350"/>
      <c r="C996" s="350"/>
      <c r="D996" s="350"/>
      <c r="E996" s="350"/>
      <c r="F996" s="350"/>
      <c r="G996" s="350"/>
      <c r="H996" s="350"/>
      <c r="I996" s="350"/>
      <c r="J996" s="452"/>
      <c r="K996" s="350"/>
      <c r="L996" s="350"/>
      <c r="M996" s="350"/>
      <c r="N996" s="350"/>
      <c r="O996" s="350"/>
      <c r="P996" s="350"/>
      <c r="Q996" s="350"/>
      <c r="R996" s="350"/>
      <c r="S996" s="350"/>
      <c r="T996" s="350"/>
      <c r="U996" s="350"/>
      <c r="V996" s="350"/>
      <c r="W996" s="350"/>
      <c r="X996" s="350"/>
      <c r="Y996" s="350"/>
      <c r="Z996" s="350"/>
      <c r="AA996" s="350"/>
      <c r="AB996" s="350"/>
      <c r="AC996" s="350"/>
    </row>
    <row r="997">
      <c r="A997" s="350"/>
      <c r="B997" s="350"/>
      <c r="C997" s="350"/>
      <c r="D997" s="350"/>
      <c r="E997" s="350"/>
      <c r="F997" s="350"/>
      <c r="G997" s="350"/>
      <c r="H997" s="350"/>
      <c r="I997" s="350"/>
      <c r="J997" s="452"/>
      <c r="K997" s="350"/>
      <c r="L997" s="350"/>
      <c r="M997" s="350"/>
      <c r="N997" s="350"/>
      <c r="O997" s="350"/>
      <c r="P997" s="350"/>
      <c r="Q997" s="350"/>
      <c r="R997" s="350"/>
      <c r="S997" s="350"/>
      <c r="T997" s="350"/>
      <c r="U997" s="350"/>
      <c r="V997" s="350"/>
      <c r="W997" s="350"/>
      <c r="X997" s="350"/>
      <c r="Y997" s="350"/>
      <c r="Z997" s="350"/>
      <c r="AA997" s="350"/>
      <c r="AB997" s="350"/>
      <c r="AC997" s="350"/>
    </row>
    <row r="998">
      <c r="A998" s="350"/>
      <c r="B998" s="350"/>
      <c r="C998" s="350"/>
      <c r="D998" s="350"/>
      <c r="E998" s="350"/>
      <c r="F998" s="350"/>
      <c r="G998" s="350"/>
      <c r="H998" s="350"/>
      <c r="I998" s="350"/>
      <c r="J998" s="452"/>
      <c r="K998" s="350"/>
      <c r="L998" s="350"/>
      <c r="M998" s="350"/>
      <c r="N998" s="350"/>
      <c r="O998" s="350"/>
      <c r="P998" s="350"/>
      <c r="Q998" s="350"/>
      <c r="R998" s="350"/>
      <c r="S998" s="350"/>
      <c r="T998" s="350"/>
      <c r="U998" s="350"/>
      <c r="V998" s="350"/>
      <c r="W998" s="350"/>
      <c r="X998" s="350"/>
      <c r="Y998" s="350"/>
      <c r="Z998" s="350"/>
      <c r="AA998" s="350"/>
      <c r="AB998" s="350"/>
      <c r="AC998" s="350"/>
    </row>
    <row r="999">
      <c r="A999" s="350"/>
      <c r="B999" s="350"/>
      <c r="C999" s="350"/>
      <c r="D999" s="350"/>
      <c r="E999" s="350"/>
      <c r="F999" s="350"/>
      <c r="G999" s="350"/>
      <c r="H999" s="350"/>
      <c r="I999" s="350"/>
      <c r="J999" s="452"/>
      <c r="K999" s="350"/>
      <c r="L999" s="350"/>
      <c r="M999" s="350"/>
      <c r="N999" s="350"/>
      <c r="O999" s="350"/>
      <c r="P999" s="350"/>
      <c r="Q999" s="350"/>
      <c r="R999" s="350"/>
      <c r="S999" s="350"/>
      <c r="T999" s="350"/>
      <c r="U999" s="350"/>
      <c r="V999" s="350"/>
      <c r="W999" s="350"/>
      <c r="X999" s="350"/>
      <c r="Y999" s="350"/>
      <c r="Z999" s="350"/>
      <c r="AA999" s="350"/>
      <c r="AB999" s="350"/>
      <c r="AC999" s="350"/>
    </row>
    <row r="1000">
      <c r="A1000" s="350"/>
      <c r="B1000" s="350"/>
      <c r="C1000" s="350"/>
      <c r="D1000" s="350"/>
      <c r="E1000" s="350"/>
      <c r="F1000" s="350"/>
      <c r="G1000" s="350"/>
      <c r="H1000" s="350"/>
      <c r="I1000" s="350"/>
      <c r="J1000" s="452"/>
      <c r="K1000" s="350"/>
      <c r="L1000" s="350"/>
      <c r="M1000" s="350"/>
      <c r="N1000" s="350"/>
      <c r="O1000" s="350"/>
      <c r="P1000" s="350"/>
      <c r="Q1000" s="350"/>
      <c r="R1000" s="350"/>
      <c r="S1000" s="350"/>
      <c r="T1000" s="350"/>
      <c r="U1000" s="350"/>
      <c r="V1000" s="350"/>
      <c r="W1000" s="350"/>
      <c r="X1000" s="350"/>
      <c r="Y1000" s="350"/>
      <c r="Z1000" s="350"/>
      <c r="AA1000" s="350"/>
      <c r="AB1000" s="350"/>
      <c r="AC1000" s="350"/>
    </row>
    <row r="1001">
      <c r="A1001" s="350"/>
      <c r="B1001" s="350"/>
      <c r="C1001" s="350"/>
      <c r="D1001" s="350"/>
      <c r="E1001" s="350"/>
      <c r="F1001" s="350"/>
      <c r="G1001" s="350"/>
      <c r="H1001" s="350"/>
      <c r="I1001" s="350"/>
      <c r="J1001" s="452"/>
      <c r="K1001" s="350"/>
      <c r="L1001" s="350"/>
      <c r="M1001" s="350"/>
      <c r="N1001" s="350"/>
      <c r="O1001" s="350"/>
      <c r="P1001" s="350"/>
      <c r="Q1001" s="350"/>
      <c r="R1001" s="350"/>
      <c r="S1001" s="350"/>
      <c r="T1001" s="350"/>
      <c r="U1001" s="350"/>
      <c r="V1001" s="350"/>
      <c r="W1001" s="350"/>
      <c r="X1001" s="350"/>
      <c r="Y1001" s="350"/>
      <c r="Z1001" s="350"/>
      <c r="AA1001" s="350"/>
      <c r="AB1001" s="350"/>
      <c r="AC1001" s="350"/>
    </row>
    <row r="1002">
      <c r="A1002" s="350"/>
      <c r="B1002" s="350"/>
      <c r="C1002" s="350"/>
      <c r="D1002" s="350"/>
      <c r="E1002" s="350"/>
      <c r="F1002" s="350"/>
      <c r="G1002" s="350"/>
      <c r="H1002" s="350"/>
      <c r="I1002" s="350"/>
      <c r="J1002" s="452"/>
      <c r="K1002" s="350"/>
      <c r="L1002" s="350"/>
      <c r="M1002" s="350"/>
      <c r="N1002" s="350"/>
      <c r="O1002" s="350"/>
      <c r="P1002" s="350"/>
      <c r="Q1002" s="350"/>
      <c r="R1002" s="350"/>
      <c r="S1002" s="350"/>
      <c r="T1002" s="350"/>
      <c r="U1002" s="350"/>
      <c r="V1002" s="350"/>
      <c r="W1002" s="350"/>
      <c r="X1002" s="350"/>
      <c r="Y1002" s="350"/>
      <c r="Z1002" s="350"/>
      <c r="AA1002" s="350"/>
      <c r="AB1002" s="350"/>
      <c r="AC1002" s="350"/>
    </row>
    <row r="1003">
      <c r="A1003" s="350"/>
      <c r="B1003" s="350"/>
      <c r="C1003" s="350"/>
      <c r="D1003" s="350"/>
      <c r="E1003" s="350"/>
      <c r="F1003" s="350"/>
      <c r="G1003" s="350"/>
      <c r="H1003" s="350"/>
      <c r="I1003" s="350"/>
      <c r="J1003" s="452"/>
      <c r="K1003" s="350"/>
      <c r="L1003" s="350"/>
      <c r="M1003" s="350"/>
      <c r="N1003" s="350"/>
      <c r="O1003" s="350"/>
      <c r="P1003" s="350"/>
      <c r="Q1003" s="350"/>
      <c r="R1003" s="350"/>
      <c r="S1003" s="350"/>
      <c r="T1003" s="350"/>
      <c r="U1003" s="350"/>
      <c r="V1003" s="350"/>
      <c r="W1003" s="350"/>
      <c r="X1003" s="350"/>
      <c r="Y1003" s="350"/>
      <c r="Z1003" s="350"/>
      <c r="AA1003" s="350"/>
      <c r="AB1003" s="350"/>
      <c r="AC1003" s="350"/>
    </row>
    <row r="1004">
      <c r="A1004" s="350"/>
      <c r="B1004" s="350"/>
      <c r="C1004" s="350"/>
      <c r="D1004" s="350"/>
      <c r="E1004" s="350"/>
      <c r="F1004" s="350"/>
      <c r="G1004" s="350"/>
      <c r="H1004" s="350"/>
      <c r="I1004" s="350"/>
      <c r="J1004" s="452"/>
      <c r="K1004" s="350"/>
      <c r="L1004" s="350"/>
      <c r="M1004" s="350"/>
      <c r="N1004" s="350"/>
      <c r="O1004" s="350"/>
      <c r="P1004" s="350"/>
      <c r="Q1004" s="350"/>
      <c r="R1004" s="350"/>
      <c r="S1004" s="350"/>
      <c r="T1004" s="350"/>
      <c r="U1004" s="350"/>
      <c r="V1004" s="350"/>
      <c r="W1004" s="350"/>
      <c r="X1004" s="350"/>
      <c r="Y1004" s="350"/>
      <c r="Z1004" s="350"/>
      <c r="AA1004" s="350"/>
      <c r="AB1004" s="350"/>
      <c r="AC1004" s="350"/>
    </row>
    <row r="1005">
      <c r="A1005" s="350"/>
      <c r="B1005" s="350"/>
      <c r="C1005" s="350"/>
      <c r="D1005" s="350"/>
      <c r="E1005" s="350"/>
      <c r="F1005" s="350"/>
      <c r="G1005" s="350"/>
      <c r="H1005" s="350"/>
      <c r="I1005" s="350"/>
      <c r="J1005" s="452"/>
      <c r="K1005" s="350"/>
      <c r="L1005" s="350"/>
      <c r="M1005" s="350"/>
      <c r="N1005" s="350"/>
      <c r="O1005" s="350"/>
      <c r="P1005" s="350"/>
      <c r="Q1005" s="350"/>
      <c r="R1005" s="350"/>
      <c r="S1005" s="350"/>
      <c r="T1005" s="350"/>
      <c r="U1005" s="350"/>
      <c r="V1005" s="350"/>
      <c r="W1005" s="350"/>
      <c r="X1005" s="350"/>
      <c r="Y1005" s="350"/>
      <c r="Z1005" s="350"/>
      <c r="AA1005" s="350"/>
      <c r="AB1005" s="350"/>
      <c r="AC1005" s="350"/>
    </row>
    <row r="1006">
      <c r="A1006" s="350"/>
      <c r="B1006" s="350"/>
      <c r="C1006" s="350"/>
      <c r="D1006" s="350"/>
      <c r="E1006" s="350"/>
      <c r="F1006" s="350"/>
      <c r="G1006" s="350"/>
      <c r="H1006" s="350"/>
      <c r="I1006" s="350"/>
      <c r="J1006" s="452"/>
      <c r="K1006" s="350"/>
      <c r="L1006" s="350"/>
      <c r="M1006" s="350"/>
      <c r="N1006" s="350"/>
      <c r="O1006" s="350"/>
      <c r="P1006" s="350"/>
      <c r="Q1006" s="350"/>
      <c r="R1006" s="350"/>
      <c r="S1006" s="350"/>
      <c r="T1006" s="350"/>
      <c r="U1006" s="350"/>
      <c r="V1006" s="350"/>
      <c r="W1006" s="350"/>
      <c r="X1006" s="350"/>
      <c r="Y1006" s="350"/>
      <c r="Z1006" s="350"/>
      <c r="AA1006" s="350"/>
      <c r="AB1006" s="350"/>
      <c r="AC1006" s="350"/>
    </row>
    <row r="1007">
      <c r="A1007" s="350"/>
      <c r="B1007" s="350"/>
      <c r="C1007" s="350"/>
      <c r="D1007" s="350"/>
      <c r="E1007" s="350"/>
      <c r="F1007" s="350"/>
      <c r="G1007" s="350"/>
      <c r="H1007" s="350"/>
      <c r="I1007" s="350"/>
      <c r="J1007" s="452"/>
      <c r="K1007" s="350"/>
      <c r="L1007" s="350"/>
      <c r="M1007" s="350"/>
      <c r="N1007" s="350"/>
      <c r="O1007" s="350"/>
      <c r="P1007" s="350"/>
      <c r="Q1007" s="350"/>
      <c r="R1007" s="350"/>
      <c r="S1007" s="350"/>
      <c r="T1007" s="350"/>
      <c r="U1007" s="350"/>
      <c r="V1007" s="350"/>
      <c r="W1007" s="350"/>
      <c r="X1007" s="350"/>
      <c r="Y1007" s="350"/>
      <c r="Z1007" s="350"/>
      <c r="AA1007" s="350"/>
      <c r="AB1007" s="350"/>
      <c r="AC1007" s="350"/>
    </row>
    <row r="1008">
      <c r="A1008" s="350"/>
      <c r="B1008" s="350"/>
      <c r="C1008" s="350"/>
      <c r="D1008" s="350"/>
      <c r="E1008" s="350"/>
      <c r="F1008" s="350"/>
      <c r="G1008" s="350"/>
      <c r="H1008" s="350"/>
      <c r="I1008" s="350"/>
      <c r="J1008" s="452"/>
      <c r="K1008" s="350"/>
      <c r="L1008" s="350"/>
      <c r="M1008" s="350"/>
      <c r="N1008" s="350"/>
      <c r="O1008" s="350"/>
      <c r="P1008" s="350"/>
      <c r="Q1008" s="350"/>
      <c r="R1008" s="350"/>
      <c r="S1008" s="350"/>
      <c r="T1008" s="350"/>
      <c r="U1008" s="350"/>
      <c r="V1008" s="350"/>
      <c r="W1008" s="350"/>
      <c r="X1008" s="350"/>
      <c r="Y1008" s="350"/>
      <c r="Z1008" s="350"/>
      <c r="AA1008" s="350"/>
      <c r="AB1008" s="350"/>
      <c r="AC1008" s="350"/>
    </row>
    <row r="1009">
      <c r="A1009" s="350"/>
      <c r="B1009" s="350"/>
      <c r="C1009" s="350"/>
      <c r="D1009" s="350"/>
      <c r="E1009" s="350"/>
      <c r="F1009" s="350"/>
      <c r="G1009" s="350"/>
      <c r="H1009" s="350"/>
      <c r="I1009" s="350"/>
      <c r="J1009" s="452"/>
      <c r="K1009" s="350"/>
      <c r="L1009" s="350"/>
      <c r="M1009" s="350"/>
      <c r="N1009" s="350"/>
      <c r="O1009" s="350"/>
      <c r="P1009" s="350"/>
      <c r="Q1009" s="350"/>
      <c r="R1009" s="350"/>
      <c r="S1009" s="350"/>
      <c r="T1009" s="350"/>
      <c r="U1009" s="350"/>
      <c r="V1009" s="350"/>
      <c r="W1009" s="350"/>
      <c r="X1009" s="350"/>
      <c r="Y1009" s="350"/>
      <c r="Z1009" s="350"/>
      <c r="AA1009" s="350"/>
      <c r="AB1009" s="350"/>
      <c r="AC1009" s="350"/>
    </row>
    <row r="1010">
      <c r="A1010" s="350"/>
      <c r="B1010" s="350"/>
      <c r="C1010" s="350"/>
      <c r="D1010" s="350"/>
      <c r="E1010" s="350"/>
      <c r="F1010" s="350"/>
      <c r="G1010" s="350"/>
      <c r="H1010" s="350"/>
      <c r="I1010" s="350"/>
      <c r="J1010" s="452"/>
      <c r="K1010" s="350"/>
      <c r="L1010" s="350"/>
      <c r="M1010" s="350"/>
      <c r="N1010" s="350"/>
      <c r="O1010" s="350"/>
      <c r="P1010" s="350"/>
      <c r="Q1010" s="350"/>
      <c r="R1010" s="350"/>
      <c r="S1010" s="350"/>
      <c r="T1010" s="350"/>
      <c r="U1010" s="350"/>
      <c r="V1010" s="350"/>
      <c r="W1010" s="350"/>
      <c r="X1010" s="350"/>
      <c r="Y1010" s="350"/>
      <c r="Z1010" s="350"/>
      <c r="AA1010" s="350"/>
      <c r="AB1010" s="350"/>
      <c r="AC1010" s="350"/>
    </row>
    <row r="1011">
      <c r="A1011" s="350"/>
      <c r="B1011" s="350"/>
      <c r="C1011" s="350"/>
      <c r="D1011" s="350"/>
      <c r="E1011" s="350"/>
      <c r="F1011" s="350"/>
      <c r="G1011" s="350"/>
      <c r="H1011" s="350"/>
      <c r="I1011" s="350"/>
      <c r="J1011" s="452"/>
      <c r="K1011" s="350"/>
      <c r="L1011" s="350"/>
      <c r="M1011" s="350"/>
      <c r="N1011" s="350"/>
      <c r="O1011" s="350"/>
      <c r="P1011" s="350"/>
      <c r="Q1011" s="350"/>
      <c r="R1011" s="350"/>
      <c r="S1011" s="350"/>
      <c r="T1011" s="350"/>
      <c r="U1011" s="350"/>
      <c r="V1011" s="350"/>
      <c r="W1011" s="350"/>
      <c r="X1011" s="350"/>
      <c r="Y1011" s="350"/>
      <c r="Z1011" s="350"/>
      <c r="AA1011" s="350"/>
      <c r="AB1011" s="350"/>
      <c r="AC1011" s="350"/>
    </row>
    <row r="1012">
      <c r="A1012" s="350"/>
      <c r="B1012" s="350"/>
      <c r="C1012" s="350"/>
      <c r="D1012" s="350"/>
      <c r="E1012" s="350"/>
      <c r="F1012" s="350"/>
      <c r="G1012" s="350"/>
      <c r="H1012" s="350"/>
      <c r="I1012" s="350"/>
      <c r="J1012" s="452"/>
      <c r="K1012" s="350"/>
      <c r="L1012" s="350"/>
      <c r="M1012" s="350"/>
      <c r="N1012" s="350"/>
      <c r="O1012" s="350"/>
      <c r="P1012" s="350"/>
      <c r="Q1012" s="350"/>
      <c r="R1012" s="350"/>
      <c r="S1012" s="350"/>
      <c r="T1012" s="350"/>
      <c r="U1012" s="350"/>
      <c r="V1012" s="350"/>
      <c r="W1012" s="350"/>
      <c r="X1012" s="350"/>
      <c r="Y1012" s="350"/>
      <c r="Z1012" s="350"/>
      <c r="AA1012" s="350"/>
      <c r="AB1012" s="350"/>
      <c r="AC1012" s="350"/>
    </row>
  </sheetData>
  <dataValidations>
    <dataValidation type="list" allowBlank="1" showDropDown="1" showErrorMessage="1" sqref="A2:A297">
      <formula1>"TAB.,BLAD,BOT.,CAN.,CAP.,CRY.,DIS.,DRPS,GAD.,GEL.,INF.,INJ.,KIT.,LOT.,LOZ.,MASK,OIN.,PAD.,PKT.,PLAS,POW.,RES.,ROLL,SACH,SET.,SGL.,SOL.,SPR.,STAT,SUS.,SYR.,SYRN,TAPE,BALM"</formula1>
    </dataValidation>
    <dataValidation type="custom" allowBlank="1" showDropDown="1" sqref="H2:H297">
      <formula1>OR(NOT(ISERROR(DATEVALUE(H2))), AND(ISNUMBER(H2), LEFT(CELL("format", H2))="D"))</formula1>
    </dataValidation>
    <dataValidation allowBlank="1" showDropDown="1" sqref="B2:F297"/>
    <dataValidation type="list" allowBlank="1" showDropDown="1" showErrorMessage="1" sqref="G2:G297">
      <formula1>"MAGN23091,Z09135,KD/751,042,NCR-004,IC33007,IC33008,C-23366,MC-24716,23111401,GML-06/24,24EF14E,PX240704,UIE24137,UIE24093,SED24326C,MNB/06/406,KV24085A,CAA-321,A225007,UJA35A,TL0701M4,S5FBX426,S1FDY277,PA24160,24180984,0324027,A40025G,0424075,PWRBX67,N40"&amp;"0148,MB/09/739,KP24335,ZHC2440,314,SKOF21,350,UH824C,ULD26E,GS711,O7,0212G,B00208,444158118M,KC-22316,TD1010,N254006,4L81145,4L81176 &amp; 46661,4452,760,K-24J620895,344448,US24274,N2540010,2409155,TBAX105,L24088,ALDY4014,UQA-801,KL25001,2187,SL-24165,2401010"&amp;",UGT-241375A,12PB08,T2413107,T231069,GD025001,GD024008A,LGN10/277/05,T-214057,T-21400921A,T-2412126,CT51528,MM31AJ03,RGB0088,T-6319/T-6318/T-6251,GTC-240536C,T-2501162/C,T2404113/4,ST124383,AGT240508,G5873035,T-2308005,GTN-241271,LGN10/256/05,N2410026,ALT"&amp;"1083,LV22004,F/25/2033,AGT230014,ALT240016,ALDV4013/ C131440,TIJK24003,LGP01/033/01,C604347AK,PS2301,PMBIAG02,MC24906,BD242168B,BMA24250,T24110671C,PGACT4009,APT-5947,PZL230221,M7233747MGF,M2403120,MND/15/004,AT231519,LGN/10/266/06,UGT-24629A,BD242251,LGN"&amp;"O3/223/01,LGN10/078/06,JKBH23068,T-230847,G2BB223019,CT51122,B2H5X013,TAG-030,TDM-001,12PE01"</formula1>
    </dataValidation>
  </dataValidations>
  <drawing r:id="rId1"/>
  <tableParts count="1">
    <tablePart r:id="rId3"/>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cols>
    <col customWidth="1" min="1" max="1" width="1.75"/>
    <col customWidth="1" min="2" max="2" width="9.63"/>
    <col customWidth="1" min="3" max="3" width="2.75"/>
    <col customWidth="1" min="4" max="4" width="40.63"/>
    <col customWidth="1" min="5" max="5" width="23.13"/>
    <col customWidth="1" min="6" max="6" width="10.88"/>
    <col customWidth="1" min="7" max="7" width="4.88"/>
    <col customWidth="1" min="8" max="8" width="4.38"/>
    <col customWidth="1" min="9" max="9" width="15.88"/>
    <col customWidth="1" min="10" max="10" width="15.0"/>
    <col collapsed="1" min="12" max="12" width="12.63"/>
    <col customWidth="1" hidden="1" min="13" max="13" width="21.0" outlineLevel="1"/>
    <col customWidth="1" hidden="1" min="14" max="40" width="3.88" outlineLevel="1"/>
    <col customWidth="1" hidden="1" min="41" max="41" width="2.88" outlineLevel="1"/>
  </cols>
  <sheetData>
    <row r="1">
      <c r="A1" s="193"/>
      <c r="B1" s="193"/>
      <c r="C1" s="193"/>
      <c r="D1" s="193"/>
      <c r="E1" s="193"/>
      <c r="F1" s="195"/>
      <c r="G1" s="196"/>
      <c r="H1" s="196"/>
      <c r="I1" s="197"/>
      <c r="J1" s="196"/>
      <c r="K1" s="193"/>
      <c r="L1" s="193"/>
      <c r="M1" s="198"/>
      <c r="N1" s="200">
        <v>3.0</v>
      </c>
      <c r="O1" s="199">
        <v>3.0</v>
      </c>
      <c r="P1" s="199">
        <v>3.0</v>
      </c>
      <c r="Q1" s="199">
        <v>3.0</v>
      </c>
      <c r="R1" s="199">
        <v>3.0</v>
      </c>
      <c r="S1" s="199">
        <v>3.0</v>
      </c>
      <c r="T1" s="199">
        <v>3.0</v>
      </c>
      <c r="U1" s="199">
        <v>3.0</v>
      </c>
      <c r="V1" s="199">
        <v>3.0</v>
      </c>
      <c r="W1" s="201"/>
      <c r="X1" s="201"/>
      <c r="Y1" s="201"/>
      <c r="Z1" s="201"/>
      <c r="AA1" s="201"/>
      <c r="AB1" s="201"/>
      <c r="AC1" s="201"/>
      <c r="AD1" s="201"/>
      <c r="AE1" s="201"/>
      <c r="AF1" s="201"/>
      <c r="AG1" s="201"/>
      <c r="AH1" s="201"/>
      <c r="AI1" s="201"/>
      <c r="AJ1" s="201"/>
      <c r="AK1" s="201"/>
      <c r="AL1" s="201"/>
      <c r="AM1" s="201"/>
      <c r="AN1" s="201"/>
      <c r="AO1" s="193"/>
      <c r="AP1" s="193"/>
      <c r="AQ1" s="193"/>
    </row>
    <row r="2">
      <c r="F2" s="49"/>
      <c r="G2" s="1"/>
      <c r="H2" s="1"/>
      <c r="I2" s="203"/>
      <c r="J2" s="1"/>
      <c r="M2" s="7" t="s">
        <v>7328</v>
      </c>
      <c r="N2" s="359">
        <v>46000.0</v>
      </c>
      <c r="O2" s="204">
        <v>46065.0</v>
      </c>
      <c r="P2" s="204">
        <v>46106.0</v>
      </c>
      <c r="Q2" s="204">
        <v>46150.0</v>
      </c>
      <c r="R2" s="204">
        <v>46182.0</v>
      </c>
      <c r="S2" s="204">
        <v>46226.0</v>
      </c>
      <c r="T2" s="204">
        <v>46258.0</v>
      </c>
      <c r="U2" s="204">
        <v>46277.0</v>
      </c>
      <c r="V2" s="204">
        <v>46302.0</v>
      </c>
      <c r="W2" s="204"/>
      <c r="X2" s="204"/>
      <c r="Y2" s="204"/>
      <c r="Z2" s="204"/>
      <c r="AA2" s="204"/>
      <c r="AB2" s="204"/>
      <c r="AC2" s="204"/>
      <c r="AD2" s="204"/>
      <c r="AE2" s="204"/>
      <c r="AF2" s="204"/>
      <c r="AG2" s="204"/>
      <c r="AH2" s="204"/>
      <c r="AI2" s="204"/>
      <c r="AJ2" s="204"/>
      <c r="AK2" s="204"/>
      <c r="AL2" s="204"/>
      <c r="AM2" s="204"/>
      <c r="AN2" s="204"/>
    </row>
    <row r="3">
      <c r="A3" s="206"/>
      <c r="B3" s="207" t="s">
        <v>7329</v>
      </c>
      <c r="M3" s="7" t="s">
        <v>7330</v>
      </c>
      <c r="N3" s="208">
        <f t="shared" ref="N3:AN3" si="1">COLUMN()-13</f>
        <v>1</v>
      </c>
      <c r="O3" s="208">
        <f t="shared" si="1"/>
        <v>2</v>
      </c>
      <c r="P3" s="208">
        <f t="shared" si="1"/>
        <v>3</v>
      </c>
      <c r="Q3" s="208">
        <f t="shared" si="1"/>
        <v>4</v>
      </c>
      <c r="R3" s="208">
        <f t="shared" si="1"/>
        <v>5</v>
      </c>
      <c r="S3" s="208">
        <f t="shared" si="1"/>
        <v>6</v>
      </c>
      <c r="T3" s="208">
        <f t="shared" si="1"/>
        <v>7</v>
      </c>
      <c r="U3" s="208">
        <f t="shared" si="1"/>
        <v>8</v>
      </c>
      <c r="V3" s="208">
        <f t="shared" si="1"/>
        <v>9</v>
      </c>
      <c r="W3" s="208">
        <f t="shared" si="1"/>
        <v>10</v>
      </c>
      <c r="X3" s="208">
        <f t="shared" si="1"/>
        <v>11</v>
      </c>
      <c r="Y3" s="208">
        <f t="shared" si="1"/>
        <v>12</v>
      </c>
      <c r="Z3" s="208">
        <f t="shared" si="1"/>
        <v>13</v>
      </c>
      <c r="AA3" s="208">
        <f t="shared" si="1"/>
        <v>14</v>
      </c>
      <c r="AB3" s="208">
        <f t="shared" si="1"/>
        <v>15</v>
      </c>
      <c r="AC3" s="208">
        <f t="shared" si="1"/>
        <v>16</v>
      </c>
      <c r="AD3" s="208">
        <f t="shared" si="1"/>
        <v>17</v>
      </c>
      <c r="AE3" s="208">
        <f t="shared" si="1"/>
        <v>18</v>
      </c>
      <c r="AF3" s="208">
        <f t="shared" si="1"/>
        <v>19</v>
      </c>
      <c r="AG3" s="208">
        <f t="shared" si="1"/>
        <v>20</v>
      </c>
      <c r="AH3" s="208">
        <f t="shared" si="1"/>
        <v>21</v>
      </c>
      <c r="AI3" s="208">
        <f t="shared" si="1"/>
        <v>22</v>
      </c>
      <c r="AJ3" s="208">
        <f t="shared" si="1"/>
        <v>23</v>
      </c>
      <c r="AK3" s="208">
        <f t="shared" si="1"/>
        <v>24</v>
      </c>
      <c r="AL3" s="208">
        <f t="shared" si="1"/>
        <v>25</v>
      </c>
      <c r="AM3" s="208">
        <f t="shared" si="1"/>
        <v>26</v>
      </c>
      <c r="AN3" s="208">
        <f t="shared" si="1"/>
        <v>27</v>
      </c>
    </row>
    <row r="4">
      <c r="A4" s="7"/>
      <c r="B4" s="209" t="s">
        <v>7331</v>
      </c>
      <c r="C4" s="209" t="s">
        <v>7155</v>
      </c>
      <c r="D4" s="209" t="str">
        <f t="array" ref="D4">_xlfn.XLOOKUP(J4,'2NDSORTEDL'!AA1:AA12,'2NDSORTEDL'!AB1:AB12,"",0,1)</f>
        <v>Project Office, Engineers Block, (T-CAP Safety), First floor, Zone-1</v>
      </c>
      <c r="I4" s="362" t="s">
        <v>7482</v>
      </c>
      <c r="J4" s="211">
        <v>3.0</v>
      </c>
      <c r="N4" s="9" t="s">
        <v>7333</v>
      </c>
    </row>
    <row r="5">
      <c r="A5" s="7"/>
      <c r="B5" s="209" t="s">
        <v>7334</v>
      </c>
      <c r="C5" s="209" t="s">
        <v>7155</v>
      </c>
      <c r="D5" s="209" t="s">
        <v>7483</v>
      </c>
      <c r="E5" s="202"/>
      <c r="F5" s="212"/>
      <c r="G5" s="12"/>
      <c r="H5" s="12"/>
      <c r="I5" s="213"/>
      <c r="J5" s="168" t="s">
        <v>7336</v>
      </c>
      <c r="N5" s="1"/>
    </row>
    <row r="6">
      <c r="F6" s="49"/>
      <c r="G6" s="1"/>
      <c r="H6" s="1"/>
      <c r="I6" s="203"/>
      <c r="J6" s="1"/>
      <c r="N6" s="1"/>
    </row>
    <row r="7">
      <c r="A7" s="214"/>
      <c r="B7" s="215" t="s">
        <v>7484</v>
      </c>
      <c r="C7" s="216" t="s">
        <v>7338</v>
      </c>
      <c r="D7" s="164"/>
      <c r="E7" s="217" t="s">
        <v>7339</v>
      </c>
      <c r="F7" s="218" t="s">
        <v>7340</v>
      </c>
      <c r="G7" s="217" t="s">
        <v>7341</v>
      </c>
      <c r="H7" s="217" t="s">
        <v>7342</v>
      </c>
      <c r="I7" s="219" t="s">
        <v>7343</v>
      </c>
      <c r="J7" s="217" t="s">
        <v>7344</v>
      </c>
      <c r="K7" s="1"/>
      <c r="L7" s="1"/>
      <c r="M7" s="1"/>
      <c r="N7" s="220"/>
      <c r="O7" s="1"/>
      <c r="P7" s="1"/>
      <c r="Q7" s="1"/>
      <c r="R7" s="1"/>
      <c r="S7" s="1"/>
      <c r="T7" s="1"/>
      <c r="U7" s="1"/>
      <c r="V7" s="1"/>
      <c r="W7" s="1"/>
      <c r="X7" s="1"/>
      <c r="Y7" s="1"/>
      <c r="Z7" s="1"/>
      <c r="AA7" s="1"/>
      <c r="AB7" s="1"/>
      <c r="AC7" s="1"/>
      <c r="AD7" s="1"/>
      <c r="AE7" s="1"/>
      <c r="AF7" s="1"/>
      <c r="AG7" s="1"/>
      <c r="AH7" s="1"/>
      <c r="AI7" s="1"/>
      <c r="AJ7" s="1"/>
      <c r="AK7" s="1"/>
      <c r="AL7" s="1"/>
      <c r="AM7" s="1"/>
      <c r="AN7" s="1"/>
      <c r="AO7" s="1"/>
      <c r="AP7" s="1"/>
      <c r="AQ7" s="1"/>
    </row>
    <row r="8">
      <c r="B8" s="221">
        <f t="shared" ref="B8:B39" si="2">ROW()-7</f>
        <v>1</v>
      </c>
      <c r="C8" s="363" t="s">
        <v>418</v>
      </c>
      <c r="D8" s="164"/>
      <c r="E8" s="223" t="str">
        <f t="array" ref="E8">_xlfn.XLOOKUP(C8,'2NDSORTEDL'!$B$2:$B$50,'2NDSORTEDL'!$C$2:$C$50,"",0,1)</f>
        <v>NSAID</v>
      </c>
      <c r="F8" s="224">
        <f t="array" ref="F8">_xlfn.XLOOKUP($C8,'2NDSORTEDL'!$B$2:$B$60,'2NDSORTEDL'!$Y$2:$Y$60,"",0,1)</f>
        <v>46784</v>
      </c>
      <c r="G8" s="208" t="s">
        <v>7345</v>
      </c>
      <c r="H8" s="208">
        <v>1.0</v>
      </c>
      <c r="I8" s="364">
        <v>46302.0</v>
      </c>
      <c r="J8" s="226" t="str">
        <f t="shared" ref="J8:J39" si="3">IF(SUMIFS($N8:$AM8,$N$2:$AM$2,$I8,$N$1:$AM$1,$J$4)&gt;=H8,"REPLACED",IF(SUMIFS($N8:$AM8,$N$2:$AM$2,$I8,$N$1:$AM$1,$J$4)=0,"","N.A."))</f>
        <v>REPLACED</v>
      </c>
      <c r="N8" s="223"/>
      <c r="O8" s="227">
        <v>1.0</v>
      </c>
      <c r="P8" s="227">
        <v>1.0</v>
      </c>
      <c r="Q8" s="223"/>
      <c r="R8" s="223"/>
      <c r="S8" s="223"/>
      <c r="T8" s="227">
        <v>1.0</v>
      </c>
      <c r="U8" s="227">
        <v>1.0</v>
      </c>
      <c r="V8" s="227">
        <v>1.0</v>
      </c>
      <c r="W8" s="223"/>
      <c r="X8" s="223"/>
      <c r="Y8" s="223"/>
      <c r="Z8" s="223"/>
      <c r="AA8" s="223"/>
      <c r="AB8" s="223"/>
      <c r="AC8" s="223"/>
      <c r="AD8" s="223"/>
      <c r="AE8" s="223"/>
      <c r="AF8" s="223"/>
      <c r="AG8" s="223"/>
      <c r="AH8" s="223"/>
      <c r="AI8" s="223"/>
      <c r="AJ8" s="223"/>
      <c r="AK8" s="223"/>
      <c r="AL8" s="223"/>
      <c r="AM8" s="223"/>
      <c r="AN8" s="223"/>
      <c r="AO8" s="223">
        <f t="shared" ref="AO8:AO39" si="4">SUM(N8:AM8)</f>
        <v>5</v>
      </c>
    </row>
    <row r="9">
      <c r="B9" s="221">
        <f t="shared" si="2"/>
        <v>2</v>
      </c>
      <c r="C9" s="363" t="s">
        <v>7346</v>
      </c>
      <c r="D9" s="164"/>
      <c r="E9" s="223" t="str">
        <f t="array" ref="E9">_xlfn.XLOOKUP(C9,'2NDSORTEDL'!$B$2:$B$50,'2NDSORTEDL'!$C$2:$C$50,"",0,1)</f>
        <v/>
      </c>
      <c r="F9" s="224" t="str">
        <f t="array" ref="F9">_xlfn.XLOOKUP($C9,'2NDSORTEDL'!$B$2:$B$60,'2NDSORTEDL'!$Y$2:$Y$60,"",0,1)</f>
        <v/>
      </c>
      <c r="G9" s="208" t="s">
        <v>7345</v>
      </c>
      <c r="H9" s="208">
        <v>1.0</v>
      </c>
      <c r="I9" s="229">
        <f t="shared" ref="I9:I39" si="5">I8</f>
        <v>46302</v>
      </c>
      <c r="J9" s="226" t="str">
        <f t="shared" si="3"/>
        <v/>
      </c>
      <c r="K9" s="7" t="s">
        <v>7336</v>
      </c>
      <c r="N9" s="368">
        <v>1.0</v>
      </c>
      <c r="O9" s="223"/>
      <c r="P9" s="227"/>
      <c r="Q9" s="228"/>
      <c r="R9" s="223"/>
      <c r="S9" s="227">
        <v>1.0</v>
      </c>
      <c r="T9" s="223"/>
      <c r="U9" s="223"/>
      <c r="V9" s="223"/>
      <c r="W9" s="223"/>
      <c r="X9" s="223"/>
      <c r="Y9" s="223"/>
      <c r="Z9" s="223"/>
      <c r="AA9" s="223"/>
      <c r="AB9" s="223"/>
      <c r="AC9" s="223"/>
      <c r="AD9" s="223"/>
      <c r="AE9" s="223"/>
      <c r="AF9" s="223"/>
      <c r="AG9" s="223"/>
      <c r="AH9" s="223"/>
      <c r="AI9" s="223"/>
      <c r="AJ9" s="223"/>
      <c r="AK9" s="223"/>
      <c r="AL9" s="223"/>
      <c r="AM9" s="223"/>
      <c r="AN9" s="223"/>
      <c r="AO9" s="223">
        <f t="shared" si="4"/>
        <v>2</v>
      </c>
    </row>
    <row r="10">
      <c r="B10" s="221">
        <f t="shared" si="2"/>
        <v>3</v>
      </c>
      <c r="C10" s="363" t="s">
        <v>1006</v>
      </c>
      <c r="D10" s="164"/>
      <c r="E10" s="223" t="str">
        <f t="array" ref="E10">_xlfn.XLOOKUP(C10,'2NDSORTEDL'!$B$2:$B$50,'2NDSORTEDL'!$C$2:$C$50,"",0,1)</f>
        <v>NSAID</v>
      </c>
      <c r="F10" s="224">
        <f t="array" ref="F10">_xlfn.XLOOKUP($C10,'2NDSORTEDL'!$B$2:$B$60,'2NDSORTEDL'!$Y$2:$Y$60,"",0,1)</f>
        <v>46692</v>
      </c>
      <c r="G10" s="208" t="s">
        <v>7345</v>
      </c>
      <c r="H10" s="208">
        <v>20.0</v>
      </c>
      <c r="I10" s="229">
        <f t="shared" si="5"/>
        <v>46302</v>
      </c>
      <c r="J10" s="226" t="str">
        <f t="shared" si="3"/>
        <v>REPLACED</v>
      </c>
      <c r="N10" s="369" t="s">
        <v>1767</v>
      </c>
      <c r="O10" s="227">
        <v>20.0</v>
      </c>
      <c r="P10" s="223"/>
      <c r="Q10" s="228"/>
      <c r="R10" s="223"/>
      <c r="S10" s="227">
        <v>20.0</v>
      </c>
      <c r="T10" s="223"/>
      <c r="U10" s="223"/>
      <c r="V10" s="227">
        <v>20.0</v>
      </c>
      <c r="W10" s="223"/>
      <c r="X10" s="223"/>
      <c r="Y10" s="223"/>
      <c r="Z10" s="223"/>
      <c r="AA10" s="223"/>
      <c r="AB10" s="223"/>
      <c r="AC10" s="223"/>
      <c r="AD10" s="223"/>
      <c r="AE10" s="223"/>
      <c r="AF10" s="223"/>
      <c r="AG10" s="223"/>
      <c r="AH10" s="223"/>
      <c r="AI10" s="223"/>
      <c r="AJ10" s="223"/>
      <c r="AK10" s="223"/>
      <c r="AL10" s="223"/>
      <c r="AM10" s="223"/>
      <c r="AN10" s="223"/>
      <c r="AO10" s="223">
        <f t="shared" si="4"/>
        <v>60</v>
      </c>
    </row>
    <row r="11">
      <c r="B11" s="221">
        <f t="shared" si="2"/>
        <v>4</v>
      </c>
      <c r="C11" s="363" t="s">
        <v>1126</v>
      </c>
      <c r="D11" s="164"/>
      <c r="E11" s="223" t="str">
        <f t="array" ref="E11">_xlfn.XLOOKUP(C11,'2NDSORTEDL'!$B$2:$B$50,'2NDSORTEDL'!$C$2:$C$50,"",0,1)</f>
        <v>ANTI_BACTERIAL</v>
      </c>
      <c r="F11" s="224">
        <f t="array" ref="F11">_xlfn.XLOOKUP($C11,'2NDSORTEDL'!$B$2:$B$60,'2NDSORTEDL'!$Y$2:$Y$60,"",0,1)</f>
        <v>46784</v>
      </c>
      <c r="G11" s="208" t="s">
        <v>7345</v>
      </c>
      <c r="H11" s="208">
        <v>1.0</v>
      </c>
      <c r="I11" s="229">
        <f t="shared" si="5"/>
        <v>46302</v>
      </c>
      <c r="J11" s="226" t="str">
        <f t="shared" si="3"/>
        <v/>
      </c>
      <c r="N11" s="208">
        <v>1.0</v>
      </c>
      <c r="O11" s="227"/>
      <c r="P11" s="223"/>
      <c r="Q11" s="227">
        <v>1.0</v>
      </c>
      <c r="R11" s="227">
        <v>1.0</v>
      </c>
      <c r="S11" s="223"/>
      <c r="T11" s="223"/>
      <c r="U11" s="223"/>
      <c r="V11" s="223"/>
      <c r="W11" s="223"/>
      <c r="X11" s="223"/>
      <c r="Y11" s="223"/>
      <c r="Z11" s="223"/>
      <c r="AA11" s="223"/>
      <c r="AB11" s="223"/>
      <c r="AC11" s="223"/>
      <c r="AD11" s="223"/>
      <c r="AE11" s="223"/>
      <c r="AF11" s="223"/>
      <c r="AG11" s="223"/>
      <c r="AH11" s="223"/>
      <c r="AI11" s="223"/>
      <c r="AJ11" s="223"/>
      <c r="AK11" s="223"/>
      <c r="AL11" s="223"/>
      <c r="AM11" s="223"/>
      <c r="AN11" s="223"/>
      <c r="AO11" s="223">
        <f t="shared" si="4"/>
        <v>3</v>
      </c>
    </row>
    <row r="12">
      <c r="B12" s="221">
        <f t="shared" si="2"/>
        <v>5</v>
      </c>
      <c r="C12" s="363" t="s">
        <v>5452</v>
      </c>
      <c r="D12" s="164"/>
      <c r="E12" s="223" t="str">
        <f t="array" ref="E12">_xlfn.XLOOKUP(C12,'2NDSORTEDL'!$B$2:$B$50,'2NDSORTEDL'!$C$2:$C$50,"",0,1)</f>
        <v/>
      </c>
      <c r="F12" s="224" t="str">
        <f t="array" ref="F12">_xlfn.XLOOKUP($C12,'2NDSORTEDL'!$B$2:$B$60,'2NDSORTEDL'!$Y$2:$Y$60,"",0,1)</f>
        <v/>
      </c>
      <c r="G12" s="208" t="s">
        <v>7345</v>
      </c>
      <c r="H12" s="208">
        <v>1.0</v>
      </c>
      <c r="I12" s="229">
        <f t="shared" si="5"/>
        <v>46302</v>
      </c>
      <c r="J12" s="226" t="str">
        <f t="shared" si="3"/>
        <v/>
      </c>
      <c r="N12" s="230"/>
      <c r="O12" s="223"/>
      <c r="P12" s="223"/>
      <c r="Q12" s="223"/>
      <c r="R12" s="223"/>
      <c r="S12" s="227">
        <v>1.0</v>
      </c>
      <c r="T12" s="223"/>
      <c r="U12" s="223"/>
      <c r="V12" s="223"/>
      <c r="W12" s="223"/>
      <c r="X12" s="223"/>
      <c r="Y12" s="223"/>
      <c r="Z12" s="223"/>
      <c r="AA12" s="223"/>
      <c r="AB12" s="223"/>
      <c r="AC12" s="223"/>
      <c r="AD12" s="223"/>
      <c r="AE12" s="223"/>
      <c r="AF12" s="223"/>
      <c r="AG12" s="223"/>
      <c r="AH12" s="223"/>
      <c r="AI12" s="223"/>
      <c r="AJ12" s="223"/>
      <c r="AK12" s="223"/>
      <c r="AL12" s="223"/>
      <c r="AM12" s="223"/>
      <c r="AN12" s="223"/>
      <c r="AO12" s="223">
        <f t="shared" si="4"/>
        <v>1</v>
      </c>
    </row>
    <row r="13">
      <c r="B13" s="221">
        <f t="shared" si="2"/>
        <v>6</v>
      </c>
      <c r="C13" s="363" t="s">
        <v>1398</v>
      </c>
      <c r="D13" s="164"/>
      <c r="E13" s="223" t="str">
        <f t="array" ref="E13">_xlfn.XLOOKUP(C13,'2NDSORTEDL'!$B$2:$B$50,'2NDSORTEDL'!$C$2:$C$50,"",0,1)</f>
        <v>ANTI_SEPTIC</v>
      </c>
      <c r="F13" s="224">
        <f t="array" ref="F13">_xlfn.XLOOKUP($C13,'2NDSORTEDL'!$B$2:$B$60,'2NDSORTEDL'!$Y$2:$Y$60,"",0,1)</f>
        <v>46784</v>
      </c>
      <c r="G13" s="208" t="s">
        <v>7345</v>
      </c>
      <c r="H13" s="208">
        <v>1.0</v>
      </c>
      <c r="I13" s="229">
        <f t="shared" si="5"/>
        <v>46302</v>
      </c>
      <c r="J13" s="226" t="str">
        <f t="shared" si="3"/>
        <v/>
      </c>
      <c r="N13" s="230"/>
      <c r="O13" s="227">
        <v>1.0</v>
      </c>
      <c r="P13" s="227">
        <v>1.0</v>
      </c>
      <c r="Q13" s="227">
        <v>1.0</v>
      </c>
      <c r="R13" s="227">
        <v>1.0</v>
      </c>
      <c r="S13" s="223"/>
      <c r="T13" s="223"/>
      <c r="U13" s="223"/>
      <c r="V13" s="223"/>
      <c r="W13" s="223"/>
      <c r="X13" s="223"/>
      <c r="Y13" s="223"/>
      <c r="Z13" s="223"/>
      <c r="AA13" s="223"/>
      <c r="AB13" s="223"/>
      <c r="AC13" s="223"/>
      <c r="AD13" s="223"/>
      <c r="AE13" s="223"/>
      <c r="AF13" s="223"/>
      <c r="AG13" s="223"/>
      <c r="AH13" s="223"/>
      <c r="AI13" s="223"/>
      <c r="AJ13" s="223"/>
      <c r="AK13" s="223"/>
      <c r="AL13" s="223"/>
      <c r="AM13" s="223"/>
      <c r="AN13" s="223"/>
      <c r="AO13" s="223">
        <f t="shared" si="4"/>
        <v>4</v>
      </c>
    </row>
    <row r="14">
      <c r="B14" s="221">
        <f t="shared" si="2"/>
        <v>7</v>
      </c>
      <c r="C14" s="363" t="s">
        <v>1470</v>
      </c>
      <c r="D14" s="164"/>
      <c r="E14" s="223" t="str">
        <f t="array" ref="E14">_xlfn.XLOOKUP(C14,'2NDSORTEDL'!$B$2:$B$50,'2NDSORTEDL'!$C$2:$C$50,"",0,1)</f>
        <v>ANTI_SEPTIC</v>
      </c>
      <c r="F14" s="224">
        <f t="array" ref="F14">_xlfn.XLOOKUP($C14,'2NDSORTEDL'!$B$2:$B$60,'2NDSORTEDL'!$Y$2:$Y$60,"",0,1)</f>
        <v>46569</v>
      </c>
      <c r="G14" s="208" t="s">
        <v>7345</v>
      </c>
      <c r="H14" s="208">
        <v>1.0</v>
      </c>
      <c r="I14" s="229">
        <f t="shared" si="5"/>
        <v>46302</v>
      </c>
      <c r="J14" s="226" t="str">
        <f t="shared" si="3"/>
        <v/>
      </c>
      <c r="N14" s="230"/>
      <c r="O14" s="227"/>
      <c r="P14" s="223"/>
      <c r="Q14" s="223"/>
      <c r="R14" s="223"/>
      <c r="S14" s="223"/>
      <c r="T14" s="223"/>
      <c r="U14" s="227">
        <v>1.0</v>
      </c>
      <c r="V14" s="223"/>
      <c r="W14" s="223"/>
      <c r="X14" s="223"/>
      <c r="Y14" s="223"/>
      <c r="Z14" s="223"/>
      <c r="AA14" s="223"/>
      <c r="AB14" s="223"/>
      <c r="AC14" s="223"/>
      <c r="AD14" s="223"/>
      <c r="AE14" s="223"/>
      <c r="AF14" s="223"/>
      <c r="AG14" s="223"/>
      <c r="AH14" s="223"/>
      <c r="AI14" s="223"/>
      <c r="AJ14" s="223"/>
      <c r="AK14" s="223"/>
      <c r="AL14" s="223"/>
      <c r="AM14" s="223"/>
      <c r="AN14" s="223"/>
      <c r="AO14" s="223">
        <f t="shared" si="4"/>
        <v>1</v>
      </c>
    </row>
    <row r="15">
      <c r="B15" s="221">
        <f t="shared" si="2"/>
        <v>8</v>
      </c>
      <c r="C15" s="363" t="s">
        <v>2543</v>
      </c>
      <c r="D15" s="164"/>
      <c r="E15" s="223" t="str">
        <f t="array" ref="E15">_xlfn.XLOOKUP(C15,'2NDSORTEDL'!$B$2:$B$50,'2NDSORTEDL'!$C$2:$C$50,"",0,1)</f>
        <v>COTTON</v>
      </c>
      <c r="F15" s="224">
        <f t="array" ref="F15">_xlfn.XLOOKUP($C15,'2NDSORTEDL'!$B$2:$B$60,'2NDSORTEDL'!$Y$2:$Y$60,"",0,1)</f>
        <v>46661</v>
      </c>
      <c r="G15" s="208" t="s">
        <v>7345</v>
      </c>
      <c r="H15" s="208">
        <v>1.0</v>
      </c>
      <c r="I15" s="229">
        <f t="shared" si="5"/>
        <v>46302</v>
      </c>
      <c r="J15" s="226" t="str">
        <f t="shared" si="3"/>
        <v>REPLACED</v>
      </c>
      <c r="N15" s="230"/>
      <c r="O15" s="227">
        <v>1.0</v>
      </c>
      <c r="P15" s="223"/>
      <c r="Q15" s="223"/>
      <c r="R15" s="223"/>
      <c r="S15" s="223"/>
      <c r="T15" s="223"/>
      <c r="U15" s="223"/>
      <c r="V15" s="227">
        <v>1.0</v>
      </c>
      <c r="W15" s="223"/>
      <c r="X15" s="223"/>
      <c r="Y15" s="223"/>
      <c r="Z15" s="223"/>
      <c r="AA15" s="223"/>
      <c r="AB15" s="223"/>
      <c r="AC15" s="223"/>
      <c r="AD15" s="223"/>
      <c r="AE15" s="223"/>
      <c r="AF15" s="223"/>
      <c r="AG15" s="223"/>
      <c r="AH15" s="223"/>
      <c r="AI15" s="223"/>
      <c r="AJ15" s="223"/>
      <c r="AK15" s="223"/>
      <c r="AL15" s="223"/>
      <c r="AM15" s="223"/>
      <c r="AN15" s="223"/>
      <c r="AO15" s="223">
        <f t="shared" si="4"/>
        <v>2</v>
      </c>
    </row>
    <row r="16">
      <c r="B16" s="221">
        <f t="shared" si="2"/>
        <v>9</v>
      </c>
      <c r="C16" s="363" t="s">
        <v>1307</v>
      </c>
      <c r="D16" s="164"/>
      <c r="E16" s="223" t="str">
        <f t="array" ref="E16">_xlfn.XLOOKUP(C16,'2NDSORTEDL'!$B$2:$B$50,'2NDSORTEDL'!$C$2:$C$50,"",0,1)</f>
        <v/>
      </c>
      <c r="F16" s="224">
        <f t="array" ref="F16">_xlfn.XLOOKUP($C16,'2NDSORTEDL'!$B$2:$B$60,'2NDSORTEDL'!$Y$2:$Y$60,"",0,1)+365</f>
        <v>46784</v>
      </c>
      <c r="G16" s="208" t="s">
        <v>7345</v>
      </c>
      <c r="H16" s="208">
        <v>1.0</v>
      </c>
      <c r="I16" s="229">
        <f t="shared" si="5"/>
        <v>46302</v>
      </c>
      <c r="J16" s="226" t="str">
        <f t="shared" si="3"/>
        <v/>
      </c>
      <c r="N16" s="368">
        <v>1.0</v>
      </c>
      <c r="O16" s="223"/>
      <c r="P16" s="223"/>
      <c r="Q16" s="223"/>
      <c r="R16" s="223"/>
      <c r="S16" s="223"/>
      <c r="T16" s="223"/>
      <c r="U16" s="223"/>
      <c r="V16" s="223"/>
      <c r="W16" s="223"/>
      <c r="X16" s="223"/>
      <c r="Y16" s="223"/>
      <c r="Z16" s="223"/>
      <c r="AA16" s="223"/>
      <c r="AB16" s="223"/>
      <c r="AC16" s="223"/>
      <c r="AD16" s="223"/>
      <c r="AE16" s="223"/>
      <c r="AF16" s="223"/>
      <c r="AG16" s="223"/>
      <c r="AH16" s="223"/>
      <c r="AI16" s="223"/>
      <c r="AJ16" s="223"/>
      <c r="AK16" s="223"/>
      <c r="AL16" s="223"/>
      <c r="AM16" s="223"/>
      <c r="AN16" s="223"/>
      <c r="AO16" s="223">
        <f t="shared" si="4"/>
        <v>1</v>
      </c>
    </row>
    <row r="17">
      <c r="B17" s="221">
        <f t="shared" si="2"/>
        <v>10</v>
      </c>
      <c r="C17" s="363" t="s">
        <v>3748</v>
      </c>
      <c r="D17" s="164"/>
      <c r="E17" s="223" t="str">
        <f t="array" ref="E17">_xlfn.XLOOKUP(C17,'2NDSORTEDL'!$B$2:$B$50,'2NDSORTEDL'!$C$2:$C$50,"",0,1)</f>
        <v>DRESSING_PAD</v>
      </c>
      <c r="F17" s="224">
        <f t="array" ref="F17">_xlfn.XLOOKUP($C17,'2NDSORTEDL'!$B$2:$B$60,'2NDSORTEDL'!$Y$2:$Y$60,"",0,1)</f>
        <v>46935</v>
      </c>
      <c r="G17" s="208" t="s">
        <v>7345</v>
      </c>
      <c r="H17" s="208">
        <v>1.0</v>
      </c>
      <c r="I17" s="229">
        <f t="shared" si="5"/>
        <v>46302</v>
      </c>
      <c r="J17" s="226" t="str">
        <f t="shared" si="3"/>
        <v/>
      </c>
      <c r="N17" s="230"/>
      <c r="O17" s="227"/>
      <c r="P17" s="223"/>
      <c r="Q17" s="223"/>
      <c r="R17" s="223"/>
      <c r="S17" s="223"/>
      <c r="T17" s="223"/>
      <c r="U17" s="223"/>
      <c r="V17" s="223"/>
      <c r="W17" s="223"/>
      <c r="X17" s="223"/>
      <c r="Y17" s="223"/>
      <c r="Z17" s="223"/>
      <c r="AA17" s="223"/>
      <c r="AB17" s="223"/>
      <c r="AC17" s="223"/>
      <c r="AD17" s="223"/>
      <c r="AE17" s="223"/>
      <c r="AF17" s="223"/>
      <c r="AG17" s="223"/>
      <c r="AH17" s="223"/>
      <c r="AI17" s="223"/>
      <c r="AJ17" s="223"/>
      <c r="AK17" s="223"/>
      <c r="AL17" s="223"/>
      <c r="AM17" s="223"/>
      <c r="AN17" s="223"/>
      <c r="AO17" s="223">
        <f t="shared" si="4"/>
        <v>0</v>
      </c>
    </row>
    <row r="18">
      <c r="B18" s="221">
        <f t="shared" si="2"/>
        <v>11</v>
      </c>
      <c r="C18" s="363" t="s">
        <v>1508</v>
      </c>
      <c r="D18" s="164"/>
      <c r="E18" s="223" t="str">
        <f t="array" ref="E18">_xlfn.XLOOKUP(C18,'2NDSORTEDL'!$B$2:$B$50,'2NDSORTEDL'!$C$2:$C$50,"",0,1)</f>
        <v/>
      </c>
      <c r="F18" s="224" t="str">
        <f t="array" ref="F18">_xlfn.XLOOKUP($C18,'2NDSORTEDL'!$B$2:$B$60,'2NDSORTEDL'!$Y$2:$Y$60,"",0,1)</f>
        <v/>
      </c>
      <c r="G18" s="208" t="s">
        <v>7345</v>
      </c>
      <c r="H18" s="208">
        <v>1.0</v>
      </c>
      <c r="I18" s="229">
        <f t="shared" si="5"/>
        <v>46302</v>
      </c>
      <c r="J18" s="226" t="str">
        <f t="shared" si="3"/>
        <v/>
      </c>
      <c r="N18" s="230"/>
      <c r="O18" s="223"/>
      <c r="P18" s="227">
        <v>1.0</v>
      </c>
      <c r="Q18" s="223"/>
      <c r="R18" s="223"/>
      <c r="S18" s="223"/>
      <c r="T18" s="223"/>
      <c r="U18" s="227">
        <v>1.0</v>
      </c>
      <c r="V18" s="223"/>
      <c r="W18" s="223"/>
      <c r="X18" s="223"/>
      <c r="Y18" s="223"/>
      <c r="Z18" s="223"/>
      <c r="AA18" s="223"/>
      <c r="AB18" s="223"/>
      <c r="AC18" s="223"/>
      <c r="AD18" s="223"/>
      <c r="AE18" s="223"/>
      <c r="AF18" s="223"/>
      <c r="AG18" s="223"/>
      <c r="AH18" s="223"/>
      <c r="AI18" s="223"/>
      <c r="AJ18" s="223"/>
      <c r="AK18" s="223"/>
      <c r="AL18" s="223"/>
      <c r="AM18" s="223"/>
      <c r="AN18" s="223"/>
      <c r="AO18" s="223">
        <f t="shared" si="4"/>
        <v>2</v>
      </c>
    </row>
    <row r="19">
      <c r="B19" s="221">
        <f t="shared" si="2"/>
        <v>12</v>
      </c>
      <c r="C19" s="363" t="s">
        <v>7347</v>
      </c>
      <c r="D19" s="164"/>
      <c r="E19" s="223" t="str">
        <f t="array" ref="E19">_xlfn.XLOOKUP(C19,'2NDSORTEDL'!$B$2:$B$50,'2NDSORTEDL'!$C$2:$C$50,"",0,1)</f>
        <v/>
      </c>
      <c r="F19" s="224" t="str">
        <f t="array" ref="F19">_xlfn.XLOOKUP($C19,'2NDSORTEDL'!$B$2:$B$60,'2NDSORTEDL'!$Y$2:$Y$60,"",0,1)</f>
        <v/>
      </c>
      <c r="G19" s="208" t="s">
        <v>7345</v>
      </c>
      <c r="H19" s="208">
        <v>2.0</v>
      </c>
      <c r="I19" s="229">
        <f t="shared" si="5"/>
        <v>46302</v>
      </c>
      <c r="J19" s="226" t="str">
        <f t="shared" si="3"/>
        <v>REPLACED</v>
      </c>
      <c r="N19" s="230"/>
      <c r="O19" s="223"/>
      <c r="P19" s="223"/>
      <c r="Q19" s="223"/>
      <c r="R19" s="223"/>
      <c r="S19" s="223"/>
      <c r="T19" s="223"/>
      <c r="U19" s="223"/>
      <c r="V19" s="227">
        <v>2.0</v>
      </c>
      <c r="W19" s="223"/>
      <c r="X19" s="223"/>
      <c r="Y19" s="223"/>
      <c r="Z19" s="223"/>
      <c r="AA19" s="223"/>
      <c r="AB19" s="223"/>
      <c r="AC19" s="223"/>
      <c r="AD19" s="223"/>
      <c r="AE19" s="223"/>
      <c r="AF19" s="223"/>
      <c r="AG19" s="223"/>
      <c r="AH19" s="223"/>
      <c r="AI19" s="223"/>
      <c r="AJ19" s="223"/>
      <c r="AK19" s="223"/>
      <c r="AL19" s="223"/>
      <c r="AM19" s="223"/>
      <c r="AN19" s="223"/>
      <c r="AO19" s="223">
        <f t="shared" si="4"/>
        <v>2</v>
      </c>
    </row>
    <row r="20">
      <c r="B20" s="221">
        <f t="shared" si="2"/>
        <v>13</v>
      </c>
      <c r="C20" s="363" t="s">
        <v>3322</v>
      </c>
      <c r="D20" s="164"/>
      <c r="E20" s="223" t="str">
        <f t="array" ref="E20">_xlfn.XLOOKUP(C20,'2NDSORTEDL'!$B$2:$B$50,'2NDSORTEDL'!$C$2:$C$50,"",0,1)</f>
        <v>PLASTER_TAPE</v>
      </c>
      <c r="F20" s="224">
        <f t="array" ref="F20">_xlfn.XLOOKUP($C20,'2NDSORTEDL'!$B$2:$B$60,'2NDSORTEDL'!$Y$2:$Y$60,"",0,1)</f>
        <v>46692</v>
      </c>
      <c r="G20" s="208" t="s">
        <v>7345</v>
      </c>
      <c r="H20" s="208">
        <v>4.0</v>
      </c>
      <c r="I20" s="229">
        <f t="shared" si="5"/>
        <v>46302</v>
      </c>
      <c r="J20" s="226" t="str">
        <f t="shared" si="3"/>
        <v>REPLACED</v>
      </c>
      <c r="N20" s="208"/>
      <c r="O20" s="227">
        <v>4.0</v>
      </c>
      <c r="P20" s="223"/>
      <c r="Q20" s="227">
        <v>4.0</v>
      </c>
      <c r="R20" s="223"/>
      <c r="S20" s="227">
        <v>4.0</v>
      </c>
      <c r="T20" s="223"/>
      <c r="U20" s="227">
        <v>4.0</v>
      </c>
      <c r="V20" s="227">
        <v>4.0</v>
      </c>
      <c r="W20" s="223"/>
      <c r="X20" s="223"/>
      <c r="Y20" s="223"/>
      <c r="Z20" s="223"/>
      <c r="AA20" s="223"/>
      <c r="AB20" s="223"/>
      <c r="AC20" s="223"/>
      <c r="AD20" s="223"/>
      <c r="AE20" s="223"/>
      <c r="AF20" s="223"/>
      <c r="AG20" s="223"/>
      <c r="AH20" s="223"/>
      <c r="AI20" s="223"/>
      <c r="AJ20" s="223"/>
      <c r="AK20" s="223"/>
      <c r="AL20" s="223"/>
      <c r="AM20" s="223"/>
      <c r="AN20" s="223"/>
      <c r="AO20" s="223">
        <f t="shared" si="4"/>
        <v>20</v>
      </c>
    </row>
    <row r="21">
      <c r="B21" s="221">
        <f t="shared" si="2"/>
        <v>14</v>
      </c>
      <c r="C21" s="363" t="s">
        <v>3786</v>
      </c>
      <c r="D21" s="164"/>
      <c r="E21" s="223" t="str">
        <f t="array" ref="E21">_xlfn.XLOOKUP(C21,'2NDSORTEDL'!$B$2:$B$50,'2NDSORTEDL'!$C$2:$C$50,"",0,1)</f>
        <v>SWAB</v>
      </c>
      <c r="F21" s="224">
        <f t="array" ref="F21">_xlfn.XLOOKUP($C21,'2NDSORTEDL'!$B$2:$B$60,'2NDSORTEDL'!$Y$2:$Y$60,"",0,1)</f>
        <v>47209</v>
      </c>
      <c r="G21" s="208" t="s">
        <v>7345</v>
      </c>
      <c r="H21" s="208">
        <v>4.0</v>
      </c>
      <c r="I21" s="229">
        <f t="shared" si="5"/>
        <v>46302</v>
      </c>
      <c r="J21" s="226" t="str">
        <f t="shared" si="3"/>
        <v>REPLACED</v>
      </c>
      <c r="N21" s="208"/>
      <c r="O21" s="227">
        <v>4.0</v>
      </c>
      <c r="P21" s="223"/>
      <c r="Q21" s="223"/>
      <c r="R21" s="223"/>
      <c r="S21" s="227">
        <v>4.0</v>
      </c>
      <c r="T21" s="227">
        <v>4.0</v>
      </c>
      <c r="U21" s="227"/>
      <c r="V21" s="227">
        <v>4.0</v>
      </c>
      <c r="W21" s="223"/>
      <c r="X21" s="223"/>
      <c r="Y21" s="223"/>
      <c r="Z21" s="223"/>
      <c r="AA21" s="223"/>
      <c r="AB21" s="223"/>
      <c r="AC21" s="223"/>
      <c r="AD21" s="223"/>
      <c r="AE21" s="223"/>
      <c r="AF21" s="223"/>
      <c r="AG21" s="223"/>
      <c r="AH21" s="223"/>
      <c r="AI21" s="223"/>
      <c r="AJ21" s="223"/>
      <c r="AK21" s="223"/>
      <c r="AL21" s="223"/>
      <c r="AM21" s="223"/>
      <c r="AN21" s="223"/>
      <c r="AO21" s="223">
        <f t="shared" si="4"/>
        <v>16</v>
      </c>
    </row>
    <row r="22">
      <c r="B22" s="221">
        <f t="shared" si="2"/>
        <v>15</v>
      </c>
      <c r="C22" s="363" t="s">
        <v>3418</v>
      </c>
      <c r="D22" s="164"/>
      <c r="E22" s="223" t="str">
        <f t="array" ref="E22">_xlfn.XLOOKUP(C22,'2NDSORTEDL'!$B$2:$B$50,'2NDSORTEDL'!$C$2:$C$50,"",0,1)</f>
        <v>BLADE</v>
      </c>
      <c r="F22" s="224">
        <f t="array" ref="F22">_xlfn.XLOOKUP($C22,'2NDSORTEDL'!$B$2:$B$60,'2NDSORTEDL'!$Y$2:$Y$60,"",0,1)</f>
        <v>47058</v>
      </c>
      <c r="G22" s="208" t="s">
        <v>7345</v>
      </c>
      <c r="H22" s="208">
        <v>1.0</v>
      </c>
      <c r="I22" s="229">
        <f t="shared" si="5"/>
        <v>46302</v>
      </c>
      <c r="J22" s="226" t="str">
        <f t="shared" si="3"/>
        <v/>
      </c>
      <c r="N22" s="368">
        <v>1.0</v>
      </c>
      <c r="O22" s="223"/>
      <c r="P22" s="223"/>
      <c r="Q22" s="228"/>
      <c r="R22" s="223"/>
      <c r="S22" s="223"/>
      <c r="T22" s="223"/>
      <c r="U22" s="223"/>
      <c r="V22" s="223"/>
      <c r="W22" s="223"/>
      <c r="X22" s="223"/>
      <c r="Y22" s="223"/>
      <c r="Z22" s="223"/>
      <c r="AA22" s="223"/>
      <c r="AB22" s="223"/>
      <c r="AC22" s="223"/>
      <c r="AD22" s="223"/>
      <c r="AE22" s="223"/>
      <c r="AF22" s="223"/>
      <c r="AG22" s="223"/>
      <c r="AH22" s="223"/>
      <c r="AI22" s="223"/>
      <c r="AJ22" s="223"/>
      <c r="AK22" s="223"/>
      <c r="AL22" s="223"/>
      <c r="AM22" s="223"/>
      <c r="AN22" s="223"/>
      <c r="AO22" s="223">
        <f t="shared" si="4"/>
        <v>1</v>
      </c>
    </row>
    <row r="23">
      <c r="B23" s="221">
        <f t="shared" si="2"/>
        <v>16</v>
      </c>
      <c r="C23" s="363" t="s">
        <v>2794</v>
      </c>
      <c r="D23" s="164"/>
      <c r="E23" s="223" t="str">
        <f t="array" ref="E23">_xlfn.XLOOKUP(C23,'2NDSORTEDL'!$B$2:$B$50,'2NDSORTEDL'!$C$2:$C$50,"",0,1)</f>
        <v>BANDAGE</v>
      </c>
      <c r="F23" s="224">
        <f t="array" ref="F23">_xlfn.XLOOKUP($C23,'2NDSORTEDL'!$B$2:$B$60,'2NDSORTEDL'!$Y$2:$Y$60,"",0,1)</f>
        <v>47088</v>
      </c>
      <c r="G23" s="208" t="s">
        <v>7345</v>
      </c>
      <c r="H23" s="208">
        <v>1.0</v>
      </c>
      <c r="I23" s="229">
        <f t="shared" si="5"/>
        <v>46302</v>
      </c>
      <c r="J23" s="226" t="str">
        <f t="shared" si="3"/>
        <v/>
      </c>
      <c r="N23" s="230"/>
      <c r="O23" s="227"/>
      <c r="P23" s="223"/>
      <c r="Q23" s="228"/>
      <c r="R23" s="223"/>
      <c r="S23" s="223"/>
      <c r="T23" s="223"/>
      <c r="U23" s="223"/>
      <c r="V23" s="223"/>
      <c r="W23" s="223"/>
      <c r="X23" s="223"/>
      <c r="Y23" s="223"/>
      <c r="Z23" s="223"/>
      <c r="AA23" s="223"/>
      <c r="AB23" s="223"/>
      <c r="AC23" s="223"/>
      <c r="AD23" s="223"/>
      <c r="AE23" s="223"/>
      <c r="AF23" s="223"/>
      <c r="AG23" s="223"/>
      <c r="AH23" s="223"/>
      <c r="AI23" s="223"/>
      <c r="AJ23" s="223"/>
      <c r="AK23" s="223"/>
      <c r="AL23" s="223"/>
      <c r="AM23" s="223"/>
      <c r="AN23" s="223"/>
      <c r="AO23" s="223">
        <f t="shared" si="4"/>
        <v>0</v>
      </c>
    </row>
    <row r="24">
      <c r="B24" s="221">
        <f t="shared" si="2"/>
        <v>17</v>
      </c>
      <c r="C24" s="363" t="s">
        <v>1947</v>
      </c>
      <c r="D24" s="164"/>
      <c r="E24" s="223" t="str">
        <f t="array" ref="E24">_xlfn.XLOOKUP(C24,'2NDSORTEDL'!$B$2:$B$50,'2NDSORTEDL'!$C$2:$C$50,"",0,1)</f>
        <v>ORS</v>
      </c>
      <c r="F24" s="224">
        <f t="array" ref="F24">_xlfn.XLOOKUP($C24,'2NDSORTEDL'!$B$2:$B$60,'2NDSORTEDL'!$Y$2:$Y$60,"",0,1)</f>
        <v>46813</v>
      </c>
      <c r="G24" s="208" t="s">
        <v>7345</v>
      </c>
      <c r="H24" s="208">
        <v>2.0</v>
      </c>
      <c r="I24" s="229">
        <f t="shared" si="5"/>
        <v>46302</v>
      </c>
      <c r="J24" s="226" t="str">
        <f t="shared" si="3"/>
        <v/>
      </c>
      <c r="N24" s="208">
        <v>2.0</v>
      </c>
      <c r="O24" s="227"/>
      <c r="P24" s="227">
        <v>2.0</v>
      </c>
      <c r="Q24" s="227">
        <v>2.0</v>
      </c>
      <c r="R24" s="223"/>
      <c r="S24" s="227">
        <v>2.0</v>
      </c>
      <c r="T24" s="227">
        <v>2.0</v>
      </c>
      <c r="U24" s="227"/>
      <c r="V24" s="223"/>
      <c r="W24" s="223"/>
      <c r="X24" s="223"/>
      <c r="Y24" s="223"/>
      <c r="Z24" s="223"/>
      <c r="AA24" s="223"/>
      <c r="AB24" s="223"/>
      <c r="AC24" s="223"/>
      <c r="AD24" s="223"/>
      <c r="AE24" s="223"/>
      <c r="AF24" s="223"/>
      <c r="AG24" s="223"/>
      <c r="AH24" s="223"/>
      <c r="AI24" s="223"/>
      <c r="AJ24" s="223"/>
      <c r="AK24" s="223"/>
      <c r="AL24" s="223"/>
      <c r="AM24" s="223"/>
      <c r="AN24" s="223"/>
      <c r="AO24" s="223">
        <f t="shared" si="4"/>
        <v>10</v>
      </c>
    </row>
    <row r="25">
      <c r="B25" s="221">
        <f t="shared" si="2"/>
        <v>18</v>
      </c>
      <c r="C25" s="363" t="s">
        <v>3150</v>
      </c>
      <c r="D25" s="164"/>
      <c r="E25" s="223" t="str">
        <f t="array" ref="E25">_xlfn.XLOOKUP(C25,'2NDSORTEDL'!$B$2:$B$50,'2NDSORTEDL'!$C$2:$C$50,"",0,1)</f>
        <v>BANDAGE</v>
      </c>
      <c r="F25" s="224">
        <f t="array" ref="F25">_xlfn.XLOOKUP($C25,'2NDSORTEDL'!$B$2:$B$60,'2NDSORTEDL'!$Y$2:$Y$60,"",0,1)</f>
        <v>46905</v>
      </c>
      <c r="G25" s="208" t="s">
        <v>7345</v>
      </c>
      <c r="H25" s="208">
        <v>1.0</v>
      </c>
      <c r="I25" s="229">
        <f t="shared" si="5"/>
        <v>46302</v>
      </c>
      <c r="J25" s="226" t="str">
        <f t="shared" si="3"/>
        <v/>
      </c>
      <c r="N25" s="230"/>
      <c r="O25" s="227">
        <v>1.0</v>
      </c>
      <c r="P25" s="227">
        <v>1.0</v>
      </c>
      <c r="Q25" s="228">
        <v>1.0</v>
      </c>
      <c r="R25" s="223"/>
      <c r="S25" s="227"/>
      <c r="T25" s="227">
        <v>1.0</v>
      </c>
      <c r="U25" s="227"/>
      <c r="V25" s="223"/>
      <c r="W25" s="223"/>
      <c r="X25" s="223"/>
      <c r="Y25" s="223"/>
      <c r="Z25" s="223"/>
      <c r="AA25" s="223"/>
      <c r="AB25" s="223"/>
      <c r="AC25" s="223"/>
      <c r="AD25" s="223"/>
      <c r="AE25" s="223"/>
      <c r="AF25" s="223"/>
      <c r="AG25" s="223"/>
      <c r="AH25" s="223"/>
      <c r="AI25" s="223"/>
      <c r="AJ25" s="223"/>
      <c r="AK25" s="223"/>
      <c r="AL25" s="223"/>
      <c r="AM25" s="223"/>
      <c r="AN25" s="223"/>
      <c r="AO25" s="223">
        <f t="shared" si="4"/>
        <v>4</v>
      </c>
    </row>
    <row r="26">
      <c r="B26" s="221">
        <f t="shared" si="2"/>
        <v>19</v>
      </c>
      <c r="C26" s="363" t="s">
        <v>2039</v>
      </c>
      <c r="D26" s="164"/>
      <c r="E26" s="223" t="str">
        <f t="array" ref="E26">_xlfn.XLOOKUP(C26,'2NDSORTEDL'!$B$2:$B$50,'2NDSORTEDL'!$C$2:$C$50,"",0,1)</f>
        <v>TORNIQUET</v>
      </c>
      <c r="F26" s="224" t="str">
        <f t="array" ref="F26">_xlfn.XLOOKUP($C26,'2NDSORTEDL'!$B$2:$B$60,'2NDSORTEDL'!$Y$2:$Y$60,"",0,1)</f>
        <v>--</v>
      </c>
      <c r="G26" s="208" t="s">
        <v>7345</v>
      </c>
      <c r="H26" s="208">
        <v>1.0</v>
      </c>
      <c r="I26" s="229">
        <f t="shared" si="5"/>
        <v>46302</v>
      </c>
      <c r="J26" s="226" t="str">
        <f t="shared" si="3"/>
        <v/>
      </c>
      <c r="N26" s="230"/>
      <c r="O26" s="223"/>
      <c r="P26" s="223"/>
      <c r="Q26" s="228"/>
      <c r="R26" s="223"/>
      <c r="S26" s="223"/>
      <c r="T26" s="227">
        <v>1.0</v>
      </c>
      <c r="U26" s="227"/>
      <c r="V26" s="223"/>
      <c r="W26" s="223"/>
      <c r="X26" s="223"/>
      <c r="Y26" s="223"/>
      <c r="Z26" s="223"/>
      <c r="AA26" s="223"/>
      <c r="AB26" s="223"/>
      <c r="AC26" s="223"/>
      <c r="AD26" s="223"/>
      <c r="AE26" s="223"/>
      <c r="AF26" s="223"/>
      <c r="AG26" s="223"/>
      <c r="AH26" s="223"/>
      <c r="AI26" s="223"/>
      <c r="AJ26" s="223"/>
      <c r="AK26" s="223"/>
      <c r="AL26" s="223"/>
      <c r="AM26" s="223"/>
      <c r="AN26" s="223"/>
      <c r="AO26" s="223">
        <f t="shared" si="4"/>
        <v>1</v>
      </c>
    </row>
    <row r="27">
      <c r="B27" s="221">
        <f t="shared" si="2"/>
        <v>20</v>
      </c>
      <c r="C27" s="363" t="s">
        <v>2711</v>
      </c>
      <c r="D27" s="164"/>
      <c r="E27" s="223" t="str">
        <f t="array" ref="E27">_xlfn.XLOOKUP(C27,'2NDSORTEDL'!$B$2:$B$50,'2NDSORTEDL'!$C$2:$C$50,"",0,1)</f>
        <v>SYRINGE</v>
      </c>
      <c r="F27" s="224">
        <f t="array" ref="F27">_xlfn.XLOOKUP($C27,'2NDSORTEDL'!$B$2:$B$60,'2NDSORTEDL'!$Y$2:$Y$60,"",0,1)</f>
        <v>47574</v>
      </c>
      <c r="G27" s="208" t="s">
        <v>7345</v>
      </c>
      <c r="H27" s="208">
        <v>1.0</v>
      </c>
      <c r="I27" s="229">
        <f t="shared" si="5"/>
        <v>46302</v>
      </c>
      <c r="J27" s="226" t="str">
        <f t="shared" si="3"/>
        <v/>
      </c>
      <c r="N27" s="230"/>
      <c r="O27" s="223"/>
      <c r="P27" s="223"/>
      <c r="Q27" s="228"/>
      <c r="R27" s="223"/>
      <c r="S27" s="223"/>
      <c r="T27" s="223"/>
      <c r="U27" s="223"/>
      <c r="V27" s="223"/>
      <c r="W27" s="223"/>
      <c r="X27" s="223"/>
      <c r="Y27" s="223"/>
      <c r="Z27" s="223"/>
      <c r="AA27" s="223"/>
      <c r="AB27" s="223"/>
      <c r="AC27" s="223"/>
      <c r="AD27" s="223"/>
      <c r="AE27" s="223"/>
      <c r="AF27" s="223"/>
      <c r="AG27" s="223"/>
      <c r="AH27" s="223"/>
      <c r="AI27" s="223"/>
      <c r="AJ27" s="223"/>
      <c r="AK27" s="223"/>
      <c r="AL27" s="223"/>
      <c r="AM27" s="223"/>
      <c r="AN27" s="223"/>
      <c r="AO27" s="223">
        <f t="shared" si="4"/>
        <v>0</v>
      </c>
    </row>
    <row r="28">
      <c r="B28" s="221">
        <f t="shared" si="2"/>
        <v>21</v>
      </c>
      <c r="C28" s="363" t="s">
        <v>7348</v>
      </c>
      <c r="D28" s="164"/>
      <c r="E28" s="223" t="str">
        <f t="array" ref="E28">_xlfn.XLOOKUP(C28,'2NDSORTEDL'!$B$2:$B$50,'2NDSORTEDL'!$C$2:$C$50,"",0,1)</f>
        <v/>
      </c>
      <c r="F28" s="224" t="str">
        <f t="array" ref="F28">_xlfn.XLOOKUP($C28,'2NDSORTEDL'!$B$2:$B$60,'2NDSORTEDL'!$Y$2:$Y$60,"",0,1)</f>
        <v/>
      </c>
      <c r="G28" s="208" t="s">
        <v>7345</v>
      </c>
      <c r="H28" s="208">
        <v>1.0</v>
      </c>
      <c r="I28" s="229">
        <f t="shared" si="5"/>
        <v>46302</v>
      </c>
      <c r="J28" s="226" t="str">
        <f t="shared" si="3"/>
        <v/>
      </c>
      <c r="N28" s="230"/>
      <c r="O28" s="223"/>
      <c r="P28" s="223"/>
      <c r="Q28" s="223"/>
      <c r="R28" s="223"/>
      <c r="S28" s="223"/>
      <c r="T28" s="223"/>
      <c r="U28" s="223"/>
      <c r="V28" s="223"/>
      <c r="W28" s="223"/>
      <c r="X28" s="223"/>
      <c r="Y28" s="223"/>
      <c r="Z28" s="223"/>
      <c r="AA28" s="223"/>
      <c r="AB28" s="223"/>
      <c r="AC28" s="223"/>
      <c r="AD28" s="223"/>
      <c r="AE28" s="223"/>
      <c r="AF28" s="223"/>
      <c r="AG28" s="223"/>
      <c r="AH28" s="223"/>
      <c r="AI28" s="223"/>
      <c r="AJ28" s="223"/>
      <c r="AK28" s="223"/>
      <c r="AL28" s="223"/>
      <c r="AM28" s="223"/>
      <c r="AN28" s="223"/>
      <c r="AO28" s="223">
        <f t="shared" si="4"/>
        <v>0</v>
      </c>
    </row>
    <row r="29">
      <c r="B29" s="221">
        <f t="shared" si="2"/>
        <v>22</v>
      </c>
      <c r="C29" s="363" t="s">
        <v>3551</v>
      </c>
      <c r="D29" s="164"/>
      <c r="E29" s="223" t="str">
        <f t="array" ref="E29">_xlfn.XLOOKUP(C29,'2NDSORTEDL'!$B$2:$B$50,'2NDSORTEDL'!$C$2:$C$50,"",0,1)</f>
        <v>MANUAL</v>
      </c>
      <c r="F29" s="224" t="str">
        <f t="array" ref="F29">_xlfn.XLOOKUP($C29,'2NDSORTEDL'!$B$2:$B$60,'2NDSORTEDL'!$Y$2:$Y$60,"",0,1)</f>
        <v>--</v>
      </c>
      <c r="G29" s="208" t="s">
        <v>7345</v>
      </c>
      <c r="H29" s="208">
        <v>1.0</v>
      </c>
      <c r="I29" s="229">
        <f t="shared" si="5"/>
        <v>46302</v>
      </c>
      <c r="J29" s="226" t="str">
        <f t="shared" si="3"/>
        <v>REPLACED</v>
      </c>
      <c r="N29" s="230"/>
      <c r="O29" s="223"/>
      <c r="P29" s="223"/>
      <c r="Q29" s="223"/>
      <c r="R29" s="223"/>
      <c r="S29" s="223"/>
      <c r="T29" s="227">
        <v>1.0</v>
      </c>
      <c r="U29" s="227"/>
      <c r="V29" s="227">
        <v>1.0</v>
      </c>
      <c r="W29" s="223"/>
      <c r="X29" s="223"/>
      <c r="Y29" s="223"/>
      <c r="Z29" s="223"/>
      <c r="AA29" s="223"/>
      <c r="AB29" s="223"/>
      <c r="AC29" s="223"/>
      <c r="AD29" s="223"/>
      <c r="AE29" s="223"/>
      <c r="AF29" s="223"/>
      <c r="AG29" s="223"/>
      <c r="AH29" s="223"/>
      <c r="AI29" s="223"/>
      <c r="AJ29" s="223"/>
      <c r="AK29" s="223"/>
      <c r="AL29" s="223"/>
      <c r="AM29" s="223"/>
      <c r="AN29" s="223"/>
      <c r="AO29" s="223">
        <f t="shared" si="4"/>
        <v>2</v>
      </c>
    </row>
    <row r="30">
      <c r="B30" s="221">
        <f t="shared" si="2"/>
        <v>23</v>
      </c>
      <c r="C30" s="363" t="s">
        <v>1772</v>
      </c>
      <c r="D30" s="164"/>
      <c r="E30" s="223" t="str">
        <f t="array" ref="E30">_xlfn.XLOOKUP(C30,'2NDSORTEDL'!$B$2:$B$50,'2NDSORTEDL'!$C$2:$C$50,"",0,1)</f>
        <v>ANTI_BACTERIAL</v>
      </c>
      <c r="F30" s="224">
        <f t="array" ref="F30">_xlfn.XLOOKUP($C30,'2NDSORTEDL'!$B$2:$B$60,'2NDSORTEDL'!$Y$2:$Y$60,"",0,1)</f>
        <v>46296</v>
      </c>
      <c r="G30" s="208" t="s">
        <v>7345</v>
      </c>
      <c r="H30" s="208">
        <v>1.0</v>
      </c>
      <c r="I30" s="229">
        <f t="shared" si="5"/>
        <v>46302</v>
      </c>
      <c r="J30" s="226" t="str">
        <f t="shared" si="3"/>
        <v/>
      </c>
      <c r="N30" s="208">
        <v>1.0</v>
      </c>
      <c r="O30" s="227"/>
      <c r="P30" s="223"/>
      <c r="Q30" s="223"/>
      <c r="R30" s="223"/>
      <c r="S30" s="223"/>
      <c r="T30" s="223"/>
      <c r="U30" s="227">
        <v>1.0</v>
      </c>
      <c r="V30" s="223"/>
      <c r="W30" s="223"/>
      <c r="X30" s="223"/>
      <c r="Y30" s="223"/>
      <c r="Z30" s="223"/>
      <c r="AA30" s="223"/>
      <c r="AB30" s="223"/>
      <c r="AC30" s="223"/>
      <c r="AD30" s="223"/>
      <c r="AE30" s="223"/>
      <c r="AF30" s="223"/>
      <c r="AG30" s="223"/>
      <c r="AH30" s="223"/>
      <c r="AI30" s="223"/>
      <c r="AJ30" s="223"/>
      <c r="AK30" s="223"/>
      <c r="AL30" s="223"/>
      <c r="AM30" s="223"/>
      <c r="AN30" s="223"/>
      <c r="AO30" s="223">
        <f t="shared" si="4"/>
        <v>2</v>
      </c>
    </row>
    <row r="31">
      <c r="B31" s="221">
        <f t="shared" si="2"/>
        <v>24</v>
      </c>
      <c r="C31" s="363" t="s">
        <v>3512</v>
      </c>
      <c r="D31" s="164"/>
      <c r="E31" s="223" t="str">
        <f t="array" ref="E31">_xlfn.XLOOKUP(C31,'2NDSORTEDL'!$B$2:$B$50,'2NDSORTEDL'!$C$2:$C$50,"",0,1)</f>
        <v>LIST</v>
      </c>
      <c r="F31" s="224" t="str">
        <f t="array" ref="F31">_xlfn.XLOOKUP($C31,'2NDSORTEDL'!$B$2:$B$60,'2NDSORTEDL'!$Y$2:$Y$60,"",0,1)</f>
        <v>--</v>
      </c>
      <c r="G31" s="208" t="s">
        <v>7345</v>
      </c>
      <c r="H31" s="208">
        <v>1.0</v>
      </c>
      <c r="I31" s="229">
        <f t="shared" si="5"/>
        <v>46302</v>
      </c>
      <c r="J31" s="226" t="str">
        <f t="shared" si="3"/>
        <v/>
      </c>
      <c r="N31" s="230"/>
      <c r="O31" s="223"/>
      <c r="P31" s="223"/>
      <c r="Q31" s="228"/>
      <c r="R31" s="223"/>
      <c r="S31" s="223"/>
      <c r="T31" s="227">
        <v>1.0</v>
      </c>
      <c r="U31" s="227">
        <v>1.0</v>
      </c>
      <c r="V31" s="223"/>
      <c r="W31" s="223"/>
      <c r="X31" s="223"/>
      <c r="Y31" s="223"/>
      <c r="Z31" s="223"/>
      <c r="AA31" s="223"/>
      <c r="AB31" s="223"/>
      <c r="AC31" s="223"/>
      <c r="AD31" s="223"/>
      <c r="AE31" s="223"/>
      <c r="AF31" s="223"/>
      <c r="AG31" s="223"/>
      <c r="AH31" s="223"/>
      <c r="AI31" s="223"/>
      <c r="AJ31" s="223"/>
      <c r="AK31" s="223"/>
      <c r="AL31" s="223"/>
      <c r="AM31" s="223"/>
      <c r="AN31" s="223"/>
      <c r="AO31" s="223">
        <f t="shared" si="4"/>
        <v>2</v>
      </c>
    </row>
    <row r="32">
      <c r="B32" s="221">
        <f t="shared" si="2"/>
        <v>25</v>
      </c>
      <c r="C32" s="363" t="s">
        <v>3094</v>
      </c>
      <c r="D32" s="164"/>
      <c r="E32" s="223" t="str">
        <f t="array" ref="E32">_xlfn.XLOOKUP(C32,'2NDSORTEDL'!$B$2:$B$50,'2NDSORTEDL'!$C$2:$C$50,"",0,1)</f>
        <v>PLASTER_TAPE</v>
      </c>
      <c r="F32" s="224" t="str">
        <f t="array" ref="F32">_xlfn.XLOOKUP($C32,'2NDSORTEDL'!$B$2:$B$60,'2NDSORTEDL'!$Y$2:$Y$60,"",0,1)</f>
        <v>--</v>
      </c>
      <c r="G32" s="208" t="s">
        <v>7345</v>
      </c>
      <c r="H32" s="208">
        <v>1.0</v>
      </c>
      <c r="I32" s="229">
        <f t="shared" si="5"/>
        <v>46302</v>
      </c>
      <c r="J32" s="226" t="str">
        <f t="shared" si="3"/>
        <v/>
      </c>
      <c r="N32" s="230"/>
      <c r="O32" s="227"/>
      <c r="P32" s="223"/>
      <c r="Q32" s="228"/>
      <c r="R32" s="223"/>
      <c r="S32" s="223"/>
      <c r="T32" s="223"/>
      <c r="U32" s="223"/>
      <c r="V32" s="223"/>
      <c r="W32" s="223"/>
      <c r="X32" s="223"/>
      <c r="Y32" s="223"/>
      <c r="Z32" s="223"/>
      <c r="AA32" s="223"/>
      <c r="AB32" s="223"/>
      <c r="AC32" s="223"/>
      <c r="AD32" s="223"/>
      <c r="AE32" s="223"/>
      <c r="AF32" s="223"/>
      <c r="AG32" s="223"/>
      <c r="AH32" s="223"/>
      <c r="AI32" s="223"/>
      <c r="AJ32" s="223"/>
      <c r="AK32" s="223"/>
      <c r="AL32" s="223"/>
      <c r="AM32" s="223"/>
      <c r="AN32" s="223"/>
      <c r="AO32" s="223">
        <f t="shared" si="4"/>
        <v>0</v>
      </c>
    </row>
    <row r="33">
      <c r="B33" s="221">
        <f t="shared" si="2"/>
        <v>26</v>
      </c>
      <c r="C33" s="363" t="s">
        <v>3820</v>
      </c>
      <c r="D33" s="164"/>
      <c r="E33" s="223" t="str">
        <f t="array" ref="E33">_xlfn.XLOOKUP(C33,'2NDSORTEDL'!$B$2:$B$50,'2NDSORTEDL'!$C$2:$C$50,"",0,1)</f>
        <v>MASK</v>
      </c>
      <c r="F33" s="224" t="str">
        <f t="array" ref="F33">_xlfn.XLOOKUP($C33,'2NDSORTEDL'!$B$2:$B$60,'2NDSORTEDL'!$Y$2:$Y$60,"",0,1)</f>
        <v>--</v>
      </c>
      <c r="G33" s="208" t="s">
        <v>7345</v>
      </c>
      <c r="H33" s="208">
        <v>1.0</v>
      </c>
      <c r="I33" s="229">
        <f t="shared" si="5"/>
        <v>46302</v>
      </c>
      <c r="J33" s="226" t="str">
        <f t="shared" si="3"/>
        <v/>
      </c>
      <c r="N33" s="230"/>
      <c r="O33" s="227">
        <v>1.0</v>
      </c>
      <c r="P33" s="227">
        <v>1.0</v>
      </c>
      <c r="Q33" s="228">
        <v>1.0</v>
      </c>
      <c r="R33" s="223"/>
      <c r="S33" s="223"/>
      <c r="T33" s="223"/>
      <c r="U33" s="223"/>
      <c r="V33" s="223"/>
      <c r="W33" s="223"/>
      <c r="X33" s="223"/>
      <c r="Y33" s="223"/>
      <c r="Z33" s="223"/>
      <c r="AA33" s="223"/>
      <c r="AB33" s="223"/>
      <c r="AC33" s="223"/>
      <c r="AD33" s="223"/>
      <c r="AE33" s="223"/>
      <c r="AF33" s="223"/>
      <c r="AG33" s="223"/>
      <c r="AH33" s="223"/>
      <c r="AI33" s="223"/>
      <c r="AJ33" s="223"/>
      <c r="AK33" s="223"/>
      <c r="AL33" s="223"/>
      <c r="AM33" s="223"/>
      <c r="AN33" s="223"/>
      <c r="AO33" s="223">
        <f t="shared" si="4"/>
        <v>3</v>
      </c>
    </row>
    <row r="34">
      <c r="B34" s="221">
        <f t="shared" si="2"/>
        <v>27</v>
      </c>
      <c r="C34" s="363" t="s">
        <v>2950</v>
      </c>
      <c r="D34" s="164"/>
      <c r="E34" s="223" t="str">
        <f t="array" ref="E34">_xlfn.XLOOKUP(C34,'2NDSORTEDL'!$B$2:$B$50,'2NDSORTEDL'!$C$2:$C$50,"",0,1)</f>
        <v>BANDAGE</v>
      </c>
      <c r="F34" s="224" t="str">
        <f t="array" ref="F34">_xlfn.XLOOKUP($C34,'2NDSORTEDL'!$B$2:$B$60,'2NDSORTEDL'!$Y$2:$Y$60,"",0,1)</f>
        <v>--</v>
      </c>
      <c r="G34" s="208" t="s">
        <v>7345</v>
      </c>
      <c r="H34" s="368">
        <v>2.0</v>
      </c>
      <c r="I34" s="229">
        <f t="shared" si="5"/>
        <v>46302</v>
      </c>
      <c r="J34" s="226" t="str">
        <f t="shared" si="3"/>
        <v/>
      </c>
      <c r="N34" s="230"/>
      <c r="O34" s="227">
        <v>2.0</v>
      </c>
      <c r="P34" s="223"/>
      <c r="Q34" s="223"/>
      <c r="R34" s="223"/>
      <c r="S34" s="227">
        <v>2.0</v>
      </c>
      <c r="T34" s="223"/>
      <c r="U34" s="223"/>
      <c r="V34" s="223"/>
      <c r="W34" s="223"/>
      <c r="X34" s="223"/>
      <c r="Y34" s="223"/>
      <c r="Z34" s="223"/>
      <c r="AA34" s="223"/>
      <c r="AB34" s="223"/>
      <c r="AC34" s="223"/>
      <c r="AD34" s="223"/>
      <c r="AE34" s="223"/>
      <c r="AF34" s="223"/>
      <c r="AG34" s="223"/>
      <c r="AH34" s="223"/>
      <c r="AI34" s="223"/>
      <c r="AJ34" s="223"/>
      <c r="AK34" s="223"/>
      <c r="AL34" s="223"/>
      <c r="AM34" s="223"/>
      <c r="AN34" s="223"/>
      <c r="AO34" s="223">
        <f t="shared" si="4"/>
        <v>4</v>
      </c>
    </row>
    <row r="35">
      <c r="B35" s="221">
        <f t="shared" si="2"/>
        <v>28</v>
      </c>
      <c r="C35" s="363" t="s">
        <v>3005</v>
      </c>
      <c r="D35" s="164"/>
      <c r="E35" s="223" t="str">
        <f t="array" ref="E35">_xlfn.XLOOKUP(C35,'2NDSORTEDL'!$B$2:$B$50,'2NDSORTEDL'!$C$2:$C$50,"",0,1)</f>
        <v>BANDAGE</v>
      </c>
      <c r="F35" s="224" t="str">
        <f t="array" ref="F35">_xlfn.XLOOKUP($C35,'2NDSORTEDL'!$B$2:$B$60,'2NDSORTEDL'!$Y$2:$Y$60,"",0,1)</f>
        <v>--</v>
      </c>
      <c r="G35" s="208" t="s">
        <v>7345</v>
      </c>
      <c r="H35" s="368">
        <v>2.0</v>
      </c>
      <c r="I35" s="229">
        <f t="shared" si="5"/>
        <v>46302</v>
      </c>
      <c r="J35" s="226" t="str">
        <f t="shared" si="3"/>
        <v>REPLACED</v>
      </c>
      <c r="N35" s="230"/>
      <c r="O35" s="227">
        <v>2.0</v>
      </c>
      <c r="P35" s="223"/>
      <c r="Q35" s="223"/>
      <c r="R35" s="223"/>
      <c r="S35" s="227">
        <v>2.0</v>
      </c>
      <c r="T35" s="223"/>
      <c r="U35" s="223"/>
      <c r="V35" s="227">
        <v>2.0</v>
      </c>
      <c r="W35" s="223"/>
      <c r="X35" s="223"/>
      <c r="Y35" s="223"/>
      <c r="Z35" s="223"/>
      <c r="AA35" s="223"/>
      <c r="AB35" s="223"/>
      <c r="AC35" s="223"/>
      <c r="AD35" s="223"/>
      <c r="AE35" s="223"/>
      <c r="AF35" s="223"/>
      <c r="AG35" s="223"/>
      <c r="AH35" s="223"/>
      <c r="AI35" s="223"/>
      <c r="AJ35" s="223"/>
      <c r="AK35" s="223"/>
      <c r="AL35" s="223"/>
      <c r="AM35" s="223"/>
      <c r="AN35" s="223"/>
      <c r="AO35" s="223">
        <f t="shared" si="4"/>
        <v>6</v>
      </c>
    </row>
    <row r="36">
      <c r="B36" s="221">
        <f t="shared" si="2"/>
        <v>29</v>
      </c>
      <c r="C36" s="363" t="s">
        <v>3897</v>
      </c>
      <c r="D36" s="164"/>
      <c r="E36" s="223" t="str">
        <f t="array" ref="E36">_xlfn.XLOOKUP(C36,'2NDSORTEDL'!$B$2:$B$50,'2NDSORTEDL'!$C$2:$C$50,"",0,1)</f>
        <v/>
      </c>
      <c r="F36" s="224" t="str">
        <f t="array" ref="F36">_xlfn.XLOOKUP($C36,'2NDSORTEDL'!$B$2:$B$60,'2NDSORTEDL'!$Y$2:$Y$60,"",0,1)</f>
        <v>--</v>
      </c>
      <c r="G36" s="208" t="s">
        <v>7345</v>
      </c>
      <c r="H36" s="208">
        <v>1.0</v>
      </c>
      <c r="I36" s="229">
        <f t="shared" si="5"/>
        <v>46302</v>
      </c>
      <c r="J36" s="226" t="str">
        <f t="shared" si="3"/>
        <v/>
      </c>
      <c r="N36" s="230"/>
      <c r="O36" s="223"/>
      <c r="P36" s="223"/>
      <c r="Q36" s="223"/>
      <c r="R36" s="223"/>
      <c r="S36" s="223"/>
      <c r="T36" s="223"/>
      <c r="U36" s="223"/>
      <c r="V36" s="223"/>
      <c r="W36" s="223"/>
      <c r="X36" s="223"/>
      <c r="Y36" s="223"/>
      <c r="Z36" s="223"/>
      <c r="AA36" s="223"/>
      <c r="AB36" s="223"/>
      <c r="AC36" s="223"/>
      <c r="AD36" s="223"/>
      <c r="AE36" s="223"/>
      <c r="AF36" s="223"/>
      <c r="AG36" s="223"/>
      <c r="AH36" s="223"/>
      <c r="AI36" s="223"/>
      <c r="AJ36" s="223"/>
      <c r="AK36" s="223"/>
      <c r="AL36" s="223"/>
      <c r="AM36" s="223"/>
      <c r="AN36" s="223"/>
      <c r="AO36" s="223">
        <f t="shared" si="4"/>
        <v>0</v>
      </c>
    </row>
    <row r="37">
      <c r="B37" s="221">
        <f t="shared" si="2"/>
        <v>30</v>
      </c>
      <c r="C37" s="363" t="s">
        <v>2125</v>
      </c>
      <c r="D37" s="164"/>
      <c r="E37" s="223" t="str">
        <f t="array" ref="E37">_xlfn.XLOOKUP(C37,'2NDSORTEDL'!$B$2:$B$50,'2NDSORTEDL'!$C$2:$C$50,"",0,1)</f>
        <v>WASH_CUP</v>
      </c>
      <c r="F37" s="224" t="str">
        <f t="array" ref="F37">_xlfn.XLOOKUP($C37,'2NDSORTEDL'!$B$2:$B$60,'2NDSORTEDL'!$Y$2:$Y$60,"",0,1)</f>
        <v>--</v>
      </c>
      <c r="G37" s="208" t="s">
        <v>7345</v>
      </c>
      <c r="H37" s="208">
        <v>1.0</v>
      </c>
      <c r="I37" s="229">
        <f t="shared" si="5"/>
        <v>46302</v>
      </c>
      <c r="J37" s="226" t="str">
        <f t="shared" si="3"/>
        <v/>
      </c>
      <c r="N37" s="230"/>
      <c r="O37" s="223"/>
      <c r="P37" s="223"/>
      <c r="Q37" s="223"/>
      <c r="R37" s="223"/>
      <c r="S37" s="223"/>
      <c r="T37" s="227">
        <v>1.0</v>
      </c>
      <c r="U37" s="227"/>
      <c r="V37" s="223"/>
      <c r="W37" s="223"/>
      <c r="X37" s="223"/>
      <c r="Y37" s="223"/>
      <c r="Z37" s="223"/>
      <c r="AA37" s="223"/>
      <c r="AB37" s="223"/>
      <c r="AC37" s="223"/>
      <c r="AD37" s="223"/>
      <c r="AE37" s="223"/>
      <c r="AF37" s="223"/>
      <c r="AG37" s="223"/>
      <c r="AH37" s="223"/>
      <c r="AI37" s="223"/>
      <c r="AJ37" s="223"/>
      <c r="AK37" s="223"/>
      <c r="AL37" s="223"/>
      <c r="AM37" s="223"/>
      <c r="AN37" s="223"/>
      <c r="AO37" s="223">
        <f t="shared" si="4"/>
        <v>1</v>
      </c>
    </row>
    <row r="38">
      <c r="B38" s="221">
        <f t="shared" si="2"/>
        <v>31</v>
      </c>
      <c r="C38" s="363" t="s">
        <v>3865</v>
      </c>
      <c r="D38" s="164"/>
      <c r="E38" s="223" t="str">
        <f t="array" ref="E38">_xlfn.XLOOKUP(C38,'2NDSORTEDL'!$B$2:$B$60,'2NDSORTEDL'!$C$2:$C$60,"",0,1)</f>
        <v>GLOVES</v>
      </c>
      <c r="F38" s="224">
        <f t="array" ref="F38">_xlfn.XLOOKUP($C38,'2NDSORTEDL'!$B$2:$B$60,'2NDSORTEDL'!$Y$2:$Y$60,"",0,1)</f>
        <v>47849</v>
      </c>
      <c r="G38" s="208" t="s">
        <v>7345</v>
      </c>
      <c r="H38" s="208">
        <v>1.0</v>
      </c>
      <c r="I38" s="229">
        <f t="shared" si="5"/>
        <v>46302</v>
      </c>
      <c r="J38" s="226" t="str">
        <f t="shared" si="3"/>
        <v/>
      </c>
      <c r="N38" s="230"/>
      <c r="O38" s="223"/>
      <c r="P38" s="223"/>
      <c r="Q38" s="228"/>
      <c r="R38" s="223"/>
      <c r="S38" s="223"/>
      <c r="T38" s="223"/>
      <c r="U38" s="223"/>
      <c r="V38" s="223"/>
      <c r="W38" s="223"/>
      <c r="X38" s="223"/>
      <c r="Y38" s="223"/>
      <c r="Z38" s="223"/>
      <c r="AA38" s="223"/>
      <c r="AB38" s="223"/>
      <c r="AC38" s="223"/>
      <c r="AD38" s="223"/>
      <c r="AE38" s="223"/>
      <c r="AF38" s="223"/>
      <c r="AG38" s="223"/>
      <c r="AH38" s="223"/>
      <c r="AI38" s="223"/>
      <c r="AJ38" s="223"/>
      <c r="AK38" s="223"/>
      <c r="AL38" s="223"/>
      <c r="AM38" s="223"/>
      <c r="AN38" s="223"/>
      <c r="AO38" s="223">
        <f t="shared" si="4"/>
        <v>0</v>
      </c>
    </row>
    <row r="39">
      <c r="B39" s="221">
        <f t="shared" si="2"/>
        <v>32</v>
      </c>
      <c r="C39" s="363" t="s">
        <v>2318</v>
      </c>
      <c r="D39" s="164"/>
      <c r="E39" s="223" t="str">
        <f t="array" ref="E39">_xlfn.XLOOKUP(C39,'2NDSORTEDL'!$B$2:$B$60,'2NDSORTEDL'!$C$2:$C$60,"",0,1)</f>
        <v>SAFETY_PIN</v>
      </c>
      <c r="F39" s="224" t="str">
        <f t="array" ref="F39">_xlfn.XLOOKUP($C39,'2NDSORTEDL'!$B$2:$B$60,'2NDSORTEDL'!$Y$2:$Y$60,"",0,1)</f>
        <v>--</v>
      </c>
      <c r="G39" s="208" t="s">
        <v>7345</v>
      </c>
      <c r="H39" s="234">
        <v>4.0</v>
      </c>
      <c r="I39" s="229">
        <f t="shared" si="5"/>
        <v>46302</v>
      </c>
      <c r="J39" s="226" t="str">
        <f t="shared" si="3"/>
        <v>REPLACED</v>
      </c>
      <c r="N39" s="368">
        <v>1.0</v>
      </c>
      <c r="O39" s="223"/>
      <c r="P39" s="223"/>
      <c r="Q39" s="228"/>
      <c r="R39" s="223"/>
      <c r="S39" s="223"/>
      <c r="T39" s="223"/>
      <c r="U39" s="223"/>
      <c r="V39" s="227">
        <v>4.0</v>
      </c>
      <c r="W39" s="223"/>
      <c r="X39" s="223"/>
      <c r="Y39" s="223"/>
      <c r="Z39" s="223"/>
      <c r="AA39" s="223"/>
      <c r="AB39" s="223"/>
      <c r="AC39" s="223"/>
      <c r="AD39" s="223"/>
      <c r="AE39" s="223"/>
      <c r="AF39" s="223"/>
      <c r="AG39" s="223"/>
      <c r="AH39" s="223"/>
      <c r="AI39" s="223"/>
      <c r="AJ39" s="223"/>
      <c r="AK39" s="223"/>
      <c r="AL39" s="223"/>
      <c r="AM39" s="223"/>
      <c r="AN39" s="223"/>
      <c r="AO39" s="223">
        <f t="shared" si="4"/>
        <v>5</v>
      </c>
    </row>
    <row r="40">
      <c r="C40" s="370"/>
      <c r="E40" s="235" t="s">
        <v>7351</v>
      </c>
      <c r="N40" s="1"/>
    </row>
    <row r="41">
      <c r="F41" s="49"/>
      <c r="G41" s="1"/>
      <c r="H41" s="1"/>
      <c r="I41" s="203"/>
      <c r="J41" s="1"/>
      <c r="N41" s="1"/>
    </row>
    <row r="42">
      <c r="F42" s="49"/>
      <c r="G42" s="1"/>
      <c r="H42" s="1"/>
      <c r="I42" s="203"/>
      <c r="J42" s="1"/>
      <c r="N42" s="1"/>
    </row>
    <row r="43">
      <c r="F43" s="49"/>
      <c r="G43" s="1"/>
      <c r="H43" s="1"/>
      <c r="I43" s="9" t="s">
        <v>7352</v>
      </c>
      <c r="J43" s="1"/>
      <c r="N43" s="1"/>
    </row>
    <row r="44">
      <c r="F44" s="49"/>
      <c r="G44" s="1"/>
      <c r="H44" s="1"/>
      <c r="I44" s="9" t="s">
        <v>7353</v>
      </c>
      <c r="J44" s="1"/>
      <c r="N44" s="1"/>
    </row>
    <row r="45">
      <c r="F45" s="49"/>
      <c r="G45" s="1"/>
      <c r="H45" s="1"/>
      <c r="I45" s="203"/>
      <c r="J45" s="1"/>
      <c r="N45" s="1"/>
    </row>
    <row r="46">
      <c r="F46" s="49"/>
      <c r="G46" s="1"/>
      <c r="H46" s="1"/>
      <c r="I46" s="203" t="str">
        <f>"DATE :"&amp;TEXT(I8,"DD-MMM-YYYY")</f>
        <v>DATE :07-Oct-2026</v>
      </c>
      <c r="J46" s="1"/>
      <c r="N46" s="1"/>
    </row>
    <row r="47">
      <c r="F47" s="49"/>
      <c r="G47" s="1"/>
      <c r="H47" s="1"/>
      <c r="I47" s="203"/>
      <c r="J47" s="1"/>
      <c r="N47" s="1"/>
    </row>
    <row r="48">
      <c r="F48" s="49"/>
      <c r="G48" s="1"/>
      <c r="H48" s="1"/>
      <c r="I48" s="203"/>
      <c r="J48" s="1"/>
      <c r="N48" s="1"/>
    </row>
    <row r="49">
      <c r="F49" s="49"/>
      <c r="G49" s="1"/>
      <c r="H49" s="1"/>
      <c r="I49" s="203"/>
      <c r="J49" s="1"/>
      <c r="N49" s="1"/>
    </row>
    <row r="50">
      <c r="F50" s="49"/>
      <c r="G50" s="1"/>
      <c r="H50" s="1"/>
      <c r="I50" s="203"/>
      <c r="J50" s="1"/>
      <c r="N50" s="1"/>
    </row>
    <row r="51">
      <c r="F51" s="49"/>
      <c r="G51" s="1"/>
      <c r="H51" s="1"/>
      <c r="I51" s="203"/>
      <c r="J51" s="1"/>
      <c r="N51" s="1"/>
    </row>
    <row r="52">
      <c r="F52" s="49"/>
      <c r="G52" s="1"/>
      <c r="H52" s="1"/>
      <c r="I52" s="203"/>
      <c r="J52" s="1"/>
      <c r="N52" s="1"/>
    </row>
    <row r="53">
      <c r="F53" s="49"/>
      <c r="G53" s="1"/>
      <c r="H53" s="1"/>
      <c r="I53" s="203"/>
      <c r="J53" s="1"/>
      <c r="N53" s="1"/>
    </row>
    <row r="54">
      <c r="F54" s="49"/>
      <c r="G54" s="1"/>
      <c r="H54" s="1"/>
      <c r="I54" s="203"/>
      <c r="J54" s="1"/>
      <c r="N54" s="1"/>
    </row>
    <row r="55">
      <c r="F55" s="49"/>
      <c r="G55" s="1"/>
      <c r="H55" s="1"/>
      <c r="I55" s="203"/>
      <c r="J55" s="1"/>
      <c r="N55" s="1"/>
    </row>
    <row r="56">
      <c r="F56" s="49"/>
      <c r="G56" s="1"/>
      <c r="H56" s="1"/>
      <c r="I56" s="203"/>
      <c r="J56" s="1"/>
      <c r="N56" s="1"/>
    </row>
    <row r="57">
      <c r="F57" s="49"/>
      <c r="G57" s="1"/>
      <c r="H57" s="1"/>
      <c r="I57" s="203"/>
      <c r="J57" s="1"/>
      <c r="N57" s="1"/>
    </row>
    <row r="58">
      <c r="F58" s="49"/>
      <c r="G58" s="1"/>
      <c r="H58" s="1"/>
      <c r="I58" s="203"/>
      <c r="J58" s="1"/>
      <c r="N58" s="1"/>
    </row>
    <row r="59">
      <c r="F59" s="49"/>
      <c r="G59" s="1"/>
      <c r="H59" s="1"/>
      <c r="I59" s="203"/>
      <c r="J59" s="1"/>
      <c r="N59" s="1"/>
    </row>
    <row r="60">
      <c r="F60" s="49"/>
      <c r="G60" s="1"/>
      <c r="H60" s="1"/>
      <c r="I60" s="203"/>
      <c r="J60" s="1"/>
      <c r="N60" s="1"/>
    </row>
    <row r="61">
      <c r="F61" s="49"/>
      <c r="G61" s="1"/>
      <c r="H61" s="1"/>
      <c r="I61" s="203"/>
      <c r="J61" s="1"/>
      <c r="N61" s="1"/>
    </row>
    <row r="62">
      <c r="F62" s="49"/>
      <c r="G62" s="1"/>
      <c r="H62" s="1"/>
      <c r="I62" s="203"/>
      <c r="J62" s="1"/>
      <c r="N62" s="1"/>
    </row>
    <row r="63">
      <c r="F63" s="49"/>
      <c r="G63" s="1"/>
      <c r="H63" s="1"/>
      <c r="I63" s="203"/>
      <c r="J63" s="1"/>
      <c r="N63" s="1"/>
    </row>
    <row r="64">
      <c r="F64" s="49"/>
      <c r="G64" s="1"/>
      <c r="H64" s="1"/>
      <c r="I64" s="203"/>
      <c r="J64" s="1"/>
      <c r="N64" s="1"/>
    </row>
    <row r="65">
      <c r="F65" s="49"/>
      <c r="G65" s="1"/>
      <c r="H65" s="1"/>
      <c r="I65" s="203"/>
      <c r="J65" s="1"/>
      <c r="N65" s="1"/>
    </row>
    <row r="66">
      <c r="F66" s="49"/>
      <c r="G66" s="1"/>
      <c r="H66" s="1"/>
      <c r="I66" s="203"/>
      <c r="J66" s="1"/>
      <c r="N66" s="1"/>
    </row>
    <row r="67">
      <c r="F67" s="49"/>
      <c r="G67" s="1"/>
      <c r="H67" s="1"/>
      <c r="I67" s="203"/>
      <c r="J67" s="1"/>
      <c r="N67" s="1"/>
    </row>
    <row r="68">
      <c r="F68" s="49"/>
      <c r="G68" s="1"/>
      <c r="H68" s="1"/>
      <c r="I68" s="203"/>
      <c r="J68" s="1"/>
      <c r="N68" s="1"/>
    </row>
    <row r="69">
      <c r="F69" s="49"/>
      <c r="G69" s="1"/>
      <c r="H69" s="1"/>
      <c r="I69" s="203"/>
      <c r="J69" s="1"/>
      <c r="N69" s="1"/>
    </row>
    <row r="70">
      <c r="F70" s="49"/>
      <c r="G70" s="1"/>
      <c r="H70" s="1"/>
      <c r="I70" s="203"/>
      <c r="J70" s="1"/>
      <c r="N70" s="1"/>
    </row>
    <row r="71">
      <c r="F71" s="49"/>
      <c r="G71" s="1"/>
      <c r="H71" s="1"/>
      <c r="I71" s="203"/>
      <c r="J71" s="1"/>
      <c r="N71" s="1"/>
    </row>
    <row r="72">
      <c r="F72" s="49"/>
      <c r="G72" s="1"/>
      <c r="H72" s="1"/>
      <c r="I72" s="203"/>
      <c r="J72" s="1"/>
      <c r="N72" s="1"/>
    </row>
    <row r="73">
      <c r="F73" s="49"/>
      <c r="G73" s="1"/>
      <c r="H73" s="1"/>
      <c r="I73" s="203"/>
      <c r="J73" s="1"/>
      <c r="N73" s="1"/>
    </row>
    <row r="74">
      <c r="F74" s="49"/>
      <c r="G74" s="1"/>
      <c r="H74" s="1"/>
      <c r="I74" s="203"/>
      <c r="J74" s="1"/>
      <c r="N74" s="1"/>
    </row>
    <row r="75">
      <c r="F75" s="49"/>
      <c r="G75" s="1"/>
      <c r="H75" s="1"/>
      <c r="I75" s="203"/>
      <c r="J75" s="1"/>
      <c r="N75" s="1"/>
    </row>
    <row r="76">
      <c r="F76" s="49"/>
      <c r="G76" s="1"/>
      <c r="H76" s="1"/>
      <c r="I76" s="203"/>
      <c r="J76" s="1"/>
      <c r="N76" s="1"/>
    </row>
    <row r="77">
      <c r="F77" s="49"/>
      <c r="G77" s="1"/>
      <c r="H77" s="1"/>
      <c r="I77" s="203"/>
      <c r="J77" s="1"/>
      <c r="N77" s="1"/>
    </row>
    <row r="78">
      <c r="F78" s="49"/>
      <c r="G78" s="1"/>
      <c r="H78" s="1"/>
      <c r="I78" s="203"/>
      <c r="J78" s="1"/>
      <c r="N78" s="1"/>
    </row>
    <row r="79">
      <c r="F79" s="49"/>
      <c r="G79" s="1"/>
      <c r="H79" s="1"/>
      <c r="I79" s="203"/>
      <c r="J79" s="1"/>
      <c r="N79" s="1"/>
    </row>
    <row r="80">
      <c r="F80" s="49"/>
      <c r="G80" s="1"/>
      <c r="H80" s="1"/>
      <c r="I80" s="203"/>
      <c r="J80" s="1"/>
      <c r="N80" s="1"/>
    </row>
    <row r="81">
      <c r="F81" s="49"/>
      <c r="G81" s="1"/>
      <c r="H81" s="1"/>
      <c r="I81" s="203"/>
      <c r="J81" s="1"/>
      <c r="N81" s="1"/>
    </row>
    <row r="82">
      <c r="F82" s="49"/>
      <c r="G82" s="1"/>
      <c r="H82" s="1"/>
      <c r="I82" s="203"/>
      <c r="J82" s="1"/>
      <c r="N82" s="1"/>
    </row>
    <row r="83">
      <c r="F83" s="49"/>
      <c r="G83" s="1"/>
      <c r="H83" s="1"/>
      <c r="I83" s="203"/>
      <c r="J83" s="1"/>
      <c r="N83" s="1"/>
    </row>
    <row r="84">
      <c r="F84" s="49"/>
      <c r="G84" s="1"/>
      <c r="H84" s="1"/>
      <c r="I84" s="203"/>
      <c r="J84" s="1"/>
      <c r="N84" s="1"/>
    </row>
    <row r="85">
      <c r="F85" s="49"/>
      <c r="G85" s="1"/>
      <c r="H85" s="1"/>
      <c r="I85" s="203"/>
      <c r="J85" s="1"/>
      <c r="N85" s="1"/>
    </row>
    <row r="86">
      <c r="F86" s="49"/>
      <c r="G86" s="1"/>
      <c r="H86" s="1"/>
      <c r="I86" s="203"/>
      <c r="J86" s="1"/>
      <c r="N86" s="1"/>
    </row>
    <row r="87">
      <c r="F87" s="49"/>
      <c r="G87" s="1"/>
      <c r="H87" s="1"/>
      <c r="I87" s="203"/>
      <c r="J87" s="1"/>
      <c r="N87" s="1"/>
    </row>
    <row r="88">
      <c r="F88" s="49"/>
      <c r="G88" s="1"/>
      <c r="H88" s="1"/>
      <c r="I88" s="203"/>
      <c r="J88" s="1"/>
      <c r="N88" s="1"/>
    </row>
    <row r="89">
      <c r="F89" s="49"/>
      <c r="G89" s="1"/>
      <c r="H89" s="1"/>
      <c r="I89" s="203"/>
      <c r="J89" s="1"/>
      <c r="N89" s="1"/>
    </row>
    <row r="90">
      <c r="F90" s="49"/>
      <c r="G90" s="1"/>
      <c r="H90" s="1"/>
      <c r="I90" s="203"/>
      <c r="J90" s="1"/>
      <c r="N90" s="1"/>
    </row>
    <row r="91">
      <c r="F91" s="49"/>
      <c r="G91" s="1"/>
      <c r="H91" s="1"/>
      <c r="I91" s="203"/>
      <c r="J91" s="1"/>
      <c r="N91" s="1"/>
    </row>
    <row r="92">
      <c r="F92" s="49"/>
      <c r="G92" s="1"/>
      <c r="H92" s="1"/>
      <c r="I92" s="203"/>
      <c r="J92" s="1"/>
      <c r="N92" s="1"/>
    </row>
    <row r="93">
      <c r="F93" s="49"/>
      <c r="G93" s="1"/>
      <c r="H93" s="1"/>
      <c r="I93" s="203"/>
      <c r="J93" s="1"/>
      <c r="N93" s="1"/>
    </row>
    <row r="94">
      <c r="F94" s="49"/>
      <c r="G94" s="1"/>
      <c r="H94" s="1"/>
      <c r="I94" s="203"/>
      <c r="J94" s="1"/>
      <c r="N94" s="1"/>
    </row>
    <row r="95">
      <c r="F95" s="49"/>
      <c r="G95" s="1"/>
      <c r="H95" s="1"/>
      <c r="I95" s="203"/>
      <c r="J95" s="1"/>
      <c r="N95" s="1"/>
    </row>
    <row r="96">
      <c r="F96" s="49"/>
      <c r="G96" s="1"/>
      <c r="H96" s="1"/>
      <c r="I96" s="203"/>
      <c r="J96" s="1"/>
      <c r="N96" s="1"/>
    </row>
    <row r="97">
      <c r="F97" s="49"/>
      <c r="G97" s="1"/>
      <c r="H97" s="1"/>
      <c r="I97" s="203"/>
      <c r="J97" s="1"/>
      <c r="N97" s="1"/>
    </row>
    <row r="98">
      <c r="F98" s="49"/>
      <c r="G98" s="1"/>
      <c r="H98" s="1"/>
      <c r="I98" s="203"/>
      <c r="J98" s="1"/>
      <c r="N98" s="1"/>
    </row>
    <row r="99">
      <c r="F99" s="49"/>
      <c r="G99" s="1"/>
      <c r="H99" s="1"/>
      <c r="I99" s="203"/>
      <c r="J99" s="1"/>
      <c r="N99" s="1"/>
    </row>
    <row r="100">
      <c r="F100" s="49"/>
      <c r="G100" s="1"/>
      <c r="H100" s="1"/>
      <c r="I100" s="203"/>
      <c r="J100" s="1"/>
      <c r="N100" s="1"/>
    </row>
    <row r="101">
      <c r="F101" s="49"/>
      <c r="G101" s="1"/>
      <c r="H101" s="1"/>
      <c r="I101" s="203"/>
      <c r="J101" s="1"/>
      <c r="N101" s="1"/>
    </row>
    <row r="102">
      <c r="F102" s="49"/>
      <c r="G102" s="1"/>
      <c r="H102" s="1"/>
      <c r="I102" s="203"/>
      <c r="J102" s="1"/>
      <c r="N102" s="1"/>
    </row>
    <row r="103">
      <c r="F103" s="49"/>
      <c r="G103" s="1"/>
      <c r="H103" s="1"/>
      <c r="I103" s="203"/>
      <c r="J103" s="1"/>
      <c r="N103" s="1"/>
    </row>
    <row r="104">
      <c r="F104" s="49"/>
      <c r="G104" s="1"/>
      <c r="H104" s="1"/>
      <c r="I104" s="203"/>
      <c r="J104" s="1"/>
      <c r="N104" s="1"/>
    </row>
    <row r="105">
      <c r="F105" s="49"/>
      <c r="G105" s="1"/>
      <c r="H105" s="1"/>
      <c r="I105" s="203"/>
      <c r="J105" s="1"/>
      <c r="N105" s="1"/>
    </row>
    <row r="106">
      <c r="F106" s="49"/>
      <c r="G106" s="1"/>
      <c r="H106" s="1"/>
      <c r="I106" s="203"/>
      <c r="J106" s="1"/>
      <c r="N106" s="1"/>
    </row>
    <row r="107">
      <c r="F107" s="49"/>
      <c r="G107" s="1"/>
      <c r="H107" s="1"/>
      <c r="I107" s="203"/>
      <c r="J107" s="1"/>
      <c r="N107" s="1"/>
    </row>
    <row r="108">
      <c r="F108" s="49"/>
      <c r="G108" s="1"/>
      <c r="H108" s="1"/>
      <c r="I108" s="203"/>
      <c r="J108" s="1"/>
      <c r="N108" s="1"/>
    </row>
    <row r="109">
      <c r="F109" s="49"/>
      <c r="G109" s="1"/>
      <c r="H109" s="1"/>
      <c r="I109" s="203"/>
      <c r="J109" s="1"/>
      <c r="N109" s="1"/>
    </row>
    <row r="110">
      <c r="F110" s="49"/>
      <c r="G110" s="1"/>
      <c r="H110" s="1"/>
      <c r="I110" s="203"/>
      <c r="J110" s="1"/>
      <c r="N110" s="1"/>
    </row>
    <row r="111">
      <c r="F111" s="49"/>
      <c r="G111" s="1"/>
      <c r="H111" s="1"/>
      <c r="I111" s="203"/>
      <c r="J111" s="1"/>
      <c r="N111" s="1"/>
    </row>
    <row r="112">
      <c r="F112" s="49"/>
      <c r="G112" s="1"/>
      <c r="H112" s="1"/>
      <c r="I112" s="203"/>
      <c r="J112" s="1"/>
      <c r="N112" s="1"/>
    </row>
    <row r="113">
      <c r="F113" s="49"/>
      <c r="G113" s="1"/>
      <c r="H113" s="1"/>
      <c r="I113" s="203"/>
      <c r="J113" s="1"/>
      <c r="N113" s="1"/>
    </row>
    <row r="114">
      <c r="F114" s="49"/>
      <c r="G114" s="1"/>
      <c r="H114" s="1"/>
      <c r="I114" s="203"/>
      <c r="J114" s="1"/>
      <c r="N114" s="1"/>
    </row>
    <row r="115">
      <c r="F115" s="49"/>
      <c r="G115" s="1"/>
      <c r="H115" s="1"/>
      <c r="I115" s="203"/>
      <c r="J115" s="1"/>
      <c r="N115" s="1"/>
    </row>
    <row r="116">
      <c r="F116" s="49"/>
      <c r="G116" s="1"/>
      <c r="H116" s="1"/>
      <c r="I116" s="203"/>
      <c r="J116" s="1"/>
      <c r="N116" s="1"/>
    </row>
    <row r="117">
      <c r="F117" s="49"/>
      <c r="G117" s="1"/>
      <c r="H117" s="1"/>
      <c r="I117" s="203"/>
      <c r="J117" s="1"/>
      <c r="N117" s="1"/>
    </row>
    <row r="118">
      <c r="F118" s="49"/>
      <c r="G118" s="1"/>
      <c r="H118" s="1"/>
      <c r="I118" s="203"/>
      <c r="J118" s="1"/>
      <c r="N118" s="1"/>
    </row>
    <row r="119">
      <c r="F119" s="49"/>
      <c r="G119" s="1"/>
      <c r="H119" s="1"/>
      <c r="I119" s="203"/>
      <c r="J119" s="1"/>
      <c r="N119" s="1"/>
    </row>
    <row r="120">
      <c r="F120" s="49"/>
      <c r="G120" s="1"/>
      <c r="H120" s="1"/>
      <c r="I120" s="203"/>
      <c r="J120" s="1"/>
      <c r="N120" s="1"/>
    </row>
    <row r="121">
      <c r="F121" s="49"/>
      <c r="G121" s="1"/>
      <c r="H121" s="1"/>
      <c r="I121" s="203"/>
      <c r="J121" s="1"/>
      <c r="N121" s="1"/>
    </row>
    <row r="122">
      <c r="F122" s="49"/>
      <c r="G122" s="1"/>
      <c r="H122" s="1"/>
      <c r="I122" s="203"/>
      <c r="J122" s="1"/>
      <c r="N122" s="1"/>
    </row>
    <row r="123">
      <c r="F123" s="49"/>
      <c r="G123" s="1"/>
      <c r="H123" s="1"/>
      <c r="I123" s="203"/>
      <c r="J123" s="1"/>
      <c r="N123" s="1"/>
    </row>
    <row r="124">
      <c r="F124" s="49"/>
      <c r="G124" s="1"/>
      <c r="H124" s="1"/>
      <c r="I124" s="203"/>
      <c r="J124" s="1"/>
      <c r="N124" s="1"/>
    </row>
    <row r="125">
      <c r="F125" s="49"/>
      <c r="G125" s="1"/>
      <c r="H125" s="1"/>
      <c r="I125" s="203"/>
      <c r="J125" s="1"/>
      <c r="N125" s="1"/>
    </row>
    <row r="126">
      <c r="F126" s="49"/>
      <c r="G126" s="1"/>
      <c r="H126" s="1"/>
      <c r="I126" s="203"/>
      <c r="J126" s="1"/>
      <c r="N126" s="1"/>
    </row>
    <row r="127">
      <c r="F127" s="49"/>
      <c r="G127" s="1"/>
      <c r="H127" s="1"/>
      <c r="I127" s="203"/>
      <c r="J127" s="1"/>
      <c r="N127" s="1"/>
    </row>
    <row r="128">
      <c r="F128" s="49"/>
      <c r="G128" s="1"/>
      <c r="H128" s="1"/>
      <c r="I128" s="203"/>
      <c r="J128" s="1"/>
      <c r="N128" s="1"/>
    </row>
    <row r="129">
      <c r="F129" s="49"/>
      <c r="G129" s="1"/>
      <c r="H129" s="1"/>
      <c r="I129" s="203"/>
      <c r="J129" s="1"/>
      <c r="N129" s="1"/>
    </row>
    <row r="130">
      <c r="F130" s="49"/>
      <c r="G130" s="1"/>
      <c r="H130" s="1"/>
      <c r="I130" s="203"/>
      <c r="J130" s="1"/>
      <c r="N130" s="1"/>
    </row>
    <row r="131">
      <c r="F131" s="49"/>
      <c r="G131" s="1"/>
      <c r="H131" s="1"/>
      <c r="I131" s="203"/>
      <c r="J131" s="1"/>
      <c r="N131" s="1"/>
    </row>
    <row r="132">
      <c r="F132" s="49"/>
      <c r="G132" s="1"/>
      <c r="H132" s="1"/>
      <c r="I132" s="203"/>
      <c r="J132" s="1"/>
      <c r="N132" s="1"/>
    </row>
    <row r="133">
      <c r="F133" s="49"/>
      <c r="G133" s="1"/>
      <c r="H133" s="1"/>
      <c r="I133" s="203"/>
      <c r="J133" s="1"/>
      <c r="N133" s="1"/>
    </row>
    <row r="134">
      <c r="F134" s="49"/>
      <c r="G134" s="1"/>
      <c r="H134" s="1"/>
      <c r="I134" s="203"/>
      <c r="J134" s="1"/>
      <c r="N134" s="1"/>
    </row>
    <row r="135">
      <c r="F135" s="49"/>
      <c r="G135" s="1"/>
      <c r="H135" s="1"/>
      <c r="I135" s="203"/>
      <c r="J135" s="1"/>
      <c r="N135" s="1"/>
    </row>
    <row r="136">
      <c r="F136" s="49"/>
      <c r="G136" s="1"/>
      <c r="H136" s="1"/>
      <c r="I136" s="203"/>
      <c r="J136" s="1"/>
      <c r="N136" s="1"/>
    </row>
    <row r="137">
      <c r="F137" s="49"/>
      <c r="G137" s="1"/>
      <c r="H137" s="1"/>
      <c r="I137" s="203"/>
      <c r="J137" s="1"/>
      <c r="N137" s="1"/>
    </row>
    <row r="138">
      <c r="F138" s="49"/>
      <c r="G138" s="1"/>
      <c r="H138" s="1"/>
      <c r="I138" s="203"/>
      <c r="J138" s="1"/>
      <c r="N138" s="1"/>
    </row>
    <row r="139">
      <c r="F139" s="49"/>
      <c r="G139" s="1"/>
      <c r="H139" s="1"/>
      <c r="I139" s="203"/>
      <c r="J139" s="1"/>
      <c r="N139" s="1"/>
    </row>
    <row r="140">
      <c r="F140" s="49"/>
      <c r="G140" s="1"/>
      <c r="H140" s="1"/>
      <c r="I140" s="203"/>
      <c r="J140" s="1"/>
      <c r="N140" s="1"/>
    </row>
    <row r="141">
      <c r="F141" s="49"/>
      <c r="G141" s="1"/>
      <c r="H141" s="1"/>
      <c r="I141" s="203"/>
      <c r="J141" s="1"/>
      <c r="N141" s="1"/>
    </row>
    <row r="142">
      <c r="F142" s="49"/>
      <c r="G142" s="1"/>
      <c r="H142" s="1"/>
      <c r="I142" s="203"/>
      <c r="J142" s="1"/>
      <c r="N142" s="1"/>
    </row>
    <row r="143">
      <c r="F143" s="49"/>
      <c r="G143" s="1"/>
      <c r="H143" s="1"/>
      <c r="I143" s="203"/>
      <c r="J143" s="1"/>
      <c r="N143" s="1"/>
    </row>
    <row r="144">
      <c r="F144" s="49"/>
      <c r="G144" s="1"/>
      <c r="H144" s="1"/>
      <c r="I144" s="203"/>
      <c r="J144" s="1"/>
      <c r="N144" s="1"/>
    </row>
    <row r="145">
      <c r="F145" s="49"/>
      <c r="G145" s="1"/>
      <c r="H145" s="1"/>
      <c r="I145" s="203"/>
      <c r="J145" s="1"/>
      <c r="N145" s="1"/>
    </row>
    <row r="146">
      <c r="F146" s="49"/>
      <c r="G146" s="1"/>
      <c r="H146" s="1"/>
      <c r="I146" s="203"/>
      <c r="J146" s="1"/>
      <c r="N146" s="1"/>
    </row>
    <row r="147">
      <c r="F147" s="49"/>
      <c r="G147" s="1"/>
      <c r="H147" s="1"/>
      <c r="I147" s="203"/>
      <c r="J147" s="1"/>
      <c r="N147" s="1"/>
    </row>
    <row r="148">
      <c r="F148" s="49"/>
      <c r="G148" s="1"/>
      <c r="H148" s="1"/>
      <c r="I148" s="203"/>
      <c r="J148" s="1"/>
      <c r="N148" s="1"/>
    </row>
    <row r="149">
      <c r="F149" s="49"/>
      <c r="G149" s="1"/>
      <c r="H149" s="1"/>
      <c r="I149" s="203"/>
      <c r="J149" s="1"/>
      <c r="N149" s="1"/>
    </row>
    <row r="150">
      <c r="F150" s="49"/>
      <c r="G150" s="1"/>
      <c r="H150" s="1"/>
      <c r="I150" s="203"/>
      <c r="J150" s="1"/>
      <c r="N150" s="1"/>
    </row>
    <row r="151">
      <c r="F151" s="49"/>
      <c r="G151" s="1"/>
      <c r="H151" s="1"/>
      <c r="I151" s="203"/>
      <c r="J151" s="1"/>
      <c r="N151" s="1"/>
    </row>
    <row r="152">
      <c r="F152" s="49"/>
      <c r="G152" s="1"/>
      <c r="H152" s="1"/>
      <c r="I152" s="203"/>
      <c r="J152" s="1"/>
      <c r="N152" s="1"/>
    </row>
    <row r="153">
      <c r="F153" s="49"/>
      <c r="G153" s="1"/>
      <c r="H153" s="1"/>
      <c r="I153" s="203"/>
      <c r="J153" s="1"/>
      <c r="N153" s="1"/>
    </row>
    <row r="154">
      <c r="F154" s="49"/>
      <c r="G154" s="1"/>
      <c r="H154" s="1"/>
      <c r="I154" s="203"/>
      <c r="J154" s="1"/>
      <c r="N154" s="1"/>
    </row>
    <row r="155">
      <c r="F155" s="49"/>
      <c r="G155" s="1"/>
      <c r="H155" s="1"/>
      <c r="I155" s="203"/>
      <c r="J155" s="1"/>
      <c r="N155" s="1"/>
    </row>
    <row r="156">
      <c r="F156" s="49"/>
      <c r="G156" s="1"/>
      <c r="H156" s="1"/>
      <c r="I156" s="203"/>
      <c r="J156" s="1"/>
      <c r="N156" s="1"/>
    </row>
    <row r="157">
      <c r="F157" s="49"/>
      <c r="G157" s="1"/>
      <c r="H157" s="1"/>
      <c r="I157" s="203"/>
      <c r="J157" s="1"/>
      <c r="N157" s="1"/>
    </row>
    <row r="158">
      <c r="F158" s="49"/>
      <c r="G158" s="1"/>
      <c r="H158" s="1"/>
      <c r="I158" s="203"/>
      <c r="J158" s="1"/>
      <c r="N158" s="1"/>
    </row>
    <row r="159">
      <c r="F159" s="49"/>
      <c r="G159" s="1"/>
      <c r="H159" s="1"/>
      <c r="I159" s="203"/>
      <c r="J159" s="1"/>
      <c r="N159" s="1"/>
    </row>
    <row r="160">
      <c r="F160" s="49"/>
      <c r="G160" s="1"/>
      <c r="H160" s="1"/>
      <c r="I160" s="203"/>
      <c r="J160" s="1"/>
      <c r="N160" s="1"/>
    </row>
    <row r="161">
      <c r="F161" s="49"/>
      <c r="G161" s="1"/>
      <c r="H161" s="1"/>
      <c r="I161" s="203"/>
      <c r="J161" s="1"/>
      <c r="N161" s="1"/>
    </row>
    <row r="162">
      <c r="F162" s="49"/>
      <c r="G162" s="1"/>
      <c r="H162" s="1"/>
      <c r="I162" s="203"/>
      <c r="J162" s="1"/>
      <c r="N162" s="1"/>
    </row>
    <row r="163">
      <c r="F163" s="49"/>
      <c r="G163" s="1"/>
      <c r="H163" s="1"/>
      <c r="I163" s="203"/>
      <c r="J163" s="1"/>
      <c r="N163" s="1"/>
    </row>
    <row r="164">
      <c r="F164" s="49"/>
      <c r="G164" s="1"/>
      <c r="H164" s="1"/>
      <c r="I164" s="203"/>
      <c r="J164" s="1"/>
      <c r="N164" s="1"/>
    </row>
    <row r="165">
      <c r="F165" s="49"/>
      <c r="G165" s="1"/>
      <c r="H165" s="1"/>
      <c r="I165" s="203"/>
      <c r="J165" s="1"/>
      <c r="N165" s="1"/>
    </row>
    <row r="166">
      <c r="F166" s="49"/>
      <c r="G166" s="1"/>
      <c r="H166" s="1"/>
      <c r="I166" s="203"/>
      <c r="J166" s="1"/>
      <c r="N166" s="1"/>
    </row>
    <row r="167">
      <c r="F167" s="49"/>
      <c r="G167" s="1"/>
      <c r="H167" s="1"/>
      <c r="I167" s="203"/>
      <c r="J167" s="1"/>
      <c r="N167" s="1"/>
    </row>
    <row r="168">
      <c r="F168" s="49"/>
      <c r="G168" s="1"/>
      <c r="H168" s="1"/>
      <c r="I168" s="203"/>
      <c r="J168" s="1"/>
      <c r="N168" s="1"/>
    </row>
    <row r="169">
      <c r="F169" s="49"/>
      <c r="G169" s="1"/>
      <c r="H169" s="1"/>
      <c r="I169" s="203"/>
      <c r="J169" s="1"/>
      <c r="N169" s="1"/>
    </row>
    <row r="170">
      <c r="F170" s="49"/>
      <c r="G170" s="1"/>
      <c r="H170" s="1"/>
      <c r="I170" s="203"/>
      <c r="J170" s="1"/>
      <c r="N170" s="1"/>
    </row>
    <row r="171">
      <c r="F171" s="49"/>
      <c r="G171" s="1"/>
      <c r="H171" s="1"/>
      <c r="I171" s="203"/>
      <c r="J171" s="1"/>
      <c r="N171" s="1"/>
    </row>
    <row r="172">
      <c r="F172" s="49"/>
      <c r="G172" s="1"/>
      <c r="H172" s="1"/>
      <c r="I172" s="203"/>
      <c r="J172" s="1"/>
      <c r="N172" s="1"/>
    </row>
    <row r="173">
      <c r="F173" s="49"/>
      <c r="G173" s="1"/>
      <c r="H173" s="1"/>
      <c r="I173" s="203"/>
      <c r="J173" s="1"/>
      <c r="N173" s="1"/>
    </row>
    <row r="174">
      <c r="F174" s="49"/>
      <c r="G174" s="1"/>
      <c r="H174" s="1"/>
      <c r="I174" s="203"/>
      <c r="J174" s="1"/>
      <c r="N174" s="1"/>
    </row>
    <row r="175">
      <c r="F175" s="49"/>
      <c r="G175" s="1"/>
      <c r="H175" s="1"/>
      <c r="I175" s="203"/>
      <c r="J175" s="1"/>
      <c r="N175" s="1"/>
    </row>
    <row r="176">
      <c r="F176" s="49"/>
      <c r="G176" s="1"/>
      <c r="H176" s="1"/>
      <c r="I176" s="203"/>
      <c r="J176" s="1"/>
      <c r="N176" s="1"/>
    </row>
    <row r="177">
      <c r="F177" s="49"/>
      <c r="G177" s="1"/>
      <c r="H177" s="1"/>
      <c r="I177" s="203"/>
      <c r="J177" s="1"/>
      <c r="N177" s="1"/>
    </row>
    <row r="178">
      <c r="F178" s="49"/>
      <c r="G178" s="1"/>
      <c r="H178" s="1"/>
      <c r="I178" s="203"/>
      <c r="J178" s="1"/>
      <c r="N178" s="1"/>
    </row>
    <row r="179">
      <c r="F179" s="49"/>
      <c r="G179" s="1"/>
      <c r="H179" s="1"/>
      <c r="I179" s="203"/>
      <c r="J179" s="1"/>
      <c r="N179" s="1"/>
    </row>
    <row r="180">
      <c r="F180" s="49"/>
      <c r="G180" s="1"/>
      <c r="H180" s="1"/>
      <c r="I180" s="203"/>
      <c r="J180" s="1"/>
      <c r="N180" s="1"/>
    </row>
    <row r="181">
      <c r="F181" s="49"/>
      <c r="G181" s="1"/>
      <c r="H181" s="1"/>
      <c r="I181" s="203"/>
      <c r="J181" s="1"/>
      <c r="N181" s="1"/>
    </row>
    <row r="182">
      <c r="F182" s="49"/>
      <c r="G182" s="1"/>
      <c r="H182" s="1"/>
      <c r="I182" s="203"/>
      <c r="J182" s="1"/>
      <c r="N182" s="1"/>
    </row>
    <row r="183">
      <c r="F183" s="49"/>
      <c r="G183" s="1"/>
      <c r="H183" s="1"/>
      <c r="I183" s="203"/>
      <c r="J183" s="1"/>
      <c r="N183" s="1"/>
    </row>
    <row r="184">
      <c r="F184" s="49"/>
      <c r="G184" s="1"/>
      <c r="H184" s="1"/>
      <c r="I184" s="203"/>
      <c r="J184" s="1"/>
      <c r="N184" s="1"/>
    </row>
    <row r="185">
      <c r="F185" s="49"/>
      <c r="G185" s="1"/>
      <c r="H185" s="1"/>
      <c r="I185" s="203"/>
      <c r="J185" s="1"/>
      <c r="N185" s="1"/>
    </row>
    <row r="186">
      <c r="F186" s="49"/>
      <c r="G186" s="1"/>
      <c r="H186" s="1"/>
      <c r="I186" s="203"/>
      <c r="J186" s="1"/>
      <c r="N186" s="1"/>
    </row>
    <row r="187">
      <c r="F187" s="49"/>
      <c r="G187" s="1"/>
      <c r="H187" s="1"/>
      <c r="I187" s="203"/>
      <c r="J187" s="1"/>
      <c r="N187" s="1"/>
    </row>
    <row r="188">
      <c r="F188" s="49"/>
      <c r="G188" s="1"/>
      <c r="H188" s="1"/>
      <c r="I188" s="203"/>
      <c r="J188" s="1"/>
      <c r="N188" s="1"/>
    </row>
    <row r="189">
      <c r="F189" s="49"/>
      <c r="G189" s="1"/>
      <c r="H189" s="1"/>
      <c r="I189" s="203"/>
      <c r="J189" s="1"/>
      <c r="N189" s="1"/>
    </row>
    <row r="190">
      <c r="F190" s="49"/>
      <c r="G190" s="1"/>
      <c r="H190" s="1"/>
      <c r="I190" s="203"/>
      <c r="J190" s="1"/>
      <c r="N190" s="1"/>
    </row>
    <row r="191">
      <c r="F191" s="49"/>
      <c r="G191" s="1"/>
      <c r="H191" s="1"/>
      <c r="I191" s="203"/>
      <c r="J191" s="1"/>
      <c r="N191" s="1"/>
    </row>
    <row r="192">
      <c r="F192" s="49"/>
      <c r="G192" s="1"/>
      <c r="H192" s="1"/>
      <c r="I192" s="203"/>
      <c r="J192" s="1"/>
      <c r="N192" s="1"/>
    </row>
    <row r="193">
      <c r="F193" s="49"/>
      <c r="G193" s="1"/>
      <c r="H193" s="1"/>
      <c r="I193" s="203"/>
      <c r="J193" s="1"/>
      <c r="N193" s="1"/>
    </row>
    <row r="194">
      <c r="F194" s="49"/>
      <c r="G194" s="1"/>
      <c r="H194" s="1"/>
      <c r="I194" s="203"/>
      <c r="J194" s="1"/>
      <c r="N194" s="1"/>
    </row>
    <row r="195">
      <c r="F195" s="49"/>
      <c r="G195" s="1"/>
      <c r="H195" s="1"/>
      <c r="I195" s="203"/>
      <c r="J195" s="1"/>
      <c r="N195" s="1"/>
    </row>
    <row r="196">
      <c r="F196" s="49"/>
      <c r="G196" s="1"/>
      <c r="H196" s="1"/>
      <c r="I196" s="203"/>
      <c r="J196" s="1"/>
      <c r="N196" s="1"/>
    </row>
    <row r="197">
      <c r="F197" s="49"/>
      <c r="G197" s="1"/>
      <c r="H197" s="1"/>
      <c r="I197" s="203"/>
      <c r="J197" s="1"/>
      <c r="N197" s="1"/>
    </row>
    <row r="198">
      <c r="F198" s="49"/>
      <c r="G198" s="1"/>
      <c r="H198" s="1"/>
      <c r="I198" s="203"/>
      <c r="J198" s="1"/>
      <c r="N198" s="1"/>
    </row>
    <row r="199">
      <c r="F199" s="49"/>
      <c r="G199" s="1"/>
      <c r="H199" s="1"/>
      <c r="I199" s="203"/>
      <c r="J199" s="1"/>
      <c r="N199" s="1"/>
    </row>
    <row r="200">
      <c r="F200" s="49"/>
      <c r="G200" s="1"/>
      <c r="H200" s="1"/>
      <c r="I200" s="203"/>
      <c r="J200" s="1"/>
      <c r="N200" s="1"/>
    </row>
    <row r="201">
      <c r="F201" s="49"/>
      <c r="G201" s="1"/>
      <c r="H201" s="1"/>
      <c r="I201" s="203"/>
      <c r="J201" s="1"/>
      <c r="N201" s="1"/>
    </row>
    <row r="202">
      <c r="F202" s="49"/>
      <c r="G202" s="1"/>
      <c r="H202" s="1"/>
      <c r="I202" s="203"/>
      <c r="J202" s="1"/>
      <c r="N202" s="1"/>
    </row>
    <row r="203">
      <c r="F203" s="49"/>
      <c r="G203" s="1"/>
      <c r="H203" s="1"/>
      <c r="I203" s="203"/>
      <c r="J203" s="1"/>
      <c r="N203" s="1"/>
    </row>
    <row r="204">
      <c r="F204" s="49"/>
      <c r="G204" s="1"/>
      <c r="H204" s="1"/>
      <c r="I204" s="203"/>
      <c r="J204" s="1"/>
      <c r="N204" s="1"/>
    </row>
    <row r="205">
      <c r="F205" s="49"/>
      <c r="G205" s="1"/>
      <c r="H205" s="1"/>
      <c r="I205" s="203"/>
      <c r="J205" s="1"/>
      <c r="N205" s="1"/>
    </row>
    <row r="206">
      <c r="F206" s="49"/>
      <c r="G206" s="1"/>
      <c r="H206" s="1"/>
      <c r="I206" s="203"/>
      <c r="J206" s="1"/>
      <c r="N206" s="1"/>
    </row>
    <row r="207">
      <c r="F207" s="49"/>
      <c r="G207" s="1"/>
      <c r="H207" s="1"/>
      <c r="I207" s="203"/>
      <c r="J207" s="1"/>
      <c r="N207" s="1"/>
    </row>
    <row r="208">
      <c r="F208" s="49"/>
      <c r="G208" s="1"/>
      <c r="H208" s="1"/>
      <c r="I208" s="203"/>
      <c r="J208" s="1"/>
      <c r="N208" s="1"/>
    </row>
    <row r="209">
      <c r="F209" s="49"/>
      <c r="G209" s="1"/>
      <c r="H209" s="1"/>
      <c r="I209" s="203"/>
      <c r="J209" s="1"/>
      <c r="N209" s="1"/>
    </row>
    <row r="210">
      <c r="F210" s="49"/>
      <c r="G210" s="1"/>
      <c r="H210" s="1"/>
      <c r="I210" s="203"/>
      <c r="J210" s="1"/>
      <c r="N210" s="1"/>
    </row>
    <row r="211">
      <c r="F211" s="49"/>
      <c r="G211" s="1"/>
      <c r="H211" s="1"/>
      <c r="I211" s="203"/>
      <c r="J211" s="1"/>
      <c r="N211" s="1"/>
    </row>
    <row r="212">
      <c r="F212" s="49"/>
      <c r="G212" s="1"/>
      <c r="H212" s="1"/>
      <c r="I212" s="203"/>
      <c r="J212" s="1"/>
      <c r="N212" s="1"/>
    </row>
    <row r="213">
      <c r="F213" s="49"/>
      <c r="G213" s="1"/>
      <c r="H213" s="1"/>
      <c r="I213" s="203"/>
      <c r="J213" s="1"/>
      <c r="N213" s="1"/>
    </row>
    <row r="214">
      <c r="F214" s="49"/>
      <c r="G214" s="1"/>
      <c r="H214" s="1"/>
      <c r="I214" s="203"/>
      <c r="J214" s="1"/>
      <c r="N214" s="1"/>
    </row>
    <row r="215">
      <c r="F215" s="49"/>
      <c r="G215" s="1"/>
      <c r="H215" s="1"/>
      <c r="I215" s="203"/>
      <c r="J215" s="1"/>
      <c r="N215" s="1"/>
    </row>
    <row r="216">
      <c r="F216" s="49"/>
      <c r="G216" s="1"/>
      <c r="H216" s="1"/>
      <c r="I216" s="203"/>
      <c r="J216" s="1"/>
      <c r="N216" s="1"/>
    </row>
    <row r="217">
      <c r="F217" s="49"/>
      <c r="G217" s="1"/>
      <c r="H217" s="1"/>
      <c r="I217" s="203"/>
      <c r="J217" s="1"/>
      <c r="N217" s="1"/>
    </row>
    <row r="218">
      <c r="F218" s="49"/>
      <c r="G218" s="1"/>
      <c r="H218" s="1"/>
      <c r="I218" s="203"/>
      <c r="J218" s="1"/>
      <c r="N218" s="1"/>
    </row>
    <row r="219">
      <c r="F219" s="49"/>
      <c r="G219" s="1"/>
      <c r="H219" s="1"/>
      <c r="I219" s="203"/>
      <c r="J219" s="1"/>
      <c r="N219" s="1"/>
    </row>
    <row r="220">
      <c r="F220" s="49"/>
      <c r="G220" s="1"/>
      <c r="H220" s="1"/>
      <c r="I220" s="203"/>
      <c r="J220" s="1"/>
      <c r="N220" s="1"/>
    </row>
    <row r="221">
      <c r="F221" s="49"/>
      <c r="G221" s="1"/>
      <c r="H221" s="1"/>
      <c r="I221" s="203"/>
      <c r="J221" s="1"/>
      <c r="N221" s="1"/>
    </row>
    <row r="222">
      <c r="F222" s="49"/>
      <c r="G222" s="1"/>
      <c r="H222" s="1"/>
      <c r="I222" s="203"/>
      <c r="J222" s="1"/>
      <c r="N222" s="1"/>
    </row>
    <row r="223">
      <c r="F223" s="49"/>
      <c r="G223" s="1"/>
      <c r="H223" s="1"/>
      <c r="I223" s="203"/>
      <c r="J223" s="1"/>
      <c r="N223" s="1"/>
    </row>
    <row r="224">
      <c r="F224" s="49"/>
      <c r="G224" s="1"/>
      <c r="H224" s="1"/>
      <c r="I224" s="203"/>
      <c r="J224" s="1"/>
      <c r="N224" s="1"/>
    </row>
    <row r="225">
      <c r="F225" s="49"/>
      <c r="G225" s="1"/>
      <c r="H225" s="1"/>
      <c r="I225" s="203"/>
      <c r="J225" s="1"/>
      <c r="N225" s="1"/>
    </row>
    <row r="226">
      <c r="F226" s="49"/>
      <c r="G226" s="1"/>
      <c r="H226" s="1"/>
      <c r="I226" s="203"/>
      <c r="J226" s="1"/>
      <c r="N226" s="1"/>
    </row>
    <row r="227">
      <c r="F227" s="49"/>
      <c r="G227" s="1"/>
      <c r="H227" s="1"/>
      <c r="I227" s="203"/>
      <c r="J227" s="1"/>
      <c r="N227" s="1"/>
    </row>
    <row r="228">
      <c r="F228" s="49"/>
      <c r="G228" s="1"/>
      <c r="H228" s="1"/>
      <c r="I228" s="203"/>
      <c r="J228" s="1"/>
      <c r="N228" s="1"/>
    </row>
    <row r="229">
      <c r="F229" s="49"/>
      <c r="G229" s="1"/>
      <c r="H229" s="1"/>
      <c r="I229" s="203"/>
      <c r="J229" s="1"/>
      <c r="N229" s="1"/>
    </row>
    <row r="230">
      <c r="F230" s="49"/>
      <c r="G230" s="1"/>
      <c r="H230" s="1"/>
      <c r="I230" s="203"/>
      <c r="J230" s="1"/>
      <c r="N230" s="1"/>
    </row>
    <row r="231">
      <c r="F231" s="49"/>
      <c r="G231" s="1"/>
      <c r="H231" s="1"/>
      <c r="I231" s="203"/>
      <c r="J231" s="1"/>
      <c r="N231" s="1"/>
    </row>
    <row r="232">
      <c r="F232" s="49"/>
      <c r="G232" s="1"/>
      <c r="H232" s="1"/>
      <c r="I232" s="203"/>
      <c r="J232" s="1"/>
      <c r="N232" s="1"/>
    </row>
    <row r="233">
      <c r="F233" s="49"/>
      <c r="G233" s="1"/>
      <c r="H233" s="1"/>
      <c r="I233" s="203"/>
      <c r="J233" s="1"/>
      <c r="N233" s="1"/>
    </row>
    <row r="234">
      <c r="F234" s="49"/>
      <c r="G234" s="1"/>
      <c r="H234" s="1"/>
      <c r="I234" s="203"/>
      <c r="J234" s="1"/>
      <c r="N234" s="1"/>
    </row>
    <row r="235">
      <c r="F235" s="49"/>
      <c r="G235" s="1"/>
      <c r="H235" s="1"/>
      <c r="I235" s="203"/>
      <c r="J235" s="1"/>
      <c r="N235" s="1"/>
    </row>
    <row r="236">
      <c r="F236" s="49"/>
      <c r="G236" s="1"/>
      <c r="H236" s="1"/>
      <c r="I236" s="203"/>
      <c r="J236" s="1"/>
      <c r="N236" s="1"/>
    </row>
    <row r="237">
      <c r="F237" s="49"/>
      <c r="G237" s="1"/>
      <c r="H237" s="1"/>
      <c r="I237" s="203"/>
      <c r="J237" s="1"/>
      <c r="N237" s="1"/>
    </row>
    <row r="238">
      <c r="F238" s="49"/>
      <c r="G238" s="1"/>
      <c r="H238" s="1"/>
      <c r="I238" s="203"/>
      <c r="J238" s="1"/>
      <c r="N238" s="1"/>
    </row>
    <row r="239">
      <c r="F239" s="49"/>
      <c r="G239" s="1"/>
      <c r="H239" s="1"/>
      <c r="I239" s="203"/>
      <c r="J239" s="1"/>
      <c r="N239" s="1"/>
    </row>
    <row r="240">
      <c r="F240" s="49"/>
      <c r="G240" s="1"/>
      <c r="H240" s="1"/>
      <c r="I240" s="203"/>
      <c r="J240" s="1"/>
      <c r="N240" s="1"/>
    </row>
    <row r="241">
      <c r="F241" s="49"/>
      <c r="G241" s="1"/>
      <c r="H241" s="1"/>
      <c r="I241" s="203"/>
      <c r="J241" s="1"/>
      <c r="N241" s="1"/>
    </row>
    <row r="242">
      <c r="F242" s="49"/>
      <c r="G242" s="1"/>
      <c r="H242" s="1"/>
      <c r="I242" s="203"/>
      <c r="J242" s="1"/>
      <c r="N242" s="1"/>
    </row>
    <row r="243">
      <c r="F243" s="49"/>
      <c r="G243" s="1"/>
      <c r="H243" s="1"/>
      <c r="I243" s="203"/>
      <c r="J243" s="1"/>
      <c r="N243" s="1"/>
    </row>
    <row r="244">
      <c r="F244" s="49"/>
      <c r="G244" s="1"/>
      <c r="H244" s="1"/>
      <c r="I244" s="203"/>
      <c r="J244" s="1"/>
      <c r="N244" s="1"/>
    </row>
    <row r="245">
      <c r="F245" s="49"/>
      <c r="G245" s="1"/>
      <c r="H245" s="1"/>
      <c r="I245" s="203"/>
      <c r="J245" s="1"/>
      <c r="N245" s="1"/>
    </row>
    <row r="246">
      <c r="F246" s="49"/>
      <c r="G246" s="1"/>
      <c r="H246" s="1"/>
      <c r="I246" s="203"/>
      <c r="J246" s="1"/>
      <c r="N246" s="1"/>
    </row>
    <row r="247">
      <c r="F247" s="49"/>
      <c r="G247" s="1"/>
      <c r="H247" s="1"/>
      <c r="I247" s="203"/>
      <c r="J247" s="1"/>
      <c r="N247" s="1"/>
    </row>
    <row r="248">
      <c r="F248" s="49"/>
      <c r="G248" s="1"/>
      <c r="H248" s="1"/>
      <c r="I248" s="203"/>
      <c r="J248" s="1"/>
      <c r="N248" s="1"/>
    </row>
    <row r="249">
      <c r="F249" s="49"/>
      <c r="G249" s="1"/>
      <c r="H249" s="1"/>
      <c r="I249" s="203"/>
      <c r="J249" s="1"/>
      <c r="N249" s="1"/>
    </row>
    <row r="250">
      <c r="F250" s="49"/>
      <c r="G250" s="1"/>
      <c r="H250" s="1"/>
      <c r="I250" s="203"/>
      <c r="J250" s="1"/>
      <c r="N250" s="1"/>
    </row>
    <row r="251">
      <c r="F251" s="49"/>
      <c r="G251" s="1"/>
      <c r="H251" s="1"/>
      <c r="I251" s="203"/>
      <c r="J251" s="1"/>
      <c r="N251" s="1"/>
    </row>
    <row r="252">
      <c r="F252" s="49"/>
      <c r="G252" s="1"/>
      <c r="H252" s="1"/>
      <c r="I252" s="203"/>
      <c r="J252" s="1"/>
      <c r="N252" s="1"/>
    </row>
    <row r="253">
      <c r="F253" s="49"/>
      <c r="G253" s="1"/>
      <c r="H253" s="1"/>
      <c r="I253" s="203"/>
      <c r="J253" s="1"/>
      <c r="N253" s="1"/>
    </row>
    <row r="254">
      <c r="F254" s="49"/>
      <c r="G254" s="1"/>
      <c r="H254" s="1"/>
      <c r="I254" s="203"/>
      <c r="J254" s="1"/>
      <c r="N254" s="1"/>
    </row>
    <row r="255">
      <c r="F255" s="49"/>
      <c r="G255" s="1"/>
      <c r="H255" s="1"/>
      <c r="I255" s="203"/>
      <c r="J255" s="1"/>
      <c r="N255" s="1"/>
    </row>
    <row r="256">
      <c r="F256" s="49"/>
      <c r="G256" s="1"/>
      <c r="H256" s="1"/>
      <c r="I256" s="203"/>
      <c r="J256" s="1"/>
      <c r="N256" s="1"/>
    </row>
    <row r="257">
      <c r="F257" s="49"/>
      <c r="G257" s="1"/>
      <c r="H257" s="1"/>
      <c r="I257" s="203"/>
      <c r="J257" s="1"/>
      <c r="N257" s="1"/>
    </row>
    <row r="258">
      <c r="F258" s="49"/>
      <c r="G258" s="1"/>
      <c r="H258" s="1"/>
      <c r="I258" s="203"/>
      <c r="J258" s="1"/>
      <c r="N258" s="1"/>
    </row>
    <row r="259">
      <c r="F259" s="49"/>
      <c r="G259" s="1"/>
      <c r="H259" s="1"/>
      <c r="I259" s="203"/>
      <c r="J259" s="1"/>
      <c r="N259" s="1"/>
    </row>
    <row r="260">
      <c r="F260" s="49"/>
      <c r="G260" s="1"/>
      <c r="H260" s="1"/>
      <c r="I260" s="203"/>
      <c r="J260" s="1"/>
      <c r="N260" s="1"/>
    </row>
    <row r="261">
      <c r="F261" s="49"/>
      <c r="G261" s="1"/>
      <c r="H261" s="1"/>
      <c r="I261" s="203"/>
      <c r="J261" s="1"/>
      <c r="N261" s="1"/>
    </row>
    <row r="262">
      <c r="F262" s="49"/>
      <c r="G262" s="1"/>
      <c r="H262" s="1"/>
      <c r="I262" s="203"/>
      <c r="J262" s="1"/>
      <c r="N262" s="1"/>
    </row>
    <row r="263">
      <c r="F263" s="49"/>
      <c r="G263" s="1"/>
      <c r="H263" s="1"/>
      <c r="I263" s="203"/>
      <c r="J263" s="1"/>
      <c r="N263" s="1"/>
    </row>
    <row r="264">
      <c r="F264" s="49"/>
      <c r="G264" s="1"/>
      <c r="H264" s="1"/>
      <c r="I264" s="203"/>
      <c r="J264" s="1"/>
      <c r="N264" s="1"/>
    </row>
    <row r="265">
      <c r="F265" s="49"/>
      <c r="G265" s="1"/>
      <c r="H265" s="1"/>
      <c r="I265" s="203"/>
      <c r="J265" s="1"/>
      <c r="N265" s="1"/>
    </row>
    <row r="266">
      <c r="F266" s="49"/>
      <c r="G266" s="1"/>
      <c r="H266" s="1"/>
      <c r="I266" s="203"/>
      <c r="J266" s="1"/>
      <c r="N266" s="1"/>
    </row>
    <row r="267">
      <c r="F267" s="49"/>
      <c r="G267" s="1"/>
      <c r="H267" s="1"/>
      <c r="I267" s="203"/>
      <c r="J267" s="1"/>
      <c r="N267" s="1"/>
    </row>
    <row r="268">
      <c r="F268" s="49"/>
      <c r="G268" s="1"/>
      <c r="H268" s="1"/>
      <c r="I268" s="203"/>
      <c r="J268" s="1"/>
      <c r="N268" s="1"/>
    </row>
    <row r="269">
      <c r="F269" s="49"/>
      <c r="G269" s="1"/>
      <c r="H269" s="1"/>
      <c r="I269" s="203"/>
      <c r="J269" s="1"/>
      <c r="N269" s="1"/>
    </row>
    <row r="270">
      <c r="F270" s="49"/>
      <c r="G270" s="1"/>
      <c r="H270" s="1"/>
      <c r="I270" s="203"/>
      <c r="J270" s="1"/>
      <c r="N270" s="1"/>
    </row>
    <row r="271">
      <c r="F271" s="49"/>
      <c r="G271" s="1"/>
      <c r="H271" s="1"/>
      <c r="I271" s="203"/>
      <c r="J271" s="1"/>
      <c r="N271" s="1"/>
    </row>
    <row r="272">
      <c r="F272" s="49"/>
      <c r="G272" s="1"/>
      <c r="H272" s="1"/>
      <c r="I272" s="203"/>
      <c r="J272" s="1"/>
      <c r="N272" s="1"/>
    </row>
    <row r="273">
      <c r="F273" s="49"/>
      <c r="G273" s="1"/>
      <c r="H273" s="1"/>
      <c r="I273" s="203"/>
      <c r="J273" s="1"/>
      <c r="N273" s="1"/>
    </row>
    <row r="274">
      <c r="F274" s="49"/>
      <c r="G274" s="1"/>
      <c r="H274" s="1"/>
      <c r="I274" s="203"/>
      <c r="J274" s="1"/>
      <c r="N274" s="1"/>
    </row>
    <row r="275">
      <c r="F275" s="49"/>
      <c r="G275" s="1"/>
      <c r="H275" s="1"/>
      <c r="I275" s="203"/>
      <c r="J275" s="1"/>
      <c r="N275" s="1"/>
    </row>
    <row r="276">
      <c r="F276" s="49"/>
      <c r="G276" s="1"/>
      <c r="H276" s="1"/>
      <c r="I276" s="203"/>
      <c r="J276" s="1"/>
      <c r="N276" s="1"/>
    </row>
    <row r="277">
      <c r="F277" s="49"/>
      <c r="G277" s="1"/>
      <c r="H277" s="1"/>
      <c r="I277" s="203"/>
      <c r="J277" s="1"/>
      <c r="N277" s="1"/>
    </row>
    <row r="278">
      <c r="F278" s="49"/>
      <c r="G278" s="1"/>
      <c r="H278" s="1"/>
      <c r="I278" s="203"/>
      <c r="J278" s="1"/>
      <c r="N278" s="1"/>
    </row>
    <row r="279">
      <c r="F279" s="49"/>
      <c r="G279" s="1"/>
      <c r="H279" s="1"/>
      <c r="I279" s="203"/>
      <c r="J279" s="1"/>
      <c r="N279" s="1"/>
    </row>
    <row r="280">
      <c r="F280" s="49"/>
      <c r="G280" s="1"/>
      <c r="H280" s="1"/>
      <c r="I280" s="203"/>
      <c r="J280" s="1"/>
      <c r="N280" s="1"/>
    </row>
    <row r="281">
      <c r="F281" s="49"/>
      <c r="G281" s="1"/>
      <c r="H281" s="1"/>
      <c r="I281" s="203"/>
      <c r="J281" s="1"/>
      <c r="N281" s="1"/>
    </row>
    <row r="282">
      <c r="F282" s="49"/>
      <c r="G282" s="1"/>
      <c r="H282" s="1"/>
      <c r="I282" s="203"/>
      <c r="J282" s="1"/>
      <c r="N282" s="1"/>
    </row>
    <row r="283">
      <c r="F283" s="49"/>
      <c r="G283" s="1"/>
      <c r="H283" s="1"/>
      <c r="I283" s="203"/>
      <c r="J283" s="1"/>
      <c r="N283" s="1"/>
    </row>
    <row r="284">
      <c r="F284" s="49"/>
      <c r="G284" s="1"/>
      <c r="H284" s="1"/>
      <c r="I284" s="203"/>
      <c r="J284" s="1"/>
      <c r="N284" s="1"/>
    </row>
    <row r="285">
      <c r="F285" s="49"/>
      <c r="G285" s="1"/>
      <c r="H285" s="1"/>
      <c r="I285" s="203"/>
      <c r="J285" s="1"/>
      <c r="N285" s="1"/>
    </row>
    <row r="286">
      <c r="F286" s="49"/>
      <c r="G286" s="1"/>
      <c r="H286" s="1"/>
      <c r="I286" s="203"/>
      <c r="J286" s="1"/>
      <c r="N286" s="1"/>
    </row>
    <row r="287">
      <c r="F287" s="49"/>
      <c r="G287" s="1"/>
      <c r="H287" s="1"/>
      <c r="I287" s="203"/>
      <c r="J287" s="1"/>
      <c r="N287" s="1"/>
    </row>
    <row r="288">
      <c r="F288" s="49"/>
      <c r="G288" s="1"/>
      <c r="H288" s="1"/>
      <c r="I288" s="203"/>
      <c r="J288" s="1"/>
      <c r="N288" s="1"/>
    </row>
    <row r="289">
      <c r="F289" s="49"/>
      <c r="G289" s="1"/>
      <c r="H289" s="1"/>
      <c r="I289" s="203"/>
      <c r="J289" s="1"/>
      <c r="N289" s="1"/>
    </row>
    <row r="290">
      <c r="F290" s="49"/>
      <c r="G290" s="1"/>
      <c r="H290" s="1"/>
      <c r="I290" s="203"/>
      <c r="J290" s="1"/>
      <c r="N290" s="1"/>
    </row>
    <row r="291">
      <c r="F291" s="49"/>
      <c r="G291" s="1"/>
      <c r="H291" s="1"/>
      <c r="I291" s="203"/>
      <c r="J291" s="1"/>
      <c r="N291" s="1"/>
    </row>
    <row r="292">
      <c r="F292" s="49"/>
      <c r="G292" s="1"/>
      <c r="H292" s="1"/>
      <c r="I292" s="203"/>
      <c r="J292" s="1"/>
      <c r="N292" s="1"/>
    </row>
    <row r="293">
      <c r="F293" s="49"/>
      <c r="G293" s="1"/>
      <c r="H293" s="1"/>
      <c r="I293" s="203"/>
      <c r="J293" s="1"/>
      <c r="N293" s="1"/>
    </row>
    <row r="294">
      <c r="F294" s="49"/>
      <c r="G294" s="1"/>
      <c r="H294" s="1"/>
      <c r="I294" s="203"/>
      <c r="J294" s="1"/>
      <c r="N294" s="1"/>
    </row>
    <row r="295">
      <c r="F295" s="49"/>
      <c r="G295" s="1"/>
      <c r="H295" s="1"/>
      <c r="I295" s="203"/>
      <c r="J295" s="1"/>
      <c r="N295" s="1"/>
    </row>
    <row r="296">
      <c r="F296" s="49"/>
      <c r="G296" s="1"/>
      <c r="H296" s="1"/>
      <c r="I296" s="203"/>
      <c r="J296" s="1"/>
      <c r="N296" s="1"/>
    </row>
    <row r="297">
      <c r="F297" s="49"/>
      <c r="G297" s="1"/>
      <c r="H297" s="1"/>
      <c r="I297" s="203"/>
      <c r="J297" s="1"/>
      <c r="N297" s="1"/>
    </row>
    <row r="298">
      <c r="F298" s="49"/>
      <c r="G298" s="1"/>
      <c r="H298" s="1"/>
      <c r="I298" s="203"/>
      <c r="J298" s="1"/>
      <c r="N298" s="1"/>
    </row>
    <row r="299">
      <c r="F299" s="49"/>
      <c r="G299" s="1"/>
      <c r="H299" s="1"/>
      <c r="I299" s="203"/>
      <c r="J299" s="1"/>
      <c r="N299" s="1"/>
    </row>
    <row r="300">
      <c r="F300" s="49"/>
      <c r="G300" s="1"/>
      <c r="H300" s="1"/>
      <c r="I300" s="203"/>
      <c r="J300" s="1"/>
      <c r="N300" s="1"/>
    </row>
    <row r="301">
      <c r="F301" s="49"/>
      <c r="G301" s="1"/>
      <c r="H301" s="1"/>
      <c r="I301" s="203"/>
      <c r="J301" s="1"/>
      <c r="N301" s="1"/>
    </row>
    <row r="302">
      <c r="F302" s="49"/>
      <c r="G302" s="1"/>
      <c r="H302" s="1"/>
      <c r="I302" s="203"/>
      <c r="J302" s="1"/>
      <c r="N302" s="1"/>
    </row>
    <row r="303">
      <c r="F303" s="49"/>
      <c r="G303" s="1"/>
      <c r="H303" s="1"/>
      <c r="I303" s="203"/>
      <c r="J303" s="1"/>
      <c r="N303" s="1"/>
    </row>
    <row r="304">
      <c r="F304" s="49"/>
      <c r="G304" s="1"/>
      <c r="H304" s="1"/>
      <c r="I304" s="203"/>
      <c r="J304" s="1"/>
      <c r="N304" s="1"/>
    </row>
    <row r="305">
      <c r="F305" s="49"/>
      <c r="G305" s="1"/>
      <c r="H305" s="1"/>
      <c r="I305" s="203"/>
      <c r="J305" s="1"/>
      <c r="N305" s="1"/>
    </row>
    <row r="306">
      <c r="F306" s="49"/>
      <c r="G306" s="1"/>
      <c r="H306" s="1"/>
      <c r="I306" s="203"/>
      <c r="J306" s="1"/>
      <c r="N306" s="1"/>
    </row>
    <row r="307">
      <c r="F307" s="49"/>
      <c r="G307" s="1"/>
      <c r="H307" s="1"/>
      <c r="I307" s="203"/>
      <c r="J307" s="1"/>
      <c r="N307" s="1"/>
    </row>
    <row r="308">
      <c r="F308" s="49"/>
      <c r="G308" s="1"/>
      <c r="H308" s="1"/>
      <c r="I308" s="203"/>
      <c r="J308" s="1"/>
      <c r="N308" s="1"/>
    </row>
    <row r="309">
      <c r="F309" s="49"/>
      <c r="G309" s="1"/>
      <c r="H309" s="1"/>
      <c r="I309" s="203"/>
      <c r="J309" s="1"/>
      <c r="N309" s="1"/>
    </row>
    <row r="310">
      <c r="F310" s="49"/>
      <c r="G310" s="1"/>
      <c r="H310" s="1"/>
      <c r="I310" s="203"/>
      <c r="J310" s="1"/>
      <c r="N310" s="1"/>
    </row>
    <row r="311">
      <c r="F311" s="49"/>
      <c r="G311" s="1"/>
      <c r="H311" s="1"/>
      <c r="I311" s="203"/>
      <c r="J311" s="1"/>
      <c r="N311" s="1"/>
    </row>
    <row r="312">
      <c r="F312" s="49"/>
      <c r="G312" s="1"/>
      <c r="H312" s="1"/>
      <c r="I312" s="203"/>
      <c r="J312" s="1"/>
      <c r="N312" s="1"/>
    </row>
    <row r="313">
      <c r="F313" s="49"/>
      <c r="G313" s="1"/>
      <c r="H313" s="1"/>
      <c r="I313" s="203"/>
      <c r="J313" s="1"/>
      <c r="N313" s="1"/>
    </row>
    <row r="314">
      <c r="F314" s="49"/>
      <c r="G314" s="1"/>
      <c r="H314" s="1"/>
      <c r="I314" s="203"/>
      <c r="J314" s="1"/>
      <c r="N314" s="1"/>
    </row>
    <row r="315">
      <c r="F315" s="49"/>
      <c r="G315" s="1"/>
      <c r="H315" s="1"/>
      <c r="I315" s="203"/>
      <c r="J315" s="1"/>
      <c r="N315" s="1"/>
    </row>
    <row r="316">
      <c r="F316" s="49"/>
      <c r="G316" s="1"/>
      <c r="H316" s="1"/>
      <c r="I316" s="203"/>
      <c r="J316" s="1"/>
      <c r="N316" s="1"/>
    </row>
    <row r="317">
      <c r="F317" s="49"/>
      <c r="G317" s="1"/>
      <c r="H317" s="1"/>
      <c r="I317" s="203"/>
      <c r="J317" s="1"/>
      <c r="N317" s="1"/>
    </row>
    <row r="318">
      <c r="F318" s="49"/>
      <c r="G318" s="1"/>
      <c r="H318" s="1"/>
      <c r="I318" s="203"/>
      <c r="J318" s="1"/>
      <c r="N318" s="1"/>
    </row>
    <row r="319">
      <c r="F319" s="49"/>
      <c r="G319" s="1"/>
      <c r="H319" s="1"/>
      <c r="I319" s="203"/>
      <c r="J319" s="1"/>
      <c r="N319" s="1"/>
    </row>
    <row r="320">
      <c r="F320" s="49"/>
      <c r="G320" s="1"/>
      <c r="H320" s="1"/>
      <c r="I320" s="203"/>
      <c r="J320" s="1"/>
      <c r="N320" s="1"/>
    </row>
    <row r="321">
      <c r="F321" s="49"/>
      <c r="G321" s="1"/>
      <c r="H321" s="1"/>
      <c r="I321" s="203"/>
      <c r="J321" s="1"/>
      <c r="N321" s="1"/>
    </row>
    <row r="322">
      <c r="F322" s="49"/>
      <c r="G322" s="1"/>
      <c r="H322" s="1"/>
      <c r="I322" s="203"/>
      <c r="J322" s="1"/>
      <c r="N322" s="1"/>
    </row>
    <row r="323">
      <c r="F323" s="49"/>
      <c r="G323" s="1"/>
      <c r="H323" s="1"/>
      <c r="I323" s="203"/>
      <c r="J323" s="1"/>
      <c r="N323" s="1"/>
    </row>
    <row r="324">
      <c r="F324" s="49"/>
      <c r="G324" s="1"/>
      <c r="H324" s="1"/>
      <c r="I324" s="203"/>
      <c r="J324" s="1"/>
      <c r="N324" s="1"/>
    </row>
    <row r="325">
      <c r="F325" s="49"/>
      <c r="G325" s="1"/>
      <c r="H325" s="1"/>
      <c r="I325" s="203"/>
      <c r="J325" s="1"/>
      <c r="N325" s="1"/>
    </row>
    <row r="326">
      <c r="F326" s="49"/>
      <c r="G326" s="1"/>
      <c r="H326" s="1"/>
      <c r="I326" s="203"/>
      <c r="J326" s="1"/>
      <c r="N326" s="1"/>
    </row>
    <row r="327">
      <c r="F327" s="49"/>
      <c r="G327" s="1"/>
      <c r="H327" s="1"/>
      <c r="I327" s="203"/>
      <c r="J327" s="1"/>
      <c r="N327" s="1"/>
    </row>
    <row r="328">
      <c r="F328" s="49"/>
      <c r="G328" s="1"/>
      <c r="H328" s="1"/>
      <c r="I328" s="203"/>
      <c r="J328" s="1"/>
      <c r="N328" s="1"/>
    </row>
    <row r="329">
      <c r="F329" s="49"/>
      <c r="G329" s="1"/>
      <c r="H329" s="1"/>
      <c r="I329" s="203"/>
      <c r="J329" s="1"/>
      <c r="N329" s="1"/>
    </row>
    <row r="330">
      <c r="F330" s="49"/>
      <c r="G330" s="1"/>
      <c r="H330" s="1"/>
      <c r="I330" s="203"/>
      <c r="J330" s="1"/>
      <c r="N330" s="1"/>
    </row>
    <row r="331">
      <c r="F331" s="49"/>
      <c r="G331" s="1"/>
      <c r="H331" s="1"/>
      <c r="I331" s="203"/>
      <c r="J331" s="1"/>
      <c r="N331" s="1"/>
    </row>
    <row r="332">
      <c r="F332" s="49"/>
      <c r="G332" s="1"/>
      <c r="H332" s="1"/>
      <c r="I332" s="203"/>
      <c r="J332" s="1"/>
      <c r="N332" s="1"/>
    </row>
    <row r="333">
      <c r="F333" s="49"/>
      <c r="G333" s="1"/>
      <c r="H333" s="1"/>
      <c r="I333" s="203"/>
      <c r="J333" s="1"/>
      <c r="N333" s="1"/>
    </row>
    <row r="334">
      <c r="F334" s="49"/>
      <c r="G334" s="1"/>
      <c r="H334" s="1"/>
      <c r="I334" s="203"/>
      <c r="J334" s="1"/>
      <c r="N334" s="1"/>
    </row>
    <row r="335">
      <c r="F335" s="49"/>
      <c r="G335" s="1"/>
      <c r="H335" s="1"/>
      <c r="I335" s="203"/>
      <c r="J335" s="1"/>
      <c r="N335" s="1"/>
    </row>
    <row r="336">
      <c r="F336" s="49"/>
      <c r="G336" s="1"/>
      <c r="H336" s="1"/>
      <c r="I336" s="203"/>
      <c r="J336" s="1"/>
      <c r="N336" s="1"/>
    </row>
    <row r="337">
      <c r="F337" s="49"/>
      <c r="G337" s="1"/>
      <c r="H337" s="1"/>
      <c r="I337" s="203"/>
      <c r="J337" s="1"/>
      <c r="N337" s="1"/>
    </row>
    <row r="338">
      <c r="F338" s="49"/>
      <c r="G338" s="1"/>
      <c r="H338" s="1"/>
      <c r="I338" s="203"/>
      <c r="J338" s="1"/>
      <c r="N338" s="1"/>
    </row>
    <row r="339">
      <c r="F339" s="49"/>
      <c r="G339" s="1"/>
      <c r="H339" s="1"/>
      <c r="I339" s="203"/>
      <c r="J339" s="1"/>
      <c r="N339" s="1"/>
    </row>
    <row r="340">
      <c r="F340" s="49"/>
      <c r="G340" s="1"/>
      <c r="H340" s="1"/>
      <c r="I340" s="203"/>
      <c r="J340" s="1"/>
      <c r="N340" s="1"/>
    </row>
    <row r="341">
      <c r="F341" s="49"/>
      <c r="G341" s="1"/>
      <c r="H341" s="1"/>
      <c r="I341" s="203"/>
      <c r="J341" s="1"/>
      <c r="N341" s="1"/>
    </row>
    <row r="342">
      <c r="F342" s="49"/>
      <c r="G342" s="1"/>
      <c r="H342" s="1"/>
      <c r="I342" s="203"/>
      <c r="J342" s="1"/>
      <c r="N342" s="1"/>
    </row>
    <row r="343">
      <c r="F343" s="49"/>
      <c r="G343" s="1"/>
      <c r="H343" s="1"/>
      <c r="I343" s="203"/>
      <c r="J343" s="1"/>
      <c r="N343" s="1"/>
    </row>
    <row r="344">
      <c r="F344" s="49"/>
      <c r="G344" s="1"/>
      <c r="H344" s="1"/>
      <c r="I344" s="203"/>
      <c r="J344" s="1"/>
      <c r="N344" s="1"/>
    </row>
    <row r="345">
      <c r="F345" s="49"/>
      <c r="G345" s="1"/>
      <c r="H345" s="1"/>
      <c r="I345" s="203"/>
      <c r="J345" s="1"/>
      <c r="N345" s="1"/>
    </row>
    <row r="346">
      <c r="F346" s="49"/>
      <c r="G346" s="1"/>
      <c r="H346" s="1"/>
      <c r="I346" s="203"/>
      <c r="J346" s="1"/>
      <c r="N346" s="1"/>
    </row>
    <row r="347">
      <c r="F347" s="49"/>
      <c r="G347" s="1"/>
      <c r="H347" s="1"/>
      <c r="I347" s="203"/>
      <c r="J347" s="1"/>
      <c r="N347" s="1"/>
    </row>
    <row r="348">
      <c r="F348" s="49"/>
      <c r="G348" s="1"/>
      <c r="H348" s="1"/>
      <c r="I348" s="203"/>
      <c r="J348" s="1"/>
      <c r="N348" s="1"/>
    </row>
    <row r="349">
      <c r="F349" s="49"/>
      <c r="G349" s="1"/>
      <c r="H349" s="1"/>
      <c r="I349" s="203"/>
      <c r="J349" s="1"/>
      <c r="N349" s="1"/>
    </row>
    <row r="350">
      <c r="F350" s="49"/>
      <c r="G350" s="1"/>
      <c r="H350" s="1"/>
      <c r="I350" s="203"/>
      <c r="J350" s="1"/>
      <c r="N350" s="1"/>
    </row>
    <row r="351">
      <c r="F351" s="49"/>
      <c r="G351" s="1"/>
      <c r="H351" s="1"/>
      <c r="I351" s="203"/>
      <c r="J351" s="1"/>
      <c r="N351" s="1"/>
    </row>
    <row r="352">
      <c r="F352" s="49"/>
      <c r="G352" s="1"/>
      <c r="H352" s="1"/>
      <c r="I352" s="203"/>
      <c r="J352" s="1"/>
      <c r="N352" s="1"/>
    </row>
    <row r="353">
      <c r="F353" s="49"/>
      <c r="G353" s="1"/>
      <c r="H353" s="1"/>
      <c r="I353" s="203"/>
      <c r="J353" s="1"/>
      <c r="N353" s="1"/>
    </row>
    <row r="354">
      <c r="F354" s="49"/>
      <c r="G354" s="1"/>
      <c r="H354" s="1"/>
      <c r="I354" s="203"/>
      <c r="J354" s="1"/>
      <c r="N354" s="1"/>
    </row>
    <row r="355">
      <c r="F355" s="49"/>
      <c r="G355" s="1"/>
      <c r="H355" s="1"/>
      <c r="I355" s="203"/>
      <c r="J355" s="1"/>
      <c r="N355" s="1"/>
    </row>
    <row r="356">
      <c r="F356" s="49"/>
      <c r="G356" s="1"/>
      <c r="H356" s="1"/>
      <c r="I356" s="203"/>
      <c r="J356" s="1"/>
      <c r="N356" s="1"/>
    </row>
    <row r="357">
      <c r="F357" s="49"/>
      <c r="G357" s="1"/>
      <c r="H357" s="1"/>
      <c r="I357" s="203"/>
      <c r="J357" s="1"/>
      <c r="N357" s="1"/>
    </row>
    <row r="358">
      <c r="F358" s="49"/>
      <c r="G358" s="1"/>
      <c r="H358" s="1"/>
      <c r="I358" s="203"/>
      <c r="J358" s="1"/>
      <c r="N358" s="1"/>
    </row>
    <row r="359">
      <c r="F359" s="49"/>
      <c r="G359" s="1"/>
      <c r="H359" s="1"/>
      <c r="I359" s="203"/>
      <c r="J359" s="1"/>
      <c r="N359" s="1"/>
    </row>
    <row r="360">
      <c r="F360" s="49"/>
      <c r="G360" s="1"/>
      <c r="H360" s="1"/>
      <c r="I360" s="203"/>
      <c r="J360" s="1"/>
      <c r="N360" s="1"/>
    </row>
    <row r="361">
      <c r="F361" s="49"/>
      <c r="G361" s="1"/>
      <c r="H361" s="1"/>
      <c r="I361" s="203"/>
      <c r="J361" s="1"/>
      <c r="N361" s="1"/>
    </row>
    <row r="362">
      <c r="F362" s="49"/>
      <c r="G362" s="1"/>
      <c r="H362" s="1"/>
      <c r="I362" s="203"/>
      <c r="J362" s="1"/>
      <c r="N362" s="1"/>
    </row>
    <row r="363">
      <c r="F363" s="49"/>
      <c r="G363" s="1"/>
      <c r="H363" s="1"/>
      <c r="I363" s="203"/>
      <c r="J363" s="1"/>
      <c r="N363" s="1"/>
    </row>
    <row r="364">
      <c r="F364" s="49"/>
      <c r="G364" s="1"/>
      <c r="H364" s="1"/>
      <c r="I364" s="203"/>
      <c r="J364" s="1"/>
      <c r="N364" s="1"/>
    </row>
    <row r="365">
      <c r="F365" s="49"/>
      <c r="G365" s="1"/>
      <c r="H365" s="1"/>
      <c r="I365" s="203"/>
      <c r="J365" s="1"/>
      <c r="N365" s="1"/>
    </row>
    <row r="366">
      <c r="F366" s="49"/>
      <c r="G366" s="1"/>
      <c r="H366" s="1"/>
      <c r="I366" s="203"/>
      <c r="J366" s="1"/>
      <c r="N366" s="1"/>
    </row>
    <row r="367">
      <c r="F367" s="49"/>
      <c r="G367" s="1"/>
      <c r="H367" s="1"/>
      <c r="I367" s="203"/>
      <c r="J367" s="1"/>
      <c r="N367" s="1"/>
    </row>
    <row r="368">
      <c r="F368" s="49"/>
      <c r="G368" s="1"/>
      <c r="H368" s="1"/>
      <c r="I368" s="203"/>
      <c r="J368" s="1"/>
      <c r="N368" s="1"/>
    </row>
    <row r="369">
      <c r="F369" s="49"/>
      <c r="G369" s="1"/>
      <c r="H369" s="1"/>
      <c r="I369" s="203"/>
      <c r="J369" s="1"/>
      <c r="N369" s="1"/>
    </row>
    <row r="370">
      <c r="F370" s="49"/>
      <c r="G370" s="1"/>
      <c r="H370" s="1"/>
      <c r="I370" s="203"/>
      <c r="J370" s="1"/>
      <c r="N370" s="1"/>
    </row>
    <row r="371">
      <c r="F371" s="49"/>
      <c r="G371" s="1"/>
      <c r="H371" s="1"/>
      <c r="I371" s="203"/>
      <c r="J371" s="1"/>
      <c r="N371" s="1"/>
    </row>
    <row r="372">
      <c r="F372" s="49"/>
      <c r="G372" s="1"/>
      <c r="H372" s="1"/>
      <c r="I372" s="203"/>
      <c r="J372" s="1"/>
      <c r="N372" s="1"/>
    </row>
    <row r="373">
      <c r="F373" s="49"/>
      <c r="G373" s="1"/>
      <c r="H373" s="1"/>
      <c r="I373" s="203"/>
      <c r="J373" s="1"/>
      <c r="N373" s="1"/>
    </row>
    <row r="374">
      <c r="F374" s="49"/>
      <c r="G374" s="1"/>
      <c r="H374" s="1"/>
      <c r="I374" s="203"/>
      <c r="J374" s="1"/>
      <c r="N374" s="1"/>
    </row>
    <row r="375">
      <c r="F375" s="49"/>
      <c r="G375" s="1"/>
      <c r="H375" s="1"/>
      <c r="I375" s="203"/>
      <c r="J375" s="1"/>
      <c r="N375" s="1"/>
    </row>
    <row r="376">
      <c r="F376" s="49"/>
      <c r="G376" s="1"/>
      <c r="H376" s="1"/>
      <c r="I376" s="203"/>
      <c r="J376" s="1"/>
      <c r="N376" s="1"/>
    </row>
    <row r="377">
      <c r="F377" s="49"/>
      <c r="G377" s="1"/>
      <c r="H377" s="1"/>
      <c r="I377" s="203"/>
      <c r="J377" s="1"/>
      <c r="N377" s="1"/>
    </row>
    <row r="378">
      <c r="F378" s="49"/>
      <c r="G378" s="1"/>
      <c r="H378" s="1"/>
      <c r="I378" s="203"/>
      <c r="J378" s="1"/>
      <c r="N378" s="1"/>
    </row>
    <row r="379">
      <c r="F379" s="49"/>
      <c r="G379" s="1"/>
      <c r="H379" s="1"/>
      <c r="I379" s="203"/>
      <c r="J379" s="1"/>
      <c r="N379" s="1"/>
    </row>
    <row r="380">
      <c r="F380" s="49"/>
      <c r="G380" s="1"/>
      <c r="H380" s="1"/>
      <c r="I380" s="203"/>
      <c r="J380" s="1"/>
      <c r="N380" s="1"/>
    </row>
    <row r="381">
      <c r="F381" s="49"/>
      <c r="G381" s="1"/>
      <c r="H381" s="1"/>
      <c r="I381" s="203"/>
      <c r="J381" s="1"/>
      <c r="N381" s="1"/>
    </row>
    <row r="382">
      <c r="F382" s="49"/>
      <c r="G382" s="1"/>
      <c r="H382" s="1"/>
      <c r="I382" s="203"/>
      <c r="J382" s="1"/>
      <c r="N382" s="1"/>
    </row>
    <row r="383">
      <c r="F383" s="49"/>
      <c r="G383" s="1"/>
      <c r="H383" s="1"/>
      <c r="I383" s="203"/>
      <c r="J383" s="1"/>
      <c r="N383" s="1"/>
    </row>
    <row r="384">
      <c r="F384" s="49"/>
      <c r="G384" s="1"/>
      <c r="H384" s="1"/>
      <c r="I384" s="203"/>
      <c r="J384" s="1"/>
      <c r="N384" s="1"/>
    </row>
    <row r="385">
      <c r="F385" s="49"/>
      <c r="G385" s="1"/>
      <c r="H385" s="1"/>
      <c r="I385" s="203"/>
      <c r="J385" s="1"/>
      <c r="N385" s="1"/>
    </row>
    <row r="386">
      <c r="F386" s="49"/>
      <c r="G386" s="1"/>
      <c r="H386" s="1"/>
      <c r="I386" s="203"/>
      <c r="J386" s="1"/>
      <c r="N386" s="1"/>
    </row>
    <row r="387">
      <c r="F387" s="49"/>
      <c r="G387" s="1"/>
      <c r="H387" s="1"/>
      <c r="I387" s="203"/>
      <c r="J387" s="1"/>
      <c r="N387" s="1"/>
    </row>
    <row r="388">
      <c r="F388" s="49"/>
      <c r="G388" s="1"/>
      <c r="H388" s="1"/>
      <c r="I388" s="203"/>
      <c r="J388" s="1"/>
      <c r="N388" s="1"/>
    </row>
    <row r="389">
      <c r="F389" s="49"/>
      <c r="G389" s="1"/>
      <c r="H389" s="1"/>
      <c r="I389" s="203"/>
      <c r="J389" s="1"/>
      <c r="N389" s="1"/>
    </row>
    <row r="390">
      <c r="F390" s="49"/>
      <c r="G390" s="1"/>
      <c r="H390" s="1"/>
      <c r="I390" s="203"/>
      <c r="J390" s="1"/>
      <c r="N390" s="1"/>
    </row>
    <row r="391">
      <c r="F391" s="49"/>
      <c r="G391" s="1"/>
      <c r="H391" s="1"/>
      <c r="I391" s="203"/>
      <c r="J391" s="1"/>
      <c r="N391" s="1"/>
    </row>
    <row r="392">
      <c r="F392" s="49"/>
      <c r="G392" s="1"/>
      <c r="H392" s="1"/>
      <c r="I392" s="203"/>
      <c r="J392" s="1"/>
      <c r="N392" s="1"/>
    </row>
    <row r="393">
      <c r="F393" s="49"/>
      <c r="G393" s="1"/>
      <c r="H393" s="1"/>
      <c r="I393" s="203"/>
      <c r="J393" s="1"/>
      <c r="N393" s="1"/>
    </row>
    <row r="394">
      <c r="F394" s="49"/>
      <c r="G394" s="1"/>
      <c r="H394" s="1"/>
      <c r="I394" s="203"/>
      <c r="J394" s="1"/>
      <c r="N394" s="1"/>
    </row>
    <row r="395">
      <c r="F395" s="49"/>
      <c r="G395" s="1"/>
      <c r="H395" s="1"/>
      <c r="I395" s="203"/>
      <c r="J395" s="1"/>
      <c r="N395" s="1"/>
    </row>
    <row r="396">
      <c r="F396" s="49"/>
      <c r="G396" s="1"/>
      <c r="H396" s="1"/>
      <c r="I396" s="203"/>
      <c r="J396" s="1"/>
      <c r="N396" s="1"/>
    </row>
    <row r="397">
      <c r="F397" s="49"/>
      <c r="G397" s="1"/>
      <c r="H397" s="1"/>
      <c r="I397" s="203"/>
      <c r="J397" s="1"/>
      <c r="N397" s="1"/>
    </row>
    <row r="398">
      <c r="F398" s="49"/>
      <c r="G398" s="1"/>
      <c r="H398" s="1"/>
      <c r="I398" s="203"/>
      <c r="J398" s="1"/>
      <c r="N398" s="1"/>
    </row>
    <row r="399">
      <c r="F399" s="49"/>
      <c r="G399" s="1"/>
      <c r="H399" s="1"/>
      <c r="I399" s="203"/>
      <c r="J399" s="1"/>
      <c r="N399" s="1"/>
    </row>
    <row r="400">
      <c r="F400" s="49"/>
      <c r="G400" s="1"/>
      <c r="H400" s="1"/>
      <c r="I400" s="203"/>
      <c r="J400" s="1"/>
      <c r="N400" s="1"/>
    </row>
    <row r="401">
      <c r="F401" s="49"/>
      <c r="G401" s="1"/>
      <c r="H401" s="1"/>
      <c r="I401" s="203"/>
      <c r="J401" s="1"/>
      <c r="N401" s="1"/>
    </row>
    <row r="402">
      <c r="F402" s="49"/>
      <c r="G402" s="1"/>
      <c r="H402" s="1"/>
      <c r="I402" s="203"/>
      <c r="J402" s="1"/>
      <c r="N402" s="1"/>
    </row>
    <row r="403">
      <c r="F403" s="49"/>
      <c r="G403" s="1"/>
      <c r="H403" s="1"/>
      <c r="I403" s="203"/>
      <c r="J403" s="1"/>
      <c r="N403" s="1"/>
    </row>
    <row r="404">
      <c r="F404" s="49"/>
      <c r="G404" s="1"/>
      <c r="H404" s="1"/>
      <c r="I404" s="203"/>
      <c r="J404" s="1"/>
      <c r="N404" s="1"/>
    </row>
    <row r="405">
      <c r="F405" s="49"/>
      <c r="G405" s="1"/>
      <c r="H405" s="1"/>
      <c r="I405" s="203"/>
      <c r="J405" s="1"/>
      <c r="N405" s="1"/>
    </row>
    <row r="406">
      <c r="F406" s="49"/>
      <c r="G406" s="1"/>
      <c r="H406" s="1"/>
      <c r="I406" s="203"/>
      <c r="J406" s="1"/>
      <c r="N406" s="1"/>
    </row>
    <row r="407">
      <c r="F407" s="49"/>
      <c r="G407" s="1"/>
      <c r="H407" s="1"/>
      <c r="I407" s="203"/>
      <c r="J407" s="1"/>
      <c r="N407" s="1"/>
    </row>
    <row r="408">
      <c r="F408" s="49"/>
      <c r="G408" s="1"/>
      <c r="H408" s="1"/>
      <c r="I408" s="203"/>
      <c r="J408" s="1"/>
      <c r="N408" s="1"/>
    </row>
    <row r="409">
      <c r="F409" s="49"/>
      <c r="G409" s="1"/>
      <c r="H409" s="1"/>
      <c r="I409" s="203"/>
      <c r="J409" s="1"/>
      <c r="N409" s="1"/>
    </row>
    <row r="410">
      <c r="F410" s="49"/>
      <c r="G410" s="1"/>
      <c r="H410" s="1"/>
      <c r="I410" s="203"/>
      <c r="J410" s="1"/>
      <c r="N410" s="1"/>
    </row>
    <row r="411">
      <c r="F411" s="49"/>
      <c r="G411" s="1"/>
      <c r="H411" s="1"/>
      <c r="I411" s="203"/>
      <c r="J411" s="1"/>
      <c r="N411" s="1"/>
    </row>
    <row r="412">
      <c r="F412" s="49"/>
      <c r="G412" s="1"/>
      <c r="H412" s="1"/>
      <c r="I412" s="203"/>
      <c r="J412" s="1"/>
      <c r="N412" s="1"/>
    </row>
    <row r="413">
      <c r="F413" s="49"/>
      <c r="G413" s="1"/>
      <c r="H413" s="1"/>
      <c r="I413" s="203"/>
      <c r="J413" s="1"/>
      <c r="N413" s="1"/>
    </row>
    <row r="414">
      <c r="F414" s="49"/>
      <c r="G414" s="1"/>
      <c r="H414" s="1"/>
      <c r="I414" s="203"/>
      <c r="J414" s="1"/>
      <c r="N414" s="1"/>
    </row>
    <row r="415">
      <c r="F415" s="49"/>
      <c r="G415" s="1"/>
      <c r="H415" s="1"/>
      <c r="I415" s="203"/>
      <c r="J415" s="1"/>
      <c r="N415" s="1"/>
    </row>
    <row r="416">
      <c r="F416" s="49"/>
      <c r="G416" s="1"/>
      <c r="H416" s="1"/>
      <c r="I416" s="203"/>
      <c r="J416" s="1"/>
      <c r="N416" s="1"/>
    </row>
    <row r="417">
      <c r="F417" s="49"/>
      <c r="G417" s="1"/>
      <c r="H417" s="1"/>
      <c r="I417" s="203"/>
      <c r="J417" s="1"/>
      <c r="N417" s="1"/>
    </row>
    <row r="418">
      <c r="F418" s="49"/>
      <c r="G418" s="1"/>
      <c r="H418" s="1"/>
      <c r="I418" s="203"/>
      <c r="J418" s="1"/>
      <c r="N418" s="1"/>
    </row>
    <row r="419">
      <c r="F419" s="49"/>
      <c r="G419" s="1"/>
      <c r="H419" s="1"/>
      <c r="I419" s="203"/>
      <c r="J419" s="1"/>
      <c r="N419" s="1"/>
    </row>
    <row r="420">
      <c r="F420" s="49"/>
      <c r="G420" s="1"/>
      <c r="H420" s="1"/>
      <c r="I420" s="203"/>
      <c r="J420" s="1"/>
      <c r="N420" s="1"/>
    </row>
    <row r="421">
      <c r="F421" s="49"/>
      <c r="G421" s="1"/>
      <c r="H421" s="1"/>
      <c r="I421" s="203"/>
      <c r="J421" s="1"/>
      <c r="N421" s="1"/>
    </row>
    <row r="422">
      <c r="F422" s="49"/>
      <c r="G422" s="1"/>
      <c r="H422" s="1"/>
      <c r="I422" s="203"/>
      <c r="J422" s="1"/>
      <c r="N422" s="1"/>
    </row>
    <row r="423">
      <c r="F423" s="49"/>
      <c r="G423" s="1"/>
      <c r="H423" s="1"/>
      <c r="I423" s="203"/>
      <c r="J423" s="1"/>
      <c r="N423" s="1"/>
    </row>
    <row r="424">
      <c r="F424" s="49"/>
      <c r="G424" s="1"/>
      <c r="H424" s="1"/>
      <c r="I424" s="203"/>
      <c r="J424" s="1"/>
      <c r="N424" s="1"/>
    </row>
    <row r="425">
      <c r="F425" s="49"/>
      <c r="G425" s="1"/>
      <c r="H425" s="1"/>
      <c r="I425" s="203"/>
      <c r="J425" s="1"/>
      <c r="N425" s="1"/>
    </row>
    <row r="426">
      <c r="F426" s="49"/>
      <c r="G426" s="1"/>
      <c r="H426" s="1"/>
      <c r="I426" s="203"/>
      <c r="J426" s="1"/>
      <c r="N426" s="1"/>
    </row>
    <row r="427">
      <c r="F427" s="49"/>
      <c r="G427" s="1"/>
      <c r="H427" s="1"/>
      <c r="I427" s="203"/>
      <c r="J427" s="1"/>
      <c r="N427" s="1"/>
    </row>
    <row r="428">
      <c r="F428" s="49"/>
      <c r="G428" s="1"/>
      <c r="H428" s="1"/>
      <c r="I428" s="203"/>
      <c r="J428" s="1"/>
      <c r="N428" s="1"/>
    </row>
    <row r="429">
      <c r="F429" s="49"/>
      <c r="G429" s="1"/>
      <c r="H429" s="1"/>
      <c r="I429" s="203"/>
      <c r="J429" s="1"/>
      <c r="N429" s="1"/>
    </row>
    <row r="430">
      <c r="F430" s="49"/>
      <c r="G430" s="1"/>
      <c r="H430" s="1"/>
      <c r="I430" s="203"/>
      <c r="J430" s="1"/>
      <c r="N430" s="1"/>
    </row>
    <row r="431">
      <c r="F431" s="49"/>
      <c r="G431" s="1"/>
      <c r="H431" s="1"/>
      <c r="I431" s="203"/>
      <c r="J431" s="1"/>
      <c r="N431" s="1"/>
    </row>
    <row r="432">
      <c r="F432" s="49"/>
      <c r="G432" s="1"/>
      <c r="H432" s="1"/>
      <c r="I432" s="203"/>
      <c r="J432" s="1"/>
      <c r="N432" s="1"/>
    </row>
    <row r="433">
      <c r="F433" s="49"/>
      <c r="G433" s="1"/>
      <c r="H433" s="1"/>
      <c r="I433" s="203"/>
      <c r="J433" s="1"/>
      <c r="N433" s="1"/>
    </row>
    <row r="434">
      <c r="F434" s="49"/>
      <c r="G434" s="1"/>
      <c r="H434" s="1"/>
      <c r="I434" s="203"/>
      <c r="J434" s="1"/>
      <c r="N434" s="1"/>
    </row>
    <row r="435">
      <c r="F435" s="49"/>
      <c r="G435" s="1"/>
      <c r="H435" s="1"/>
      <c r="I435" s="203"/>
      <c r="J435" s="1"/>
      <c r="N435" s="1"/>
    </row>
    <row r="436">
      <c r="F436" s="49"/>
      <c r="G436" s="1"/>
      <c r="H436" s="1"/>
      <c r="I436" s="203"/>
      <c r="J436" s="1"/>
      <c r="N436" s="1"/>
    </row>
    <row r="437">
      <c r="F437" s="49"/>
      <c r="G437" s="1"/>
      <c r="H437" s="1"/>
      <c r="I437" s="203"/>
      <c r="J437" s="1"/>
      <c r="N437" s="1"/>
    </row>
    <row r="438">
      <c r="F438" s="49"/>
      <c r="G438" s="1"/>
      <c r="H438" s="1"/>
      <c r="I438" s="203"/>
      <c r="J438" s="1"/>
      <c r="N438" s="1"/>
    </row>
    <row r="439">
      <c r="F439" s="49"/>
      <c r="G439" s="1"/>
      <c r="H439" s="1"/>
      <c r="I439" s="203"/>
      <c r="J439" s="1"/>
      <c r="N439" s="1"/>
    </row>
    <row r="440">
      <c r="F440" s="49"/>
      <c r="G440" s="1"/>
      <c r="H440" s="1"/>
      <c r="I440" s="203"/>
      <c r="J440" s="1"/>
      <c r="N440" s="1"/>
    </row>
    <row r="441">
      <c r="F441" s="49"/>
      <c r="G441" s="1"/>
      <c r="H441" s="1"/>
      <c r="I441" s="203"/>
      <c r="J441" s="1"/>
      <c r="N441" s="1"/>
    </row>
    <row r="442">
      <c r="F442" s="49"/>
      <c r="G442" s="1"/>
      <c r="H442" s="1"/>
      <c r="I442" s="203"/>
      <c r="J442" s="1"/>
      <c r="N442" s="1"/>
    </row>
    <row r="443">
      <c r="F443" s="49"/>
      <c r="G443" s="1"/>
      <c r="H443" s="1"/>
      <c r="I443" s="203"/>
      <c r="J443" s="1"/>
      <c r="N443" s="1"/>
    </row>
    <row r="444">
      <c r="F444" s="49"/>
      <c r="G444" s="1"/>
      <c r="H444" s="1"/>
      <c r="I444" s="203"/>
      <c r="J444" s="1"/>
      <c r="N444" s="1"/>
    </row>
    <row r="445">
      <c r="F445" s="49"/>
      <c r="G445" s="1"/>
      <c r="H445" s="1"/>
      <c r="I445" s="203"/>
      <c r="J445" s="1"/>
      <c r="N445" s="1"/>
    </row>
    <row r="446">
      <c r="F446" s="49"/>
      <c r="G446" s="1"/>
      <c r="H446" s="1"/>
      <c r="I446" s="203"/>
      <c r="J446" s="1"/>
      <c r="N446" s="1"/>
    </row>
    <row r="447">
      <c r="F447" s="49"/>
      <c r="G447" s="1"/>
      <c r="H447" s="1"/>
      <c r="I447" s="203"/>
      <c r="J447" s="1"/>
      <c r="N447" s="1"/>
    </row>
    <row r="448">
      <c r="F448" s="49"/>
      <c r="G448" s="1"/>
      <c r="H448" s="1"/>
      <c r="I448" s="203"/>
      <c r="J448" s="1"/>
      <c r="N448" s="1"/>
    </row>
    <row r="449">
      <c r="F449" s="49"/>
      <c r="G449" s="1"/>
      <c r="H449" s="1"/>
      <c r="I449" s="203"/>
      <c r="J449" s="1"/>
      <c r="N449" s="1"/>
    </row>
    <row r="450">
      <c r="F450" s="49"/>
      <c r="G450" s="1"/>
      <c r="H450" s="1"/>
      <c r="I450" s="203"/>
      <c r="J450" s="1"/>
      <c r="N450" s="1"/>
    </row>
    <row r="451">
      <c r="F451" s="49"/>
      <c r="G451" s="1"/>
      <c r="H451" s="1"/>
      <c r="I451" s="203"/>
      <c r="J451" s="1"/>
      <c r="N451" s="1"/>
    </row>
    <row r="452">
      <c r="F452" s="49"/>
      <c r="G452" s="1"/>
      <c r="H452" s="1"/>
      <c r="I452" s="203"/>
      <c r="J452" s="1"/>
      <c r="N452" s="1"/>
    </row>
    <row r="453">
      <c r="F453" s="49"/>
      <c r="G453" s="1"/>
      <c r="H453" s="1"/>
      <c r="I453" s="203"/>
      <c r="J453" s="1"/>
      <c r="N453" s="1"/>
    </row>
    <row r="454">
      <c r="F454" s="49"/>
      <c r="G454" s="1"/>
      <c r="H454" s="1"/>
      <c r="I454" s="203"/>
      <c r="J454" s="1"/>
      <c r="N454" s="1"/>
    </row>
    <row r="455">
      <c r="F455" s="49"/>
      <c r="G455" s="1"/>
      <c r="H455" s="1"/>
      <c r="I455" s="203"/>
      <c r="J455" s="1"/>
      <c r="N455" s="1"/>
    </row>
    <row r="456">
      <c r="F456" s="49"/>
      <c r="G456" s="1"/>
      <c r="H456" s="1"/>
      <c r="I456" s="203"/>
      <c r="J456" s="1"/>
      <c r="N456" s="1"/>
    </row>
    <row r="457">
      <c r="F457" s="49"/>
      <c r="G457" s="1"/>
      <c r="H457" s="1"/>
      <c r="I457" s="203"/>
      <c r="J457" s="1"/>
      <c r="N457" s="1"/>
    </row>
    <row r="458">
      <c r="F458" s="49"/>
      <c r="G458" s="1"/>
      <c r="H458" s="1"/>
      <c r="I458" s="203"/>
      <c r="J458" s="1"/>
      <c r="N458" s="1"/>
    </row>
    <row r="459">
      <c r="F459" s="49"/>
      <c r="G459" s="1"/>
      <c r="H459" s="1"/>
      <c r="I459" s="203"/>
      <c r="J459" s="1"/>
      <c r="N459" s="1"/>
    </row>
    <row r="460">
      <c r="F460" s="49"/>
      <c r="G460" s="1"/>
      <c r="H460" s="1"/>
      <c r="I460" s="203"/>
      <c r="J460" s="1"/>
      <c r="N460" s="1"/>
    </row>
    <row r="461">
      <c r="F461" s="49"/>
      <c r="G461" s="1"/>
      <c r="H461" s="1"/>
      <c r="I461" s="203"/>
      <c r="J461" s="1"/>
      <c r="N461" s="1"/>
    </row>
    <row r="462">
      <c r="F462" s="49"/>
      <c r="G462" s="1"/>
      <c r="H462" s="1"/>
      <c r="I462" s="203"/>
      <c r="J462" s="1"/>
      <c r="N462" s="1"/>
    </row>
    <row r="463">
      <c r="F463" s="49"/>
      <c r="G463" s="1"/>
      <c r="H463" s="1"/>
      <c r="I463" s="203"/>
      <c r="J463" s="1"/>
      <c r="N463" s="1"/>
    </row>
    <row r="464">
      <c r="F464" s="49"/>
      <c r="G464" s="1"/>
      <c r="H464" s="1"/>
      <c r="I464" s="203"/>
      <c r="J464" s="1"/>
      <c r="N464" s="1"/>
    </row>
    <row r="465">
      <c r="F465" s="49"/>
      <c r="G465" s="1"/>
      <c r="H465" s="1"/>
      <c r="I465" s="203"/>
      <c r="J465" s="1"/>
      <c r="N465" s="1"/>
    </row>
    <row r="466">
      <c r="F466" s="49"/>
      <c r="G466" s="1"/>
      <c r="H466" s="1"/>
      <c r="I466" s="203"/>
      <c r="J466" s="1"/>
      <c r="N466" s="1"/>
    </row>
    <row r="467">
      <c r="F467" s="49"/>
      <c r="G467" s="1"/>
      <c r="H467" s="1"/>
      <c r="I467" s="203"/>
      <c r="J467" s="1"/>
      <c r="N467" s="1"/>
    </row>
    <row r="468">
      <c r="F468" s="49"/>
      <c r="G468" s="1"/>
      <c r="H468" s="1"/>
      <c r="I468" s="203"/>
      <c r="J468" s="1"/>
      <c r="N468" s="1"/>
    </row>
    <row r="469">
      <c r="F469" s="49"/>
      <c r="G469" s="1"/>
      <c r="H469" s="1"/>
      <c r="I469" s="203"/>
      <c r="J469" s="1"/>
      <c r="N469" s="1"/>
    </row>
    <row r="470">
      <c r="F470" s="49"/>
      <c r="G470" s="1"/>
      <c r="H470" s="1"/>
      <c r="I470" s="203"/>
      <c r="J470" s="1"/>
      <c r="N470" s="1"/>
    </row>
    <row r="471">
      <c r="F471" s="49"/>
      <c r="G471" s="1"/>
      <c r="H471" s="1"/>
      <c r="I471" s="203"/>
      <c r="J471" s="1"/>
      <c r="N471" s="1"/>
    </row>
    <row r="472">
      <c r="F472" s="49"/>
      <c r="G472" s="1"/>
      <c r="H472" s="1"/>
      <c r="I472" s="203"/>
      <c r="J472" s="1"/>
      <c r="N472" s="1"/>
    </row>
    <row r="473">
      <c r="F473" s="49"/>
      <c r="G473" s="1"/>
      <c r="H473" s="1"/>
      <c r="I473" s="203"/>
      <c r="J473" s="1"/>
      <c r="N473" s="1"/>
    </row>
    <row r="474">
      <c r="F474" s="49"/>
      <c r="G474" s="1"/>
      <c r="H474" s="1"/>
      <c r="I474" s="203"/>
      <c r="J474" s="1"/>
      <c r="N474" s="1"/>
    </row>
    <row r="475">
      <c r="F475" s="49"/>
      <c r="G475" s="1"/>
      <c r="H475" s="1"/>
      <c r="I475" s="203"/>
      <c r="J475" s="1"/>
      <c r="N475" s="1"/>
    </row>
    <row r="476">
      <c r="F476" s="49"/>
      <c r="G476" s="1"/>
      <c r="H476" s="1"/>
      <c r="I476" s="203"/>
      <c r="J476" s="1"/>
      <c r="N476" s="1"/>
    </row>
    <row r="477">
      <c r="F477" s="49"/>
      <c r="G477" s="1"/>
      <c r="H477" s="1"/>
      <c r="I477" s="203"/>
      <c r="J477" s="1"/>
      <c r="N477" s="1"/>
    </row>
    <row r="478">
      <c r="F478" s="49"/>
      <c r="G478" s="1"/>
      <c r="H478" s="1"/>
      <c r="I478" s="203"/>
      <c r="J478" s="1"/>
      <c r="N478" s="1"/>
    </row>
    <row r="479">
      <c r="F479" s="49"/>
      <c r="G479" s="1"/>
      <c r="H479" s="1"/>
      <c r="I479" s="203"/>
      <c r="J479" s="1"/>
      <c r="N479" s="1"/>
    </row>
    <row r="480">
      <c r="F480" s="49"/>
      <c r="G480" s="1"/>
      <c r="H480" s="1"/>
      <c r="I480" s="203"/>
      <c r="J480" s="1"/>
      <c r="N480" s="1"/>
    </row>
    <row r="481">
      <c r="F481" s="49"/>
      <c r="G481" s="1"/>
      <c r="H481" s="1"/>
      <c r="I481" s="203"/>
      <c r="J481" s="1"/>
      <c r="N481" s="1"/>
    </row>
    <row r="482">
      <c r="F482" s="49"/>
      <c r="G482" s="1"/>
      <c r="H482" s="1"/>
      <c r="I482" s="203"/>
      <c r="J482" s="1"/>
      <c r="N482" s="1"/>
    </row>
    <row r="483">
      <c r="F483" s="49"/>
      <c r="G483" s="1"/>
      <c r="H483" s="1"/>
      <c r="I483" s="203"/>
      <c r="J483" s="1"/>
      <c r="N483" s="1"/>
    </row>
    <row r="484">
      <c r="F484" s="49"/>
      <c r="G484" s="1"/>
      <c r="H484" s="1"/>
      <c r="I484" s="203"/>
      <c r="J484" s="1"/>
      <c r="N484" s="1"/>
    </row>
    <row r="485">
      <c r="F485" s="49"/>
      <c r="G485" s="1"/>
      <c r="H485" s="1"/>
      <c r="I485" s="203"/>
      <c r="J485" s="1"/>
      <c r="N485" s="1"/>
    </row>
    <row r="486">
      <c r="F486" s="49"/>
      <c r="G486" s="1"/>
      <c r="H486" s="1"/>
      <c r="I486" s="203"/>
      <c r="J486" s="1"/>
      <c r="N486" s="1"/>
    </row>
    <row r="487">
      <c r="F487" s="49"/>
      <c r="G487" s="1"/>
      <c r="H487" s="1"/>
      <c r="I487" s="203"/>
      <c r="J487" s="1"/>
      <c r="N487" s="1"/>
    </row>
    <row r="488">
      <c r="F488" s="49"/>
      <c r="G488" s="1"/>
      <c r="H488" s="1"/>
      <c r="I488" s="203"/>
      <c r="J488" s="1"/>
      <c r="N488" s="1"/>
    </row>
    <row r="489">
      <c r="F489" s="49"/>
      <c r="G489" s="1"/>
      <c r="H489" s="1"/>
      <c r="I489" s="203"/>
      <c r="J489" s="1"/>
      <c r="N489" s="1"/>
    </row>
    <row r="490">
      <c r="F490" s="49"/>
      <c r="G490" s="1"/>
      <c r="H490" s="1"/>
      <c r="I490" s="203"/>
      <c r="J490" s="1"/>
      <c r="N490" s="1"/>
    </row>
    <row r="491">
      <c r="F491" s="49"/>
      <c r="G491" s="1"/>
      <c r="H491" s="1"/>
      <c r="I491" s="203"/>
      <c r="J491" s="1"/>
      <c r="N491" s="1"/>
    </row>
    <row r="492">
      <c r="F492" s="49"/>
      <c r="G492" s="1"/>
      <c r="H492" s="1"/>
      <c r="I492" s="203"/>
      <c r="J492" s="1"/>
      <c r="N492" s="1"/>
    </row>
    <row r="493">
      <c r="F493" s="49"/>
      <c r="G493" s="1"/>
      <c r="H493" s="1"/>
      <c r="I493" s="203"/>
      <c r="J493" s="1"/>
      <c r="N493" s="1"/>
    </row>
    <row r="494">
      <c r="F494" s="49"/>
      <c r="G494" s="1"/>
      <c r="H494" s="1"/>
      <c r="I494" s="203"/>
      <c r="J494" s="1"/>
      <c r="N494" s="1"/>
    </row>
    <row r="495">
      <c r="F495" s="49"/>
      <c r="G495" s="1"/>
      <c r="H495" s="1"/>
      <c r="I495" s="203"/>
      <c r="J495" s="1"/>
      <c r="N495" s="1"/>
    </row>
    <row r="496">
      <c r="F496" s="49"/>
      <c r="G496" s="1"/>
      <c r="H496" s="1"/>
      <c r="I496" s="203"/>
      <c r="J496" s="1"/>
      <c r="N496" s="1"/>
    </row>
    <row r="497">
      <c r="F497" s="49"/>
      <c r="G497" s="1"/>
      <c r="H497" s="1"/>
      <c r="I497" s="203"/>
      <c r="J497" s="1"/>
      <c r="N497" s="1"/>
    </row>
    <row r="498">
      <c r="F498" s="49"/>
      <c r="G498" s="1"/>
      <c r="H498" s="1"/>
      <c r="I498" s="203"/>
      <c r="J498" s="1"/>
      <c r="N498" s="1"/>
    </row>
    <row r="499">
      <c r="F499" s="49"/>
      <c r="G499" s="1"/>
      <c r="H499" s="1"/>
      <c r="I499" s="203"/>
      <c r="J499" s="1"/>
      <c r="N499" s="1"/>
    </row>
    <row r="500">
      <c r="F500" s="49"/>
      <c r="G500" s="1"/>
      <c r="H500" s="1"/>
      <c r="I500" s="203"/>
      <c r="J500" s="1"/>
      <c r="N500" s="1"/>
    </row>
    <row r="501">
      <c r="F501" s="49"/>
      <c r="G501" s="1"/>
      <c r="H501" s="1"/>
      <c r="I501" s="203"/>
      <c r="J501" s="1"/>
      <c r="N501" s="1"/>
    </row>
    <row r="502">
      <c r="F502" s="49"/>
      <c r="G502" s="1"/>
      <c r="H502" s="1"/>
      <c r="I502" s="203"/>
      <c r="J502" s="1"/>
      <c r="N502" s="1"/>
    </row>
    <row r="503">
      <c r="F503" s="49"/>
      <c r="G503" s="1"/>
      <c r="H503" s="1"/>
      <c r="I503" s="203"/>
      <c r="J503" s="1"/>
      <c r="N503" s="1"/>
    </row>
    <row r="504">
      <c r="F504" s="49"/>
      <c r="G504" s="1"/>
      <c r="H504" s="1"/>
      <c r="I504" s="203"/>
      <c r="J504" s="1"/>
      <c r="N504" s="1"/>
    </row>
    <row r="505">
      <c r="F505" s="49"/>
      <c r="G505" s="1"/>
      <c r="H505" s="1"/>
      <c r="I505" s="203"/>
      <c r="J505" s="1"/>
      <c r="N505" s="1"/>
    </row>
    <row r="506">
      <c r="F506" s="49"/>
      <c r="G506" s="1"/>
      <c r="H506" s="1"/>
      <c r="I506" s="203"/>
      <c r="J506" s="1"/>
      <c r="N506" s="1"/>
    </row>
    <row r="507">
      <c r="F507" s="49"/>
      <c r="G507" s="1"/>
      <c r="H507" s="1"/>
      <c r="I507" s="203"/>
      <c r="J507" s="1"/>
      <c r="N507" s="1"/>
    </row>
    <row r="508">
      <c r="F508" s="49"/>
      <c r="G508" s="1"/>
      <c r="H508" s="1"/>
      <c r="I508" s="203"/>
      <c r="J508" s="1"/>
      <c r="N508" s="1"/>
    </row>
    <row r="509">
      <c r="F509" s="49"/>
      <c r="G509" s="1"/>
      <c r="H509" s="1"/>
      <c r="I509" s="203"/>
      <c r="J509" s="1"/>
      <c r="N509" s="1"/>
    </row>
    <row r="510">
      <c r="F510" s="49"/>
      <c r="G510" s="1"/>
      <c r="H510" s="1"/>
      <c r="I510" s="203"/>
      <c r="J510" s="1"/>
      <c r="N510" s="1"/>
    </row>
    <row r="511">
      <c r="F511" s="49"/>
      <c r="G511" s="1"/>
      <c r="H511" s="1"/>
      <c r="I511" s="203"/>
      <c r="J511" s="1"/>
      <c r="N511" s="1"/>
    </row>
    <row r="512">
      <c r="F512" s="49"/>
      <c r="G512" s="1"/>
      <c r="H512" s="1"/>
      <c r="I512" s="203"/>
      <c r="J512" s="1"/>
      <c r="N512" s="1"/>
    </row>
    <row r="513">
      <c r="F513" s="49"/>
      <c r="G513" s="1"/>
      <c r="H513" s="1"/>
      <c r="I513" s="203"/>
      <c r="J513" s="1"/>
      <c r="N513" s="1"/>
    </row>
    <row r="514">
      <c r="F514" s="49"/>
      <c r="G514" s="1"/>
      <c r="H514" s="1"/>
      <c r="I514" s="203"/>
      <c r="J514" s="1"/>
      <c r="N514" s="1"/>
    </row>
    <row r="515">
      <c r="F515" s="49"/>
      <c r="G515" s="1"/>
      <c r="H515" s="1"/>
      <c r="I515" s="203"/>
      <c r="J515" s="1"/>
      <c r="N515" s="1"/>
    </row>
    <row r="516">
      <c r="F516" s="49"/>
      <c r="G516" s="1"/>
      <c r="H516" s="1"/>
      <c r="I516" s="203"/>
      <c r="J516" s="1"/>
      <c r="N516" s="1"/>
    </row>
    <row r="517">
      <c r="F517" s="49"/>
      <c r="G517" s="1"/>
      <c r="H517" s="1"/>
      <c r="I517" s="203"/>
      <c r="J517" s="1"/>
      <c r="N517" s="1"/>
    </row>
    <row r="518">
      <c r="F518" s="49"/>
      <c r="G518" s="1"/>
      <c r="H518" s="1"/>
      <c r="I518" s="203"/>
      <c r="J518" s="1"/>
      <c r="N518" s="1"/>
    </row>
    <row r="519">
      <c r="F519" s="49"/>
      <c r="G519" s="1"/>
      <c r="H519" s="1"/>
      <c r="I519" s="203"/>
      <c r="J519" s="1"/>
      <c r="N519" s="1"/>
    </row>
    <row r="520">
      <c r="F520" s="49"/>
      <c r="G520" s="1"/>
      <c r="H520" s="1"/>
      <c r="I520" s="203"/>
      <c r="J520" s="1"/>
      <c r="N520" s="1"/>
    </row>
    <row r="521">
      <c r="F521" s="49"/>
      <c r="G521" s="1"/>
      <c r="H521" s="1"/>
      <c r="I521" s="203"/>
      <c r="J521" s="1"/>
      <c r="N521" s="1"/>
    </row>
    <row r="522">
      <c r="F522" s="49"/>
      <c r="G522" s="1"/>
      <c r="H522" s="1"/>
      <c r="I522" s="203"/>
      <c r="J522" s="1"/>
      <c r="N522" s="1"/>
    </row>
    <row r="523">
      <c r="F523" s="49"/>
      <c r="G523" s="1"/>
      <c r="H523" s="1"/>
      <c r="I523" s="203"/>
      <c r="J523" s="1"/>
      <c r="N523" s="1"/>
    </row>
    <row r="524">
      <c r="F524" s="49"/>
      <c r="G524" s="1"/>
      <c r="H524" s="1"/>
      <c r="I524" s="203"/>
      <c r="J524" s="1"/>
      <c r="N524" s="1"/>
    </row>
    <row r="525">
      <c r="F525" s="49"/>
      <c r="G525" s="1"/>
      <c r="H525" s="1"/>
      <c r="I525" s="203"/>
      <c r="J525" s="1"/>
      <c r="N525" s="1"/>
    </row>
    <row r="526">
      <c r="F526" s="49"/>
      <c r="G526" s="1"/>
      <c r="H526" s="1"/>
      <c r="I526" s="203"/>
      <c r="J526" s="1"/>
      <c r="N526" s="1"/>
    </row>
    <row r="527">
      <c r="F527" s="49"/>
      <c r="G527" s="1"/>
      <c r="H527" s="1"/>
      <c r="I527" s="203"/>
      <c r="J527" s="1"/>
      <c r="N527" s="1"/>
    </row>
    <row r="528">
      <c r="F528" s="49"/>
      <c r="G528" s="1"/>
      <c r="H528" s="1"/>
      <c r="I528" s="203"/>
      <c r="J528" s="1"/>
      <c r="N528" s="1"/>
    </row>
    <row r="529">
      <c r="F529" s="49"/>
      <c r="G529" s="1"/>
      <c r="H529" s="1"/>
      <c r="I529" s="203"/>
      <c r="J529" s="1"/>
      <c r="N529" s="1"/>
    </row>
    <row r="530">
      <c r="F530" s="49"/>
      <c r="G530" s="1"/>
      <c r="H530" s="1"/>
      <c r="I530" s="203"/>
      <c r="J530" s="1"/>
      <c r="N530" s="1"/>
    </row>
    <row r="531">
      <c r="F531" s="49"/>
      <c r="G531" s="1"/>
      <c r="H531" s="1"/>
      <c r="I531" s="203"/>
      <c r="J531" s="1"/>
      <c r="N531" s="1"/>
    </row>
    <row r="532">
      <c r="F532" s="49"/>
      <c r="G532" s="1"/>
      <c r="H532" s="1"/>
      <c r="I532" s="203"/>
      <c r="J532" s="1"/>
      <c r="N532" s="1"/>
    </row>
    <row r="533">
      <c r="F533" s="49"/>
      <c r="G533" s="1"/>
      <c r="H533" s="1"/>
      <c r="I533" s="203"/>
      <c r="J533" s="1"/>
      <c r="N533" s="1"/>
    </row>
    <row r="534">
      <c r="F534" s="49"/>
      <c r="G534" s="1"/>
      <c r="H534" s="1"/>
      <c r="I534" s="203"/>
      <c r="J534" s="1"/>
      <c r="N534" s="1"/>
    </row>
    <row r="535">
      <c r="F535" s="49"/>
      <c r="G535" s="1"/>
      <c r="H535" s="1"/>
      <c r="I535" s="203"/>
      <c r="J535" s="1"/>
      <c r="N535" s="1"/>
    </row>
    <row r="536">
      <c r="F536" s="49"/>
      <c r="G536" s="1"/>
      <c r="H536" s="1"/>
      <c r="I536" s="203"/>
      <c r="J536" s="1"/>
      <c r="N536" s="1"/>
    </row>
    <row r="537">
      <c r="F537" s="49"/>
      <c r="G537" s="1"/>
      <c r="H537" s="1"/>
      <c r="I537" s="203"/>
      <c r="J537" s="1"/>
      <c r="N537" s="1"/>
    </row>
    <row r="538">
      <c r="F538" s="49"/>
      <c r="G538" s="1"/>
      <c r="H538" s="1"/>
      <c r="I538" s="203"/>
      <c r="J538" s="1"/>
      <c r="N538" s="1"/>
    </row>
    <row r="539">
      <c r="F539" s="49"/>
      <c r="G539" s="1"/>
      <c r="H539" s="1"/>
      <c r="I539" s="203"/>
      <c r="J539" s="1"/>
      <c r="N539" s="1"/>
    </row>
    <row r="540">
      <c r="F540" s="49"/>
      <c r="G540" s="1"/>
      <c r="H540" s="1"/>
      <c r="I540" s="203"/>
      <c r="J540" s="1"/>
      <c r="N540" s="1"/>
    </row>
    <row r="541">
      <c r="F541" s="49"/>
      <c r="G541" s="1"/>
      <c r="H541" s="1"/>
      <c r="I541" s="203"/>
      <c r="J541" s="1"/>
      <c r="N541" s="1"/>
    </row>
    <row r="542">
      <c r="F542" s="49"/>
      <c r="G542" s="1"/>
      <c r="H542" s="1"/>
      <c r="I542" s="203"/>
      <c r="J542" s="1"/>
      <c r="N542" s="1"/>
    </row>
    <row r="543">
      <c r="F543" s="49"/>
      <c r="G543" s="1"/>
      <c r="H543" s="1"/>
      <c r="I543" s="203"/>
      <c r="J543" s="1"/>
      <c r="N543" s="1"/>
    </row>
    <row r="544">
      <c r="F544" s="49"/>
      <c r="G544" s="1"/>
      <c r="H544" s="1"/>
      <c r="I544" s="203"/>
      <c r="J544" s="1"/>
      <c r="N544" s="1"/>
    </row>
    <row r="545">
      <c r="F545" s="49"/>
      <c r="G545" s="1"/>
      <c r="H545" s="1"/>
      <c r="I545" s="203"/>
      <c r="J545" s="1"/>
      <c r="N545" s="1"/>
    </row>
    <row r="546">
      <c r="F546" s="49"/>
      <c r="G546" s="1"/>
      <c r="H546" s="1"/>
      <c r="I546" s="203"/>
      <c r="J546" s="1"/>
      <c r="N546" s="1"/>
    </row>
    <row r="547">
      <c r="F547" s="49"/>
      <c r="G547" s="1"/>
      <c r="H547" s="1"/>
      <c r="I547" s="203"/>
      <c r="J547" s="1"/>
      <c r="N547" s="1"/>
    </row>
    <row r="548">
      <c r="F548" s="49"/>
      <c r="G548" s="1"/>
      <c r="H548" s="1"/>
      <c r="I548" s="203"/>
      <c r="J548" s="1"/>
      <c r="N548" s="1"/>
    </row>
    <row r="549">
      <c r="F549" s="49"/>
      <c r="G549" s="1"/>
      <c r="H549" s="1"/>
      <c r="I549" s="203"/>
      <c r="J549" s="1"/>
      <c r="N549" s="1"/>
    </row>
    <row r="550">
      <c r="F550" s="49"/>
      <c r="G550" s="1"/>
      <c r="H550" s="1"/>
      <c r="I550" s="203"/>
      <c r="J550" s="1"/>
      <c r="N550" s="1"/>
    </row>
    <row r="551">
      <c r="F551" s="49"/>
      <c r="G551" s="1"/>
      <c r="H551" s="1"/>
      <c r="I551" s="203"/>
      <c r="J551" s="1"/>
      <c r="N551" s="1"/>
    </row>
    <row r="552">
      <c r="F552" s="49"/>
      <c r="G552" s="1"/>
      <c r="H552" s="1"/>
      <c r="I552" s="203"/>
      <c r="J552" s="1"/>
      <c r="N552" s="1"/>
    </row>
    <row r="553">
      <c r="F553" s="49"/>
      <c r="G553" s="1"/>
      <c r="H553" s="1"/>
      <c r="I553" s="203"/>
      <c r="J553" s="1"/>
      <c r="N553" s="1"/>
    </row>
    <row r="554">
      <c r="F554" s="49"/>
      <c r="G554" s="1"/>
      <c r="H554" s="1"/>
      <c r="I554" s="203"/>
      <c r="J554" s="1"/>
      <c r="N554" s="1"/>
    </row>
    <row r="555">
      <c r="F555" s="49"/>
      <c r="G555" s="1"/>
      <c r="H555" s="1"/>
      <c r="I555" s="203"/>
      <c r="J555" s="1"/>
      <c r="N555" s="1"/>
    </row>
    <row r="556">
      <c r="F556" s="49"/>
      <c r="G556" s="1"/>
      <c r="H556" s="1"/>
      <c r="I556" s="203"/>
      <c r="J556" s="1"/>
      <c r="N556" s="1"/>
    </row>
    <row r="557">
      <c r="F557" s="49"/>
      <c r="G557" s="1"/>
      <c r="H557" s="1"/>
      <c r="I557" s="203"/>
      <c r="J557" s="1"/>
      <c r="N557" s="1"/>
    </row>
    <row r="558">
      <c r="F558" s="49"/>
      <c r="G558" s="1"/>
      <c r="H558" s="1"/>
      <c r="I558" s="203"/>
      <c r="J558" s="1"/>
      <c r="N558" s="1"/>
    </row>
    <row r="559">
      <c r="F559" s="49"/>
      <c r="G559" s="1"/>
      <c r="H559" s="1"/>
      <c r="I559" s="203"/>
      <c r="J559" s="1"/>
      <c r="N559" s="1"/>
    </row>
    <row r="560">
      <c r="F560" s="49"/>
      <c r="G560" s="1"/>
      <c r="H560" s="1"/>
      <c r="I560" s="203"/>
      <c r="J560" s="1"/>
      <c r="N560" s="1"/>
    </row>
    <row r="561">
      <c r="F561" s="49"/>
      <c r="G561" s="1"/>
      <c r="H561" s="1"/>
      <c r="I561" s="203"/>
      <c r="J561" s="1"/>
      <c r="N561" s="1"/>
    </row>
    <row r="562">
      <c r="F562" s="49"/>
      <c r="G562" s="1"/>
      <c r="H562" s="1"/>
      <c r="I562" s="203"/>
      <c r="J562" s="1"/>
      <c r="N562" s="1"/>
    </row>
    <row r="563">
      <c r="F563" s="49"/>
      <c r="G563" s="1"/>
      <c r="H563" s="1"/>
      <c r="I563" s="203"/>
      <c r="J563" s="1"/>
      <c r="N563" s="1"/>
    </row>
    <row r="564">
      <c r="F564" s="49"/>
      <c r="G564" s="1"/>
      <c r="H564" s="1"/>
      <c r="I564" s="203"/>
      <c r="J564" s="1"/>
      <c r="N564" s="1"/>
    </row>
    <row r="565">
      <c r="F565" s="49"/>
      <c r="G565" s="1"/>
      <c r="H565" s="1"/>
      <c r="I565" s="203"/>
      <c r="J565" s="1"/>
      <c r="N565" s="1"/>
    </row>
    <row r="566">
      <c r="F566" s="49"/>
      <c r="G566" s="1"/>
      <c r="H566" s="1"/>
      <c r="I566" s="203"/>
      <c r="J566" s="1"/>
      <c r="N566" s="1"/>
    </row>
    <row r="567">
      <c r="F567" s="49"/>
      <c r="G567" s="1"/>
      <c r="H567" s="1"/>
      <c r="I567" s="203"/>
      <c r="J567" s="1"/>
      <c r="N567" s="1"/>
    </row>
    <row r="568">
      <c r="F568" s="49"/>
      <c r="G568" s="1"/>
      <c r="H568" s="1"/>
      <c r="I568" s="203"/>
      <c r="J568" s="1"/>
      <c r="N568" s="1"/>
    </row>
    <row r="569">
      <c r="F569" s="49"/>
      <c r="G569" s="1"/>
      <c r="H569" s="1"/>
      <c r="I569" s="203"/>
      <c r="J569" s="1"/>
      <c r="N569" s="1"/>
    </row>
    <row r="570">
      <c r="F570" s="49"/>
      <c r="G570" s="1"/>
      <c r="H570" s="1"/>
      <c r="I570" s="203"/>
      <c r="J570" s="1"/>
      <c r="N570" s="1"/>
    </row>
    <row r="571">
      <c r="F571" s="49"/>
      <c r="G571" s="1"/>
      <c r="H571" s="1"/>
      <c r="I571" s="203"/>
      <c r="J571" s="1"/>
      <c r="N571" s="1"/>
    </row>
    <row r="572">
      <c r="F572" s="49"/>
      <c r="G572" s="1"/>
      <c r="H572" s="1"/>
      <c r="I572" s="203"/>
      <c r="J572" s="1"/>
      <c r="N572" s="1"/>
    </row>
    <row r="573">
      <c r="F573" s="49"/>
      <c r="G573" s="1"/>
      <c r="H573" s="1"/>
      <c r="I573" s="203"/>
      <c r="J573" s="1"/>
      <c r="N573" s="1"/>
    </row>
    <row r="574">
      <c r="F574" s="49"/>
      <c r="G574" s="1"/>
      <c r="H574" s="1"/>
      <c r="I574" s="203"/>
      <c r="J574" s="1"/>
      <c r="N574" s="1"/>
    </row>
    <row r="575">
      <c r="F575" s="49"/>
      <c r="G575" s="1"/>
      <c r="H575" s="1"/>
      <c r="I575" s="203"/>
      <c r="J575" s="1"/>
      <c r="N575" s="1"/>
    </row>
    <row r="576">
      <c r="F576" s="49"/>
      <c r="G576" s="1"/>
      <c r="H576" s="1"/>
      <c r="I576" s="203"/>
      <c r="J576" s="1"/>
      <c r="N576" s="1"/>
    </row>
    <row r="577">
      <c r="F577" s="49"/>
      <c r="G577" s="1"/>
      <c r="H577" s="1"/>
      <c r="I577" s="203"/>
      <c r="J577" s="1"/>
      <c r="N577" s="1"/>
    </row>
    <row r="578">
      <c r="F578" s="49"/>
      <c r="G578" s="1"/>
      <c r="H578" s="1"/>
      <c r="I578" s="203"/>
      <c r="J578" s="1"/>
      <c r="N578" s="1"/>
    </row>
    <row r="579">
      <c r="F579" s="49"/>
      <c r="G579" s="1"/>
      <c r="H579" s="1"/>
      <c r="I579" s="203"/>
      <c r="J579" s="1"/>
      <c r="N579" s="1"/>
    </row>
    <row r="580">
      <c r="F580" s="49"/>
      <c r="G580" s="1"/>
      <c r="H580" s="1"/>
      <c r="I580" s="203"/>
      <c r="J580" s="1"/>
      <c r="N580" s="1"/>
    </row>
    <row r="581">
      <c r="F581" s="49"/>
      <c r="G581" s="1"/>
      <c r="H581" s="1"/>
      <c r="I581" s="203"/>
      <c r="J581" s="1"/>
      <c r="N581" s="1"/>
    </row>
    <row r="582">
      <c r="F582" s="49"/>
      <c r="G582" s="1"/>
      <c r="H582" s="1"/>
      <c r="I582" s="203"/>
      <c r="J582" s="1"/>
      <c r="N582" s="1"/>
    </row>
    <row r="583">
      <c r="F583" s="49"/>
      <c r="G583" s="1"/>
      <c r="H583" s="1"/>
      <c r="I583" s="203"/>
      <c r="J583" s="1"/>
      <c r="N583" s="1"/>
    </row>
    <row r="584">
      <c r="F584" s="49"/>
      <c r="G584" s="1"/>
      <c r="H584" s="1"/>
      <c r="I584" s="203"/>
      <c r="J584" s="1"/>
      <c r="N584" s="1"/>
    </row>
    <row r="585">
      <c r="F585" s="49"/>
      <c r="G585" s="1"/>
      <c r="H585" s="1"/>
      <c r="I585" s="203"/>
      <c r="J585" s="1"/>
      <c r="N585" s="1"/>
    </row>
    <row r="586">
      <c r="F586" s="49"/>
      <c r="G586" s="1"/>
      <c r="H586" s="1"/>
      <c r="I586" s="203"/>
      <c r="J586" s="1"/>
      <c r="N586" s="1"/>
    </row>
    <row r="587">
      <c r="F587" s="49"/>
      <c r="G587" s="1"/>
      <c r="H587" s="1"/>
      <c r="I587" s="203"/>
      <c r="J587" s="1"/>
      <c r="N587" s="1"/>
    </row>
    <row r="588">
      <c r="F588" s="49"/>
      <c r="G588" s="1"/>
      <c r="H588" s="1"/>
      <c r="I588" s="203"/>
      <c r="J588" s="1"/>
      <c r="N588" s="1"/>
    </row>
    <row r="589">
      <c r="F589" s="49"/>
      <c r="G589" s="1"/>
      <c r="H589" s="1"/>
      <c r="I589" s="203"/>
      <c r="J589" s="1"/>
      <c r="N589" s="1"/>
    </row>
    <row r="590">
      <c r="F590" s="49"/>
      <c r="G590" s="1"/>
      <c r="H590" s="1"/>
      <c r="I590" s="203"/>
      <c r="J590" s="1"/>
      <c r="N590" s="1"/>
    </row>
    <row r="591">
      <c r="F591" s="49"/>
      <c r="G591" s="1"/>
      <c r="H591" s="1"/>
      <c r="I591" s="203"/>
      <c r="J591" s="1"/>
      <c r="N591" s="1"/>
    </row>
    <row r="592">
      <c r="F592" s="49"/>
      <c r="G592" s="1"/>
      <c r="H592" s="1"/>
      <c r="I592" s="203"/>
      <c r="J592" s="1"/>
      <c r="N592" s="1"/>
    </row>
    <row r="593">
      <c r="F593" s="49"/>
      <c r="G593" s="1"/>
      <c r="H593" s="1"/>
      <c r="I593" s="203"/>
      <c r="J593" s="1"/>
      <c r="N593" s="1"/>
    </row>
    <row r="594">
      <c r="F594" s="49"/>
      <c r="G594" s="1"/>
      <c r="H594" s="1"/>
      <c r="I594" s="203"/>
      <c r="J594" s="1"/>
      <c r="N594" s="1"/>
    </row>
    <row r="595">
      <c r="F595" s="49"/>
      <c r="G595" s="1"/>
      <c r="H595" s="1"/>
      <c r="I595" s="203"/>
      <c r="J595" s="1"/>
      <c r="N595" s="1"/>
    </row>
    <row r="596">
      <c r="F596" s="49"/>
      <c r="G596" s="1"/>
      <c r="H596" s="1"/>
      <c r="I596" s="203"/>
      <c r="J596" s="1"/>
      <c r="N596" s="1"/>
    </row>
    <row r="597">
      <c r="F597" s="49"/>
      <c r="G597" s="1"/>
      <c r="H597" s="1"/>
      <c r="I597" s="203"/>
      <c r="J597" s="1"/>
      <c r="N597" s="1"/>
    </row>
    <row r="598">
      <c r="F598" s="49"/>
      <c r="G598" s="1"/>
      <c r="H598" s="1"/>
      <c r="I598" s="203"/>
      <c r="J598" s="1"/>
      <c r="N598" s="1"/>
    </row>
    <row r="599">
      <c r="F599" s="49"/>
      <c r="G599" s="1"/>
      <c r="H599" s="1"/>
      <c r="I599" s="203"/>
      <c r="J599" s="1"/>
      <c r="N599" s="1"/>
    </row>
    <row r="600">
      <c r="F600" s="49"/>
      <c r="G600" s="1"/>
      <c r="H600" s="1"/>
      <c r="I600" s="203"/>
      <c r="J600" s="1"/>
      <c r="N600" s="1"/>
    </row>
    <row r="601">
      <c r="F601" s="49"/>
      <c r="G601" s="1"/>
      <c r="H601" s="1"/>
      <c r="I601" s="203"/>
      <c r="J601" s="1"/>
      <c r="N601" s="1"/>
    </row>
    <row r="602">
      <c r="F602" s="49"/>
      <c r="G602" s="1"/>
      <c r="H602" s="1"/>
      <c r="I602" s="203"/>
      <c r="J602" s="1"/>
      <c r="N602" s="1"/>
    </row>
    <row r="603">
      <c r="F603" s="49"/>
      <c r="G603" s="1"/>
      <c r="H603" s="1"/>
      <c r="I603" s="203"/>
      <c r="J603" s="1"/>
      <c r="N603" s="1"/>
    </row>
    <row r="604">
      <c r="F604" s="49"/>
      <c r="G604" s="1"/>
      <c r="H604" s="1"/>
      <c r="I604" s="203"/>
      <c r="J604" s="1"/>
      <c r="N604" s="1"/>
    </row>
    <row r="605">
      <c r="F605" s="49"/>
      <c r="G605" s="1"/>
      <c r="H605" s="1"/>
      <c r="I605" s="203"/>
      <c r="J605" s="1"/>
      <c r="N605" s="1"/>
    </row>
    <row r="606">
      <c r="F606" s="49"/>
      <c r="G606" s="1"/>
      <c r="H606" s="1"/>
      <c r="I606" s="203"/>
      <c r="J606" s="1"/>
      <c r="N606" s="1"/>
    </row>
    <row r="607">
      <c r="F607" s="49"/>
      <c r="G607" s="1"/>
      <c r="H607" s="1"/>
      <c r="I607" s="203"/>
      <c r="J607" s="1"/>
      <c r="N607" s="1"/>
    </row>
    <row r="608">
      <c r="F608" s="49"/>
      <c r="G608" s="1"/>
      <c r="H608" s="1"/>
      <c r="I608" s="203"/>
      <c r="J608" s="1"/>
      <c r="N608" s="1"/>
    </row>
    <row r="609">
      <c r="F609" s="49"/>
      <c r="G609" s="1"/>
      <c r="H609" s="1"/>
      <c r="I609" s="203"/>
      <c r="J609" s="1"/>
      <c r="N609" s="1"/>
    </row>
    <row r="610">
      <c r="F610" s="49"/>
      <c r="G610" s="1"/>
      <c r="H610" s="1"/>
      <c r="I610" s="203"/>
      <c r="J610" s="1"/>
      <c r="N610" s="1"/>
    </row>
    <row r="611">
      <c r="F611" s="49"/>
      <c r="G611" s="1"/>
      <c r="H611" s="1"/>
      <c r="I611" s="203"/>
      <c r="J611" s="1"/>
      <c r="N611" s="1"/>
    </row>
    <row r="612">
      <c r="F612" s="49"/>
      <c r="G612" s="1"/>
      <c r="H612" s="1"/>
      <c r="I612" s="203"/>
      <c r="J612" s="1"/>
      <c r="N612" s="1"/>
    </row>
    <row r="613">
      <c r="F613" s="49"/>
      <c r="G613" s="1"/>
      <c r="H613" s="1"/>
      <c r="I613" s="203"/>
      <c r="J613" s="1"/>
      <c r="N613" s="1"/>
    </row>
    <row r="614">
      <c r="F614" s="49"/>
      <c r="G614" s="1"/>
      <c r="H614" s="1"/>
      <c r="I614" s="203"/>
      <c r="J614" s="1"/>
      <c r="N614" s="1"/>
    </row>
    <row r="615">
      <c r="F615" s="49"/>
      <c r="G615" s="1"/>
      <c r="H615" s="1"/>
      <c r="I615" s="203"/>
      <c r="J615" s="1"/>
      <c r="N615" s="1"/>
    </row>
    <row r="616">
      <c r="F616" s="49"/>
      <c r="G616" s="1"/>
      <c r="H616" s="1"/>
      <c r="I616" s="203"/>
      <c r="J616" s="1"/>
      <c r="N616" s="1"/>
    </row>
    <row r="617">
      <c r="F617" s="49"/>
      <c r="G617" s="1"/>
      <c r="H617" s="1"/>
      <c r="I617" s="203"/>
      <c r="J617" s="1"/>
      <c r="N617" s="1"/>
    </row>
    <row r="618">
      <c r="F618" s="49"/>
      <c r="G618" s="1"/>
      <c r="H618" s="1"/>
      <c r="I618" s="203"/>
      <c r="J618" s="1"/>
      <c r="N618" s="1"/>
    </row>
    <row r="619">
      <c r="F619" s="49"/>
      <c r="G619" s="1"/>
      <c r="H619" s="1"/>
      <c r="I619" s="203"/>
      <c r="J619" s="1"/>
      <c r="N619" s="1"/>
    </row>
    <row r="620">
      <c r="F620" s="49"/>
      <c r="G620" s="1"/>
      <c r="H620" s="1"/>
      <c r="I620" s="203"/>
      <c r="J620" s="1"/>
      <c r="N620" s="1"/>
    </row>
    <row r="621">
      <c r="F621" s="49"/>
      <c r="G621" s="1"/>
      <c r="H621" s="1"/>
      <c r="I621" s="203"/>
      <c r="J621" s="1"/>
      <c r="N621" s="1"/>
    </row>
    <row r="622">
      <c r="F622" s="49"/>
      <c r="G622" s="1"/>
      <c r="H622" s="1"/>
      <c r="I622" s="203"/>
      <c r="J622" s="1"/>
      <c r="N622" s="1"/>
    </row>
    <row r="623">
      <c r="F623" s="49"/>
      <c r="G623" s="1"/>
      <c r="H623" s="1"/>
      <c r="I623" s="203"/>
      <c r="J623" s="1"/>
      <c r="N623" s="1"/>
    </row>
    <row r="624">
      <c r="F624" s="49"/>
      <c r="G624" s="1"/>
      <c r="H624" s="1"/>
      <c r="I624" s="203"/>
      <c r="J624" s="1"/>
      <c r="N624" s="1"/>
    </row>
    <row r="625">
      <c r="F625" s="49"/>
      <c r="G625" s="1"/>
      <c r="H625" s="1"/>
      <c r="I625" s="203"/>
      <c r="J625" s="1"/>
      <c r="N625" s="1"/>
    </row>
    <row r="626">
      <c r="F626" s="49"/>
      <c r="G626" s="1"/>
      <c r="H626" s="1"/>
      <c r="I626" s="203"/>
      <c r="J626" s="1"/>
      <c r="N626" s="1"/>
    </row>
    <row r="627">
      <c r="F627" s="49"/>
      <c r="G627" s="1"/>
      <c r="H627" s="1"/>
      <c r="I627" s="203"/>
      <c r="J627" s="1"/>
      <c r="N627" s="1"/>
    </row>
    <row r="628">
      <c r="F628" s="49"/>
      <c r="G628" s="1"/>
      <c r="H628" s="1"/>
      <c r="I628" s="203"/>
      <c r="J628" s="1"/>
      <c r="N628" s="1"/>
    </row>
    <row r="629">
      <c r="F629" s="49"/>
      <c r="G629" s="1"/>
      <c r="H629" s="1"/>
      <c r="I629" s="203"/>
      <c r="J629" s="1"/>
      <c r="N629" s="1"/>
    </row>
    <row r="630">
      <c r="F630" s="49"/>
      <c r="G630" s="1"/>
      <c r="H630" s="1"/>
      <c r="I630" s="203"/>
      <c r="J630" s="1"/>
      <c r="N630" s="1"/>
    </row>
    <row r="631">
      <c r="F631" s="49"/>
      <c r="G631" s="1"/>
      <c r="H631" s="1"/>
      <c r="I631" s="203"/>
      <c r="J631" s="1"/>
      <c r="N631" s="1"/>
    </row>
    <row r="632">
      <c r="F632" s="49"/>
      <c r="G632" s="1"/>
      <c r="H632" s="1"/>
      <c r="I632" s="203"/>
      <c r="J632" s="1"/>
      <c r="N632" s="1"/>
    </row>
    <row r="633">
      <c r="F633" s="49"/>
      <c r="G633" s="1"/>
      <c r="H633" s="1"/>
      <c r="I633" s="203"/>
      <c r="J633" s="1"/>
      <c r="N633" s="1"/>
    </row>
    <row r="634">
      <c r="F634" s="49"/>
      <c r="G634" s="1"/>
      <c r="H634" s="1"/>
      <c r="I634" s="203"/>
      <c r="J634" s="1"/>
      <c r="N634" s="1"/>
    </row>
    <row r="635">
      <c r="F635" s="49"/>
      <c r="G635" s="1"/>
      <c r="H635" s="1"/>
      <c r="I635" s="203"/>
      <c r="J635" s="1"/>
      <c r="N635" s="1"/>
    </row>
    <row r="636">
      <c r="F636" s="49"/>
      <c r="G636" s="1"/>
      <c r="H636" s="1"/>
      <c r="I636" s="203"/>
      <c r="J636" s="1"/>
      <c r="N636" s="1"/>
    </row>
    <row r="637">
      <c r="F637" s="49"/>
      <c r="G637" s="1"/>
      <c r="H637" s="1"/>
      <c r="I637" s="203"/>
      <c r="J637" s="1"/>
      <c r="N637" s="1"/>
    </row>
    <row r="638">
      <c r="F638" s="49"/>
      <c r="G638" s="1"/>
      <c r="H638" s="1"/>
      <c r="I638" s="203"/>
      <c r="J638" s="1"/>
      <c r="N638" s="1"/>
    </row>
    <row r="639">
      <c r="F639" s="49"/>
      <c r="G639" s="1"/>
      <c r="H639" s="1"/>
      <c r="I639" s="203"/>
      <c r="J639" s="1"/>
      <c r="N639" s="1"/>
    </row>
    <row r="640">
      <c r="F640" s="49"/>
      <c r="G640" s="1"/>
      <c r="H640" s="1"/>
      <c r="I640" s="203"/>
      <c r="J640" s="1"/>
      <c r="N640" s="1"/>
    </row>
    <row r="641">
      <c r="F641" s="49"/>
      <c r="G641" s="1"/>
      <c r="H641" s="1"/>
      <c r="I641" s="203"/>
      <c r="J641" s="1"/>
      <c r="N641" s="1"/>
    </row>
    <row r="642">
      <c r="F642" s="49"/>
      <c r="G642" s="1"/>
      <c r="H642" s="1"/>
      <c r="I642" s="203"/>
      <c r="J642" s="1"/>
      <c r="N642" s="1"/>
    </row>
    <row r="643">
      <c r="F643" s="49"/>
      <c r="G643" s="1"/>
      <c r="H643" s="1"/>
      <c r="I643" s="203"/>
      <c r="J643" s="1"/>
      <c r="N643" s="1"/>
    </row>
    <row r="644">
      <c r="F644" s="49"/>
      <c r="G644" s="1"/>
      <c r="H644" s="1"/>
      <c r="I644" s="203"/>
      <c r="J644" s="1"/>
      <c r="N644" s="1"/>
    </row>
    <row r="645">
      <c r="F645" s="49"/>
      <c r="G645" s="1"/>
      <c r="H645" s="1"/>
      <c r="I645" s="203"/>
      <c r="J645" s="1"/>
      <c r="N645" s="1"/>
    </row>
    <row r="646">
      <c r="F646" s="49"/>
      <c r="G646" s="1"/>
      <c r="H646" s="1"/>
      <c r="I646" s="203"/>
      <c r="J646" s="1"/>
      <c r="N646" s="1"/>
    </row>
    <row r="647">
      <c r="F647" s="49"/>
      <c r="G647" s="1"/>
      <c r="H647" s="1"/>
      <c r="I647" s="203"/>
      <c r="J647" s="1"/>
      <c r="N647" s="1"/>
    </row>
    <row r="648">
      <c r="F648" s="49"/>
      <c r="G648" s="1"/>
      <c r="H648" s="1"/>
      <c r="I648" s="203"/>
      <c r="J648" s="1"/>
      <c r="N648" s="1"/>
    </row>
    <row r="649">
      <c r="F649" s="49"/>
      <c r="G649" s="1"/>
      <c r="H649" s="1"/>
      <c r="I649" s="203"/>
      <c r="J649" s="1"/>
      <c r="N649" s="1"/>
    </row>
    <row r="650">
      <c r="F650" s="49"/>
      <c r="G650" s="1"/>
      <c r="H650" s="1"/>
      <c r="I650" s="203"/>
      <c r="J650" s="1"/>
      <c r="N650" s="1"/>
    </row>
    <row r="651">
      <c r="F651" s="49"/>
      <c r="G651" s="1"/>
      <c r="H651" s="1"/>
      <c r="I651" s="203"/>
      <c r="J651" s="1"/>
      <c r="N651" s="1"/>
    </row>
    <row r="652">
      <c r="F652" s="49"/>
      <c r="G652" s="1"/>
      <c r="H652" s="1"/>
      <c r="I652" s="203"/>
      <c r="J652" s="1"/>
      <c r="N652" s="1"/>
    </row>
    <row r="653">
      <c r="F653" s="49"/>
      <c r="G653" s="1"/>
      <c r="H653" s="1"/>
      <c r="I653" s="203"/>
      <c r="J653" s="1"/>
      <c r="N653" s="1"/>
    </row>
    <row r="654">
      <c r="F654" s="49"/>
      <c r="G654" s="1"/>
      <c r="H654" s="1"/>
      <c r="I654" s="203"/>
      <c r="J654" s="1"/>
      <c r="N654" s="1"/>
    </row>
    <row r="655">
      <c r="F655" s="49"/>
      <c r="G655" s="1"/>
      <c r="H655" s="1"/>
      <c r="I655" s="203"/>
      <c r="J655" s="1"/>
      <c r="N655" s="1"/>
    </row>
    <row r="656">
      <c r="F656" s="49"/>
      <c r="G656" s="1"/>
      <c r="H656" s="1"/>
      <c r="I656" s="203"/>
      <c r="J656" s="1"/>
      <c r="N656" s="1"/>
    </row>
    <row r="657">
      <c r="F657" s="49"/>
      <c r="G657" s="1"/>
      <c r="H657" s="1"/>
      <c r="I657" s="203"/>
      <c r="J657" s="1"/>
      <c r="N657" s="1"/>
    </row>
    <row r="658">
      <c r="F658" s="49"/>
      <c r="G658" s="1"/>
      <c r="H658" s="1"/>
      <c r="I658" s="203"/>
      <c r="J658" s="1"/>
      <c r="N658" s="1"/>
    </row>
    <row r="659">
      <c r="F659" s="49"/>
      <c r="G659" s="1"/>
      <c r="H659" s="1"/>
      <c r="I659" s="203"/>
      <c r="J659" s="1"/>
      <c r="N659" s="1"/>
    </row>
    <row r="660">
      <c r="F660" s="49"/>
      <c r="G660" s="1"/>
      <c r="H660" s="1"/>
      <c r="I660" s="203"/>
      <c r="J660" s="1"/>
      <c r="N660" s="1"/>
    </row>
    <row r="661">
      <c r="F661" s="49"/>
      <c r="G661" s="1"/>
      <c r="H661" s="1"/>
      <c r="I661" s="203"/>
      <c r="J661" s="1"/>
      <c r="N661" s="1"/>
    </row>
    <row r="662">
      <c r="F662" s="49"/>
      <c r="G662" s="1"/>
      <c r="H662" s="1"/>
      <c r="I662" s="203"/>
      <c r="J662" s="1"/>
      <c r="N662" s="1"/>
    </row>
    <row r="663">
      <c r="F663" s="49"/>
      <c r="G663" s="1"/>
      <c r="H663" s="1"/>
      <c r="I663" s="203"/>
      <c r="J663" s="1"/>
      <c r="N663" s="1"/>
    </row>
    <row r="664">
      <c r="F664" s="49"/>
      <c r="G664" s="1"/>
      <c r="H664" s="1"/>
      <c r="I664" s="203"/>
      <c r="J664" s="1"/>
      <c r="N664" s="1"/>
    </row>
    <row r="665">
      <c r="F665" s="49"/>
      <c r="G665" s="1"/>
      <c r="H665" s="1"/>
      <c r="I665" s="203"/>
      <c r="J665" s="1"/>
      <c r="N665" s="1"/>
    </row>
    <row r="666">
      <c r="F666" s="49"/>
      <c r="G666" s="1"/>
      <c r="H666" s="1"/>
      <c r="I666" s="203"/>
      <c r="J666" s="1"/>
      <c r="N666" s="1"/>
    </row>
    <row r="667">
      <c r="F667" s="49"/>
      <c r="G667" s="1"/>
      <c r="H667" s="1"/>
      <c r="I667" s="203"/>
      <c r="J667" s="1"/>
      <c r="N667" s="1"/>
    </row>
    <row r="668">
      <c r="F668" s="49"/>
      <c r="G668" s="1"/>
      <c r="H668" s="1"/>
      <c r="I668" s="203"/>
      <c r="J668" s="1"/>
      <c r="N668" s="1"/>
    </row>
    <row r="669">
      <c r="F669" s="49"/>
      <c r="G669" s="1"/>
      <c r="H669" s="1"/>
      <c r="I669" s="203"/>
      <c r="J669" s="1"/>
      <c r="N669" s="1"/>
    </row>
    <row r="670">
      <c r="F670" s="49"/>
      <c r="G670" s="1"/>
      <c r="H670" s="1"/>
      <c r="I670" s="203"/>
      <c r="J670" s="1"/>
      <c r="N670" s="1"/>
    </row>
    <row r="671">
      <c r="F671" s="49"/>
      <c r="G671" s="1"/>
      <c r="H671" s="1"/>
      <c r="I671" s="203"/>
      <c r="J671" s="1"/>
      <c r="N671" s="1"/>
    </row>
    <row r="672">
      <c r="F672" s="49"/>
      <c r="G672" s="1"/>
      <c r="H672" s="1"/>
      <c r="I672" s="203"/>
      <c r="J672" s="1"/>
      <c r="N672" s="1"/>
    </row>
    <row r="673">
      <c r="F673" s="49"/>
      <c r="G673" s="1"/>
      <c r="H673" s="1"/>
      <c r="I673" s="203"/>
      <c r="J673" s="1"/>
      <c r="N673" s="1"/>
    </row>
    <row r="674">
      <c r="F674" s="49"/>
      <c r="G674" s="1"/>
      <c r="H674" s="1"/>
      <c r="I674" s="203"/>
      <c r="J674" s="1"/>
      <c r="N674" s="1"/>
    </row>
    <row r="675">
      <c r="F675" s="49"/>
      <c r="G675" s="1"/>
      <c r="H675" s="1"/>
      <c r="I675" s="203"/>
      <c r="J675" s="1"/>
      <c r="N675" s="1"/>
    </row>
    <row r="676">
      <c r="F676" s="49"/>
      <c r="G676" s="1"/>
      <c r="H676" s="1"/>
      <c r="I676" s="203"/>
      <c r="J676" s="1"/>
      <c r="N676" s="1"/>
    </row>
    <row r="677">
      <c r="F677" s="49"/>
      <c r="G677" s="1"/>
      <c r="H677" s="1"/>
      <c r="I677" s="203"/>
      <c r="J677" s="1"/>
      <c r="N677" s="1"/>
    </row>
    <row r="678">
      <c r="F678" s="49"/>
      <c r="G678" s="1"/>
      <c r="H678" s="1"/>
      <c r="I678" s="203"/>
      <c r="J678" s="1"/>
      <c r="N678" s="1"/>
    </row>
    <row r="679">
      <c r="F679" s="49"/>
      <c r="G679" s="1"/>
      <c r="H679" s="1"/>
      <c r="I679" s="203"/>
      <c r="J679" s="1"/>
      <c r="N679" s="1"/>
    </row>
    <row r="680">
      <c r="F680" s="49"/>
      <c r="G680" s="1"/>
      <c r="H680" s="1"/>
      <c r="I680" s="203"/>
      <c r="J680" s="1"/>
      <c r="N680" s="1"/>
    </row>
    <row r="681">
      <c r="F681" s="49"/>
      <c r="G681" s="1"/>
      <c r="H681" s="1"/>
      <c r="I681" s="203"/>
      <c r="J681" s="1"/>
      <c r="N681" s="1"/>
    </row>
    <row r="682">
      <c r="F682" s="49"/>
      <c r="G682" s="1"/>
      <c r="H682" s="1"/>
      <c r="I682" s="203"/>
      <c r="J682" s="1"/>
      <c r="N682" s="1"/>
    </row>
    <row r="683">
      <c r="F683" s="49"/>
      <c r="G683" s="1"/>
      <c r="H683" s="1"/>
      <c r="I683" s="203"/>
      <c r="J683" s="1"/>
      <c r="N683" s="1"/>
    </row>
    <row r="684">
      <c r="F684" s="49"/>
      <c r="G684" s="1"/>
      <c r="H684" s="1"/>
      <c r="I684" s="203"/>
      <c r="J684" s="1"/>
      <c r="N684" s="1"/>
    </row>
    <row r="685">
      <c r="F685" s="49"/>
      <c r="G685" s="1"/>
      <c r="H685" s="1"/>
      <c r="I685" s="203"/>
      <c r="J685" s="1"/>
      <c r="N685" s="1"/>
    </row>
    <row r="686">
      <c r="F686" s="49"/>
      <c r="G686" s="1"/>
      <c r="H686" s="1"/>
      <c r="I686" s="203"/>
      <c r="J686" s="1"/>
      <c r="N686" s="1"/>
    </row>
    <row r="687">
      <c r="F687" s="49"/>
      <c r="G687" s="1"/>
      <c r="H687" s="1"/>
      <c r="I687" s="203"/>
      <c r="J687" s="1"/>
      <c r="N687" s="1"/>
    </row>
    <row r="688">
      <c r="F688" s="49"/>
      <c r="G688" s="1"/>
      <c r="H688" s="1"/>
      <c r="I688" s="203"/>
      <c r="J688" s="1"/>
      <c r="N688" s="1"/>
    </row>
    <row r="689">
      <c r="F689" s="49"/>
      <c r="G689" s="1"/>
      <c r="H689" s="1"/>
      <c r="I689" s="203"/>
      <c r="J689" s="1"/>
      <c r="N689" s="1"/>
    </row>
    <row r="690">
      <c r="F690" s="49"/>
      <c r="G690" s="1"/>
      <c r="H690" s="1"/>
      <c r="I690" s="203"/>
      <c r="J690" s="1"/>
      <c r="N690" s="1"/>
    </row>
    <row r="691">
      <c r="F691" s="49"/>
      <c r="G691" s="1"/>
      <c r="H691" s="1"/>
      <c r="I691" s="203"/>
      <c r="J691" s="1"/>
      <c r="N691" s="1"/>
    </row>
    <row r="692">
      <c r="F692" s="49"/>
      <c r="G692" s="1"/>
      <c r="H692" s="1"/>
      <c r="I692" s="203"/>
      <c r="J692" s="1"/>
      <c r="N692" s="1"/>
    </row>
    <row r="693">
      <c r="F693" s="49"/>
      <c r="G693" s="1"/>
      <c r="H693" s="1"/>
      <c r="I693" s="203"/>
      <c r="J693" s="1"/>
      <c r="N693" s="1"/>
    </row>
    <row r="694">
      <c r="F694" s="49"/>
      <c r="G694" s="1"/>
      <c r="H694" s="1"/>
      <c r="I694" s="203"/>
      <c r="J694" s="1"/>
      <c r="N694" s="1"/>
    </row>
    <row r="695">
      <c r="F695" s="49"/>
      <c r="G695" s="1"/>
      <c r="H695" s="1"/>
      <c r="I695" s="203"/>
      <c r="J695" s="1"/>
      <c r="N695" s="1"/>
    </row>
    <row r="696">
      <c r="F696" s="49"/>
      <c r="G696" s="1"/>
      <c r="H696" s="1"/>
      <c r="I696" s="203"/>
      <c r="J696" s="1"/>
      <c r="N696" s="1"/>
    </row>
    <row r="697">
      <c r="F697" s="49"/>
      <c r="G697" s="1"/>
      <c r="H697" s="1"/>
      <c r="I697" s="203"/>
      <c r="J697" s="1"/>
      <c r="N697" s="1"/>
    </row>
    <row r="698">
      <c r="F698" s="49"/>
      <c r="G698" s="1"/>
      <c r="H698" s="1"/>
      <c r="I698" s="203"/>
      <c r="J698" s="1"/>
      <c r="N698" s="1"/>
    </row>
    <row r="699">
      <c r="F699" s="49"/>
      <c r="G699" s="1"/>
      <c r="H699" s="1"/>
      <c r="I699" s="203"/>
      <c r="J699" s="1"/>
      <c r="N699" s="1"/>
    </row>
    <row r="700">
      <c r="F700" s="49"/>
      <c r="G700" s="1"/>
      <c r="H700" s="1"/>
      <c r="I700" s="203"/>
      <c r="J700" s="1"/>
      <c r="N700" s="1"/>
    </row>
    <row r="701">
      <c r="F701" s="49"/>
      <c r="G701" s="1"/>
      <c r="H701" s="1"/>
      <c r="I701" s="203"/>
      <c r="J701" s="1"/>
      <c r="N701" s="1"/>
    </row>
    <row r="702">
      <c r="F702" s="49"/>
      <c r="G702" s="1"/>
      <c r="H702" s="1"/>
      <c r="I702" s="203"/>
      <c r="J702" s="1"/>
      <c r="N702" s="1"/>
    </row>
    <row r="703">
      <c r="F703" s="49"/>
      <c r="G703" s="1"/>
      <c r="H703" s="1"/>
      <c r="I703" s="203"/>
      <c r="J703" s="1"/>
      <c r="N703" s="1"/>
    </row>
    <row r="704">
      <c r="F704" s="49"/>
      <c r="G704" s="1"/>
      <c r="H704" s="1"/>
      <c r="I704" s="203"/>
      <c r="J704" s="1"/>
      <c r="N704" s="1"/>
    </row>
    <row r="705">
      <c r="F705" s="49"/>
      <c r="G705" s="1"/>
      <c r="H705" s="1"/>
      <c r="I705" s="203"/>
      <c r="J705" s="1"/>
      <c r="N705" s="1"/>
    </row>
    <row r="706">
      <c r="F706" s="49"/>
      <c r="G706" s="1"/>
      <c r="H706" s="1"/>
      <c r="I706" s="203"/>
      <c r="J706" s="1"/>
      <c r="N706" s="1"/>
    </row>
    <row r="707">
      <c r="F707" s="49"/>
      <c r="G707" s="1"/>
      <c r="H707" s="1"/>
      <c r="I707" s="203"/>
      <c r="J707" s="1"/>
      <c r="N707" s="1"/>
    </row>
    <row r="708">
      <c r="F708" s="49"/>
      <c r="G708" s="1"/>
      <c r="H708" s="1"/>
      <c r="I708" s="203"/>
      <c r="J708" s="1"/>
      <c r="N708" s="1"/>
    </row>
    <row r="709">
      <c r="F709" s="49"/>
      <c r="G709" s="1"/>
      <c r="H709" s="1"/>
      <c r="I709" s="203"/>
      <c r="J709" s="1"/>
      <c r="N709" s="1"/>
    </row>
    <row r="710">
      <c r="F710" s="49"/>
      <c r="G710" s="1"/>
      <c r="H710" s="1"/>
      <c r="I710" s="203"/>
      <c r="J710" s="1"/>
      <c r="N710" s="1"/>
    </row>
    <row r="711">
      <c r="F711" s="49"/>
      <c r="G711" s="1"/>
      <c r="H711" s="1"/>
      <c r="I711" s="203"/>
      <c r="J711" s="1"/>
      <c r="N711" s="1"/>
    </row>
    <row r="712">
      <c r="F712" s="49"/>
      <c r="G712" s="1"/>
      <c r="H712" s="1"/>
      <c r="I712" s="203"/>
      <c r="J712" s="1"/>
      <c r="N712" s="1"/>
    </row>
    <row r="713">
      <c r="F713" s="49"/>
      <c r="G713" s="1"/>
      <c r="H713" s="1"/>
      <c r="I713" s="203"/>
      <c r="J713" s="1"/>
      <c r="N713" s="1"/>
    </row>
    <row r="714">
      <c r="F714" s="49"/>
      <c r="G714" s="1"/>
      <c r="H714" s="1"/>
      <c r="I714" s="203"/>
      <c r="J714" s="1"/>
      <c r="N714" s="1"/>
    </row>
    <row r="715">
      <c r="F715" s="49"/>
      <c r="G715" s="1"/>
      <c r="H715" s="1"/>
      <c r="I715" s="203"/>
      <c r="J715" s="1"/>
      <c r="N715" s="1"/>
    </row>
    <row r="716">
      <c r="F716" s="49"/>
      <c r="G716" s="1"/>
      <c r="H716" s="1"/>
      <c r="I716" s="203"/>
      <c r="J716" s="1"/>
      <c r="N716" s="1"/>
    </row>
    <row r="717">
      <c r="F717" s="49"/>
      <c r="G717" s="1"/>
      <c r="H717" s="1"/>
      <c r="I717" s="203"/>
      <c r="J717" s="1"/>
      <c r="N717" s="1"/>
    </row>
    <row r="718">
      <c r="F718" s="49"/>
      <c r="G718" s="1"/>
      <c r="H718" s="1"/>
      <c r="I718" s="203"/>
      <c r="J718" s="1"/>
      <c r="N718" s="1"/>
    </row>
    <row r="719">
      <c r="F719" s="49"/>
      <c r="G719" s="1"/>
      <c r="H719" s="1"/>
      <c r="I719" s="203"/>
      <c r="J719" s="1"/>
      <c r="N719" s="1"/>
    </row>
    <row r="720">
      <c r="F720" s="49"/>
      <c r="G720" s="1"/>
      <c r="H720" s="1"/>
      <c r="I720" s="203"/>
      <c r="J720" s="1"/>
      <c r="N720" s="1"/>
    </row>
    <row r="721">
      <c r="F721" s="49"/>
      <c r="G721" s="1"/>
      <c r="H721" s="1"/>
      <c r="I721" s="203"/>
      <c r="J721" s="1"/>
      <c r="N721" s="1"/>
    </row>
    <row r="722">
      <c r="F722" s="49"/>
      <c r="G722" s="1"/>
      <c r="H722" s="1"/>
      <c r="I722" s="203"/>
      <c r="J722" s="1"/>
      <c r="N722" s="1"/>
    </row>
    <row r="723">
      <c r="F723" s="49"/>
      <c r="G723" s="1"/>
      <c r="H723" s="1"/>
      <c r="I723" s="203"/>
      <c r="J723" s="1"/>
      <c r="N723" s="1"/>
    </row>
    <row r="724">
      <c r="F724" s="49"/>
      <c r="G724" s="1"/>
      <c r="H724" s="1"/>
      <c r="I724" s="203"/>
      <c r="J724" s="1"/>
      <c r="N724" s="1"/>
    </row>
    <row r="725">
      <c r="F725" s="49"/>
      <c r="G725" s="1"/>
      <c r="H725" s="1"/>
      <c r="I725" s="203"/>
      <c r="J725" s="1"/>
      <c r="N725" s="1"/>
    </row>
    <row r="726">
      <c r="F726" s="49"/>
      <c r="G726" s="1"/>
      <c r="H726" s="1"/>
      <c r="I726" s="203"/>
      <c r="J726" s="1"/>
      <c r="N726" s="1"/>
    </row>
    <row r="727">
      <c r="F727" s="49"/>
      <c r="G727" s="1"/>
      <c r="H727" s="1"/>
      <c r="I727" s="203"/>
      <c r="J727" s="1"/>
      <c r="N727" s="1"/>
    </row>
    <row r="728">
      <c r="F728" s="49"/>
      <c r="G728" s="1"/>
      <c r="H728" s="1"/>
      <c r="I728" s="203"/>
      <c r="J728" s="1"/>
      <c r="N728" s="1"/>
    </row>
    <row r="729">
      <c r="F729" s="49"/>
      <c r="G729" s="1"/>
      <c r="H729" s="1"/>
      <c r="I729" s="203"/>
      <c r="J729" s="1"/>
      <c r="N729" s="1"/>
    </row>
    <row r="730">
      <c r="F730" s="49"/>
      <c r="G730" s="1"/>
      <c r="H730" s="1"/>
      <c r="I730" s="203"/>
      <c r="J730" s="1"/>
      <c r="N730" s="1"/>
    </row>
    <row r="731">
      <c r="F731" s="49"/>
      <c r="G731" s="1"/>
      <c r="H731" s="1"/>
      <c r="I731" s="203"/>
      <c r="J731" s="1"/>
      <c r="N731" s="1"/>
    </row>
    <row r="732">
      <c r="F732" s="49"/>
      <c r="G732" s="1"/>
      <c r="H732" s="1"/>
      <c r="I732" s="203"/>
      <c r="J732" s="1"/>
      <c r="N732" s="1"/>
    </row>
    <row r="733">
      <c r="F733" s="49"/>
      <c r="G733" s="1"/>
      <c r="H733" s="1"/>
      <c r="I733" s="203"/>
      <c r="J733" s="1"/>
      <c r="N733" s="1"/>
    </row>
    <row r="734">
      <c r="F734" s="49"/>
      <c r="G734" s="1"/>
      <c r="H734" s="1"/>
      <c r="I734" s="203"/>
      <c r="J734" s="1"/>
      <c r="N734" s="1"/>
    </row>
    <row r="735">
      <c r="F735" s="49"/>
      <c r="G735" s="1"/>
      <c r="H735" s="1"/>
      <c r="I735" s="203"/>
      <c r="J735" s="1"/>
      <c r="N735" s="1"/>
    </row>
    <row r="736">
      <c r="F736" s="49"/>
      <c r="G736" s="1"/>
      <c r="H736" s="1"/>
      <c r="I736" s="203"/>
      <c r="J736" s="1"/>
      <c r="N736" s="1"/>
    </row>
    <row r="737">
      <c r="F737" s="49"/>
      <c r="G737" s="1"/>
      <c r="H737" s="1"/>
      <c r="I737" s="203"/>
      <c r="J737" s="1"/>
      <c r="N737" s="1"/>
    </row>
    <row r="738">
      <c r="F738" s="49"/>
      <c r="G738" s="1"/>
      <c r="H738" s="1"/>
      <c r="I738" s="203"/>
      <c r="J738" s="1"/>
      <c r="N738" s="1"/>
    </row>
    <row r="739">
      <c r="F739" s="49"/>
      <c r="G739" s="1"/>
      <c r="H739" s="1"/>
      <c r="I739" s="203"/>
      <c r="J739" s="1"/>
      <c r="N739" s="1"/>
    </row>
    <row r="740">
      <c r="F740" s="49"/>
      <c r="G740" s="1"/>
      <c r="H740" s="1"/>
      <c r="I740" s="203"/>
      <c r="J740" s="1"/>
      <c r="N740" s="1"/>
    </row>
    <row r="741">
      <c r="F741" s="49"/>
      <c r="G741" s="1"/>
      <c r="H741" s="1"/>
      <c r="I741" s="203"/>
      <c r="J741" s="1"/>
      <c r="N741" s="1"/>
    </row>
    <row r="742">
      <c r="F742" s="49"/>
      <c r="G742" s="1"/>
      <c r="H742" s="1"/>
      <c r="I742" s="203"/>
      <c r="J742" s="1"/>
      <c r="N742" s="1"/>
    </row>
    <row r="743">
      <c r="F743" s="49"/>
      <c r="G743" s="1"/>
      <c r="H743" s="1"/>
      <c r="I743" s="203"/>
      <c r="J743" s="1"/>
      <c r="N743" s="1"/>
    </row>
    <row r="744">
      <c r="F744" s="49"/>
      <c r="G744" s="1"/>
      <c r="H744" s="1"/>
      <c r="I744" s="203"/>
      <c r="J744" s="1"/>
      <c r="N744" s="1"/>
    </row>
    <row r="745">
      <c r="F745" s="49"/>
      <c r="G745" s="1"/>
      <c r="H745" s="1"/>
      <c r="I745" s="203"/>
      <c r="J745" s="1"/>
      <c r="N745" s="1"/>
    </row>
    <row r="746">
      <c r="F746" s="49"/>
      <c r="G746" s="1"/>
      <c r="H746" s="1"/>
      <c r="I746" s="203"/>
      <c r="J746" s="1"/>
      <c r="N746" s="1"/>
    </row>
    <row r="747">
      <c r="F747" s="49"/>
      <c r="G747" s="1"/>
      <c r="H747" s="1"/>
      <c r="I747" s="203"/>
      <c r="J747" s="1"/>
      <c r="N747" s="1"/>
    </row>
    <row r="748">
      <c r="F748" s="49"/>
      <c r="G748" s="1"/>
      <c r="H748" s="1"/>
      <c r="I748" s="203"/>
      <c r="J748" s="1"/>
      <c r="N748" s="1"/>
    </row>
    <row r="749">
      <c r="F749" s="49"/>
      <c r="G749" s="1"/>
      <c r="H749" s="1"/>
      <c r="I749" s="203"/>
      <c r="J749" s="1"/>
      <c r="N749" s="1"/>
    </row>
    <row r="750">
      <c r="F750" s="49"/>
      <c r="G750" s="1"/>
      <c r="H750" s="1"/>
      <c r="I750" s="203"/>
      <c r="J750" s="1"/>
      <c r="N750" s="1"/>
    </row>
    <row r="751">
      <c r="F751" s="49"/>
      <c r="G751" s="1"/>
      <c r="H751" s="1"/>
      <c r="I751" s="203"/>
      <c r="J751" s="1"/>
      <c r="N751" s="1"/>
    </row>
    <row r="752">
      <c r="F752" s="49"/>
      <c r="G752" s="1"/>
      <c r="H752" s="1"/>
      <c r="I752" s="203"/>
      <c r="J752" s="1"/>
      <c r="N752" s="1"/>
    </row>
    <row r="753">
      <c r="F753" s="49"/>
      <c r="G753" s="1"/>
      <c r="H753" s="1"/>
      <c r="I753" s="203"/>
      <c r="J753" s="1"/>
      <c r="N753" s="1"/>
    </row>
    <row r="754">
      <c r="F754" s="49"/>
      <c r="G754" s="1"/>
      <c r="H754" s="1"/>
      <c r="I754" s="203"/>
      <c r="J754" s="1"/>
      <c r="N754" s="1"/>
    </row>
    <row r="755">
      <c r="F755" s="49"/>
      <c r="G755" s="1"/>
      <c r="H755" s="1"/>
      <c r="I755" s="203"/>
      <c r="J755" s="1"/>
      <c r="N755" s="1"/>
    </row>
    <row r="756">
      <c r="F756" s="49"/>
      <c r="G756" s="1"/>
      <c r="H756" s="1"/>
      <c r="I756" s="203"/>
      <c r="J756" s="1"/>
      <c r="N756" s="1"/>
    </row>
    <row r="757">
      <c r="F757" s="49"/>
      <c r="G757" s="1"/>
      <c r="H757" s="1"/>
      <c r="I757" s="203"/>
      <c r="J757" s="1"/>
      <c r="N757" s="1"/>
    </row>
    <row r="758">
      <c r="F758" s="49"/>
      <c r="G758" s="1"/>
      <c r="H758" s="1"/>
      <c r="I758" s="203"/>
      <c r="J758" s="1"/>
      <c r="N758" s="1"/>
    </row>
    <row r="759">
      <c r="F759" s="49"/>
      <c r="G759" s="1"/>
      <c r="H759" s="1"/>
      <c r="I759" s="203"/>
      <c r="J759" s="1"/>
      <c r="N759" s="1"/>
    </row>
    <row r="760">
      <c r="F760" s="49"/>
      <c r="G760" s="1"/>
      <c r="H760" s="1"/>
      <c r="I760" s="203"/>
      <c r="J760" s="1"/>
      <c r="N760" s="1"/>
    </row>
    <row r="761">
      <c r="F761" s="49"/>
      <c r="G761" s="1"/>
      <c r="H761" s="1"/>
      <c r="I761" s="203"/>
      <c r="J761" s="1"/>
      <c r="N761" s="1"/>
    </row>
    <row r="762">
      <c r="F762" s="49"/>
      <c r="G762" s="1"/>
      <c r="H762" s="1"/>
      <c r="I762" s="203"/>
      <c r="J762" s="1"/>
      <c r="N762" s="1"/>
    </row>
    <row r="763">
      <c r="F763" s="49"/>
      <c r="G763" s="1"/>
      <c r="H763" s="1"/>
      <c r="I763" s="203"/>
      <c r="J763" s="1"/>
      <c r="N763" s="1"/>
    </row>
    <row r="764">
      <c r="F764" s="49"/>
      <c r="G764" s="1"/>
      <c r="H764" s="1"/>
      <c r="I764" s="203"/>
      <c r="J764" s="1"/>
      <c r="N764" s="1"/>
    </row>
    <row r="765">
      <c r="F765" s="49"/>
      <c r="G765" s="1"/>
      <c r="H765" s="1"/>
      <c r="I765" s="203"/>
      <c r="J765" s="1"/>
      <c r="N765" s="1"/>
    </row>
    <row r="766">
      <c r="F766" s="49"/>
      <c r="G766" s="1"/>
      <c r="H766" s="1"/>
      <c r="I766" s="203"/>
      <c r="J766" s="1"/>
      <c r="N766" s="1"/>
    </row>
    <row r="767">
      <c r="F767" s="49"/>
      <c r="G767" s="1"/>
      <c r="H767" s="1"/>
      <c r="I767" s="203"/>
      <c r="J767" s="1"/>
      <c r="N767" s="1"/>
    </row>
    <row r="768">
      <c r="F768" s="49"/>
      <c r="G768" s="1"/>
      <c r="H768" s="1"/>
      <c r="I768" s="203"/>
      <c r="J768" s="1"/>
      <c r="N768" s="1"/>
    </row>
    <row r="769">
      <c r="F769" s="49"/>
      <c r="G769" s="1"/>
      <c r="H769" s="1"/>
      <c r="I769" s="203"/>
      <c r="J769" s="1"/>
      <c r="N769" s="1"/>
    </row>
    <row r="770">
      <c r="F770" s="49"/>
      <c r="G770" s="1"/>
      <c r="H770" s="1"/>
      <c r="I770" s="203"/>
      <c r="J770" s="1"/>
      <c r="N770" s="1"/>
    </row>
    <row r="771">
      <c r="F771" s="49"/>
      <c r="G771" s="1"/>
      <c r="H771" s="1"/>
      <c r="I771" s="203"/>
      <c r="J771" s="1"/>
      <c r="N771" s="1"/>
    </row>
    <row r="772">
      <c r="F772" s="49"/>
      <c r="G772" s="1"/>
      <c r="H772" s="1"/>
      <c r="I772" s="203"/>
      <c r="J772" s="1"/>
      <c r="N772" s="1"/>
    </row>
    <row r="773">
      <c r="F773" s="49"/>
      <c r="G773" s="1"/>
      <c r="H773" s="1"/>
      <c r="I773" s="203"/>
      <c r="J773" s="1"/>
      <c r="N773" s="1"/>
    </row>
    <row r="774">
      <c r="F774" s="49"/>
      <c r="G774" s="1"/>
      <c r="H774" s="1"/>
      <c r="I774" s="203"/>
      <c r="J774" s="1"/>
      <c r="N774" s="1"/>
    </row>
    <row r="775">
      <c r="F775" s="49"/>
      <c r="G775" s="1"/>
      <c r="H775" s="1"/>
      <c r="I775" s="203"/>
      <c r="J775" s="1"/>
      <c r="N775" s="1"/>
    </row>
    <row r="776">
      <c r="F776" s="49"/>
      <c r="G776" s="1"/>
      <c r="H776" s="1"/>
      <c r="I776" s="203"/>
      <c r="J776" s="1"/>
      <c r="N776" s="1"/>
    </row>
    <row r="777">
      <c r="F777" s="49"/>
      <c r="G777" s="1"/>
      <c r="H777" s="1"/>
      <c r="I777" s="203"/>
      <c r="J777" s="1"/>
      <c r="N777" s="1"/>
    </row>
    <row r="778">
      <c r="F778" s="49"/>
      <c r="G778" s="1"/>
      <c r="H778" s="1"/>
      <c r="I778" s="203"/>
      <c r="J778" s="1"/>
      <c r="N778" s="1"/>
    </row>
    <row r="779">
      <c r="F779" s="49"/>
      <c r="G779" s="1"/>
      <c r="H779" s="1"/>
      <c r="I779" s="203"/>
      <c r="J779" s="1"/>
      <c r="N779" s="1"/>
    </row>
    <row r="780">
      <c r="F780" s="49"/>
      <c r="G780" s="1"/>
      <c r="H780" s="1"/>
      <c r="I780" s="203"/>
      <c r="J780" s="1"/>
      <c r="N780" s="1"/>
    </row>
    <row r="781">
      <c r="F781" s="49"/>
      <c r="G781" s="1"/>
      <c r="H781" s="1"/>
      <c r="I781" s="203"/>
      <c r="J781" s="1"/>
      <c r="N781" s="1"/>
    </row>
    <row r="782">
      <c r="F782" s="49"/>
      <c r="G782" s="1"/>
      <c r="H782" s="1"/>
      <c r="I782" s="203"/>
      <c r="J782" s="1"/>
      <c r="N782" s="1"/>
    </row>
    <row r="783">
      <c r="F783" s="49"/>
      <c r="G783" s="1"/>
      <c r="H783" s="1"/>
      <c r="I783" s="203"/>
      <c r="J783" s="1"/>
      <c r="N783" s="1"/>
    </row>
    <row r="784">
      <c r="F784" s="49"/>
      <c r="G784" s="1"/>
      <c r="H784" s="1"/>
      <c r="I784" s="203"/>
      <c r="J784" s="1"/>
      <c r="N784" s="1"/>
    </row>
    <row r="785">
      <c r="F785" s="49"/>
      <c r="G785" s="1"/>
      <c r="H785" s="1"/>
      <c r="I785" s="203"/>
      <c r="J785" s="1"/>
      <c r="N785" s="1"/>
    </row>
    <row r="786">
      <c r="F786" s="49"/>
      <c r="G786" s="1"/>
      <c r="H786" s="1"/>
      <c r="I786" s="203"/>
      <c r="J786" s="1"/>
      <c r="N786" s="1"/>
    </row>
    <row r="787">
      <c r="F787" s="49"/>
      <c r="G787" s="1"/>
      <c r="H787" s="1"/>
      <c r="I787" s="203"/>
      <c r="J787" s="1"/>
      <c r="N787" s="1"/>
    </row>
    <row r="788">
      <c r="F788" s="49"/>
      <c r="G788" s="1"/>
      <c r="H788" s="1"/>
      <c r="I788" s="203"/>
      <c r="J788" s="1"/>
      <c r="N788" s="1"/>
    </row>
    <row r="789">
      <c r="F789" s="49"/>
      <c r="G789" s="1"/>
      <c r="H789" s="1"/>
      <c r="I789" s="203"/>
      <c r="J789" s="1"/>
      <c r="N789" s="1"/>
    </row>
    <row r="790">
      <c r="F790" s="49"/>
      <c r="G790" s="1"/>
      <c r="H790" s="1"/>
      <c r="I790" s="203"/>
      <c r="J790" s="1"/>
      <c r="N790" s="1"/>
    </row>
    <row r="791">
      <c r="F791" s="49"/>
      <c r="G791" s="1"/>
      <c r="H791" s="1"/>
      <c r="I791" s="203"/>
      <c r="J791" s="1"/>
      <c r="N791" s="1"/>
    </row>
    <row r="792">
      <c r="F792" s="49"/>
      <c r="G792" s="1"/>
      <c r="H792" s="1"/>
      <c r="I792" s="203"/>
      <c r="J792" s="1"/>
      <c r="N792" s="1"/>
    </row>
    <row r="793">
      <c r="F793" s="49"/>
      <c r="G793" s="1"/>
      <c r="H793" s="1"/>
      <c r="I793" s="203"/>
      <c r="J793" s="1"/>
      <c r="N793" s="1"/>
    </row>
    <row r="794">
      <c r="F794" s="49"/>
      <c r="G794" s="1"/>
      <c r="H794" s="1"/>
      <c r="I794" s="203"/>
      <c r="J794" s="1"/>
      <c r="N794" s="1"/>
    </row>
    <row r="795">
      <c r="F795" s="49"/>
      <c r="G795" s="1"/>
      <c r="H795" s="1"/>
      <c r="I795" s="203"/>
      <c r="J795" s="1"/>
      <c r="N795" s="1"/>
    </row>
    <row r="796">
      <c r="F796" s="49"/>
      <c r="G796" s="1"/>
      <c r="H796" s="1"/>
      <c r="I796" s="203"/>
      <c r="J796" s="1"/>
      <c r="N796" s="1"/>
    </row>
    <row r="797">
      <c r="F797" s="49"/>
      <c r="G797" s="1"/>
      <c r="H797" s="1"/>
      <c r="I797" s="203"/>
      <c r="J797" s="1"/>
      <c r="N797" s="1"/>
    </row>
    <row r="798">
      <c r="F798" s="49"/>
      <c r="G798" s="1"/>
      <c r="H798" s="1"/>
      <c r="I798" s="203"/>
      <c r="J798" s="1"/>
      <c r="N798" s="1"/>
    </row>
    <row r="799">
      <c r="F799" s="49"/>
      <c r="G799" s="1"/>
      <c r="H799" s="1"/>
      <c r="I799" s="203"/>
      <c r="J799" s="1"/>
      <c r="N799" s="1"/>
    </row>
    <row r="800">
      <c r="F800" s="49"/>
      <c r="G800" s="1"/>
      <c r="H800" s="1"/>
      <c r="I800" s="203"/>
      <c r="J800" s="1"/>
      <c r="N800" s="1"/>
    </row>
    <row r="801">
      <c r="F801" s="49"/>
      <c r="G801" s="1"/>
      <c r="H801" s="1"/>
      <c r="I801" s="203"/>
      <c r="J801" s="1"/>
      <c r="N801" s="1"/>
    </row>
    <row r="802">
      <c r="F802" s="49"/>
      <c r="G802" s="1"/>
      <c r="H802" s="1"/>
      <c r="I802" s="203"/>
      <c r="J802" s="1"/>
      <c r="N802" s="1"/>
    </row>
    <row r="803">
      <c r="F803" s="49"/>
      <c r="G803" s="1"/>
      <c r="H803" s="1"/>
      <c r="I803" s="203"/>
      <c r="J803" s="1"/>
      <c r="N803" s="1"/>
    </row>
    <row r="804">
      <c r="F804" s="49"/>
      <c r="G804" s="1"/>
      <c r="H804" s="1"/>
      <c r="I804" s="203"/>
      <c r="J804" s="1"/>
      <c r="N804" s="1"/>
    </row>
    <row r="805">
      <c r="F805" s="49"/>
      <c r="G805" s="1"/>
      <c r="H805" s="1"/>
      <c r="I805" s="203"/>
      <c r="J805" s="1"/>
      <c r="N805" s="1"/>
    </row>
    <row r="806">
      <c r="F806" s="49"/>
      <c r="G806" s="1"/>
      <c r="H806" s="1"/>
      <c r="I806" s="203"/>
      <c r="J806" s="1"/>
      <c r="N806" s="1"/>
    </row>
    <row r="807">
      <c r="F807" s="49"/>
      <c r="G807" s="1"/>
      <c r="H807" s="1"/>
      <c r="I807" s="203"/>
      <c r="J807" s="1"/>
      <c r="N807" s="1"/>
    </row>
    <row r="808">
      <c r="F808" s="49"/>
      <c r="G808" s="1"/>
      <c r="H808" s="1"/>
      <c r="I808" s="203"/>
      <c r="J808" s="1"/>
      <c r="N808" s="1"/>
    </row>
    <row r="809">
      <c r="F809" s="49"/>
      <c r="G809" s="1"/>
      <c r="H809" s="1"/>
      <c r="I809" s="203"/>
      <c r="J809" s="1"/>
      <c r="N809" s="1"/>
    </row>
    <row r="810">
      <c r="F810" s="49"/>
      <c r="G810" s="1"/>
      <c r="H810" s="1"/>
      <c r="I810" s="203"/>
      <c r="J810" s="1"/>
      <c r="N810" s="1"/>
    </row>
    <row r="811">
      <c r="F811" s="49"/>
      <c r="G811" s="1"/>
      <c r="H811" s="1"/>
      <c r="I811" s="203"/>
      <c r="J811" s="1"/>
      <c r="N811" s="1"/>
    </row>
    <row r="812">
      <c r="F812" s="49"/>
      <c r="G812" s="1"/>
      <c r="H812" s="1"/>
      <c r="I812" s="203"/>
      <c r="J812" s="1"/>
      <c r="N812" s="1"/>
    </row>
    <row r="813">
      <c r="F813" s="49"/>
      <c r="G813" s="1"/>
      <c r="H813" s="1"/>
      <c r="I813" s="203"/>
      <c r="J813" s="1"/>
      <c r="N813" s="1"/>
    </row>
    <row r="814">
      <c r="F814" s="49"/>
      <c r="G814" s="1"/>
      <c r="H814" s="1"/>
      <c r="I814" s="203"/>
      <c r="J814" s="1"/>
      <c r="N814" s="1"/>
    </row>
    <row r="815">
      <c r="F815" s="49"/>
      <c r="G815" s="1"/>
      <c r="H815" s="1"/>
      <c r="I815" s="203"/>
      <c r="J815" s="1"/>
      <c r="N815" s="1"/>
    </row>
    <row r="816">
      <c r="F816" s="49"/>
      <c r="G816" s="1"/>
      <c r="H816" s="1"/>
      <c r="I816" s="203"/>
      <c r="J816" s="1"/>
      <c r="N816" s="1"/>
    </row>
    <row r="817">
      <c r="F817" s="49"/>
      <c r="G817" s="1"/>
      <c r="H817" s="1"/>
      <c r="I817" s="203"/>
      <c r="J817" s="1"/>
      <c r="N817" s="1"/>
    </row>
    <row r="818">
      <c r="F818" s="49"/>
      <c r="G818" s="1"/>
      <c r="H818" s="1"/>
      <c r="I818" s="203"/>
      <c r="J818" s="1"/>
      <c r="N818" s="1"/>
    </row>
    <row r="819">
      <c r="F819" s="49"/>
      <c r="G819" s="1"/>
      <c r="H819" s="1"/>
      <c r="I819" s="203"/>
      <c r="J819" s="1"/>
      <c r="N819" s="1"/>
    </row>
    <row r="820">
      <c r="F820" s="49"/>
      <c r="G820" s="1"/>
      <c r="H820" s="1"/>
      <c r="I820" s="203"/>
      <c r="J820" s="1"/>
      <c r="N820" s="1"/>
    </row>
    <row r="821">
      <c r="F821" s="49"/>
      <c r="G821" s="1"/>
      <c r="H821" s="1"/>
      <c r="I821" s="203"/>
      <c r="J821" s="1"/>
      <c r="N821" s="1"/>
    </row>
    <row r="822">
      <c r="F822" s="49"/>
      <c r="G822" s="1"/>
      <c r="H822" s="1"/>
      <c r="I822" s="203"/>
      <c r="J822" s="1"/>
      <c r="N822" s="1"/>
    </row>
    <row r="823">
      <c r="F823" s="49"/>
      <c r="G823" s="1"/>
      <c r="H823" s="1"/>
      <c r="I823" s="203"/>
      <c r="J823" s="1"/>
      <c r="N823" s="1"/>
    </row>
    <row r="824">
      <c r="F824" s="49"/>
      <c r="G824" s="1"/>
      <c r="H824" s="1"/>
      <c r="I824" s="203"/>
      <c r="J824" s="1"/>
      <c r="N824" s="1"/>
    </row>
    <row r="825">
      <c r="F825" s="49"/>
      <c r="G825" s="1"/>
      <c r="H825" s="1"/>
      <c r="I825" s="203"/>
      <c r="J825" s="1"/>
      <c r="N825" s="1"/>
    </row>
    <row r="826">
      <c r="F826" s="49"/>
      <c r="G826" s="1"/>
      <c r="H826" s="1"/>
      <c r="I826" s="203"/>
      <c r="J826" s="1"/>
      <c r="N826" s="1"/>
    </row>
    <row r="827">
      <c r="F827" s="49"/>
      <c r="G827" s="1"/>
      <c r="H827" s="1"/>
      <c r="I827" s="203"/>
      <c r="J827" s="1"/>
      <c r="N827" s="1"/>
    </row>
    <row r="828">
      <c r="F828" s="49"/>
      <c r="G828" s="1"/>
      <c r="H828" s="1"/>
      <c r="I828" s="203"/>
      <c r="J828" s="1"/>
      <c r="N828" s="1"/>
    </row>
    <row r="829">
      <c r="F829" s="49"/>
      <c r="G829" s="1"/>
      <c r="H829" s="1"/>
      <c r="I829" s="203"/>
      <c r="J829" s="1"/>
      <c r="N829" s="1"/>
    </row>
    <row r="830">
      <c r="F830" s="49"/>
      <c r="G830" s="1"/>
      <c r="H830" s="1"/>
      <c r="I830" s="203"/>
      <c r="J830" s="1"/>
      <c r="N830" s="1"/>
    </row>
    <row r="831">
      <c r="F831" s="49"/>
      <c r="G831" s="1"/>
      <c r="H831" s="1"/>
      <c r="I831" s="203"/>
      <c r="J831" s="1"/>
      <c r="N831" s="1"/>
    </row>
    <row r="832">
      <c r="F832" s="49"/>
      <c r="G832" s="1"/>
      <c r="H832" s="1"/>
      <c r="I832" s="203"/>
      <c r="J832" s="1"/>
      <c r="N832" s="1"/>
    </row>
    <row r="833">
      <c r="F833" s="49"/>
      <c r="G833" s="1"/>
      <c r="H833" s="1"/>
      <c r="I833" s="203"/>
      <c r="J833" s="1"/>
      <c r="N833" s="1"/>
    </row>
    <row r="834">
      <c r="F834" s="49"/>
      <c r="G834" s="1"/>
      <c r="H834" s="1"/>
      <c r="I834" s="203"/>
      <c r="J834" s="1"/>
      <c r="N834" s="1"/>
    </row>
    <row r="835">
      <c r="F835" s="49"/>
      <c r="G835" s="1"/>
      <c r="H835" s="1"/>
      <c r="I835" s="203"/>
      <c r="J835" s="1"/>
      <c r="N835" s="1"/>
    </row>
    <row r="836">
      <c r="F836" s="49"/>
      <c r="G836" s="1"/>
      <c r="H836" s="1"/>
      <c r="I836" s="203"/>
      <c r="J836" s="1"/>
      <c r="N836" s="1"/>
    </row>
    <row r="837">
      <c r="F837" s="49"/>
      <c r="G837" s="1"/>
      <c r="H837" s="1"/>
      <c r="I837" s="203"/>
      <c r="J837" s="1"/>
      <c r="N837" s="1"/>
    </row>
    <row r="838">
      <c r="F838" s="49"/>
      <c r="G838" s="1"/>
      <c r="H838" s="1"/>
      <c r="I838" s="203"/>
      <c r="J838" s="1"/>
      <c r="N838" s="1"/>
    </row>
    <row r="839">
      <c r="F839" s="49"/>
      <c r="G839" s="1"/>
      <c r="H839" s="1"/>
      <c r="I839" s="203"/>
      <c r="J839" s="1"/>
      <c r="N839" s="1"/>
    </row>
    <row r="840">
      <c r="F840" s="49"/>
      <c r="G840" s="1"/>
      <c r="H840" s="1"/>
      <c r="I840" s="203"/>
      <c r="J840" s="1"/>
      <c r="N840" s="1"/>
    </row>
    <row r="841">
      <c r="F841" s="49"/>
      <c r="G841" s="1"/>
      <c r="H841" s="1"/>
      <c r="I841" s="203"/>
      <c r="J841" s="1"/>
      <c r="N841" s="1"/>
    </row>
    <row r="842">
      <c r="F842" s="49"/>
      <c r="G842" s="1"/>
      <c r="H842" s="1"/>
      <c r="I842" s="203"/>
      <c r="J842" s="1"/>
      <c r="N842" s="1"/>
    </row>
    <row r="843">
      <c r="F843" s="49"/>
      <c r="G843" s="1"/>
      <c r="H843" s="1"/>
      <c r="I843" s="203"/>
      <c r="J843" s="1"/>
      <c r="N843" s="1"/>
    </row>
    <row r="844">
      <c r="F844" s="49"/>
      <c r="G844" s="1"/>
      <c r="H844" s="1"/>
      <c r="I844" s="203"/>
      <c r="J844" s="1"/>
      <c r="N844" s="1"/>
    </row>
    <row r="845">
      <c r="F845" s="49"/>
      <c r="G845" s="1"/>
      <c r="H845" s="1"/>
      <c r="I845" s="203"/>
      <c r="J845" s="1"/>
      <c r="N845" s="1"/>
    </row>
    <row r="846">
      <c r="F846" s="49"/>
      <c r="G846" s="1"/>
      <c r="H846" s="1"/>
      <c r="I846" s="203"/>
      <c r="J846" s="1"/>
      <c r="N846" s="1"/>
    </row>
    <row r="847">
      <c r="F847" s="49"/>
      <c r="G847" s="1"/>
      <c r="H847" s="1"/>
      <c r="I847" s="203"/>
      <c r="J847" s="1"/>
      <c r="N847" s="1"/>
    </row>
    <row r="848">
      <c r="F848" s="49"/>
      <c r="G848" s="1"/>
      <c r="H848" s="1"/>
      <c r="I848" s="203"/>
      <c r="J848" s="1"/>
      <c r="N848" s="1"/>
    </row>
    <row r="849">
      <c r="F849" s="49"/>
      <c r="G849" s="1"/>
      <c r="H849" s="1"/>
      <c r="I849" s="203"/>
      <c r="J849" s="1"/>
      <c r="N849" s="1"/>
    </row>
    <row r="850">
      <c r="F850" s="49"/>
      <c r="G850" s="1"/>
      <c r="H850" s="1"/>
      <c r="I850" s="203"/>
      <c r="J850" s="1"/>
      <c r="N850" s="1"/>
    </row>
    <row r="851">
      <c r="F851" s="49"/>
      <c r="G851" s="1"/>
      <c r="H851" s="1"/>
      <c r="I851" s="203"/>
      <c r="J851" s="1"/>
      <c r="N851" s="1"/>
    </row>
    <row r="852">
      <c r="F852" s="49"/>
      <c r="G852" s="1"/>
      <c r="H852" s="1"/>
      <c r="I852" s="203"/>
      <c r="J852" s="1"/>
      <c r="N852" s="1"/>
    </row>
    <row r="853">
      <c r="F853" s="49"/>
      <c r="G853" s="1"/>
      <c r="H853" s="1"/>
      <c r="I853" s="203"/>
      <c r="J853" s="1"/>
      <c r="N853" s="1"/>
    </row>
    <row r="854">
      <c r="F854" s="49"/>
      <c r="G854" s="1"/>
      <c r="H854" s="1"/>
      <c r="I854" s="203"/>
      <c r="J854" s="1"/>
      <c r="N854" s="1"/>
    </row>
    <row r="855">
      <c r="F855" s="49"/>
      <c r="G855" s="1"/>
      <c r="H855" s="1"/>
      <c r="I855" s="203"/>
      <c r="J855" s="1"/>
      <c r="N855" s="1"/>
    </row>
    <row r="856">
      <c r="F856" s="49"/>
      <c r="G856" s="1"/>
      <c r="H856" s="1"/>
      <c r="I856" s="203"/>
      <c r="J856" s="1"/>
      <c r="N856" s="1"/>
    </row>
    <row r="857">
      <c r="F857" s="49"/>
      <c r="G857" s="1"/>
      <c r="H857" s="1"/>
      <c r="I857" s="203"/>
      <c r="J857" s="1"/>
      <c r="N857" s="1"/>
    </row>
    <row r="858">
      <c r="F858" s="49"/>
      <c r="G858" s="1"/>
      <c r="H858" s="1"/>
      <c r="I858" s="203"/>
      <c r="J858" s="1"/>
      <c r="N858" s="1"/>
    </row>
    <row r="859">
      <c r="F859" s="49"/>
      <c r="G859" s="1"/>
      <c r="H859" s="1"/>
      <c r="I859" s="203"/>
      <c r="J859" s="1"/>
      <c r="N859" s="1"/>
    </row>
    <row r="860">
      <c r="F860" s="49"/>
      <c r="G860" s="1"/>
      <c r="H860" s="1"/>
      <c r="I860" s="203"/>
      <c r="J860" s="1"/>
      <c r="N860" s="1"/>
    </row>
    <row r="861">
      <c r="F861" s="49"/>
      <c r="G861" s="1"/>
      <c r="H861" s="1"/>
      <c r="I861" s="203"/>
      <c r="J861" s="1"/>
      <c r="N861" s="1"/>
    </row>
    <row r="862">
      <c r="F862" s="49"/>
      <c r="G862" s="1"/>
      <c r="H862" s="1"/>
      <c r="I862" s="203"/>
      <c r="J862" s="1"/>
      <c r="N862" s="1"/>
    </row>
    <row r="863">
      <c r="F863" s="49"/>
      <c r="G863" s="1"/>
      <c r="H863" s="1"/>
      <c r="I863" s="203"/>
      <c r="J863" s="1"/>
      <c r="N863" s="1"/>
    </row>
    <row r="864">
      <c r="F864" s="49"/>
      <c r="G864" s="1"/>
      <c r="H864" s="1"/>
      <c r="I864" s="203"/>
      <c r="J864" s="1"/>
      <c r="N864" s="1"/>
    </row>
    <row r="865">
      <c r="F865" s="49"/>
      <c r="G865" s="1"/>
      <c r="H865" s="1"/>
      <c r="I865" s="203"/>
      <c r="J865" s="1"/>
      <c r="N865" s="1"/>
    </row>
    <row r="866">
      <c r="F866" s="49"/>
      <c r="G866" s="1"/>
      <c r="H866" s="1"/>
      <c r="I866" s="203"/>
      <c r="J866" s="1"/>
      <c r="N866" s="1"/>
    </row>
    <row r="867">
      <c r="F867" s="49"/>
      <c r="G867" s="1"/>
      <c r="H867" s="1"/>
      <c r="I867" s="203"/>
      <c r="J867" s="1"/>
      <c r="N867" s="1"/>
    </row>
    <row r="868">
      <c r="F868" s="49"/>
      <c r="G868" s="1"/>
      <c r="H868" s="1"/>
      <c r="I868" s="203"/>
      <c r="J868" s="1"/>
      <c r="N868" s="1"/>
    </row>
    <row r="869">
      <c r="F869" s="49"/>
      <c r="G869" s="1"/>
      <c r="H869" s="1"/>
      <c r="I869" s="203"/>
      <c r="J869" s="1"/>
      <c r="N869" s="1"/>
    </row>
    <row r="870">
      <c r="F870" s="49"/>
      <c r="G870" s="1"/>
      <c r="H870" s="1"/>
      <c r="I870" s="203"/>
      <c r="J870" s="1"/>
      <c r="N870" s="1"/>
    </row>
    <row r="871">
      <c r="F871" s="49"/>
      <c r="G871" s="1"/>
      <c r="H871" s="1"/>
      <c r="I871" s="203"/>
      <c r="J871" s="1"/>
      <c r="N871" s="1"/>
    </row>
    <row r="872">
      <c r="F872" s="49"/>
      <c r="G872" s="1"/>
      <c r="H872" s="1"/>
      <c r="I872" s="203"/>
      <c r="J872" s="1"/>
      <c r="N872" s="1"/>
    </row>
    <row r="873">
      <c r="F873" s="49"/>
      <c r="G873" s="1"/>
      <c r="H873" s="1"/>
      <c r="I873" s="203"/>
      <c r="J873" s="1"/>
      <c r="N873" s="1"/>
    </row>
    <row r="874">
      <c r="F874" s="49"/>
      <c r="G874" s="1"/>
      <c r="H874" s="1"/>
      <c r="I874" s="203"/>
      <c r="J874" s="1"/>
      <c r="N874" s="1"/>
    </row>
    <row r="875">
      <c r="F875" s="49"/>
      <c r="G875" s="1"/>
      <c r="H875" s="1"/>
      <c r="I875" s="203"/>
      <c r="J875" s="1"/>
      <c r="N875" s="1"/>
    </row>
    <row r="876">
      <c r="F876" s="49"/>
      <c r="G876" s="1"/>
      <c r="H876" s="1"/>
      <c r="I876" s="203"/>
      <c r="J876" s="1"/>
      <c r="N876" s="1"/>
    </row>
    <row r="877">
      <c r="F877" s="49"/>
      <c r="G877" s="1"/>
      <c r="H877" s="1"/>
      <c r="I877" s="203"/>
      <c r="J877" s="1"/>
      <c r="N877" s="1"/>
    </row>
    <row r="878">
      <c r="F878" s="49"/>
      <c r="G878" s="1"/>
      <c r="H878" s="1"/>
      <c r="I878" s="203"/>
      <c r="J878" s="1"/>
      <c r="N878" s="1"/>
    </row>
    <row r="879">
      <c r="F879" s="49"/>
      <c r="G879" s="1"/>
      <c r="H879" s="1"/>
      <c r="I879" s="203"/>
      <c r="J879" s="1"/>
      <c r="N879" s="1"/>
    </row>
    <row r="880">
      <c r="F880" s="49"/>
      <c r="G880" s="1"/>
      <c r="H880" s="1"/>
      <c r="I880" s="203"/>
      <c r="J880" s="1"/>
      <c r="N880" s="1"/>
    </row>
    <row r="881">
      <c r="F881" s="49"/>
      <c r="G881" s="1"/>
      <c r="H881" s="1"/>
      <c r="I881" s="203"/>
      <c r="J881" s="1"/>
      <c r="N881" s="1"/>
    </row>
    <row r="882">
      <c r="F882" s="49"/>
      <c r="G882" s="1"/>
      <c r="H882" s="1"/>
      <c r="I882" s="203"/>
      <c r="J882" s="1"/>
      <c r="N882" s="1"/>
    </row>
    <row r="883">
      <c r="F883" s="49"/>
      <c r="G883" s="1"/>
      <c r="H883" s="1"/>
      <c r="I883" s="203"/>
      <c r="J883" s="1"/>
      <c r="N883" s="1"/>
    </row>
    <row r="884">
      <c r="F884" s="49"/>
      <c r="G884" s="1"/>
      <c r="H884" s="1"/>
      <c r="I884" s="203"/>
      <c r="J884" s="1"/>
      <c r="N884" s="1"/>
    </row>
    <row r="885">
      <c r="F885" s="49"/>
      <c r="G885" s="1"/>
      <c r="H885" s="1"/>
      <c r="I885" s="203"/>
      <c r="J885" s="1"/>
      <c r="N885" s="1"/>
    </row>
    <row r="886">
      <c r="F886" s="49"/>
      <c r="G886" s="1"/>
      <c r="H886" s="1"/>
      <c r="I886" s="203"/>
      <c r="J886" s="1"/>
      <c r="N886" s="1"/>
    </row>
    <row r="887">
      <c r="F887" s="49"/>
      <c r="G887" s="1"/>
      <c r="H887" s="1"/>
      <c r="I887" s="203"/>
      <c r="J887" s="1"/>
      <c r="N887" s="1"/>
    </row>
    <row r="888">
      <c r="F888" s="49"/>
      <c r="G888" s="1"/>
      <c r="H888" s="1"/>
      <c r="I888" s="203"/>
      <c r="J888" s="1"/>
      <c r="N888" s="1"/>
    </row>
    <row r="889">
      <c r="F889" s="49"/>
      <c r="G889" s="1"/>
      <c r="H889" s="1"/>
      <c r="I889" s="203"/>
      <c r="J889" s="1"/>
      <c r="N889" s="1"/>
    </row>
    <row r="890">
      <c r="F890" s="49"/>
      <c r="G890" s="1"/>
      <c r="H890" s="1"/>
      <c r="I890" s="203"/>
      <c r="J890" s="1"/>
      <c r="N890" s="1"/>
    </row>
    <row r="891">
      <c r="F891" s="49"/>
      <c r="G891" s="1"/>
      <c r="H891" s="1"/>
      <c r="I891" s="203"/>
      <c r="J891" s="1"/>
      <c r="N891" s="1"/>
    </row>
    <row r="892">
      <c r="F892" s="49"/>
      <c r="G892" s="1"/>
      <c r="H892" s="1"/>
      <c r="I892" s="203"/>
      <c r="J892" s="1"/>
      <c r="N892" s="1"/>
    </row>
    <row r="893">
      <c r="F893" s="49"/>
      <c r="G893" s="1"/>
      <c r="H893" s="1"/>
      <c r="I893" s="203"/>
      <c r="J893" s="1"/>
      <c r="N893" s="1"/>
    </row>
    <row r="894">
      <c r="F894" s="49"/>
      <c r="G894" s="1"/>
      <c r="H894" s="1"/>
      <c r="I894" s="203"/>
      <c r="J894" s="1"/>
      <c r="N894" s="1"/>
    </row>
    <row r="895">
      <c r="F895" s="49"/>
      <c r="G895" s="1"/>
      <c r="H895" s="1"/>
      <c r="I895" s="203"/>
      <c r="J895" s="1"/>
      <c r="N895" s="1"/>
    </row>
    <row r="896">
      <c r="F896" s="49"/>
      <c r="G896" s="1"/>
      <c r="H896" s="1"/>
      <c r="I896" s="203"/>
      <c r="J896" s="1"/>
      <c r="N896" s="1"/>
    </row>
    <row r="897">
      <c r="F897" s="49"/>
      <c r="G897" s="1"/>
      <c r="H897" s="1"/>
      <c r="I897" s="203"/>
      <c r="J897" s="1"/>
      <c r="N897" s="1"/>
    </row>
    <row r="898">
      <c r="F898" s="49"/>
      <c r="G898" s="1"/>
      <c r="H898" s="1"/>
      <c r="I898" s="203"/>
      <c r="J898" s="1"/>
      <c r="N898" s="1"/>
    </row>
    <row r="899">
      <c r="F899" s="49"/>
      <c r="G899" s="1"/>
      <c r="H899" s="1"/>
      <c r="I899" s="203"/>
      <c r="J899" s="1"/>
      <c r="N899" s="1"/>
    </row>
    <row r="900">
      <c r="F900" s="49"/>
      <c r="G900" s="1"/>
      <c r="H900" s="1"/>
      <c r="I900" s="203"/>
      <c r="J900" s="1"/>
      <c r="N900" s="1"/>
    </row>
    <row r="901">
      <c r="F901" s="49"/>
      <c r="G901" s="1"/>
      <c r="H901" s="1"/>
      <c r="I901" s="203"/>
      <c r="J901" s="1"/>
      <c r="N901" s="1"/>
    </row>
    <row r="902">
      <c r="F902" s="49"/>
      <c r="G902" s="1"/>
      <c r="H902" s="1"/>
      <c r="I902" s="203"/>
      <c r="J902" s="1"/>
      <c r="N902" s="1"/>
    </row>
    <row r="903">
      <c r="F903" s="49"/>
      <c r="G903" s="1"/>
      <c r="H903" s="1"/>
      <c r="I903" s="203"/>
      <c r="J903" s="1"/>
      <c r="N903" s="1"/>
    </row>
    <row r="904">
      <c r="F904" s="49"/>
      <c r="G904" s="1"/>
      <c r="H904" s="1"/>
      <c r="I904" s="203"/>
      <c r="J904" s="1"/>
      <c r="N904" s="1"/>
    </row>
    <row r="905">
      <c r="F905" s="49"/>
      <c r="G905" s="1"/>
      <c r="H905" s="1"/>
      <c r="I905" s="203"/>
      <c r="J905" s="1"/>
      <c r="N905" s="1"/>
    </row>
    <row r="906">
      <c r="F906" s="49"/>
      <c r="G906" s="1"/>
      <c r="H906" s="1"/>
      <c r="I906" s="203"/>
      <c r="J906" s="1"/>
      <c r="N906" s="1"/>
    </row>
    <row r="907">
      <c r="F907" s="49"/>
      <c r="G907" s="1"/>
      <c r="H907" s="1"/>
      <c r="I907" s="203"/>
      <c r="J907" s="1"/>
      <c r="N907" s="1"/>
    </row>
    <row r="908">
      <c r="F908" s="49"/>
      <c r="G908" s="1"/>
      <c r="H908" s="1"/>
      <c r="I908" s="203"/>
      <c r="J908" s="1"/>
      <c r="N908" s="1"/>
    </row>
    <row r="909">
      <c r="F909" s="49"/>
      <c r="G909" s="1"/>
      <c r="H909" s="1"/>
      <c r="I909" s="203"/>
      <c r="J909" s="1"/>
      <c r="N909" s="1"/>
    </row>
    <row r="910">
      <c r="F910" s="49"/>
      <c r="G910" s="1"/>
      <c r="H910" s="1"/>
      <c r="I910" s="203"/>
      <c r="J910" s="1"/>
      <c r="N910" s="1"/>
    </row>
    <row r="911">
      <c r="F911" s="49"/>
      <c r="G911" s="1"/>
      <c r="H911" s="1"/>
      <c r="I911" s="203"/>
      <c r="J911" s="1"/>
      <c r="N911" s="1"/>
    </row>
    <row r="912">
      <c r="F912" s="49"/>
      <c r="G912" s="1"/>
      <c r="H912" s="1"/>
      <c r="I912" s="203"/>
      <c r="J912" s="1"/>
      <c r="N912" s="1"/>
    </row>
    <row r="913">
      <c r="F913" s="49"/>
      <c r="G913" s="1"/>
      <c r="H913" s="1"/>
      <c r="I913" s="203"/>
      <c r="J913" s="1"/>
      <c r="N913" s="1"/>
    </row>
    <row r="914">
      <c r="F914" s="49"/>
      <c r="G914" s="1"/>
      <c r="H914" s="1"/>
      <c r="I914" s="203"/>
      <c r="J914" s="1"/>
      <c r="N914" s="1"/>
    </row>
    <row r="915">
      <c r="F915" s="49"/>
      <c r="G915" s="1"/>
      <c r="H915" s="1"/>
      <c r="I915" s="203"/>
      <c r="J915" s="1"/>
      <c r="N915" s="1"/>
    </row>
    <row r="916">
      <c r="F916" s="49"/>
      <c r="G916" s="1"/>
      <c r="H916" s="1"/>
      <c r="I916" s="203"/>
      <c r="J916" s="1"/>
      <c r="N916" s="1"/>
    </row>
    <row r="917">
      <c r="F917" s="49"/>
      <c r="G917" s="1"/>
      <c r="H917" s="1"/>
      <c r="I917" s="203"/>
      <c r="J917" s="1"/>
      <c r="N917" s="1"/>
    </row>
    <row r="918">
      <c r="F918" s="49"/>
      <c r="G918" s="1"/>
      <c r="H918" s="1"/>
      <c r="I918" s="203"/>
      <c r="J918" s="1"/>
      <c r="N918" s="1"/>
    </row>
    <row r="919">
      <c r="F919" s="49"/>
      <c r="G919" s="1"/>
      <c r="H919" s="1"/>
      <c r="I919" s="203"/>
      <c r="J919" s="1"/>
      <c r="N919" s="1"/>
    </row>
    <row r="920">
      <c r="F920" s="49"/>
      <c r="G920" s="1"/>
      <c r="H920" s="1"/>
      <c r="I920" s="203"/>
      <c r="J920" s="1"/>
      <c r="N920" s="1"/>
    </row>
    <row r="921">
      <c r="F921" s="49"/>
      <c r="G921" s="1"/>
      <c r="H921" s="1"/>
      <c r="I921" s="203"/>
      <c r="J921" s="1"/>
      <c r="N921" s="1"/>
    </row>
    <row r="922">
      <c r="F922" s="49"/>
      <c r="G922" s="1"/>
      <c r="H922" s="1"/>
      <c r="I922" s="203"/>
      <c r="J922" s="1"/>
      <c r="N922" s="1"/>
    </row>
    <row r="923">
      <c r="F923" s="49"/>
      <c r="G923" s="1"/>
      <c r="H923" s="1"/>
      <c r="I923" s="203"/>
      <c r="J923" s="1"/>
      <c r="N923" s="1"/>
    </row>
    <row r="924">
      <c r="F924" s="49"/>
      <c r="G924" s="1"/>
      <c r="H924" s="1"/>
      <c r="I924" s="203"/>
      <c r="J924" s="1"/>
      <c r="N924" s="1"/>
    </row>
    <row r="925">
      <c r="F925" s="49"/>
      <c r="G925" s="1"/>
      <c r="H925" s="1"/>
      <c r="I925" s="203"/>
      <c r="J925" s="1"/>
      <c r="N925" s="1"/>
    </row>
    <row r="926">
      <c r="F926" s="49"/>
      <c r="G926" s="1"/>
      <c r="H926" s="1"/>
      <c r="I926" s="203"/>
      <c r="J926" s="1"/>
      <c r="N926" s="1"/>
    </row>
    <row r="927">
      <c r="F927" s="49"/>
      <c r="G927" s="1"/>
      <c r="H927" s="1"/>
      <c r="I927" s="203"/>
      <c r="J927" s="1"/>
      <c r="N927" s="1"/>
    </row>
    <row r="928">
      <c r="F928" s="49"/>
      <c r="G928" s="1"/>
      <c r="H928" s="1"/>
      <c r="I928" s="203"/>
      <c r="J928" s="1"/>
      <c r="N928" s="1"/>
    </row>
    <row r="929">
      <c r="F929" s="49"/>
      <c r="G929" s="1"/>
      <c r="H929" s="1"/>
      <c r="I929" s="203"/>
      <c r="J929" s="1"/>
      <c r="N929" s="1"/>
    </row>
    <row r="930">
      <c r="F930" s="49"/>
      <c r="G930" s="1"/>
      <c r="H930" s="1"/>
      <c r="I930" s="203"/>
      <c r="J930" s="1"/>
      <c r="N930" s="1"/>
    </row>
    <row r="931">
      <c r="F931" s="49"/>
      <c r="G931" s="1"/>
      <c r="H931" s="1"/>
      <c r="I931" s="203"/>
      <c r="J931" s="1"/>
      <c r="N931" s="1"/>
    </row>
    <row r="932">
      <c r="F932" s="49"/>
      <c r="G932" s="1"/>
      <c r="H932" s="1"/>
      <c r="I932" s="203"/>
      <c r="J932" s="1"/>
      <c r="N932" s="1"/>
    </row>
    <row r="933">
      <c r="F933" s="49"/>
      <c r="G933" s="1"/>
      <c r="H933" s="1"/>
      <c r="I933" s="203"/>
      <c r="J933" s="1"/>
      <c r="N933" s="1"/>
    </row>
    <row r="934">
      <c r="F934" s="49"/>
      <c r="G934" s="1"/>
      <c r="H934" s="1"/>
      <c r="I934" s="203"/>
      <c r="J934" s="1"/>
      <c r="N934" s="1"/>
    </row>
    <row r="935">
      <c r="F935" s="49"/>
      <c r="G935" s="1"/>
      <c r="H935" s="1"/>
      <c r="I935" s="203"/>
      <c r="J935" s="1"/>
      <c r="N935" s="1"/>
    </row>
    <row r="936">
      <c r="F936" s="49"/>
      <c r="G936" s="1"/>
      <c r="H936" s="1"/>
      <c r="I936" s="203"/>
      <c r="J936" s="1"/>
      <c r="N936" s="1"/>
    </row>
    <row r="937">
      <c r="F937" s="49"/>
      <c r="G937" s="1"/>
      <c r="H937" s="1"/>
      <c r="I937" s="203"/>
      <c r="J937" s="1"/>
      <c r="N937" s="1"/>
    </row>
    <row r="938">
      <c r="F938" s="49"/>
      <c r="G938" s="1"/>
      <c r="H938" s="1"/>
      <c r="I938" s="203"/>
      <c r="J938" s="1"/>
      <c r="N938" s="1"/>
    </row>
    <row r="939">
      <c r="F939" s="49"/>
      <c r="G939" s="1"/>
      <c r="H939" s="1"/>
      <c r="I939" s="203"/>
      <c r="J939" s="1"/>
      <c r="N939" s="1"/>
    </row>
    <row r="940">
      <c r="F940" s="49"/>
      <c r="G940" s="1"/>
      <c r="H940" s="1"/>
      <c r="I940" s="203"/>
      <c r="J940" s="1"/>
      <c r="N940" s="1"/>
    </row>
    <row r="941">
      <c r="F941" s="49"/>
      <c r="G941" s="1"/>
      <c r="H941" s="1"/>
      <c r="I941" s="203"/>
      <c r="J941" s="1"/>
      <c r="N941" s="1"/>
    </row>
    <row r="942">
      <c r="F942" s="49"/>
      <c r="G942" s="1"/>
      <c r="H942" s="1"/>
      <c r="I942" s="203"/>
      <c r="J942" s="1"/>
      <c r="N942" s="1"/>
    </row>
    <row r="943">
      <c r="F943" s="49"/>
      <c r="G943" s="1"/>
      <c r="H943" s="1"/>
      <c r="I943" s="203"/>
      <c r="J943" s="1"/>
      <c r="N943" s="1"/>
    </row>
    <row r="944">
      <c r="F944" s="49"/>
      <c r="G944" s="1"/>
      <c r="H944" s="1"/>
      <c r="I944" s="203"/>
      <c r="J944" s="1"/>
      <c r="N944" s="1"/>
    </row>
    <row r="945">
      <c r="F945" s="49"/>
      <c r="G945" s="1"/>
      <c r="H945" s="1"/>
      <c r="I945" s="203"/>
      <c r="J945" s="1"/>
      <c r="N945" s="1"/>
    </row>
    <row r="946">
      <c r="F946" s="49"/>
      <c r="G946" s="1"/>
      <c r="H946" s="1"/>
      <c r="I946" s="203"/>
      <c r="J946" s="1"/>
      <c r="N946" s="1"/>
    </row>
    <row r="947">
      <c r="F947" s="49"/>
      <c r="G947" s="1"/>
      <c r="H947" s="1"/>
      <c r="I947" s="203"/>
      <c r="J947" s="1"/>
      <c r="N947" s="1"/>
    </row>
    <row r="948">
      <c r="F948" s="49"/>
      <c r="G948" s="1"/>
      <c r="H948" s="1"/>
      <c r="I948" s="203"/>
      <c r="J948" s="1"/>
      <c r="N948" s="1"/>
    </row>
    <row r="949">
      <c r="F949" s="49"/>
      <c r="G949" s="1"/>
      <c r="H949" s="1"/>
      <c r="I949" s="203"/>
      <c r="J949" s="1"/>
      <c r="N949" s="1"/>
    </row>
    <row r="950">
      <c r="F950" s="49"/>
      <c r="G950" s="1"/>
      <c r="H950" s="1"/>
      <c r="I950" s="203"/>
      <c r="J950" s="1"/>
      <c r="N950" s="1"/>
    </row>
    <row r="951">
      <c r="F951" s="49"/>
      <c r="G951" s="1"/>
      <c r="H951" s="1"/>
      <c r="I951" s="203"/>
      <c r="J951" s="1"/>
      <c r="N951" s="1"/>
    </row>
    <row r="952">
      <c r="F952" s="49"/>
      <c r="G952" s="1"/>
      <c r="H952" s="1"/>
      <c r="I952" s="203"/>
      <c r="J952" s="1"/>
      <c r="N952" s="1"/>
    </row>
    <row r="953">
      <c r="F953" s="49"/>
      <c r="G953" s="1"/>
      <c r="H953" s="1"/>
      <c r="I953" s="203"/>
      <c r="J953" s="1"/>
      <c r="N953" s="1"/>
    </row>
    <row r="954">
      <c r="F954" s="49"/>
      <c r="G954" s="1"/>
      <c r="H954" s="1"/>
      <c r="I954" s="203"/>
      <c r="J954" s="1"/>
      <c r="N954" s="1"/>
    </row>
    <row r="955">
      <c r="F955" s="49"/>
      <c r="G955" s="1"/>
      <c r="H955" s="1"/>
      <c r="I955" s="203"/>
      <c r="J955" s="1"/>
      <c r="N955" s="1"/>
    </row>
    <row r="956">
      <c r="F956" s="49"/>
      <c r="G956" s="1"/>
      <c r="H956" s="1"/>
      <c r="I956" s="203"/>
      <c r="J956" s="1"/>
      <c r="N956" s="1"/>
    </row>
    <row r="957">
      <c r="F957" s="49"/>
      <c r="G957" s="1"/>
      <c r="H957" s="1"/>
      <c r="I957" s="203"/>
      <c r="J957" s="1"/>
      <c r="N957" s="1"/>
    </row>
    <row r="958">
      <c r="F958" s="49"/>
      <c r="G958" s="1"/>
      <c r="H958" s="1"/>
      <c r="I958" s="203"/>
      <c r="J958" s="1"/>
      <c r="N958" s="1"/>
    </row>
    <row r="959">
      <c r="F959" s="49"/>
      <c r="G959" s="1"/>
      <c r="H959" s="1"/>
      <c r="I959" s="203"/>
      <c r="J959" s="1"/>
      <c r="N959" s="1"/>
    </row>
    <row r="960">
      <c r="F960" s="49"/>
      <c r="G960" s="1"/>
      <c r="H960" s="1"/>
      <c r="I960" s="203"/>
      <c r="J960" s="1"/>
      <c r="N960" s="1"/>
    </row>
    <row r="961">
      <c r="F961" s="49"/>
      <c r="G961" s="1"/>
      <c r="H961" s="1"/>
      <c r="I961" s="203"/>
      <c r="J961" s="1"/>
      <c r="N961" s="1"/>
    </row>
    <row r="962">
      <c r="F962" s="49"/>
      <c r="G962" s="1"/>
      <c r="H962" s="1"/>
      <c r="I962" s="203"/>
      <c r="J962" s="1"/>
      <c r="N962" s="1"/>
    </row>
    <row r="963">
      <c r="F963" s="49"/>
      <c r="G963" s="1"/>
      <c r="H963" s="1"/>
      <c r="I963" s="203"/>
      <c r="J963" s="1"/>
      <c r="N963" s="1"/>
    </row>
    <row r="964">
      <c r="F964" s="49"/>
      <c r="G964" s="1"/>
      <c r="H964" s="1"/>
      <c r="I964" s="203"/>
      <c r="J964" s="1"/>
      <c r="N964" s="1"/>
    </row>
    <row r="965">
      <c r="F965" s="49"/>
      <c r="G965" s="1"/>
      <c r="H965" s="1"/>
      <c r="I965" s="203"/>
      <c r="J965" s="1"/>
      <c r="N965" s="1"/>
    </row>
    <row r="966">
      <c r="F966" s="49"/>
      <c r="G966" s="1"/>
      <c r="H966" s="1"/>
      <c r="I966" s="203"/>
      <c r="J966" s="1"/>
      <c r="N966" s="1"/>
    </row>
    <row r="967">
      <c r="F967" s="49"/>
      <c r="G967" s="1"/>
      <c r="H967" s="1"/>
      <c r="I967" s="203"/>
      <c r="J967" s="1"/>
      <c r="N967" s="1"/>
    </row>
    <row r="968">
      <c r="F968" s="49"/>
      <c r="G968" s="1"/>
      <c r="H968" s="1"/>
      <c r="I968" s="203"/>
      <c r="J968" s="1"/>
      <c r="N968" s="1"/>
    </row>
    <row r="969">
      <c r="F969" s="49"/>
      <c r="G969" s="1"/>
      <c r="H969" s="1"/>
      <c r="I969" s="203"/>
      <c r="J969" s="1"/>
      <c r="N969" s="1"/>
    </row>
    <row r="970">
      <c r="F970" s="49"/>
      <c r="G970" s="1"/>
      <c r="H970" s="1"/>
      <c r="I970" s="203"/>
      <c r="J970" s="1"/>
      <c r="N970" s="1"/>
    </row>
    <row r="971">
      <c r="F971" s="49"/>
      <c r="G971" s="1"/>
      <c r="H971" s="1"/>
      <c r="I971" s="203"/>
      <c r="J971" s="1"/>
      <c r="N971" s="1"/>
    </row>
    <row r="972">
      <c r="F972" s="49"/>
      <c r="G972" s="1"/>
      <c r="H972" s="1"/>
      <c r="I972" s="203"/>
      <c r="J972" s="1"/>
      <c r="N972" s="1"/>
    </row>
    <row r="973">
      <c r="F973" s="49"/>
      <c r="G973" s="1"/>
      <c r="H973" s="1"/>
      <c r="I973" s="203"/>
      <c r="J973" s="1"/>
      <c r="N973" s="1"/>
    </row>
    <row r="974">
      <c r="F974" s="49"/>
      <c r="G974" s="1"/>
      <c r="H974" s="1"/>
      <c r="I974" s="203"/>
      <c r="J974" s="1"/>
      <c r="N974" s="1"/>
    </row>
    <row r="975">
      <c r="F975" s="49"/>
      <c r="G975" s="1"/>
      <c r="H975" s="1"/>
      <c r="I975" s="203"/>
      <c r="J975" s="1"/>
      <c r="N975" s="1"/>
    </row>
    <row r="976">
      <c r="F976" s="49"/>
      <c r="G976" s="1"/>
      <c r="H976" s="1"/>
      <c r="I976" s="203"/>
      <c r="J976" s="1"/>
      <c r="N976" s="1"/>
    </row>
    <row r="977">
      <c r="F977" s="49"/>
      <c r="G977" s="1"/>
      <c r="H977" s="1"/>
      <c r="I977" s="203"/>
      <c r="J977" s="1"/>
      <c r="N977" s="1"/>
    </row>
    <row r="978">
      <c r="F978" s="49"/>
      <c r="G978" s="1"/>
      <c r="H978" s="1"/>
      <c r="I978" s="203"/>
      <c r="J978" s="1"/>
      <c r="N978" s="1"/>
    </row>
    <row r="979">
      <c r="F979" s="49"/>
      <c r="G979" s="1"/>
      <c r="H979" s="1"/>
      <c r="I979" s="203"/>
      <c r="J979" s="1"/>
      <c r="N979" s="1"/>
    </row>
    <row r="980">
      <c r="F980" s="49"/>
      <c r="G980" s="1"/>
      <c r="H980" s="1"/>
      <c r="I980" s="203"/>
      <c r="J980" s="1"/>
      <c r="N980" s="1"/>
    </row>
    <row r="981">
      <c r="F981" s="49"/>
      <c r="G981" s="1"/>
      <c r="H981" s="1"/>
      <c r="I981" s="203"/>
      <c r="J981" s="1"/>
      <c r="N981" s="1"/>
    </row>
    <row r="982">
      <c r="F982" s="49"/>
      <c r="G982" s="1"/>
      <c r="H982" s="1"/>
      <c r="I982" s="203"/>
      <c r="J982" s="1"/>
      <c r="N982" s="1"/>
    </row>
    <row r="983">
      <c r="F983" s="49"/>
      <c r="G983" s="1"/>
      <c r="H983" s="1"/>
      <c r="I983" s="203"/>
      <c r="J983" s="1"/>
      <c r="N983" s="1"/>
    </row>
    <row r="984">
      <c r="F984" s="49"/>
      <c r="G984" s="1"/>
      <c r="H984" s="1"/>
      <c r="I984" s="203"/>
      <c r="J984" s="1"/>
      <c r="N984" s="1"/>
    </row>
    <row r="985">
      <c r="F985" s="49"/>
      <c r="G985" s="1"/>
      <c r="H985" s="1"/>
      <c r="I985" s="203"/>
      <c r="J985" s="1"/>
      <c r="N985" s="1"/>
    </row>
    <row r="986">
      <c r="F986" s="49"/>
      <c r="G986" s="1"/>
      <c r="H986" s="1"/>
      <c r="I986" s="203"/>
      <c r="J986" s="1"/>
      <c r="N986" s="1"/>
    </row>
    <row r="987">
      <c r="F987" s="49"/>
      <c r="G987" s="1"/>
      <c r="H987" s="1"/>
      <c r="I987" s="203"/>
      <c r="J987" s="1"/>
      <c r="N987" s="1"/>
    </row>
    <row r="988">
      <c r="F988" s="49"/>
      <c r="G988" s="1"/>
      <c r="H988" s="1"/>
      <c r="I988" s="203"/>
      <c r="J988" s="1"/>
      <c r="N988" s="1"/>
    </row>
    <row r="989">
      <c r="F989" s="49"/>
      <c r="G989" s="1"/>
      <c r="H989" s="1"/>
      <c r="I989" s="203"/>
      <c r="J989" s="1"/>
      <c r="N989" s="1"/>
    </row>
    <row r="990">
      <c r="F990" s="49"/>
      <c r="G990" s="1"/>
      <c r="H990" s="1"/>
      <c r="I990" s="203"/>
      <c r="J990" s="1"/>
      <c r="N990" s="1"/>
    </row>
    <row r="991">
      <c r="F991" s="49"/>
      <c r="G991" s="1"/>
      <c r="H991" s="1"/>
      <c r="I991" s="203"/>
      <c r="J991" s="1"/>
      <c r="N991" s="1"/>
    </row>
    <row r="992">
      <c r="F992" s="49"/>
      <c r="G992" s="1"/>
      <c r="H992" s="1"/>
      <c r="I992" s="203"/>
      <c r="J992" s="1"/>
      <c r="N992" s="1"/>
    </row>
    <row r="993">
      <c r="F993" s="49"/>
      <c r="G993" s="1"/>
      <c r="H993" s="1"/>
      <c r="I993" s="203"/>
      <c r="J993" s="1"/>
      <c r="N993" s="1"/>
    </row>
    <row r="994">
      <c r="F994" s="49"/>
      <c r="G994" s="1"/>
      <c r="H994" s="1"/>
      <c r="I994" s="203"/>
      <c r="J994" s="1"/>
      <c r="N994" s="1"/>
    </row>
    <row r="995">
      <c r="F995" s="49"/>
      <c r="G995" s="1"/>
      <c r="H995" s="1"/>
      <c r="I995" s="203"/>
      <c r="J995" s="1"/>
      <c r="N995" s="1"/>
    </row>
    <row r="996">
      <c r="F996" s="49"/>
      <c r="G996" s="1"/>
      <c r="H996" s="1"/>
      <c r="I996" s="203"/>
      <c r="J996" s="1"/>
      <c r="N996" s="1"/>
    </row>
    <row r="997">
      <c r="F997" s="49"/>
      <c r="G997" s="1"/>
      <c r="H997" s="1"/>
      <c r="I997" s="203"/>
      <c r="J997" s="1"/>
      <c r="N997" s="1"/>
    </row>
    <row r="998">
      <c r="F998" s="49"/>
      <c r="G998" s="1"/>
      <c r="H998" s="1"/>
      <c r="I998" s="203"/>
      <c r="J998" s="1"/>
      <c r="N998" s="1"/>
    </row>
    <row r="999">
      <c r="F999" s="49"/>
      <c r="G999" s="1"/>
      <c r="H999" s="1"/>
      <c r="I999" s="203"/>
      <c r="J999" s="1"/>
      <c r="N999" s="1"/>
    </row>
    <row r="1000">
      <c r="F1000" s="49"/>
      <c r="G1000" s="1"/>
      <c r="H1000" s="1"/>
      <c r="I1000" s="203"/>
      <c r="J1000" s="1"/>
      <c r="N1000" s="1"/>
    </row>
    <row r="1001">
      <c r="F1001" s="49"/>
      <c r="G1001" s="1"/>
      <c r="H1001" s="1"/>
      <c r="I1001" s="203"/>
      <c r="J1001" s="1"/>
      <c r="N1001" s="1"/>
    </row>
    <row r="1002">
      <c r="F1002" s="49"/>
      <c r="G1002" s="1"/>
      <c r="H1002" s="1"/>
      <c r="I1002" s="203"/>
      <c r="J1002" s="1"/>
      <c r="N1002" s="1"/>
    </row>
  </sheetData>
  <mergeCells count="46">
    <mergeCell ref="B3:J3"/>
    <mergeCell ref="D4:H4"/>
    <mergeCell ref="N4:AM4"/>
    <mergeCell ref="C7:D7"/>
    <mergeCell ref="C8:D8"/>
    <mergeCell ref="C9:D9"/>
    <mergeCell ref="C10:D10"/>
    <mergeCell ref="C11:D11"/>
    <mergeCell ref="C12:D12"/>
    <mergeCell ref="C13:D13"/>
    <mergeCell ref="C14:D14"/>
    <mergeCell ref="C15:D15"/>
    <mergeCell ref="C16:D16"/>
    <mergeCell ref="C17:D17"/>
    <mergeCell ref="C18:D18"/>
    <mergeCell ref="C19:D19"/>
    <mergeCell ref="C20:D20"/>
    <mergeCell ref="C21:D21"/>
    <mergeCell ref="C22:D22"/>
    <mergeCell ref="C23:D23"/>
    <mergeCell ref="C24:D24"/>
    <mergeCell ref="C25:D25"/>
    <mergeCell ref="C26:D26"/>
    <mergeCell ref="C27:D27"/>
    <mergeCell ref="C28:D28"/>
    <mergeCell ref="C29:D29"/>
    <mergeCell ref="C30:D30"/>
    <mergeCell ref="C31:D31"/>
    <mergeCell ref="C39:D39"/>
    <mergeCell ref="C40:D40"/>
    <mergeCell ref="E40:J40"/>
    <mergeCell ref="C41:D41"/>
    <mergeCell ref="C42:D42"/>
    <mergeCell ref="C43:D43"/>
    <mergeCell ref="C44:D44"/>
    <mergeCell ref="C45:D45"/>
    <mergeCell ref="C46:D46"/>
    <mergeCell ref="C47:D47"/>
    <mergeCell ref="C48:D48"/>
    <mergeCell ref="C32:D32"/>
    <mergeCell ref="C33:D33"/>
    <mergeCell ref="C34:D34"/>
    <mergeCell ref="C35:D35"/>
    <mergeCell ref="C36:D36"/>
    <mergeCell ref="C37:D37"/>
    <mergeCell ref="C38:D38"/>
  </mergeCells>
  <dataValidations>
    <dataValidation type="list" allowBlank="1" showErrorMessage="1" sqref="C8:C39">
      <formula1>'2NDSORTEDL'!$B$2:$B1002</formula1>
    </dataValidation>
  </dataValidations>
  <hyperlinks>
    <hyperlink r:id="rId1" ref="I4"/>
    <hyperlink r:id="rId2" ref="B7"/>
  </hyperlinks>
  <printOptions horizontalCentered="1"/>
  <pageMargins bottom="0.5560821484992101" footer="0.0" header="0.0" left="0.0" right="0.25" top="0.08688783570300157"/>
  <pageSetup fitToWidth="0" paperSize="9" cellComments="atEnd" orientation="landscape" pageOrder="overThenDown"/>
  <drawing r:id="rId3"/>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cols>
    <col customWidth="1" min="1" max="1" width="1.75"/>
    <col customWidth="1" min="2" max="2" width="9.63"/>
    <col customWidth="1" min="3" max="3" width="2.75"/>
    <col customWidth="1" min="4" max="4" width="40.63"/>
    <col customWidth="1" min="5" max="5" width="23.13"/>
    <col customWidth="1" min="6" max="6" width="10.88"/>
    <col customWidth="1" min="7" max="7" width="4.88"/>
    <col customWidth="1" min="8" max="8" width="4.38"/>
    <col customWidth="1" min="9" max="9" width="15.88"/>
    <col customWidth="1" min="10" max="10" width="15.0"/>
    <col collapsed="1" min="12" max="12" width="12.63"/>
    <col customWidth="1" hidden="1" min="13" max="13" width="21.0" outlineLevel="1"/>
    <col customWidth="1" hidden="1" min="14" max="40" width="3.88" outlineLevel="1"/>
    <col customWidth="1" hidden="1" min="41" max="41" width="2.88" outlineLevel="1"/>
  </cols>
  <sheetData>
    <row r="1">
      <c r="A1" s="193"/>
      <c r="B1" s="193"/>
      <c r="C1" s="193"/>
      <c r="D1" s="193"/>
      <c r="E1" s="193"/>
      <c r="F1" s="195"/>
      <c r="G1" s="196"/>
      <c r="H1" s="196"/>
      <c r="I1" s="197"/>
      <c r="J1" s="196"/>
      <c r="K1" s="193"/>
      <c r="L1" s="193"/>
      <c r="M1" s="198"/>
      <c r="N1" s="200">
        <v>19.0</v>
      </c>
      <c r="O1" s="199">
        <v>19.0</v>
      </c>
      <c r="P1" s="199"/>
      <c r="Q1" s="199"/>
      <c r="R1" s="199"/>
      <c r="S1" s="199"/>
      <c r="T1" s="199"/>
      <c r="U1" s="201"/>
      <c r="V1" s="201"/>
      <c r="W1" s="201"/>
      <c r="X1" s="201"/>
      <c r="Y1" s="201"/>
      <c r="Z1" s="201"/>
      <c r="AA1" s="201"/>
      <c r="AB1" s="201"/>
      <c r="AC1" s="201"/>
      <c r="AD1" s="201"/>
      <c r="AE1" s="201"/>
      <c r="AF1" s="201"/>
      <c r="AG1" s="201"/>
      <c r="AH1" s="201"/>
      <c r="AI1" s="201"/>
      <c r="AJ1" s="201"/>
      <c r="AK1" s="201"/>
      <c r="AL1" s="201"/>
      <c r="AM1" s="201"/>
      <c r="AN1" s="201"/>
      <c r="AO1" s="193"/>
      <c r="AP1" s="193"/>
      <c r="AQ1" s="193"/>
    </row>
    <row r="2">
      <c r="F2" s="49"/>
      <c r="G2" s="1"/>
      <c r="H2" s="1"/>
      <c r="I2" s="203"/>
      <c r="J2" s="1"/>
      <c r="M2" s="7" t="s">
        <v>7328</v>
      </c>
      <c r="N2" s="359">
        <v>46259.0</v>
      </c>
      <c r="O2" s="204">
        <v>46277.0</v>
      </c>
      <c r="P2" s="204"/>
      <c r="Q2" s="204"/>
      <c r="R2" s="204"/>
      <c r="S2" s="204"/>
      <c r="T2" s="204"/>
      <c r="U2" s="204"/>
      <c r="V2" s="204"/>
      <c r="W2" s="204"/>
      <c r="X2" s="204"/>
      <c r="Y2" s="204"/>
      <c r="Z2" s="204"/>
      <c r="AA2" s="204"/>
      <c r="AB2" s="204"/>
      <c r="AC2" s="204"/>
      <c r="AD2" s="204"/>
      <c r="AE2" s="204"/>
      <c r="AF2" s="204"/>
      <c r="AG2" s="204"/>
      <c r="AH2" s="204"/>
      <c r="AI2" s="204"/>
      <c r="AJ2" s="204"/>
      <c r="AK2" s="204"/>
      <c r="AL2" s="204"/>
      <c r="AM2" s="204"/>
      <c r="AN2" s="204"/>
    </row>
    <row r="3">
      <c r="A3" s="206"/>
      <c r="B3" s="207" t="s">
        <v>7329</v>
      </c>
      <c r="M3" s="7" t="s">
        <v>7330</v>
      </c>
      <c r="N3" s="208">
        <f t="shared" ref="N3:AN3" si="1">COLUMN()-13</f>
        <v>1</v>
      </c>
      <c r="O3" s="208">
        <f t="shared" si="1"/>
        <v>2</v>
      </c>
      <c r="P3" s="208">
        <f t="shared" si="1"/>
        <v>3</v>
      </c>
      <c r="Q3" s="208">
        <f t="shared" si="1"/>
        <v>4</v>
      </c>
      <c r="R3" s="208">
        <f t="shared" si="1"/>
        <v>5</v>
      </c>
      <c r="S3" s="208">
        <f t="shared" si="1"/>
        <v>6</v>
      </c>
      <c r="T3" s="208">
        <f t="shared" si="1"/>
        <v>7</v>
      </c>
      <c r="U3" s="208">
        <f t="shared" si="1"/>
        <v>8</v>
      </c>
      <c r="V3" s="208">
        <f t="shared" si="1"/>
        <v>9</v>
      </c>
      <c r="W3" s="208">
        <f t="shared" si="1"/>
        <v>10</v>
      </c>
      <c r="X3" s="208">
        <f t="shared" si="1"/>
        <v>11</v>
      </c>
      <c r="Y3" s="208">
        <f t="shared" si="1"/>
        <v>12</v>
      </c>
      <c r="Z3" s="208">
        <f t="shared" si="1"/>
        <v>13</v>
      </c>
      <c r="AA3" s="208">
        <f t="shared" si="1"/>
        <v>14</v>
      </c>
      <c r="AB3" s="208">
        <f t="shared" si="1"/>
        <v>15</v>
      </c>
      <c r="AC3" s="208">
        <f t="shared" si="1"/>
        <v>16</v>
      </c>
      <c r="AD3" s="208">
        <f t="shared" si="1"/>
        <v>17</v>
      </c>
      <c r="AE3" s="208">
        <f t="shared" si="1"/>
        <v>18</v>
      </c>
      <c r="AF3" s="208">
        <f t="shared" si="1"/>
        <v>19</v>
      </c>
      <c r="AG3" s="208">
        <f t="shared" si="1"/>
        <v>20</v>
      </c>
      <c r="AH3" s="208">
        <f t="shared" si="1"/>
        <v>21</v>
      </c>
      <c r="AI3" s="208">
        <f t="shared" si="1"/>
        <v>22</v>
      </c>
      <c r="AJ3" s="208">
        <f t="shared" si="1"/>
        <v>23</v>
      </c>
      <c r="AK3" s="208">
        <f t="shared" si="1"/>
        <v>24</v>
      </c>
      <c r="AL3" s="208">
        <f t="shared" si="1"/>
        <v>25</v>
      </c>
      <c r="AM3" s="208">
        <f t="shared" si="1"/>
        <v>26</v>
      </c>
      <c r="AN3" s="208">
        <f t="shared" si="1"/>
        <v>27</v>
      </c>
    </row>
    <row r="4">
      <c r="A4" s="7"/>
      <c r="B4" s="209" t="s">
        <v>7331</v>
      </c>
      <c r="C4" s="209" t="s">
        <v>7155</v>
      </c>
      <c r="D4" s="209" t="str">
        <f t="array" ref="D4">_xlfn.XLOOKUP(J4,'2NDSORTEDL'!AA1:AA112,'2NDSORTEDL'!AB1:AB112,"",0,1)</f>
        <v>OFFICE OF DY.CRE, T-CAP, PROJECT BLDG, BKC ZONE-1</v>
      </c>
      <c r="I4" s="362" t="s">
        <v>7526</v>
      </c>
      <c r="J4" s="211">
        <v>19.0</v>
      </c>
      <c r="N4" s="9" t="s">
        <v>7333</v>
      </c>
    </row>
    <row r="5">
      <c r="A5" s="7"/>
      <c r="B5" s="209" t="s">
        <v>7334</v>
      </c>
      <c r="C5" s="209" t="s">
        <v>7155</v>
      </c>
      <c r="D5" s="209" t="s">
        <v>7483</v>
      </c>
      <c r="E5" s="202"/>
      <c r="F5" s="212"/>
      <c r="G5" s="12"/>
      <c r="H5" s="12"/>
      <c r="I5" s="213"/>
      <c r="J5" s="168" t="s">
        <v>7336</v>
      </c>
      <c r="N5" s="1"/>
    </row>
    <row r="6">
      <c r="F6" s="49"/>
      <c r="G6" s="1"/>
      <c r="H6" s="1"/>
      <c r="I6" s="203"/>
      <c r="J6" s="1"/>
      <c r="N6" s="1"/>
    </row>
    <row r="7">
      <c r="A7" s="214"/>
      <c r="B7" s="215" t="s">
        <v>7527</v>
      </c>
      <c r="C7" s="216" t="s">
        <v>7338</v>
      </c>
      <c r="D7" s="164"/>
      <c r="E7" s="217" t="s">
        <v>7339</v>
      </c>
      <c r="F7" s="218" t="s">
        <v>7340</v>
      </c>
      <c r="G7" s="217" t="s">
        <v>7341</v>
      </c>
      <c r="H7" s="217" t="s">
        <v>7342</v>
      </c>
      <c r="I7" s="219" t="s">
        <v>7343</v>
      </c>
      <c r="J7" s="217" t="s">
        <v>7344</v>
      </c>
      <c r="K7" s="1"/>
      <c r="L7" s="1"/>
      <c r="M7" s="1"/>
      <c r="N7" s="220"/>
      <c r="O7" s="1"/>
      <c r="P7" s="1"/>
      <c r="Q7" s="1"/>
      <c r="R7" s="1"/>
      <c r="S7" s="1"/>
      <c r="T7" s="1"/>
      <c r="U7" s="1"/>
      <c r="V7" s="1"/>
      <c r="W7" s="1"/>
      <c r="X7" s="1"/>
      <c r="Y7" s="1"/>
      <c r="Z7" s="1"/>
      <c r="AA7" s="1"/>
      <c r="AB7" s="1"/>
      <c r="AC7" s="1"/>
      <c r="AD7" s="1"/>
      <c r="AE7" s="1"/>
      <c r="AF7" s="1"/>
      <c r="AG7" s="1"/>
      <c r="AH7" s="1"/>
      <c r="AI7" s="1"/>
      <c r="AJ7" s="1"/>
      <c r="AK7" s="1"/>
      <c r="AL7" s="1"/>
      <c r="AM7" s="1"/>
      <c r="AN7" s="1"/>
      <c r="AO7" s="1"/>
      <c r="AP7" s="1"/>
      <c r="AQ7" s="1"/>
    </row>
    <row r="8">
      <c r="B8" s="221">
        <f t="shared" ref="B8:B40" si="2">ROW()-7</f>
        <v>1</v>
      </c>
      <c r="C8" s="363" t="s">
        <v>112</v>
      </c>
      <c r="D8" s="164"/>
      <c r="E8" s="223" t="str">
        <f t="array" ref="E8">_xlfn.XLOOKUP(C8,'2NDSORTEDL'!$B$2:$B$150,'2NDSORTEDL'!$C$2:$C$150,"",0,1)</f>
        <v>NSAID</v>
      </c>
      <c r="F8" s="224">
        <f t="array" ref="F8">_xlfn.XLOOKUP($C8,'2NDSORTEDL'!$B$2:$B$160,'2NDSORTEDL'!$Y$2:$Y$160,"",0,1)</f>
        <v>46905</v>
      </c>
      <c r="G8" s="208" t="s">
        <v>7345</v>
      </c>
      <c r="H8" s="208">
        <v>1.0</v>
      </c>
      <c r="I8" s="371">
        <v>46277.0</v>
      </c>
      <c r="J8" s="226" t="str">
        <f t="shared" ref="J8:J37" si="3">IF(SUMIFS($N8:$AM8,$N$2:$AM$2,$I8,$N$1:$AM$1,$J$4)&gt;=H8,"REPLACED",IF(SUMIFS($N8:$AM8,$N$2:$AM$2,$I8,$N$1:$AM$1,$J$4)=0,"","N.A."))</f>
        <v>REPLACED</v>
      </c>
      <c r="N8" s="223"/>
      <c r="O8" s="227">
        <v>1.0</v>
      </c>
      <c r="P8" s="227"/>
      <c r="Q8" s="223"/>
      <c r="R8" s="223"/>
      <c r="S8" s="223"/>
      <c r="T8" s="227"/>
      <c r="U8" s="223"/>
      <c r="V8" s="223"/>
      <c r="W8" s="223"/>
      <c r="X8" s="223"/>
      <c r="Y8" s="223"/>
      <c r="Z8" s="223"/>
      <c r="AA8" s="223"/>
      <c r="AB8" s="223"/>
      <c r="AC8" s="223"/>
      <c r="AD8" s="223"/>
      <c r="AE8" s="223"/>
      <c r="AF8" s="223"/>
      <c r="AG8" s="223"/>
      <c r="AH8" s="223"/>
      <c r="AI8" s="223"/>
      <c r="AJ8" s="223"/>
      <c r="AK8" s="223"/>
      <c r="AL8" s="223"/>
      <c r="AM8" s="223"/>
      <c r="AN8" s="223"/>
      <c r="AO8" s="223">
        <f t="shared" ref="AO8:AO37" si="4">SUM(N8:AM8)</f>
        <v>1</v>
      </c>
    </row>
    <row r="9">
      <c r="B9" s="221">
        <f t="shared" si="2"/>
        <v>2</v>
      </c>
      <c r="C9" s="363" t="s">
        <v>7346</v>
      </c>
      <c r="D9" s="164"/>
      <c r="E9" s="223" t="str">
        <f t="array" ref="E9">_xlfn.XLOOKUP(C9,'2NDSORTEDL'!$B$2:$B$150,'2NDSORTEDL'!$C$2:$C$150,"",0,1)</f>
        <v/>
      </c>
      <c r="F9" s="224" t="str">
        <f t="array" ref="F9">_xlfn.XLOOKUP($C9,'2NDSORTEDL'!$B$2:$B$160,'2NDSORTEDL'!$Y$2:$Y$160,"",0,1)</f>
        <v/>
      </c>
      <c r="G9" s="208" t="s">
        <v>7345</v>
      </c>
      <c r="H9" s="208">
        <v>1.0</v>
      </c>
      <c r="I9" s="229">
        <f t="shared" ref="I9:I39" si="5">I8</f>
        <v>46277</v>
      </c>
      <c r="J9" s="226" t="str">
        <f t="shared" si="3"/>
        <v/>
      </c>
      <c r="K9" s="7" t="s">
        <v>7336</v>
      </c>
      <c r="N9" s="368"/>
      <c r="O9" s="223"/>
      <c r="P9" s="227"/>
      <c r="Q9" s="228"/>
      <c r="R9" s="223"/>
      <c r="S9" s="227"/>
      <c r="T9" s="223"/>
      <c r="U9" s="223"/>
      <c r="V9" s="223"/>
      <c r="W9" s="223"/>
      <c r="X9" s="223"/>
      <c r="Y9" s="223"/>
      <c r="Z9" s="223"/>
      <c r="AA9" s="223"/>
      <c r="AB9" s="223"/>
      <c r="AC9" s="223"/>
      <c r="AD9" s="223"/>
      <c r="AE9" s="223"/>
      <c r="AF9" s="223"/>
      <c r="AG9" s="223"/>
      <c r="AH9" s="223"/>
      <c r="AI9" s="223"/>
      <c r="AJ9" s="223"/>
      <c r="AK9" s="223"/>
      <c r="AL9" s="223"/>
      <c r="AM9" s="223"/>
      <c r="AN9" s="223"/>
      <c r="AO9" s="223">
        <f t="shared" si="4"/>
        <v>0</v>
      </c>
    </row>
    <row r="10">
      <c r="B10" s="221">
        <f t="shared" si="2"/>
        <v>3</v>
      </c>
      <c r="C10" s="363" t="s">
        <v>1006</v>
      </c>
      <c r="D10" s="164"/>
      <c r="E10" s="223" t="str">
        <f t="array" ref="E10">_xlfn.XLOOKUP(C10,'2NDSORTEDL'!$B$2:$B$150,'2NDSORTEDL'!$C$2:$C$150,"",0,1)</f>
        <v>NSAID</v>
      </c>
      <c r="F10" s="224">
        <f t="array" ref="F10">_xlfn.XLOOKUP($C10,'2NDSORTEDL'!$B$2:$B$160,'2NDSORTEDL'!$Y$2:$Y$160,"",0,1)</f>
        <v>46692</v>
      </c>
      <c r="G10" s="208" t="s">
        <v>7345</v>
      </c>
      <c r="H10" s="208">
        <v>20.0</v>
      </c>
      <c r="I10" s="229">
        <f t="shared" si="5"/>
        <v>46277</v>
      </c>
      <c r="J10" s="226" t="str">
        <f t="shared" si="3"/>
        <v/>
      </c>
      <c r="N10" s="368"/>
      <c r="O10" s="227"/>
      <c r="P10" s="223"/>
      <c r="Q10" s="228"/>
      <c r="R10" s="223"/>
      <c r="S10" s="227"/>
      <c r="T10" s="223"/>
      <c r="U10" s="223"/>
      <c r="V10" s="223"/>
      <c r="W10" s="223"/>
      <c r="X10" s="223"/>
      <c r="Y10" s="223"/>
      <c r="Z10" s="223"/>
      <c r="AA10" s="223"/>
      <c r="AB10" s="223"/>
      <c r="AC10" s="223"/>
      <c r="AD10" s="223"/>
      <c r="AE10" s="223"/>
      <c r="AF10" s="223"/>
      <c r="AG10" s="223"/>
      <c r="AH10" s="223"/>
      <c r="AI10" s="223"/>
      <c r="AJ10" s="223"/>
      <c r="AK10" s="223"/>
      <c r="AL10" s="223"/>
      <c r="AM10" s="223"/>
      <c r="AN10" s="223"/>
      <c r="AO10" s="223">
        <f t="shared" si="4"/>
        <v>0</v>
      </c>
    </row>
    <row r="11">
      <c r="B11" s="221">
        <f t="shared" si="2"/>
        <v>4</v>
      </c>
      <c r="C11" s="363" t="s">
        <v>1126</v>
      </c>
      <c r="D11" s="164"/>
      <c r="E11" s="223" t="str">
        <f t="array" ref="E11">_xlfn.XLOOKUP(C11,'2NDSORTEDL'!$B$2:$B$150,'2NDSORTEDL'!$C$2:$C$150,"",0,1)</f>
        <v>ANTI_BACTERIAL</v>
      </c>
      <c r="F11" s="224">
        <f t="array" ref="F11">_xlfn.XLOOKUP($C11,'2NDSORTEDL'!$B$2:$B$160,'2NDSORTEDL'!$Y$2:$Y$160,"",0,1)</f>
        <v>46784</v>
      </c>
      <c r="G11" s="208" t="s">
        <v>7345</v>
      </c>
      <c r="H11" s="208">
        <v>1.0</v>
      </c>
      <c r="I11" s="229">
        <f t="shared" si="5"/>
        <v>46277</v>
      </c>
      <c r="J11" s="226" t="str">
        <f t="shared" si="3"/>
        <v/>
      </c>
      <c r="N11" s="208"/>
      <c r="O11" s="227"/>
      <c r="P11" s="223"/>
      <c r="Q11" s="227"/>
      <c r="R11" s="227"/>
      <c r="S11" s="223"/>
      <c r="T11" s="223"/>
      <c r="U11" s="223"/>
      <c r="V11" s="223"/>
      <c r="W11" s="223"/>
      <c r="X11" s="223"/>
      <c r="Y11" s="223"/>
      <c r="Z11" s="223"/>
      <c r="AA11" s="223"/>
      <c r="AB11" s="223"/>
      <c r="AC11" s="223"/>
      <c r="AD11" s="223"/>
      <c r="AE11" s="223"/>
      <c r="AF11" s="223"/>
      <c r="AG11" s="223"/>
      <c r="AH11" s="223"/>
      <c r="AI11" s="223"/>
      <c r="AJ11" s="223"/>
      <c r="AK11" s="223"/>
      <c r="AL11" s="223"/>
      <c r="AM11" s="223"/>
      <c r="AN11" s="223"/>
      <c r="AO11" s="223">
        <f t="shared" si="4"/>
        <v>0</v>
      </c>
    </row>
    <row r="12">
      <c r="B12" s="221">
        <f t="shared" si="2"/>
        <v>5</v>
      </c>
      <c r="C12" s="363" t="s">
        <v>5452</v>
      </c>
      <c r="D12" s="164"/>
      <c r="E12" s="223" t="str">
        <f t="array" ref="E12">_xlfn.XLOOKUP(C12,'2NDSORTEDL'!$B$2:$B$150,'2NDSORTEDL'!$C$2:$C$150,"",0,1)</f>
        <v/>
      </c>
      <c r="F12" s="224" t="str">
        <f t="array" ref="F12">_xlfn.XLOOKUP($C12,'2NDSORTEDL'!$B$2:$B$160,'2NDSORTEDL'!$Y$2:$Y$160,"",0,1)</f>
        <v/>
      </c>
      <c r="G12" s="208" t="s">
        <v>7345</v>
      </c>
      <c r="H12" s="208">
        <v>1.0</v>
      </c>
      <c r="I12" s="229">
        <f t="shared" si="5"/>
        <v>46277</v>
      </c>
      <c r="J12" s="226" t="str">
        <f t="shared" si="3"/>
        <v>REPLACED</v>
      </c>
      <c r="N12" s="230"/>
      <c r="O12" s="227">
        <v>1.0</v>
      </c>
      <c r="P12" s="223"/>
      <c r="Q12" s="223"/>
      <c r="R12" s="223"/>
      <c r="S12" s="227"/>
      <c r="T12" s="223"/>
      <c r="U12" s="223"/>
      <c r="V12" s="223"/>
      <c r="W12" s="223"/>
      <c r="X12" s="223"/>
      <c r="Y12" s="223"/>
      <c r="Z12" s="223"/>
      <c r="AA12" s="223"/>
      <c r="AB12" s="223"/>
      <c r="AC12" s="223"/>
      <c r="AD12" s="223"/>
      <c r="AE12" s="223"/>
      <c r="AF12" s="223"/>
      <c r="AG12" s="223"/>
      <c r="AH12" s="223"/>
      <c r="AI12" s="223"/>
      <c r="AJ12" s="223"/>
      <c r="AK12" s="223"/>
      <c r="AL12" s="223"/>
      <c r="AM12" s="223"/>
      <c r="AN12" s="223"/>
      <c r="AO12" s="223">
        <f t="shared" si="4"/>
        <v>1</v>
      </c>
    </row>
    <row r="13">
      <c r="B13" s="221">
        <f t="shared" si="2"/>
        <v>6</v>
      </c>
      <c r="C13" s="363" t="s">
        <v>1398</v>
      </c>
      <c r="D13" s="164"/>
      <c r="E13" s="223" t="str">
        <f t="array" ref="E13">_xlfn.XLOOKUP(C13,'2NDSORTEDL'!$B$2:$B$150,'2NDSORTEDL'!$C$2:$C$150,"",0,1)</f>
        <v>ANTI_SEPTIC</v>
      </c>
      <c r="F13" s="224">
        <f t="array" ref="F13">_xlfn.XLOOKUP($C13,'2NDSORTEDL'!$B$2:$B$160,'2NDSORTEDL'!$Y$2:$Y$160,"",0,1)</f>
        <v>46784</v>
      </c>
      <c r="G13" s="208" t="s">
        <v>7345</v>
      </c>
      <c r="H13" s="208">
        <v>1.0</v>
      </c>
      <c r="I13" s="229">
        <f t="shared" si="5"/>
        <v>46277</v>
      </c>
      <c r="J13" s="226" t="str">
        <f t="shared" si="3"/>
        <v/>
      </c>
      <c r="N13" s="230"/>
      <c r="O13" s="227"/>
      <c r="P13" s="227"/>
      <c r="Q13" s="227"/>
      <c r="R13" s="227"/>
      <c r="S13" s="223"/>
      <c r="T13" s="223"/>
      <c r="U13" s="223"/>
      <c r="V13" s="223"/>
      <c r="W13" s="223"/>
      <c r="X13" s="223"/>
      <c r="Y13" s="223"/>
      <c r="Z13" s="223"/>
      <c r="AA13" s="223"/>
      <c r="AB13" s="223"/>
      <c r="AC13" s="223"/>
      <c r="AD13" s="223"/>
      <c r="AE13" s="223"/>
      <c r="AF13" s="223"/>
      <c r="AG13" s="223"/>
      <c r="AH13" s="223"/>
      <c r="AI13" s="223"/>
      <c r="AJ13" s="223"/>
      <c r="AK13" s="223"/>
      <c r="AL13" s="223"/>
      <c r="AM13" s="223"/>
      <c r="AN13" s="223"/>
      <c r="AO13" s="223">
        <f t="shared" si="4"/>
        <v>0</v>
      </c>
    </row>
    <row r="14">
      <c r="B14" s="221">
        <f t="shared" si="2"/>
        <v>7</v>
      </c>
      <c r="C14" s="363" t="s">
        <v>1470</v>
      </c>
      <c r="D14" s="164"/>
      <c r="E14" s="223" t="str">
        <f t="array" ref="E14">_xlfn.XLOOKUP(C14,'2NDSORTEDL'!$B$2:$B$150,'2NDSORTEDL'!$C$2:$C$150,"",0,1)</f>
        <v>ANTI_SEPTIC</v>
      </c>
      <c r="F14" s="224">
        <f t="array" ref="F14">_xlfn.XLOOKUP($C14,'2NDSORTEDL'!$B$2:$B$160,'2NDSORTEDL'!$Y$2:$Y$160,"",0,1)</f>
        <v>46569</v>
      </c>
      <c r="G14" s="208" t="s">
        <v>7345</v>
      </c>
      <c r="H14" s="208">
        <v>1.0</v>
      </c>
      <c r="I14" s="229">
        <f t="shared" si="5"/>
        <v>46277</v>
      </c>
      <c r="J14" s="226" t="str">
        <f t="shared" si="3"/>
        <v>REPLACED</v>
      </c>
      <c r="N14" s="230"/>
      <c r="O14" s="227">
        <v>1.0</v>
      </c>
      <c r="P14" s="223"/>
      <c r="Q14" s="223"/>
      <c r="R14" s="223"/>
      <c r="S14" s="223"/>
      <c r="T14" s="223"/>
      <c r="U14" s="223"/>
      <c r="V14" s="223"/>
      <c r="W14" s="223"/>
      <c r="X14" s="223"/>
      <c r="Y14" s="223"/>
      <c r="Z14" s="223"/>
      <c r="AA14" s="223"/>
      <c r="AB14" s="223"/>
      <c r="AC14" s="223"/>
      <c r="AD14" s="223"/>
      <c r="AE14" s="223"/>
      <c r="AF14" s="223"/>
      <c r="AG14" s="223"/>
      <c r="AH14" s="223"/>
      <c r="AI14" s="223"/>
      <c r="AJ14" s="223"/>
      <c r="AK14" s="223"/>
      <c r="AL14" s="223"/>
      <c r="AM14" s="223"/>
      <c r="AN14" s="223"/>
      <c r="AO14" s="223">
        <f t="shared" si="4"/>
        <v>1</v>
      </c>
    </row>
    <row r="15">
      <c r="B15" s="221">
        <f t="shared" si="2"/>
        <v>8</v>
      </c>
      <c r="C15" s="363" t="s">
        <v>2543</v>
      </c>
      <c r="D15" s="164"/>
      <c r="E15" s="223" t="str">
        <f t="array" ref="E15">_xlfn.XLOOKUP(C15,'2NDSORTEDL'!$B$2:$B$150,'2NDSORTEDL'!$C$2:$C$150,"",0,1)</f>
        <v>COTTON</v>
      </c>
      <c r="F15" s="224">
        <f t="array" ref="F15">_xlfn.XLOOKUP($C15,'2NDSORTEDL'!$B$2:$B$160,'2NDSORTEDL'!$Y$2:$Y$160,"",0,1)</f>
        <v>46661</v>
      </c>
      <c r="G15" s="208" t="s">
        <v>7345</v>
      </c>
      <c r="H15" s="208">
        <v>1.0</v>
      </c>
      <c r="I15" s="229">
        <f t="shared" si="5"/>
        <v>46277</v>
      </c>
      <c r="J15" s="226" t="str">
        <f t="shared" si="3"/>
        <v/>
      </c>
      <c r="N15" s="230"/>
      <c r="O15" s="227"/>
      <c r="P15" s="223"/>
      <c r="Q15" s="223"/>
      <c r="R15" s="223"/>
      <c r="S15" s="223"/>
      <c r="T15" s="223"/>
      <c r="U15" s="223"/>
      <c r="V15" s="223"/>
      <c r="W15" s="223"/>
      <c r="X15" s="223"/>
      <c r="Y15" s="223"/>
      <c r="Z15" s="223"/>
      <c r="AA15" s="223"/>
      <c r="AB15" s="223"/>
      <c r="AC15" s="223"/>
      <c r="AD15" s="223"/>
      <c r="AE15" s="223"/>
      <c r="AF15" s="223"/>
      <c r="AG15" s="223"/>
      <c r="AH15" s="223"/>
      <c r="AI15" s="223"/>
      <c r="AJ15" s="223"/>
      <c r="AK15" s="223"/>
      <c r="AL15" s="223"/>
      <c r="AM15" s="223"/>
      <c r="AN15" s="223"/>
      <c r="AO15" s="223">
        <f t="shared" si="4"/>
        <v>0</v>
      </c>
    </row>
    <row r="16">
      <c r="B16" s="221">
        <f t="shared" si="2"/>
        <v>9</v>
      </c>
      <c r="C16" s="363" t="s">
        <v>1307</v>
      </c>
      <c r="D16" s="164"/>
      <c r="E16" s="223" t="str">
        <f t="array" ref="E16">_xlfn.XLOOKUP(C16,'2NDSORTEDL'!$B$2:$B$150,'2NDSORTEDL'!$C$2:$C$150,"",0,1)</f>
        <v/>
      </c>
      <c r="F16" s="224">
        <f t="array" ref="F16">_xlfn.XLOOKUP($C16,'2NDSORTEDL'!$B$2:$B$160,'2NDSORTEDL'!$Y$2:$Y$160,"",0,1)</f>
        <v>46419</v>
      </c>
      <c r="G16" s="208" t="s">
        <v>7345</v>
      </c>
      <c r="H16" s="208">
        <v>1.0</v>
      </c>
      <c r="I16" s="229">
        <f t="shared" si="5"/>
        <v>46277</v>
      </c>
      <c r="J16" s="226" t="str">
        <f t="shared" si="3"/>
        <v/>
      </c>
      <c r="N16" s="368"/>
      <c r="O16" s="223"/>
      <c r="P16" s="223"/>
      <c r="Q16" s="223"/>
      <c r="R16" s="223"/>
      <c r="S16" s="223"/>
      <c r="T16" s="223"/>
      <c r="U16" s="223"/>
      <c r="V16" s="223"/>
      <c r="W16" s="223"/>
      <c r="X16" s="223"/>
      <c r="Y16" s="223"/>
      <c r="Z16" s="223"/>
      <c r="AA16" s="223"/>
      <c r="AB16" s="223"/>
      <c r="AC16" s="223"/>
      <c r="AD16" s="223"/>
      <c r="AE16" s="223"/>
      <c r="AF16" s="223"/>
      <c r="AG16" s="223"/>
      <c r="AH16" s="223"/>
      <c r="AI16" s="223"/>
      <c r="AJ16" s="223"/>
      <c r="AK16" s="223"/>
      <c r="AL16" s="223"/>
      <c r="AM16" s="223"/>
      <c r="AN16" s="223"/>
      <c r="AO16" s="223">
        <f t="shared" si="4"/>
        <v>0</v>
      </c>
    </row>
    <row r="17">
      <c r="B17" s="221">
        <f t="shared" si="2"/>
        <v>10</v>
      </c>
      <c r="C17" s="363" t="s">
        <v>3748</v>
      </c>
      <c r="D17" s="164"/>
      <c r="E17" s="223" t="str">
        <f t="array" ref="E17">_xlfn.XLOOKUP(C17,'2NDSORTEDL'!$B$2:$B$150,'2NDSORTEDL'!$C$2:$C$150,"",0,1)</f>
        <v>DRESSING_PAD</v>
      </c>
      <c r="F17" s="224">
        <f t="array" ref="F17">_xlfn.XLOOKUP($C17,'2NDSORTEDL'!$B$2:$B$160,'2NDSORTEDL'!$Y$2:$Y$160,"",0,1)</f>
        <v>46935</v>
      </c>
      <c r="G17" s="208" t="s">
        <v>7345</v>
      </c>
      <c r="H17" s="208">
        <v>1.0</v>
      </c>
      <c r="I17" s="229">
        <f t="shared" si="5"/>
        <v>46277</v>
      </c>
      <c r="J17" s="226" t="str">
        <f t="shared" si="3"/>
        <v/>
      </c>
      <c r="N17" s="230"/>
      <c r="O17" s="227"/>
      <c r="P17" s="223"/>
      <c r="Q17" s="223"/>
      <c r="R17" s="223"/>
      <c r="S17" s="223"/>
      <c r="T17" s="223"/>
      <c r="U17" s="223"/>
      <c r="V17" s="223"/>
      <c r="W17" s="223"/>
      <c r="X17" s="223"/>
      <c r="Y17" s="223"/>
      <c r="Z17" s="223"/>
      <c r="AA17" s="223"/>
      <c r="AB17" s="223"/>
      <c r="AC17" s="223"/>
      <c r="AD17" s="223"/>
      <c r="AE17" s="223"/>
      <c r="AF17" s="223"/>
      <c r="AG17" s="223"/>
      <c r="AH17" s="223"/>
      <c r="AI17" s="223"/>
      <c r="AJ17" s="223"/>
      <c r="AK17" s="223"/>
      <c r="AL17" s="223"/>
      <c r="AM17" s="223"/>
      <c r="AN17" s="223"/>
      <c r="AO17" s="223">
        <f t="shared" si="4"/>
        <v>0</v>
      </c>
    </row>
    <row r="18">
      <c r="B18" s="221">
        <f t="shared" si="2"/>
        <v>11</v>
      </c>
      <c r="C18" s="363" t="s">
        <v>7347</v>
      </c>
      <c r="D18" s="164"/>
      <c r="E18" s="223" t="str">
        <f t="array" ref="E18">_xlfn.XLOOKUP(C18,'2NDSORTEDL'!$B$2:$B$150,'2NDSORTEDL'!$C$2:$C$150,"",0,1)</f>
        <v/>
      </c>
      <c r="F18" s="224" t="str">
        <f t="array" ref="F18">_xlfn.XLOOKUP($C18,'2NDSORTEDL'!$B$2:$B$160,'2NDSORTEDL'!$Y$2:$Y$160,"",0,1)</f>
        <v/>
      </c>
      <c r="G18" s="208" t="s">
        <v>7345</v>
      </c>
      <c r="H18" s="208">
        <v>2.0</v>
      </c>
      <c r="I18" s="229">
        <f t="shared" si="5"/>
        <v>46277</v>
      </c>
      <c r="J18" s="226" t="str">
        <f t="shared" si="3"/>
        <v/>
      </c>
      <c r="N18" s="230"/>
      <c r="O18" s="223"/>
      <c r="P18" s="223"/>
      <c r="Q18" s="223"/>
      <c r="R18" s="223"/>
      <c r="S18" s="223"/>
      <c r="T18" s="223"/>
      <c r="U18" s="223"/>
      <c r="V18" s="223"/>
      <c r="W18" s="223"/>
      <c r="X18" s="223"/>
      <c r="Y18" s="223"/>
      <c r="Z18" s="223"/>
      <c r="AA18" s="223"/>
      <c r="AB18" s="223"/>
      <c r="AC18" s="223"/>
      <c r="AD18" s="223"/>
      <c r="AE18" s="223"/>
      <c r="AF18" s="223"/>
      <c r="AG18" s="223"/>
      <c r="AH18" s="223"/>
      <c r="AI18" s="223"/>
      <c r="AJ18" s="223"/>
      <c r="AK18" s="223"/>
      <c r="AL18" s="223"/>
      <c r="AM18" s="223"/>
      <c r="AN18" s="223"/>
      <c r="AO18" s="223">
        <f t="shared" si="4"/>
        <v>0</v>
      </c>
    </row>
    <row r="19">
      <c r="B19" s="221">
        <f t="shared" si="2"/>
        <v>12</v>
      </c>
      <c r="C19" s="363" t="s">
        <v>3322</v>
      </c>
      <c r="D19" s="164"/>
      <c r="E19" s="223" t="str">
        <f t="array" ref="E19">_xlfn.XLOOKUP(C19,'2NDSORTEDL'!$B$2:$B$150,'2NDSORTEDL'!$C$2:$C$150,"",0,1)</f>
        <v>PLASTER_TAPE</v>
      </c>
      <c r="F19" s="224">
        <f t="array" ref="F19">_xlfn.XLOOKUP($C19,'2NDSORTEDL'!$B$2:$B$160,'2NDSORTEDL'!$Y$2:$Y$160,"",0,1)</f>
        <v>46692</v>
      </c>
      <c r="G19" s="208" t="s">
        <v>7345</v>
      </c>
      <c r="H19" s="208">
        <v>4.0</v>
      </c>
      <c r="I19" s="229">
        <f t="shared" si="5"/>
        <v>46277</v>
      </c>
      <c r="J19" s="226" t="str">
        <f t="shared" si="3"/>
        <v>REPLACED</v>
      </c>
      <c r="N19" s="208"/>
      <c r="O19" s="227">
        <v>4.0</v>
      </c>
      <c r="P19" s="223"/>
      <c r="Q19" s="227"/>
      <c r="R19" s="223"/>
      <c r="S19" s="227"/>
      <c r="T19" s="223"/>
      <c r="U19" s="223"/>
      <c r="V19" s="223"/>
      <c r="W19" s="223"/>
      <c r="X19" s="223"/>
      <c r="Y19" s="223"/>
      <c r="Z19" s="223"/>
      <c r="AA19" s="223"/>
      <c r="AB19" s="223"/>
      <c r="AC19" s="223"/>
      <c r="AD19" s="223"/>
      <c r="AE19" s="223"/>
      <c r="AF19" s="223"/>
      <c r="AG19" s="223"/>
      <c r="AH19" s="223"/>
      <c r="AI19" s="223"/>
      <c r="AJ19" s="223"/>
      <c r="AK19" s="223"/>
      <c r="AL19" s="223"/>
      <c r="AM19" s="223"/>
      <c r="AN19" s="223"/>
      <c r="AO19" s="223">
        <f t="shared" si="4"/>
        <v>4</v>
      </c>
    </row>
    <row r="20">
      <c r="B20" s="221">
        <f t="shared" si="2"/>
        <v>13</v>
      </c>
      <c r="C20" s="363" t="s">
        <v>3786</v>
      </c>
      <c r="D20" s="164"/>
      <c r="E20" s="223" t="str">
        <f t="array" ref="E20">_xlfn.XLOOKUP(C20,'2NDSORTEDL'!$B$2:$B$150,'2NDSORTEDL'!$C$2:$C$150,"",0,1)</f>
        <v>SWAB</v>
      </c>
      <c r="F20" s="224">
        <f t="array" ref="F20">_xlfn.XLOOKUP($C20,'2NDSORTEDL'!$B$2:$B$160,'2NDSORTEDL'!$Y$2:$Y$160,"",0,1)</f>
        <v>47209</v>
      </c>
      <c r="G20" s="208" t="s">
        <v>7345</v>
      </c>
      <c r="H20" s="208">
        <v>4.0</v>
      </c>
      <c r="I20" s="229">
        <f t="shared" si="5"/>
        <v>46277</v>
      </c>
      <c r="J20" s="226" t="str">
        <f t="shared" si="3"/>
        <v/>
      </c>
      <c r="N20" s="208"/>
      <c r="O20" s="227"/>
      <c r="P20" s="223"/>
      <c r="Q20" s="223"/>
      <c r="R20" s="223"/>
      <c r="S20" s="227"/>
      <c r="T20" s="227"/>
      <c r="U20" s="227"/>
      <c r="V20" s="223"/>
      <c r="W20" s="223"/>
      <c r="X20" s="223"/>
      <c r="Y20" s="223"/>
      <c r="Z20" s="223"/>
      <c r="AA20" s="223"/>
      <c r="AB20" s="223"/>
      <c r="AC20" s="223"/>
      <c r="AD20" s="223"/>
      <c r="AE20" s="223"/>
      <c r="AF20" s="223"/>
      <c r="AG20" s="223"/>
      <c r="AH20" s="223"/>
      <c r="AI20" s="223"/>
      <c r="AJ20" s="223"/>
      <c r="AK20" s="223"/>
      <c r="AL20" s="223"/>
      <c r="AM20" s="223"/>
      <c r="AN20" s="223"/>
      <c r="AO20" s="223">
        <f t="shared" si="4"/>
        <v>0</v>
      </c>
    </row>
    <row r="21">
      <c r="B21" s="221">
        <f t="shared" si="2"/>
        <v>14</v>
      </c>
      <c r="C21" s="363" t="s">
        <v>3418</v>
      </c>
      <c r="D21" s="164"/>
      <c r="E21" s="223" t="str">
        <f t="array" ref="E21">_xlfn.XLOOKUP(C21,'2NDSORTEDL'!$B$2:$B$150,'2NDSORTEDL'!$C$2:$C$150,"",0,1)</f>
        <v>BLADE</v>
      </c>
      <c r="F21" s="224">
        <f t="array" ref="F21">_xlfn.XLOOKUP($C21,'2NDSORTEDL'!$B$2:$B$160,'2NDSORTEDL'!$Y$2:$Y$160,"",0,1)</f>
        <v>47058</v>
      </c>
      <c r="G21" s="208" t="s">
        <v>7345</v>
      </c>
      <c r="H21" s="208">
        <v>1.0</v>
      </c>
      <c r="I21" s="229">
        <f t="shared" si="5"/>
        <v>46277</v>
      </c>
      <c r="J21" s="226" t="str">
        <f t="shared" si="3"/>
        <v/>
      </c>
      <c r="N21" s="368"/>
      <c r="O21" s="223"/>
      <c r="P21" s="223"/>
      <c r="Q21" s="228"/>
      <c r="R21" s="223"/>
      <c r="S21" s="223"/>
      <c r="T21" s="223"/>
      <c r="U21" s="223"/>
      <c r="V21" s="223"/>
      <c r="W21" s="223"/>
      <c r="X21" s="223"/>
      <c r="Y21" s="223"/>
      <c r="Z21" s="223"/>
      <c r="AA21" s="223"/>
      <c r="AB21" s="223"/>
      <c r="AC21" s="223"/>
      <c r="AD21" s="223"/>
      <c r="AE21" s="223"/>
      <c r="AF21" s="223"/>
      <c r="AG21" s="223"/>
      <c r="AH21" s="223"/>
      <c r="AI21" s="223"/>
      <c r="AJ21" s="223"/>
      <c r="AK21" s="223"/>
      <c r="AL21" s="223"/>
      <c r="AM21" s="223"/>
      <c r="AN21" s="223"/>
      <c r="AO21" s="223">
        <f t="shared" si="4"/>
        <v>0</v>
      </c>
    </row>
    <row r="22">
      <c r="B22" s="221">
        <f t="shared" si="2"/>
        <v>15</v>
      </c>
      <c r="C22" s="363" t="s">
        <v>2794</v>
      </c>
      <c r="D22" s="164"/>
      <c r="E22" s="223" t="str">
        <f t="array" ref="E22">_xlfn.XLOOKUP(C22,'2NDSORTEDL'!$B$2:$B$150,'2NDSORTEDL'!$C$2:$C$150,"",0,1)</f>
        <v>BANDAGE</v>
      </c>
      <c r="F22" s="224">
        <f t="array" ref="F22">_xlfn.XLOOKUP($C22,'2NDSORTEDL'!$B$2:$B$160,'2NDSORTEDL'!$Y$2:$Y$160,"",0,1)</f>
        <v>47088</v>
      </c>
      <c r="G22" s="208" t="s">
        <v>7345</v>
      </c>
      <c r="H22" s="208">
        <v>1.0</v>
      </c>
      <c r="I22" s="229">
        <f t="shared" si="5"/>
        <v>46277</v>
      </c>
      <c r="J22" s="226" t="str">
        <f t="shared" si="3"/>
        <v/>
      </c>
      <c r="N22" s="230"/>
      <c r="O22" s="227"/>
      <c r="P22" s="223"/>
      <c r="Q22" s="228"/>
      <c r="R22" s="223"/>
      <c r="S22" s="223"/>
      <c r="T22" s="223"/>
      <c r="U22" s="223"/>
      <c r="V22" s="223"/>
      <c r="W22" s="223"/>
      <c r="X22" s="223"/>
      <c r="Y22" s="223"/>
      <c r="Z22" s="223"/>
      <c r="AA22" s="223"/>
      <c r="AB22" s="223"/>
      <c r="AC22" s="223"/>
      <c r="AD22" s="223"/>
      <c r="AE22" s="223"/>
      <c r="AF22" s="223"/>
      <c r="AG22" s="223"/>
      <c r="AH22" s="223"/>
      <c r="AI22" s="223"/>
      <c r="AJ22" s="223"/>
      <c r="AK22" s="223"/>
      <c r="AL22" s="223"/>
      <c r="AM22" s="223"/>
      <c r="AN22" s="223"/>
      <c r="AO22" s="223">
        <f t="shared" si="4"/>
        <v>0</v>
      </c>
    </row>
    <row r="23">
      <c r="B23" s="221">
        <f t="shared" si="2"/>
        <v>16</v>
      </c>
      <c r="C23" s="363" t="s">
        <v>1947</v>
      </c>
      <c r="D23" s="164"/>
      <c r="E23" s="223" t="str">
        <f t="array" ref="E23">_xlfn.XLOOKUP(C23,'2NDSORTEDL'!$B$2:$B$150,'2NDSORTEDL'!$C$2:$C$150,"",0,1)</f>
        <v>ORS</v>
      </c>
      <c r="F23" s="224">
        <f t="array" ref="F23">_xlfn.XLOOKUP($C23,'2NDSORTEDL'!$B$2:$B$160,'2NDSORTEDL'!$Y$2:$Y$160,"",0,1)</f>
        <v>46813</v>
      </c>
      <c r="G23" s="208" t="s">
        <v>7345</v>
      </c>
      <c r="H23" s="208">
        <v>2.0</v>
      </c>
      <c r="I23" s="229">
        <f t="shared" si="5"/>
        <v>46277</v>
      </c>
      <c r="J23" s="226" t="str">
        <f t="shared" si="3"/>
        <v/>
      </c>
      <c r="N23" s="208"/>
      <c r="O23" s="227"/>
      <c r="P23" s="227"/>
      <c r="Q23" s="227"/>
      <c r="R23" s="223"/>
      <c r="S23" s="227"/>
      <c r="T23" s="227"/>
      <c r="U23" s="227"/>
      <c r="V23" s="223"/>
      <c r="W23" s="223"/>
      <c r="X23" s="223"/>
      <c r="Y23" s="223"/>
      <c r="Z23" s="223"/>
      <c r="AA23" s="223"/>
      <c r="AB23" s="223"/>
      <c r="AC23" s="223"/>
      <c r="AD23" s="223"/>
      <c r="AE23" s="223"/>
      <c r="AF23" s="223"/>
      <c r="AG23" s="223"/>
      <c r="AH23" s="223"/>
      <c r="AI23" s="223"/>
      <c r="AJ23" s="223"/>
      <c r="AK23" s="223"/>
      <c r="AL23" s="223"/>
      <c r="AM23" s="223"/>
      <c r="AN23" s="223"/>
      <c r="AO23" s="223">
        <f t="shared" si="4"/>
        <v>0</v>
      </c>
    </row>
    <row r="24">
      <c r="B24" s="221">
        <f t="shared" si="2"/>
        <v>17</v>
      </c>
      <c r="C24" s="363" t="s">
        <v>3150</v>
      </c>
      <c r="D24" s="164"/>
      <c r="E24" s="223" t="str">
        <f t="array" ref="E24">_xlfn.XLOOKUP(C24,'2NDSORTEDL'!$B$2:$B$150,'2NDSORTEDL'!$C$2:$C$150,"",0,1)</f>
        <v>BANDAGE</v>
      </c>
      <c r="F24" s="224">
        <f t="array" ref="F24">_xlfn.XLOOKUP($C24,'2NDSORTEDL'!$B$2:$B$160,'2NDSORTEDL'!$Y$2:$Y$160,"",0,1)</f>
        <v>46905</v>
      </c>
      <c r="G24" s="208" t="s">
        <v>7345</v>
      </c>
      <c r="H24" s="208">
        <v>1.0</v>
      </c>
      <c r="I24" s="229">
        <f t="shared" si="5"/>
        <v>46277</v>
      </c>
      <c r="J24" s="226" t="str">
        <f t="shared" si="3"/>
        <v>REPLACED</v>
      </c>
      <c r="N24" s="230"/>
      <c r="O24" s="227">
        <v>1.0</v>
      </c>
      <c r="P24" s="227"/>
      <c r="Q24" s="228"/>
      <c r="R24" s="223"/>
      <c r="S24" s="227"/>
      <c r="T24" s="227"/>
      <c r="U24" s="227"/>
      <c r="V24" s="223"/>
      <c r="W24" s="223"/>
      <c r="X24" s="223"/>
      <c r="Y24" s="223"/>
      <c r="Z24" s="223"/>
      <c r="AA24" s="223"/>
      <c r="AB24" s="223"/>
      <c r="AC24" s="223"/>
      <c r="AD24" s="223"/>
      <c r="AE24" s="223"/>
      <c r="AF24" s="223"/>
      <c r="AG24" s="223"/>
      <c r="AH24" s="223"/>
      <c r="AI24" s="223"/>
      <c r="AJ24" s="223"/>
      <c r="AK24" s="223"/>
      <c r="AL24" s="223"/>
      <c r="AM24" s="223"/>
      <c r="AN24" s="223"/>
      <c r="AO24" s="223">
        <f t="shared" si="4"/>
        <v>1</v>
      </c>
    </row>
    <row r="25">
      <c r="B25" s="221">
        <f t="shared" si="2"/>
        <v>18</v>
      </c>
      <c r="C25" s="363" t="s">
        <v>2039</v>
      </c>
      <c r="D25" s="164"/>
      <c r="E25" s="223" t="str">
        <f t="array" ref="E25">_xlfn.XLOOKUP(C25,'2NDSORTEDL'!$B$2:$B$150,'2NDSORTEDL'!$C$2:$C$150,"",0,1)</f>
        <v>TORNIQUET</v>
      </c>
      <c r="F25" s="224" t="str">
        <f t="array" ref="F25">_xlfn.XLOOKUP($C25,'2NDSORTEDL'!$B$2:$B$160,'2NDSORTEDL'!$Y$2:$Y$160,"",0,1)</f>
        <v>--</v>
      </c>
      <c r="G25" s="208" t="s">
        <v>7345</v>
      </c>
      <c r="H25" s="208">
        <v>1.0</v>
      </c>
      <c r="I25" s="229">
        <f t="shared" si="5"/>
        <v>46277</v>
      </c>
      <c r="J25" s="226" t="str">
        <f t="shared" si="3"/>
        <v/>
      </c>
      <c r="N25" s="230"/>
      <c r="O25" s="223"/>
      <c r="P25" s="223"/>
      <c r="Q25" s="228"/>
      <c r="R25" s="223"/>
      <c r="S25" s="223"/>
      <c r="T25" s="227"/>
      <c r="U25" s="227"/>
      <c r="V25" s="223"/>
      <c r="W25" s="223"/>
      <c r="X25" s="223"/>
      <c r="Y25" s="223"/>
      <c r="Z25" s="223"/>
      <c r="AA25" s="223"/>
      <c r="AB25" s="223"/>
      <c r="AC25" s="223"/>
      <c r="AD25" s="223"/>
      <c r="AE25" s="223"/>
      <c r="AF25" s="223"/>
      <c r="AG25" s="223"/>
      <c r="AH25" s="223"/>
      <c r="AI25" s="223"/>
      <c r="AJ25" s="223"/>
      <c r="AK25" s="223"/>
      <c r="AL25" s="223"/>
      <c r="AM25" s="223"/>
      <c r="AN25" s="223"/>
      <c r="AO25" s="223">
        <f t="shared" si="4"/>
        <v>0</v>
      </c>
    </row>
    <row r="26">
      <c r="B26" s="221">
        <f t="shared" si="2"/>
        <v>19</v>
      </c>
      <c r="C26" s="363" t="s">
        <v>2711</v>
      </c>
      <c r="D26" s="164"/>
      <c r="E26" s="223" t="str">
        <f t="array" ref="E26">_xlfn.XLOOKUP(C26,'2NDSORTEDL'!$B$2:$B$150,'2NDSORTEDL'!$C$2:$C$150,"",0,1)</f>
        <v>SYRINGE</v>
      </c>
      <c r="F26" s="224">
        <f t="array" ref="F26">_xlfn.XLOOKUP($C26,'2NDSORTEDL'!$B$2:$B$160,'2NDSORTEDL'!$Y$2:$Y$160,"",0,1)</f>
        <v>47574</v>
      </c>
      <c r="G26" s="208" t="s">
        <v>7345</v>
      </c>
      <c r="H26" s="208">
        <v>1.0</v>
      </c>
      <c r="I26" s="229">
        <f t="shared" si="5"/>
        <v>46277</v>
      </c>
      <c r="J26" s="226" t="str">
        <f t="shared" si="3"/>
        <v/>
      </c>
      <c r="N26" s="230"/>
      <c r="O26" s="223"/>
      <c r="P26" s="223"/>
      <c r="Q26" s="228"/>
      <c r="R26" s="223"/>
      <c r="S26" s="223"/>
      <c r="T26" s="223"/>
      <c r="U26" s="223"/>
      <c r="V26" s="223"/>
      <c r="W26" s="223"/>
      <c r="X26" s="223"/>
      <c r="Y26" s="223"/>
      <c r="Z26" s="223"/>
      <c r="AA26" s="223"/>
      <c r="AB26" s="223"/>
      <c r="AC26" s="223"/>
      <c r="AD26" s="223"/>
      <c r="AE26" s="223"/>
      <c r="AF26" s="223"/>
      <c r="AG26" s="223"/>
      <c r="AH26" s="223"/>
      <c r="AI26" s="223"/>
      <c r="AJ26" s="223"/>
      <c r="AK26" s="223"/>
      <c r="AL26" s="223"/>
      <c r="AM26" s="223"/>
      <c r="AN26" s="223"/>
      <c r="AO26" s="223">
        <f t="shared" si="4"/>
        <v>0</v>
      </c>
    </row>
    <row r="27">
      <c r="B27" s="221">
        <f t="shared" si="2"/>
        <v>20</v>
      </c>
      <c r="C27" s="363" t="s">
        <v>7348</v>
      </c>
      <c r="D27" s="164"/>
      <c r="E27" s="223" t="str">
        <f t="array" ref="E27">_xlfn.XLOOKUP(C27,'2NDSORTEDL'!$B$2:$B$150,'2NDSORTEDL'!$C$2:$C$150,"",0,1)</f>
        <v/>
      </c>
      <c r="F27" s="224" t="str">
        <f t="array" ref="F27">_xlfn.XLOOKUP($C27,'2NDSORTEDL'!$B$2:$B$160,'2NDSORTEDL'!$Y$2:$Y$160,"",0,1)</f>
        <v/>
      </c>
      <c r="G27" s="208" t="s">
        <v>7345</v>
      </c>
      <c r="H27" s="208">
        <v>1.0</v>
      </c>
      <c r="I27" s="229">
        <f t="shared" si="5"/>
        <v>46277</v>
      </c>
      <c r="J27" s="226" t="str">
        <f t="shared" si="3"/>
        <v/>
      </c>
      <c r="N27" s="230"/>
      <c r="O27" s="223"/>
      <c r="P27" s="223"/>
      <c r="Q27" s="223"/>
      <c r="R27" s="223"/>
      <c r="S27" s="223"/>
      <c r="T27" s="223"/>
      <c r="U27" s="223"/>
      <c r="V27" s="223"/>
      <c r="W27" s="223"/>
      <c r="X27" s="223"/>
      <c r="Y27" s="223"/>
      <c r="Z27" s="223"/>
      <c r="AA27" s="223"/>
      <c r="AB27" s="223"/>
      <c r="AC27" s="223"/>
      <c r="AD27" s="223"/>
      <c r="AE27" s="223"/>
      <c r="AF27" s="223"/>
      <c r="AG27" s="223"/>
      <c r="AH27" s="223"/>
      <c r="AI27" s="223"/>
      <c r="AJ27" s="223"/>
      <c r="AK27" s="223"/>
      <c r="AL27" s="223"/>
      <c r="AM27" s="223"/>
      <c r="AN27" s="223"/>
      <c r="AO27" s="223">
        <f t="shared" si="4"/>
        <v>0</v>
      </c>
    </row>
    <row r="28">
      <c r="B28" s="221">
        <f t="shared" si="2"/>
        <v>21</v>
      </c>
      <c r="C28" s="363" t="s">
        <v>3551</v>
      </c>
      <c r="D28" s="164"/>
      <c r="E28" s="223" t="str">
        <f t="array" ref="E28">_xlfn.XLOOKUP(C28,'2NDSORTEDL'!$B$2:$B$150,'2NDSORTEDL'!$C$2:$C$150,"",0,1)</f>
        <v>MANUAL</v>
      </c>
      <c r="F28" s="224" t="str">
        <f t="array" ref="F28">_xlfn.XLOOKUP($C28,'2NDSORTEDL'!$B$2:$B$160,'2NDSORTEDL'!$Y$2:$Y$160,"",0,1)</f>
        <v>--</v>
      </c>
      <c r="G28" s="208" t="s">
        <v>7345</v>
      </c>
      <c r="H28" s="208">
        <v>1.0</v>
      </c>
      <c r="I28" s="229">
        <f t="shared" si="5"/>
        <v>46277</v>
      </c>
      <c r="J28" s="226" t="str">
        <f t="shared" si="3"/>
        <v/>
      </c>
      <c r="N28" s="230"/>
      <c r="O28" s="223"/>
      <c r="P28" s="223"/>
      <c r="Q28" s="223"/>
      <c r="R28" s="223"/>
      <c r="S28" s="223"/>
      <c r="T28" s="227"/>
      <c r="U28" s="227"/>
      <c r="V28" s="223"/>
      <c r="W28" s="223"/>
      <c r="X28" s="223"/>
      <c r="Y28" s="223"/>
      <c r="Z28" s="223"/>
      <c r="AA28" s="223"/>
      <c r="AB28" s="223"/>
      <c r="AC28" s="223"/>
      <c r="AD28" s="223"/>
      <c r="AE28" s="223"/>
      <c r="AF28" s="223"/>
      <c r="AG28" s="223"/>
      <c r="AH28" s="223"/>
      <c r="AI28" s="223"/>
      <c r="AJ28" s="223"/>
      <c r="AK28" s="223"/>
      <c r="AL28" s="223"/>
      <c r="AM28" s="223"/>
      <c r="AN28" s="223"/>
      <c r="AO28" s="223">
        <f t="shared" si="4"/>
        <v>0</v>
      </c>
    </row>
    <row r="29">
      <c r="B29" s="221">
        <f t="shared" si="2"/>
        <v>22</v>
      </c>
      <c r="C29" s="363" t="s">
        <v>1861</v>
      </c>
      <c r="D29" s="164"/>
      <c r="E29" s="223" t="str">
        <f t="array" ref="E29">_xlfn.XLOOKUP(C29,'2NDSORTEDL'!$B$2:$B$150,'2NDSORTEDL'!$C$2:$C$150,"",0,1)</f>
        <v>EYE_LUBRICANT_DROPS</v>
      </c>
      <c r="F29" s="224">
        <f t="array" ref="F29">_xlfn.XLOOKUP($C29,'2NDSORTEDL'!$B$2:$B$160,'2NDSORTEDL'!$Y$2:$Y$160,"",0,1)</f>
        <v>46753</v>
      </c>
      <c r="G29" s="208" t="s">
        <v>7345</v>
      </c>
      <c r="H29" s="208">
        <v>1.0</v>
      </c>
      <c r="I29" s="229">
        <f t="shared" si="5"/>
        <v>46277</v>
      </c>
      <c r="J29" s="226" t="str">
        <f t="shared" si="3"/>
        <v/>
      </c>
      <c r="N29" s="208"/>
      <c r="O29" s="227"/>
      <c r="P29" s="223"/>
      <c r="Q29" s="223"/>
      <c r="R29" s="223"/>
      <c r="S29" s="223"/>
      <c r="T29" s="223"/>
      <c r="U29" s="223"/>
      <c r="V29" s="223"/>
      <c r="W29" s="223"/>
      <c r="X29" s="223"/>
      <c r="Y29" s="223"/>
      <c r="Z29" s="223"/>
      <c r="AA29" s="223"/>
      <c r="AB29" s="223"/>
      <c r="AC29" s="223"/>
      <c r="AD29" s="223"/>
      <c r="AE29" s="223"/>
      <c r="AF29" s="223"/>
      <c r="AG29" s="223"/>
      <c r="AH29" s="223"/>
      <c r="AI29" s="223"/>
      <c r="AJ29" s="223"/>
      <c r="AK29" s="223"/>
      <c r="AL29" s="223"/>
      <c r="AM29" s="223"/>
      <c r="AN29" s="223"/>
      <c r="AO29" s="223">
        <f t="shared" si="4"/>
        <v>0</v>
      </c>
    </row>
    <row r="30">
      <c r="B30" s="221">
        <f t="shared" si="2"/>
        <v>23</v>
      </c>
      <c r="C30" s="363" t="s">
        <v>3512</v>
      </c>
      <c r="D30" s="164"/>
      <c r="E30" s="223" t="str">
        <f t="array" ref="E30">_xlfn.XLOOKUP(C30,'2NDSORTEDL'!$B$2:$B$150,'2NDSORTEDL'!$C$2:$C$150,"",0,1)</f>
        <v>LIST</v>
      </c>
      <c r="F30" s="224" t="str">
        <f t="array" ref="F30">_xlfn.XLOOKUP($C30,'2NDSORTEDL'!$B$2:$B$160,'2NDSORTEDL'!$Y$2:$Y$160,"",0,1)</f>
        <v>--</v>
      </c>
      <c r="G30" s="208" t="s">
        <v>7345</v>
      </c>
      <c r="H30" s="208">
        <v>1.0</v>
      </c>
      <c r="I30" s="229">
        <f t="shared" si="5"/>
        <v>46277</v>
      </c>
      <c r="J30" s="226" t="str">
        <f t="shared" si="3"/>
        <v/>
      </c>
      <c r="N30" s="230"/>
      <c r="O30" s="223"/>
      <c r="P30" s="223"/>
      <c r="Q30" s="228"/>
      <c r="R30" s="223"/>
      <c r="S30" s="223"/>
      <c r="T30" s="227"/>
      <c r="U30" s="227"/>
      <c r="V30" s="223"/>
      <c r="W30" s="223"/>
      <c r="X30" s="223"/>
      <c r="Y30" s="223"/>
      <c r="Z30" s="223"/>
      <c r="AA30" s="223"/>
      <c r="AB30" s="223"/>
      <c r="AC30" s="223"/>
      <c r="AD30" s="223"/>
      <c r="AE30" s="223"/>
      <c r="AF30" s="223"/>
      <c r="AG30" s="223"/>
      <c r="AH30" s="223"/>
      <c r="AI30" s="223"/>
      <c r="AJ30" s="223"/>
      <c r="AK30" s="223"/>
      <c r="AL30" s="223"/>
      <c r="AM30" s="223"/>
      <c r="AN30" s="223"/>
      <c r="AO30" s="223">
        <f t="shared" si="4"/>
        <v>0</v>
      </c>
    </row>
    <row r="31">
      <c r="B31" s="221">
        <f t="shared" si="2"/>
        <v>24</v>
      </c>
      <c r="C31" s="363" t="s">
        <v>3094</v>
      </c>
      <c r="D31" s="164"/>
      <c r="E31" s="223" t="str">
        <f t="array" ref="E31">_xlfn.XLOOKUP(C31,'2NDSORTEDL'!$B$2:$B$150,'2NDSORTEDL'!$C$2:$C$150,"",0,1)</f>
        <v>PLASTER_TAPE</v>
      </c>
      <c r="F31" s="224" t="str">
        <f t="array" ref="F31">_xlfn.XLOOKUP($C31,'2NDSORTEDL'!$B$2:$B$160,'2NDSORTEDL'!$Y$2:$Y$160,"",0,1)</f>
        <v>--</v>
      </c>
      <c r="G31" s="208" t="s">
        <v>7345</v>
      </c>
      <c r="H31" s="208">
        <v>1.0</v>
      </c>
      <c r="I31" s="229">
        <f t="shared" si="5"/>
        <v>46277</v>
      </c>
      <c r="J31" s="226" t="str">
        <f t="shared" si="3"/>
        <v/>
      </c>
      <c r="N31" s="230"/>
      <c r="O31" s="227"/>
      <c r="P31" s="223"/>
      <c r="Q31" s="228"/>
      <c r="R31" s="223"/>
      <c r="S31" s="223"/>
      <c r="T31" s="223"/>
      <c r="U31" s="223"/>
      <c r="V31" s="223"/>
      <c r="W31" s="223"/>
      <c r="X31" s="223"/>
      <c r="Y31" s="223"/>
      <c r="Z31" s="223"/>
      <c r="AA31" s="223"/>
      <c r="AB31" s="223"/>
      <c r="AC31" s="223"/>
      <c r="AD31" s="223"/>
      <c r="AE31" s="223"/>
      <c r="AF31" s="223"/>
      <c r="AG31" s="223"/>
      <c r="AH31" s="223"/>
      <c r="AI31" s="223"/>
      <c r="AJ31" s="223"/>
      <c r="AK31" s="223"/>
      <c r="AL31" s="223"/>
      <c r="AM31" s="223"/>
      <c r="AN31" s="223"/>
      <c r="AO31" s="223">
        <f t="shared" si="4"/>
        <v>0</v>
      </c>
    </row>
    <row r="32">
      <c r="B32" s="221">
        <f t="shared" si="2"/>
        <v>25</v>
      </c>
      <c r="C32" s="363" t="s">
        <v>3820</v>
      </c>
      <c r="D32" s="164"/>
      <c r="E32" s="223" t="str">
        <f t="array" ref="E32">_xlfn.XLOOKUP(C32,'2NDSORTEDL'!$B$2:$B$150,'2NDSORTEDL'!$C$2:$C$150,"",0,1)</f>
        <v>MASK</v>
      </c>
      <c r="F32" s="224" t="str">
        <f t="array" ref="F32">_xlfn.XLOOKUP($C32,'2NDSORTEDL'!$B$2:$B$160,'2NDSORTEDL'!$Y$2:$Y$160,"",0,1)</f>
        <v>--</v>
      </c>
      <c r="G32" s="208" t="s">
        <v>7345</v>
      </c>
      <c r="H32" s="208">
        <v>1.0</v>
      </c>
      <c r="I32" s="229">
        <f t="shared" si="5"/>
        <v>46277</v>
      </c>
      <c r="J32" s="226" t="str">
        <f t="shared" si="3"/>
        <v/>
      </c>
      <c r="N32" s="230"/>
      <c r="O32" s="227"/>
      <c r="P32" s="227"/>
      <c r="Q32" s="228"/>
      <c r="R32" s="223"/>
      <c r="S32" s="223"/>
      <c r="T32" s="223"/>
      <c r="U32" s="223"/>
      <c r="V32" s="223"/>
      <c r="W32" s="223"/>
      <c r="X32" s="223"/>
      <c r="Y32" s="223"/>
      <c r="Z32" s="223"/>
      <c r="AA32" s="223"/>
      <c r="AB32" s="223"/>
      <c r="AC32" s="223"/>
      <c r="AD32" s="223"/>
      <c r="AE32" s="223"/>
      <c r="AF32" s="223"/>
      <c r="AG32" s="223"/>
      <c r="AH32" s="223"/>
      <c r="AI32" s="223"/>
      <c r="AJ32" s="223"/>
      <c r="AK32" s="223"/>
      <c r="AL32" s="223"/>
      <c r="AM32" s="223"/>
      <c r="AN32" s="223"/>
      <c r="AO32" s="223">
        <f t="shared" si="4"/>
        <v>0</v>
      </c>
    </row>
    <row r="33">
      <c r="B33" s="221">
        <f t="shared" si="2"/>
        <v>26</v>
      </c>
      <c r="C33" s="363" t="s">
        <v>2950</v>
      </c>
      <c r="D33" s="164"/>
      <c r="E33" s="223" t="str">
        <f t="array" ref="E33">_xlfn.XLOOKUP(C33,'2NDSORTEDL'!$B$2:$B$150,'2NDSORTEDL'!$C$2:$C$150,"",0,1)</f>
        <v>BANDAGE</v>
      </c>
      <c r="F33" s="224" t="str">
        <f t="array" ref="F33">_xlfn.XLOOKUP($C33,'2NDSORTEDL'!$B$2:$B$160,'2NDSORTEDL'!$Y$2:$Y$160,"",0,1)</f>
        <v>--</v>
      </c>
      <c r="G33" s="208" t="s">
        <v>7345</v>
      </c>
      <c r="H33" s="368">
        <v>2.0</v>
      </c>
      <c r="I33" s="229">
        <f t="shared" si="5"/>
        <v>46277</v>
      </c>
      <c r="J33" s="226" t="str">
        <f t="shared" si="3"/>
        <v/>
      </c>
      <c r="N33" s="230"/>
      <c r="O33" s="227"/>
      <c r="P33" s="223"/>
      <c r="Q33" s="223"/>
      <c r="R33" s="223"/>
      <c r="S33" s="227"/>
      <c r="T33" s="223"/>
      <c r="U33" s="223"/>
      <c r="V33" s="223"/>
      <c r="W33" s="223"/>
      <c r="X33" s="223"/>
      <c r="Y33" s="223"/>
      <c r="Z33" s="223"/>
      <c r="AA33" s="223"/>
      <c r="AB33" s="223"/>
      <c r="AC33" s="223"/>
      <c r="AD33" s="223"/>
      <c r="AE33" s="223"/>
      <c r="AF33" s="223"/>
      <c r="AG33" s="223"/>
      <c r="AH33" s="223"/>
      <c r="AI33" s="223"/>
      <c r="AJ33" s="223"/>
      <c r="AK33" s="223"/>
      <c r="AL33" s="223"/>
      <c r="AM33" s="223"/>
      <c r="AN33" s="223"/>
      <c r="AO33" s="223">
        <f t="shared" si="4"/>
        <v>0</v>
      </c>
    </row>
    <row r="34">
      <c r="B34" s="221">
        <f t="shared" si="2"/>
        <v>27</v>
      </c>
      <c r="C34" s="363" t="s">
        <v>3005</v>
      </c>
      <c r="D34" s="164"/>
      <c r="E34" s="223" t="str">
        <f t="array" ref="E34">_xlfn.XLOOKUP(C34,'2NDSORTEDL'!$B$2:$B$150,'2NDSORTEDL'!$C$2:$C$150,"",0,1)</f>
        <v>BANDAGE</v>
      </c>
      <c r="F34" s="224" t="str">
        <f t="array" ref="F34">_xlfn.XLOOKUP($C34,'2NDSORTEDL'!$B$2:$B$160,'2NDSORTEDL'!$Y$2:$Y$160,"",0,1)</f>
        <v>--</v>
      </c>
      <c r="G34" s="208" t="s">
        <v>7345</v>
      </c>
      <c r="H34" s="368">
        <v>2.0</v>
      </c>
      <c r="I34" s="229">
        <f t="shared" si="5"/>
        <v>46277</v>
      </c>
      <c r="J34" s="226" t="str">
        <f t="shared" si="3"/>
        <v/>
      </c>
      <c r="N34" s="230"/>
      <c r="O34" s="227"/>
      <c r="P34" s="223"/>
      <c r="Q34" s="223"/>
      <c r="R34" s="223"/>
      <c r="S34" s="227"/>
      <c r="T34" s="223"/>
      <c r="U34" s="223"/>
      <c r="V34" s="223"/>
      <c r="W34" s="223"/>
      <c r="X34" s="223"/>
      <c r="Y34" s="223"/>
      <c r="Z34" s="223"/>
      <c r="AA34" s="223"/>
      <c r="AB34" s="223"/>
      <c r="AC34" s="223"/>
      <c r="AD34" s="223"/>
      <c r="AE34" s="223"/>
      <c r="AF34" s="223"/>
      <c r="AG34" s="223"/>
      <c r="AH34" s="223"/>
      <c r="AI34" s="223"/>
      <c r="AJ34" s="223"/>
      <c r="AK34" s="223"/>
      <c r="AL34" s="223"/>
      <c r="AM34" s="223"/>
      <c r="AN34" s="223"/>
      <c r="AO34" s="223">
        <f t="shared" si="4"/>
        <v>0</v>
      </c>
    </row>
    <row r="35">
      <c r="B35" s="221">
        <f t="shared" si="2"/>
        <v>28</v>
      </c>
      <c r="C35" s="363" t="s">
        <v>3897</v>
      </c>
      <c r="D35" s="164"/>
      <c r="E35" s="223" t="str">
        <f t="array" ref="E35">_xlfn.XLOOKUP(C35,'2NDSORTEDL'!$B$2:$B$150,'2NDSORTEDL'!$C$2:$C$150,"",0,1)</f>
        <v>GLOVES</v>
      </c>
      <c r="F35" s="224" t="str">
        <f t="array" ref="F35">_xlfn.XLOOKUP($C35,'2NDSORTEDL'!$B$2:$B$160,'2NDSORTEDL'!$Y$2:$Y$160,"",0,1)</f>
        <v>--</v>
      </c>
      <c r="G35" s="208" t="s">
        <v>7345</v>
      </c>
      <c r="H35" s="208">
        <v>1.0</v>
      </c>
      <c r="I35" s="229">
        <f t="shared" si="5"/>
        <v>46277</v>
      </c>
      <c r="J35" s="226" t="str">
        <f t="shared" si="3"/>
        <v/>
      </c>
      <c r="N35" s="230"/>
      <c r="O35" s="223"/>
      <c r="P35" s="223"/>
      <c r="Q35" s="223"/>
      <c r="R35" s="223"/>
      <c r="S35" s="223"/>
      <c r="T35" s="223"/>
      <c r="U35" s="223"/>
      <c r="V35" s="223"/>
      <c r="W35" s="223"/>
      <c r="X35" s="223"/>
      <c r="Y35" s="223"/>
      <c r="Z35" s="223"/>
      <c r="AA35" s="223"/>
      <c r="AB35" s="223"/>
      <c r="AC35" s="223"/>
      <c r="AD35" s="223"/>
      <c r="AE35" s="223"/>
      <c r="AF35" s="223"/>
      <c r="AG35" s="223"/>
      <c r="AH35" s="223"/>
      <c r="AI35" s="223"/>
      <c r="AJ35" s="223"/>
      <c r="AK35" s="223"/>
      <c r="AL35" s="223"/>
      <c r="AM35" s="223"/>
      <c r="AN35" s="223"/>
      <c r="AO35" s="223">
        <f t="shared" si="4"/>
        <v>0</v>
      </c>
    </row>
    <row r="36">
      <c r="B36" s="221">
        <f t="shared" si="2"/>
        <v>29</v>
      </c>
      <c r="C36" s="363" t="s">
        <v>2125</v>
      </c>
      <c r="D36" s="164"/>
      <c r="E36" s="223" t="str">
        <f t="array" ref="E36">_xlfn.XLOOKUP(C36,'2NDSORTEDL'!$B$2:$B$150,'2NDSORTEDL'!$C$2:$C$150,"",0,1)</f>
        <v>WASH_CUP</v>
      </c>
      <c r="F36" s="224" t="str">
        <f t="array" ref="F36">_xlfn.XLOOKUP($C36,'2NDSORTEDL'!$B$2:$B$160,'2NDSORTEDL'!$Y$2:$Y$160,"",0,1)</f>
        <v>--</v>
      </c>
      <c r="G36" s="208" t="s">
        <v>7345</v>
      </c>
      <c r="H36" s="208">
        <v>1.0</v>
      </c>
      <c r="I36" s="229">
        <f t="shared" si="5"/>
        <v>46277</v>
      </c>
      <c r="J36" s="226" t="str">
        <f t="shared" si="3"/>
        <v/>
      </c>
      <c r="N36" s="230"/>
      <c r="O36" s="223"/>
      <c r="P36" s="223"/>
      <c r="Q36" s="223"/>
      <c r="R36" s="223"/>
      <c r="S36" s="223"/>
      <c r="T36" s="227"/>
      <c r="U36" s="227"/>
      <c r="V36" s="223"/>
      <c r="W36" s="223"/>
      <c r="X36" s="223"/>
      <c r="Y36" s="223"/>
      <c r="Z36" s="223"/>
      <c r="AA36" s="223"/>
      <c r="AB36" s="223"/>
      <c r="AC36" s="223"/>
      <c r="AD36" s="223"/>
      <c r="AE36" s="223"/>
      <c r="AF36" s="223"/>
      <c r="AG36" s="223"/>
      <c r="AH36" s="223"/>
      <c r="AI36" s="223"/>
      <c r="AJ36" s="223"/>
      <c r="AK36" s="223"/>
      <c r="AL36" s="223"/>
      <c r="AM36" s="223"/>
      <c r="AN36" s="223"/>
      <c r="AO36" s="223">
        <f t="shared" si="4"/>
        <v>0</v>
      </c>
    </row>
    <row r="37">
      <c r="B37" s="221">
        <f t="shared" si="2"/>
        <v>30</v>
      </c>
      <c r="C37" s="363" t="s">
        <v>3865</v>
      </c>
      <c r="D37" s="164"/>
      <c r="E37" s="223" t="str">
        <f t="array" ref="E37">_xlfn.XLOOKUP(C37,'2NDSORTEDL'!$B$2:$B$150,'2NDSORTEDL'!$C$2:$C$150,"",0,1)</f>
        <v>GLOVES</v>
      </c>
      <c r="F37" s="224">
        <f t="array" ref="F37">_xlfn.XLOOKUP($C37,'2NDSORTEDL'!$B$2:$B$160,'2NDSORTEDL'!$Y$2:$Y$160,"",0,1)</f>
        <v>47849</v>
      </c>
      <c r="G37" s="208" t="s">
        <v>7345</v>
      </c>
      <c r="H37" s="208">
        <v>1.0</v>
      </c>
      <c r="I37" s="229">
        <f t="shared" si="5"/>
        <v>46277</v>
      </c>
      <c r="J37" s="226" t="str">
        <f t="shared" si="3"/>
        <v/>
      </c>
      <c r="N37" s="230"/>
      <c r="O37" s="223"/>
      <c r="P37" s="223"/>
      <c r="Q37" s="228"/>
      <c r="R37" s="223"/>
      <c r="S37" s="223"/>
      <c r="T37" s="223"/>
      <c r="U37" s="223"/>
      <c r="V37" s="223"/>
      <c r="W37" s="223"/>
      <c r="X37" s="223"/>
      <c r="Y37" s="223"/>
      <c r="Z37" s="223"/>
      <c r="AA37" s="223"/>
      <c r="AB37" s="223"/>
      <c r="AC37" s="223"/>
      <c r="AD37" s="223"/>
      <c r="AE37" s="223"/>
      <c r="AF37" s="223"/>
      <c r="AG37" s="223"/>
      <c r="AH37" s="223"/>
      <c r="AI37" s="223"/>
      <c r="AJ37" s="223"/>
      <c r="AK37" s="223"/>
      <c r="AL37" s="223"/>
      <c r="AM37" s="223"/>
      <c r="AN37" s="223"/>
      <c r="AO37" s="223">
        <f t="shared" si="4"/>
        <v>0</v>
      </c>
    </row>
    <row r="38">
      <c r="B38" s="221">
        <f t="shared" si="2"/>
        <v>31</v>
      </c>
      <c r="C38" s="363" t="s">
        <v>3374</v>
      </c>
      <c r="D38" s="164"/>
      <c r="E38" s="223" t="str">
        <f t="array" ref="E38">_xlfn.XLOOKUP(C38,'2NDSORTEDL'!$B$2:$B$150,'2NDSORTEDL'!$C$2:$C$150,"",0,1)</f>
        <v>GAUZE_DRESSING</v>
      </c>
      <c r="F38" s="224">
        <f t="array" ref="F38">_xlfn.XLOOKUP($C38,'2NDSORTEDL'!$B$2:$B$160,'2NDSORTEDL'!$Y$2:$Y$160,"",0,1)</f>
        <v>47058</v>
      </c>
      <c r="G38" s="208" t="s">
        <v>7345</v>
      </c>
      <c r="H38" s="208">
        <v>1.0</v>
      </c>
      <c r="I38" s="229">
        <f t="shared" si="5"/>
        <v>46277</v>
      </c>
      <c r="J38" s="226"/>
      <c r="N38" s="368"/>
      <c r="O38" s="223"/>
      <c r="P38" s="223"/>
      <c r="Q38" s="228"/>
      <c r="R38" s="223"/>
      <c r="S38" s="223"/>
      <c r="T38" s="223"/>
      <c r="U38" s="223"/>
      <c r="V38" s="223"/>
      <c r="W38" s="223"/>
      <c r="X38" s="223"/>
      <c r="Y38" s="223"/>
      <c r="Z38" s="223"/>
      <c r="AA38" s="223"/>
      <c r="AB38" s="223"/>
      <c r="AC38" s="223"/>
      <c r="AD38" s="223"/>
      <c r="AE38" s="223"/>
      <c r="AF38" s="223"/>
      <c r="AG38" s="223"/>
      <c r="AH38" s="223"/>
      <c r="AI38" s="223"/>
      <c r="AJ38" s="223"/>
      <c r="AK38" s="223"/>
      <c r="AL38" s="223"/>
      <c r="AM38" s="223"/>
      <c r="AN38" s="223"/>
      <c r="AO38" s="223"/>
    </row>
    <row r="39">
      <c r="B39" s="221">
        <f t="shared" si="2"/>
        <v>32</v>
      </c>
      <c r="C39" s="363" t="s">
        <v>4582</v>
      </c>
      <c r="D39" s="164"/>
      <c r="E39" s="223" t="str">
        <f t="array" ref="E39">_xlfn.XLOOKUP(C39,'2NDSORTEDL'!$B$2:$B$150,'2NDSORTEDL'!$C$2:$C$150,"",0,1)</f>
        <v>APLICAPS</v>
      </c>
      <c r="F39" s="224">
        <f t="array" ref="F39">_xlfn.XLOOKUP($C39,'2NDSORTEDL'!$B$2:$B$160,'2NDSORTEDL'!$Y$2:$Y$160,"",0,1)</f>
        <v>46753</v>
      </c>
      <c r="G39" s="208" t="s">
        <v>7345</v>
      </c>
      <c r="H39" s="208">
        <v>2.0</v>
      </c>
      <c r="I39" s="229">
        <f t="shared" si="5"/>
        <v>46277</v>
      </c>
      <c r="J39" s="226"/>
      <c r="N39" s="368"/>
      <c r="O39" s="223"/>
      <c r="P39" s="223"/>
      <c r="Q39" s="228"/>
      <c r="R39" s="223"/>
      <c r="S39" s="223"/>
      <c r="T39" s="223"/>
      <c r="U39" s="223"/>
      <c r="V39" s="223"/>
      <c r="W39" s="223"/>
      <c r="X39" s="223"/>
      <c r="Y39" s="223"/>
      <c r="Z39" s="223"/>
      <c r="AA39" s="223"/>
      <c r="AB39" s="223"/>
      <c r="AC39" s="223"/>
      <c r="AD39" s="223"/>
      <c r="AE39" s="223"/>
      <c r="AF39" s="223"/>
      <c r="AG39" s="223"/>
      <c r="AH39" s="223"/>
      <c r="AI39" s="223"/>
      <c r="AJ39" s="223"/>
      <c r="AK39" s="223"/>
      <c r="AL39" s="223"/>
      <c r="AM39" s="223"/>
      <c r="AN39" s="223"/>
      <c r="AO39" s="223"/>
    </row>
    <row r="40">
      <c r="B40" s="221">
        <f t="shared" si="2"/>
        <v>33</v>
      </c>
      <c r="C40" s="363" t="s">
        <v>2318</v>
      </c>
      <c r="D40" s="164"/>
      <c r="E40" s="223" t="str">
        <f t="array" ref="E40">_xlfn.XLOOKUP(C40,'2NDSORTEDL'!$B$2:$B$150,'2NDSORTEDL'!$C$2:$C$150,"",0,1)</f>
        <v>SAFETY_PIN</v>
      </c>
      <c r="F40" s="224" t="str">
        <f t="array" ref="F40">_xlfn.XLOOKUP($C40,'2NDSORTEDL'!$B$2:$B$60,'2NDSORTEDL'!$Y$2:$Y$60,"",0,1)</f>
        <v>--</v>
      </c>
      <c r="G40" s="208" t="s">
        <v>7345</v>
      </c>
      <c r="H40" s="234">
        <v>4.0</v>
      </c>
      <c r="I40" s="229">
        <f>I37</f>
        <v>46277</v>
      </c>
      <c r="J40" s="226" t="str">
        <f>IF(SUMIFS($N40:$AM40,$N$2:$AM$2,$I40,$N$1:$AM$1,$J$4)&gt;=H40,"REPLACED",IF(SUMIFS($N40:$AM40,$N$2:$AM$2,$I40,$N$1:$AM$1,$J$4)=0,"","N.A."))</f>
        <v/>
      </c>
      <c r="N40" s="368"/>
      <c r="O40" s="223"/>
      <c r="P40" s="223"/>
      <c r="Q40" s="228"/>
      <c r="R40" s="223"/>
      <c r="S40" s="223"/>
      <c r="T40" s="223"/>
      <c r="U40" s="223"/>
      <c r="V40" s="223"/>
      <c r="W40" s="223"/>
      <c r="X40" s="223"/>
      <c r="Y40" s="223"/>
      <c r="Z40" s="223"/>
      <c r="AA40" s="223"/>
      <c r="AB40" s="223"/>
      <c r="AC40" s="223"/>
      <c r="AD40" s="223"/>
      <c r="AE40" s="223"/>
      <c r="AF40" s="223"/>
      <c r="AG40" s="223"/>
      <c r="AH40" s="223"/>
      <c r="AI40" s="223"/>
      <c r="AJ40" s="223"/>
      <c r="AK40" s="223"/>
      <c r="AL40" s="223"/>
      <c r="AM40" s="223"/>
      <c r="AN40" s="223"/>
      <c r="AO40" s="223">
        <f>SUM(N40:AM40)</f>
        <v>0</v>
      </c>
    </row>
    <row r="41">
      <c r="C41" s="370"/>
      <c r="E41" s="235" t="s">
        <v>7351</v>
      </c>
      <c r="N41" s="1"/>
    </row>
    <row r="42">
      <c r="F42" s="49"/>
      <c r="G42" s="1"/>
      <c r="H42" s="1"/>
      <c r="I42" s="203"/>
      <c r="J42" s="1"/>
      <c r="N42" s="1"/>
    </row>
    <row r="43">
      <c r="F43" s="49"/>
      <c r="G43" s="1"/>
      <c r="H43" s="1"/>
      <c r="I43" s="203"/>
      <c r="J43" s="1"/>
      <c r="N43" s="1"/>
    </row>
    <row r="44">
      <c r="F44" s="49"/>
      <c r="G44" s="1"/>
      <c r="H44" s="1"/>
      <c r="I44" s="9" t="s">
        <v>7352</v>
      </c>
      <c r="J44" s="1"/>
      <c r="N44" s="1"/>
    </row>
    <row r="45">
      <c r="F45" s="49"/>
      <c r="G45" s="1"/>
      <c r="H45" s="1"/>
      <c r="I45" s="9" t="s">
        <v>7353</v>
      </c>
      <c r="J45" s="1"/>
      <c r="N45" s="1"/>
    </row>
    <row r="46">
      <c r="F46" s="49"/>
      <c r="G46" s="1"/>
      <c r="H46" s="1"/>
      <c r="I46" s="203"/>
      <c r="J46" s="1"/>
      <c r="N46" s="1"/>
    </row>
    <row r="47">
      <c r="F47" s="49"/>
      <c r="G47" s="1"/>
      <c r="H47" s="1"/>
      <c r="I47" s="203" t="str">
        <f>"DATE :"&amp;TEXT(I8,"DD-MMM-YYYY")</f>
        <v>DATE :12-Sep-2026</v>
      </c>
      <c r="J47" s="1"/>
      <c r="N47" s="1"/>
    </row>
    <row r="48">
      <c r="F48" s="49"/>
      <c r="G48" s="1"/>
      <c r="H48" s="1"/>
      <c r="I48" s="203"/>
      <c r="J48" s="1"/>
      <c r="N48" s="1"/>
    </row>
    <row r="49">
      <c r="F49" s="49"/>
      <c r="G49" s="1"/>
      <c r="H49" s="1"/>
      <c r="I49" s="203"/>
      <c r="J49" s="1"/>
      <c r="N49" s="1"/>
    </row>
    <row r="50">
      <c r="F50" s="49"/>
      <c r="G50" s="1"/>
      <c r="H50" s="1"/>
      <c r="I50" s="203"/>
      <c r="J50" s="1"/>
      <c r="N50" s="1"/>
    </row>
    <row r="51">
      <c r="F51" s="49"/>
      <c r="G51" s="1"/>
      <c r="H51" s="1"/>
      <c r="I51" s="203"/>
      <c r="J51" s="1"/>
      <c r="N51" s="1"/>
    </row>
    <row r="52">
      <c r="F52" s="49"/>
      <c r="G52" s="1"/>
      <c r="H52" s="1"/>
      <c r="I52" s="203"/>
      <c r="J52" s="1"/>
      <c r="N52" s="1"/>
    </row>
    <row r="53">
      <c r="F53" s="49"/>
      <c r="G53" s="1"/>
      <c r="H53" s="1"/>
      <c r="I53" s="203"/>
      <c r="J53" s="1"/>
      <c r="N53" s="1"/>
    </row>
    <row r="54">
      <c r="F54" s="49"/>
      <c r="G54" s="1"/>
      <c r="H54" s="1"/>
      <c r="I54" s="203"/>
      <c r="J54" s="1"/>
      <c r="N54" s="1"/>
    </row>
    <row r="55">
      <c r="F55" s="49"/>
      <c r="G55" s="1"/>
      <c r="H55" s="1"/>
      <c r="I55" s="203"/>
      <c r="J55" s="1"/>
      <c r="N55" s="1"/>
    </row>
    <row r="56">
      <c r="F56" s="49"/>
      <c r="G56" s="1"/>
      <c r="H56" s="1"/>
      <c r="I56" s="203"/>
      <c r="J56" s="1"/>
      <c r="N56" s="1"/>
    </row>
    <row r="57">
      <c r="F57" s="49"/>
      <c r="G57" s="1"/>
      <c r="H57" s="1"/>
      <c r="I57" s="203"/>
      <c r="J57" s="1"/>
      <c r="N57" s="1"/>
    </row>
    <row r="58">
      <c r="F58" s="49"/>
      <c r="G58" s="1"/>
      <c r="H58" s="1"/>
      <c r="I58" s="203"/>
      <c r="J58" s="1"/>
      <c r="N58" s="1"/>
    </row>
    <row r="59">
      <c r="F59" s="49"/>
      <c r="G59" s="1"/>
      <c r="H59" s="1"/>
      <c r="I59" s="203"/>
      <c r="J59" s="1"/>
      <c r="N59" s="1"/>
    </row>
    <row r="60">
      <c r="F60" s="49"/>
      <c r="G60" s="1"/>
      <c r="H60" s="1"/>
      <c r="I60" s="203"/>
      <c r="J60" s="1"/>
      <c r="N60" s="1"/>
    </row>
    <row r="61">
      <c r="F61" s="49"/>
      <c r="G61" s="1"/>
      <c r="H61" s="1"/>
      <c r="I61" s="203"/>
      <c r="J61" s="1"/>
      <c r="N61" s="1"/>
    </row>
    <row r="62">
      <c r="F62" s="49"/>
      <c r="G62" s="1"/>
      <c r="H62" s="1"/>
      <c r="I62" s="203"/>
      <c r="J62" s="1"/>
      <c r="N62" s="1"/>
    </row>
    <row r="63">
      <c r="F63" s="49"/>
      <c r="G63" s="1"/>
      <c r="H63" s="1"/>
      <c r="I63" s="203"/>
      <c r="J63" s="1"/>
      <c r="N63" s="1"/>
    </row>
    <row r="64">
      <c r="F64" s="49"/>
      <c r="G64" s="1"/>
      <c r="H64" s="1"/>
      <c r="I64" s="203"/>
      <c r="J64" s="1"/>
      <c r="N64" s="1"/>
    </row>
    <row r="65">
      <c r="F65" s="49"/>
      <c r="G65" s="1"/>
      <c r="H65" s="1"/>
      <c r="I65" s="203"/>
      <c r="J65" s="1"/>
      <c r="N65" s="1"/>
    </row>
    <row r="66">
      <c r="F66" s="49"/>
      <c r="G66" s="1"/>
      <c r="H66" s="1"/>
      <c r="I66" s="203"/>
      <c r="J66" s="1"/>
      <c r="N66" s="1"/>
    </row>
    <row r="67">
      <c r="F67" s="49"/>
      <c r="G67" s="1"/>
      <c r="H67" s="1"/>
      <c r="I67" s="203"/>
      <c r="J67" s="1"/>
      <c r="N67" s="1"/>
    </row>
    <row r="68">
      <c r="F68" s="49"/>
      <c r="G68" s="1"/>
      <c r="H68" s="1"/>
      <c r="I68" s="203"/>
      <c r="J68" s="1"/>
      <c r="N68" s="1"/>
    </row>
    <row r="69">
      <c r="F69" s="49"/>
      <c r="G69" s="1"/>
      <c r="H69" s="1"/>
      <c r="I69" s="203"/>
      <c r="J69" s="1"/>
      <c r="N69" s="1"/>
    </row>
    <row r="70">
      <c r="F70" s="49"/>
      <c r="G70" s="1"/>
      <c r="H70" s="1"/>
      <c r="I70" s="203"/>
      <c r="J70" s="1"/>
      <c r="N70" s="1"/>
    </row>
    <row r="71">
      <c r="F71" s="49"/>
      <c r="G71" s="1"/>
      <c r="H71" s="1"/>
      <c r="I71" s="203"/>
      <c r="J71" s="1"/>
      <c r="N71" s="1"/>
    </row>
    <row r="72">
      <c r="F72" s="49"/>
      <c r="G72" s="1"/>
      <c r="H72" s="1"/>
      <c r="I72" s="203"/>
      <c r="J72" s="1"/>
      <c r="N72" s="1"/>
    </row>
    <row r="73">
      <c r="F73" s="49"/>
      <c r="G73" s="1"/>
      <c r="H73" s="1"/>
      <c r="I73" s="203"/>
      <c r="J73" s="1"/>
      <c r="N73" s="1"/>
    </row>
    <row r="74">
      <c r="F74" s="49"/>
      <c r="G74" s="1"/>
      <c r="H74" s="1"/>
      <c r="I74" s="203"/>
      <c r="J74" s="1"/>
      <c r="N74" s="1"/>
    </row>
    <row r="75">
      <c r="F75" s="49"/>
      <c r="G75" s="1"/>
      <c r="H75" s="1"/>
      <c r="I75" s="203"/>
      <c r="J75" s="1"/>
      <c r="N75" s="1"/>
    </row>
    <row r="76">
      <c r="F76" s="49"/>
      <c r="G76" s="1"/>
      <c r="H76" s="1"/>
      <c r="I76" s="203"/>
      <c r="J76" s="1"/>
      <c r="N76" s="1"/>
    </row>
    <row r="77">
      <c r="F77" s="49"/>
      <c r="G77" s="1"/>
      <c r="H77" s="1"/>
      <c r="I77" s="203"/>
      <c r="J77" s="1"/>
      <c r="N77" s="1"/>
    </row>
    <row r="78">
      <c r="F78" s="49"/>
      <c r="G78" s="1"/>
      <c r="H78" s="1"/>
      <c r="I78" s="203"/>
      <c r="J78" s="1"/>
      <c r="N78" s="1"/>
    </row>
    <row r="79">
      <c r="F79" s="49"/>
      <c r="G79" s="1"/>
      <c r="H79" s="1"/>
      <c r="I79" s="203"/>
      <c r="J79" s="1"/>
      <c r="N79" s="1"/>
    </row>
    <row r="80">
      <c r="F80" s="49"/>
      <c r="G80" s="1"/>
      <c r="H80" s="1"/>
      <c r="I80" s="203"/>
      <c r="J80" s="1"/>
      <c r="N80" s="1"/>
    </row>
    <row r="81">
      <c r="F81" s="49"/>
      <c r="G81" s="1"/>
      <c r="H81" s="1"/>
      <c r="I81" s="203"/>
      <c r="J81" s="1"/>
      <c r="N81" s="1"/>
    </row>
    <row r="82">
      <c r="F82" s="49"/>
      <c r="G82" s="1"/>
      <c r="H82" s="1"/>
      <c r="I82" s="203"/>
      <c r="J82" s="1"/>
      <c r="N82" s="1"/>
    </row>
    <row r="83">
      <c r="F83" s="49"/>
      <c r="G83" s="1"/>
      <c r="H83" s="1"/>
      <c r="I83" s="203"/>
      <c r="J83" s="1"/>
      <c r="N83" s="1"/>
    </row>
    <row r="84">
      <c r="F84" s="49"/>
      <c r="G84" s="1"/>
      <c r="H84" s="1"/>
      <c r="I84" s="203"/>
      <c r="J84" s="1"/>
      <c r="N84" s="1"/>
    </row>
    <row r="85">
      <c r="F85" s="49"/>
      <c r="G85" s="1"/>
      <c r="H85" s="1"/>
      <c r="I85" s="203"/>
      <c r="J85" s="1"/>
      <c r="N85" s="1"/>
    </row>
    <row r="86">
      <c r="F86" s="49"/>
      <c r="G86" s="1"/>
      <c r="H86" s="1"/>
      <c r="I86" s="203"/>
      <c r="J86" s="1"/>
      <c r="N86" s="1"/>
    </row>
    <row r="87">
      <c r="F87" s="49"/>
      <c r="G87" s="1"/>
      <c r="H87" s="1"/>
      <c r="I87" s="203"/>
      <c r="J87" s="1"/>
      <c r="N87" s="1"/>
    </row>
    <row r="88">
      <c r="F88" s="49"/>
      <c r="G88" s="1"/>
      <c r="H88" s="1"/>
      <c r="I88" s="203"/>
      <c r="J88" s="1"/>
      <c r="N88" s="1"/>
    </row>
    <row r="89">
      <c r="F89" s="49"/>
      <c r="G89" s="1"/>
      <c r="H89" s="1"/>
      <c r="I89" s="203"/>
      <c r="J89" s="1"/>
      <c r="N89" s="1"/>
    </row>
    <row r="90">
      <c r="F90" s="49"/>
      <c r="G90" s="1"/>
      <c r="H90" s="1"/>
      <c r="I90" s="203"/>
      <c r="J90" s="1"/>
      <c r="N90" s="1"/>
    </row>
    <row r="91">
      <c r="F91" s="49"/>
      <c r="G91" s="1"/>
      <c r="H91" s="1"/>
      <c r="I91" s="203"/>
      <c r="J91" s="1"/>
      <c r="N91" s="1"/>
    </row>
    <row r="92">
      <c r="F92" s="49"/>
      <c r="G92" s="1"/>
      <c r="H92" s="1"/>
      <c r="I92" s="203"/>
      <c r="J92" s="1"/>
      <c r="N92" s="1"/>
    </row>
    <row r="93">
      <c r="F93" s="49"/>
      <c r="G93" s="1"/>
      <c r="H93" s="1"/>
      <c r="I93" s="203"/>
      <c r="J93" s="1"/>
      <c r="N93" s="1"/>
    </row>
    <row r="94">
      <c r="F94" s="49"/>
      <c r="G94" s="1"/>
      <c r="H94" s="1"/>
      <c r="I94" s="203"/>
      <c r="J94" s="1"/>
      <c r="N94" s="1"/>
    </row>
    <row r="95">
      <c r="F95" s="49"/>
      <c r="G95" s="1"/>
      <c r="H95" s="1"/>
      <c r="I95" s="203"/>
      <c r="J95" s="1"/>
      <c r="N95" s="1"/>
    </row>
    <row r="96">
      <c r="F96" s="49"/>
      <c r="G96" s="1"/>
      <c r="H96" s="1"/>
      <c r="I96" s="203"/>
      <c r="J96" s="1"/>
      <c r="N96" s="1"/>
    </row>
    <row r="97">
      <c r="F97" s="49"/>
      <c r="G97" s="1"/>
      <c r="H97" s="1"/>
      <c r="I97" s="203"/>
      <c r="J97" s="1"/>
      <c r="N97" s="1"/>
    </row>
    <row r="98">
      <c r="F98" s="49"/>
      <c r="G98" s="1"/>
      <c r="H98" s="1"/>
      <c r="I98" s="203"/>
      <c r="J98" s="1"/>
      <c r="N98" s="1"/>
    </row>
    <row r="99">
      <c r="F99" s="49"/>
      <c r="G99" s="1"/>
      <c r="H99" s="1"/>
      <c r="I99" s="203"/>
      <c r="J99" s="1"/>
      <c r="N99" s="1"/>
    </row>
    <row r="100">
      <c r="F100" s="49"/>
      <c r="G100" s="1"/>
      <c r="H100" s="1"/>
      <c r="I100" s="203"/>
      <c r="J100" s="1"/>
      <c r="N100" s="1"/>
    </row>
    <row r="101">
      <c r="F101" s="49"/>
      <c r="G101" s="1"/>
      <c r="H101" s="1"/>
      <c r="I101" s="203"/>
      <c r="J101" s="1"/>
      <c r="N101" s="1"/>
    </row>
    <row r="102">
      <c r="F102" s="49"/>
      <c r="G102" s="1"/>
      <c r="H102" s="1"/>
      <c r="I102" s="203"/>
      <c r="J102" s="1"/>
      <c r="N102" s="1"/>
    </row>
    <row r="103">
      <c r="F103" s="49"/>
      <c r="G103" s="1"/>
      <c r="H103" s="1"/>
      <c r="I103" s="203"/>
      <c r="J103" s="1"/>
      <c r="N103" s="1"/>
    </row>
    <row r="104">
      <c r="F104" s="49"/>
      <c r="G104" s="1"/>
      <c r="H104" s="1"/>
      <c r="I104" s="203"/>
      <c r="J104" s="1"/>
      <c r="N104" s="1"/>
    </row>
    <row r="105">
      <c r="F105" s="49"/>
      <c r="G105" s="1"/>
      <c r="H105" s="1"/>
      <c r="I105" s="203"/>
      <c r="J105" s="1"/>
      <c r="N105" s="1"/>
    </row>
    <row r="106">
      <c r="F106" s="49"/>
      <c r="G106" s="1"/>
      <c r="H106" s="1"/>
      <c r="I106" s="203"/>
      <c r="J106" s="1"/>
      <c r="N106" s="1"/>
    </row>
    <row r="107">
      <c r="F107" s="49"/>
      <c r="G107" s="1"/>
      <c r="H107" s="1"/>
      <c r="I107" s="203"/>
      <c r="J107" s="1"/>
      <c r="N107" s="1"/>
    </row>
    <row r="108">
      <c r="F108" s="49"/>
      <c r="G108" s="1"/>
      <c r="H108" s="1"/>
      <c r="I108" s="203"/>
      <c r="J108" s="1"/>
      <c r="N108" s="1"/>
    </row>
    <row r="109">
      <c r="F109" s="49"/>
      <c r="G109" s="1"/>
      <c r="H109" s="1"/>
      <c r="I109" s="203"/>
      <c r="J109" s="1"/>
      <c r="N109" s="1"/>
    </row>
    <row r="110">
      <c r="F110" s="49"/>
      <c r="G110" s="1"/>
      <c r="H110" s="1"/>
      <c r="I110" s="203"/>
      <c r="J110" s="1"/>
      <c r="N110" s="1"/>
    </row>
    <row r="111">
      <c r="F111" s="49"/>
      <c r="G111" s="1"/>
      <c r="H111" s="1"/>
      <c r="I111" s="203"/>
      <c r="J111" s="1"/>
      <c r="N111" s="1"/>
    </row>
    <row r="112">
      <c r="F112" s="49"/>
      <c r="G112" s="1"/>
      <c r="H112" s="1"/>
      <c r="I112" s="203"/>
      <c r="J112" s="1"/>
      <c r="N112" s="1"/>
    </row>
    <row r="113">
      <c r="F113" s="49"/>
      <c r="G113" s="1"/>
      <c r="H113" s="1"/>
      <c r="I113" s="203"/>
      <c r="J113" s="1"/>
      <c r="N113" s="1"/>
    </row>
    <row r="114">
      <c r="F114" s="49"/>
      <c r="G114" s="1"/>
      <c r="H114" s="1"/>
      <c r="I114" s="203"/>
      <c r="J114" s="1"/>
      <c r="N114" s="1"/>
    </row>
    <row r="115">
      <c r="F115" s="49"/>
      <c r="G115" s="1"/>
      <c r="H115" s="1"/>
      <c r="I115" s="203"/>
      <c r="J115" s="1"/>
      <c r="N115" s="1"/>
    </row>
    <row r="116">
      <c r="F116" s="49"/>
      <c r="G116" s="1"/>
      <c r="H116" s="1"/>
      <c r="I116" s="203"/>
      <c r="J116" s="1"/>
      <c r="N116" s="1"/>
    </row>
    <row r="117">
      <c r="F117" s="49"/>
      <c r="G117" s="1"/>
      <c r="H117" s="1"/>
      <c r="I117" s="203"/>
      <c r="J117" s="1"/>
      <c r="N117" s="1"/>
    </row>
    <row r="118">
      <c r="F118" s="49"/>
      <c r="G118" s="1"/>
      <c r="H118" s="1"/>
      <c r="I118" s="203"/>
      <c r="J118" s="1"/>
      <c r="N118" s="1"/>
    </row>
    <row r="119">
      <c r="F119" s="49"/>
      <c r="G119" s="1"/>
      <c r="H119" s="1"/>
      <c r="I119" s="203"/>
      <c r="J119" s="1"/>
      <c r="N119" s="1"/>
    </row>
    <row r="120">
      <c r="F120" s="49"/>
      <c r="G120" s="1"/>
      <c r="H120" s="1"/>
      <c r="I120" s="203"/>
      <c r="J120" s="1"/>
      <c r="N120" s="1"/>
    </row>
    <row r="121">
      <c r="F121" s="49"/>
      <c r="G121" s="1"/>
      <c r="H121" s="1"/>
      <c r="I121" s="203"/>
      <c r="J121" s="1"/>
      <c r="N121" s="1"/>
    </row>
    <row r="122">
      <c r="F122" s="49"/>
      <c r="G122" s="1"/>
      <c r="H122" s="1"/>
      <c r="I122" s="203"/>
      <c r="J122" s="1"/>
      <c r="N122" s="1"/>
    </row>
    <row r="123">
      <c r="F123" s="49"/>
      <c r="G123" s="1"/>
      <c r="H123" s="1"/>
      <c r="I123" s="203"/>
      <c r="J123" s="1"/>
      <c r="N123" s="1"/>
    </row>
    <row r="124">
      <c r="F124" s="49"/>
      <c r="G124" s="1"/>
      <c r="H124" s="1"/>
      <c r="I124" s="203"/>
      <c r="J124" s="1"/>
      <c r="N124" s="1"/>
    </row>
    <row r="125">
      <c r="F125" s="49"/>
      <c r="G125" s="1"/>
      <c r="H125" s="1"/>
      <c r="I125" s="203"/>
      <c r="J125" s="1"/>
      <c r="N125" s="1"/>
    </row>
    <row r="126">
      <c r="F126" s="49"/>
      <c r="G126" s="1"/>
      <c r="H126" s="1"/>
      <c r="I126" s="203"/>
      <c r="J126" s="1"/>
      <c r="N126" s="1"/>
    </row>
    <row r="127">
      <c r="F127" s="49"/>
      <c r="G127" s="1"/>
      <c r="H127" s="1"/>
      <c r="I127" s="203"/>
      <c r="J127" s="1"/>
      <c r="N127" s="1"/>
    </row>
    <row r="128">
      <c r="F128" s="49"/>
      <c r="G128" s="1"/>
      <c r="H128" s="1"/>
      <c r="I128" s="203"/>
      <c r="J128" s="1"/>
      <c r="N128" s="1"/>
    </row>
    <row r="129">
      <c r="F129" s="49"/>
      <c r="G129" s="1"/>
      <c r="H129" s="1"/>
      <c r="I129" s="203"/>
      <c r="J129" s="1"/>
      <c r="N129" s="1"/>
    </row>
    <row r="130">
      <c r="F130" s="49"/>
      <c r="G130" s="1"/>
      <c r="H130" s="1"/>
      <c r="I130" s="203"/>
      <c r="J130" s="1"/>
      <c r="N130" s="1"/>
    </row>
    <row r="131">
      <c r="F131" s="49"/>
      <c r="G131" s="1"/>
      <c r="H131" s="1"/>
      <c r="I131" s="203"/>
      <c r="J131" s="1"/>
      <c r="N131" s="1"/>
    </row>
    <row r="132">
      <c r="F132" s="49"/>
      <c r="G132" s="1"/>
      <c r="H132" s="1"/>
      <c r="I132" s="203"/>
      <c r="J132" s="1"/>
      <c r="N132" s="1"/>
    </row>
    <row r="133">
      <c r="F133" s="49"/>
      <c r="G133" s="1"/>
      <c r="H133" s="1"/>
      <c r="I133" s="203"/>
      <c r="J133" s="1"/>
      <c r="N133" s="1"/>
    </row>
    <row r="134">
      <c r="F134" s="49"/>
      <c r="G134" s="1"/>
      <c r="H134" s="1"/>
      <c r="I134" s="203"/>
      <c r="J134" s="1"/>
      <c r="N134" s="1"/>
    </row>
    <row r="135">
      <c r="F135" s="49"/>
      <c r="G135" s="1"/>
      <c r="H135" s="1"/>
      <c r="I135" s="203"/>
      <c r="J135" s="1"/>
      <c r="N135" s="1"/>
    </row>
    <row r="136">
      <c r="F136" s="49"/>
      <c r="G136" s="1"/>
      <c r="H136" s="1"/>
      <c r="I136" s="203"/>
      <c r="J136" s="1"/>
      <c r="N136" s="1"/>
    </row>
    <row r="137">
      <c r="F137" s="49"/>
      <c r="G137" s="1"/>
      <c r="H137" s="1"/>
      <c r="I137" s="203"/>
      <c r="J137" s="1"/>
      <c r="N137" s="1"/>
    </row>
    <row r="138">
      <c r="F138" s="49"/>
      <c r="G138" s="1"/>
      <c r="H138" s="1"/>
      <c r="I138" s="203"/>
      <c r="J138" s="1"/>
      <c r="N138" s="1"/>
    </row>
    <row r="139">
      <c r="F139" s="49"/>
      <c r="G139" s="1"/>
      <c r="H139" s="1"/>
      <c r="I139" s="203"/>
      <c r="J139" s="1"/>
      <c r="N139" s="1"/>
    </row>
    <row r="140">
      <c r="F140" s="49"/>
      <c r="G140" s="1"/>
      <c r="H140" s="1"/>
      <c r="I140" s="203"/>
      <c r="J140" s="1"/>
      <c r="N140" s="1"/>
    </row>
    <row r="141">
      <c r="F141" s="49"/>
      <c r="G141" s="1"/>
      <c r="H141" s="1"/>
      <c r="I141" s="203"/>
      <c r="J141" s="1"/>
      <c r="N141" s="1"/>
    </row>
    <row r="142">
      <c r="F142" s="49"/>
      <c r="G142" s="1"/>
      <c r="H142" s="1"/>
      <c r="I142" s="203"/>
      <c r="J142" s="1"/>
      <c r="N142" s="1"/>
    </row>
    <row r="143">
      <c r="F143" s="49"/>
      <c r="G143" s="1"/>
      <c r="H143" s="1"/>
      <c r="I143" s="203"/>
      <c r="J143" s="1"/>
      <c r="N143" s="1"/>
    </row>
    <row r="144">
      <c r="F144" s="49"/>
      <c r="G144" s="1"/>
      <c r="H144" s="1"/>
      <c r="I144" s="203"/>
      <c r="J144" s="1"/>
      <c r="N144" s="1"/>
    </row>
    <row r="145">
      <c r="F145" s="49"/>
      <c r="G145" s="1"/>
      <c r="H145" s="1"/>
      <c r="I145" s="203"/>
      <c r="J145" s="1"/>
      <c r="N145" s="1"/>
    </row>
    <row r="146">
      <c r="F146" s="49"/>
      <c r="G146" s="1"/>
      <c r="H146" s="1"/>
      <c r="I146" s="203"/>
      <c r="J146" s="1"/>
      <c r="N146" s="1"/>
    </row>
    <row r="147">
      <c r="F147" s="49"/>
      <c r="G147" s="1"/>
      <c r="H147" s="1"/>
      <c r="I147" s="203"/>
      <c r="J147" s="1"/>
      <c r="N147" s="1"/>
    </row>
    <row r="148">
      <c r="F148" s="49"/>
      <c r="G148" s="1"/>
      <c r="H148" s="1"/>
      <c r="I148" s="203"/>
      <c r="J148" s="1"/>
      <c r="N148" s="1"/>
    </row>
    <row r="149">
      <c r="F149" s="49"/>
      <c r="G149" s="1"/>
      <c r="H149" s="1"/>
      <c r="I149" s="203"/>
      <c r="J149" s="1"/>
      <c r="N149" s="1"/>
    </row>
    <row r="150">
      <c r="F150" s="49"/>
      <c r="G150" s="1"/>
      <c r="H150" s="1"/>
      <c r="I150" s="203"/>
      <c r="J150" s="1"/>
      <c r="N150" s="1"/>
    </row>
    <row r="151">
      <c r="F151" s="49"/>
      <c r="G151" s="1"/>
      <c r="H151" s="1"/>
      <c r="I151" s="203"/>
      <c r="J151" s="1"/>
      <c r="N151" s="1"/>
    </row>
    <row r="152">
      <c r="F152" s="49"/>
      <c r="G152" s="1"/>
      <c r="H152" s="1"/>
      <c r="I152" s="203"/>
      <c r="J152" s="1"/>
      <c r="N152" s="1"/>
    </row>
    <row r="153">
      <c r="F153" s="49"/>
      <c r="G153" s="1"/>
      <c r="H153" s="1"/>
      <c r="I153" s="203"/>
      <c r="J153" s="1"/>
      <c r="N153" s="1"/>
    </row>
    <row r="154">
      <c r="F154" s="49"/>
      <c r="G154" s="1"/>
      <c r="H154" s="1"/>
      <c r="I154" s="203"/>
      <c r="J154" s="1"/>
      <c r="N154" s="1"/>
    </row>
    <row r="155">
      <c r="F155" s="49"/>
      <c r="G155" s="1"/>
      <c r="H155" s="1"/>
      <c r="I155" s="203"/>
      <c r="J155" s="1"/>
      <c r="N155" s="1"/>
    </row>
    <row r="156">
      <c r="F156" s="49"/>
      <c r="G156" s="1"/>
      <c r="H156" s="1"/>
      <c r="I156" s="203"/>
      <c r="J156" s="1"/>
      <c r="N156" s="1"/>
    </row>
    <row r="157">
      <c r="F157" s="49"/>
      <c r="G157" s="1"/>
      <c r="H157" s="1"/>
      <c r="I157" s="203"/>
      <c r="J157" s="1"/>
      <c r="N157" s="1"/>
    </row>
    <row r="158">
      <c r="F158" s="49"/>
      <c r="G158" s="1"/>
      <c r="H158" s="1"/>
      <c r="I158" s="203"/>
      <c r="J158" s="1"/>
      <c r="N158" s="1"/>
    </row>
    <row r="159">
      <c r="F159" s="49"/>
      <c r="G159" s="1"/>
      <c r="H159" s="1"/>
      <c r="I159" s="203"/>
      <c r="J159" s="1"/>
      <c r="N159" s="1"/>
    </row>
    <row r="160">
      <c r="F160" s="49"/>
      <c r="G160" s="1"/>
      <c r="H160" s="1"/>
      <c r="I160" s="203"/>
      <c r="J160" s="1"/>
      <c r="N160" s="1"/>
    </row>
    <row r="161">
      <c r="F161" s="49"/>
      <c r="G161" s="1"/>
      <c r="H161" s="1"/>
      <c r="I161" s="203"/>
      <c r="J161" s="1"/>
      <c r="N161" s="1"/>
    </row>
    <row r="162">
      <c r="F162" s="49"/>
      <c r="G162" s="1"/>
      <c r="H162" s="1"/>
      <c r="I162" s="203"/>
      <c r="J162" s="1"/>
      <c r="N162" s="1"/>
    </row>
    <row r="163">
      <c r="F163" s="49"/>
      <c r="G163" s="1"/>
      <c r="H163" s="1"/>
      <c r="I163" s="203"/>
      <c r="J163" s="1"/>
      <c r="N163" s="1"/>
    </row>
    <row r="164">
      <c r="F164" s="49"/>
      <c r="G164" s="1"/>
      <c r="H164" s="1"/>
      <c r="I164" s="203"/>
      <c r="J164" s="1"/>
      <c r="N164" s="1"/>
    </row>
    <row r="165">
      <c r="F165" s="49"/>
      <c r="G165" s="1"/>
      <c r="H165" s="1"/>
      <c r="I165" s="203"/>
      <c r="J165" s="1"/>
      <c r="N165" s="1"/>
    </row>
    <row r="166">
      <c r="F166" s="49"/>
      <c r="G166" s="1"/>
      <c r="H166" s="1"/>
      <c r="I166" s="203"/>
      <c r="J166" s="1"/>
      <c r="N166" s="1"/>
    </row>
    <row r="167">
      <c r="F167" s="49"/>
      <c r="G167" s="1"/>
      <c r="H167" s="1"/>
      <c r="I167" s="203"/>
      <c r="J167" s="1"/>
      <c r="N167" s="1"/>
    </row>
    <row r="168">
      <c r="F168" s="49"/>
      <c r="G168" s="1"/>
      <c r="H168" s="1"/>
      <c r="I168" s="203"/>
      <c r="J168" s="1"/>
      <c r="N168" s="1"/>
    </row>
    <row r="169">
      <c r="F169" s="49"/>
      <c r="G169" s="1"/>
      <c r="H169" s="1"/>
      <c r="I169" s="203"/>
      <c r="J169" s="1"/>
      <c r="N169" s="1"/>
    </row>
    <row r="170">
      <c r="F170" s="49"/>
      <c r="G170" s="1"/>
      <c r="H170" s="1"/>
      <c r="I170" s="203"/>
      <c r="J170" s="1"/>
      <c r="N170" s="1"/>
    </row>
    <row r="171">
      <c r="F171" s="49"/>
      <c r="G171" s="1"/>
      <c r="H171" s="1"/>
      <c r="I171" s="203"/>
      <c r="J171" s="1"/>
      <c r="N171" s="1"/>
    </row>
    <row r="172">
      <c r="F172" s="49"/>
      <c r="G172" s="1"/>
      <c r="H172" s="1"/>
      <c r="I172" s="203"/>
      <c r="J172" s="1"/>
      <c r="N172" s="1"/>
    </row>
    <row r="173">
      <c r="F173" s="49"/>
      <c r="G173" s="1"/>
      <c r="H173" s="1"/>
      <c r="I173" s="203"/>
      <c r="J173" s="1"/>
      <c r="N173" s="1"/>
    </row>
    <row r="174">
      <c r="F174" s="49"/>
      <c r="G174" s="1"/>
      <c r="H174" s="1"/>
      <c r="I174" s="203"/>
      <c r="J174" s="1"/>
      <c r="N174" s="1"/>
    </row>
    <row r="175">
      <c r="F175" s="49"/>
      <c r="G175" s="1"/>
      <c r="H175" s="1"/>
      <c r="I175" s="203"/>
      <c r="J175" s="1"/>
      <c r="N175" s="1"/>
    </row>
    <row r="176">
      <c r="F176" s="49"/>
      <c r="G176" s="1"/>
      <c r="H176" s="1"/>
      <c r="I176" s="203"/>
      <c r="J176" s="1"/>
      <c r="N176" s="1"/>
    </row>
    <row r="177">
      <c r="F177" s="49"/>
      <c r="G177" s="1"/>
      <c r="H177" s="1"/>
      <c r="I177" s="203"/>
      <c r="J177" s="1"/>
      <c r="N177" s="1"/>
    </row>
    <row r="178">
      <c r="F178" s="49"/>
      <c r="G178" s="1"/>
      <c r="H178" s="1"/>
      <c r="I178" s="203"/>
      <c r="J178" s="1"/>
      <c r="N178" s="1"/>
    </row>
    <row r="179">
      <c r="F179" s="49"/>
      <c r="G179" s="1"/>
      <c r="H179" s="1"/>
      <c r="I179" s="203"/>
      <c r="J179" s="1"/>
      <c r="N179" s="1"/>
    </row>
    <row r="180">
      <c r="F180" s="49"/>
      <c r="G180" s="1"/>
      <c r="H180" s="1"/>
      <c r="I180" s="203"/>
      <c r="J180" s="1"/>
      <c r="N180" s="1"/>
    </row>
    <row r="181">
      <c r="F181" s="49"/>
      <c r="G181" s="1"/>
      <c r="H181" s="1"/>
      <c r="I181" s="203"/>
      <c r="J181" s="1"/>
      <c r="N181" s="1"/>
    </row>
    <row r="182">
      <c r="F182" s="49"/>
      <c r="G182" s="1"/>
      <c r="H182" s="1"/>
      <c r="I182" s="203"/>
      <c r="J182" s="1"/>
      <c r="N182" s="1"/>
    </row>
    <row r="183">
      <c r="F183" s="49"/>
      <c r="G183" s="1"/>
      <c r="H183" s="1"/>
      <c r="I183" s="203"/>
      <c r="J183" s="1"/>
      <c r="N183" s="1"/>
    </row>
    <row r="184">
      <c r="F184" s="49"/>
      <c r="G184" s="1"/>
      <c r="H184" s="1"/>
      <c r="I184" s="203"/>
      <c r="J184" s="1"/>
      <c r="N184" s="1"/>
    </row>
    <row r="185">
      <c r="F185" s="49"/>
      <c r="G185" s="1"/>
      <c r="H185" s="1"/>
      <c r="I185" s="203"/>
      <c r="J185" s="1"/>
      <c r="N185" s="1"/>
    </row>
    <row r="186">
      <c r="F186" s="49"/>
      <c r="G186" s="1"/>
      <c r="H186" s="1"/>
      <c r="I186" s="203"/>
      <c r="J186" s="1"/>
      <c r="N186" s="1"/>
    </row>
    <row r="187">
      <c r="F187" s="49"/>
      <c r="G187" s="1"/>
      <c r="H187" s="1"/>
      <c r="I187" s="203"/>
      <c r="J187" s="1"/>
      <c r="N187" s="1"/>
    </row>
    <row r="188">
      <c r="F188" s="49"/>
      <c r="G188" s="1"/>
      <c r="H188" s="1"/>
      <c r="I188" s="203"/>
      <c r="J188" s="1"/>
      <c r="N188" s="1"/>
    </row>
    <row r="189">
      <c r="F189" s="49"/>
      <c r="G189" s="1"/>
      <c r="H189" s="1"/>
      <c r="I189" s="203"/>
      <c r="J189" s="1"/>
      <c r="N189" s="1"/>
    </row>
    <row r="190">
      <c r="F190" s="49"/>
      <c r="G190" s="1"/>
      <c r="H190" s="1"/>
      <c r="I190" s="203"/>
      <c r="J190" s="1"/>
      <c r="N190" s="1"/>
    </row>
    <row r="191">
      <c r="F191" s="49"/>
      <c r="G191" s="1"/>
      <c r="H191" s="1"/>
      <c r="I191" s="203"/>
      <c r="J191" s="1"/>
      <c r="N191" s="1"/>
    </row>
    <row r="192">
      <c r="F192" s="49"/>
      <c r="G192" s="1"/>
      <c r="H192" s="1"/>
      <c r="I192" s="203"/>
      <c r="J192" s="1"/>
      <c r="N192" s="1"/>
    </row>
    <row r="193">
      <c r="F193" s="49"/>
      <c r="G193" s="1"/>
      <c r="H193" s="1"/>
      <c r="I193" s="203"/>
      <c r="J193" s="1"/>
      <c r="N193" s="1"/>
    </row>
    <row r="194">
      <c r="F194" s="49"/>
      <c r="G194" s="1"/>
      <c r="H194" s="1"/>
      <c r="I194" s="203"/>
      <c r="J194" s="1"/>
      <c r="N194" s="1"/>
    </row>
    <row r="195">
      <c r="F195" s="49"/>
      <c r="G195" s="1"/>
      <c r="H195" s="1"/>
      <c r="I195" s="203"/>
      <c r="J195" s="1"/>
      <c r="N195" s="1"/>
    </row>
    <row r="196">
      <c r="F196" s="49"/>
      <c r="G196" s="1"/>
      <c r="H196" s="1"/>
      <c r="I196" s="203"/>
      <c r="J196" s="1"/>
      <c r="N196" s="1"/>
    </row>
    <row r="197">
      <c r="F197" s="49"/>
      <c r="G197" s="1"/>
      <c r="H197" s="1"/>
      <c r="I197" s="203"/>
      <c r="J197" s="1"/>
      <c r="N197" s="1"/>
    </row>
    <row r="198">
      <c r="F198" s="49"/>
      <c r="G198" s="1"/>
      <c r="H198" s="1"/>
      <c r="I198" s="203"/>
      <c r="J198" s="1"/>
      <c r="N198" s="1"/>
    </row>
    <row r="199">
      <c r="F199" s="49"/>
      <c r="G199" s="1"/>
      <c r="H199" s="1"/>
      <c r="I199" s="203"/>
      <c r="J199" s="1"/>
      <c r="N199" s="1"/>
    </row>
    <row r="200">
      <c r="F200" s="49"/>
      <c r="G200" s="1"/>
      <c r="H200" s="1"/>
      <c r="I200" s="203"/>
      <c r="J200" s="1"/>
      <c r="N200" s="1"/>
    </row>
    <row r="201">
      <c r="F201" s="49"/>
      <c r="G201" s="1"/>
      <c r="H201" s="1"/>
      <c r="I201" s="203"/>
      <c r="J201" s="1"/>
      <c r="N201" s="1"/>
    </row>
    <row r="202">
      <c r="F202" s="49"/>
      <c r="G202" s="1"/>
      <c r="H202" s="1"/>
      <c r="I202" s="203"/>
      <c r="J202" s="1"/>
      <c r="N202" s="1"/>
    </row>
    <row r="203">
      <c r="F203" s="49"/>
      <c r="G203" s="1"/>
      <c r="H203" s="1"/>
      <c r="I203" s="203"/>
      <c r="J203" s="1"/>
      <c r="N203" s="1"/>
    </row>
    <row r="204">
      <c r="F204" s="49"/>
      <c r="G204" s="1"/>
      <c r="H204" s="1"/>
      <c r="I204" s="203"/>
      <c r="J204" s="1"/>
      <c r="N204" s="1"/>
    </row>
    <row r="205">
      <c r="F205" s="49"/>
      <c r="G205" s="1"/>
      <c r="H205" s="1"/>
      <c r="I205" s="203"/>
      <c r="J205" s="1"/>
      <c r="N205" s="1"/>
    </row>
    <row r="206">
      <c r="F206" s="49"/>
      <c r="G206" s="1"/>
      <c r="H206" s="1"/>
      <c r="I206" s="203"/>
      <c r="J206" s="1"/>
      <c r="N206" s="1"/>
    </row>
    <row r="207">
      <c r="F207" s="49"/>
      <c r="G207" s="1"/>
      <c r="H207" s="1"/>
      <c r="I207" s="203"/>
      <c r="J207" s="1"/>
      <c r="N207" s="1"/>
    </row>
    <row r="208">
      <c r="F208" s="49"/>
      <c r="G208" s="1"/>
      <c r="H208" s="1"/>
      <c r="I208" s="203"/>
      <c r="J208" s="1"/>
      <c r="N208" s="1"/>
    </row>
    <row r="209">
      <c r="F209" s="49"/>
      <c r="G209" s="1"/>
      <c r="H209" s="1"/>
      <c r="I209" s="203"/>
      <c r="J209" s="1"/>
      <c r="N209" s="1"/>
    </row>
    <row r="210">
      <c r="F210" s="49"/>
      <c r="G210" s="1"/>
      <c r="H210" s="1"/>
      <c r="I210" s="203"/>
      <c r="J210" s="1"/>
      <c r="N210" s="1"/>
    </row>
    <row r="211">
      <c r="F211" s="49"/>
      <c r="G211" s="1"/>
      <c r="H211" s="1"/>
      <c r="I211" s="203"/>
      <c r="J211" s="1"/>
      <c r="N211" s="1"/>
    </row>
    <row r="212">
      <c r="F212" s="49"/>
      <c r="G212" s="1"/>
      <c r="H212" s="1"/>
      <c r="I212" s="203"/>
      <c r="J212" s="1"/>
      <c r="N212" s="1"/>
    </row>
    <row r="213">
      <c r="F213" s="49"/>
      <c r="G213" s="1"/>
      <c r="H213" s="1"/>
      <c r="I213" s="203"/>
      <c r="J213" s="1"/>
      <c r="N213" s="1"/>
    </row>
    <row r="214">
      <c r="F214" s="49"/>
      <c r="G214" s="1"/>
      <c r="H214" s="1"/>
      <c r="I214" s="203"/>
      <c r="J214" s="1"/>
      <c r="N214" s="1"/>
    </row>
    <row r="215">
      <c r="F215" s="49"/>
      <c r="G215" s="1"/>
      <c r="H215" s="1"/>
      <c r="I215" s="203"/>
      <c r="J215" s="1"/>
      <c r="N215" s="1"/>
    </row>
    <row r="216">
      <c r="F216" s="49"/>
      <c r="G216" s="1"/>
      <c r="H216" s="1"/>
      <c r="I216" s="203"/>
      <c r="J216" s="1"/>
      <c r="N216" s="1"/>
    </row>
    <row r="217">
      <c r="F217" s="49"/>
      <c r="G217" s="1"/>
      <c r="H217" s="1"/>
      <c r="I217" s="203"/>
      <c r="J217" s="1"/>
      <c r="N217" s="1"/>
    </row>
    <row r="218">
      <c r="F218" s="49"/>
      <c r="G218" s="1"/>
      <c r="H218" s="1"/>
      <c r="I218" s="203"/>
      <c r="J218" s="1"/>
      <c r="N218" s="1"/>
    </row>
    <row r="219">
      <c r="F219" s="49"/>
      <c r="G219" s="1"/>
      <c r="H219" s="1"/>
      <c r="I219" s="203"/>
      <c r="J219" s="1"/>
      <c r="N219" s="1"/>
    </row>
    <row r="220">
      <c r="F220" s="49"/>
      <c r="G220" s="1"/>
      <c r="H220" s="1"/>
      <c r="I220" s="203"/>
      <c r="J220" s="1"/>
      <c r="N220" s="1"/>
    </row>
    <row r="221">
      <c r="F221" s="49"/>
      <c r="G221" s="1"/>
      <c r="H221" s="1"/>
      <c r="I221" s="203"/>
      <c r="J221" s="1"/>
      <c r="N221" s="1"/>
    </row>
    <row r="222">
      <c r="F222" s="49"/>
      <c r="G222" s="1"/>
      <c r="H222" s="1"/>
      <c r="I222" s="203"/>
      <c r="J222" s="1"/>
      <c r="N222" s="1"/>
    </row>
    <row r="223">
      <c r="F223" s="49"/>
      <c r="G223" s="1"/>
      <c r="H223" s="1"/>
      <c r="I223" s="203"/>
      <c r="J223" s="1"/>
      <c r="N223" s="1"/>
    </row>
    <row r="224">
      <c r="F224" s="49"/>
      <c r="G224" s="1"/>
      <c r="H224" s="1"/>
      <c r="I224" s="203"/>
      <c r="J224" s="1"/>
      <c r="N224" s="1"/>
    </row>
    <row r="225">
      <c r="F225" s="49"/>
      <c r="G225" s="1"/>
      <c r="H225" s="1"/>
      <c r="I225" s="203"/>
      <c r="J225" s="1"/>
      <c r="N225" s="1"/>
    </row>
    <row r="226">
      <c r="F226" s="49"/>
      <c r="G226" s="1"/>
      <c r="H226" s="1"/>
      <c r="I226" s="203"/>
      <c r="J226" s="1"/>
      <c r="N226" s="1"/>
    </row>
    <row r="227">
      <c r="F227" s="49"/>
      <c r="G227" s="1"/>
      <c r="H227" s="1"/>
      <c r="I227" s="203"/>
      <c r="J227" s="1"/>
      <c r="N227" s="1"/>
    </row>
    <row r="228">
      <c r="F228" s="49"/>
      <c r="G228" s="1"/>
      <c r="H228" s="1"/>
      <c r="I228" s="203"/>
      <c r="J228" s="1"/>
      <c r="N228" s="1"/>
    </row>
    <row r="229">
      <c r="F229" s="49"/>
      <c r="G229" s="1"/>
      <c r="H229" s="1"/>
      <c r="I229" s="203"/>
      <c r="J229" s="1"/>
      <c r="N229" s="1"/>
    </row>
    <row r="230">
      <c r="F230" s="49"/>
      <c r="G230" s="1"/>
      <c r="H230" s="1"/>
      <c r="I230" s="203"/>
      <c r="J230" s="1"/>
      <c r="N230" s="1"/>
    </row>
    <row r="231">
      <c r="F231" s="49"/>
      <c r="G231" s="1"/>
      <c r="H231" s="1"/>
      <c r="I231" s="203"/>
      <c r="J231" s="1"/>
      <c r="N231" s="1"/>
    </row>
    <row r="232">
      <c r="F232" s="49"/>
      <c r="G232" s="1"/>
      <c r="H232" s="1"/>
      <c r="I232" s="203"/>
      <c r="J232" s="1"/>
      <c r="N232" s="1"/>
    </row>
    <row r="233">
      <c r="F233" s="49"/>
      <c r="G233" s="1"/>
      <c r="H233" s="1"/>
      <c r="I233" s="203"/>
      <c r="J233" s="1"/>
      <c r="N233" s="1"/>
    </row>
    <row r="234">
      <c r="F234" s="49"/>
      <c r="G234" s="1"/>
      <c r="H234" s="1"/>
      <c r="I234" s="203"/>
      <c r="J234" s="1"/>
      <c r="N234" s="1"/>
    </row>
    <row r="235">
      <c r="F235" s="49"/>
      <c r="G235" s="1"/>
      <c r="H235" s="1"/>
      <c r="I235" s="203"/>
      <c r="J235" s="1"/>
      <c r="N235" s="1"/>
    </row>
    <row r="236">
      <c r="F236" s="49"/>
      <c r="G236" s="1"/>
      <c r="H236" s="1"/>
      <c r="I236" s="203"/>
      <c r="J236" s="1"/>
      <c r="N236" s="1"/>
    </row>
    <row r="237">
      <c r="F237" s="49"/>
      <c r="G237" s="1"/>
      <c r="H237" s="1"/>
      <c r="I237" s="203"/>
      <c r="J237" s="1"/>
      <c r="N237" s="1"/>
    </row>
    <row r="238">
      <c r="F238" s="49"/>
      <c r="G238" s="1"/>
      <c r="H238" s="1"/>
      <c r="I238" s="203"/>
      <c r="J238" s="1"/>
      <c r="N238" s="1"/>
    </row>
    <row r="239">
      <c r="F239" s="49"/>
      <c r="G239" s="1"/>
      <c r="H239" s="1"/>
      <c r="I239" s="203"/>
      <c r="J239" s="1"/>
      <c r="N239" s="1"/>
    </row>
    <row r="240">
      <c r="F240" s="49"/>
      <c r="G240" s="1"/>
      <c r="H240" s="1"/>
      <c r="I240" s="203"/>
      <c r="J240" s="1"/>
      <c r="N240" s="1"/>
    </row>
    <row r="241">
      <c r="F241" s="49"/>
      <c r="G241" s="1"/>
      <c r="H241" s="1"/>
      <c r="I241" s="203"/>
      <c r="J241" s="1"/>
      <c r="N241" s="1"/>
    </row>
    <row r="242">
      <c r="F242" s="49"/>
      <c r="G242" s="1"/>
      <c r="H242" s="1"/>
      <c r="I242" s="203"/>
      <c r="J242" s="1"/>
      <c r="N242" s="1"/>
    </row>
    <row r="243">
      <c r="F243" s="49"/>
      <c r="G243" s="1"/>
      <c r="H243" s="1"/>
      <c r="I243" s="203"/>
      <c r="J243" s="1"/>
      <c r="N243" s="1"/>
    </row>
    <row r="244">
      <c r="F244" s="49"/>
      <c r="G244" s="1"/>
      <c r="H244" s="1"/>
      <c r="I244" s="203"/>
      <c r="J244" s="1"/>
      <c r="N244" s="1"/>
    </row>
    <row r="245">
      <c r="F245" s="49"/>
      <c r="G245" s="1"/>
      <c r="H245" s="1"/>
      <c r="I245" s="203"/>
      <c r="J245" s="1"/>
      <c r="N245" s="1"/>
    </row>
    <row r="246">
      <c r="F246" s="49"/>
      <c r="G246" s="1"/>
      <c r="H246" s="1"/>
      <c r="I246" s="203"/>
      <c r="J246" s="1"/>
      <c r="N246" s="1"/>
    </row>
    <row r="247">
      <c r="F247" s="49"/>
      <c r="G247" s="1"/>
      <c r="H247" s="1"/>
      <c r="I247" s="203"/>
      <c r="J247" s="1"/>
      <c r="N247" s="1"/>
    </row>
    <row r="248">
      <c r="F248" s="49"/>
      <c r="G248" s="1"/>
      <c r="H248" s="1"/>
      <c r="I248" s="203"/>
      <c r="J248" s="1"/>
      <c r="N248" s="1"/>
    </row>
    <row r="249">
      <c r="F249" s="49"/>
      <c r="G249" s="1"/>
      <c r="H249" s="1"/>
      <c r="I249" s="203"/>
      <c r="J249" s="1"/>
      <c r="N249" s="1"/>
    </row>
    <row r="250">
      <c r="F250" s="49"/>
      <c r="G250" s="1"/>
      <c r="H250" s="1"/>
      <c r="I250" s="203"/>
      <c r="J250" s="1"/>
      <c r="N250" s="1"/>
    </row>
    <row r="251">
      <c r="F251" s="49"/>
      <c r="G251" s="1"/>
      <c r="H251" s="1"/>
      <c r="I251" s="203"/>
      <c r="J251" s="1"/>
      <c r="N251" s="1"/>
    </row>
    <row r="252">
      <c r="F252" s="49"/>
      <c r="G252" s="1"/>
      <c r="H252" s="1"/>
      <c r="I252" s="203"/>
      <c r="J252" s="1"/>
      <c r="N252" s="1"/>
    </row>
    <row r="253">
      <c r="F253" s="49"/>
      <c r="G253" s="1"/>
      <c r="H253" s="1"/>
      <c r="I253" s="203"/>
      <c r="J253" s="1"/>
      <c r="N253" s="1"/>
    </row>
    <row r="254">
      <c r="F254" s="49"/>
      <c r="G254" s="1"/>
      <c r="H254" s="1"/>
      <c r="I254" s="203"/>
      <c r="J254" s="1"/>
      <c r="N254" s="1"/>
    </row>
    <row r="255">
      <c r="F255" s="49"/>
      <c r="G255" s="1"/>
      <c r="H255" s="1"/>
      <c r="I255" s="203"/>
      <c r="J255" s="1"/>
      <c r="N255" s="1"/>
    </row>
    <row r="256">
      <c r="F256" s="49"/>
      <c r="G256" s="1"/>
      <c r="H256" s="1"/>
      <c r="I256" s="203"/>
      <c r="J256" s="1"/>
      <c r="N256" s="1"/>
    </row>
    <row r="257">
      <c r="F257" s="49"/>
      <c r="G257" s="1"/>
      <c r="H257" s="1"/>
      <c r="I257" s="203"/>
      <c r="J257" s="1"/>
      <c r="N257" s="1"/>
    </row>
    <row r="258">
      <c r="F258" s="49"/>
      <c r="G258" s="1"/>
      <c r="H258" s="1"/>
      <c r="I258" s="203"/>
      <c r="J258" s="1"/>
      <c r="N258" s="1"/>
    </row>
    <row r="259">
      <c r="F259" s="49"/>
      <c r="G259" s="1"/>
      <c r="H259" s="1"/>
      <c r="I259" s="203"/>
      <c r="J259" s="1"/>
      <c r="N259" s="1"/>
    </row>
    <row r="260">
      <c r="F260" s="49"/>
      <c r="G260" s="1"/>
      <c r="H260" s="1"/>
      <c r="I260" s="203"/>
      <c r="J260" s="1"/>
      <c r="N260" s="1"/>
    </row>
    <row r="261">
      <c r="F261" s="49"/>
      <c r="G261" s="1"/>
      <c r="H261" s="1"/>
      <c r="I261" s="203"/>
      <c r="J261" s="1"/>
      <c r="N261" s="1"/>
    </row>
    <row r="262">
      <c r="F262" s="49"/>
      <c r="G262" s="1"/>
      <c r="H262" s="1"/>
      <c r="I262" s="203"/>
      <c r="J262" s="1"/>
      <c r="N262" s="1"/>
    </row>
    <row r="263">
      <c r="F263" s="49"/>
      <c r="G263" s="1"/>
      <c r="H263" s="1"/>
      <c r="I263" s="203"/>
      <c r="J263" s="1"/>
      <c r="N263" s="1"/>
    </row>
    <row r="264">
      <c r="F264" s="49"/>
      <c r="G264" s="1"/>
      <c r="H264" s="1"/>
      <c r="I264" s="203"/>
      <c r="J264" s="1"/>
      <c r="N264" s="1"/>
    </row>
    <row r="265">
      <c r="F265" s="49"/>
      <c r="G265" s="1"/>
      <c r="H265" s="1"/>
      <c r="I265" s="203"/>
      <c r="J265" s="1"/>
      <c r="N265" s="1"/>
    </row>
    <row r="266">
      <c r="F266" s="49"/>
      <c r="G266" s="1"/>
      <c r="H266" s="1"/>
      <c r="I266" s="203"/>
      <c r="J266" s="1"/>
      <c r="N266" s="1"/>
    </row>
    <row r="267">
      <c r="F267" s="49"/>
      <c r="G267" s="1"/>
      <c r="H267" s="1"/>
      <c r="I267" s="203"/>
      <c r="J267" s="1"/>
      <c r="N267" s="1"/>
    </row>
    <row r="268">
      <c r="F268" s="49"/>
      <c r="G268" s="1"/>
      <c r="H268" s="1"/>
      <c r="I268" s="203"/>
      <c r="J268" s="1"/>
      <c r="N268" s="1"/>
    </row>
    <row r="269">
      <c r="F269" s="49"/>
      <c r="G269" s="1"/>
      <c r="H269" s="1"/>
      <c r="I269" s="203"/>
      <c r="J269" s="1"/>
      <c r="N269" s="1"/>
    </row>
    <row r="270">
      <c r="F270" s="49"/>
      <c r="G270" s="1"/>
      <c r="H270" s="1"/>
      <c r="I270" s="203"/>
      <c r="J270" s="1"/>
      <c r="N270" s="1"/>
    </row>
    <row r="271">
      <c r="F271" s="49"/>
      <c r="G271" s="1"/>
      <c r="H271" s="1"/>
      <c r="I271" s="203"/>
      <c r="J271" s="1"/>
      <c r="N271" s="1"/>
    </row>
    <row r="272">
      <c r="F272" s="49"/>
      <c r="G272" s="1"/>
      <c r="H272" s="1"/>
      <c r="I272" s="203"/>
      <c r="J272" s="1"/>
      <c r="N272" s="1"/>
    </row>
    <row r="273">
      <c r="F273" s="49"/>
      <c r="G273" s="1"/>
      <c r="H273" s="1"/>
      <c r="I273" s="203"/>
      <c r="J273" s="1"/>
      <c r="N273" s="1"/>
    </row>
    <row r="274">
      <c r="F274" s="49"/>
      <c r="G274" s="1"/>
      <c r="H274" s="1"/>
      <c r="I274" s="203"/>
      <c r="J274" s="1"/>
      <c r="N274" s="1"/>
    </row>
    <row r="275">
      <c r="F275" s="49"/>
      <c r="G275" s="1"/>
      <c r="H275" s="1"/>
      <c r="I275" s="203"/>
      <c r="J275" s="1"/>
      <c r="N275" s="1"/>
    </row>
    <row r="276">
      <c r="F276" s="49"/>
      <c r="G276" s="1"/>
      <c r="H276" s="1"/>
      <c r="I276" s="203"/>
      <c r="J276" s="1"/>
      <c r="N276" s="1"/>
    </row>
    <row r="277">
      <c r="F277" s="49"/>
      <c r="G277" s="1"/>
      <c r="H277" s="1"/>
      <c r="I277" s="203"/>
      <c r="J277" s="1"/>
      <c r="N277" s="1"/>
    </row>
    <row r="278">
      <c r="F278" s="49"/>
      <c r="G278" s="1"/>
      <c r="H278" s="1"/>
      <c r="I278" s="203"/>
      <c r="J278" s="1"/>
      <c r="N278" s="1"/>
    </row>
    <row r="279">
      <c r="F279" s="49"/>
      <c r="G279" s="1"/>
      <c r="H279" s="1"/>
      <c r="I279" s="203"/>
      <c r="J279" s="1"/>
      <c r="N279" s="1"/>
    </row>
    <row r="280">
      <c r="F280" s="49"/>
      <c r="G280" s="1"/>
      <c r="H280" s="1"/>
      <c r="I280" s="203"/>
      <c r="J280" s="1"/>
      <c r="N280" s="1"/>
    </row>
    <row r="281">
      <c r="F281" s="49"/>
      <c r="G281" s="1"/>
      <c r="H281" s="1"/>
      <c r="I281" s="203"/>
      <c r="J281" s="1"/>
      <c r="N281" s="1"/>
    </row>
    <row r="282">
      <c r="F282" s="49"/>
      <c r="G282" s="1"/>
      <c r="H282" s="1"/>
      <c r="I282" s="203"/>
      <c r="J282" s="1"/>
      <c r="N282" s="1"/>
    </row>
    <row r="283">
      <c r="F283" s="49"/>
      <c r="G283" s="1"/>
      <c r="H283" s="1"/>
      <c r="I283" s="203"/>
      <c r="J283" s="1"/>
      <c r="N283" s="1"/>
    </row>
    <row r="284">
      <c r="F284" s="49"/>
      <c r="G284" s="1"/>
      <c r="H284" s="1"/>
      <c r="I284" s="203"/>
      <c r="J284" s="1"/>
      <c r="N284" s="1"/>
    </row>
    <row r="285">
      <c r="F285" s="49"/>
      <c r="G285" s="1"/>
      <c r="H285" s="1"/>
      <c r="I285" s="203"/>
      <c r="J285" s="1"/>
      <c r="N285" s="1"/>
    </row>
    <row r="286">
      <c r="F286" s="49"/>
      <c r="G286" s="1"/>
      <c r="H286" s="1"/>
      <c r="I286" s="203"/>
      <c r="J286" s="1"/>
      <c r="N286" s="1"/>
    </row>
    <row r="287">
      <c r="F287" s="49"/>
      <c r="G287" s="1"/>
      <c r="H287" s="1"/>
      <c r="I287" s="203"/>
      <c r="J287" s="1"/>
      <c r="N287" s="1"/>
    </row>
    <row r="288">
      <c r="F288" s="49"/>
      <c r="G288" s="1"/>
      <c r="H288" s="1"/>
      <c r="I288" s="203"/>
      <c r="J288" s="1"/>
      <c r="N288" s="1"/>
    </row>
    <row r="289">
      <c r="F289" s="49"/>
      <c r="G289" s="1"/>
      <c r="H289" s="1"/>
      <c r="I289" s="203"/>
      <c r="J289" s="1"/>
      <c r="N289" s="1"/>
    </row>
    <row r="290">
      <c r="F290" s="49"/>
      <c r="G290" s="1"/>
      <c r="H290" s="1"/>
      <c r="I290" s="203"/>
      <c r="J290" s="1"/>
      <c r="N290" s="1"/>
    </row>
    <row r="291">
      <c r="F291" s="49"/>
      <c r="G291" s="1"/>
      <c r="H291" s="1"/>
      <c r="I291" s="203"/>
      <c r="J291" s="1"/>
      <c r="N291" s="1"/>
    </row>
    <row r="292">
      <c r="F292" s="49"/>
      <c r="G292" s="1"/>
      <c r="H292" s="1"/>
      <c r="I292" s="203"/>
      <c r="J292" s="1"/>
      <c r="N292" s="1"/>
    </row>
    <row r="293">
      <c r="F293" s="49"/>
      <c r="G293" s="1"/>
      <c r="H293" s="1"/>
      <c r="I293" s="203"/>
      <c r="J293" s="1"/>
      <c r="N293" s="1"/>
    </row>
    <row r="294">
      <c r="F294" s="49"/>
      <c r="G294" s="1"/>
      <c r="H294" s="1"/>
      <c r="I294" s="203"/>
      <c r="J294" s="1"/>
      <c r="N294" s="1"/>
    </row>
    <row r="295">
      <c r="F295" s="49"/>
      <c r="G295" s="1"/>
      <c r="H295" s="1"/>
      <c r="I295" s="203"/>
      <c r="J295" s="1"/>
      <c r="N295" s="1"/>
    </row>
    <row r="296">
      <c r="F296" s="49"/>
      <c r="G296" s="1"/>
      <c r="H296" s="1"/>
      <c r="I296" s="203"/>
      <c r="J296" s="1"/>
      <c r="N296" s="1"/>
    </row>
    <row r="297">
      <c r="F297" s="49"/>
      <c r="G297" s="1"/>
      <c r="H297" s="1"/>
      <c r="I297" s="203"/>
      <c r="J297" s="1"/>
      <c r="N297" s="1"/>
    </row>
    <row r="298">
      <c r="F298" s="49"/>
      <c r="G298" s="1"/>
      <c r="H298" s="1"/>
      <c r="I298" s="203"/>
      <c r="J298" s="1"/>
      <c r="N298" s="1"/>
    </row>
    <row r="299">
      <c r="F299" s="49"/>
      <c r="G299" s="1"/>
      <c r="H299" s="1"/>
      <c r="I299" s="203"/>
      <c r="J299" s="1"/>
      <c r="N299" s="1"/>
    </row>
    <row r="300">
      <c r="F300" s="49"/>
      <c r="G300" s="1"/>
      <c r="H300" s="1"/>
      <c r="I300" s="203"/>
      <c r="J300" s="1"/>
      <c r="N300" s="1"/>
    </row>
    <row r="301">
      <c r="F301" s="49"/>
      <c r="G301" s="1"/>
      <c r="H301" s="1"/>
      <c r="I301" s="203"/>
      <c r="J301" s="1"/>
      <c r="N301" s="1"/>
    </row>
    <row r="302">
      <c r="F302" s="49"/>
      <c r="G302" s="1"/>
      <c r="H302" s="1"/>
      <c r="I302" s="203"/>
      <c r="J302" s="1"/>
      <c r="N302" s="1"/>
    </row>
    <row r="303">
      <c r="F303" s="49"/>
      <c r="G303" s="1"/>
      <c r="H303" s="1"/>
      <c r="I303" s="203"/>
      <c r="J303" s="1"/>
      <c r="N303" s="1"/>
    </row>
    <row r="304">
      <c r="F304" s="49"/>
      <c r="G304" s="1"/>
      <c r="H304" s="1"/>
      <c r="I304" s="203"/>
      <c r="J304" s="1"/>
      <c r="N304" s="1"/>
    </row>
    <row r="305">
      <c r="F305" s="49"/>
      <c r="G305" s="1"/>
      <c r="H305" s="1"/>
      <c r="I305" s="203"/>
      <c r="J305" s="1"/>
      <c r="N305" s="1"/>
    </row>
    <row r="306">
      <c r="F306" s="49"/>
      <c r="G306" s="1"/>
      <c r="H306" s="1"/>
      <c r="I306" s="203"/>
      <c r="J306" s="1"/>
      <c r="N306" s="1"/>
    </row>
    <row r="307">
      <c r="F307" s="49"/>
      <c r="G307" s="1"/>
      <c r="H307" s="1"/>
      <c r="I307" s="203"/>
      <c r="J307" s="1"/>
      <c r="N307" s="1"/>
    </row>
    <row r="308">
      <c r="F308" s="49"/>
      <c r="G308" s="1"/>
      <c r="H308" s="1"/>
      <c r="I308" s="203"/>
      <c r="J308" s="1"/>
      <c r="N308" s="1"/>
    </row>
    <row r="309">
      <c r="F309" s="49"/>
      <c r="G309" s="1"/>
      <c r="H309" s="1"/>
      <c r="I309" s="203"/>
      <c r="J309" s="1"/>
      <c r="N309" s="1"/>
    </row>
    <row r="310">
      <c r="F310" s="49"/>
      <c r="G310" s="1"/>
      <c r="H310" s="1"/>
      <c r="I310" s="203"/>
      <c r="J310" s="1"/>
      <c r="N310" s="1"/>
    </row>
    <row r="311">
      <c r="F311" s="49"/>
      <c r="G311" s="1"/>
      <c r="H311" s="1"/>
      <c r="I311" s="203"/>
      <c r="J311" s="1"/>
      <c r="N311" s="1"/>
    </row>
    <row r="312">
      <c r="F312" s="49"/>
      <c r="G312" s="1"/>
      <c r="H312" s="1"/>
      <c r="I312" s="203"/>
      <c r="J312" s="1"/>
      <c r="N312" s="1"/>
    </row>
    <row r="313">
      <c r="F313" s="49"/>
      <c r="G313" s="1"/>
      <c r="H313" s="1"/>
      <c r="I313" s="203"/>
      <c r="J313" s="1"/>
      <c r="N313" s="1"/>
    </row>
    <row r="314">
      <c r="F314" s="49"/>
      <c r="G314" s="1"/>
      <c r="H314" s="1"/>
      <c r="I314" s="203"/>
      <c r="J314" s="1"/>
      <c r="N314" s="1"/>
    </row>
    <row r="315">
      <c r="F315" s="49"/>
      <c r="G315" s="1"/>
      <c r="H315" s="1"/>
      <c r="I315" s="203"/>
      <c r="J315" s="1"/>
      <c r="N315" s="1"/>
    </row>
    <row r="316">
      <c r="F316" s="49"/>
      <c r="G316" s="1"/>
      <c r="H316" s="1"/>
      <c r="I316" s="203"/>
      <c r="J316" s="1"/>
      <c r="N316" s="1"/>
    </row>
    <row r="317">
      <c r="F317" s="49"/>
      <c r="G317" s="1"/>
      <c r="H317" s="1"/>
      <c r="I317" s="203"/>
      <c r="J317" s="1"/>
      <c r="N317" s="1"/>
    </row>
    <row r="318">
      <c r="F318" s="49"/>
      <c r="G318" s="1"/>
      <c r="H318" s="1"/>
      <c r="I318" s="203"/>
      <c r="J318" s="1"/>
      <c r="N318" s="1"/>
    </row>
    <row r="319">
      <c r="F319" s="49"/>
      <c r="G319" s="1"/>
      <c r="H319" s="1"/>
      <c r="I319" s="203"/>
      <c r="J319" s="1"/>
      <c r="N319" s="1"/>
    </row>
    <row r="320">
      <c r="F320" s="49"/>
      <c r="G320" s="1"/>
      <c r="H320" s="1"/>
      <c r="I320" s="203"/>
      <c r="J320" s="1"/>
      <c r="N320" s="1"/>
    </row>
    <row r="321">
      <c r="F321" s="49"/>
      <c r="G321" s="1"/>
      <c r="H321" s="1"/>
      <c r="I321" s="203"/>
      <c r="J321" s="1"/>
      <c r="N321" s="1"/>
    </row>
    <row r="322">
      <c r="F322" s="49"/>
      <c r="G322" s="1"/>
      <c r="H322" s="1"/>
      <c r="I322" s="203"/>
      <c r="J322" s="1"/>
      <c r="N322" s="1"/>
    </row>
    <row r="323">
      <c r="F323" s="49"/>
      <c r="G323" s="1"/>
      <c r="H323" s="1"/>
      <c r="I323" s="203"/>
      <c r="J323" s="1"/>
      <c r="N323" s="1"/>
    </row>
    <row r="324">
      <c r="F324" s="49"/>
      <c r="G324" s="1"/>
      <c r="H324" s="1"/>
      <c r="I324" s="203"/>
      <c r="J324" s="1"/>
      <c r="N324" s="1"/>
    </row>
    <row r="325">
      <c r="F325" s="49"/>
      <c r="G325" s="1"/>
      <c r="H325" s="1"/>
      <c r="I325" s="203"/>
      <c r="J325" s="1"/>
      <c r="N325" s="1"/>
    </row>
    <row r="326">
      <c r="F326" s="49"/>
      <c r="G326" s="1"/>
      <c r="H326" s="1"/>
      <c r="I326" s="203"/>
      <c r="J326" s="1"/>
      <c r="N326" s="1"/>
    </row>
    <row r="327">
      <c r="F327" s="49"/>
      <c r="G327" s="1"/>
      <c r="H327" s="1"/>
      <c r="I327" s="203"/>
      <c r="J327" s="1"/>
      <c r="N327" s="1"/>
    </row>
    <row r="328">
      <c r="F328" s="49"/>
      <c r="G328" s="1"/>
      <c r="H328" s="1"/>
      <c r="I328" s="203"/>
      <c r="J328" s="1"/>
      <c r="N328" s="1"/>
    </row>
    <row r="329">
      <c r="F329" s="49"/>
      <c r="G329" s="1"/>
      <c r="H329" s="1"/>
      <c r="I329" s="203"/>
      <c r="J329" s="1"/>
      <c r="N329" s="1"/>
    </row>
    <row r="330">
      <c r="F330" s="49"/>
      <c r="G330" s="1"/>
      <c r="H330" s="1"/>
      <c r="I330" s="203"/>
      <c r="J330" s="1"/>
      <c r="N330" s="1"/>
    </row>
    <row r="331">
      <c r="F331" s="49"/>
      <c r="G331" s="1"/>
      <c r="H331" s="1"/>
      <c r="I331" s="203"/>
      <c r="J331" s="1"/>
      <c r="N331" s="1"/>
    </row>
    <row r="332">
      <c r="F332" s="49"/>
      <c r="G332" s="1"/>
      <c r="H332" s="1"/>
      <c r="I332" s="203"/>
      <c r="J332" s="1"/>
      <c r="N332" s="1"/>
    </row>
    <row r="333">
      <c r="F333" s="49"/>
      <c r="G333" s="1"/>
      <c r="H333" s="1"/>
      <c r="I333" s="203"/>
      <c r="J333" s="1"/>
      <c r="N333" s="1"/>
    </row>
    <row r="334">
      <c r="F334" s="49"/>
      <c r="G334" s="1"/>
      <c r="H334" s="1"/>
      <c r="I334" s="203"/>
      <c r="J334" s="1"/>
      <c r="N334" s="1"/>
    </row>
    <row r="335">
      <c r="F335" s="49"/>
      <c r="G335" s="1"/>
      <c r="H335" s="1"/>
      <c r="I335" s="203"/>
      <c r="J335" s="1"/>
      <c r="N335" s="1"/>
    </row>
    <row r="336">
      <c r="F336" s="49"/>
      <c r="G336" s="1"/>
      <c r="H336" s="1"/>
      <c r="I336" s="203"/>
      <c r="J336" s="1"/>
      <c r="N336" s="1"/>
    </row>
    <row r="337">
      <c r="F337" s="49"/>
      <c r="G337" s="1"/>
      <c r="H337" s="1"/>
      <c r="I337" s="203"/>
      <c r="J337" s="1"/>
      <c r="N337" s="1"/>
    </row>
    <row r="338">
      <c r="F338" s="49"/>
      <c r="G338" s="1"/>
      <c r="H338" s="1"/>
      <c r="I338" s="203"/>
      <c r="J338" s="1"/>
      <c r="N338" s="1"/>
    </row>
    <row r="339">
      <c r="F339" s="49"/>
      <c r="G339" s="1"/>
      <c r="H339" s="1"/>
      <c r="I339" s="203"/>
      <c r="J339" s="1"/>
      <c r="N339" s="1"/>
    </row>
    <row r="340">
      <c r="F340" s="49"/>
      <c r="G340" s="1"/>
      <c r="H340" s="1"/>
      <c r="I340" s="203"/>
      <c r="J340" s="1"/>
      <c r="N340" s="1"/>
    </row>
    <row r="341">
      <c r="F341" s="49"/>
      <c r="G341" s="1"/>
      <c r="H341" s="1"/>
      <c r="I341" s="203"/>
      <c r="J341" s="1"/>
      <c r="N341" s="1"/>
    </row>
    <row r="342">
      <c r="F342" s="49"/>
      <c r="G342" s="1"/>
      <c r="H342" s="1"/>
      <c r="I342" s="203"/>
      <c r="J342" s="1"/>
      <c r="N342" s="1"/>
    </row>
    <row r="343">
      <c r="F343" s="49"/>
      <c r="G343" s="1"/>
      <c r="H343" s="1"/>
      <c r="I343" s="203"/>
      <c r="J343" s="1"/>
      <c r="N343" s="1"/>
    </row>
    <row r="344">
      <c r="F344" s="49"/>
      <c r="G344" s="1"/>
      <c r="H344" s="1"/>
      <c r="I344" s="203"/>
      <c r="J344" s="1"/>
      <c r="N344" s="1"/>
    </row>
    <row r="345">
      <c r="F345" s="49"/>
      <c r="G345" s="1"/>
      <c r="H345" s="1"/>
      <c r="I345" s="203"/>
      <c r="J345" s="1"/>
      <c r="N345" s="1"/>
    </row>
    <row r="346">
      <c r="F346" s="49"/>
      <c r="G346" s="1"/>
      <c r="H346" s="1"/>
      <c r="I346" s="203"/>
      <c r="J346" s="1"/>
      <c r="N346" s="1"/>
    </row>
    <row r="347">
      <c r="F347" s="49"/>
      <c r="G347" s="1"/>
      <c r="H347" s="1"/>
      <c r="I347" s="203"/>
      <c r="J347" s="1"/>
      <c r="N347" s="1"/>
    </row>
    <row r="348">
      <c r="F348" s="49"/>
      <c r="G348" s="1"/>
      <c r="H348" s="1"/>
      <c r="I348" s="203"/>
      <c r="J348" s="1"/>
      <c r="N348" s="1"/>
    </row>
    <row r="349">
      <c r="F349" s="49"/>
      <c r="G349" s="1"/>
      <c r="H349" s="1"/>
      <c r="I349" s="203"/>
      <c r="J349" s="1"/>
      <c r="N349" s="1"/>
    </row>
    <row r="350">
      <c r="F350" s="49"/>
      <c r="G350" s="1"/>
      <c r="H350" s="1"/>
      <c r="I350" s="203"/>
      <c r="J350" s="1"/>
      <c r="N350" s="1"/>
    </row>
    <row r="351">
      <c r="F351" s="49"/>
      <c r="G351" s="1"/>
      <c r="H351" s="1"/>
      <c r="I351" s="203"/>
      <c r="J351" s="1"/>
      <c r="N351" s="1"/>
    </row>
    <row r="352">
      <c r="F352" s="49"/>
      <c r="G352" s="1"/>
      <c r="H352" s="1"/>
      <c r="I352" s="203"/>
      <c r="J352" s="1"/>
      <c r="N352" s="1"/>
    </row>
    <row r="353">
      <c r="F353" s="49"/>
      <c r="G353" s="1"/>
      <c r="H353" s="1"/>
      <c r="I353" s="203"/>
      <c r="J353" s="1"/>
      <c r="N353" s="1"/>
    </row>
    <row r="354">
      <c r="F354" s="49"/>
      <c r="G354" s="1"/>
      <c r="H354" s="1"/>
      <c r="I354" s="203"/>
      <c r="J354" s="1"/>
      <c r="N354" s="1"/>
    </row>
    <row r="355">
      <c r="F355" s="49"/>
      <c r="G355" s="1"/>
      <c r="H355" s="1"/>
      <c r="I355" s="203"/>
      <c r="J355" s="1"/>
      <c r="N355" s="1"/>
    </row>
    <row r="356">
      <c r="F356" s="49"/>
      <c r="G356" s="1"/>
      <c r="H356" s="1"/>
      <c r="I356" s="203"/>
      <c r="J356" s="1"/>
      <c r="N356" s="1"/>
    </row>
    <row r="357">
      <c r="F357" s="49"/>
      <c r="G357" s="1"/>
      <c r="H357" s="1"/>
      <c r="I357" s="203"/>
      <c r="J357" s="1"/>
      <c r="N357" s="1"/>
    </row>
    <row r="358">
      <c r="F358" s="49"/>
      <c r="G358" s="1"/>
      <c r="H358" s="1"/>
      <c r="I358" s="203"/>
      <c r="J358" s="1"/>
      <c r="N358" s="1"/>
    </row>
    <row r="359">
      <c r="F359" s="49"/>
      <c r="G359" s="1"/>
      <c r="H359" s="1"/>
      <c r="I359" s="203"/>
      <c r="J359" s="1"/>
      <c r="N359" s="1"/>
    </row>
    <row r="360">
      <c r="F360" s="49"/>
      <c r="G360" s="1"/>
      <c r="H360" s="1"/>
      <c r="I360" s="203"/>
      <c r="J360" s="1"/>
      <c r="N360" s="1"/>
    </row>
    <row r="361">
      <c r="F361" s="49"/>
      <c r="G361" s="1"/>
      <c r="H361" s="1"/>
      <c r="I361" s="203"/>
      <c r="J361" s="1"/>
      <c r="N361" s="1"/>
    </row>
    <row r="362">
      <c r="F362" s="49"/>
      <c r="G362" s="1"/>
      <c r="H362" s="1"/>
      <c r="I362" s="203"/>
      <c r="J362" s="1"/>
      <c r="N362" s="1"/>
    </row>
    <row r="363">
      <c r="F363" s="49"/>
      <c r="G363" s="1"/>
      <c r="H363" s="1"/>
      <c r="I363" s="203"/>
      <c r="J363" s="1"/>
      <c r="N363" s="1"/>
    </row>
    <row r="364">
      <c r="F364" s="49"/>
      <c r="G364" s="1"/>
      <c r="H364" s="1"/>
      <c r="I364" s="203"/>
      <c r="J364" s="1"/>
      <c r="N364" s="1"/>
    </row>
    <row r="365">
      <c r="F365" s="49"/>
      <c r="G365" s="1"/>
      <c r="H365" s="1"/>
      <c r="I365" s="203"/>
      <c r="J365" s="1"/>
      <c r="N365" s="1"/>
    </row>
    <row r="366">
      <c r="F366" s="49"/>
      <c r="G366" s="1"/>
      <c r="H366" s="1"/>
      <c r="I366" s="203"/>
      <c r="J366" s="1"/>
      <c r="N366" s="1"/>
    </row>
    <row r="367">
      <c r="F367" s="49"/>
      <c r="G367" s="1"/>
      <c r="H367" s="1"/>
      <c r="I367" s="203"/>
      <c r="J367" s="1"/>
      <c r="N367" s="1"/>
    </row>
    <row r="368">
      <c r="F368" s="49"/>
      <c r="G368" s="1"/>
      <c r="H368" s="1"/>
      <c r="I368" s="203"/>
      <c r="J368" s="1"/>
      <c r="N368" s="1"/>
    </row>
    <row r="369">
      <c r="F369" s="49"/>
      <c r="G369" s="1"/>
      <c r="H369" s="1"/>
      <c r="I369" s="203"/>
      <c r="J369" s="1"/>
      <c r="N369" s="1"/>
    </row>
    <row r="370">
      <c r="F370" s="49"/>
      <c r="G370" s="1"/>
      <c r="H370" s="1"/>
      <c r="I370" s="203"/>
      <c r="J370" s="1"/>
      <c r="N370" s="1"/>
    </row>
    <row r="371">
      <c r="F371" s="49"/>
      <c r="G371" s="1"/>
      <c r="H371" s="1"/>
      <c r="I371" s="203"/>
      <c r="J371" s="1"/>
      <c r="N371" s="1"/>
    </row>
    <row r="372">
      <c r="F372" s="49"/>
      <c r="G372" s="1"/>
      <c r="H372" s="1"/>
      <c r="I372" s="203"/>
      <c r="J372" s="1"/>
      <c r="N372" s="1"/>
    </row>
    <row r="373">
      <c r="F373" s="49"/>
      <c r="G373" s="1"/>
      <c r="H373" s="1"/>
      <c r="I373" s="203"/>
      <c r="J373" s="1"/>
      <c r="N373" s="1"/>
    </row>
    <row r="374">
      <c r="F374" s="49"/>
      <c r="G374" s="1"/>
      <c r="H374" s="1"/>
      <c r="I374" s="203"/>
      <c r="J374" s="1"/>
      <c r="N374" s="1"/>
    </row>
    <row r="375">
      <c r="F375" s="49"/>
      <c r="G375" s="1"/>
      <c r="H375" s="1"/>
      <c r="I375" s="203"/>
      <c r="J375" s="1"/>
      <c r="N375" s="1"/>
    </row>
    <row r="376">
      <c r="F376" s="49"/>
      <c r="G376" s="1"/>
      <c r="H376" s="1"/>
      <c r="I376" s="203"/>
      <c r="J376" s="1"/>
      <c r="N376" s="1"/>
    </row>
    <row r="377">
      <c r="F377" s="49"/>
      <c r="G377" s="1"/>
      <c r="H377" s="1"/>
      <c r="I377" s="203"/>
      <c r="J377" s="1"/>
      <c r="N377" s="1"/>
    </row>
    <row r="378">
      <c r="F378" s="49"/>
      <c r="G378" s="1"/>
      <c r="H378" s="1"/>
      <c r="I378" s="203"/>
      <c r="J378" s="1"/>
      <c r="N378" s="1"/>
    </row>
    <row r="379">
      <c r="F379" s="49"/>
      <c r="G379" s="1"/>
      <c r="H379" s="1"/>
      <c r="I379" s="203"/>
      <c r="J379" s="1"/>
      <c r="N379" s="1"/>
    </row>
    <row r="380">
      <c r="F380" s="49"/>
      <c r="G380" s="1"/>
      <c r="H380" s="1"/>
      <c r="I380" s="203"/>
      <c r="J380" s="1"/>
      <c r="N380" s="1"/>
    </row>
    <row r="381">
      <c r="F381" s="49"/>
      <c r="G381" s="1"/>
      <c r="H381" s="1"/>
      <c r="I381" s="203"/>
      <c r="J381" s="1"/>
      <c r="N381" s="1"/>
    </row>
    <row r="382">
      <c r="F382" s="49"/>
      <c r="G382" s="1"/>
      <c r="H382" s="1"/>
      <c r="I382" s="203"/>
      <c r="J382" s="1"/>
      <c r="N382" s="1"/>
    </row>
    <row r="383">
      <c r="F383" s="49"/>
      <c r="G383" s="1"/>
      <c r="H383" s="1"/>
      <c r="I383" s="203"/>
      <c r="J383" s="1"/>
      <c r="N383" s="1"/>
    </row>
    <row r="384">
      <c r="F384" s="49"/>
      <c r="G384" s="1"/>
      <c r="H384" s="1"/>
      <c r="I384" s="203"/>
      <c r="J384" s="1"/>
      <c r="N384" s="1"/>
    </row>
    <row r="385">
      <c r="F385" s="49"/>
      <c r="G385" s="1"/>
      <c r="H385" s="1"/>
      <c r="I385" s="203"/>
      <c r="J385" s="1"/>
      <c r="N385" s="1"/>
    </row>
    <row r="386">
      <c r="F386" s="49"/>
      <c r="G386" s="1"/>
      <c r="H386" s="1"/>
      <c r="I386" s="203"/>
      <c r="J386" s="1"/>
      <c r="N386" s="1"/>
    </row>
    <row r="387">
      <c r="F387" s="49"/>
      <c r="G387" s="1"/>
      <c r="H387" s="1"/>
      <c r="I387" s="203"/>
      <c r="J387" s="1"/>
      <c r="N387" s="1"/>
    </row>
    <row r="388">
      <c r="F388" s="49"/>
      <c r="G388" s="1"/>
      <c r="H388" s="1"/>
      <c r="I388" s="203"/>
      <c r="J388" s="1"/>
      <c r="N388" s="1"/>
    </row>
    <row r="389">
      <c r="F389" s="49"/>
      <c r="G389" s="1"/>
      <c r="H389" s="1"/>
      <c r="I389" s="203"/>
      <c r="J389" s="1"/>
      <c r="N389" s="1"/>
    </row>
    <row r="390">
      <c r="F390" s="49"/>
      <c r="G390" s="1"/>
      <c r="H390" s="1"/>
      <c r="I390" s="203"/>
      <c r="J390" s="1"/>
      <c r="N390" s="1"/>
    </row>
    <row r="391">
      <c r="F391" s="49"/>
      <c r="G391" s="1"/>
      <c r="H391" s="1"/>
      <c r="I391" s="203"/>
      <c r="J391" s="1"/>
      <c r="N391" s="1"/>
    </row>
    <row r="392">
      <c r="F392" s="49"/>
      <c r="G392" s="1"/>
      <c r="H392" s="1"/>
      <c r="I392" s="203"/>
      <c r="J392" s="1"/>
      <c r="N392" s="1"/>
    </row>
    <row r="393">
      <c r="F393" s="49"/>
      <c r="G393" s="1"/>
      <c r="H393" s="1"/>
      <c r="I393" s="203"/>
      <c r="J393" s="1"/>
      <c r="N393" s="1"/>
    </row>
    <row r="394">
      <c r="F394" s="49"/>
      <c r="G394" s="1"/>
      <c r="H394" s="1"/>
      <c r="I394" s="203"/>
      <c r="J394" s="1"/>
      <c r="N394" s="1"/>
    </row>
    <row r="395">
      <c r="F395" s="49"/>
      <c r="G395" s="1"/>
      <c r="H395" s="1"/>
      <c r="I395" s="203"/>
      <c r="J395" s="1"/>
      <c r="N395" s="1"/>
    </row>
    <row r="396">
      <c r="F396" s="49"/>
      <c r="G396" s="1"/>
      <c r="H396" s="1"/>
      <c r="I396" s="203"/>
      <c r="J396" s="1"/>
      <c r="N396" s="1"/>
    </row>
    <row r="397">
      <c r="F397" s="49"/>
      <c r="G397" s="1"/>
      <c r="H397" s="1"/>
      <c r="I397" s="203"/>
      <c r="J397" s="1"/>
      <c r="N397" s="1"/>
    </row>
    <row r="398">
      <c r="F398" s="49"/>
      <c r="G398" s="1"/>
      <c r="H398" s="1"/>
      <c r="I398" s="203"/>
      <c r="J398" s="1"/>
      <c r="N398" s="1"/>
    </row>
    <row r="399">
      <c r="F399" s="49"/>
      <c r="G399" s="1"/>
      <c r="H399" s="1"/>
      <c r="I399" s="203"/>
      <c r="J399" s="1"/>
      <c r="N399" s="1"/>
    </row>
    <row r="400">
      <c r="F400" s="49"/>
      <c r="G400" s="1"/>
      <c r="H400" s="1"/>
      <c r="I400" s="203"/>
      <c r="J400" s="1"/>
      <c r="N400" s="1"/>
    </row>
    <row r="401">
      <c r="F401" s="49"/>
      <c r="G401" s="1"/>
      <c r="H401" s="1"/>
      <c r="I401" s="203"/>
      <c r="J401" s="1"/>
      <c r="N401" s="1"/>
    </row>
    <row r="402">
      <c r="F402" s="49"/>
      <c r="G402" s="1"/>
      <c r="H402" s="1"/>
      <c r="I402" s="203"/>
      <c r="J402" s="1"/>
      <c r="N402" s="1"/>
    </row>
    <row r="403">
      <c r="F403" s="49"/>
      <c r="G403" s="1"/>
      <c r="H403" s="1"/>
      <c r="I403" s="203"/>
      <c r="J403" s="1"/>
      <c r="N403" s="1"/>
    </row>
    <row r="404">
      <c r="F404" s="49"/>
      <c r="G404" s="1"/>
      <c r="H404" s="1"/>
      <c r="I404" s="203"/>
      <c r="J404" s="1"/>
      <c r="N404" s="1"/>
    </row>
    <row r="405">
      <c r="F405" s="49"/>
      <c r="G405" s="1"/>
      <c r="H405" s="1"/>
      <c r="I405" s="203"/>
      <c r="J405" s="1"/>
      <c r="N405" s="1"/>
    </row>
    <row r="406">
      <c r="F406" s="49"/>
      <c r="G406" s="1"/>
      <c r="H406" s="1"/>
      <c r="I406" s="203"/>
      <c r="J406" s="1"/>
      <c r="N406" s="1"/>
    </row>
    <row r="407">
      <c r="F407" s="49"/>
      <c r="G407" s="1"/>
      <c r="H407" s="1"/>
      <c r="I407" s="203"/>
      <c r="J407" s="1"/>
      <c r="N407" s="1"/>
    </row>
    <row r="408">
      <c r="F408" s="49"/>
      <c r="G408" s="1"/>
      <c r="H408" s="1"/>
      <c r="I408" s="203"/>
      <c r="J408" s="1"/>
      <c r="N408" s="1"/>
    </row>
    <row r="409">
      <c r="F409" s="49"/>
      <c r="G409" s="1"/>
      <c r="H409" s="1"/>
      <c r="I409" s="203"/>
      <c r="J409" s="1"/>
      <c r="N409" s="1"/>
    </row>
    <row r="410">
      <c r="F410" s="49"/>
      <c r="G410" s="1"/>
      <c r="H410" s="1"/>
      <c r="I410" s="203"/>
      <c r="J410" s="1"/>
      <c r="N410" s="1"/>
    </row>
    <row r="411">
      <c r="F411" s="49"/>
      <c r="G411" s="1"/>
      <c r="H411" s="1"/>
      <c r="I411" s="203"/>
      <c r="J411" s="1"/>
      <c r="N411" s="1"/>
    </row>
    <row r="412">
      <c r="F412" s="49"/>
      <c r="G412" s="1"/>
      <c r="H412" s="1"/>
      <c r="I412" s="203"/>
      <c r="J412" s="1"/>
      <c r="N412" s="1"/>
    </row>
    <row r="413">
      <c r="F413" s="49"/>
      <c r="G413" s="1"/>
      <c r="H413" s="1"/>
      <c r="I413" s="203"/>
      <c r="J413" s="1"/>
      <c r="N413" s="1"/>
    </row>
    <row r="414">
      <c r="F414" s="49"/>
      <c r="G414" s="1"/>
      <c r="H414" s="1"/>
      <c r="I414" s="203"/>
      <c r="J414" s="1"/>
      <c r="N414" s="1"/>
    </row>
    <row r="415">
      <c r="F415" s="49"/>
      <c r="G415" s="1"/>
      <c r="H415" s="1"/>
      <c r="I415" s="203"/>
      <c r="J415" s="1"/>
      <c r="N415" s="1"/>
    </row>
    <row r="416">
      <c r="F416" s="49"/>
      <c r="G416" s="1"/>
      <c r="H416" s="1"/>
      <c r="I416" s="203"/>
      <c r="J416" s="1"/>
      <c r="N416" s="1"/>
    </row>
    <row r="417">
      <c r="F417" s="49"/>
      <c r="G417" s="1"/>
      <c r="H417" s="1"/>
      <c r="I417" s="203"/>
      <c r="J417" s="1"/>
      <c r="N417" s="1"/>
    </row>
    <row r="418">
      <c r="F418" s="49"/>
      <c r="G418" s="1"/>
      <c r="H418" s="1"/>
      <c r="I418" s="203"/>
      <c r="J418" s="1"/>
      <c r="N418" s="1"/>
    </row>
    <row r="419">
      <c r="F419" s="49"/>
      <c r="G419" s="1"/>
      <c r="H419" s="1"/>
      <c r="I419" s="203"/>
      <c r="J419" s="1"/>
      <c r="N419" s="1"/>
    </row>
    <row r="420">
      <c r="F420" s="49"/>
      <c r="G420" s="1"/>
      <c r="H420" s="1"/>
      <c r="I420" s="203"/>
      <c r="J420" s="1"/>
      <c r="N420" s="1"/>
    </row>
    <row r="421">
      <c r="F421" s="49"/>
      <c r="G421" s="1"/>
      <c r="H421" s="1"/>
      <c r="I421" s="203"/>
      <c r="J421" s="1"/>
      <c r="N421" s="1"/>
    </row>
    <row r="422">
      <c r="F422" s="49"/>
      <c r="G422" s="1"/>
      <c r="H422" s="1"/>
      <c r="I422" s="203"/>
      <c r="J422" s="1"/>
      <c r="N422" s="1"/>
    </row>
    <row r="423">
      <c r="F423" s="49"/>
      <c r="G423" s="1"/>
      <c r="H423" s="1"/>
      <c r="I423" s="203"/>
      <c r="J423" s="1"/>
      <c r="N423" s="1"/>
    </row>
    <row r="424">
      <c r="F424" s="49"/>
      <c r="G424" s="1"/>
      <c r="H424" s="1"/>
      <c r="I424" s="203"/>
      <c r="J424" s="1"/>
      <c r="N424" s="1"/>
    </row>
    <row r="425">
      <c r="F425" s="49"/>
      <c r="G425" s="1"/>
      <c r="H425" s="1"/>
      <c r="I425" s="203"/>
      <c r="J425" s="1"/>
      <c r="N425" s="1"/>
    </row>
    <row r="426">
      <c r="F426" s="49"/>
      <c r="G426" s="1"/>
      <c r="H426" s="1"/>
      <c r="I426" s="203"/>
      <c r="J426" s="1"/>
      <c r="N426" s="1"/>
    </row>
    <row r="427">
      <c r="F427" s="49"/>
      <c r="G427" s="1"/>
      <c r="H427" s="1"/>
      <c r="I427" s="203"/>
      <c r="J427" s="1"/>
      <c r="N427" s="1"/>
    </row>
    <row r="428">
      <c r="F428" s="49"/>
      <c r="G428" s="1"/>
      <c r="H428" s="1"/>
      <c r="I428" s="203"/>
      <c r="J428" s="1"/>
      <c r="N428" s="1"/>
    </row>
    <row r="429">
      <c r="F429" s="49"/>
      <c r="G429" s="1"/>
      <c r="H429" s="1"/>
      <c r="I429" s="203"/>
      <c r="J429" s="1"/>
      <c r="N429" s="1"/>
    </row>
    <row r="430">
      <c r="F430" s="49"/>
      <c r="G430" s="1"/>
      <c r="H430" s="1"/>
      <c r="I430" s="203"/>
      <c r="J430" s="1"/>
      <c r="N430" s="1"/>
    </row>
    <row r="431">
      <c r="F431" s="49"/>
      <c r="G431" s="1"/>
      <c r="H431" s="1"/>
      <c r="I431" s="203"/>
      <c r="J431" s="1"/>
      <c r="N431" s="1"/>
    </row>
    <row r="432">
      <c r="F432" s="49"/>
      <c r="G432" s="1"/>
      <c r="H432" s="1"/>
      <c r="I432" s="203"/>
      <c r="J432" s="1"/>
      <c r="N432" s="1"/>
    </row>
    <row r="433">
      <c r="F433" s="49"/>
      <c r="G433" s="1"/>
      <c r="H433" s="1"/>
      <c r="I433" s="203"/>
      <c r="J433" s="1"/>
      <c r="N433" s="1"/>
    </row>
    <row r="434">
      <c r="F434" s="49"/>
      <c r="G434" s="1"/>
      <c r="H434" s="1"/>
      <c r="I434" s="203"/>
      <c r="J434" s="1"/>
      <c r="N434" s="1"/>
    </row>
    <row r="435">
      <c r="F435" s="49"/>
      <c r="G435" s="1"/>
      <c r="H435" s="1"/>
      <c r="I435" s="203"/>
      <c r="J435" s="1"/>
      <c r="N435" s="1"/>
    </row>
    <row r="436">
      <c r="F436" s="49"/>
      <c r="G436" s="1"/>
      <c r="H436" s="1"/>
      <c r="I436" s="203"/>
      <c r="J436" s="1"/>
      <c r="N436" s="1"/>
    </row>
    <row r="437">
      <c r="F437" s="49"/>
      <c r="G437" s="1"/>
      <c r="H437" s="1"/>
      <c r="I437" s="203"/>
      <c r="J437" s="1"/>
      <c r="N437" s="1"/>
    </row>
    <row r="438">
      <c r="F438" s="49"/>
      <c r="G438" s="1"/>
      <c r="H438" s="1"/>
      <c r="I438" s="203"/>
      <c r="J438" s="1"/>
      <c r="N438" s="1"/>
    </row>
    <row r="439">
      <c r="F439" s="49"/>
      <c r="G439" s="1"/>
      <c r="H439" s="1"/>
      <c r="I439" s="203"/>
      <c r="J439" s="1"/>
      <c r="N439" s="1"/>
    </row>
    <row r="440">
      <c r="F440" s="49"/>
      <c r="G440" s="1"/>
      <c r="H440" s="1"/>
      <c r="I440" s="203"/>
      <c r="J440" s="1"/>
      <c r="N440" s="1"/>
    </row>
    <row r="441">
      <c r="F441" s="49"/>
      <c r="G441" s="1"/>
      <c r="H441" s="1"/>
      <c r="I441" s="203"/>
      <c r="J441" s="1"/>
      <c r="N441" s="1"/>
    </row>
    <row r="442">
      <c r="F442" s="49"/>
      <c r="G442" s="1"/>
      <c r="H442" s="1"/>
      <c r="I442" s="203"/>
      <c r="J442" s="1"/>
      <c r="N442" s="1"/>
    </row>
    <row r="443">
      <c r="F443" s="49"/>
      <c r="G443" s="1"/>
      <c r="H443" s="1"/>
      <c r="I443" s="203"/>
      <c r="J443" s="1"/>
      <c r="N443" s="1"/>
    </row>
    <row r="444">
      <c r="F444" s="49"/>
      <c r="G444" s="1"/>
      <c r="H444" s="1"/>
      <c r="I444" s="203"/>
      <c r="J444" s="1"/>
      <c r="N444" s="1"/>
    </row>
    <row r="445">
      <c r="F445" s="49"/>
      <c r="G445" s="1"/>
      <c r="H445" s="1"/>
      <c r="I445" s="203"/>
      <c r="J445" s="1"/>
      <c r="N445" s="1"/>
    </row>
    <row r="446">
      <c r="F446" s="49"/>
      <c r="G446" s="1"/>
      <c r="H446" s="1"/>
      <c r="I446" s="203"/>
      <c r="J446" s="1"/>
      <c r="N446" s="1"/>
    </row>
    <row r="447">
      <c r="F447" s="49"/>
      <c r="G447" s="1"/>
      <c r="H447" s="1"/>
      <c r="I447" s="203"/>
      <c r="J447" s="1"/>
      <c r="N447" s="1"/>
    </row>
    <row r="448">
      <c r="F448" s="49"/>
      <c r="G448" s="1"/>
      <c r="H448" s="1"/>
      <c r="I448" s="203"/>
      <c r="J448" s="1"/>
      <c r="N448" s="1"/>
    </row>
    <row r="449">
      <c r="F449" s="49"/>
      <c r="G449" s="1"/>
      <c r="H449" s="1"/>
      <c r="I449" s="203"/>
      <c r="J449" s="1"/>
      <c r="N449" s="1"/>
    </row>
    <row r="450">
      <c r="F450" s="49"/>
      <c r="G450" s="1"/>
      <c r="H450" s="1"/>
      <c r="I450" s="203"/>
      <c r="J450" s="1"/>
      <c r="N450" s="1"/>
    </row>
    <row r="451">
      <c r="F451" s="49"/>
      <c r="G451" s="1"/>
      <c r="H451" s="1"/>
      <c r="I451" s="203"/>
      <c r="J451" s="1"/>
      <c r="N451" s="1"/>
    </row>
    <row r="452">
      <c r="F452" s="49"/>
      <c r="G452" s="1"/>
      <c r="H452" s="1"/>
      <c r="I452" s="203"/>
      <c r="J452" s="1"/>
      <c r="N452" s="1"/>
    </row>
    <row r="453">
      <c r="F453" s="49"/>
      <c r="G453" s="1"/>
      <c r="H453" s="1"/>
      <c r="I453" s="203"/>
      <c r="J453" s="1"/>
      <c r="N453" s="1"/>
    </row>
    <row r="454">
      <c r="F454" s="49"/>
      <c r="G454" s="1"/>
      <c r="H454" s="1"/>
      <c r="I454" s="203"/>
      <c r="J454" s="1"/>
      <c r="N454" s="1"/>
    </row>
    <row r="455">
      <c r="F455" s="49"/>
      <c r="G455" s="1"/>
      <c r="H455" s="1"/>
      <c r="I455" s="203"/>
      <c r="J455" s="1"/>
      <c r="N455" s="1"/>
    </row>
    <row r="456">
      <c r="F456" s="49"/>
      <c r="G456" s="1"/>
      <c r="H456" s="1"/>
      <c r="I456" s="203"/>
      <c r="J456" s="1"/>
      <c r="N456" s="1"/>
    </row>
    <row r="457">
      <c r="F457" s="49"/>
      <c r="G457" s="1"/>
      <c r="H457" s="1"/>
      <c r="I457" s="203"/>
      <c r="J457" s="1"/>
      <c r="N457" s="1"/>
    </row>
    <row r="458">
      <c r="F458" s="49"/>
      <c r="G458" s="1"/>
      <c r="H458" s="1"/>
      <c r="I458" s="203"/>
      <c r="J458" s="1"/>
      <c r="N458" s="1"/>
    </row>
    <row r="459">
      <c r="F459" s="49"/>
      <c r="G459" s="1"/>
      <c r="H459" s="1"/>
      <c r="I459" s="203"/>
      <c r="J459" s="1"/>
      <c r="N459" s="1"/>
    </row>
    <row r="460">
      <c r="F460" s="49"/>
      <c r="G460" s="1"/>
      <c r="H460" s="1"/>
      <c r="I460" s="203"/>
      <c r="J460" s="1"/>
      <c r="N460" s="1"/>
    </row>
    <row r="461">
      <c r="F461" s="49"/>
      <c r="G461" s="1"/>
      <c r="H461" s="1"/>
      <c r="I461" s="203"/>
      <c r="J461" s="1"/>
      <c r="N461" s="1"/>
    </row>
    <row r="462">
      <c r="F462" s="49"/>
      <c r="G462" s="1"/>
      <c r="H462" s="1"/>
      <c r="I462" s="203"/>
      <c r="J462" s="1"/>
      <c r="N462" s="1"/>
    </row>
    <row r="463">
      <c r="F463" s="49"/>
      <c r="G463" s="1"/>
      <c r="H463" s="1"/>
      <c r="I463" s="203"/>
      <c r="J463" s="1"/>
      <c r="N463" s="1"/>
    </row>
    <row r="464">
      <c r="F464" s="49"/>
      <c r="G464" s="1"/>
      <c r="H464" s="1"/>
      <c r="I464" s="203"/>
      <c r="J464" s="1"/>
      <c r="N464" s="1"/>
    </row>
    <row r="465">
      <c r="F465" s="49"/>
      <c r="G465" s="1"/>
      <c r="H465" s="1"/>
      <c r="I465" s="203"/>
      <c r="J465" s="1"/>
      <c r="N465" s="1"/>
    </row>
    <row r="466">
      <c r="F466" s="49"/>
      <c r="G466" s="1"/>
      <c r="H466" s="1"/>
      <c r="I466" s="203"/>
      <c r="J466" s="1"/>
      <c r="N466" s="1"/>
    </row>
    <row r="467">
      <c r="F467" s="49"/>
      <c r="G467" s="1"/>
      <c r="H467" s="1"/>
      <c r="I467" s="203"/>
      <c r="J467" s="1"/>
      <c r="N467" s="1"/>
    </row>
    <row r="468">
      <c r="F468" s="49"/>
      <c r="G468" s="1"/>
      <c r="H468" s="1"/>
      <c r="I468" s="203"/>
      <c r="J468" s="1"/>
      <c r="N468" s="1"/>
    </row>
    <row r="469">
      <c r="F469" s="49"/>
      <c r="G469" s="1"/>
      <c r="H469" s="1"/>
      <c r="I469" s="203"/>
      <c r="J469" s="1"/>
      <c r="N469" s="1"/>
    </row>
    <row r="470">
      <c r="F470" s="49"/>
      <c r="G470" s="1"/>
      <c r="H470" s="1"/>
      <c r="I470" s="203"/>
      <c r="J470" s="1"/>
      <c r="N470" s="1"/>
    </row>
    <row r="471">
      <c r="F471" s="49"/>
      <c r="G471" s="1"/>
      <c r="H471" s="1"/>
      <c r="I471" s="203"/>
      <c r="J471" s="1"/>
      <c r="N471" s="1"/>
    </row>
    <row r="472">
      <c r="F472" s="49"/>
      <c r="G472" s="1"/>
      <c r="H472" s="1"/>
      <c r="I472" s="203"/>
      <c r="J472" s="1"/>
      <c r="N472" s="1"/>
    </row>
    <row r="473">
      <c r="F473" s="49"/>
      <c r="G473" s="1"/>
      <c r="H473" s="1"/>
      <c r="I473" s="203"/>
      <c r="J473" s="1"/>
      <c r="N473" s="1"/>
    </row>
    <row r="474">
      <c r="F474" s="49"/>
      <c r="G474" s="1"/>
      <c r="H474" s="1"/>
      <c r="I474" s="203"/>
      <c r="J474" s="1"/>
      <c r="N474" s="1"/>
    </row>
    <row r="475">
      <c r="F475" s="49"/>
      <c r="G475" s="1"/>
      <c r="H475" s="1"/>
      <c r="I475" s="203"/>
      <c r="J475" s="1"/>
      <c r="N475" s="1"/>
    </row>
    <row r="476">
      <c r="F476" s="49"/>
      <c r="G476" s="1"/>
      <c r="H476" s="1"/>
      <c r="I476" s="203"/>
      <c r="J476" s="1"/>
      <c r="N476" s="1"/>
    </row>
    <row r="477">
      <c r="F477" s="49"/>
      <c r="G477" s="1"/>
      <c r="H477" s="1"/>
      <c r="I477" s="203"/>
      <c r="J477" s="1"/>
      <c r="N477" s="1"/>
    </row>
    <row r="478">
      <c r="F478" s="49"/>
      <c r="G478" s="1"/>
      <c r="H478" s="1"/>
      <c r="I478" s="203"/>
      <c r="J478" s="1"/>
      <c r="N478" s="1"/>
    </row>
    <row r="479">
      <c r="F479" s="49"/>
      <c r="G479" s="1"/>
      <c r="H479" s="1"/>
      <c r="I479" s="203"/>
      <c r="J479" s="1"/>
      <c r="N479" s="1"/>
    </row>
    <row r="480">
      <c r="F480" s="49"/>
      <c r="G480" s="1"/>
      <c r="H480" s="1"/>
      <c r="I480" s="203"/>
      <c r="J480" s="1"/>
      <c r="N480" s="1"/>
    </row>
    <row r="481">
      <c r="F481" s="49"/>
      <c r="G481" s="1"/>
      <c r="H481" s="1"/>
      <c r="I481" s="203"/>
      <c r="J481" s="1"/>
      <c r="N481" s="1"/>
    </row>
    <row r="482">
      <c r="F482" s="49"/>
      <c r="G482" s="1"/>
      <c r="H482" s="1"/>
      <c r="I482" s="203"/>
      <c r="J482" s="1"/>
      <c r="N482" s="1"/>
    </row>
    <row r="483">
      <c r="F483" s="49"/>
      <c r="G483" s="1"/>
      <c r="H483" s="1"/>
      <c r="I483" s="203"/>
      <c r="J483" s="1"/>
      <c r="N483" s="1"/>
    </row>
    <row r="484">
      <c r="F484" s="49"/>
      <c r="G484" s="1"/>
      <c r="H484" s="1"/>
      <c r="I484" s="203"/>
      <c r="J484" s="1"/>
      <c r="N484" s="1"/>
    </row>
    <row r="485">
      <c r="F485" s="49"/>
      <c r="G485" s="1"/>
      <c r="H485" s="1"/>
      <c r="I485" s="203"/>
      <c r="J485" s="1"/>
      <c r="N485" s="1"/>
    </row>
    <row r="486">
      <c r="F486" s="49"/>
      <c r="G486" s="1"/>
      <c r="H486" s="1"/>
      <c r="I486" s="203"/>
      <c r="J486" s="1"/>
      <c r="N486" s="1"/>
    </row>
    <row r="487">
      <c r="F487" s="49"/>
      <c r="G487" s="1"/>
      <c r="H487" s="1"/>
      <c r="I487" s="203"/>
      <c r="J487" s="1"/>
      <c r="N487" s="1"/>
    </row>
    <row r="488">
      <c r="F488" s="49"/>
      <c r="G488" s="1"/>
      <c r="H488" s="1"/>
      <c r="I488" s="203"/>
      <c r="J488" s="1"/>
      <c r="N488" s="1"/>
    </row>
    <row r="489">
      <c r="F489" s="49"/>
      <c r="G489" s="1"/>
      <c r="H489" s="1"/>
      <c r="I489" s="203"/>
      <c r="J489" s="1"/>
      <c r="N489" s="1"/>
    </row>
    <row r="490">
      <c r="F490" s="49"/>
      <c r="G490" s="1"/>
      <c r="H490" s="1"/>
      <c r="I490" s="203"/>
      <c r="J490" s="1"/>
      <c r="N490" s="1"/>
    </row>
    <row r="491">
      <c r="F491" s="49"/>
      <c r="G491" s="1"/>
      <c r="H491" s="1"/>
      <c r="I491" s="203"/>
      <c r="J491" s="1"/>
      <c r="N491" s="1"/>
    </row>
    <row r="492">
      <c r="F492" s="49"/>
      <c r="G492" s="1"/>
      <c r="H492" s="1"/>
      <c r="I492" s="203"/>
      <c r="J492" s="1"/>
      <c r="N492" s="1"/>
    </row>
    <row r="493">
      <c r="F493" s="49"/>
      <c r="G493" s="1"/>
      <c r="H493" s="1"/>
      <c r="I493" s="203"/>
      <c r="J493" s="1"/>
      <c r="N493" s="1"/>
    </row>
    <row r="494">
      <c r="F494" s="49"/>
      <c r="G494" s="1"/>
      <c r="H494" s="1"/>
      <c r="I494" s="203"/>
      <c r="J494" s="1"/>
      <c r="N494" s="1"/>
    </row>
    <row r="495">
      <c r="F495" s="49"/>
      <c r="G495" s="1"/>
      <c r="H495" s="1"/>
      <c r="I495" s="203"/>
      <c r="J495" s="1"/>
      <c r="N495" s="1"/>
    </row>
    <row r="496">
      <c r="F496" s="49"/>
      <c r="G496" s="1"/>
      <c r="H496" s="1"/>
      <c r="I496" s="203"/>
      <c r="J496" s="1"/>
      <c r="N496" s="1"/>
    </row>
    <row r="497">
      <c r="F497" s="49"/>
      <c r="G497" s="1"/>
      <c r="H497" s="1"/>
      <c r="I497" s="203"/>
      <c r="J497" s="1"/>
      <c r="N497" s="1"/>
    </row>
    <row r="498">
      <c r="F498" s="49"/>
      <c r="G498" s="1"/>
      <c r="H498" s="1"/>
      <c r="I498" s="203"/>
      <c r="J498" s="1"/>
      <c r="N498" s="1"/>
    </row>
    <row r="499">
      <c r="F499" s="49"/>
      <c r="G499" s="1"/>
      <c r="H499" s="1"/>
      <c r="I499" s="203"/>
      <c r="J499" s="1"/>
      <c r="N499" s="1"/>
    </row>
    <row r="500">
      <c r="F500" s="49"/>
      <c r="G500" s="1"/>
      <c r="H500" s="1"/>
      <c r="I500" s="203"/>
      <c r="J500" s="1"/>
      <c r="N500" s="1"/>
    </row>
    <row r="501">
      <c r="F501" s="49"/>
      <c r="G501" s="1"/>
      <c r="H501" s="1"/>
      <c r="I501" s="203"/>
      <c r="J501" s="1"/>
      <c r="N501" s="1"/>
    </row>
    <row r="502">
      <c r="F502" s="49"/>
      <c r="G502" s="1"/>
      <c r="H502" s="1"/>
      <c r="I502" s="203"/>
      <c r="J502" s="1"/>
      <c r="N502" s="1"/>
    </row>
    <row r="503">
      <c r="F503" s="49"/>
      <c r="G503" s="1"/>
      <c r="H503" s="1"/>
      <c r="I503" s="203"/>
      <c r="J503" s="1"/>
      <c r="N503" s="1"/>
    </row>
    <row r="504">
      <c r="F504" s="49"/>
      <c r="G504" s="1"/>
      <c r="H504" s="1"/>
      <c r="I504" s="203"/>
      <c r="J504" s="1"/>
      <c r="N504" s="1"/>
    </row>
    <row r="505">
      <c r="F505" s="49"/>
      <c r="G505" s="1"/>
      <c r="H505" s="1"/>
      <c r="I505" s="203"/>
      <c r="J505" s="1"/>
      <c r="N505" s="1"/>
    </row>
    <row r="506">
      <c r="F506" s="49"/>
      <c r="G506" s="1"/>
      <c r="H506" s="1"/>
      <c r="I506" s="203"/>
      <c r="J506" s="1"/>
      <c r="N506" s="1"/>
    </row>
    <row r="507">
      <c r="F507" s="49"/>
      <c r="G507" s="1"/>
      <c r="H507" s="1"/>
      <c r="I507" s="203"/>
      <c r="J507" s="1"/>
      <c r="N507" s="1"/>
    </row>
    <row r="508">
      <c r="F508" s="49"/>
      <c r="G508" s="1"/>
      <c r="H508" s="1"/>
      <c r="I508" s="203"/>
      <c r="J508" s="1"/>
      <c r="N508" s="1"/>
    </row>
    <row r="509">
      <c r="F509" s="49"/>
      <c r="G509" s="1"/>
      <c r="H509" s="1"/>
      <c r="I509" s="203"/>
      <c r="J509" s="1"/>
      <c r="N509" s="1"/>
    </row>
    <row r="510">
      <c r="F510" s="49"/>
      <c r="G510" s="1"/>
      <c r="H510" s="1"/>
      <c r="I510" s="203"/>
      <c r="J510" s="1"/>
      <c r="N510" s="1"/>
    </row>
    <row r="511">
      <c r="F511" s="49"/>
      <c r="G511" s="1"/>
      <c r="H511" s="1"/>
      <c r="I511" s="203"/>
      <c r="J511" s="1"/>
      <c r="N511" s="1"/>
    </row>
    <row r="512">
      <c r="F512" s="49"/>
      <c r="G512" s="1"/>
      <c r="H512" s="1"/>
      <c r="I512" s="203"/>
      <c r="J512" s="1"/>
      <c r="N512" s="1"/>
    </row>
    <row r="513">
      <c r="F513" s="49"/>
      <c r="G513" s="1"/>
      <c r="H513" s="1"/>
      <c r="I513" s="203"/>
      <c r="J513" s="1"/>
      <c r="N513" s="1"/>
    </row>
    <row r="514">
      <c r="F514" s="49"/>
      <c r="G514" s="1"/>
      <c r="H514" s="1"/>
      <c r="I514" s="203"/>
      <c r="J514" s="1"/>
      <c r="N514" s="1"/>
    </row>
    <row r="515">
      <c r="F515" s="49"/>
      <c r="G515" s="1"/>
      <c r="H515" s="1"/>
      <c r="I515" s="203"/>
      <c r="J515" s="1"/>
      <c r="N515" s="1"/>
    </row>
    <row r="516">
      <c r="F516" s="49"/>
      <c r="G516" s="1"/>
      <c r="H516" s="1"/>
      <c r="I516" s="203"/>
      <c r="J516" s="1"/>
      <c r="N516" s="1"/>
    </row>
    <row r="517">
      <c r="F517" s="49"/>
      <c r="G517" s="1"/>
      <c r="H517" s="1"/>
      <c r="I517" s="203"/>
      <c r="J517" s="1"/>
      <c r="N517" s="1"/>
    </row>
    <row r="518">
      <c r="F518" s="49"/>
      <c r="G518" s="1"/>
      <c r="H518" s="1"/>
      <c r="I518" s="203"/>
      <c r="J518" s="1"/>
      <c r="N518" s="1"/>
    </row>
    <row r="519">
      <c r="F519" s="49"/>
      <c r="G519" s="1"/>
      <c r="H519" s="1"/>
      <c r="I519" s="203"/>
      <c r="J519" s="1"/>
      <c r="N519" s="1"/>
    </row>
    <row r="520">
      <c r="F520" s="49"/>
      <c r="G520" s="1"/>
      <c r="H520" s="1"/>
      <c r="I520" s="203"/>
      <c r="J520" s="1"/>
      <c r="N520" s="1"/>
    </row>
    <row r="521">
      <c r="F521" s="49"/>
      <c r="G521" s="1"/>
      <c r="H521" s="1"/>
      <c r="I521" s="203"/>
      <c r="J521" s="1"/>
      <c r="N521" s="1"/>
    </row>
    <row r="522">
      <c r="F522" s="49"/>
      <c r="G522" s="1"/>
      <c r="H522" s="1"/>
      <c r="I522" s="203"/>
      <c r="J522" s="1"/>
      <c r="N522" s="1"/>
    </row>
    <row r="523">
      <c r="F523" s="49"/>
      <c r="G523" s="1"/>
      <c r="H523" s="1"/>
      <c r="I523" s="203"/>
      <c r="J523" s="1"/>
      <c r="N523" s="1"/>
    </row>
    <row r="524">
      <c r="F524" s="49"/>
      <c r="G524" s="1"/>
      <c r="H524" s="1"/>
      <c r="I524" s="203"/>
      <c r="J524" s="1"/>
      <c r="N524" s="1"/>
    </row>
    <row r="525">
      <c r="F525" s="49"/>
      <c r="G525" s="1"/>
      <c r="H525" s="1"/>
      <c r="I525" s="203"/>
      <c r="J525" s="1"/>
      <c r="N525" s="1"/>
    </row>
    <row r="526">
      <c r="F526" s="49"/>
      <c r="G526" s="1"/>
      <c r="H526" s="1"/>
      <c r="I526" s="203"/>
      <c r="J526" s="1"/>
      <c r="N526" s="1"/>
    </row>
    <row r="527">
      <c r="F527" s="49"/>
      <c r="G527" s="1"/>
      <c r="H527" s="1"/>
      <c r="I527" s="203"/>
      <c r="J527" s="1"/>
      <c r="N527" s="1"/>
    </row>
    <row r="528">
      <c r="F528" s="49"/>
      <c r="G528" s="1"/>
      <c r="H528" s="1"/>
      <c r="I528" s="203"/>
      <c r="J528" s="1"/>
      <c r="N528" s="1"/>
    </row>
    <row r="529">
      <c r="F529" s="49"/>
      <c r="G529" s="1"/>
      <c r="H529" s="1"/>
      <c r="I529" s="203"/>
      <c r="J529" s="1"/>
      <c r="N529" s="1"/>
    </row>
    <row r="530">
      <c r="F530" s="49"/>
      <c r="G530" s="1"/>
      <c r="H530" s="1"/>
      <c r="I530" s="203"/>
      <c r="J530" s="1"/>
      <c r="N530" s="1"/>
    </row>
    <row r="531">
      <c r="F531" s="49"/>
      <c r="G531" s="1"/>
      <c r="H531" s="1"/>
      <c r="I531" s="203"/>
      <c r="J531" s="1"/>
      <c r="N531" s="1"/>
    </row>
    <row r="532">
      <c r="F532" s="49"/>
      <c r="G532" s="1"/>
      <c r="H532" s="1"/>
      <c r="I532" s="203"/>
      <c r="J532" s="1"/>
      <c r="N532" s="1"/>
    </row>
    <row r="533">
      <c r="F533" s="49"/>
      <c r="G533" s="1"/>
      <c r="H533" s="1"/>
      <c r="I533" s="203"/>
      <c r="J533" s="1"/>
      <c r="N533" s="1"/>
    </row>
    <row r="534">
      <c r="F534" s="49"/>
      <c r="G534" s="1"/>
      <c r="H534" s="1"/>
      <c r="I534" s="203"/>
      <c r="J534" s="1"/>
      <c r="N534" s="1"/>
    </row>
    <row r="535">
      <c r="F535" s="49"/>
      <c r="G535" s="1"/>
      <c r="H535" s="1"/>
      <c r="I535" s="203"/>
      <c r="J535" s="1"/>
      <c r="N535" s="1"/>
    </row>
    <row r="536">
      <c r="F536" s="49"/>
      <c r="G536" s="1"/>
      <c r="H536" s="1"/>
      <c r="I536" s="203"/>
      <c r="J536" s="1"/>
      <c r="N536" s="1"/>
    </row>
    <row r="537">
      <c r="F537" s="49"/>
      <c r="G537" s="1"/>
      <c r="H537" s="1"/>
      <c r="I537" s="203"/>
      <c r="J537" s="1"/>
      <c r="N537" s="1"/>
    </row>
    <row r="538">
      <c r="F538" s="49"/>
      <c r="G538" s="1"/>
      <c r="H538" s="1"/>
      <c r="I538" s="203"/>
      <c r="J538" s="1"/>
      <c r="N538" s="1"/>
    </row>
    <row r="539">
      <c r="F539" s="49"/>
      <c r="G539" s="1"/>
      <c r="H539" s="1"/>
      <c r="I539" s="203"/>
      <c r="J539" s="1"/>
      <c r="N539" s="1"/>
    </row>
    <row r="540">
      <c r="F540" s="49"/>
      <c r="G540" s="1"/>
      <c r="H540" s="1"/>
      <c r="I540" s="203"/>
      <c r="J540" s="1"/>
      <c r="N540" s="1"/>
    </row>
    <row r="541">
      <c r="F541" s="49"/>
      <c r="G541" s="1"/>
      <c r="H541" s="1"/>
      <c r="I541" s="203"/>
      <c r="J541" s="1"/>
      <c r="N541" s="1"/>
    </row>
    <row r="542">
      <c r="F542" s="49"/>
      <c r="G542" s="1"/>
      <c r="H542" s="1"/>
      <c r="I542" s="203"/>
      <c r="J542" s="1"/>
      <c r="N542" s="1"/>
    </row>
    <row r="543">
      <c r="F543" s="49"/>
      <c r="G543" s="1"/>
      <c r="H543" s="1"/>
      <c r="I543" s="203"/>
      <c r="J543" s="1"/>
      <c r="N543" s="1"/>
    </row>
    <row r="544">
      <c r="F544" s="49"/>
      <c r="G544" s="1"/>
      <c r="H544" s="1"/>
      <c r="I544" s="203"/>
      <c r="J544" s="1"/>
      <c r="N544" s="1"/>
    </row>
    <row r="545">
      <c r="F545" s="49"/>
      <c r="G545" s="1"/>
      <c r="H545" s="1"/>
      <c r="I545" s="203"/>
      <c r="J545" s="1"/>
      <c r="N545" s="1"/>
    </row>
    <row r="546">
      <c r="F546" s="49"/>
      <c r="G546" s="1"/>
      <c r="H546" s="1"/>
      <c r="I546" s="203"/>
      <c r="J546" s="1"/>
      <c r="N546" s="1"/>
    </row>
    <row r="547">
      <c r="F547" s="49"/>
      <c r="G547" s="1"/>
      <c r="H547" s="1"/>
      <c r="I547" s="203"/>
      <c r="J547" s="1"/>
      <c r="N547" s="1"/>
    </row>
    <row r="548">
      <c r="F548" s="49"/>
      <c r="G548" s="1"/>
      <c r="H548" s="1"/>
      <c r="I548" s="203"/>
      <c r="J548" s="1"/>
      <c r="N548" s="1"/>
    </row>
    <row r="549">
      <c r="F549" s="49"/>
      <c r="G549" s="1"/>
      <c r="H549" s="1"/>
      <c r="I549" s="203"/>
      <c r="J549" s="1"/>
      <c r="N549" s="1"/>
    </row>
    <row r="550">
      <c r="F550" s="49"/>
      <c r="G550" s="1"/>
      <c r="H550" s="1"/>
      <c r="I550" s="203"/>
      <c r="J550" s="1"/>
      <c r="N550" s="1"/>
    </row>
    <row r="551">
      <c r="F551" s="49"/>
      <c r="G551" s="1"/>
      <c r="H551" s="1"/>
      <c r="I551" s="203"/>
      <c r="J551" s="1"/>
      <c r="N551" s="1"/>
    </row>
    <row r="552">
      <c r="F552" s="49"/>
      <c r="G552" s="1"/>
      <c r="H552" s="1"/>
      <c r="I552" s="203"/>
      <c r="J552" s="1"/>
      <c r="N552" s="1"/>
    </row>
    <row r="553">
      <c r="F553" s="49"/>
      <c r="G553" s="1"/>
      <c r="H553" s="1"/>
      <c r="I553" s="203"/>
      <c r="J553" s="1"/>
      <c r="N553" s="1"/>
    </row>
    <row r="554">
      <c r="F554" s="49"/>
      <c r="G554" s="1"/>
      <c r="H554" s="1"/>
      <c r="I554" s="203"/>
      <c r="J554" s="1"/>
      <c r="N554" s="1"/>
    </row>
    <row r="555">
      <c r="F555" s="49"/>
      <c r="G555" s="1"/>
      <c r="H555" s="1"/>
      <c r="I555" s="203"/>
      <c r="J555" s="1"/>
      <c r="N555" s="1"/>
    </row>
    <row r="556">
      <c r="F556" s="49"/>
      <c r="G556" s="1"/>
      <c r="H556" s="1"/>
      <c r="I556" s="203"/>
      <c r="J556" s="1"/>
      <c r="N556" s="1"/>
    </row>
    <row r="557">
      <c r="F557" s="49"/>
      <c r="G557" s="1"/>
      <c r="H557" s="1"/>
      <c r="I557" s="203"/>
      <c r="J557" s="1"/>
      <c r="N557" s="1"/>
    </row>
    <row r="558">
      <c r="F558" s="49"/>
      <c r="G558" s="1"/>
      <c r="H558" s="1"/>
      <c r="I558" s="203"/>
      <c r="J558" s="1"/>
      <c r="N558" s="1"/>
    </row>
    <row r="559">
      <c r="F559" s="49"/>
      <c r="G559" s="1"/>
      <c r="H559" s="1"/>
      <c r="I559" s="203"/>
      <c r="J559" s="1"/>
      <c r="N559" s="1"/>
    </row>
    <row r="560">
      <c r="F560" s="49"/>
      <c r="G560" s="1"/>
      <c r="H560" s="1"/>
      <c r="I560" s="203"/>
      <c r="J560" s="1"/>
      <c r="N560" s="1"/>
    </row>
    <row r="561">
      <c r="F561" s="49"/>
      <c r="G561" s="1"/>
      <c r="H561" s="1"/>
      <c r="I561" s="203"/>
      <c r="J561" s="1"/>
      <c r="N561" s="1"/>
    </row>
    <row r="562">
      <c r="F562" s="49"/>
      <c r="G562" s="1"/>
      <c r="H562" s="1"/>
      <c r="I562" s="203"/>
      <c r="J562" s="1"/>
      <c r="N562" s="1"/>
    </row>
    <row r="563">
      <c r="F563" s="49"/>
      <c r="G563" s="1"/>
      <c r="H563" s="1"/>
      <c r="I563" s="203"/>
      <c r="J563" s="1"/>
      <c r="N563" s="1"/>
    </row>
    <row r="564">
      <c r="F564" s="49"/>
      <c r="G564" s="1"/>
      <c r="H564" s="1"/>
      <c r="I564" s="203"/>
      <c r="J564" s="1"/>
      <c r="N564" s="1"/>
    </row>
    <row r="565">
      <c r="F565" s="49"/>
      <c r="G565" s="1"/>
      <c r="H565" s="1"/>
      <c r="I565" s="203"/>
      <c r="J565" s="1"/>
      <c r="N565" s="1"/>
    </row>
    <row r="566">
      <c r="F566" s="49"/>
      <c r="G566" s="1"/>
      <c r="H566" s="1"/>
      <c r="I566" s="203"/>
      <c r="J566" s="1"/>
      <c r="N566" s="1"/>
    </row>
    <row r="567">
      <c r="F567" s="49"/>
      <c r="G567" s="1"/>
      <c r="H567" s="1"/>
      <c r="I567" s="203"/>
      <c r="J567" s="1"/>
      <c r="N567" s="1"/>
    </row>
    <row r="568">
      <c r="F568" s="49"/>
      <c r="G568" s="1"/>
      <c r="H568" s="1"/>
      <c r="I568" s="203"/>
      <c r="J568" s="1"/>
      <c r="N568" s="1"/>
    </row>
    <row r="569">
      <c r="F569" s="49"/>
      <c r="G569" s="1"/>
      <c r="H569" s="1"/>
      <c r="I569" s="203"/>
      <c r="J569" s="1"/>
      <c r="N569" s="1"/>
    </row>
    <row r="570">
      <c r="F570" s="49"/>
      <c r="G570" s="1"/>
      <c r="H570" s="1"/>
      <c r="I570" s="203"/>
      <c r="J570" s="1"/>
      <c r="N570" s="1"/>
    </row>
    <row r="571">
      <c r="F571" s="49"/>
      <c r="G571" s="1"/>
      <c r="H571" s="1"/>
      <c r="I571" s="203"/>
      <c r="J571" s="1"/>
      <c r="N571" s="1"/>
    </row>
    <row r="572">
      <c r="F572" s="49"/>
      <c r="G572" s="1"/>
      <c r="H572" s="1"/>
      <c r="I572" s="203"/>
      <c r="J572" s="1"/>
      <c r="N572" s="1"/>
    </row>
    <row r="573">
      <c r="F573" s="49"/>
      <c r="G573" s="1"/>
      <c r="H573" s="1"/>
      <c r="I573" s="203"/>
      <c r="J573" s="1"/>
      <c r="N573" s="1"/>
    </row>
    <row r="574">
      <c r="F574" s="49"/>
      <c r="G574" s="1"/>
      <c r="H574" s="1"/>
      <c r="I574" s="203"/>
      <c r="J574" s="1"/>
      <c r="N574" s="1"/>
    </row>
    <row r="575">
      <c r="F575" s="49"/>
      <c r="G575" s="1"/>
      <c r="H575" s="1"/>
      <c r="I575" s="203"/>
      <c r="J575" s="1"/>
      <c r="N575" s="1"/>
    </row>
    <row r="576">
      <c r="F576" s="49"/>
      <c r="G576" s="1"/>
      <c r="H576" s="1"/>
      <c r="I576" s="203"/>
      <c r="J576" s="1"/>
      <c r="N576" s="1"/>
    </row>
    <row r="577">
      <c r="F577" s="49"/>
      <c r="G577" s="1"/>
      <c r="H577" s="1"/>
      <c r="I577" s="203"/>
      <c r="J577" s="1"/>
      <c r="N577" s="1"/>
    </row>
    <row r="578">
      <c r="F578" s="49"/>
      <c r="G578" s="1"/>
      <c r="H578" s="1"/>
      <c r="I578" s="203"/>
      <c r="J578" s="1"/>
      <c r="N578" s="1"/>
    </row>
    <row r="579">
      <c r="F579" s="49"/>
      <c r="G579" s="1"/>
      <c r="H579" s="1"/>
      <c r="I579" s="203"/>
      <c r="J579" s="1"/>
      <c r="N579" s="1"/>
    </row>
    <row r="580">
      <c r="F580" s="49"/>
      <c r="G580" s="1"/>
      <c r="H580" s="1"/>
      <c r="I580" s="203"/>
      <c r="J580" s="1"/>
      <c r="N580" s="1"/>
    </row>
    <row r="581">
      <c r="F581" s="49"/>
      <c r="G581" s="1"/>
      <c r="H581" s="1"/>
      <c r="I581" s="203"/>
      <c r="J581" s="1"/>
      <c r="N581" s="1"/>
    </row>
    <row r="582">
      <c r="F582" s="49"/>
      <c r="G582" s="1"/>
      <c r="H582" s="1"/>
      <c r="I582" s="203"/>
      <c r="J582" s="1"/>
      <c r="N582" s="1"/>
    </row>
    <row r="583">
      <c r="F583" s="49"/>
      <c r="G583" s="1"/>
      <c r="H583" s="1"/>
      <c r="I583" s="203"/>
      <c r="J583" s="1"/>
      <c r="N583" s="1"/>
    </row>
    <row r="584">
      <c r="F584" s="49"/>
      <c r="G584" s="1"/>
      <c r="H584" s="1"/>
      <c r="I584" s="203"/>
      <c r="J584" s="1"/>
      <c r="N584" s="1"/>
    </row>
    <row r="585">
      <c r="F585" s="49"/>
      <c r="G585" s="1"/>
      <c r="H585" s="1"/>
      <c r="I585" s="203"/>
      <c r="J585" s="1"/>
      <c r="N585" s="1"/>
    </row>
    <row r="586">
      <c r="F586" s="49"/>
      <c r="G586" s="1"/>
      <c r="H586" s="1"/>
      <c r="I586" s="203"/>
      <c r="J586" s="1"/>
      <c r="N586" s="1"/>
    </row>
    <row r="587">
      <c r="F587" s="49"/>
      <c r="G587" s="1"/>
      <c r="H587" s="1"/>
      <c r="I587" s="203"/>
      <c r="J587" s="1"/>
      <c r="N587" s="1"/>
    </row>
    <row r="588">
      <c r="F588" s="49"/>
      <c r="G588" s="1"/>
      <c r="H588" s="1"/>
      <c r="I588" s="203"/>
      <c r="J588" s="1"/>
      <c r="N588" s="1"/>
    </row>
    <row r="589">
      <c r="F589" s="49"/>
      <c r="G589" s="1"/>
      <c r="H589" s="1"/>
      <c r="I589" s="203"/>
      <c r="J589" s="1"/>
      <c r="N589" s="1"/>
    </row>
    <row r="590">
      <c r="F590" s="49"/>
      <c r="G590" s="1"/>
      <c r="H590" s="1"/>
      <c r="I590" s="203"/>
      <c r="J590" s="1"/>
      <c r="N590" s="1"/>
    </row>
    <row r="591">
      <c r="F591" s="49"/>
      <c r="G591" s="1"/>
      <c r="H591" s="1"/>
      <c r="I591" s="203"/>
      <c r="J591" s="1"/>
      <c r="N591" s="1"/>
    </row>
    <row r="592">
      <c r="F592" s="49"/>
      <c r="G592" s="1"/>
      <c r="H592" s="1"/>
      <c r="I592" s="203"/>
      <c r="J592" s="1"/>
      <c r="N592" s="1"/>
    </row>
    <row r="593">
      <c r="F593" s="49"/>
      <c r="G593" s="1"/>
      <c r="H593" s="1"/>
      <c r="I593" s="203"/>
      <c r="J593" s="1"/>
      <c r="N593" s="1"/>
    </row>
    <row r="594">
      <c r="F594" s="49"/>
      <c r="G594" s="1"/>
      <c r="H594" s="1"/>
      <c r="I594" s="203"/>
      <c r="J594" s="1"/>
      <c r="N594" s="1"/>
    </row>
    <row r="595">
      <c r="F595" s="49"/>
      <c r="G595" s="1"/>
      <c r="H595" s="1"/>
      <c r="I595" s="203"/>
      <c r="J595" s="1"/>
      <c r="N595" s="1"/>
    </row>
    <row r="596">
      <c r="F596" s="49"/>
      <c r="G596" s="1"/>
      <c r="H596" s="1"/>
      <c r="I596" s="203"/>
      <c r="J596" s="1"/>
      <c r="N596" s="1"/>
    </row>
    <row r="597">
      <c r="F597" s="49"/>
      <c r="G597" s="1"/>
      <c r="H597" s="1"/>
      <c r="I597" s="203"/>
      <c r="J597" s="1"/>
      <c r="N597" s="1"/>
    </row>
    <row r="598">
      <c r="F598" s="49"/>
      <c r="G598" s="1"/>
      <c r="H598" s="1"/>
      <c r="I598" s="203"/>
      <c r="J598" s="1"/>
      <c r="N598" s="1"/>
    </row>
    <row r="599">
      <c r="F599" s="49"/>
      <c r="G599" s="1"/>
      <c r="H599" s="1"/>
      <c r="I599" s="203"/>
      <c r="J599" s="1"/>
      <c r="N599" s="1"/>
    </row>
    <row r="600">
      <c r="F600" s="49"/>
      <c r="G600" s="1"/>
      <c r="H600" s="1"/>
      <c r="I600" s="203"/>
      <c r="J600" s="1"/>
      <c r="N600" s="1"/>
    </row>
    <row r="601">
      <c r="F601" s="49"/>
      <c r="G601" s="1"/>
      <c r="H601" s="1"/>
      <c r="I601" s="203"/>
      <c r="J601" s="1"/>
      <c r="N601" s="1"/>
    </row>
    <row r="602">
      <c r="F602" s="49"/>
      <c r="G602" s="1"/>
      <c r="H602" s="1"/>
      <c r="I602" s="203"/>
      <c r="J602" s="1"/>
      <c r="N602" s="1"/>
    </row>
    <row r="603">
      <c r="F603" s="49"/>
      <c r="G603" s="1"/>
      <c r="H603" s="1"/>
      <c r="I603" s="203"/>
      <c r="J603" s="1"/>
      <c r="N603" s="1"/>
    </row>
    <row r="604">
      <c r="F604" s="49"/>
      <c r="G604" s="1"/>
      <c r="H604" s="1"/>
      <c r="I604" s="203"/>
      <c r="J604" s="1"/>
      <c r="N604" s="1"/>
    </row>
    <row r="605">
      <c r="F605" s="49"/>
      <c r="G605" s="1"/>
      <c r="H605" s="1"/>
      <c r="I605" s="203"/>
      <c r="J605" s="1"/>
      <c r="N605" s="1"/>
    </row>
    <row r="606">
      <c r="F606" s="49"/>
      <c r="G606" s="1"/>
      <c r="H606" s="1"/>
      <c r="I606" s="203"/>
      <c r="J606" s="1"/>
      <c r="N606" s="1"/>
    </row>
    <row r="607">
      <c r="F607" s="49"/>
      <c r="G607" s="1"/>
      <c r="H607" s="1"/>
      <c r="I607" s="203"/>
      <c r="J607" s="1"/>
      <c r="N607" s="1"/>
    </row>
    <row r="608">
      <c r="F608" s="49"/>
      <c r="G608" s="1"/>
      <c r="H608" s="1"/>
      <c r="I608" s="203"/>
      <c r="J608" s="1"/>
      <c r="N608" s="1"/>
    </row>
    <row r="609">
      <c r="F609" s="49"/>
      <c r="G609" s="1"/>
      <c r="H609" s="1"/>
      <c r="I609" s="203"/>
      <c r="J609" s="1"/>
      <c r="N609" s="1"/>
    </row>
    <row r="610">
      <c r="F610" s="49"/>
      <c r="G610" s="1"/>
      <c r="H610" s="1"/>
      <c r="I610" s="203"/>
      <c r="J610" s="1"/>
      <c r="N610" s="1"/>
    </row>
    <row r="611">
      <c r="F611" s="49"/>
      <c r="G611" s="1"/>
      <c r="H611" s="1"/>
      <c r="I611" s="203"/>
      <c r="J611" s="1"/>
      <c r="N611" s="1"/>
    </row>
    <row r="612">
      <c r="F612" s="49"/>
      <c r="G612" s="1"/>
      <c r="H612" s="1"/>
      <c r="I612" s="203"/>
      <c r="J612" s="1"/>
      <c r="N612" s="1"/>
    </row>
    <row r="613">
      <c r="F613" s="49"/>
      <c r="G613" s="1"/>
      <c r="H613" s="1"/>
      <c r="I613" s="203"/>
      <c r="J613" s="1"/>
      <c r="N613" s="1"/>
    </row>
    <row r="614">
      <c r="F614" s="49"/>
      <c r="G614" s="1"/>
      <c r="H614" s="1"/>
      <c r="I614" s="203"/>
      <c r="J614" s="1"/>
      <c r="N614" s="1"/>
    </row>
    <row r="615">
      <c r="F615" s="49"/>
      <c r="G615" s="1"/>
      <c r="H615" s="1"/>
      <c r="I615" s="203"/>
      <c r="J615" s="1"/>
      <c r="N615" s="1"/>
    </row>
    <row r="616">
      <c r="F616" s="49"/>
      <c r="G616" s="1"/>
      <c r="H616" s="1"/>
      <c r="I616" s="203"/>
      <c r="J616" s="1"/>
      <c r="N616" s="1"/>
    </row>
    <row r="617">
      <c r="F617" s="49"/>
      <c r="G617" s="1"/>
      <c r="H617" s="1"/>
      <c r="I617" s="203"/>
      <c r="J617" s="1"/>
      <c r="N617" s="1"/>
    </row>
    <row r="618">
      <c r="F618" s="49"/>
      <c r="G618" s="1"/>
      <c r="H618" s="1"/>
      <c r="I618" s="203"/>
      <c r="J618" s="1"/>
      <c r="N618" s="1"/>
    </row>
    <row r="619">
      <c r="F619" s="49"/>
      <c r="G619" s="1"/>
      <c r="H619" s="1"/>
      <c r="I619" s="203"/>
      <c r="J619" s="1"/>
      <c r="N619" s="1"/>
    </row>
    <row r="620">
      <c r="F620" s="49"/>
      <c r="G620" s="1"/>
      <c r="H620" s="1"/>
      <c r="I620" s="203"/>
      <c r="J620" s="1"/>
      <c r="N620" s="1"/>
    </row>
    <row r="621">
      <c r="F621" s="49"/>
      <c r="G621" s="1"/>
      <c r="H621" s="1"/>
      <c r="I621" s="203"/>
      <c r="J621" s="1"/>
      <c r="N621" s="1"/>
    </row>
    <row r="622">
      <c r="F622" s="49"/>
      <c r="G622" s="1"/>
      <c r="H622" s="1"/>
      <c r="I622" s="203"/>
      <c r="J622" s="1"/>
      <c r="N622" s="1"/>
    </row>
    <row r="623">
      <c r="F623" s="49"/>
      <c r="G623" s="1"/>
      <c r="H623" s="1"/>
      <c r="I623" s="203"/>
      <c r="J623" s="1"/>
      <c r="N623" s="1"/>
    </row>
    <row r="624">
      <c r="F624" s="49"/>
      <c r="G624" s="1"/>
      <c r="H624" s="1"/>
      <c r="I624" s="203"/>
      <c r="J624" s="1"/>
      <c r="N624" s="1"/>
    </row>
    <row r="625">
      <c r="F625" s="49"/>
      <c r="G625" s="1"/>
      <c r="H625" s="1"/>
      <c r="I625" s="203"/>
      <c r="J625" s="1"/>
      <c r="N625" s="1"/>
    </row>
    <row r="626">
      <c r="F626" s="49"/>
      <c r="G626" s="1"/>
      <c r="H626" s="1"/>
      <c r="I626" s="203"/>
      <c r="J626" s="1"/>
      <c r="N626" s="1"/>
    </row>
    <row r="627">
      <c r="F627" s="49"/>
      <c r="G627" s="1"/>
      <c r="H627" s="1"/>
      <c r="I627" s="203"/>
      <c r="J627" s="1"/>
      <c r="N627" s="1"/>
    </row>
    <row r="628">
      <c r="F628" s="49"/>
      <c r="G628" s="1"/>
      <c r="H628" s="1"/>
      <c r="I628" s="203"/>
      <c r="J628" s="1"/>
      <c r="N628" s="1"/>
    </row>
    <row r="629">
      <c r="F629" s="49"/>
      <c r="G629" s="1"/>
      <c r="H629" s="1"/>
      <c r="I629" s="203"/>
      <c r="J629" s="1"/>
      <c r="N629" s="1"/>
    </row>
    <row r="630">
      <c r="F630" s="49"/>
      <c r="G630" s="1"/>
      <c r="H630" s="1"/>
      <c r="I630" s="203"/>
      <c r="J630" s="1"/>
      <c r="N630" s="1"/>
    </row>
    <row r="631">
      <c r="F631" s="49"/>
      <c r="G631" s="1"/>
      <c r="H631" s="1"/>
      <c r="I631" s="203"/>
      <c r="J631" s="1"/>
      <c r="N631" s="1"/>
    </row>
    <row r="632">
      <c r="F632" s="49"/>
      <c r="G632" s="1"/>
      <c r="H632" s="1"/>
      <c r="I632" s="203"/>
      <c r="J632" s="1"/>
      <c r="N632" s="1"/>
    </row>
    <row r="633">
      <c r="F633" s="49"/>
      <c r="G633" s="1"/>
      <c r="H633" s="1"/>
      <c r="I633" s="203"/>
      <c r="J633" s="1"/>
      <c r="N633" s="1"/>
    </row>
    <row r="634">
      <c r="F634" s="49"/>
      <c r="G634" s="1"/>
      <c r="H634" s="1"/>
      <c r="I634" s="203"/>
      <c r="J634" s="1"/>
      <c r="N634" s="1"/>
    </row>
    <row r="635">
      <c r="F635" s="49"/>
      <c r="G635" s="1"/>
      <c r="H635" s="1"/>
      <c r="I635" s="203"/>
      <c r="J635" s="1"/>
      <c r="N635" s="1"/>
    </row>
    <row r="636">
      <c r="F636" s="49"/>
      <c r="G636" s="1"/>
      <c r="H636" s="1"/>
      <c r="I636" s="203"/>
      <c r="J636" s="1"/>
      <c r="N636" s="1"/>
    </row>
    <row r="637">
      <c r="F637" s="49"/>
      <c r="G637" s="1"/>
      <c r="H637" s="1"/>
      <c r="I637" s="203"/>
      <c r="J637" s="1"/>
      <c r="N637" s="1"/>
    </row>
    <row r="638">
      <c r="F638" s="49"/>
      <c r="G638" s="1"/>
      <c r="H638" s="1"/>
      <c r="I638" s="203"/>
      <c r="J638" s="1"/>
      <c r="N638" s="1"/>
    </row>
    <row r="639">
      <c r="F639" s="49"/>
      <c r="G639" s="1"/>
      <c r="H639" s="1"/>
      <c r="I639" s="203"/>
      <c r="J639" s="1"/>
      <c r="N639" s="1"/>
    </row>
    <row r="640">
      <c r="F640" s="49"/>
      <c r="G640" s="1"/>
      <c r="H640" s="1"/>
      <c r="I640" s="203"/>
      <c r="J640" s="1"/>
      <c r="N640" s="1"/>
    </row>
    <row r="641">
      <c r="F641" s="49"/>
      <c r="G641" s="1"/>
      <c r="H641" s="1"/>
      <c r="I641" s="203"/>
      <c r="J641" s="1"/>
      <c r="N641" s="1"/>
    </row>
    <row r="642">
      <c r="F642" s="49"/>
      <c r="G642" s="1"/>
      <c r="H642" s="1"/>
      <c r="I642" s="203"/>
      <c r="J642" s="1"/>
      <c r="N642" s="1"/>
    </row>
    <row r="643">
      <c r="F643" s="49"/>
      <c r="G643" s="1"/>
      <c r="H643" s="1"/>
      <c r="I643" s="203"/>
      <c r="J643" s="1"/>
      <c r="N643" s="1"/>
    </row>
    <row r="644">
      <c r="F644" s="49"/>
      <c r="G644" s="1"/>
      <c r="H644" s="1"/>
      <c r="I644" s="203"/>
      <c r="J644" s="1"/>
      <c r="N644" s="1"/>
    </row>
    <row r="645">
      <c r="F645" s="49"/>
      <c r="G645" s="1"/>
      <c r="H645" s="1"/>
      <c r="I645" s="203"/>
      <c r="J645" s="1"/>
      <c r="N645" s="1"/>
    </row>
    <row r="646">
      <c r="F646" s="49"/>
      <c r="G646" s="1"/>
      <c r="H646" s="1"/>
      <c r="I646" s="203"/>
      <c r="J646" s="1"/>
      <c r="N646" s="1"/>
    </row>
    <row r="647">
      <c r="F647" s="49"/>
      <c r="G647" s="1"/>
      <c r="H647" s="1"/>
      <c r="I647" s="203"/>
      <c r="J647" s="1"/>
      <c r="N647" s="1"/>
    </row>
    <row r="648">
      <c r="F648" s="49"/>
      <c r="G648" s="1"/>
      <c r="H648" s="1"/>
      <c r="I648" s="203"/>
      <c r="J648" s="1"/>
      <c r="N648" s="1"/>
    </row>
    <row r="649">
      <c r="F649" s="49"/>
      <c r="G649" s="1"/>
      <c r="H649" s="1"/>
      <c r="I649" s="203"/>
      <c r="J649" s="1"/>
      <c r="N649" s="1"/>
    </row>
    <row r="650">
      <c r="F650" s="49"/>
      <c r="G650" s="1"/>
      <c r="H650" s="1"/>
      <c r="I650" s="203"/>
      <c r="J650" s="1"/>
      <c r="N650" s="1"/>
    </row>
    <row r="651">
      <c r="F651" s="49"/>
      <c r="G651" s="1"/>
      <c r="H651" s="1"/>
      <c r="I651" s="203"/>
      <c r="J651" s="1"/>
      <c r="N651" s="1"/>
    </row>
    <row r="652">
      <c r="F652" s="49"/>
      <c r="G652" s="1"/>
      <c r="H652" s="1"/>
      <c r="I652" s="203"/>
      <c r="J652" s="1"/>
      <c r="N652" s="1"/>
    </row>
    <row r="653">
      <c r="F653" s="49"/>
      <c r="G653" s="1"/>
      <c r="H653" s="1"/>
      <c r="I653" s="203"/>
      <c r="J653" s="1"/>
      <c r="N653" s="1"/>
    </row>
    <row r="654">
      <c r="F654" s="49"/>
      <c r="G654" s="1"/>
      <c r="H654" s="1"/>
      <c r="I654" s="203"/>
      <c r="J654" s="1"/>
      <c r="N654" s="1"/>
    </row>
    <row r="655">
      <c r="F655" s="49"/>
      <c r="G655" s="1"/>
      <c r="H655" s="1"/>
      <c r="I655" s="203"/>
      <c r="J655" s="1"/>
      <c r="N655" s="1"/>
    </row>
    <row r="656">
      <c r="F656" s="49"/>
      <c r="G656" s="1"/>
      <c r="H656" s="1"/>
      <c r="I656" s="203"/>
      <c r="J656" s="1"/>
      <c r="N656" s="1"/>
    </row>
    <row r="657">
      <c r="F657" s="49"/>
      <c r="G657" s="1"/>
      <c r="H657" s="1"/>
      <c r="I657" s="203"/>
      <c r="J657" s="1"/>
      <c r="N657" s="1"/>
    </row>
    <row r="658">
      <c r="F658" s="49"/>
      <c r="G658" s="1"/>
      <c r="H658" s="1"/>
      <c r="I658" s="203"/>
      <c r="J658" s="1"/>
      <c r="N658" s="1"/>
    </row>
    <row r="659">
      <c r="F659" s="49"/>
      <c r="G659" s="1"/>
      <c r="H659" s="1"/>
      <c r="I659" s="203"/>
      <c r="J659" s="1"/>
      <c r="N659" s="1"/>
    </row>
    <row r="660">
      <c r="F660" s="49"/>
      <c r="G660" s="1"/>
      <c r="H660" s="1"/>
      <c r="I660" s="203"/>
      <c r="J660" s="1"/>
      <c r="N660" s="1"/>
    </row>
    <row r="661">
      <c r="F661" s="49"/>
      <c r="G661" s="1"/>
      <c r="H661" s="1"/>
      <c r="I661" s="203"/>
      <c r="J661" s="1"/>
      <c r="N661" s="1"/>
    </row>
    <row r="662">
      <c r="F662" s="49"/>
      <c r="G662" s="1"/>
      <c r="H662" s="1"/>
      <c r="I662" s="203"/>
      <c r="J662" s="1"/>
      <c r="N662" s="1"/>
    </row>
    <row r="663">
      <c r="F663" s="49"/>
      <c r="G663" s="1"/>
      <c r="H663" s="1"/>
      <c r="I663" s="203"/>
      <c r="J663" s="1"/>
      <c r="N663" s="1"/>
    </row>
    <row r="664">
      <c r="F664" s="49"/>
      <c r="G664" s="1"/>
      <c r="H664" s="1"/>
      <c r="I664" s="203"/>
      <c r="J664" s="1"/>
      <c r="N664" s="1"/>
    </row>
    <row r="665">
      <c r="F665" s="49"/>
      <c r="G665" s="1"/>
      <c r="H665" s="1"/>
      <c r="I665" s="203"/>
      <c r="J665" s="1"/>
      <c r="N665" s="1"/>
    </row>
    <row r="666">
      <c r="F666" s="49"/>
      <c r="G666" s="1"/>
      <c r="H666" s="1"/>
      <c r="I666" s="203"/>
      <c r="J666" s="1"/>
      <c r="N666" s="1"/>
    </row>
    <row r="667">
      <c r="F667" s="49"/>
      <c r="G667" s="1"/>
      <c r="H667" s="1"/>
      <c r="I667" s="203"/>
      <c r="J667" s="1"/>
      <c r="N667" s="1"/>
    </row>
    <row r="668">
      <c r="F668" s="49"/>
      <c r="G668" s="1"/>
      <c r="H668" s="1"/>
      <c r="I668" s="203"/>
      <c r="J668" s="1"/>
      <c r="N668" s="1"/>
    </row>
    <row r="669">
      <c r="F669" s="49"/>
      <c r="G669" s="1"/>
      <c r="H669" s="1"/>
      <c r="I669" s="203"/>
      <c r="J669" s="1"/>
      <c r="N669" s="1"/>
    </row>
    <row r="670">
      <c r="F670" s="49"/>
      <c r="G670" s="1"/>
      <c r="H670" s="1"/>
      <c r="I670" s="203"/>
      <c r="J670" s="1"/>
      <c r="N670" s="1"/>
    </row>
    <row r="671">
      <c r="F671" s="49"/>
      <c r="G671" s="1"/>
      <c r="H671" s="1"/>
      <c r="I671" s="203"/>
      <c r="J671" s="1"/>
      <c r="N671" s="1"/>
    </row>
    <row r="672">
      <c r="F672" s="49"/>
      <c r="G672" s="1"/>
      <c r="H672" s="1"/>
      <c r="I672" s="203"/>
      <c r="J672" s="1"/>
      <c r="N672" s="1"/>
    </row>
    <row r="673">
      <c r="F673" s="49"/>
      <c r="G673" s="1"/>
      <c r="H673" s="1"/>
      <c r="I673" s="203"/>
      <c r="J673" s="1"/>
      <c r="N673" s="1"/>
    </row>
    <row r="674">
      <c r="F674" s="49"/>
      <c r="G674" s="1"/>
      <c r="H674" s="1"/>
      <c r="I674" s="203"/>
      <c r="J674" s="1"/>
      <c r="N674" s="1"/>
    </row>
    <row r="675">
      <c r="F675" s="49"/>
      <c r="G675" s="1"/>
      <c r="H675" s="1"/>
      <c r="I675" s="203"/>
      <c r="J675" s="1"/>
      <c r="N675" s="1"/>
    </row>
    <row r="676">
      <c r="F676" s="49"/>
      <c r="G676" s="1"/>
      <c r="H676" s="1"/>
      <c r="I676" s="203"/>
      <c r="J676" s="1"/>
      <c r="N676" s="1"/>
    </row>
    <row r="677">
      <c r="F677" s="49"/>
      <c r="G677" s="1"/>
      <c r="H677" s="1"/>
      <c r="I677" s="203"/>
      <c r="J677" s="1"/>
      <c r="N677" s="1"/>
    </row>
    <row r="678">
      <c r="F678" s="49"/>
      <c r="G678" s="1"/>
      <c r="H678" s="1"/>
      <c r="I678" s="203"/>
      <c r="J678" s="1"/>
      <c r="N678" s="1"/>
    </row>
    <row r="679">
      <c r="F679" s="49"/>
      <c r="G679" s="1"/>
      <c r="H679" s="1"/>
      <c r="I679" s="203"/>
      <c r="J679" s="1"/>
      <c r="N679" s="1"/>
    </row>
    <row r="680">
      <c r="F680" s="49"/>
      <c r="G680" s="1"/>
      <c r="H680" s="1"/>
      <c r="I680" s="203"/>
      <c r="J680" s="1"/>
      <c r="N680" s="1"/>
    </row>
    <row r="681">
      <c r="F681" s="49"/>
      <c r="G681" s="1"/>
      <c r="H681" s="1"/>
      <c r="I681" s="203"/>
      <c r="J681" s="1"/>
      <c r="N681" s="1"/>
    </row>
    <row r="682">
      <c r="F682" s="49"/>
      <c r="G682" s="1"/>
      <c r="H682" s="1"/>
      <c r="I682" s="203"/>
      <c r="J682" s="1"/>
      <c r="N682" s="1"/>
    </row>
    <row r="683">
      <c r="F683" s="49"/>
      <c r="G683" s="1"/>
      <c r="H683" s="1"/>
      <c r="I683" s="203"/>
      <c r="J683" s="1"/>
      <c r="N683" s="1"/>
    </row>
    <row r="684">
      <c r="F684" s="49"/>
      <c r="G684" s="1"/>
      <c r="H684" s="1"/>
      <c r="I684" s="203"/>
      <c r="J684" s="1"/>
      <c r="N684" s="1"/>
    </row>
    <row r="685">
      <c r="F685" s="49"/>
      <c r="G685" s="1"/>
      <c r="H685" s="1"/>
      <c r="I685" s="203"/>
      <c r="J685" s="1"/>
      <c r="N685" s="1"/>
    </row>
    <row r="686">
      <c r="F686" s="49"/>
      <c r="G686" s="1"/>
      <c r="H686" s="1"/>
      <c r="I686" s="203"/>
      <c r="J686" s="1"/>
      <c r="N686" s="1"/>
    </row>
    <row r="687">
      <c r="F687" s="49"/>
      <c r="G687" s="1"/>
      <c r="H687" s="1"/>
      <c r="I687" s="203"/>
      <c r="J687" s="1"/>
      <c r="N687" s="1"/>
    </row>
    <row r="688">
      <c r="F688" s="49"/>
      <c r="G688" s="1"/>
      <c r="H688" s="1"/>
      <c r="I688" s="203"/>
      <c r="J688" s="1"/>
      <c r="N688" s="1"/>
    </row>
    <row r="689">
      <c r="F689" s="49"/>
      <c r="G689" s="1"/>
      <c r="H689" s="1"/>
      <c r="I689" s="203"/>
      <c r="J689" s="1"/>
      <c r="N689" s="1"/>
    </row>
    <row r="690">
      <c r="F690" s="49"/>
      <c r="G690" s="1"/>
      <c r="H690" s="1"/>
      <c r="I690" s="203"/>
      <c r="J690" s="1"/>
      <c r="N690" s="1"/>
    </row>
    <row r="691">
      <c r="F691" s="49"/>
      <c r="G691" s="1"/>
      <c r="H691" s="1"/>
      <c r="I691" s="203"/>
      <c r="J691" s="1"/>
      <c r="N691" s="1"/>
    </row>
    <row r="692">
      <c r="F692" s="49"/>
      <c r="G692" s="1"/>
      <c r="H692" s="1"/>
      <c r="I692" s="203"/>
      <c r="J692" s="1"/>
      <c r="N692" s="1"/>
    </row>
    <row r="693">
      <c r="F693" s="49"/>
      <c r="G693" s="1"/>
      <c r="H693" s="1"/>
      <c r="I693" s="203"/>
      <c r="J693" s="1"/>
      <c r="N693" s="1"/>
    </row>
    <row r="694">
      <c r="F694" s="49"/>
      <c r="G694" s="1"/>
      <c r="H694" s="1"/>
      <c r="I694" s="203"/>
      <c r="J694" s="1"/>
      <c r="N694" s="1"/>
    </row>
    <row r="695">
      <c r="F695" s="49"/>
      <c r="G695" s="1"/>
      <c r="H695" s="1"/>
      <c r="I695" s="203"/>
      <c r="J695" s="1"/>
      <c r="N695" s="1"/>
    </row>
    <row r="696">
      <c r="F696" s="49"/>
      <c r="G696" s="1"/>
      <c r="H696" s="1"/>
      <c r="I696" s="203"/>
      <c r="J696" s="1"/>
      <c r="N696" s="1"/>
    </row>
    <row r="697">
      <c r="F697" s="49"/>
      <c r="G697" s="1"/>
      <c r="H697" s="1"/>
      <c r="I697" s="203"/>
      <c r="J697" s="1"/>
      <c r="N697" s="1"/>
    </row>
    <row r="698">
      <c r="F698" s="49"/>
      <c r="G698" s="1"/>
      <c r="H698" s="1"/>
      <c r="I698" s="203"/>
      <c r="J698" s="1"/>
      <c r="N698" s="1"/>
    </row>
    <row r="699">
      <c r="F699" s="49"/>
      <c r="G699" s="1"/>
      <c r="H699" s="1"/>
      <c r="I699" s="203"/>
      <c r="J699" s="1"/>
      <c r="N699" s="1"/>
    </row>
    <row r="700">
      <c r="F700" s="49"/>
      <c r="G700" s="1"/>
      <c r="H700" s="1"/>
      <c r="I700" s="203"/>
      <c r="J700" s="1"/>
      <c r="N700" s="1"/>
    </row>
    <row r="701">
      <c r="F701" s="49"/>
      <c r="G701" s="1"/>
      <c r="H701" s="1"/>
      <c r="I701" s="203"/>
      <c r="J701" s="1"/>
      <c r="N701" s="1"/>
    </row>
    <row r="702">
      <c r="F702" s="49"/>
      <c r="G702" s="1"/>
      <c r="H702" s="1"/>
      <c r="I702" s="203"/>
      <c r="J702" s="1"/>
      <c r="N702" s="1"/>
    </row>
    <row r="703">
      <c r="F703" s="49"/>
      <c r="G703" s="1"/>
      <c r="H703" s="1"/>
      <c r="I703" s="203"/>
      <c r="J703" s="1"/>
      <c r="N703" s="1"/>
    </row>
    <row r="704">
      <c r="F704" s="49"/>
      <c r="G704" s="1"/>
      <c r="H704" s="1"/>
      <c r="I704" s="203"/>
      <c r="J704" s="1"/>
      <c r="N704" s="1"/>
    </row>
    <row r="705">
      <c r="F705" s="49"/>
      <c r="G705" s="1"/>
      <c r="H705" s="1"/>
      <c r="I705" s="203"/>
      <c r="J705" s="1"/>
      <c r="N705" s="1"/>
    </row>
    <row r="706">
      <c r="F706" s="49"/>
      <c r="G706" s="1"/>
      <c r="H706" s="1"/>
      <c r="I706" s="203"/>
      <c r="J706" s="1"/>
      <c r="N706" s="1"/>
    </row>
    <row r="707">
      <c r="F707" s="49"/>
      <c r="G707" s="1"/>
      <c r="H707" s="1"/>
      <c r="I707" s="203"/>
      <c r="J707" s="1"/>
      <c r="N707" s="1"/>
    </row>
    <row r="708">
      <c r="F708" s="49"/>
      <c r="G708" s="1"/>
      <c r="H708" s="1"/>
      <c r="I708" s="203"/>
      <c r="J708" s="1"/>
      <c r="N708" s="1"/>
    </row>
    <row r="709">
      <c r="F709" s="49"/>
      <c r="G709" s="1"/>
      <c r="H709" s="1"/>
      <c r="I709" s="203"/>
      <c r="J709" s="1"/>
      <c r="N709" s="1"/>
    </row>
    <row r="710">
      <c r="F710" s="49"/>
      <c r="G710" s="1"/>
      <c r="H710" s="1"/>
      <c r="I710" s="203"/>
      <c r="J710" s="1"/>
      <c r="N710" s="1"/>
    </row>
    <row r="711">
      <c r="F711" s="49"/>
      <c r="G711" s="1"/>
      <c r="H711" s="1"/>
      <c r="I711" s="203"/>
      <c r="J711" s="1"/>
      <c r="N711" s="1"/>
    </row>
    <row r="712">
      <c r="F712" s="49"/>
      <c r="G712" s="1"/>
      <c r="H712" s="1"/>
      <c r="I712" s="203"/>
      <c r="J712" s="1"/>
      <c r="N712" s="1"/>
    </row>
    <row r="713">
      <c r="F713" s="49"/>
      <c r="G713" s="1"/>
      <c r="H713" s="1"/>
      <c r="I713" s="203"/>
      <c r="J713" s="1"/>
      <c r="N713" s="1"/>
    </row>
    <row r="714">
      <c r="F714" s="49"/>
      <c r="G714" s="1"/>
      <c r="H714" s="1"/>
      <c r="I714" s="203"/>
      <c r="J714" s="1"/>
      <c r="N714" s="1"/>
    </row>
    <row r="715">
      <c r="F715" s="49"/>
      <c r="G715" s="1"/>
      <c r="H715" s="1"/>
      <c r="I715" s="203"/>
      <c r="J715" s="1"/>
      <c r="N715" s="1"/>
    </row>
    <row r="716">
      <c r="F716" s="49"/>
      <c r="G716" s="1"/>
      <c r="H716" s="1"/>
      <c r="I716" s="203"/>
      <c r="J716" s="1"/>
      <c r="N716" s="1"/>
    </row>
    <row r="717">
      <c r="F717" s="49"/>
      <c r="G717" s="1"/>
      <c r="H717" s="1"/>
      <c r="I717" s="203"/>
      <c r="J717" s="1"/>
      <c r="N717" s="1"/>
    </row>
    <row r="718">
      <c r="F718" s="49"/>
      <c r="G718" s="1"/>
      <c r="H718" s="1"/>
      <c r="I718" s="203"/>
      <c r="J718" s="1"/>
      <c r="N718" s="1"/>
    </row>
    <row r="719">
      <c r="F719" s="49"/>
      <c r="G719" s="1"/>
      <c r="H719" s="1"/>
      <c r="I719" s="203"/>
      <c r="J719" s="1"/>
      <c r="N719" s="1"/>
    </row>
    <row r="720">
      <c r="F720" s="49"/>
      <c r="G720" s="1"/>
      <c r="H720" s="1"/>
      <c r="I720" s="203"/>
      <c r="J720" s="1"/>
      <c r="N720" s="1"/>
    </row>
    <row r="721">
      <c r="F721" s="49"/>
      <c r="G721" s="1"/>
      <c r="H721" s="1"/>
      <c r="I721" s="203"/>
      <c r="J721" s="1"/>
      <c r="N721" s="1"/>
    </row>
    <row r="722">
      <c r="F722" s="49"/>
      <c r="G722" s="1"/>
      <c r="H722" s="1"/>
      <c r="I722" s="203"/>
      <c r="J722" s="1"/>
      <c r="N722" s="1"/>
    </row>
    <row r="723">
      <c r="F723" s="49"/>
      <c r="G723" s="1"/>
      <c r="H723" s="1"/>
      <c r="I723" s="203"/>
      <c r="J723" s="1"/>
      <c r="N723" s="1"/>
    </row>
    <row r="724">
      <c r="F724" s="49"/>
      <c r="G724" s="1"/>
      <c r="H724" s="1"/>
      <c r="I724" s="203"/>
      <c r="J724" s="1"/>
      <c r="N724" s="1"/>
    </row>
    <row r="725">
      <c r="F725" s="49"/>
      <c r="G725" s="1"/>
      <c r="H725" s="1"/>
      <c r="I725" s="203"/>
      <c r="J725" s="1"/>
      <c r="N725" s="1"/>
    </row>
    <row r="726">
      <c r="F726" s="49"/>
      <c r="G726" s="1"/>
      <c r="H726" s="1"/>
      <c r="I726" s="203"/>
      <c r="J726" s="1"/>
      <c r="N726" s="1"/>
    </row>
    <row r="727">
      <c r="F727" s="49"/>
      <c r="G727" s="1"/>
      <c r="H727" s="1"/>
      <c r="I727" s="203"/>
      <c r="J727" s="1"/>
      <c r="N727" s="1"/>
    </row>
    <row r="728">
      <c r="F728" s="49"/>
      <c r="G728" s="1"/>
      <c r="H728" s="1"/>
      <c r="I728" s="203"/>
      <c r="J728" s="1"/>
      <c r="N728" s="1"/>
    </row>
    <row r="729">
      <c r="F729" s="49"/>
      <c r="G729" s="1"/>
      <c r="H729" s="1"/>
      <c r="I729" s="203"/>
      <c r="J729" s="1"/>
      <c r="N729" s="1"/>
    </row>
    <row r="730">
      <c r="F730" s="49"/>
      <c r="G730" s="1"/>
      <c r="H730" s="1"/>
      <c r="I730" s="203"/>
      <c r="J730" s="1"/>
      <c r="N730" s="1"/>
    </row>
    <row r="731">
      <c r="F731" s="49"/>
      <c r="G731" s="1"/>
      <c r="H731" s="1"/>
      <c r="I731" s="203"/>
      <c r="J731" s="1"/>
      <c r="N731" s="1"/>
    </row>
    <row r="732">
      <c r="F732" s="49"/>
      <c r="G732" s="1"/>
      <c r="H732" s="1"/>
      <c r="I732" s="203"/>
      <c r="J732" s="1"/>
      <c r="N732" s="1"/>
    </row>
    <row r="733">
      <c r="F733" s="49"/>
      <c r="G733" s="1"/>
      <c r="H733" s="1"/>
      <c r="I733" s="203"/>
      <c r="J733" s="1"/>
      <c r="N733" s="1"/>
    </row>
    <row r="734">
      <c r="F734" s="49"/>
      <c r="G734" s="1"/>
      <c r="H734" s="1"/>
      <c r="I734" s="203"/>
      <c r="J734" s="1"/>
      <c r="N734" s="1"/>
    </row>
    <row r="735">
      <c r="F735" s="49"/>
      <c r="G735" s="1"/>
      <c r="H735" s="1"/>
      <c r="I735" s="203"/>
      <c r="J735" s="1"/>
      <c r="N735" s="1"/>
    </row>
    <row r="736">
      <c r="F736" s="49"/>
      <c r="G736" s="1"/>
      <c r="H736" s="1"/>
      <c r="I736" s="203"/>
      <c r="J736" s="1"/>
      <c r="N736" s="1"/>
    </row>
    <row r="737">
      <c r="F737" s="49"/>
      <c r="G737" s="1"/>
      <c r="H737" s="1"/>
      <c r="I737" s="203"/>
      <c r="J737" s="1"/>
      <c r="N737" s="1"/>
    </row>
    <row r="738">
      <c r="F738" s="49"/>
      <c r="G738" s="1"/>
      <c r="H738" s="1"/>
      <c r="I738" s="203"/>
      <c r="J738" s="1"/>
      <c r="N738" s="1"/>
    </row>
    <row r="739">
      <c r="F739" s="49"/>
      <c r="G739" s="1"/>
      <c r="H739" s="1"/>
      <c r="I739" s="203"/>
      <c r="J739" s="1"/>
      <c r="N739" s="1"/>
    </row>
    <row r="740">
      <c r="F740" s="49"/>
      <c r="G740" s="1"/>
      <c r="H740" s="1"/>
      <c r="I740" s="203"/>
      <c r="J740" s="1"/>
      <c r="N740" s="1"/>
    </row>
    <row r="741">
      <c r="F741" s="49"/>
      <c r="G741" s="1"/>
      <c r="H741" s="1"/>
      <c r="I741" s="203"/>
      <c r="J741" s="1"/>
      <c r="N741" s="1"/>
    </row>
    <row r="742">
      <c r="F742" s="49"/>
      <c r="G742" s="1"/>
      <c r="H742" s="1"/>
      <c r="I742" s="203"/>
      <c r="J742" s="1"/>
      <c r="N742" s="1"/>
    </row>
    <row r="743">
      <c r="F743" s="49"/>
      <c r="G743" s="1"/>
      <c r="H743" s="1"/>
      <c r="I743" s="203"/>
      <c r="J743" s="1"/>
      <c r="N743" s="1"/>
    </row>
    <row r="744">
      <c r="F744" s="49"/>
      <c r="G744" s="1"/>
      <c r="H744" s="1"/>
      <c r="I744" s="203"/>
      <c r="J744" s="1"/>
      <c r="N744" s="1"/>
    </row>
    <row r="745">
      <c r="F745" s="49"/>
      <c r="G745" s="1"/>
      <c r="H745" s="1"/>
      <c r="I745" s="203"/>
      <c r="J745" s="1"/>
      <c r="N745" s="1"/>
    </row>
    <row r="746">
      <c r="F746" s="49"/>
      <c r="G746" s="1"/>
      <c r="H746" s="1"/>
      <c r="I746" s="203"/>
      <c r="J746" s="1"/>
      <c r="N746" s="1"/>
    </row>
    <row r="747">
      <c r="F747" s="49"/>
      <c r="G747" s="1"/>
      <c r="H747" s="1"/>
      <c r="I747" s="203"/>
      <c r="J747" s="1"/>
      <c r="N747" s="1"/>
    </row>
    <row r="748">
      <c r="F748" s="49"/>
      <c r="G748" s="1"/>
      <c r="H748" s="1"/>
      <c r="I748" s="203"/>
      <c r="J748" s="1"/>
      <c r="N748" s="1"/>
    </row>
    <row r="749">
      <c r="F749" s="49"/>
      <c r="G749" s="1"/>
      <c r="H749" s="1"/>
      <c r="I749" s="203"/>
      <c r="J749" s="1"/>
      <c r="N749" s="1"/>
    </row>
    <row r="750">
      <c r="F750" s="49"/>
      <c r="G750" s="1"/>
      <c r="H750" s="1"/>
      <c r="I750" s="203"/>
      <c r="J750" s="1"/>
      <c r="N750" s="1"/>
    </row>
    <row r="751">
      <c r="F751" s="49"/>
      <c r="G751" s="1"/>
      <c r="H751" s="1"/>
      <c r="I751" s="203"/>
      <c r="J751" s="1"/>
      <c r="N751" s="1"/>
    </row>
    <row r="752">
      <c r="F752" s="49"/>
      <c r="G752" s="1"/>
      <c r="H752" s="1"/>
      <c r="I752" s="203"/>
      <c r="J752" s="1"/>
      <c r="N752" s="1"/>
    </row>
    <row r="753">
      <c r="F753" s="49"/>
      <c r="G753" s="1"/>
      <c r="H753" s="1"/>
      <c r="I753" s="203"/>
      <c r="J753" s="1"/>
      <c r="N753" s="1"/>
    </row>
    <row r="754">
      <c r="F754" s="49"/>
      <c r="G754" s="1"/>
      <c r="H754" s="1"/>
      <c r="I754" s="203"/>
      <c r="J754" s="1"/>
      <c r="N754" s="1"/>
    </row>
    <row r="755">
      <c r="F755" s="49"/>
      <c r="G755" s="1"/>
      <c r="H755" s="1"/>
      <c r="I755" s="203"/>
      <c r="J755" s="1"/>
      <c r="N755" s="1"/>
    </row>
    <row r="756">
      <c r="F756" s="49"/>
      <c r="G756" s="1"/>
      <c r="H756" s="1"/>
      <c r="I756" s="203"/>
      <c r="J756" s="1"/>
      <c r="N756" s="1"/>
    </row>
    <row r="757">
      <c r="F757" s="49"/>
      <c r="G757" s="1"/>
      <c r="H757" s="1"/>
      <c r="I757" s="203"/>
      <c r="J757" s="1"/>
      <c r="N757" s="1"/>
    </row>
    <row r="758">
      <c r="F758" s="49"/>
      <c r="G758" s="1"/>
      <c r="H758" s="1"/>
      <c r="I758" s="203"/>
      <c r="J758" s="1"/>
      <c r="N758" s="1"/>
    </row>
    <row r="759">
      <c r="F759" s="49"/>
      <c r="G759" s="1"/>
      <c r="H759" s="1"/>
      <c r="I759" s="203"/>
      <c r="J759" s="1"/>
      <c r="N759" s="1"/>
    </row>
    <row r="760">
      <c r="F760" s="49"/>
      <c r="G760" s="1"/>
      <c r="H760" s="1"/>
      <c r="I760" s="203"/>
      <c r="J760" s="1"/>
      <c r="N760" s="1"/>
    </row>
    <row r="761">
      <c r="F761" s="49"/>
      <c r="G761" s="1"/>
      <c r="H761" s="1"/>
      <c r="I761" s="203"/>
      <c r="J761" s="1"/>
      <c r="N761" s="1"/>
    </row>
    <row r="762">
      <c r="F762" s="49"/>
      <c r="G762" s="1"/>
      <c r="H762" s="1"/>
      <c r="I762" s="203"/>
      <c r="J762" s="1"/>
      <c r="N762" s="1"/>
    </row>
    <row r="763">
      <c r="F763" s="49"/>
      <c r="G763" s="1"/>
      <c r="H763" s="1"/>
      <c r="I763" s="203"/>
      <c r="J763" s="1"/>
      <c r="N763" s="1"/>
    </row>
    <row r="764">
      <c r="F764" s="49"/>
      <c r="G764" s="1"/>
      <c r="H764" s="1"/>
      <c r="I764" s="203"/>
      <c r="J764" s="1"/>
      <c r="N764" s="1"/>
    </row>
    <row r="765">
      <c r="F765" s="49"/>
      <c r="G765" s="1"/>
      <c r="H765" s="1"/>
      <c r="I765" s="203"/>
      <c r="J765" s="1"/>
      <c r="N765" s="1"/>
    </row>
    <row r="766">
      <c r="F766" s="49"/>
      <c r="G766" s="1"/>
      <c r="H766" s="1"/>
      <c r="I766" s="203"/>
      <c r="J766" s="1"/>
      <c r="N766" s="1"/>
    </row>
    <row r="767">
      <c r="F767" s="49"/>
      <c r="G767" s="1"/>
      <c r="H767" s="1"/>
      <c r="I767" s="203"/>
      <c r="J767" s="1"/>
      <c r="N767" s="1"/>
    </row>
    <row r="768">
      <c r="F768" s="49"/>
      <c r="G768" s="1"/>
      <c r="H768" s="1"/>
      <c r="I768" s="203"/>
      <c r="J768" s="1"/>
      <c r="N768" s="1"/>
    </row>
    <row r="769">
      <c r="F769" s="49"/>
      <c r="G769" s="1"/>
      <c r="H769" s="1"/>
      <c r="I769" s="203"/>
      <c r="J769" s="1"/>
      <c r="N769" s="1"/>
    </row>
    <row r="770">
      <c r="F770" s="49"/>
      <c r="G770" s="1"/>
      <c r="H770" s="1"/>
      <c r="I770" s="203"/>
      <c r="J770" s="1"/>
      <c r="N770" s="1"/>
    </row>
    <row r="771">
      <c r="F771" s="49"/>
      <c r="G771" s="1"/>
      <c r="H771" s="1"/>
      <c r="I771" s="203"/>
      <c r="J771" s="1"/>
      <c r="N771" s="1"/>
    </row>
    <row r="772">
      <c r="F772" s="49"/>
      <c r="G772" s="1"/>
      <c r="H772" s="1"/>
      <c r="I772" s="203"/>
      <c r="J772" s="1"/>
      <c r="N772" s="1"/>
    </row>
    <row r="773">
      <c r="F773" s="49"/>
      <c r="G773" s="1"/>
      <c r="H773" s="1"/>
      <c r="I773" s="203"/>
      <c r="J773" s="1"/>
      <c r="N773" s="1"/>
    </row>
    <row r="774">
      <c r="F774" s="49"/>
      <c r="G774" s="1"/>
      <c r="H774" s="1"/>
      <c r="I774" s="203"/>
      <c r="J774" s="1"/>
      <c r="N774" s="1"/>
    </row>
    <row r="775">
      <c r="F775" s="49"/>
      <c r="G775" s="1"/>
      <c r="H775" s="1"/>
      <c r="I775" s="203"/>
      <c r="J775" s="1"/>
      <c r="N775" s="1"/>
    </row>
    <row r="776">
      <c r="F776" s="49"/>
      <c r="G776" s="1"/>
      <c r="H776" s="1"/>
      <c r="I776" s="203"/>
      <c r="J776" s="1"/>
      <c r="N776" s="1"/>
    </row>
    <row r="777">
      <c r="F777" s="49"/>
      <c r="G777" s="1"/>
      <c r="H777" s="1"/>
      <c r="I777" s="203"/>
      <c r="J777" s="1"/>
      <c r="N777" s="1"/>
    </row>
    <row r="778">
      <c r="F778" s="49"/>
      <c r="G778" s="1"/>
      <c r="H778" s="1"/>
      <c r="I778" s="203"/>
      <c r="J778" s="1"/>
      <c r="N778" s="1"/>
    </row>
    <row r="779">
      <c r="F779" s="49"/>
      <c r="G779" s="1"/>
      <c r="H779" s="1"/>
      <c r="I779" s="203"/>
      <c r="J779" s="1"/>
      <c r="N779" s="1"/>
    </row>
    <row r="780">
      <c r="F780" s="49"/>
      <c r="G780" s="1"/>
      <c r="H780" s="1"/>
      <c r="I780" s="203"/>
      <c r="J780" s="1"/>
      <c r="N780" s="1"/>
    </row>
    <row r="781">
      <c r="F781" s="49"/>
      <c r="G781" s="1"/>
      <c r="H781" s="1"/>
      <c r="I781" s="203"/>
      <c r="J781" s="1"/>
      <c r="N781" s="1"/>
    </row>
    <row r="782">
      <c r="F782" s="49"/>
      <c r="G782" s="1"/>
      <c r="H782" s="1"/>
      <c r="I782" s="203"/>
      <c r="J782" s="1"/>
      <c r="N782" s="1"/>
    </row>
    <row r="783">
      <c r="F783" s="49"/>
      <c r="G783" s="1"/>
      <c r="H783" s="1"/>
      <c r="I783" s="203"/>
      <c r="J783" s="1"/>
      <c r="N783" s="1"/>
    </row>
    <row r="784">
      <c r="F784" s="49"/>
      <c r="G784" s="1"/>
      <c r="H784" s="1"/>
      <c r="I784" s="203"/>
      <c r="J784" s="1"/>
      <c r="N784" s="1"/>
    </row>
    <row r="785">
      <c r="F785" s="49"/>
      <c r="G785" s="1"/>
      <c r="H785" s="1"/>
      <c r="I785" s="203"/>
      <c r="J785" s="1"/>
      <c r="N785" s="1"/>
    </row>
    <row r="786">
      <c r="F786" s="49"/>
      <c r="G786" s="1"/>
      <c r="H786" s="1"/>
      <c r="I786" s="203"/>
      <c r="J786" s="1"/>
      <c r="N786" s="1"/>
    </row>
    <row r="787">
      <c r="F787" s="49"/>
      <c r="G787" s="1"/>
      <c r="H787" s="1"/>
      <c r="I787" s="203"/>
      <c r="J787" s="1"/>
      <c r="N787" s="1"/>
    </row>
    <row r="788">
      <c r="F788" s="49"/>
      <c r="G788" s="1"/>
      <c r="H788" s="1"/>
      <c r="I788" s="203"/>
      <c r="J788" s="1"/>
      <c r="N788" s="1"/>
    </row>
    <row r="789">
      <c r="F789" s="49"/>
      <c r="G789" s="1"/>
      <c r="H789" s="1"/>
      <c r="I789" s="203"/>
      <c r="J789" s="1"/>
      <c r="N789" s="1"/>
    </row>
    <row r="790">
      <c r="F790" s="49"/>
      <c r="G790" s="1"/>
      <c r="H790" s="1"/>
      <c r="I790" s="203"/>
      <c r="J790" s="1"/>
      <c r="N790" s="1"/>
    </row>
    <row r="791">
      <c r="F791" s="49"/>
      <c r="G791" s="1"/>
      <c r="H791" s="1"/>
      <c r="I791" s="203"/>
      <c r="J791" s="1"/>
      <c r="N791" s="1"/>
    </row>
    <row r="792">
      <c r="F792" s="49"/>
      <c r="G792" s="1"/>
      <c r="H792" s="1"/>
      <c r="I792" s="203"/>
      <c r="J792" s="1"/>
      <c r="N792" s="1"/>
    </row>
    <row r="793">
      <c r="F793" s="49"/>
      <c r="G793" s="1"/>
      <c r="H793" s="1"/>
      <c r="I793" s="203"/>
      <c r="J793" s="1"/>
      <c r="N793" s="1"/>
    </row>
    <row r="794">
      <c r="F794" s="49"/>
      <c r="G794" s="1"/>
      <c r="H794" s="1"/>
      <c r="I794" s="203"/>
      <c r="J794" s="1"/>
      <c r="N794" s="1"/>
    </row>
    <row r="795">
      <c r="F795" s="49"/>
      <c r="G795" s="1"/>
      <c r="H795" s="1"/>
      <c r="I795" s="203"/>
      <c r="J795" s="1"/>
      <c r="N795" s="1"/>
    </row>
    <row r="796">
      <c r="F796" s="49"/>
      <c r="G796" s="1"/>
      <c r="H796" s="1"/>
      <c r="I796" s="203"/>
      <c r="J796" s="1"/>
      <c r="N796" s="1"/>
    </row>
    <row r="797">
      <c r="F797" s="49"/>
      <c r="G797" s="1"/>
      <c r="H797" s="1"/>
      <c r="I797" s="203"/>
      <c r="J797" s="1"/>
      <c r="N797" s="1"/>
    </row>
    <row r="798">
      <c r="F798" s="49"/>
      <c r="G798" s="1"/>
      <c r="H798" s="1"/>
      <c r="I798" s="203"/>
      <c r="J798" s="1"/>
      <c r="N798" s="1"/>
    </row>
    <row r="799">
      <c r="F799" s="49"/>
      <c r="G799" s="1"/>
      <c r="H799" s="1"/>
      <c r="I799" s="203"/>
      <c r="J799" s="1"/>
      <c r="N799" s="1"/>
    </row>
    <row r="800">
      <c r="F800" s="49"/>
      <c r="G800" s="1"/>
      <c r="H800" s="1"/>
      <c r="I800" s="203"/>
      <c r="J800" s="1"/>
      <c r="N800" s="1"/>
    </row>
    <row r="801">
      <c r="F801" s="49"/>
      <c r="G801" s="1"/>
      <c r="H801" s="1"/>
      <c r="I801" s="203"/>
      <c r="J801" s="1"/>
      <c r="N801" s="1"/>
    </row>
    <row r="802">
      <c r="F802" s="49"/>
      <c r="G802" s="1"/>
      <c r="H802" s="1"/>
      <c r="I802" s="203"/>
      <c r="J802" s="1"/>
      <c r="N802" s="1"/>
    </row>
    <row r="803">
      <c r="F803" s="49"/>
      <c r="G803" s="1"/>
      <c r="H803" s="1"/>
      <c r="I803" s="203"/>
      <c r="J803" s="1"/>
      <c r="N803" s="1"/>
    </row>
    <row r="804">
      <c r="F804" s="49"/>
      <c r="G804" s="1"/>
      <c r="H804" s="1"/>
      <c r="I804" s="203"/>
      <c r="J804" s="1"/>
      <c r="N804" s="1"/>
    </row>
    <row r="805">
      <c r="F805" s="49"/>
      <c r="G805" s="1"/>
      <c r="H805" s="1"/>
      <c r="I805" s="203"/>
      <c r="J805" s="1"/>
      <c r="N805" s="1"/>
    </row>
    <row r="806">
      <c r="F806" s="49"/>
      <c r="G806" s="1"/>
      <c r="H806" s="1"/>
      <c r="I806" s="203"/>
      <c r="J806" s="1"/>
      <c r="N806" s="1"/>
    </row>
    <row r="807">
      <c r="F807" s="49"/>
      <c r="G807" s="1"/>
      <c r="H807" s="1"/>
      <c r="I807" s="203"/>
      <c r="J807" s="1"/>
      <c r="N807" s="1"/>
    </row>
    <row r="808">
      <c r="F808" s="49"/>
      <c r="G808" s="1"/>
      <c r="H808" s="1"/>
      <c r="I808" s="203"/>
      <c r="J808" s="1"/>
      <c r="N808" s="1"/>
    </row>
    <row r="809">
      <c r="F809" s="49"/>
      <c r="G809" s="1"/>
      <c r="H809" s="1"/>
      <c r="I809" s="203"/>
      <c r="J809" s="1"/>
      <c r="N809" s="1"/>
    </row>
    <row r="810">
      <c r="F810" s="49"/>
      <c r="G810" s="1"/>
      <c r="H810" s="1"/>
      <c r="I810" s="203"/>
      <c r="J810" s="1"/>
      <c r="N810" s="1"/>
    </row>
    <row r="811">
      <c r="F811" s="49"/>
      <c r="G811" s="1"/>
      <c r="H811" s="1"/>
      <c r="I811" s="203"/>
      <c r="J811" s="1"/>
      <c r="N811" s="1"/>
    </row>
    <row r="812">
      <c r="F812" s="49"/>
      <c r="G812" s="1"/>
      <c r="H812" s="1"/>
      <c r="I812" s="203"/>
      <c r="J812" s="1"/>
      <c r="N812" s="1"/>
    </row>
    <row r="813">
      <c r="F813" s="49"/>
      <c r="G813" s="1"/>
      <c r="H813" s="1"/>
      <c r="I813" s="203"/>
      <c r="J813" s="1"/>
      <c r="N813" s="1"/>
    </row>
    <row r="814">
      <c r="F814" s="49"/>
      <c r="G814" s="1"/>
      <c r="H814" s="1"/>
      <c r="I814" s="203"/>
      <c r="J814" s="1"/>
      <c r="N814" s="1"/>
    </row>
    <row r="815">
      <c r="F815" s="49"/>
      <c r="G815" s="1"/>
      <c r="H815" s="1"/>
      <c r="I815" s="203"/>
      <c r="J815" s="1"/>
      <c r="N815" s="1"/>
    </row>
    <row r="816">
      <c r="F816" s="49"/>
      <c r="G816" s="1"/>
      <c r="H816" s="1"/>
      <c r="I816" s="203"/>
      <c r="J816" s="1"/>
      <c r="N816" s="1"/>
    </row>
    <row r="817">
      <c r="F817" s="49"/>
      <c r="G817" s="1"/>
      <c r="H817" s="1"/>
      <c r="I817" s="203"/>
      <c r="J817" s="1"/>
      <c r="N817" s="1"/>
    </row>
    <row r="818">
      <c r="F818" s="49"/>
      <c r="G818" s="1"/>
      <c r="H818" s="1"/>
      <c r="I818" s="203"/>
      <c r="J818" s="1"/>
      <c r="N818" s="1"/>
    </row>
    <row r="819">
      <c r="F819" s="49"/>
      <c r="G819" s="1"/>
      <c r="H819" s="1"/>
      <c r="I819" s="203"/>
      <c r="J819" s="1"/>
      <c r="N819" s="1"/>
    </row>
    <row r="820">
      <c r="F820" s="49"/>
      <c r="G820" s="1"/>
      <c r="H820" s="1"/>
      <c r="I820" s="203"/>
      <c r="J820" s="1"/>
      <c r="N820" s="1"/>
    </row>
    <row r="821">
      <c r="F821" s="49"/>
      <c r="G821" s="1"/>
      <c r="H821" s="1"/>
      <c r="I821" s="203"/>
      <c r="J821" s="1"/>
      <c r="N821" s="1"/>
    </row>
    <row r="822">
      <c r="F822" s="49"/>
      <c r="G822" s="1"/>
      <c r="H822" s="1"/>
      <c r="I822" s="203"/>
      <c r="J822" s="1"/>
      <c r="N822" s="1"/>
    </row>
    <row r="823">
      <c r="F823" s="49"/>
      <c r="G823" s="1"/>
      <c r="H823" s="1"/>
      <c r="I823" s="203"/>
      <c r="J823" s="1"/>
      <c r="N823" s="1"/>
    </row>
    <row r="824">
      <c r="F824" s="49"/>
      <c r="G824" s="1"/>
      <c r="H824" s="1"/>
      <c r="I824" s="203"/>
      <c r="J824" s="1"/>
      <c r="N824" s="1"/>
    </row>
    <row r="825">
      <c r="F825" s="49"/>
      <c r="G825" s="1"/>
      <c r="H825" s="1"/>
      <c r="I825" s="203"/>
      <c r="J825" s="1"/>
      <c r="N825" s="1"/>
    </row>
    <row r="826">
      <c r="F826" s="49"/>
      <c r="G826" s="1"/>
      <c r="H826" s="1"/>
      <c r="I826" s="203"/>
      <c r="J826" s="1"/>
      <c r="N826" s="1"/>
    </row>
    <row r="827">
      <c r="F827" s="49"/>
      <c r="G827" s="1"/>
      <c r="H827" s="1"/>
      <c r="I827" s="203"/>
      <c r="J827" s="1"/>
      <c r="N827" s="1"/>
    </row>
    <row r="828">
      <c r="F828" s="49"/>
      <c r="G828" s="1"/>
      <c r="H828" s="1"/>
      <c r="I828" s="203"/>
      <c r="J828" s="1"/>
      <c r="N828" s="1"/>
    </row>
    <row r="829">
      <c r="F829" s="49"/>
      <c r="G829" s="1"/>
      <c r="H829" s="1"/>
      <c r="I829" s="203"/>
      <c r="J829" s="1"/>
      <c r="N829" s="1"/>
    </row>
    <row r="830">
      <c r="F830" s="49"/>
      <c r="G830" s="1"/>
      <c r="H830" s="1"/>
      <c r="I830" s="203"/>
      <c r="J830" s="1"/>
      <c r="N830" s="1"/>
    </row>
    <row r="831">
      <c r="F831" s="49"/>
      <c r="G831" s="1"/>
      <c r="H831" s="1"/>
      <c r="I831" s="203"/>
      <c r="J831" s="1"/>
      <c r="N831" s="1"/>
    </row>
    <row r="832">
      <c r="F832" s="49"/>
      <c r="G832" s="1"/>
      <c r="H832" s="1"/>
      <c r="I832" s="203"/>
      <c r="J832" s="1"/>
      <c r="N832" s="1"/>
    </row>
    <row r="833">
      <c r="F833" s="49"/>
      <c r="G833" s="1"/>
      <c r="H833" s="1"/>
      <c r="I833" s="203"/>
      <c r="J833" s="1"/>
      <c r="N833" s="1"/>
    </row>
    <row r="834">
      <c r="F834" s="49"/>
      <c r="G834" s="1"/>
      <c r="H834" s="1"/>
      <c r="I834" s="203"/>
      <c r="J834" s="1"/>
      <c r="N834" s="1"/>
    </row>
    <row r="835">
      <c r="F835" s="49"/>
      <c r="G835" s="1"/>
      <c r="H835" s="1"/>
      <c r="I835" s="203"/>
      <c r="J835" s="1"/>
      <c r="N835" s="1"/>
    </row>
    <row r="836">
      <c r="F836" s="49"/>
      <c r="G836" s="1"/>
      <c r="H836" s="1"/>
      <c r="I836" s="203"/>
      <c r="J836" s="1"/>
      <c r="N836" s="1"/>
    </row>
    <row r="837">
      <c r="F837" s="49"/>
      <c r="G837" s="1"/>
      <c r="H837" s="1"/>
      <c r="I837" s="203"/>
      <c r="J837" s="1"/>
      <c r="N837" s="1"/>
    </row>
    <row r="838">
      <c r="F838" s="49"/>
      <c r="G838" s="1"/>
      <c r="H838" s="1"/>
      <c r="I838" s="203"/>
      <c r="J838" s="1"/>
      <c r="N838" s="1"/>
    </row>
    <row r="839">
      <c r="F839" s="49"/>
      <c r="G839" s="1"/>
      <c r="H839" s="1"/>
      <c r="I839" s="203"/>
      <c r="J839" s="1"/>
      <c r="N839" s="1"/>
    </row>
    <row r="840">
      <c r="F840" s="49"/>
      <c r="G840" s="1"/>
      <c r="H840" s="1"/>
      <c r="I840" s="203"/>
      <c r="J840" s="1"/>
      <c r="N840" s="1"/>
    </row>
    <row r="841">
      <c r="F841" s="49"/>
      <c r="G841" s="1"/>
      <c r="H841" s="1"/>
      <c r="I841" s="203"/>
      <c r="J841" s="1"/>
      <c r="N841" s="1"/>
    </row>
    <row r="842">
      <c r="F842" s="49"/>
      <c r="G842" s="1"/>
      <c r="H842" s="1"/>
      <c r="I842" s="203"/>
      <c r="J842" s="1"/>
      <c r="N842" s="1"/>
    </row>
    <row r="843">
      <c r="F843" s="49"/>
      <c r="G843" s="1"/>
      <c r="H843" s="1"/>
      <c r="I843" s="203"/>
      <c r="J843" s="1"/>
      <c r="N843" s="1"/>
    </row>
    <row r="844">
      <c r="F844" s="49"/>
      <c r="G844" s="1"/>
      <c r="H844" s="1"/>
      <c r="I844" s="203"/>
      <c r="J844" s="1"/>
      <c r="N844" s="1"/>
    </row>
    <row r="845">
      <c r="F845" s="49"/>
      <c r="G845" s="1"/>
      <c r="H845" s="1"/>
      <c r="I845" s="203"/>
      <c r="J845" s="1"/>
      <c r="N845" s="1"/>
    </row>
    <row r="846">
      <c r="F846" s="49"/>
      <c r="G846" s="1"/>
      <c r="H846" s="1"/>
      <c r="I846" s="203"/>
      <c r="J846" s="1"/>
      <c r="N846" s="1"/>
    </row>
    <row r="847">
      <c r="F847" s="49"/>
      <c r="G847" s="1"/>
      <c r="H847" s="1"/>
      <c r="I847" s="203"/>
      <c r="J847" s="1"/>
      <c r="N847" s="1"/>
    </row>
    <row r="848">
      <c r="F848" s="49"/>
      <c r="G848" s="1"/>
      <c r="H848" s="1"/>
      <c r="I848" s="203"/>
      <c r="J848" s="1"/>
      <c r="N848" s="1"/>
    </row>
    <row r="849">
      <c r="F849" s="49"/>
      <c r="G849" s="1"/>
      <c r="H849" s="1"/>
      <c r="I849" s="203"/>
      <c r="J849" s="1"/>
      <c r="N849" s="1"/>
    </row>
    <row r="850">
      <c r="F850" s="49"/>
      <c r="G850" s="1"/>
      <c r="H850" s="1"/>
      <c r="I850" s="203"/>
      <c r="J850" s="1"/>
      <c r="N850" s="1"/>
    </row>
    <row r="851">
      <c r="F851" s="49"/>
      <c r="G851" s="1"/>
      <c r="H851" s="1"/>
      <c r="I851" s="203"/>
      <c r="J851" s="1"/>
      <c r="N851" s="1"/>
    </row>
    <row r="852">
      <c r="F852" s="49"/>
      <c r="G852" s="1"/>
      <c r="H852" s="1"/>
      <c r="I852" s="203"/>
      <c r="J852" s="1"/>
      <c r="N852" s="1"/>
    </row>
    <row r="853">
      <c r="F853" s="49"/>
      <c r="G853" s="1"/>
      <c r="H853" s="1"/>
      <c r="I853" s="203"/>
      <c r="J853" s="1"/>
      <c r="N853" s="1"/>
    </row>
    <row r="854">
      <c r="F854" s="49"/>
      <c r="G854" s="1"/>
      <c r="H854" s="1"/>
      <c r="I854" s="203"/>
      <c r="J854" s="1"/>
      <c r="N854" s="1"/>
    </row>
    <row r="855">
      <c r="F855" s="49"/>
      <c r="G855" s="1"/>
      <c r="H855" s="1"/>
      <c r="I855" s="203"/>
      <c r="J855" s="1"/>
      <c r="N855" s="1"/>
    </row>
    <row r="856">
      <c r="F856" s="49"/>
      <c r="G856" s="1"/>
      <c r="H856" s="1"/>
      <c r="I856" s="203"/>
      <c r="J856" s="1"/>
      <c r="N856" s="1"/>
    </row>
    <row r="857">
      <c r="F857" s="49"/>
      <c r="G857" s="1"/>
      <c r="H857" s="1"/>
      <c r="I857" s="203"/>
      <c r="J857" s="1"/>
      <c r="N857" s="1"/>
    </row>
    <row r="858">
      <c r="F858" s="49"/>
      <c r="G858" s="1"/>
      <c r="H858" s="1"/>
      <c r="I858" s="203"/>
      <c r="J858" s="1"/>
      <c r="N858" s="1"/>
    </row>
    <row r="859">
      <c r="F859" s="49"/>
      <c r="G859" s="1"/>
      <c r="H859" s="1"/>
      <c r="I859" s="203"/>
      <c r="J859" s="1"/>
      <c r="N859" s="1"/>
    </row>
    <row r="860">
      <c r="F860" s="49"/>
      <c r="G860" s="1"/>
      <c r="H860" s="1"/>
      <c r="I860" s="203"/>
      <c r="J860" s="1"/>
      <c r="N860" s="1"/>
    </row>
    <row r="861">
      <c r="F861" s="49"/>
      <c r="G861" s="1"/>
      <c r="H861" s="1"/>
      <c r="I861" s="203"/>
      <c r="J861" s="1"/>
      <c r="N861" s="1"/>
    </row>
    <row r="862">
      <c r="F862" s="49"/>
      <c r="G862" s="1"/>
      <c r="H862" s="1"/>
      <c r="I862" s="203"/>
      <c r="J862" s="1"/>
      <c r="N862" s="1"/>
    </row>
    <row r="863">
      <c r="F863" s="49"/>
      <c r="G863" s="1"/>
      <c r="H863" s="1"/>
      <c r="I863" s="203"/>
      <c r="J863" s="1"/>
      <c r="N863" s="1"/>
    </row>
    <row r="864">
      <c r="F864" s="49"/>
      <c r="G864" s="1"/>
      <c r="H864" s="1"/>
      <c r="I864" s="203"/>
      <c r="J864" s="1"/>
      <c r="N864" s="1"/>
    </row>
    <row r="865">
      <c r="F865" s="49"/>
      <c r="G865" s="1"/>
      <c r="H865" s="1"/>
      <c r="I865" s="203"/>
      <c r="J865" s="1"/>
      <c r="N865" s="1"/>
    </row>
    <row r="866">
      <c r="F866" s="49"/>
      <c r="G866" s="1"/>
      <c r="H866" s="1"/>
      <c r="I866" s="203"/>
      <c r="J866" s="1"/>
      <c r="N866" s="1"/>
    </row>
    <row r="867">
      <c r="F867" s="49"/>
      <c r="G867" s="1"/>
      <c r="H867" s="1"/>
      <c r="I867" s="203"/>
      <c r="J867" s="1"/>
      <c r="N867" s="1"/>
    </row>
    <row r="868">
      <c r="F868" s="49"/>
      <c r="G868" s="1"/>
      <c r="H868" s="1"/>
      <c r="I868" s="203"/>
      <c r="J868" s="1"/>
      <c r="N868" s="1"/>
    </row>
    <row r="869">
      <c r="F869" s="49"/>
      <c r="G869" s="1"/>
      <c r="H869" s="1"/>
      <c r="I869" s="203"/>
      <c r="J869" s="1"/>
      <c r="N869" s="1"/>
    </row>
    <row r="870">
      <c r="F870" s="49"/>
      <c r="G870" s="1"/>
      <c r="H870" s="1"/>
      <c r="I870" s="203"/>
      <c r="J870" s="1"/>
      <c r="N870" s="1"/>
    </row>
    <row r="871">
      <c r="F871" s="49"/>
      <c r="G871" s="1"/>
      <c r="H871" s="1"/>
      <c r="I871" s="203"/>
      <c r="J871" s="1"/>
      <c r="N871" s="1"/>
    </row>
    <row r="872">
      <c r="F872" s="49"/>
      <c r="G872" s="1"/>
      <c r="H872" s="1"/>
      <c r="I872" s="203"/>
      <c r="J872" s="1"/>
      <c r="N872" s="1"/>
    </row>
    <row r="873">
      <c r="F873" s="49"/>
      <c r="G873" s="1"/>
      <c r="H873" s="1"/>
      <c r="I873" s="203"/>
      <c r="J873" s="1"/>
      <c r="N873" s="1"/>
    </row>
    <row r="874">
      <c r="F874" s="49"/>
      <c r="G874" s="1"/>
      <c r="H874" s="1"/>
      <c r="I874" s="203"/>
      <c r="J874" s="1"/>
      <c r="N874" s="1"/>
    </row>
    <row r="875">
      <c r="F875" s="49"/>
      <c r="G875" s="1"/>
      <c r="H875" s="1"/>
      <c r="I875" s="203"/>
      <c r="J875" s="1"/>
      <c r="N875" s="1"/>
    </row>
    <row r="876">
      <c r="F876" s="49"/>
      <c r="G876" s="1"/>
      <c r="H876" s="1"/>
      <c r="I876" s="203"/>
      <c r="J876" s="1"/>
      <c r="N876" s="1"/>
    </row>
    <row r="877">
      <c r="F877" s="49"/>
      <c r="G877" s="1"/>
      <c r="H877" s="1"/>
      <c r="I877" s="203"/>
      <c r="J877" s="1"/>
      <c r="N877" s="1"/>
    </row>
    <row r="878">
      <c r="F878" s="49"/>
      <c r="G878" s="1"/>
      <c r="H878" s="1"/>
      <c r="I878" s="203"/>
      <c r="J878" s="1"/>
      <c r="N878" s="1"/>
    </row>
    <row r="879">
      <c r="F879" s="49"/>
      <c r="G879" s="1"/>
      <c r="H879" s="1"/>
      <c r="I879" s="203"/>
      <c r="J879" s="1"/>
      <c r="N879" s="1"/>
    </row>
    <row r="880">
      <c r="F880" s="49"/>
      <c r="G880" s="1"/>
      <c r="H880" s="1"/>
      <c r="I880" s="203"/>
      <c r="J880" s="1"/>
      <c r="N880" s="1"/>
    </row>
    <row r="881">
      <c r="F881" s="49"/>
      <c r="G881" s="1"/>
      <c r="H881" s="1"/>
      <c r="I881" s="203"/>
      <c r="J881" s="1"/>
      <c r="N881" s="1"/>
    </row>
    <row r="882">
      <c r="F882" s="49"/>
      <c r="G882" s="1"/>
      <c r="H882" s="1"/>
      <c r="I882" s="203"/>
      <c r="J882" s="1"/>
      <c r="N882" s="1"/>
    </row>
    <row r="883">
      <c r="F883" s="49"/>
      <c r="G883" s="1"/>
      <c r="H883" s="1"/>
      <c r="I883" s="203"/>
      <c r="J883" s="1"/>
      <c r="N883" s="1"/>
    </row>
    <row r="884">
      <c r="F884" s="49"/>
      <c r="G884" s="1"/>
      <c r="H884" s="1"/>
      <c r="I884" s="203"/>
      <c r="J884" s="1"/>
      <c r="N884" s="1"/>
    </row>
    <row r="885">
      <c r="F885" s="49"/>
      <c r="G885" s="1"/>
      <c r="H885" s="1"/>
      <c r="I885" s="203"/>
      <c r="J885" s="1"/>
      <c r="N885" s="1"/>
    </row>
    <row r="886">
      <c r="F886" s="49"/>
      <c r="G886" s="1"/>
      <c r="H886" s="1"/>
      <c r="I886" s="203"/>
      <c r="J886" s="1"/>
      <c r="N886" s="1"/>
    </row>
    <row r="887">
      <c r="F887" s="49"/>
      <c r="G887" s="1"/>
      <c r="H887" s="1"/>
      <c r="I887" s="203"/>
      <c r="J887" s="1"/>
      <c r="N887" s="1"/>
    </row>
    <row r="888">
      <c r="F888" s="49"/>
      <c r="G888" s="1"/>
      <c r="H888" s="1"/>
      <c r="I888" s="203"/>
      <c r="J888" s="1"/>
      <c r="N888" s="1"/>
    </row>
    <row r="889">
      <c r="F889" s="49"/>
      <c r="G889" s="1"/>
      <c r="H889" s="1"/>
      <c r="I889" s="203"/>
      <c r="J889" s="1"/>
      <c r="N889" s="1"/>
    </row>
    <row r="890">
      <c r="F890" s="49"/>
      <c r="G890" s="1"/>
      <c r="H890" s="1"/>
      <c r="I890" s="203"/>
      <c r="J890" s="1"/>
      <c r="N890" s="1"/>
    </row>
    <row r="891">
      <c r="F891" s="49"/>
      <c r="G891" s="1"/>
      <c r="H891" s="1"/>
      <c r="I891" s="203"/>
      <c r="J891" s="1"/>
      <c r="N891" s="1"/>
    </row>
    <row r="892">
      <c r="F892" s="49"/>
      <c r="G892" s="1"/>
      <c r="H892" s="1"/>
      <c r="I892" s="203"/>
      <c r="J892" s="1"/>
      <c r="N892" s="1"/>
    </row>
    <row r="893">
      <c r="F893" s="49"/>
      <c r="G893" s="1"/>
      <c r="H893" s="1"/>
      <c r="I893" s="203"/>
      <c r="J893" s="1"/>
      <c r="N893" s="1"/>
    </row>
    <row r="894">
      <c r="F894" s="49"/>
      <c r="G894" s="1"/>
      <c r="H894" s="1"/>
      <c r="I894" s="203"/>
      <c r="J894" s="1"/>
      <c r="N894" s="1"/>
    </row>
    <row r="895">
      <c r="F895" s="49"/>
      <c r="G895" s="1"/>
      <c r="H895" s="1"/>
      <c r="I895" s="203"/>
      <c r="J895" s="1"/>
      <c r="N895" s="1"/>
    </row>
    <row r="896">
      <c r="F896" s="49"/>
      <c r="G896" s="1"/>
      <c r="H896" s="1"/>
      <c r="I896" s="203"/>
      <c r="J896" s="1"/>
      <c r="N896" s="1"/>
    </row>
    <row r="897">
      <c r="F897" s="49"/>
      <c r="G897" s="1"/>
      <c r="H897" s="1"/>
      <c r="I897" s="203"/>
      <c r="J897" s="1"/>
      <c r="N897" s="1"/>
    </row>
    <row r="898">
      <c r="F898" s="49"/>
      <c r="G898" s="1"/>
      <c r="H898" s="1"/>
      <c r="I898" s="203"/>
      <c r="J898" s="1"/>
      <c r="N898" s="1"/>
    </row>
    <row r="899">
      <c r="F899" s="49"/>
      <c r="G899" s="1"/>
      <c r="H899" s="1"/>
      <c r="I899" s="203"/>
      <c r="J899" s="1"/>
      <c r="N899" s="1"/>
    </row>
    <row r="900">
      <c r="F900" s="49"/>
      <c r="G900" s="1"/>
      <c r="H900" s="1"/>
      <c r="I900" s="203"/>
      <c r="J900" s="1"/>
      <c r="N900" s="1"/>
    </row>
    <row r="901">
      <c r="F901" s="49"/>
      <c r="G901" s="1"/>
      <c r="H901" s="1"/>
      <c r="I901" s="203"/>
      <c r="J901" s="1"/>
      <c r="N901" s="1"/>
    </row>
    <row r="902">
      <c r="F902" s="49"/>
      <c r="G902" s="1"/>
      <c r="H902" s="1"/>
      <c r="I902" s="203"/>
      <c r="J902" s="1"/>
      <c r="N902" s="1"/>
    </row>
    <row r="903">
      <c r="F903" s="49"/>
      <c r="G903" s="1"/>
      <c r="H903" s="1"/>
      <c r="I903" s="203"/>
      <c r="J903" s="1"/>
      <c r="N903" s="1"/>
    </row>
    <row r="904">
      <c r="F904" s="49"/>
      <c r="G904" s="1"/>
      <c r="H904" s="1"/>
      <c r="I904" s="203"/>
      <c r="J904" s="1"/>
      <c r="N904" s="1"/>
    </row>
    <row r="905">
      <c r="F905" s="49"/>
      <c r="G905" s="1"/>
      <c r="H905" s="1"/>
      <c r="I905" s="203"/>
      <c r="J905" s="1"/>
      <c r="N905" s="1"/>
    </row>
    <row r="906">
      <c r="F906" s="49"/>
      <c r="G906" s="1"/>
      <c r="H906" s="1"/>
      <c r="I906" s="203"/>
      <c r="J906" s="1"/>
      <c r="N906" s="1"/>
    </row>
    <row r="907">
      <c r="F907" s="49"/>
      <c r="G907" s="1"/>
      <c r="H907" s="1"/>
      <c r="I907" s="203"/>
      <c r="J907" s="1"/>
      <c r="N907" s="1"/>
    </row>
    <row r="908">
      <c r="F908" s="49"/>
      <c r="G908" s="1"/>
      <c r="H908" s="1"/>
      <c r="I908" s="203"/>
      <c r="J908" s="1"/>
      <c r="N908" s="1"/>
    </row>
    <row r="909">
      <c r="F909" s="49"/>
      <c r="G909" s="1"/>
      <c r="H909" s="1"/>
      <c r="I909" s="203"/>
      <c r="J909" s="1"/>
      <c r="N909" s="1"/>
    </row>
    <row r="910">
      <c r="F910" s="49"/>
      <c r="G910" s="1"/>
      <c r="H910" s="1"/>
      <c r="I910" s="203"/>
      <c r="J910" s="1"/>
      <c r="N910" s="1"/>
    </row>
    <row r="911">
      <c r="F911" s="49"/>
      <c r="G911" s="1"/>
      <c r="H911" s="1"/>
      <c r="I911" s="203"/>
      <c r="J911" s="1"/>
      <c r="N911" s="1"/>
    </row>
    <row r="912">
      <c r="F912" s="49"/>
      <c r="G912" s="1"/>
      <c r="H912" s="1"/>
      <c r="I912" s="203"/>
      <c r="J912" s="1"/>
      <c r="N912" s="1"/>
    </row>
    <row r="913">
      <c r="F913" s="49"/>
      <c r="G913" s="1"/>
      <c r="H913" s="1"/>
      <c r="I913" s="203"/>
      <c r="J913" s="1"/>
      <c r="N913" s="1"/>
    </row>
    <row r="914">
      <c r="F914" s="49"/>
      <c r="G914" s="1"/>
      <c r="H914" s="1"/>
      <c r="I914" s="203"/>
      <c r="J914" s="1"/>
      <c r="N914" s="1"/>
    </row>
    <row r="915">
      <c r="F915" s="49"/>
      <c r="G915" s="1"/>
      <c r="H915" s="1"/>
      <c r="I915" s="203"/>
      <c r="J915" s="1"/>
      <c r="N915" s="1"/>
    </row>
    <row r="916">
      <c r="F916" s="49"/>
      <c r="G916" s="1"/>
      <c r="H916" s="1"/>
      <c r="I916" s="203"/>
      <c r="J916" s="1"/>
      <c r="N916" s="1"/>
    </row>
    <row r="917">
      <c r="F917" s="49"/>
      <c r="G917" s="1"/>
      <c r="H917" s="1"/>
      <c r="I917" s="203"/>
      <c r="J917" s="1"/>
      <c r="N917" s="1"/>
    </row>
    <row r="918">
      <c r="F918" s="49"/>
      <c r="G918" s="1"/>
      <c r="H918" s="1"/>
      <c r="I918" s="203"/>
      <c r="J918" s="1"/>
      <c r="N918" s="1"/>
    </row>
    <row r="919">
      <c r="F919" s="49"/>
      <c r="G919" s="1"/>
      <c r="H919" s="1"/>
      <c r="I919" s="203"/>
      <c r="J919" s="1"/>
      <c r="N919" s="1"/>
    </row>
    <row r="920">
      <c r="F920" s="49"/>
      <c r="G920" s="1"/>
      <c r="H920" s="1"/>
      <c r="I920" s="203"/>
      <c r="J920" s="1"/>
      <c r="N920" s="1"/>
    </row>
    <row r="921">
      <c r="F921" s="49"/>
      <c r="G921" s="1"/>
      <c r="H921" s="1"/>
      <c r="I921" s="203"/>
      <c r="J921" s="1"/>
      <c r="N921" s="1"/>
    </row>
    <row r="922">
      <c r="F922" s="49"/>
      <c r="G922" s="1"/>
      <c r="H922" s="1"/>
      <c r="I922" s="203"/>
      <c r="J922" s="1"/>
      <c r="N922" s="1"/>
    </row>
    <row r="923">
      <c r="F923" s="49"/>
      <c r="G923" s="1"/>
      <c r="H923" s="1"/>
      <c r="I923" s="203"/>
      <c r="J923" s="1"/>
      <c r="N923" s="1"/>
    </row>
    <row r="924">
      <c r="F924" s="49"/>
      <c r="G924" s="1"/>
      <c r="H924" s="1"/>
      <c r="I924" s="203"/>
      <c r="J924" s="1"/>
      <c r="N924" s="1"/>
    </row>
    <row r="925">
      <c r="F925" s="49"/>
      <c r="G925" s="1"/>
      <c r="H925" s="1"/>
      <c r="I925" s="203"/>
      <c r="J925" s="1"/>
      <c r="N925" s="1"/>
    </row>
    <row r="926">
      <c r="F926" s="49"/>
      <c r="G926" s="1"/>
      <c r="H926" s="1"/>
      <c r="I926" s="203"/>
      <c r="J926" s="1"/>
      <c r="N926" s="1"/>
    </row>
    <row r="927">
      <c r="F927" s="49"/>
      <c r="G927" s="1"/>
      <c r="H927" s="1"/>
      <c r="I927" s="203"/>
      <c r="J927" s="1"/>
      <c r="N927" s="1"/>
    </row>
    <row r="928">
      <c r="F928" s="49"/>
      <c r="G928" s="1"/>
      <c r="H928" s="1"/>
      <c r="I928" s="203"/>
      <c r="J928" s="1"/>
      <c r="N928" s="1"/>
    </row>
    <row r="929">
      <c r="F929" s="49"/>
      <c r="G929" s="1"/>
      <c r="H929" s="1"/>
      <c r="I929" s="203"/>
      <c r="J929" s="1"/>
      <c r="N929" s="1"/>
    </row>
    <row r="930">
      <c r="F930" s="49"/>
      <c r="G930" s="1"/>
      <c r="H930" s="1"/>
      <c r="I930" s="203"/>
      <c r="J930" s="1"/>
      <c r="N930" s="1"/>
    </row>
    <row r="931">
      <c r="F931" s="49"/>
      <c r="G931" s="1"/>
      <c r="H931" s="1"/>
      <c r="I931" s="203"/>
      <c r="J931" s="1"/>
      <c r="N931" s="1"/>
    </row>
    <row r="932">
      <c r="F932" s="49"/>
      <c r="G932" s="1"/>
      <c r="H932" s="1"/>
      <c r="I932" s="203"/>
      <c r="J932" s="1"/>
      <c r="N932" s="1"/>
    </row>
    <row r="933">
      <c r="F933" s="49"/>
      <c r="G933" s="1"/>
      <c r="H933" s="1"/>
      <c r="I933" s="203"/>
      <c r="J933" s="1"/>
      <c r="N933" s="1"/>
    </row>
    <row r="934">
      <c r="F934" s="49"/>
      <c r="G934" s="1"/>
      <c r="H934" s="1"/>
      <c r="I934" s="203"/>
      <c r="J934" s="1"/>
      <c r="N934" s="1"/>
    </row>
    <row r="935">
      <c r="F935" s="49"/>
      <c r="G935" s="1"/>
      <c r="H935" s="1"/>
      <c r="I935" s="203"/>
      <c r="J935" s="1"/>
      <c r="N935" s="1"/>
    </row>
    <row r="936">
      <c r="F936" s="49"/>
      <c r="G936" s="1"/>
      <c r="H936" s="1"/>
      <c r="I936" s="203"/>
      <c r="J936" s="1"/>
      <c r="N936" s="1"/>
    </row>
    <row r="937">
      <c r="F937" s="49"/>
      <c r="G937" s="1"/>
      <c r="H937" s="1"/>
      <c r="I937" s="203"/>
      <c r="J937" s="1"/>
      <c r="N937" s="1"/>
    </row>
    <row r="938">
      <c r="F938" s="49"/>
      <c r="G938" s="1"/>
      <c r="H938" s="1"/>
      <c r="I938" s="203"/>
      <c r="J938" s="1"/>
      <c r="N938" s="1"/>
    </row>
    <row r="939">
      <c r="F939" s="49"/>
      <c r="G939" s="1"/>
      <c r="H939" s="1"/>
      <c r="I939" s="203"/>
      <c r="J939" s="1"/>
      <c r="N939" s="1"/>
    </row>
    <row r="940">
      <c r="F940" s="49"/>
      <c r="G940" s="1"/>
      <c r="H940" s="1"/>
      <c r="I940" s="203"/>
      <c r="J940" s="1"/>
      <c r="N940" s="1"/>
    </row>
    <row r="941">
      <c r="F941" s="49"/>
      <c r="G941" s="1"/>
      <c r="H941" s="1"/>
      <c r="I941" s="203"/>
      <c r="J941" s="1"/>
      <c r="N941" s="1"/>
    </row>
    <row r="942">
      <c r="F942" s="49"/>
      <c r="G942" s="1"/>
      <c r="H942" s="1"/>
      <c r="I942" s="203"/>
      <c r="J942" s="1"/>
      <c r="N942" s="1"/>
    </row>
    <row r="943">
      <c r="F943" s="49"/>
      <c r="G943" s="1"/>
      <c r="H943" s="1"/>
      <c r="I943" s="203"/>
      <c r="J943" s="1"/>
      <c r="N943" s="1"/>
    </row>
    <row r="944">
      <c r="F944" s="49"/>
      <c r="G944" s="1"/>
      <c r="H944" s="1"/>
      <c r="I944" s="203"/>
      <c r="J944" s="1"/>
      <c r="N944" s="1"/>
    </row>
    <row r="945">
      <c r="F945" s="49"/>
      <c r="G945" s="1"/>
      <c r="H945" s="1"/>
      <c r="I945" s="203"/>
      <c r="J945" s="1"/>
      <c r="N945" s="1"/>
    </row>
    <row r="946">
      <c r="F946" s="49"/>
      <c r="G946" s="1"/>
      <c r="H946" s="1"/>
      <c r="I946" s="203"/>
      <c r="J946" s="1"/>
      <c r="N946" s="1"/>
    </row>
    <row r="947">
      <c r="F947" s="49"/>
      <c r="G947" s="1"/>
      <c r="H947" s="1"/>
      <c r="I947" s="203"/>
      <c r="J947" s="1"/>
      <c r="N947" s="1"/>
    </row>
    <row r="948">
      <c r="F948" s="49"/>
      <c r="G948" s="1"/>
      <c r="H948" s="1"/>
      <c r="I948" s="203"/>
      <c r="J948" s="1"/>
      <c r="N948" s="1"/>
    </row>
    <row r="949">
      <c r="F949" s="49"/>
      <c r="G949" s="1"/>
      <c r="H949" s="1"/>
      <c r="I949" s="203"/>
      <c r="J949" s="1"/>
      <c r="N949" s="1"/>
    </row>
    <row r="950">
      <c r="F950" s="49"/>
      <c r="G950" s="1"/>
      <c r="H950" s="1"/>
      <c r="I950" s="203"/>
      <c r="J950" s="1"/>
      <c r="N950" s="1"/>
    </row>
    <row r="951">
      <c r="F951" s="49"/>
      <c r="G951" s="1"/>
      <c r="H951" s="1"/>
      <c r="I951" s="203"/>
      <c r="J951" s="1"/>
      <c r="N951" s="1"/>
    </row>
    <row r="952">
      <c r="F952" s="49"/>
      <c r="G952" s="1"/>
      <c r="H952" s="1"/>
      <c r="I952" s="203"/>
      <c r="J952" s="1"/>
      <c r="N952" s="1"/>
    </row>
    <row r="953">
      <c r="F953" s="49"/>
      <c r="G953" s="1"/>
      <c r="H953" s="1"/>
      <c r="I953" s="203"/>
      <c r="J953" s="1"/>
      <c r="N953" s="1"/>
    </row>
    <row r="954">
      <c r="F954" s="49"/>
      <c r="G954" s="1"/>
      <c r="H954" s="1"/>
      <c r="I954" s="203"/>
      <c r="J954" s="1"/>
      <c r="N954" s="1"/>
    </row>
    <row r="955">
      <c r="F955" s="49"/>
      <c r="G955" s="1"/>
      <c r="H955" s="1"/>
      <c r="I955" s="203"/>
      <c r="J955" s="1"/>
      <c r="N955" s="1"/>
    </row>
    <row r="956">
      <c r="F956" s="49"/>
      <c r="G956" s="1"/>
      <c r="H956" s="1"/>
      <c r="I956" s="203"/>
      <c r="J956" s="1"/>
      <c r="N956" s="1"/>
    </row>
    <row r="957">
      <c r="F957" s="49"/>
      <c r="G957" s="1"/>
      <c r="H957" s="1"/>
      <c r="I957" s="203"/>
      <c r="J957" s="1"/>
      <c r="N957" s="1"/>
    </row>
    <row r="958">
      <c r="F958" s="49"/>
      <c r="G958" s="1"/>
      <c r="H958" s="1"/>
      <c r="I958" s="203"/>
      <c r="J958" s="1"/>
      <c r="N958" s="1"/>
    </row>
    <row r="959">
      <c r="F959" s="49"/>
      <c r="G959" s="1"/>
      <c r="H959" s="1"/>
      <c r="I959" s="203"/>
      <c r="J959" s="1"/>
      <c r="N959" s="1"/>
    </row>
    <row r="960">
      <c r="F960" s="49"/>
      <c r="G960" s="1"/>
      <c r="H960" s="1"/>
      <c r="I960" s="203"/>
      <c r="J960" s="1"/>
      <c r="N960" s="1"/>
    </row>
    <row r="961">
      <c r="F961" s="49"/>
      <c r="G961" s="1"/>
      <c r="H961" s="1"/>
      <c r="I961" s="203"/>
      <c r="J961" s="1"/>
      <c r="N961" s="1"/>
    </row>
    <row r="962">
      <c r="F962" s="49"/>
      <c r="G962" s="1"/>
      <c r="H962" s="1"/>
      <c r="I962" s="203"/>
      <c r="J962" s="1"/>
      <c r="N962" s="1"/>
    </row>
    <row r="963">
      <c r="F963" s="49"/>
      <c r="G963" s="1"/>
      <c r="H963" s="1"/>
      <c r="I963" s="203"/>
      <c r="J963" s="1"/>
      <c r="N963" s="1"/>
    </row>
    <row r="964">
      <c r="F964" s="49"/>
      <c r="G964" s="1"/>
      <c r="H964" s="1"/>
      <c r="I964" s="203"/>
      <c r="J964" s="1"/>
      <c r="N964" s="1"/>
    </row>
    <row r="965">
      <c r="F965" s="49"/>
      <c r="G965" s="1"/>
      <c r="H965" s="1"/>
      <c r="I965" s="203"/>
      <c r="J965" s="1"/>
      <c r="N965" s="1"/>
    </row>
    <row r="966">
      <c r="F966" s="49"/>
      <c r="G966" s="1"/>
      <c r="H966" s="1"/>
      <c r="I966" s="203"/>
      <c r="J966" s="1"/>
      <c r="N966" s="1"/>
    </row>
    <row r="967">
      <c r="F967" s="49"/>
      <c r="G967" s="1"/>
      <c r="H967" s="1"/>
      <c r="I967" s="203"/>
      <c r="J967" s="1"/>
      <c r="N967" s="1"/>
    </row>
    <row r="968">
      <c r="F968" s="49"/>
      <c r="G968" s="1"/>
      <c r="H968" s="1"/>
      <c r="I968" s="203"/>
      <c r="J968" s="1"/>
      <c r="N968" s="1"/>
    </row>
    <row r="969">
      <c r="F969" s="49"/>
      <c r="G969" s="1"/>
      <c r="H969" s="1"/>
      <c r="I969" s="203"/>
      <c r="J969" s="1"/>
      <c r="N969" s="1"/>
    </row>
    <row r="970">
      <c r="F970" s="49"/>
      <c r="G970" s="1"/>
      <c r="H970" s="1"/>
      <c r="I970" s="203"/>
      <c r="J970" s="1"/>
      <c r="N970" s="1"/>
    </row>
    <row r="971">
      <c r="F971" s="49"/>
      <c r="G971" s="1"/>
      <c r="H971" s="1"/>
      <c r="I971" s="203"/>
      <c r="J971" s="1"/>
      <c r="N971" s="1"/>
    </row>
    <row r="972">
      <c r="F972" s="49"/>
      <c r="G972" s="1"/>
      <c r="H972" s="1"/>
      <c r="I972" s="203"/>
      <c r="J972" s="1"/>
      <c r="N972" s="1"/>
    </row>
    <row r="973">
      <c r="F973" s="49"/>
      <c r="G973" s="1"/>
      <c r="H973" s="1"/>
      <c r="I973" s="203"/>
      <c r="J973" s="1"/>
      <c r="N973" s="1"/>
    </row>
    <row r="974">
      <c r="F974" s="49"/>
      <c r="G974" s="1"/>
      <c r="H974" s="1"/>
      <c r="I974" s="203"/>
      <c r="J974" s="1"/>
      <c r="N974" s="1"/>
    </row>
    <row r="975">
      <c r="F975" s="49"/>
      <c r="G975" s="1"/>
      <c r="H975" s="1"/>
      <c r="I975" s="203"/>
      <c r="J975" s="1"/>
      <c r="N975" s="1"/>
    </row>
    <row r="976">
      <c r="F976" s="49"/>
      <c r="G976" s="1"/>
      <c r="H976" s="1"/>
      <c r="I976" s="203"/>
      <c r="J976" s="1"/>
      <c r="N976" s="1"/>
    </row>
    <row r="977">
      <c r="F977" s="49"/>
      <c r="G977" s="1"/>
      <c r="H977" s="1"/>
      <c r="I977" s="203"/>
      <c r="J977" s="1"/>
      <c r="N977" s="1"/>
    </row>
    <row r="978">
      <c r="F978" s="49"/>
      <c r="G978" s="1"/>
      <c r="H978" s="1"/>
      <c r="I978" s="203"/>
      <c r="J978" s="1"/>
      <c r="N978" s="1"/>
    </row>
    <row r="979">
      <c r="F979" s="49"/>
      <c r="G979" s="1"/>
      <c r="H979" s="1"/>
      <c r="I979" s="203"/>
      <c r="J979" s="1"/>
      <c r="N979" s="1"/>
    </row>
    <row r="980">
      <c r="F980" s="49"/>
      <c r="G980" s="1"/>
      <c r="H980" s="1"/>
      <c r="I980" s="203"/>
      <c r="J980" s="1"/>
      <c r="N980" s="1"/>
    </row>
    <row r="981">
      <c r="F981" s="49"/>
      <c r="G981" s="1"/>
      <c r="H981" s="1"/>
      <c r="I981" s="203"/>
      <c r="J981" s="1"/>
      <c r="N981" s="1"/>
    </row>
    <row r="982">
      <c r="F982" s="49"/>
      <c r="G982" s="1"/>
      <c r="H982" s="1"/>
      <c r="I982" s="203"/>
      <c r="J982" s="1"/>
      <c r="N982" s="1"/>
    </row>
    <row r="983">
      <c r="F983" s="49"/>
      <c r="G983" s="1"/>
      <c r="H983" s="1"/>
      <c r="I983" s="203"/>
      <c r="J983" s="1"/>
      <c r="N983" s="1"/>
    </row>
    <row r="984">
      <c r="F984" s="49"/>
      <c r="G984" s="1"/>
      <c r="H984" s="1"/>
      <c r="I984" s="203"/>
      <c r="J984" s="1"/>
      <c r="N984" s="1"/>
    </row>
    <row r="985">
      <c r="F985" s="49"/>
      <c r="G985" s="1"/>
      <c r="H985" s="1"/>
      <c r="I985" s="203"/>
      <c r="J985" s="1"/>
      <c r="N985" s="1"/>
    </row>
    <row r="986">
      <c r="F986" s="49"/>
      <c r="G986" s="1"/>
      <c r="H986" s="1"/>
      <c r="I986" s="203"/>
      <c r="J986" s="1"/>
      <c r="N986" s="1"/>
    </row>
    <row r="987">
      <c r="F987" s="49"/>
      <c r="G987" s="1"/>
      <c r="H987" s="1"/>
      <c r="I987" s="203"/>
      <c r="J987" s="1"/>
      <c r="N987" s="1"/>
    </row>
    <row r="988">
      <c r="F988" s="49"/>
      <c r="G988" s="1"/>
      <c r="H988" s="1"/>
      <c r="I988" s="203"/>
      <c r="J988" s="1"/>
      <c r="N988" s="1"/>
    </row>
    <row r="989">
      <c r="F989" s="49"/>
      <c r="G989" s="1"/>
      <c r="H989" s="1"/>
      <c r="I989" s="203"/>
      <c r="J989" s="1"/>
      <c r="N989" s="1"/>
    </row>
    <row r="990">
      <c r="F990" s="49"/>
      <c r="G990" s="1"/>
      <c r="H990" s="1"/>
      <c r="I990" s="203"/>
      <c r="J990" s="1"/>
      <c r="N990" s="1"/>
    </row>
    <row r="991">
      <c r="F991" s="49"/>
      <c r="G991" s="1"/>
      <c r="H991" s="1"/>
      <c r="I991" s="203"/>
      <c r="J991" s="1"/>
      <c r="N991" s="1"/>
    </row>
    <row r="992">
      <c r="F992" s="49"/>
      <c r="G992" s="1"/>
      <c r="H992" s="1"/>
      <c r="I992" s="203"/>
      <c r="J992" s="1"/>
      <c r="N992" s="1"/>
    </row>
    <row r="993">
      <c r="F993" s="49"/>
      <c r="G993" s="1"/>
      <c r="H993" s="1"/>
      <c r="I993" s="203"/>
      <c r="J993" s="1"/>
      <c r="N993" s="1"/>
    </row>
    <row r="994">
      <c r="F994" s="49"/>
      <c r="G994" s="1"/>
      <c r="H994" s="1"/>
      <c r="I994" s="203"/>
      <c r="J994" s="1"/>
      <c r="N994" s="1"/>
    </row>
    <row r="995">
      <c r="F995" s="49"/>
      <c r="G995" s="1"/>
      <c r="H995" s="1"/>
      <c r="I995" s="203"/>
      <c r="J995" s="1"/>
      <c r="N995" s="1"/>
    </row>
    <row r="996">
      <c r="F996" s="49"/>
      <c r="G996" s="1"/>
      <c r="H996" s="1"/>
      <c r="I996" s="203"/>
      <c r="J996" s="1"/>
      <c r="N996" s="1"/>
    </row>
    <row r="997">
      <c r="F997" s="49"/>
      <c r="G997" s="1"/>
      <c r="H997" s="1"/>
      <c r="I997" s="203"/>
      <c r="J997" s="1"/>
      <c r="N997" s="1"/>
    </row>
    <row r="998">
      <c r="F998" s="49"/>
      <c r="G998" s="1"/>
      <c r="H998" s="1"/>
      <c r="I998" s="203"/>
      <c r="J998" s="1"/>
      <c r="N998" s="1"/>
    </row>
    <row r="999">
      <c r="F999" s="49"/>
      <c r="G999" s="1"/>
      <c r="H999" s="1"/>
      <c r="I999" s="203"/>
      <c r="J999" s="1"/>
      <c r="N999" s="1"/>
    </row>
    <row r="1000">
      <c r="F1000" s="49"/>
      <c r="G1000" s="1"/>
      <c r="H1000" s="1"/>
      <c r="I1000" s="203"/>
      <c r="J1000" s="1"/>
      <c r="N1000" s="1"/>
    </row>
    <row r="1001">
      <c r="F1001" s="49"/>
      <c r="G1001" s="1"/>
      <c r="H1001" s="1"/>
      <c r="I1001" s="203"/>
      <c r="J1001" s="1"/>
      <c r="N1001" s="1"/>
    </row>
    <row r="1002">
      <c r="F1002" s="49"/>
      <c r="G1002" s="1"/>
      <c r="H1002" s="1"/>
      <c r="I1002" s="203"/>
      <c r="J1002" s="1"/>
      <c r="N1002" s="1"/>
    </row>
    <row r="1003">
      <c r="F1003" s="49"/>
      <c r="G1003" s="1"/>
      <c r="H1003" s="1"/>
      <c r="I1003" s="203"/>
      <c r="J1003" s="1"/>
      <c r="N1003" s="1"/>
    </row>
  </sheetData>
  <mergeCells count="47">
    <mergeCell ref="B3:J3"/>
    <mergeCell ref="D4:H4"/>
    <mergeCell ref="N4:AM4"/>
    <mergeCell ref="C7:D7"/>
    <mergeCell ref="C8:D8"/>
    <mergeCell ref="C9:D9"/>
    <mergeCell ref="C10:D10"/>
    <mergeCell ref="C11:D11"/>
    <mergeCell ref="C12:D12"/>
    <mergeCell ref="C13:D13"/>
    <mergeCell ref="C14:D14"/>
    <mergeCell ref="C15:D15"/>
    <mergeCell ref="C16:D16"/>
    <mergeCell ref="C17:D17"/>
    <mergeCell ref="C18:D18"/>
    <mergeCell ref="C19:D19"/>
    <mergeCell ref="C20:D20"/>
    <mergeCell ref="C21:D21"/>
    <mergeCell ref="C22:D22"/>
    <mergeCell ref="C23:D23"/>
    <mergeCell ref="C24:D24"/>
    <mergeCell ref="C25:D25"/>
    <mergeCell ref="C26:D26"/>
    <mergeCell ref="C27:D27"/>
    <mergeCell ref="C28:D28"/>
    <mergeCell ref="C29:D29"/>
    <mergeCell ref="C30:D30"/>
    <mergeCell ref="C31:D31"/>
    <mergeCell ref="C39:D39"/>
    <mergeCell ref="C40:D40"/>
    <mergeCell ref="C41:D41"/>
    <mergeCell ref="E41:J41"/>
    <mergeCell ref="C42:D42"/>
    <mergeCell ref="C43:D43"/>
    <mergeCell ref="C44:D44"/>
    <mergeCell ref="C45:D45"/>
    <mergeCell ref="C46:D46"/>
    <mergeCell ref="C47:D47"/>
    <mergeCell ref="C48:D48"/>
    <mergeCell ref="C49:D49"/>
    <mergeCell ref="C32:D32"/>
    <mergeCell ref="C33:D33"/>
    <mergeCell ref="C34:D34"/>
    <mergeCell ref="C35:D35"/>
    <mergeCell ref="C36:D36"/>
    <mergeCell ref="C37:D37"/>
    <mergeCell ref="C38:D38"/>
  </mergeCells>
  <dataValidations>
    <dataValidation type="list" allowBlank="1" showErrorMessage="1" sqref="C8:C40">
      <formula1>'2NDSORTEDL'!$B$2:$B1003</formula1>
    </dataValidation>
  </dataValidations>
  <hyperlinks>
    <hyperlink r:id="rId1" ref="I4"/>
    <hyperlink r:id="rId2" ref="B7"/>
  </hyperlinks>
  <printOptions horizontalCentered="1"/>
  <pageMargins bottom="0.5560821484992101" footer="0.0" header="0.0" left="0.0" right="0.25" top="0.08688783570300157"/>
  <pageSetup fitToWidth="0" paperSize="9" cellComments="atEnd" orientation="landscape" pageOrder="overThenDown"/>
  <drawing r:id="rId3"/>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cols>
    <col customWidth="1" min="1" max="1" width="1.75"/>
    <col customWidth="1" min="2" max="2" width="9.63"/>
    <col customWidth="1" min="3" max="3" width="2.75"/>
    <col customWidth="1" min="4" max="4" width="40.63"/>
    <col customWidth="1" min="5" max="5" width="23.13"/>
    <col customWidth="1" min="6" max="6" width="10.88"/>
    <col customWidth="1" min="7" max="7" width="4.88"/>
    <col customWidth="1" min="8" max="8" width="4.38"/>
    <col customWidth="1" min="9" max="9" width="15.88"/>
    <col customWidth="1" min="10" max="10" width="15.0"/>
    <col collapsed="1" min="12" max="12" width="12.63"/>
    <col customWidth="1" hidden="1" min="13" max="13" width="21.0" outlineLevel="1"/>
    <col customWidth="1" hidden="1" min="14" max="40" width="3.88" outlineLevel="1"/>
    <col customWidth="1" hidden="1" min="41" max="41" width="2.88" outlineLevel="1"/>
  </cols>
  <sheetData>
    <row r="1">
      <c r="A1" s="193"/>
      <c r="B1" s="193"/>
      <c r="C1" s="193"/>
      <c r="D1" s="193"/>
      <c r="E1" s="193"/>
      <c r="F1" s="195"/>
      <c r="G1" s="196"/>
      <c r="H1" s="196"/>
      <c r="I1" s="197"/>
      <c r="J1" s="196"/>
      <c r="K1" s="193"/>
      <c r="L1" s="193"/>
      <c r="M1" s="198"/>
      <c r="N1" s="200">
        <v>5.0</v>
      </c>
      <c r="O1" s="200">
        <v>5.0</v>
      </c>
      <c r="P1" s="199">
        <v>5.0</v>
      </c>
      <c r="Q1" s="199">
        <v>5.0</v>
      </c>
      <c r="R1" s="199">
        <v>5.0</v>
      </c>
      <c r="S1" s="199">
        <v>5.0</v>
      </c>
      <c r="T1" s="201"/>
      <c r="U1" s="201"/>
      <c r="V1" s="201"/>
      <c r="W1" s="201"/>
      <c r="X1" s="201"/>
      <c r="Y1" s="201"/>
      <c r="Z1" s="201"/>
      <c r="AA1" s="201"/>
      <c r="AB1" s="201"/>
      <c r="AC1" s="201"/>
      <c r="AD1" s="201"/>
      <c r="AE1" s="201"/>
      <c r="AF1" s="201"/>
      <c r="AG1" s="201"/>
      <c r="AH1" s="201"/>
      <c r="AI1" s="201"/>
      <c r="AJ1" s="201"/>
      <c r="AK1" s="201"/>
      <c r="AL1" s="201"/>
      <c r="AM1" s="201"/>
      <c r="AN1" s="201"/>
      <c r="AO1" s="193"/>
      <c r="AP1" s="193"/>
      <c r="AQ1" s="193"/>
    </row>
    <row r="2">
      <c r="A2" s="372" t="s">
        <v>7336</v>
      </c>
      <c r="B2" s="4"/>
      <c r="C2" s="4"/>
      <c r="D2" s="4"/>
      <c r="E2" s="4"/>
      <c r="F2" s="373"/>
      <c r="G2" s="374"/>
      <c r="H2" s="374"/>
      <c r="I2" s="375"/>
      <c r="J2" s="374"/>
      <c r="M2" s="7" t="s">
        <v>7328</v>
      </c>
      <c r="N2" s="359">
        <v>46000.0</v>
      </c>
      <c r="O2" s="204">
        <v>46100.0</v>
      </c>
      <c r="P2" s="204">
        <v>46180.0</v>
      </c>
      <c r="Q2" s="376">
        <v>46165.0</v>
      </c>
      <c r="R2" s="204">
        <v>46224.0</v>
      </c>
      <c r="S2" s="204">
        <v>46277.0</v>
      </c>
      <c r="T2" s="204"/>
      <c r="U2" s="204"/>
      <c r="V2" s="204"/>
      <c r="W2" s="204"/>
      <c r="X2" s="204"/>
      <c r="Y2" s="204"/>
      <c r="Z2" s="204"/>
      <c r="AA2" s="204"/>
      <c r="AB2" s="204"/>
      <c r="AC2" s="204"/>
      <c r="AD2" s="204"/>
      <c r="AE2" s="204"/>
      <c r="AF2" s="204"/>
      <c r="AG2" s="204"/>
      <c r="AH2" s="204"/>
      <c r="AI2" s="204"/>
      <c r="AJ2" s="204"/>
      <c r="AK2" s="204"/>
      <c r="AL2" s="204"/>
      <c r="AM2" s="204"/>
      <c r="AN2" s="204"/>
    </row>
    <row r="3">
      <c r="A3" s="377"/>
      <c r="B3" s="378" t="s">
        <v>7329</v>
      </c>
      <c r="M3" s="7" t="s">
        <v>7330</v>
      </c>
      <c r="N3" s="208">
        <f t="shared" ref="N3:AN3" si="1">COLUMN()-13</f>
        <v>1</v>
      </c>
      <c r="O3" s="208">
        <f t="shared" si="1"/>
        <v>2</v>
      </c>
      <c r="P3" s="208">
        <f t="shared" si="1"/>
        <v>3</v>
      </c>
      <c r="Q3" s="208">
        <f t="shared" si="1"/>
        <v>4</v>
      </c>
      <c r="R3" s="208">
        <f t="shared" si="1"/>
        <v>5</v>
      </c>
      <c r="S3" s="208">
        <f t="shared" si="1"/>
        <v>6</v>
      </c>
      <c r="T3" s="208">
        <f t="shared" si="1"/>
        <v>7</v>
      </c>
      <c r="U3" s="208">
        <f t="shared" si="1"/>
        <v>8</v>
      </c>
      <c r="V3" s="208">
        <f t="shared" si="1"/>
        <v>9</v>
      </c>
      <c r="W3" s="208">
        <f t="shared" si="1"/>
        <v>10</v>
      </c>
      <c r="X3" s="208">
        <f t="shared" si="1"/>
        <v>11</v>
      </c>
      <c r="Y3" s="208">
        <f t="shared" si="1"/>
        <v>12</v>
      </c>
      <c r="Z3" s="208">
        <f t="shared" si="1"/>
        <v>13</v>
      </c>
      <c r="AA3" s="208">
        <f t="shared" si="1"/>
        <v>14</v>
      </c>
      <c r="AB3" s="208">
        <f t="shared" si="1"/>
        <v>15</v>
      </c>
      <c r="AC3" s="208">
        <f t="shared" si="1"/>
        <v>16</v>
      </c>
      <c r="AD3" s="208">
        <f t="shared" si="1"/>
        <v>17</v>
      </c>
      <c r="AE3" s="208">
        <f t="shared" si="1"/>
        <v>18</v>
      </c>
      <c r="AF3" s="208">
        <f t="shared" si="1"/>
        <v>19</v>
      </c>
      <c r="AG3" s="208">
        <f t="shared" si="1"/>
        <v>20</v>
      </c>
      <c r="AH3" s="208">
        <f t="shared" si="1"/>
        <v>21</v>
      </c>
      <c r="AI3" s="208">
        <f t="shared" si="1"/>
        <v>22</v>
      </c>
      <c r="AJ3" s="208">
        <f t="shared" si="1"/>
        <v>23</v>
      </c>
      <c r="AK3" s="208">
        <f t="shared" si="1"/>
        <v>24</v>
      </c>
      <c r="AL3" s="208">
        <f t="shared" si="1"/>
        <v>25</v>
      </c>
      <c r="AM3" s="208">
        <f t="shared" si="1"/>
        <v>26</v>
      </c>
      <c r="AN3" s="208">
        <f t="shared" si="1"/>
        <v>27</v>
      </c>
    </row>
    <row r="4">
      <c r="A4" s="10"/>
      <c r="B4" s="379" t="s">
        <v>7331</v>
      </c>
      <c r="C4" s="379" t="s">
        <v>7155</v>
      </c>
      <c r="D4" s="379" t="str">
        <f t="array" ref="D4">_xlfn.XLOOKUP(J4,'2NDSORTEDL'!AA1:AA12,'2NDSORTEDL'!AB1:AB12,"",0,1)</f>
        <v>Ambulance</v>
      </c>
      <c r="I4" s="380" t="s">
        <v>7567</v>
      </c>
      <c r="J4" s="381">
        <v>5.0</v>
      </c>
      <c r="N4" s="9" t="s">
        <v>7333</v>
      </c>
    </row>
    <row r="5">
      <c r="A5" s="10"/>
      <c r="B5" s="379" t="s">
        <v>7334</v>
      </c>
      <c r="C5" s="379" t="s">
        <v>7155</v>
      </c>
      <c r="D5" s="379" t="s">
        <v>7483</v>
      </c>
      <c r="E5" s="382"/>
      <c r="F5" s="383"/>
      <c r="G5" s="384"/>
      <c r="H5" s="384"/>
      <c r="I5" s="385"/>
      <c r="J5" s="386" t="s">
        <v>7336</v>
      </c>
      <c r="N5" s="1"/>
    </row>
    <row r="6">
      <c r="A6" s="4"/>
      <c r="B6" s="4"/>
      <c r="C6" s="4"/>
      <c r="D6" s="4"/>
      <c r="E6" s="4"/>
      <c r="F6" s="373"/>
      <c r="G6" s="374"/>
      <c r="H6" s="374"/>
      <c r="I6" s="375"/>
      <c r="J6" s="374"/>
      <c r="N6" s="1"/>
    </row>
    <row r="7">
      <c r="A7" s="387"/>
      <c r="B7" s="388" t="s">
        <v>7568</v>
      </c>
      <c r="C7" s="389" t="s">
        <v>7338</v>
      </c>
      <c r="D7" s="164"/>
      <c r="E7" s="390" t="s">
        <v>7339</v>
      </c>
      <c r="F7" s="391" t="s">
        <v>7340</v>
      </c>
      <c r="G7" s="390" t="s">
        <v>7341</v>
      </c>
      <c r="H7" s="390" t="s">
        <v>7342</v>
      </c>
      <c r="I7" s="392" t="s">
        <v>7343</v>
      </c>
      <c r="J7" s="390" t="s">
        <v>7344</v>
      </c>
      <c r="K7" s="1"/>
      <c r="L7" s="1"/>
      <c r="M7" s="1"/>
      <c r="N7" s="220"/>
      <c r="O7" s="1"/>
      <c r="P7" s="1"/>
      <c r="Q7" s="1"/>
      <c r="R7" s="1"/>
      <c r="S7" s="1"/>
      <c r="T7" s="1"/>
      <c r="U7" s="1"/>
      <c r="V7" s="1"/>
      <c r="W7" s="1"/>
      <c r="X7" s="1"/>
      <c r="Y7" s="1"/>
      <c r="Z7" s="1"/>
      <c r="AA7" s="1"/>
      <c r="AB7" s="1"/>
      <c r="AC7" s="1"/>
      <c r="AD7" s="1"/>
      <c r="AE7" s="1"/>
      <c r="AF7" s="1"/>
      <c r="AG7" s="1"/>
      <c r="AH7" s="1"/>
      <c r="AI7" s="1"/>
      <c r="AJ7" s="1"/>
      <c r="AK7" s="1"/>
      <c r="AL7" s="1"/>
      <c r="AM7" s="1"/>
      <c r="AN7" s="1"/>
      <c r="AO7" s="1"/>
      <c r="AP7" s="1"/>
      <c r="AQ7" s="1"/>
    </row>
    <row r="8">
      <c r="A8" s="4"/>
      <c r="B8" s="221">
        <f t="shared" ref="B8:B38" si="2">ROW()-7</f>
        <v>1</v>
      </c>
      <c r="C8" s="393" t="s">
        <v>418</v>
      </c>
      <c r="D8" s="164"/>
      <c r="E8" s="394" t="str">
        <f t="array" ref="E8">_xlfn.XLOOKUP(C8,'2NDSORTEDL'!$B$2:$B$50,'2NDSORTEDL'!$C$2:$C$50,"",0,1)</f>
        <v>NSAID</v>
      </c>
      <c r="F8" s="395">
        <f t="array" ref="F8">_xlfn.XLOOKUP($C8,'2NDSORTEDL'!$B$2:$B$60,'2NDSORTEDL'!$Y$2:$Y$60,"",0,1)</f>
        <v>46784</v>
      </c>
      <c r="G8" s="221" t="s">
        <v>7345</v>
      </c>
      <c r="H8" s="221">
        <v>1.0</v>
      </c>
      <c r="I8" s="396">
        <v>46277.0</v>
      </c>
      <c r="J8" s="397" t="str">
        <f t="shared" ref="J8:J38" si="3">IF(SUMIFS($N8:$AM8,$N$2:$AM$2,$I8,$N$1:$AM$1,$J$4)&gt;=H8,"REPLACED",IF(SUMIFS($N8:$AM8,$N$2:$AM$2,$I8,$N$1:$AM$1,$J$4)=0,"","N.A."))</f>
        <v>REPLACED</v>
      </c>
      <c r="N8" s="223"/>
      <c r="O8" s="223"/>
      <c r="P8" s="227"/>
      <c r="Q8" s="223"/>
      <c r="R8" s="223"/>
      <c r="S8" s="227">
        <v>1.0</v>
      </c>
      <c r="T8" s="223"/>
      <c r="U8" s="223"/>
      <c r="V8" s="223"/>
      <c r="W8" s="223"/>
      <c r="X8" s="223"/>
      <c r="Y8" s="223"/>
      <c r="Z8" s="223"/>
      <c r="AA8" s="223"/>
      <c r="AB8" s="223"/>
      <c r="AC8" s="223"/>
      <c r="AD8" s="223"/>
      <c r="AE8" s="223"/>
      <c r="AF8" s="223"/>
      <c r="AG8" s="223"/>
      <c r="AH8" s="223"/>
      <c r="AI8" s="223"/>
      <c r="AJ8" s="223"/>
      <c r="AK8" s="223"/>
      <c r="AL8" s="223"/>
      <c r="AM8" s="223"/>
      <c r="AN8" s="223"/>
      <c r="AO8" s="223">
        <f t="shared" ref="AO8:AO38" si="4">SUM(N8:AM8)</f>
        <v>1</v>
      </c>
    </row>
    <row r="9">
      <c r="A9" s="4"/>
      <c r="B9" s="221">
        <f t="shared" si="2"/>
        <v>2</v>
      </c>
      <c r="C9" s="393" t="s">
        <v>7346</v>
      </c>
      <c r="D9" s="164"/>
      <c r="E9" s="394" t="str">
        <f t="array" ref="E9">_xlfn.XLOOKUP(C9,'2NDSORTEDL'!$B$2:$B$50,'2NDSORTEDL'!$C$2:$C$50,"",0,1)</f>
        <v/>
      </c>
      <c r="F9" s="395" t="str">
        <f t="array" ref="F9">_xlfn.XLOOKUP($C9,'2NDSORTEDL'!$B$2:$B$60,'2NDSORTEDL'!$Y$2:$Y$60,"",0,1)</f>
        <v/>
      </c>
      <c r="G9" s="221" t="s">
        <v>7345</v>
      </c>
      <c r="H9" s="221">
        <v>1.0</v>
      </c>
      <c r="I9" s="398">
        <f t="shared" ref="I9:I38" si="5">I8</f>
        <v>46277</v>
      </c>
      <c r="J9" s="397" t="str">
        <f t="shared" si="3"/>
        <v>REPLACED</v>
      </c>
      <c r="K9" s="7" t="s">
        <v>7336</v>
      </c>
      <c r="N9" s="368"/>
      <c r="O9" s="223"/>
      <c r="P9" s="227"/>
      <c r="Q9" s="228"/>
      <c r="R9" s="223"/>
      <c r="S9" s="227">
        <v>1.0</v>
      </c>
      <c r="T9" s="223"/>
      <c r="U9" s="223"/>
      <c r="V9" s="223"/>
      <c r="W9" s="223"/>
      <c r="X9" s="223"/>
      <c r="Y9" s="223"/>
      <c r="Z9" s="223"/>
      <c r="AA9" s="223"/>
      <c r="AB9" s="223"/>
      <c r="AC9" s="223"/>
      <c r="AD9" s="223"/>
      <c r="AE9" s="223"/>
      <c r="AF9" s="223"/>
      <c r="AG9" s="223"/>
      <c r="AH9" s="223"/>
      <c r="AI9" s="223"/>
      <c r="AJ9" s="223"/>
      <c r="AK9" s="223"/>
      <c r="AL9" s="223"/>
      <c r="AM9" s="223"/>
      <c r="AN9" s="223"/>
      <c r="AO9" s="223">
        <f t="shared" si="4"/>
        <v>1</v>
      </c>
    </row>
    <row r="10">
      <c r="A10" s="4"/>
      <c r="B10" s="221">
        <f t="shared" si="2"/>
        <v>3</v>
      </c>
      <c r="C10" s="393" t="s">
        <v>1006</v>
      </c>
      <c r="D10" s="164"/>
      <c r="E10" s="394" t="str">
        <f t="array" ref="E10">_xlfn.XLOOKUP(C10,'2NDSORTEDL'!$B$2:$B$50,'2NDSORTEDL'!$C$2:$C$50,"",0,1)</f>
        <v>NSAID</v>
      </c>
      <c r="F10" s="395">
        <f t="array" ref="F10">_xlfn.XLOOKUP($C10,'2NDSORTEDL'!$B$2:$B$60,'2NDSORTEDL'!$Y$2:$Y$60,"",0,1)</f>
        <v>46692</v>
      </c>
      <c r="G10" s="221" t="s">
        <v>7345</v>
      </c>
      <c r="H10" s="221">
        <v>20.0</v>
      </c>
      <c r="I10" s="398">
        <f t="shared" si="5"/>
        <v>46277</v>
      </c>
      <c r="J10" s="397" t="str">
        <f t="shared" si="3"/>
        <v>REPLACED</v>
      </c>
      <c r="N10" s="369" t="s">
        <v>1767</v>
      </c>
      <c r="O10" s="227">
        <v>20.0</v>
      </c>
      <c r="P10" s="223"/>
      <c r="Q10" s="228"/>
      <c r="R10" s="223"/>
      <c r="S10" s="227">
        <v>20.0</v>
      </c>
      <c r="T10" s="223"/>
      <c r="U10" s="223"/>
      <c r="V10" s="223"/>
      <c r="W10" s="223"/>
      <c r="X10" s="223"/>
      <c r="Y10" s="223"/>
      <c r="Z10" s="223"/>
      <c r="AA10" s="223"/>
      <c r="AB10" s="223"/>
      <c r="AC10" s="223"/>
      <c r="AD10" s="223"/>
      <c r="AE10" s="223"/>
      <c r="AF10" s="223"/>
      <c r="AG10" s="223"/>
      <c r="AH10" s="223"/>
      <c r="AI10" s="223"/>
      <c r="AJ10" s="223"/>
      <c r="AK10" s="223"/>
      <c r="AL10" s="223"/>
      <c r="AM10" s="223"/>
      <c r="AN10" s="223"/>
      <c r="AO10" s="223">
        <f t="shared" si="4"/>
        <v>40</v>
      </c>
    </row>
    <row r="11">
      <c r="A11" s="4"/>
      <c r="B11" s="221">
        <f t="shared" si="2"/>
        <v>4</v>
      </c>
      <c r="C11" s="393" t="s">
        <v>1126</v>
      </c>
      <c r="D11" s="164"/>
      <c r="E11" s="394" t="str">
        <f t="array" ref="E11">_xlfn.XLOOKUP(C11,'2NDSORTEDL'!$B$2:$B$50,'2NDSORTEDL'!$C$2:$C$50,"",0,1)</f>
        <v>ANTI_BACTERIAL</v>
      </c>
      <c r="F11" s="395">
        <f t="array" ref="F11">_xlfn.XLOOKUP($C11,'2NDSORTEDL'!$B$2:$B$60,'2NDSORTEDL'!$Y$2:$Y$60,"",0,1)</f>
        <v>46784</v>
      </c>
      <c r="G11" s="221" t="s">
        <v>7345</v>
      </c>
      <c r="H11" s="221">
        <v>1.0</v>
      </c>
      <c r="I11" s="398">
        <f t="shared" si="5"/>
        <v>46277</v>
      </c>
      <c r="J11" s="397" t="str">
        <f t="shared" si="3"/>
        <v>REPLACED</v>
      </c>
      <c r="N11" s="208">
        <v>1.0</v>
      </c>
      <c r="O11" s="227"/>
      <c r="P11" s="223"/>
      <c r="Q11" s="223"/>
      <c r="R11" s="223"/>
      <c r="S11" s="227">
        <v>1.0</v>
      </c>
      <c r="T11" s="223"/>
      <c r="U11" s="223"/>
      <c r="V11" s="223"/>
      <c r="W11" s="223"/>
      <c r="X11" s="223"/>
      <c r="Y11" s="223"/>
      <c r="Z11" s="223"/>
      <c r="AA11" s="223"/>
      <c r="AB11" s="223"/>
      <c r="AC11" s="223"/>
      <c r="AD11" s="223"/>
      <c r="AE11" s="223"/>
      <c r="AF11" s="223"/>
      <c r="AG11" s="223"/>
      <c r="AH11" s="223"/>
      <c r="AI11" s="223"/>
      <c r="AJ11" s="223"/>
      <c r="AK11" s="223"/>
      <c r="AL11" s="223"/>
      <c r="AM11" s="223"/>
      <c r="AN11" s="223"/>
      <c r="AO11" s="223">
        <f t="shared" si="4"/>
        <v>2</v>
      </c>
    </row>
    <row r="12">
      <c r="A12" s="4"/>
      <c r="B12" s="221">
        <f t="shared" si="2"/>
        <v>5</v>
      </c>
      <c r="C12" s="393" t="s">
        <v>5452</v>
      </c>
      <c r="D12" s="164"/>
      <c r="E12" s="394" t="str">
        <f t="array" ref="E12">_xlfn.XLOOKUP(C12,'2NDSORTEDL'!$B$2:$B$50,'2NDSORTEDL'!$C$2:$C$50,"",0,1)</f>
        <v/>
      </c>
      <c r="F12" s="395">
        <f t="array" ref="F12">_xlfn.XLOOKUP($C12,'2NDSORTEDL'!$B$2:$B$60,'2NDSORTEDL'!$Y$2:$Y$60,"",0,1)+100</f>
        <v>100</v>
      </c>
      <c r="G12" s="221" t="s">
        <v>7345</v>
      </c>
      <c r="H12" s="221">
        <v>1.0</v>
      </c>
      <c r="I12" s="398">
        <f t="shared" si="5"/>
        <v>46277</v>
      </c>
      <c r="J12" s="397" t="str">
        <f t="shared" si="3"/>
        <v>REPLACED</v>
      </c>
      <c r="N12" s="230"/>
      <c r="O12" s="223"/>
      <c r="P12" s="223"/>
      <c r="Q12" s="223"/>
      <c r="R12" s="223"/>
      <c r="S12" s="227">
        <v>1.0</v>
      </c>
      <c r="T12" s="223"/>
      <c r="U12" s="223"/>
      <c r="V12" s="223"/>
      <c r="W12" s="223"/>
      <c r="X12" s="223"/>
      <c r="Y12" s="223"/>
      <c r="Z12" s="223"/>
      <c r="AA12" s="223"/>
      <c r="AB12" s="223"/>
      <c r="AC12" s="223"/>
      <c r="AD12" s="223"/>
      <c r="AE12" s="223"/>
      <c r="AF12" s="223"/>
      <c r="AG12" s="223"/>
      <c r="AH12" s="223"/>
      <c r="AI12" s="223"/>
      <c r="AJ12" s="223"/>
      <c r="AK12" s="223"/>
      <c r="AL12" s="223"/>
      <c r="AM12" s="223"/>
      <c r="AN12" s="223"/>
      <c r="AO12" s="223">
        <f t="shared" si="4"/>
        <v>1</v>
      </c>
    </row>
    <row r="13">
      <c r="A13" s="4"/>
      <c r="B13" s="221">
        <f t="shared" si="2"/>
        <v>6</v>
      </c>
      <c r="C13" s="393" t="s">
        <v>1398</v>
      </c>
      <c r="D13" s="164"/>
      <c r="E13" s="394" t="str">
        <f t="array" ref="E13">_xlfn.XLOOKUP(C13,'2NDSORTEDL'!$B$2:$B$50,'2NDSORTEDL'!$C$2:$C$50,"",0,1)</f>
        <v>ANTI_SEPTIC</v>
      </c>
      <c r="F13" s="395">
        <f t="array" ref="F13">_xlfn.XLOOKUP($C13,'2NDSORTEDL'!$B$2:$B$60,'2NDSORTEDL'!$Y$2:$Y$60,"",0,1)+100</f>
        <v>46884</v>
      </c>
      <c r="G13" s="221" t="s">
        <v>7345</v>
      </c>
      <c r="H13" s="221">
        <v>1.0</v>
      </c>
      <c r="I13" s="398">
        <f t="shared" si="5"/>
        <v>46277</v>
      </c>
      <c r="J13" s="397" t="str">
        <f t="shared" si="3"/>
        <v>REPLACED</v>
      </c>
      <c r="N13" s="230"/>
      <c r="O13" s="223"/>
      <c r="P13" s="227"/>
      <c r="Q13" s="223"/>
      <c r="R13" s="223"/>
      <c r="S13" s="227">
        <v>1.0</v>
      </c>
      <c r="T13" s="223"/>
      <c r="U13" s="223"/>
      <c r="V13" s="223"/>
      <c r="W13" s="223"/>
      <c r="X13" s="223"/>
      <c r="Y13" s="223"/>
      <c r="Z13" s="223"/>
      <c r="AA13" s="223"/>
      <c r="AB13" s="223"/>
      <c r="AC13" s="223"/>
      <c r="AD13" s="223"/>
      <c r="AE13" s="223"/>
      <c r="AF13" s="223"/>
      <c r="AG13" s="223"/>
      <c r="AH13" s="223"/>
      <c r="AI13" s="223"/>
      <c r="AJ13" s="223"/>
      <c r="AK13" s="223"/>
      <c r="AL13" s="223"/>
      <c r="AM13" s="223"/>
      <c r="AN13" s="223"/>
      <c r="AO13" s="223">
        <f t="shared" si="4"/>
        <v>1</v>
      </c>
    </row>
    <row r="14">
      <c r="A14" s="4"/>
      <c r="B14" s="221">
        <f t="shared" si="2"/>
        <v>7</v>
      </c>
      <c r="C14" s="393" t="s">
        <v>3947</v>
      </c>
      <c r="D14" s="164"/>
      <c r="E14" s="394" t="str">
        <f t="array" ref="E14">_xlfn.XLOOKUP(C14,'2NDSORTEDL'!$B$2:$B$50,'2NDSORTEDL'!$C$2:$C$50,"",0,1)</f>
        <v/>
      </c>
      <c r="F14" s="395">
        <f t="array" ref="F14">_xlfn.XLOOKUP($C14,'2NDSORTEDL'!$B$2:$B$60,'2NDSORTEDL'!$Y$2:$Y$60,"",0,1)+100</f>
        <v>46274</v>
      </c>
      <c r="G14" s="221" t="s">
        <v>7345</v>
      </c>
      <c r="H14" s="221">
        <v>1.0</v>
      </c>
      <c r="I14" s="398">
        <f t="shared" si="5"/>
        <v>46277</v>
      </c>
      <c r="J14" s="397" t="str">
        <f t="shared" si="3"/>
        <v>REPLACED</v>
      </c>
      <c r="N14" s="230"/>
      <c r="O14" s="227"/>
      <c r="P14" s="223"/>
      <c r="Q14" s="223"/>
      <c r="R14" s="223"/>
      <c r="S14" s="227">
        <v>1.0</v>
      </c>
      <c r="T14" s="223"/>
      <c r="U14" s="223"/>
      <c r="V14" s="223"/>
      <c r="W14" s="223"/>
      <c r="X14" s="223"/>
      <c r="Y14" s="223"/>
      <c r="Z14" s="223"/>
      <c r="AA14" s="223"/>
      <c r="AB14" s="223"/>
      <c r="AC14" s="223"/>
      <c r="AD14" s="223"/>
      <c r="AE14" s="223"/>
      <c r="AF14" s="223"/>
      <c r="AG14" s="223"/>
      <c r="AH14" s="223"/>
      <c r="AI14" s="223"/>
      <c r="AJ14" s="223"/>
      <c r="AK14" s="223"/>
      <c r="AL14" s="223"/>
      <c r="AM14" s="223"/>
      <c r="AN14" s="223"/>
      <c r="AO14" s="223">
        <f t="shared" si="4"/>
        <v>1</v>
      </c>
    </row>
    <row r="15">
      <c r="A15" s="4"/>
      <c r="B15" s="221">
        <f t="shared" si="2"/>
        <v>8</v>
      </c>
      <c r="C15" s="393" t="s">
        <v>2543</v>
      </c>
      <c r="D15" s="164"/>
      <c r="E15" s="394" t="str">
        <f t="array" ref="E15">_xlfn.XLOOKUP(C15,'2NDSORTEDL'!$B$2:$B$50,'2NDSORTEDL'!$C$2:$C$50,"",0,1)</f>
        <v>COTTON</v>
      </c>
      <c r="F15" s="395">
        <f t="array" ref="F15">_xlfn.XLOOKUP($C15,'2NDSORTEDL'!$B$2:$B$60,'2NDSORTEDL'!$Y$2:$Y$60,"",0,1)</f>
        <v>46661</v>
      </c>
      <c r="G15" s="221" t="s">
        <v>7345</v>
      </c>
      <c r="H15" s="221">
        <v>1.0</v>
      </c>
      <c r="I15" s="398">
        <f t="shared" si="5"/>
        <v>46277</v>
      </c>
      <c r="J15" s="397" t="str">
        <f t="shared" si="3"/>
        <v>REPLACED</v>
      </c>
      <c r="N15" s="230"/>
      <c r="O15" s="223"/>
      <c r="P15" s="223"/>
      <c r="Q15" s="223"/>
      <c r="R15" s="223"/>
      <c r="S15" s="227">
        <v>1.0</v>
      </c>
      <c r="T15" s="223"/>
      <c r="U15" s="223"/>
      <c r="V15" s="223"/>
      <c r="W15" s="223"/>
      <c r="X15" s="223"/>
      <c r="Y15" s="223"/>
      <c r="Z15" s="223"/>
      <c r="AA15" s="223"/>
      <c r="AB15" s="223"/>
      <c r="AC15" s="223"/>
      <c r="AD15" s="223"/>
      <c r="AE15" s="223"/>
      <c r="AF15" s="223"/>
      <c r="AG15" s="223"/>
      <c r="AH15" s="223"/>
      <c r="AI15" s="223"/>
      <c r="AJ15" s="223"/>
      <c r="AK15" s="223"/>
      <c r="AL15" s="223"/>
      <c r="AM15" s="223"/>
      <c r="AN15" s="223"/>
      <c r="AO15" s="223">
        <f t="shared" si="4"/>
        <v>1</v>
      </c>
    </row>
    <row r="16">
      <c r="A16" s="4"/>
      <c r="B16" s="221">
        <f t="shared" si="2"/>
        <v>9</v>
      </c>
      <c r="C16" s="393" t="s">
        <v>1307</v>
      </c>
      <c r="D16" s="164"/>
      <c r="E16" s="394" t="str">
        <f t="array" ref="E16">_xlfn.XLOOKUP(C16,'2NDSORTEDL'!$B$2:$B$50,'2NDSORTEDL'!$C$2:$C$50,"",0,1)</f>
        <v/>
      </c>
      <c r="F16" s="395">
        <f t="array" ref="F16">_xlfn.XLOOKUP($C16,'2NDSORTEDL'!$B$2:$B$60,'2NDSORTEDL'!$Y$2:$Y$60,"",0,1)</f>
        <v>46419</v>
      </c>
      <c r="G16" s="221" t="s">
        <v>7345</v>
      </c>
      <c r="H16" s="221">
        <v>1.0</v>
      </c>
      <c r="I16" s="398">
        <f t="shared" si="5"/>
        <v>46277</v>
      </c>
      <c r="J16" s="397" t="str">
        <f t="shared" si="3"/>
        <v/>
      </c>
      <c r="N16" s="368">
        <v>1.0</v>
      </c>
      <c r="O16" s="223"/>
      <c r="P16" s="223"/>
      <c r="Q16" s="223"/>
      <c r="R16" s="223"/>
      <c r="S16" s="223"/>
      <c r="T16" s="223"/>
      <c r="U16" s="223"/>
      <c r="V16" s="223"/>
      <c r="W16" s="223"/>
      <c r="X16" s="223"/>
      <c r="Y16" s="223"/>
      <c r="Z16" s="223"/>
      <c r="AA16" s="223"/>
      <c r="AB16" s="223"/>
      <c r="AC16" s="223"/>
      <c r="AD16" s="223"/>
      <c r="AE16" s="223"/>
      <c r="AF16" s="223"/>
      <c r="AG16" s="223"/>
      <c r="AH16" s="223"/>
      <c r="AI16" s="223"/>
      <c r="AJ16" s="223"/>
      <c r="AK16" s="223"/>
      <c r="AL16" s="223"/>
      <c r="AM16" s="223"/>
      <c r="AN16" s="223"/>
      <c r="AO16" s="223">
        <f t="shared" si="4"/>
        <v>1</v>
      </c>
    </row>
    <row r="17">
      <c r="A17" s="4"/>
      <c r="B17" s="221">
        <f t="shared" si="2"/>
        <v>10</v>
      </c>
      <c r="C17" s="393" t="s">
        <v>3748</v>
      </c>
      <c r="D17" s="164"/>
      <c r="E17" s="394" t="str">
        <f t="array" ref="E17">_xlfn.XLOOKUP(C17,'2NDSORTEDL'!$B$2:$B$50,'2NDSORTEDL'!$C$2:$C$50,"",0,1)</f>
        <v>DRESSING_PAD</v>
      </c>
      <c r="F17" s="395">
        <f t="array" ref="F17">_xlfn.XLOOKUP($C17,'2NDSORTEDL'!$B$2:$B$60,'2NDSORTEDL'!$Y$2:$Y$60,"",0,1)</f>
        <v>46935</v>
      </c>
      <c r="G17" s="221" t="s">
        <v>7345</v>
      </c>
      <c r="H17" s="221">
        <v>1.0</v>
      </c>
      <c r="I17" s="398">
        <f t="shared" si="5"/>
        <v>46277</v>
      </c>
      <c r="J17" s="397" t="str">
        <f t="shared" si="3"/>
        <v/>
      </c>
      <c r="N17" s="230"/>
      <c r="O17" s="227"/>
      <c r="P17" s="223"/>
      <c r="Q17" s="223"/>
      <c r="R17" s="223"/>
      <c r="S17" s="223"/>
      <c r="T17" s="223"/>
      <c r="U17" s="223"/>
      <c r="V17" s="223"/>
      <c r="W17" s="223"/>
      <c r="X17" s="223"/>
      <c r="Y17" s="223"/>
      <c r="Z17" s="223"/>
      <c r="AA17" s="223"/>
      <c r="AB17" s="223"/>
      <c r="AC17" s="223"/>
      <c r="AD17" s="223"/>
      <c r="AE17" s="223"/>
      <c r="AF17" s="223"/>
      <c r="AG17" s="223"/>
      <c r="AH17" s="223"/>
      <c r="AI17" s="223"/>
      <c r="AJ17" s="223"/>
      <c r="AK17" s="223"/>
      <c r="AL17" s="223"/>
      <c r="AM17" s="223"/>
      <c r="AN17" s="223"/>
      <c r="AO17" s="223">
        <f t="shared" si="4"/>
        <v>0</v>
      </c>
    </row>
    <row r="18">
      <c r="A18" s="4"/>
      <c r="B18" s="221">
        <f t="shared" si="2"/>
        <v>11</v>
      </c>
      <c r="C18" s="393" t="s">
        <v>1508</v>
      </c>
      <c r="D18" s="164"/>
      <c r="E18" s="394" t="str">
        <f t="array" ref="E18">_xlfn.XLOOKUP(C18,'2NDSORTEDL'!$B$2:$B$50,'2NDSORTEDL'!$C$2:$C$50,"",0,1)</f>
        <v/>
      </c>
      <c r="F18" s="395" t="str">
        <f t="array" ref="F18">_xlfn.XLOOKUP($C18,'2NDSORTEDL'!$B$2:$B$60,'2NDSORTEDL'!$Y$2:$Y$60,"",0,1)</f>
        <v/>
      </c>
      <c r="G18" s="221" t="s">
        <v>7345</v>
      </c>
      <c r="H18" s="221">
        <v>1.0</v>
      </c>
      <c r="I18" s="398">
        <f t="shared" si="5"/>
        <v>46277</v>
      </c>
      <c r="J18" s="397" t="str">
        <f t="shared" si="3"/>
        <v>REPLACED</v>
      </c>
      <c r="N18" s="230"/>
      <c r="O18" s="223"/>
      <c r="P18" s="223"/>
      <c r="Q18" s="223"/>
      <c r="R18" s="223"/>
      <c r="S18" s="227">
        <v>1.0</v>
      </c>
      <c r="T18" s="223"/>
      <c r="U18" s="223"/>
      <c r="V18" s="223"/>
      <c r="W18" s="223"/>
      <c r="X18" s="223"/>
      <c r="Y18" s="223"/>
      <c r="Z18" s="223"/>
      <c r="AA18" s="223"/>
      <c r="AB18" s="223"/>
      <c r="AC18" s="223"/>
      <c r="AD18" s="223"/>
      <c r="AE18" s="223"/>
      <c r="AF18" s="223"/>
      <c r="AG18" s="223"/>
      <c r="AH18" s="223"/>
      <c r="AI18" s="223"/>
      <c r="AJ18" s="223"/>
      <c r="AK18" s="223"/>
      <c r="AL18" s="223"/>
      <c r="AM18" s="223"/>
      <c r="AN18" s="223"/>
      <c r="AO18" s="223">
        <f t="shared" si="4"/>
        <v>1</v>
      </c>
    </row>
    <row r="19">
      <c r="A19" s="4"/>
      <c r="B19" s="221">
        <f t="shared" si="2"/>
        <v>12</v>
      </c>
      <c r="C19" s="393" t="s">
        <v>7347</v>
      </c>
      <c r="D19" s="164"/>
      <c r="E19" s="394" t="str">
        <f t="array" ref="E19">_xlfn.XLOOKUP(C19,'2NDSORTEDL'!$B$2:$B$50,'2NDSORTEDL'!$C$2:$C$50,"",0,1)</f>
        <v/>
      </c>
      <c r="F19" s="395" t="str">
        <f t="array" ref="F19">_xlfn.XLOOKUP($C19,'2NDSORTEDL'!$B$2:$B$60,'2NDSORTEDL'!$Y$2:$Y$60,"",0,1)</f>
        <v/>
      </c>
      <c r="G19" s="221" t="s">
        <v>7345</v>
      </c>
      <c r="H19" s="221">
        <v>2.0</v>
      </c>
      <c r="I19" s="398">
        <f t="shared" si="5"/>
        <v>46277</v>
      </c>
      <c r="J19" s="397" t="str">
        <f t="shared" si="3"/>
        <v/>
      </c>
      <c r="N19" s="230"/>
      <c r="O19" s="223"/>
      <c r="P19" s="223"/>
      <c r="Q19" s="223"/>
      <c r="R19" s="223"/>
      <c r="S19" s="223"/>
      <c r="T19" s="223"/>
      <c r="U19" s="223"/>
      <c r="V19" s="223"/>
      <c r="W19" s="223"/>
      <c r="X19" s="223"/>
      <c r="Y19" s="223"/>
      <c r="Z19" s="223"/>
      <c r="AA19" s="223"/>
      <c r="AB19" s="223"/>
      <c r="AC19" s="223"/>
      <c r="AD19" s="223"/>
      <c r="AE19" s="223"/>
      <c r="AF19" s="223"/>
      <c r="AG19" s="223"/>
      <c r="AH19" s="223"/>
      <c r="AI19" s="223"/>
      <c r="AJ19" s="223"/>
      <c r="AK19" s="223"/>
      <c r="AL19" s="223"/>
      <c r="AM19" s="223"/>
      <c r="AN19" s="223"/>
      <c r="AO19" s="223">
        <f t="shared" si="4"/>
        <v>0</v>
      </c>
    </row>
    <row r="20">
      <c r="A20" s="4"/>
      <c r="B20" s="221">
        <f t="shared" si="2"/>
        <v>13</v>
      </c>
      <c r="C20" s="393" t="s">
        <v>3322</v>
      </c>
      <c r="D20" s="164"/>
      <c r="E20" s="394" t="str">
        <f t="array" ref="E20">_xlfn.XLOOKUP(C20,'2NDSORTEDL'!$B$2:$B$50,'2NDSORTEDL'!$C$2:$C$50,"",0,1)</f>
        <v>PLASTER_TAPE</v>
      </c>
      <c r="F20" s="395">
        <f t="array" ref="F20">_xlfn.XLOOKUP($C20,'2NDSORTEDL'!$B$2:$B$60,'2NDSORTEDL'!$Y$2:$Y$60,"",0,1)</f>
        <v>46692</v>
      </c>
      <c r="G20" s="221" t="s">
        <v>7345</v>
      </c>
      <c r="H20" s="233">
        <v>6.0</v>
      </c>
      <c r="I20" s="398">
        <f t="shared" si="5"/>
        <v>46277</v>
      </c>
      <c r="J20" s="397" t="str">
        <f t="shared" si="3"/>
        <v>REPLACED</v>
      </c>
      <c r="N20" s="208"/>
      <c r="O20" s="227">
        <v>6.0</v>
      </c>
      <c r="P20" s="223"/>
      <c r="Q20" s="223"/>
      <c r="R20" s="223"/>
      <c r="S20" s="227">
        <v>6.0</v>
      </c>
      <c r="T20" s="223"/>
      <c r="U20" s="223"/>
      <c r="V20" s="223"/>
      <c r="W20" s="223"/>
      <c r="X20" s="223"/>
      <c r="Y20" s="223"/>
      <c r="Z20" s="223"/>
      <c r="AA20" s="223"/>
      <c r="AB20" s="223"/>
      <c r="AC20" s="223"/>
      <c r="AD20" s="223"/>
      <c r="AE20" s="223"/>
      <c r="AF20" s="223"/>
      <c r="AG20" s="223"/>
      <c r="AH20" s="223"/>
      <c r="AI20" s="223"/>
      <c r="AJ20" s="223"/>
      <c r="AK20" s="223"/>
      <c r="AL20" s="223"/>
      <c r="AM20" s="223"/>
      <c r="AN20" s="223"/>
      <c r="AO20" s="223">
        <f t="shared" si="4"/>
        <v>12</v>
      </c>
    </row>
    <row r="21">
      <c r="A21" s="4"/>
      <c r="B21" s="221">
        <f t="shared" si="2"/>
        <v>14</v>
      </c>
      <c r="C21" s="393" t="s">
        <v>3786</v>
      </c>
      <c r="D21" s="164"/>
      <c r="E21" s="394" t="str">
        <f t="array" ref="E21">_xlfn.XLOOKUP(C21,'2NDSORTEDL'!$B$2:$B$50,'2NDSORTEDL'!$C$2:$C$50,"",0,1)</f>
        <v>SWAB</v>
      </c>
      <c r="F21" s="395">
        <f t="array" ref="F21">_xlfn.XLOOKUP($C21,'2NDSORTEDL'!$B$2:$B$60,'2NDSORTEDL'!$Y$2:$Y$60,"",0,1)</f>
        <v>47209</v>
      </c>
      <c r="G21" s="221" t="s">
        <v>7345</v>
      </c>
      <c r="H21" s="233">
        <v>2.0</v>
      </c>
      <c r="I21" s="398">
        <f t="shared" si="5"/>
        <v>46277</v>
      </c>
      <c r="J21" s="397" t="str">
        <f t="shared" si="3"/>
        <v/>
      </c>
      <c r="N21" s="208"/>
      <c r="O21" s="227"/>
      <c r="P21" s="223"/>
      <c r="Q21" s="223"/>
      <c r="R21" s="223"/>
      <c r="S21" s="223"/>
      <c r="T21" s="223"/>
      <c r="U21" s="223"/>
      <c r="V21" s="223"/>
      <c r="W21" s="223"/>
      <c r="X21" s="223"/>
      <c r="Y21" s="223"/>
      <c r="Z21" s="223"/>
      <c r="AA21" s="223"/>
      <c r="AB21" s="223"/>
      <c r="AC21" s="223"/>
      <c r="AD21" s="223"/>
      <c r="AE21" s="223"/>
      <c r="AF21" s="223"/>
      <c r="AG21" s="223"/>
      <c r="AH21" s="223"/>
      <c r="AI21" s="223"/>
      <c r="AJ21" s="223"/>
      <c r="AK21" s="223"/>
      <c r="AL21" s="223"/>
      <c r="AM21" s="223"/>
      <c r="AN21" s="223"/>
      <c r="AO21" s="223">
        <f t="shared" si="4"/>
        <v>0</v>
      </c>
    </row>
    <row r="22">
      <c r="A22" s="4"/>
      <c r="B22" s="221">
        <f t="shared" si="2"/>
        <v>15</v>
      </c>
      <c r="C22" s="393" t="s">
        <v>2381</v>
      </c>
      <c r="D22" s="164"/>
      <c r="E22" s="394" t="str">
        <f t="array" ref="E22">_xlfn.XLOOKUP(C22,'2NDSORTEDL'!$B$2:$B$50,'2NDSORTEDL'!$C$2:$C$50,"",0,1)</f>
        <v>SCISSORS</v>
      </c>
      <c r="F22" s="395" t="str">
        <f t="array" ref="F22">_xlfn.XLOOKUP($C22,'2NDSORTEDL'!$B$2:$B$60,'2NDSORTEDL'!$Y$2:$Y$60,"",0,1)</f>
        <v>--</v>
      </c>
      <c r="G22" s="221" t="s">
        <v>7345</v>
      </c>
      <c r="H22" s="221">
        <v>1.0</v>
      </c>
      <c r="I22" s="398">
        <f t="shared" si="5"/>
        <v>46277</v>
      </c>
      <c r="J22" s="397" t="str">
        <f t="shared" si="3"/>
        <v>REPLACED</v>
      </c>
      <c r="N22" s="368"/>
      <c r="O22" s="223"/>
      <c r="P22" s="223"/>
      <c r="Q22" s="228"/>
      <c r="R22" s="223"/>
      <c r="S22" s="227">
        <v>1.0</v>
      </c>
      <c r="T22" s="223"/>
      <c r="U22" s="223"/>
      <c r="V22" s="223"/>
      <c r="W22" s="223"/>
      <c r="X22" s="223"/>
      <c r="Y22" s="223"/>
      <c r="Z22" s="223"/>
      <c r="AA22" s="223"/>
      <c r="AB22" s="223"/>
      <c r="AC22" s="223"/>
      <c r="AD22" s="223"/>
      <c r="AE22" s="223"/>
      <c r="AF22" s="223"/>
      <c r="AG22" s="223"/>
      <c r="AH22" s="223"/>
      <c r="AI22" s="223"/>
      <c r="AJ22" s="223"/>
      <c r="AK22" s="223"/>
      <c r="AL22" s="223"/>
      <c r="AM22" s="223"/>
      <c r="AN22" s="223"/>
      <c r="AO22" s="223">
        <f t="shared" si="4"/>
        <v>1</v>
      </c>
    </row>
    <row r="23">
      <c r="A23" s="4"/>
      <c r="B23" s="221">
        <f t="shared" si="2"/>
        <v>16</v>
      </c>
      <c r="C23" s="393" t="s">
        <v>2794</v>
      </c>
      <c r="D23" s="164"/>
      <c r="E23" s="394" t="str">
        <f t="array" ref="E23">_xlfn.XLOOKUP(C23,'2NDSORTEDL'!$B$2:$B$50,'2NDSORTEDL'!$C$2:$C$50,"",0,1)</f>
        <v>BANDAGE</v>
      </c>
      <c r="F23" s="395">
        <f t="array" ref="F23">_xlfn.XLOOKUP($C23,'2NDSORTEDL'!$B$2:$B$60,'2NDSORTEDL'!$Y$2:$Y$60,"",0,1)</f>
        <v>47088</v>
      </c>
      <c r="G23" s="221" t="s">
        <v>7345</v>
      </c>
      <c r="H23" s="221">
        <v>1.0</v>
      </c>
      <c r="I23" s="398">
        <f t="shared" si="5"/>
        <v>46277</v>
      </c>
      <c r="J23" s="397" t="str">
        <f t="shared" si="3"/>
        <v>REPLACED</v>
      </c>
      <c r="N23" s="230"/>
      <c r="O23" s="227"/>
      <c r="P23" s="223"/>
      <c r="Q23" s="228"/>
      <c r="R23" s="223"/>
      <c r="S23" s="227">
        <v>1.0</v>
      </c>
      <c r="T23" s="223"/>
      <c r="U23" s="223"/>
      <c r="V23" s="223"/>
      <c r="W23" s="223"/>
      <c r="X23" s="223"/>
      <c r="Y23" s="223"/>
      <c r="Z23" s="223"/>
      <c r="AA23" s="223"/>
      <c r="AB23" s="223"/>
      <c r="AC23" s="223"/>
      <c r="AD23" s="223"/>
      <c r="AE23" s="223"/>
      <c r="AF23" s="223"/>
      <c r="AG23" s="223"/>
      <c r="AH23" s="223"/>
      <c r="AI23" s="223"/>
      <c r="AJ23" s="223"/>
      <c r="AK23" s="223"/>
      <c r="AL23" s="223"/>
      <c r="AM23" s="223"/>
      <c r="AN23" s="223"/>
      <c r="AO23" s="223">
        <f t="shared" si="4"/>
        <v>1</v>
      </c>
    </row>
    <row r="24">
      <c r="A24" s="4"/>
      <c r="B24" s="221">
        <f t="shared" si="2"/>
        <v>17</v>
      </c>
      <c r="C24" s="393" t="s">
        <v>1947</v>
      </c>
      <c r="D24" s="164"/>
      <c r="E24" s="394" t="str">
        <f t="array" ref="E24">_xlfn.XLOOKUP(C24,'2NDSORTEDL'!$B$2:$B$50,'2NDSORTEDL'!$C$2:$C$50,"",0,1)</f>
        <v>ORS</v>
      </c>
      <c r="F24" s="395">
        <f t="array" ref="F24">_xlfn.XLOOKUP($C24,'2NDSORTEDL'!$B$2:$B$60,'2NDSORTEDL'!$Y$2:$Y$60,"",0,1)</f>
        <v>46813</v>
      </c>
      <c r="G24" s="221" t="s">
        <v>7345</v>
      </c>
      <c r="H24" s="221">
        <v>2.0</v>
      </c>
      <c r="I24" s="398">
        <f t="shared" si="5"/>
        <v>46277</v>
      </c>
      <c r="J24" s="397" t="str">
        <f t="shared" si="3"/>
        <v>REPLACED</v>
      </c>
      <c r="N24" s="208">
        <v>2.0</v>
      </c>
      <c r="O24" s="227"/>
      <c r="P24" s="223"/>
      <c r="Q24" s="223"/>
      <c r="R24" s="223"/>
      <c r="S24" s="227">
        <v>2.0</v>
      </c>
      <c r="T24" s="223"/>
      <c r="U24" s="223"/>
      <c r="V24" s="223"/>
      <c r="W24" s="223"/>
      <c r="X24" s="223"/>
      <c r="Y24" s="223"/>
      <c r="Z24" s="223"/>
      <c r="AA24" s="223"/>
      <c r="AB24" s="223"/>
      <c r="AC24" s="223"/>
      <c r="AD24" s="223"/>
      <c r="AE24" s="223"/>
      <c r="AF24" s="223"/>
      <c r="AG24" s="223"/>
      <c r="AH24" s="223"/>
      <c r="AI24" s="223"/>
      <c r="AJ24" s="223"/>
      <c r="AK24" s="223"/>
      <c r="AL24" s="223"/>
      <c r="AM24" s="223"/>
      <c r="AN24" s="223"/>
      <c r="AO24" s="223">
        <f t="shared" si="4"/>
        <v>4</v>
      </c>
    </row>
    <row r="25">
      <c r="A25" s="4"/>
      <c r="B25" s="221">
        <f t="shared" si="2"/>
        <v>18</v>
      </c>
      <c r="C25" s="393" t="s">
        <v>2039</v>
      </c>
      <c r="D25" s="164"/>
      <c r="E25" s="394" t="str">
        <f t="array" ref="E25">_xlfn.XLOOKUP(C25,'2NDSORTEDL'!$B$2:$B$50,'2NDSORTEDL'!$C$2:$C$50,"",0,1)</f>
        <v>TORNIQUET</v>
      </c>
      <c r="F25" s="395" t="str">
        <f t="array" ref="F25">_xlfn.XLOOKUP($C25,'2NDSORTEDL'!$B$2:$B$60,'2NDSORTEDL'!$Y$2:$Y$60,"",0,1)</f>
        <v>--</v>
      </c>
      <c r="G25" s="221" t="s">
        <v>7345</v>
      </c>
      <c r="H25" s="221">
        <v>1.0</v>
      </c>
      <c r="I25" s="398">
        <f t="shared" si="5"/>
        <v>46277</v>
      </c>
      <c r="J25" s="397" t="str">
        <f t="shared" si="3"/>
        <v/>
      </c>
      <c r="N25" s="230"/>
      <c r="O25" s="223"/>
      <c r="P25" s="223"/>
      <c r="Q25" s="228"/>
      <c r="R25" s="223"/>
      <c r="S25" s="223"/>
      <c r="T25" s="223"/>
      <c r="U25" s="223"/>
      <c r="V25" s="223"/>
      <c r="W25" s="223"/>
      <c r="X25" s="223"/>
      <c r="Y25" s="223"/>
      <c r="Z25" s="223"/>
      <c r="AA25" s="223"/>
      <c r="AB25" s="223"/>
      <c r="AC25" s="223"/>
      <c r="AD25" s="223"/>
      <c r="AE25" s="223"/>
      <c r="AF25" s="223"/>
      <c r="AG25" s="223"/>
      <c r="AH25" s="223"/>
      <c r="AI25" s="223"/>
      <c r="AJ25" s="223"/>
      <c r="AK25" s="223"/>
      <c r="AL25" s="223"/>
      <c r="AM25" s="223"/>
      <c r="AN25" s="223"/>
      <c r="AO25" s="223">
        <f t="shared" si="4"/>
        <v>0</v>
      </c>
    </row>
    <row r="26">
      <c r="A26" s="4"/>
      <c r="B26" s="221">
        <f t="shared" si="2"/>
        <v>19</v>
      </c>
      <c r="C26" s="393" t="s">
        <v>2711</v>
      </c>
      <c r="D26" s="164"/>
      <c r="E26" s="394" t="str">
        <f t="array" ref="E26">_xlfn.XLOOKUP(C26,'2NDSORTEDL'!$B$2:$B$50,'2NDSORTEDL'!$C$2:$C$50,"",0,1)</f>
        <v>SYRINGE</v>
      </c>
      <c r="F26" s="395">
        <f t="array" ref="F26">_xlfn.XLOOKUP($C26,'2NDSORTEDL'!$B$2:$B$60,'2NDSORTEDL'!$Y$2:$Y$60,"",0,1)</f>
        <v>47574</v>
      </c>
      <c r="G26" s="221" t="s">
        <v>7345</v>
      </c>
      <c r="H26" s="221">
        <v>1.0</v>
      </c>
      <c r="I26" s="398">
        <f t="shared" si="5"/>
        <v>46277</v>
      </c>
      <c r="J26" s="397" t="str">
        <f t="shared" si="3"/>
        <v/>
      </c>
      <c r="N26" s="230"/>
      <c r="O26" s="223"/>
      <c r="P26" s="223"/>
      <c r="Q26" s="228"/>
      <c r="R26" s="223"/>
      <c r="S26" s="223"/>
      <c r="T26" s="223"/>
      <c r="U26" s="223"/>
      <c r="V26" s="223"/>
      <c r="W26" s="223"/>
      <c r="X26" s="223"/>
      <c r="Y26" s="223"/>
      <c r="Z26" s="223"/>
      <c r="AA26" s="223"/>
      <c r="AB26" s="223"/>
      <c r="AC26" s="223"/>
      <c r="AD26" s="223"/>
      <c r="AE26" s="223"/>
      <c r="AF26" s="223"/>
      <c r="AG26" s="223"/>
      <c r="AH26" s="223"/>
      <c r="AI26" s="223"/>
      <c r="AJ26" s="223"/>
      <c r="AK26" s="223"/>
      <c r="AL26" s="223"/>
      <c r="AM26" s="223"/>
      <c r="AN26" s="223"/>
      <c r="AO26" s="223">
        <f t="shared" si="4"/>
        <v>0</v>
      </c>
    </row>
    <row r="27">
      <c r="A27" s="4"/>
      <c r="B27" s="221">
        <f t="shared" si="2"/>
        <v>20</v>
      </c>
      <c r="C27" s="393" t="s">
        <v>3150</v>
      </c>
      <c r="D27" s="164"/>
      <c r="E27" s="394" t="str">
        <f t="array" ref="E27">_xlfn.XLOOKUP(C27,'2NDSORTEDL'!$B$2:$B$50,'2NDSORTEDL'!$C$2:$C$50,"",0,1)</f>
        <v>BANDAGE</v>
      </c>
      <c r="F27" s="395">
        <f t="array" ref="F27">_xlfn.XLOOKUP($C27,'2NDSORTEDL'!$B$2:$B$60,'2NDSORTEDL'!$Y$2:$Y$60,"",0,1)</f>
        <v>46905</v>
      </c>
      <c r="G27" s="221" t="s">
        <v>7345</v>
      </c>
      <c r="H27" s="221">
        <v>1.0</v>
      </c>
      <c r="I27" s="398">
        <f t="shared" si="5"/>
        <v>46277</v>
      </c>
      <c r="J27" s="397" t="str">
        <f t="shared" si="3"/>
        <v/>
      </c>
      <c r="N27" s="230"/>
      <c r="O27" s="227">
        <v>1.0</v>
      </c>
      <c r="P27" s="223"/>
      <c r="Q27" s="223"/>
      <c r="R27" s="223"/>
      <c r="S27" s="223"/>
      <c r="T27" s="223"/>
      <c r="U27" s="223"/>
      <c r="V27" s="223"/>
      <c r="W27" s="223"/>
      <c r="X27" s="223"/>
      <c r="Y27" s="223"/>
      <c r="Z27" s="223"/>
      <c r="AA27" s="223"/>
      <c r="AB27" s="223"/>
      <c r="AC27" s="223"/>
      <c r="AD27" s="223"/>
      <c r="AE27" s="223"/>
      <c r="AF27" s="223"/>
      <c r="AG27" s="223"/>
      <c r="AH27" s="223"/>
      <c r="AI27" s="223"/>
      <c r="AJ27" s="223"/>
      <c r="AK27" s="223"/>
      <c r="AL27" s="223"/>
      <c r="AM27" s="223"/>
      <c r="AN27" s="223"/>
      <c r="AO27" s="223">
        <f t="shared" si="4"/>
        <v>1</v>
      </c>
    </row>
    <row r="28">
      <c r="A28" s="4"/>
      <c r="B28" s="221">
        <f t="shared" si="2"/>
        <v>21</v>
      </c>
      <c r="C28" s="393" t="s">
        <v>3551</v>
      </c>
      <c r="D28" s="164"/>
      <c r="E28" s="394" t="str">
        <f t="array" ref="E28">_xlfn.XLOOKUP(C28,'2NDSORTEDL'!$B$2:$B$50,'2NDSORTEDL'!$C$2:$C$50,"",0,1)</f>
        <v>MANUAL</v>
      </c>
      <c r="F28" s="395" t="str">
        <f t="array" ref="F28">_xlfn.XLOOKUP($C28,'2NDSORTEDL'!$B$2:$B$60,'2NDSORTEDL'!$Y$2:$Y$60,"",0,1)</f>
        <v>--</v>
      </c>
      <c r="G28" s="221" t="s">
        <v>7345</v>
      </c>
      <c r="H28" s="221">
        <v>1.0</v>
      </c>
      <c r="I28" s="398">
        <f t="shared" si="5"/>
        <v>46277</v>
      </c>
      <c r="J28" s="397" t="str">
        <f t="shared" si="3"/>
        <v>REPLACED</v>
      </c>
      <c r="N28" s="368">
        <v>1.0</v>
      </c>
      <c r="O28" s="223"/>
      <c r="P28" s="223"/>
      <c r="Q28" s="223"/>
      <c r="R28" s="223"/>
      <c r="S28" s="227">
        <v>1.0</v>
      </c>
      <c r="T28" s="223"/>
      <c r="U28" s="223"/>
      <c r="V28" s="223"/>
      <c r="W28" s="223"/>
      <c r="X28" s="223"/>
      <c r="Y28" s="223"/>
      <c r="Z28" s="223"/>
      <c r="AA28" s="223"/>
      <c r="AB28" s="223"/>
      <c r="AC28" s="223"/>
      <c r="AD28" s="223"/>
      <c r="AE28" s="223"/>
      <c r="AF28" s="223"/>
      <c r="AG28" s="223"/>
      <c r="AH28" s="223"/>
      <c r="AI28" s="223"/>
      <c r="AJ28" s="223"/>
      <c r="AK28" s="223"/>
      <c r="AL28" s="223"/>
      <c r="AM28" s="223"/>
      <c r="AN28" s="223"/>
      <c r="AO28" s="223">
        <f t="shared" si="4"/>
        <v>2</v>
      </c>
    </row>
    <row r="29">
      <c r="A29" s="4"/>
      <c r="B29" s="221">
        <f t="shared" si="2"/>
        <v>22</v>
      </c>
      <c r="C29" s="393" t="s">
        <v>1772</v>
      </c>
      <c r="D29" s="164"/>
      <c r="E29" s="394" t="str">
        <f t="array" ref="E29">_xlfn.XLOOKUP(C29,'2NDSORTEDL'!$B$2:$B$50,'2NDSORTEDL'!$C$2:$C$50,"",0,1)</f>
        <v>ANTI_BACTERIAL</v>
      </c>
      <c r="F29" s="395">
        <f t="array" ref="F29">_xlfn.XLOOKUP($C29,'2NDSORTEDL'!$B$2:$B$60,'2NDSORTEDL'!$Y$2:$Y$60,"",0,1)+630</f>
        <v>46926</v>
      </c>
      <c r="G29" s="221" t="s">
        <v>7345</v>
      </c>
      <c r="H29" s="221">
        <v>1.0</v>
      </c>
      <c r="I29" s="398">
        <f t="shared" si="5"/>
        <v>46277</v>
      </c>
      <c r="J29" s="397" t="str">
        <f t="shared" si="3"/>
        <v/>
      </c>
      <c r="N29" s="208"/>
      <c r="O29" s="227"/>
      <c r="P29" s="223"/>
      <c r="Q29" s="223"/>
      <c r="R29" s="223"/>
      <c r="S29" s="223"/>
      <c r="T29" s="223"/>
      <c r="U29" s="223"/>
      <c r="V29" s="223"/>
      <c r="W29" s="223"/>
      <c r="X29" s="223"/>
      <c r="Y29" s="223"/>
      <c r="Z29" s="223"/>
      <c r="AA29" s="223"/>
      <c r="AB29" s="223"/>
      <c r="AC29" s="223"/>
      <c r="AD29" s="223"/>
      <c r="AE29" s="223"/>
      <c r="AF29" s="223"/>
      <c r="AG29" s="223"/>
      <c r="AH29" s="223"/>
      <c r="AI29" s="223"/>
      <c r="AJ29" s="223"/>
      <c r="AK29" s="223"/>
      <c r="AL29" s="223"/>
      <c r="AM29" s="223"/>
      <c r="AN29" s="223"/>
      <c r="AO29" s="223">
        <f t="shared" si="4"/>
        <v>0</v>
      </c>
    </row>
    <row r="30">
      <c r="A30" s="4"/>
      <c r="B30" s="221">
        <f t="shared" si="2"/>
        <v>23</v>
      </c>
      <c r="C30" s="393" t="s">
        <v>3512</v>
      </c>
      <c r="D30" s="164"/>
      <c r="E30" s="394" t="str">
        <f t="array" ref="E30">_xlfn.XLOOKUP(C30,'2NDSORTEDL'!$B$2:$B$50,'2NDSORTEDL'!$C$2:$C$50,"",0,1)</f>
        <v>LIST</v>
      </c>
      <c r="F30" s="395" t="str">
        <f t="array" ref="F30">_xlfn.XLOOKUP($C30,'2NDSORTEDL'!$B$2:$B$60,'2NDSORTEDL'!$Y$2:$Y$60,"",0,1)</f>
        <v>--</v>
      </c>
      <c r="G30" s="221" t="s">
        <v>7345</v>
      </c>
      <c r="H30" s="221">
        <v>1.0</v>
      </c>
      <c r="I30" s="398">
        <f t="shared" si="5"/>
        <v>46277</v>
      </c>
      <c r="J30" s="397" t="str">
        <f t="shared" si="3"/>
        <v>REPLACED</v>
      </c>
      <c r="N30" s="368">
        <v>1.0</v>
      </c>
      <c r="O30" s="223"/>
      <c r="P30" s="223"/>
      <c r="Q30" s="228"/>
      <c r="R30" s="223"/>
      <c r="S30" s="227">
        <v>1.0</v>
      </c>
      <c r="T30" s="223"/>
      <c r="U30" s="223"/>
      <c r="V30" s="223"/>
      <c r="W30" s="223"/>
      <c r="X30" s="223"/>
      <c r="Y30" s="223"/>
      <c r="Z30" s="223"/>
      <c r="AA30" s="223"/>
      <c r="AB30" s="223"/>
      <c r="AC30" s="223"/>
      <c r="AD30" s="223"/>
      <c r="AE30" s="223"/>
      <c r="AF30" s="223"/>
      <c r="AG30" s="223"/>
      <c r="AH30" s="223"/>
      <c r="AI30" s="223"/>
      <c r="AJ30" s="223"/>
      <c r="AK30" s="223"/>
      <c r="AL30" s="223"/>
      <c r="AM30" s="223"/>
      <c r="AN30" s="223"/>
      <c r="AO30" s="223">
        <f t="shared" si="4"/>
        <v>2</v>
      </c>
    </row>
    <row r="31">
      <c r="A31" s="4"/>
      <c r="B31" s="221">
        <f t="shared" si="2"/>
        <v>24</v>
      </c>
      <c r="C31" s="393" t="s">
        <v>3094</v>
      </c>
      <c r="D31" s="164"/>
      <c r="E31" s="394" t="str">
        <f t="array" ref="E31">_xlfn.XLOOKUP(C31,'2NDSORTEDL'!$B$2:$B$50,'2NDSORTEDL'!$C$2:$C$50,"",0,1)</f>
        <v>PLASTER_TAPE</v>
      </c>
      <c r="F31" s="395" t="str">
        <f t="array" ref="F31">_xlfn.XLOOKUP($C31,'2NDSORTEDL'!$B$2:$B$60,'2NDSORTEDL'!$Y$2:$Y$60,"",0,1)</f>
        <v>--</v>
      </c>
      <c r="G31" s="221" t="s">
        <v>7345</v>
      </c>
      <c r="H31" s="221">
        <v>1.0</v>
      </c>
      <c r="I31" s="398">
        <f t="shared" si="5"/>
        <v>46277</v>
      </c>
      <c r="J31" s="397" t="str">
        <f t="shared" si="3"/>
        <v>REPLACED</v>
      </c>
      <c r="N31" s="230"/>
      <c r="O31" s="227"/>
      <c r="P31" s="223"/>
      <c r="Q31" s="228"/>
      <c r="R31" s="223"/>
      <c r="S31" s="227">
        <v>1.0</v>
      </c>
      <c r="T31" s="223"/>
      <c r="U31" s="223"/>
      <c r="V31" s="223"/>
      <c r="W31" s="223"/>
      <c r="X31" s="223"/>
      <c r="Y31" s="223"/>
      <c r="Z31" s="223"/>
      <c r="AA31" s="223"/>
      <c r="AB31" s="223"/>
      <c r="AC31" s="223"/>
      <c r="AD31" s="223"/>
      <c r="AE31" s="223"/>
      <c r="AF31" s="223"/>
      <c r="AG31" s="223"/>
      <c r="AH31" s="223"/>
      <c r="AI31" s="223"/>
      <c r="AJ31" s="223"/>
      <c r="AK31" s="223"/>
      <c r="AL31" s="223"/>
      <c r="AM31" s="223"/>
      <c r="AN31" s="223"/>
      <c r="AO31" s="223">
        <f t="shared" si="4"/>
        <v>1</v>
      </c>
    </row>
    <row r="32">
      <c r="A32" s="4"/>
      <c r="B32" s="221">
        <f t="shared" si="2"/>
        <v>25</v>
      </c>
      <c r="C32" s="393" t="s">
        <v>3820</v>
      </c>
      <c r="D32" s="164"/>
      <c r="E32" s="394" t="str">
        <f t="array" ref="E32">_xlfn.XLOOKUP(C32,'2NDSORTEDL'!$B$2:$B$50,'2NDSORTEDL'!$C$2:$C$50,"",0,1)</f>
        <v>MASK</v>
      </c>
      <c r="F32" s="395" t="str">
        <f t="array" ref="F32">_xlfn.XLOOKUP($C32,'2NDSORTEDL'!$B$2:$B$60,'2NDSORTEDL'!$Y$2:$Y$60,"",0,1)</f>
        <v>--</v>
      </c>
      <c r="G32" s="221" t="s">
        <v>7345</v>
      </c>
      <c r="H32" s="221">
        <v>1.0</v>
      </c>
      <c r="I32" s="398">
        <f t="shared" si="5"/>
        <v>46277</v>
      </c>
      <c r="J32" s="397" t="str">
        <f t="shared" si="3"/>
        <v>REPLACED</v>
      </c>
      <c r="N32" s="230"/>
      <c r="O32" s="227"/>
      <c r="P32" s="227">
        <v>1.0</v>
      </c>
      <c r="Q32" s="228"/>
      <c r="R32" s="223"/>
      <c r="S32" s="227">
        <v>1.0</v>
      </c>
      <c r="T32" s="223"/>
      <c r="U32" s="223"/>
      <c r="V32" s="223"/>
      <c r="W32" s="223"/>
      <c r="X32" s="223"/>
      <c r="Y32" s="223"/>
      <c r="Z32" s="223"/>
      <c r="AA32" s="223"/>
      <c r="AB32" s="223"/>
      <c r="AC32" s="223"/>
      <c r="AD32" s="223"/>
      <c r="AE32" s="223"/>
      <c r="AF32" s="223"/>
      <c r="AG32" s="223"/>
      <c r="AH32" s="223"/>
      <c r="AI32" s="223"/>
      <c r="AJ32" s="223"/>
      <c r="AK32" s="223"/>
      <c r="AL32" s="223"/>
      <c r="AM32" s="223"/>
      <c r="AN32" s="223"/>
      <c r="AO32" s="223">
        <f t="shared" si="4"/>
        <v>2</v>
      </c>
    </row>
    <row r="33">
      <c r="A33" s="4"/>
      <c r="B33" s="221">
        <f t="shared" si="2"/>
        <v>26</v>
      </c>
      <c r="C33" s="393" t="s">
        <v>2950</v>
      </c>
      <c r="D33" s="164"/>
      <c r="E33" s="394" t="str">
        <f t="array" ref="E33">_xlfn.XLOOKUP(C33,'2NDSORTEDL'!$B$2:$B$50,'2NDSORTEDL'!$C$2:$C$50,"",0,1)</f>
        <v>BANDAGE</v>
      </c>
      <c r="F33" s="395" t="str">
        <f t="array" ref="F33">_xlfn.XLOOKUP($C33,'2NDSORTEDL'!$B$2:$B$60,'2NDSORTEDL'!$Y$2:$Y$60,"",0,1)</f>
        <v>--</v>
      </c>
      <c r="G33" s="221" t="s">
        <v>7345</v>
      </c>
      <c r="H33" s="233">
        <v>2.0</v>
      </c>
      <c r="I33" s="398">
        <f t="shared" si="5"/>
        <v>46277</v>
      </c>
      <c r="J33" s="397" t="str">
        <f t="shared" si="3"/>
        <v/>
      </c>
      <c r="N33" s="230"/>
      <c r="O33" s="223"/>
      <c r="P33" s="223"/>
      <c r="Q33" s="223"/>
      <c r="R33" s="223"/>
      <c r="S33" s="223"/>
      <c r="T33" s="223"/>
      <c r="U33" s="223"/>
      <c r="V33" s="223"/>
      <c r="W33" s="223"/>
      <c r="X33" s="223"/>
      <c r="Y33" s="223"/>
      <c r="Z33" s="223"/>
      <c r="AA33" s="223"/>
      <c r="AB33" s="223"/>
      <c r="AC33" s="223"/>
      <c r="AD33" s="223"/>
      <c r="AE33" s="223"/>
      <c r="AF33" s="223"/>
      <c r="AG33" s="223"/>
      <c r="AH33" s="223"/>
      <c r="AI33" s="223"/>
      <c r="AJ33" s="223"/>
      <c r="AK33" s="223"/>
      <c r="AL33" s="223"/>
      <c r="AM33" s="223"/>
      <c r="AN33" s="223"/>
      <c r="AO33" s="223">
        <f t="shared" si="4"/>
        <v>0</v>
      </c>
    </row>
    <row r="34">
      <c r="A34" s="4"/>
      <c r="B34" s="221">
        <f t="shared" si="2"/>
        <v>27</v>
      </c>
      <c r="C34" s="393" t="s">
        <v>3005</v>
      </c>
      <c r="D34" s="164"/>
      <c r="E34" s="394" t="str">
        <f t="array" ref="E34">_xlfn.XLOOKUP(C34,'2NDSORTEDL'!$B$2:$B$50,'2NDSORTEDL'!$C$2:$C$50,"",0,1)</f>
        <v>BANDAGE</v>
      </c>
      <c r="F34" s="395" t="str">
        <f t="array" ref="F34">_xlfn.XLOOKUP($C34,'2NDSORTEDL'!$B$2:$B$60,'2NDSORTEDL'!$Y$2:$Y$60,"",0,1)</f>
        <v>--</v>
      </c>
      <c r="G34" s="221" t="s">
        <v>7345</v>
      </c>
      <c r="H34" s="233">
        <v>2.0</v>
      </c>
      <c r="I34" s="398">
        <f t="shared" si="5"/>
        <v>46277</v>
      </c>
      <c r="J34" s="397" t="str">
        <f t="shared" si="3"/>
        <v/>
      </c>
      <c r="N34" s="230"/>
      <c r="O34" s="223"/>
      <c r="P34" s="223"/>
      <c r="Q34" s="223"/>
      <c r="R34" s="223"/>
      <c r="S34" s="223"/>
      <c r="T34" s="223"/>
      <c r="U34" s="223"/>
      <c r="V34" s="223"/>
      <c r="W34" s="223"/>
      <c r="X34" s="223"/>
      <c r="Y34" s="223"/>
      <c r="Z34" s="223"/>
      <c r="AA34" s="223"/>
      <c r="AB34" s="223"/>
      <c r="AC34" s="223"/>
      <c r="AD34" s="223"/>
      <c r="AE34" s="223"/>
      <c r="AF34" s="223"/>
      <c r="AG34" s="223"/>
      <c r="AH34" s="223"/>
      <c r="AI34" s="223"/>
      <c r="AJ34" s="223"/>
      <c r="AK34" s="223"/>
      <c r="AL34" s="223"/>
      <c r="AM34" s="223"/>
      <c r="AN34" s="223"/>
      <c r="AO34" s="223">
        <f t="shared" si="4"/>
        <v>0</v>
      </c>
    </row>
    <row r="35">
      <c r="A35" s="4"/>
      <c r="B35" s="221">
        <f t="shared" si="2"/>
        <v>28</v>
      </c>
      <c r="C35" s="393" t="s">
        <v>3897</v>
      </c>
      <c r="D35" s="164"/>
      <c r="E35" s="394" t="str">
        <f t="array" ref="E35">_xlfn.XLOOKUP(C35,'2NDSORTEDL'!$B$2:$B$50,'2NDSORTEDL'!$C$2:$C$50,"",0,1)</f>
        <v/>
      </c>
      <c r="F35" s="395" t="str">
        <f t="array" ref="F35">_xlfn.XLOOKUP($C35,'2NDSORTEDL'!$B$2:$B$60,'2NDSORTEDL'!$Y$2:$Y$60,"",0,1)</f>
        <v>--</v>
      </c>
      <c r="G35" s="221" t="s">
        <v>7345</v>
      </c>
      <c r="H35" s="221">
        <v>1.0</v>
      </c>
      <c r="I35" s="398">
        <f t="shared" si="5"/>
        <v>46277</v>
      </c>
      <c r="J35" s="397" t="str">
        <f t="shared" si="3"/>
        <v/>
      </c>
      <c r="N35" s="230"/>
      <c r="O35" s="223"/>
      <c r="P35" s="223"/>
      <c r="Q35" s="227" t="s">
        <v>7587</v>
      </c>
      <c r="R35" s="223"/>
      <c r="S35" s="223"/>
      <c r="T35" s="223"/>
      <c r="U35" s="223"/>
      <c r="V35" s="223"/>
      <c r="W35" s="223"/>
      <c r="X35" s="223"/>
      <c r="Y35" s="223"/>
      <c r="Z35" s="223"/>
      <c r="AA35" s="223"/>
      <c r="AB35" s="223"/>
      <c r="AC35" s="223"/>
      <c r="AD35" s="223"/>
      <c r="AE35" s="223"/>
      <c r="AF35" s="223"/>
      <c r="AG35" s="223"/>
      <c r="AH35" s="223"/>
      <c r="AI35" s="223"/>
      <c r="AJ35" s="223"/>
      <c r="AK35" s="223"/>
      <c r="AL35" s="223"/>
      <c r="AM35" s="223"/>
      <c r="AN35" s="223"/>
      <c r="AO35" s="223">
        <f t="shared" si="4"/>
        <v>0</v>
      </c>
    </row>
    <row r="36">
      <c r="A36" s="4"/>
      <c r="B36" s="221">
        <f t="shared" si="2"/>
        <v>29</v>
      </c>
      <c r="C36" s="393" t="s">
        <v>2125</v>
      </c>
      <c r="D36" s="164"/>
      <c r="E36" s="394" t="str">
        <f t="array" ref="E36">_xlfn.XLOOKUP(C36,'2NDSORTEDL'!$B$2:$B$50,'2NDSORTEDL'!$C$2:$C$50,"",0,1)</f>
        <v>WASH_CUP</v>
      </c>
      <c r="F36" s="395" t="str">
        <f t="array" ref="F36">_xlfn.XLOOKUP($C36,'2NDSORTEDL'!$B$2:$B$60,'2NDSORTEDL'!$Y$2:$Y$60,"",0,1)</f>
        <v>--</v>
      </c>
      <c r="G36" s="221" t="s">
        <v>7345</v>
      </c>
      <c r="H36" s="221">
        <v>1.0</v>
      </c>
      <c r="I36" s="398">
        <f t="shared" si="5"/>
        <v>46277</v>
      </c>
      <c r="J36" s="397" t="str">
        <f t="shared" si="3"/>
        <v>REPLACED</v>
      </c>
      <c r="N36" s="230"/>
      <c r="O36" s="223"/>
      <c r="P36" s="223"/>
      <c r="Q36" s="223"/>
      <c r="R36" s="223"/>
      <c r="S36" s="227">
        <v>1.0</v>
      </c>
      <c r="T36" s="223"/>
      <c r="U36" s="223"/>
      <c r="V36" s="223"/>
      <c r="W36" s="223"/>
      <c r="X36" s="223"/>
      <c r="Y36" s="223"/>
      <c r="Z36" s="223"/>
      <c r="AA36" s="223"/>
      <c r="AB36" s="223"/>
      <c r="AC36" s="223"/>
      <c r="AD36" s="223"/>
      <c r="AE36" s="223"/>
      <c r="AF36" s="223"/>
      <c r="AG36" s="223"/>
      <c r="AH36" s="223"/>
      <c r="AI36" s="223"/>
      <c r="AJ36" s="223"/>
      <c r="AK36" s="223"/>
      <c r="AL36" s="223"/>
      <c r="AM36" s="223"/>
      <c r="AN36" s="223"/>
      <c r="AO36" s="223">
        <f t="shared" si="4"/>
        <v>1</v>
      </c>
    </row>
    <row r="37">
      <c r="A37" s="4"/>
      <c r="B37" s="221">
        <f t="shared" si="2"/>
        <v>30</v>
      </c>
      <c r="C37" s="393" t="s">
        <v>3865</v>
      </c>
      <c r="D37" s="164"/>
      <c r="E37" s="394" t="str">
        <f t="array" ref="E37">_xlfn.XLOOKUP(C37,'2NDSORTEDL'!$B$2:$B$60,'2NDSORTEDL'!$C$2:$C$60,"",0,1)</f>
        <v>GLOVES</v>
      </c>
      <c r="F37" s="395">
        <f t="array" ref="F37">_xlfn.XLOOKUP($C37,'2NDSORTEDL'!$B$2:$B$60,'2NDSORTEDL'!$Y$2:$Y$60,"",0,1)</f>
        <v>47849</v>
      </c>
      <c r="G37" s="221" t="s">
        <v>7345</v>
      </c>
      <c r="H37" s="221">
        <v>1.0</v>
      </c>
      <c r="I37" s="398">
        <f t="shared" si="5"/>
        <v>46277</v>
      </c>
      <c r="J37" s="397" t="str">
        <f t="shared" si="3"/>
        <v/>
      </c>
      <c r="N37" s="230"/>
      <c r="O37" s="223"/>
      <c r="P37" s="223"/>
      <c r="Q37" s="228"/>
      <c r="R37" s="223"/>
      <c r="S37" s="223"/>
      <c r="T37" s="223"/>
      <c r="U37" s="223"/>
      <c r="V37" s="223"/>
      <c r="W37" s="223"/>
      <c r="X37" s="223"/>
      <c r="Y37" s="223"/>
      <c r="Z37" s="223"/>
      <c r="AA37" s="223"/>
      <c r="AB37" s="223"/>
      <c r="AC37" s="223"/>
      <c r="AD37" s="223"/>
      <c r="AE37" s="223"/>
      <c r="AF37" s="223"/>
      <c r="AG37" s="223"/>
      <c r="AH37" s="223"/>
      <c r="AI37" s="223"/>
      <c r="AJ37" s="223"/>
      <c r="AK37" s="223"/>
      <c r="AL37" s="223"/>
      <c r="AM37" s="223"/>
      <c r="AN37" s="223"/>
      <c r="AO37" s="223">
        <f t="shared" si="4"/>
        <v>0</v>
      </c>
    </row>
    <row r="38">
      <c r="A38" s="4"/>
      <c r="B38" s="221">
        <f t="shared" si="2"/>
        <v>31</v>
      </c>
      <c r="C38" s="393" t="s">
        <v>2318</v>
      </c>
      <c r="D38" s="164"/>
      <c r="E38" s="394" t="str">
        <f t="array" ref="E38">_xlfn.XLOOKUP(C38,'2NDSORTEDL'!$B$2:$B$60,'2NDSORTEDL'!$C$2:$C$60,"",0,1)</f>
        <v>SAFETY_PIN</v>
      </c>
      <c r="F38" s="395" t="str">
        <f t="array" ref="F38">_xlfn.XLOOKUP($C38,'2NDSORTEDL'!$B$2:$B$60,'2NDSORTEDL'!$Y$2:$Y$60,"",0,1)</f>
        <v>--</v>
      </c>
      <c r="G38" s="221" t="s">
        <v>7345</v>
      </c>
      <c r="H38" s="399">
        <v>6.0</v>
      </c>
      <c r="I38" s="398">
        <f t="shared" si="5"/>
        <v>46277</v>
      </c>
      <c r="J38" s="397" t="str">
        <f t="shared" si="3"/>
        <v/>
      </c>
      <c r="N38" s="368"/>
      <c r="O38" s="223"/>
      <c r="P38" s="223"/>
      <c r="Q38" s="228"/>
      <c r="R38" s="223"/>
      <c r="S38" s="223"/>
      <c r="T38" s="223"/>
      <c r="U38" s="223"/>
      <c r="V38" s="223"/>
      <c r="W38" s="223"/>
      <c r="X38" s="223"/>
      <c r="Y38" s="223"/>
      <c r="Z38" s="223"/>
      <c r="AA38" s="223"/>
      <c r="AB38" s="223"/>
      <c r="AC38" s="223"/>
      <c r="AD38" s="223"/>
      <c r="AE38" s="223"/>
      <c r="AF38" s="223"/>
      <c r="AG38" s="223"/>
      <c r="AH38" s="223"/>
      <c r="AI38" s="223"/>
      <c r="AJ38" s="223"/>
      <c r="AK38" s="223"/>
      <c r="AL38" s="223"/>
      <c r="AM38" s="223"/>
      <c r="AN38" s="223"/>
      <c r="AO38" s="223">
        <f t="shared" si="4"/>
        <v>0</v>
      </c>
    </row>
    <row r="39">
      <c r="A39" s="4"/>
      <c r="B39" s="4"/>
      <c r="C39" s="400"/>
      <c r="E39" s="401" t="s">
        <v>7351</v>
      </c>
      <c r="N39" s="1"/>
    </row>
    <row r="40">
      <c r="A40" s="4"/>
      <c r="B40" s="4"/>
      <c r="C40" s="4"/>
      <c r="E40" s="4"/>
      <c r="F40" s="373"/>
      <c r="G40" s="374"/>
      <c r="H40" s="374"/>
      <c r="I40" s="375"/>
      <c r="J40" s="374"/>
      <c r="N40" s="1"/>
    </row>
    <row r="41">
      <c r="A41" s="4"/>
      <c r="B41" s="4"/>
      <c r="C41" s="4"/>
      <c r="E41" s="4"/>
      <c r="F41" s="373"/>
      <c r="G41" s="374"/>
      <c r="H41" s="374"/>
      <c r="I41" s="375"/>
      <c r="J41" s="374"/>
      <c r="N41" s="1"/>
    </row>
    <row r="42">
      <c r="A42" s="4"/>
      <c r="B42" s="4"/>
      <c r="C42" s="4"/>
      <c r="E42" s="4"/>
      <c r="F42" s="373"/>
      <c r="G42" s="374"/>
      <c r="H42" s="374"/>
      <c r="I42" s="402" t="s">
        <v>7352</v>
      </c>
      <c r="J42" s="374"/>
      <c r="N42" s="1"/>
    </row>
    <row r="43">
      <c r="A43" s="4"/>
      <c r="B43" s="4"/>
      <c r="C43" s="4"/>
      <c r="E43" s="4"/>
      <c r="F43" s="373"/>
      <c r="G43" s="374"/>
      <c r="H43" s="374"/>
      <c r="I43" s="402" t="s">
        <v>7353</v>
      </c>
      <c r="J43" s="374"/>
      <c r="N43" s="1"/>
    </row>
    <row r="44">
      <c r="A44" s="4"/>
      <c r="B44" s="4"/>
      <c r="C44" s="4"/>
      <c r="E44" s="4"/>
      <c r="F44" s="373"/>
      <c r="G44" s="374"/>
      <c r="H44" s="374"/>
      <c r="I44" s="375"/>
      <c r="J44" s="374"/>
      <c r="N44" s="1"/>
    </row>
    <row r="45">
      <c r="A45" s="4"/>
      <c r="B45" s="4"/>
      <c r="C45" s="4"/>
      <c r="E45" s="4"/>
      <c r="F45" s="373"/>
      <c r="G45" s="374"/>
      <c r="H45" s="374"/>
      <c r="I45" s="375" t="str">
        <f>"DATE :"&amp;TEXT(I8,"DD-MMM-YYYY")</f>
        <v>DATE :12-Sep-2026</v>
      </c>
      <c r="J45" s="374"/>
      <c r="N45" s="1"/>
    </row>
    <row r="46">
      <c r="F46" s="49"/>
      <c r="G46" s="1"/>
      <c r="H46" s="1"/>
      <c r="I46" s="203"/>
      <c r="J46" s="1"/>
      <c r="N46" s="1"/>
    </row>
    <row r="47">
      <c r="F47" s="49"/>
      <c r="G47" s="1"/>
      <c r="H47" s="1"/>
      <c r="I47" s="203"/>
      <c r="J47" s="1"/>
      <c r="N47" s="1"/>
    </row>
    <row r="48">
      <c r="F48" s="49"/>
      <c r="G48" s="1"/>
      <c r="H48" s="1"/>
      <c r="I48" s="203"/>
      <c r="J48" s="1"/>
      <c r="N48" s="1"/>
    </row>
    <row r="49">
      <c r="F49" s="49"/>
      <c r="G49" s="1"/>
      <c r="H49" s="1"/>
      <c r="I49" s="203"/>
      <c r="J49" s="1"/>
      <c r="N49" s="1"/>
    </row>
    <row r="50">
      <c r="F50" s="49"/>
      <c r="G50" s="1"/>
      <c r="H50" s="1"/>
      <c r="I50" s="203"/>
      <c r="J50" s="1"/>
      <c r="N50" s="1"/>
    </row>
    <row r="51">
      <c r="F51" s="49"/>
      <c r="G51" s="1"/>
      <c r="H51" s="1"/>
      <c r="I51" s="203"/>
      <c r="J51" s="1"/>
      <c r="N51" s="1"/>
    </row>
    <row r="52">
      <c r="F52" s="49"/>
      <c r="G52" s="1"/>
      <c r="H52" s="1"/>
      <c r="I52" s="203"/>
      <c r="J52" s="1"/>
      <c r="N52" s="1"/>
    </row>
    <row r="53">
      <c r="F53" s="49"/>
      <c r="G53" s="1"/>
      <c r="H53" s="1"/>
      <c r="I53" s="203"/>
      <c r="J53" s="1"/>
      <c r="N53" s="1"/>
    </row>
    <row r="54">
      <c r="F54" s="49"/>
      <c r="G54" s="1"/>
      <c r="H54" s="1"/>
      <c r="I54" s="203"/>
      <c r="J54" s="1"/>
      <c r="N54" s="1"/>
    </row>
    <row r="55">
      <c r="F55" s="49"/>
      <c r="G55" s="1"/>
      <c r="H55" s="1"/>
      <c r="I55" s="203"/>
      <c r="J55" s="1"/>
      <c r="N55" s="1"/>
    </row>
    <row r="56">
      <c r="F56" s="49"/>
      <c r="G56" s="1"/>
      <c r="H56" s="1"/>
      <c r="I56" s="203"/>
      <c r="J56" s="1"/>
      <c r="N56" s="1"/>
    </row>
    <row r="57">
      <c r="F57" s="49"/>
      <c r="G57" s="1"/>
      <c r="H57" s="1"/>
      <c r="I57" s="203"/>
      <c r="J57" s="1"/>
      <c r="N57" s="1"/>
    </row>
    <row r="58">
      <c r="F58" s="49"/>
      <c r="G58" s="1"/>
      <c r="H58" s="1"/>
      <c r="I58" s="203"/>
      <c r="J58" s="1"/>
      <c r="N58" s="1"/>
    </row>
    <row r="59">
      <c r="F59" s="49"/>
      <c r="G59" s="1"/>
      <c r="H59" s="1"/>
      <c r="I59" s="203"/>
      <c r="J59" s="1"/>
      <c r="N59" s="1"/>
    </row>
    <row r="60">
      <c r="F60" s="49"/>
      <c r="G60" s="1"/>
      <c r="H60" s="1"/>
      <c r="I60" s="203"/>
      <c r="J60" s="1"/>
      <c r="N60" s="1"/>
    </row>
    <row r="61">
      <c r="F61" s="49"/>
      <c r="G61" s="1"/>
      <c r="H61" s="1"/>
      <c r="I61" s="203"/>
      <c r="J61" s="1"/>
      <c r="N61" s="1"/>
    </row>
    <row r="62">
      <c r="F62" s="49"/>
      <c r="G62" s="1"/>
      <c r="H62" s="1"/>
      <c r="I62" s="203"/>
      <c r="J62" s="1"/>
      <c r="N62" s="1"/>
    </row>
    <row r="63">
      <c r="F63" s="49"/>
      <c r="G63" s="1"/>
      <c r="H63" s="1"/>
      <c r="I63" s="203"/>
      <c r="J63" s="1"/>
      <c r="N63" s="1"/>
    </row>
    <row r="64">
      <c r="F64" s="49"/>
      <c r="G64" s="1"/>
      <c r="H64" s="1"/>
      <c r="I64" s="203"/>
      <c r="J64" s="1"/>
      <c r="N64" s="1"/>
    </row>
    <row r="65">
      <c r="F65" s="49"/>
      <c r="G65" s="1"/>
      <c r="H65" s="1"/>
      <c r="I65" s="203"/>
      <c r="J65" s="1"/>
      <c r="N65" s="1"/>
    </row>
    <row r="66">
      <c r="F66" s="49"/>
      <c r="G66" s="1"/>
      <c r="H66" s="1"/>
      <c r="I66" s="203"/>
      <c r="J66" s="1"/>
      <c r="N66" s="1"/>
    </row>
    <row r="67">
      <c r="F67" s="49"/>
      <c r="G67" s="1"/>
      <c r="H67" s="1"/>
      <c r="I67" s="203"/>
      <c r="J67" s="1"/>
      <c r="N67" s="1"/>
    </row>
    <row r="68">
      <c r="F68" s="49"/>
      <c r="G68" s="1"/>
      <c r="H68" s="1"/>
      <c r="I68" s="203"/>
      <c r="J68" s="1"/>
      <c r="N68" s="1"/>
    </row>
    <row r="69">
      <c r="F69" s="49"/>
      <c r="G69" s="1"/>
      <c r="H69" s="1"/>
      <c r="I69" s="203"/>
      <c r="J69" s="1"/>
      <c r="N69" s="1"/>
    </row>
    <row r="70">
      <c r="F70" s="49"/>
      <c r="G70" s="1"/>
      <c r="H70" s="1"/>
      <c r="I70" s="203"/>
      <c r="J70" s="1"/>
      <c r="N70" s="1"/>
    </row>
    <row r="71">
      <c r="F71" s="49"/>
      <c r="G71" s="1"/>
      <c r="H71" s="1"/>
      <c r="I71" s="203"/>
      <c r="J71" s="1"/>
      <c r="N71" s="1"/>
    </row>
    <row r="72">
      <c r="F72" s="49"/>
      <c r="G72" s="1"/>
      <c r="H72" s="1"/>
      <c r="I72" s="203"/>
      <c r="J72" s="1"/>
      <c r="N72" s="1"/>
    </row>
    <row r="73">
      <c r="F73" s="49"/>
      <c r="G73" s="1"/>
      <c r="H73" s="1"/>
      <c r="I73" s="203"/>
      <c r="J73" s="1"/>
      <c r="N73" s="1"/>
    </row>
    <row r="74">
      <c r="F74" s="49"/>
      <c r="G74" s="1"/>
      <c r="H74" s="1"/>
      <c r="I74" s="203"/>
      <c r="J74" s="1"/>
      <c r="N74" s="1"/>
    </row>
    <row r="75">
      <c r="F75" s="49"/>
      <c r="G75" s="1"/>
      <c r="H75" s="1"/>
      <c r="I75" s="203"/>
      <c r="J75" s="1"/>
      <c r="N75" s="1"/>
    </row>
    <row r="76">
      <c r="F76" s="49"/>
      <c r="G76" s="1"/>
      <c r="H76" s="1"/>
      <c r="I76" s="203"/>
      <c r="J76" s="1"/>
      <c r="N76" s="1"/>
    </row>
    <row r="77">
      <c r="F77" s="49"/>
      <c r="G77" s="1"/>
      <c r="H77" s="1"/>
      <c r="I77" s="203"/>
      <c r="J77" s="1"/>
      <c r="N77" s="1"/>
    </row>
    <row r="78">
      <c r="F78" s="49"/>
      <c r="G78" s="1"/>
      <c r="H78" s="1"/>
      <c r="I78" s="203"/>
      <c r="J78" s="1"/>
      <c r="N78" s="1"/>
    </row>
    <row r="79">
      <c r="F79" s="49"/>
      <c r="G79" s="1"/>
      <c r="H79" s="1"/>
      <c r="I79" s="203"/>
      <c r="J79" s="1"/>
      <c r="N79" s="1"/>
    </row>
    <row r="80">
      <c r="F80" s="49"/>
      <c r="G80" s="1"/>
      <c r="H80" s="1"/>
      <c r="I80" s="203"/>
      <c r="J80" s="1"/>
      <c r="N80" s="1"/>
    </row>
    <row r="81">
      <c r="F81" s="49"/>
      <c r="G81" s="1"/>
      <c r="H81" s="1"/>
      <c r="I81" s="203"/>
      <c r="J81" s="1"/>
      <c r="N81" s="1"/>
    </row>
    <row r="82">
      <c r="F82" s="49"/>
      <c r="G82" s="1"/>
      <c r="H82" s="1"/>
      <c r="I82" s="203"/>
      <c r="J82" s="1"/>
      <c r="N82" s="1"/>
    </row>
    <row r="83">
      <c r="F83" s="49"/>
      <c r="G83" s="1"/>
      <c r="H83" s="1"/>
      <c r="I83" s="203"/>
      <c r="J83" s="1"/>
      <c r="N83" s="1"/>
    </row>
    <row r="84">
      <c r="F84" s="49"/>
      <c r="G84" s="1"/>
      <c r="H84" s="1"/>
      <c r="I84" s="203"/>
      <c r="J84" s="1"/>
      <c r="N84" s="1"/>
    </row>
    <row r="85">
      <c r="F85" s="49"/>
      <c r="G85" s="1"/>
      <c r="H85" s="1"/>
      <c r="I85" s="203"/>
      <c r="J85" s="1"/>
      <c r="N85" s="1"/>
    </row>
    <row r="86">
      <c r="F86" s="49"/>
      <c r="G86" s="1"/>
      <c r="H86" s="1"/>
      <c r="I86" s="203"/>
      <c r="J86" s="1"/>
      <c r="N86" s="1"/>
    </row>
    <row r="87">
      <c r="F87" s="49"/>
      <c r="G87" s="1"/>
      <c r="H87" s="1"/>
      <c r="I87" s="203"/>
      <c r="J87" s="1"/>
      <c r="N87" s="1"/>
    </row>
    <row r="88">
      <c r="F88" s="49"/>
      <c r="G88" s="1"/>
      <c r="H88" s="1"/>
      <c r="I88" s="203"/>
      <c r="J88" s="1"/>
      <c r="N88" s="1"/>
    </row>
    <row r="89">
      <c r="F89" s="49"/>
      <c r="G89" s="1"/>
      <c r="H89" s="1"/>
      <c r="I89" s="203"/>
      <c r="J89" s="1"/>
      <c r="N89" s="1"/>
    </row>
    <row r="90">
      <c r="F90" s="49"/>
      <c r="G90" s="1"/>
      <c r="H90" s="1"/>
      <c r="I90" s="203"/>
      <c r="J90" s="1"/>
      <c r="N90" s="1"/>
    </row>
    <row r="91">
      <c r="F91" s="49"/>
      <c r="G91" s="1"/>
      <c r="H91" s="1"/>
      <c r="I91" s="203"/>
      <c r="J91" s="1"/>
      <c r="N91" s="1"/>
    </row>
    <row r="92">
      <c r="F92" s="49"/>
      <c r="G92" s="1"/>
      <c r="H92" s="1"/>
      <c r="I92" s="203"/>
      <c r="J92" s="1"/>
      <c r="N92" s="1"/>
    </row>
    <row r="93">
      <c r="F93" s="49"/>
      <c r="G93" s="1"/>
      <c r="H93" s="1"/>
      <c r="I93" s="203"/>
      <c r="J93" s="1"/>
      <c r="N93" s="1"/>
    </row>
    <row r="94">
      <c r="F94" s="49"/>
      <c r="G94" s="1"/>
      <c r="H94" s="1"/>
      <c r="I94" s="203"/>
      <c r="J94" s="1"/>
      <c r="N94" s="1"/>
    </row>
    <row r="95">
      <c r="F95" s="49"/>
      <c r="G95" s="1"/>
      <c r="H95" s="1"/>
      <c r="I95" s="203"/>
      <c r="J95" s="1"/>
      <c r="N95" s="1"/>
    </row>
    <row r="96">
      <c r="F96" s="49"/>
      <c r="G96" s="1"/>
      <c r="H96" s="1"/>
      <c r="I96" s="203"/>
      <c r="J96" s="1"/>
      <c r="N96" s="1"/>
    </row>
    <row r="97">
      <c r="F97" s="49"/>
      <c r="G97" s="1"/>
      <c r="H97" s="1"/>
      <c r="I97" s="203"/>
      <c r="J97" s="1"/>
      <c r="N97" s="1"/>
    </row>
    <row r="98">
      <c r="F98" s="49"/>
      <c r="G98" s="1"/>
      <c r="H98" s="1"/>
      <c r="I98" s="203"/>
      <c r="J98" s="1"/>
      <c r="N98" s="1"/>
    </row>
    <row r="99">
      <c r="F99" s="49"/>
      <c r="G99" s="1"/>
      <c r="H99" s="1"/>
      <c r="I99" s="203"/>
      <c r="J99" s="1"/>
      <c r="N99" s="1"/>
    </row>
    <row r="100">
      <c r="F100" s="49"/>
      <c r="G100" s="1"/>
      <c r="H100" s="1"/>
      <c r="I100" s="203"/>
      <c r="J100" s="1"/>
      <c r="N100" s="1"/>
    </row>
    <row r="101">
      <c r="F101" s="49"/>
      <c r="G101" s="1"/>
      <c r="H101" s="1"/>
      <c r="I101" s="203"/>
      <c r="J101" s="1"/>
      <c r="N101" s="1"/>
    </row>
    <row r="102">
      <c r="F102" s="49"/>
      <c r="G102" s="1"/>
      <c r="H102" s="1"/>
      <c r="I102" s="203"/>
      <c r="J102" s="1"/>
      <c r="N102" s="1"/>
    </row>
    <row r="103">
      <c r="F103" s="49"/>
      <c r="G103" s="1"/>
      <c r="H103" s="1"/>
      <c r="I103" s="203"/>
      <c r="J103" s="1"/>
      <c r="N103" s="1"/>
    </row>
    <row r="104">
      <c r="F104" s="49"/>
      <c r="G104" s="1"/>
      <c r="H104" s="1"/>
      <c r="I104" s="203"/>
      <c r="J104" s="1"/>
      <c r="N104" s="1"/>
    </row>
    <row r="105">
      <c r="F105" s="49"/>
      <c r="G105" s="1"/>
      <c r="H105" s="1"/>
      <c r="I105" s="203"/>
      <c r="J105" s="1"/>
      <c r="N105" s="1"/>
    </row>
    <row r="106">
      <c r="F106" s="49"/>
      <c r="G106" s="1"/>
      <c r="H106" s="1"/>
      <c r="I106" s="203"/>
      <c r="J106" s="1"/>
      <c r="N106" s="1"/>
    </row>
    <row r="107">
      <c r="F107" s="49"/>
      <c r="G107" s="1"/>
      <c r="H107" s="1"/>
      <c r="I107" s="203"/>
      <c r="J107" s="1"/>
      <c r="N107" s="1"/>
    </row>
    <row r="108">
      <c r="F108" s="49"/>
      <c r="G108" s="1"/>
      <c r="H108" s="1"/>
      <c r="I108" s="203"/>
      <c r="J108" s="1"/>
      <c r="N108" s="1"/>
    </row>
    <row r="109">
      <c r="F109" s="49"/>
      <c r="G109" s="1"/>
      <c r="H109" s="1"/>
      <c r="I109" s="203"/>
      <c r="J109" s="1"/>
      <c r="N109" s="1"/>
    </row>
    <row r="110">
      <c r="F110" s="49"/>
      <c r="G110" s="1"/>
      <c r="H110" s="1"/>
      <c r="I110" s="203"/>
      <c r="J110" s="1"/>
      <c r="N110" s="1"/>
    </row>
    <row r="111">
      <c r="F111" s="49"/>
      <c r="G111" s="1"/>
      <c r="H111" s="1"/>
      <c r="I111" s="203"/>
      <c r="J111" s="1"/>
      <c r="N111" s="1"/>
    </row>
    <row r="112">
      <c r="F112" s="49"/>
      <c r="G112" s="1"/>
      <c r="H112" s="1"/>
      <c r="I112" s="203"/>
      <c r="J112" s="1"/>
      <c r="N112" s="1"/>
    </row>
    <row r="113">
      <c r="F113" s="49"/>
      <c r="G113" s="1"/>
      <c r="H113" s="1"/>
      <c r="I113" s="203"/>
      <c r="J113" s="1"/>
      <c r="N113" s="1"/>
    </row>
    <row r="114">
      <c r="F114" s="49"/>
      <c r="G114" s="1"/>
      <c r="H114" s="1"/>
      <c r="I114" s="203"/>
      <c r="J114" s="1"/>
      <c r="N114" s="1"/>
    </row>
    <row r="115">
      <c r="F115" s="49"/>
      <c r="G115" s="1"/>
      <c r="H115" s="1"/>
      <c r="I115" s="203"/>
      <c r="J115" s="1"/>
      <c r="N115" s="1"/>
    </row>
    <row r="116">
      <c r="F116" s="49"/>
      <c r="G116" s="1"/>
      <c r="H116" s="1"/>
      <c r="I116" s="203"/>
      <c r="J116" s="1"/>
      <c r="N116" s="1"/>
    </row>
    <row r="117">
      <c r="F117" s="49"/>
      <c r="G117" s="1"/>
      <c r="H117" s="1"/>
      <c r="I117" s="203"/>
      <c r="J117" s="1"/>
      <c r="N117" s="1"/>
    </row>
    <row r="118">
      <c r="F118" s="49"/>
      <c r="G118" s="1"/>
      <c r="H118" s="1"/>
      <c r="I118" s="203"/>
      <c r="J118" s="1"/>
      <c r="N118" s="1"/>
    </row>
    <row r="119">
      <c r="F119" s="49"/>
      <c r="G119" s="1"/>
      <c r="H119" s="1"/>
      <c r="I119" s="203"/>
      <c r="J119" s="1"/>
      <c r="N119" s="1"/>
    </row>
    <row r="120">
      <c r="F120" s="49"/>
      <c r="G120" s="1"/>
      <c r="H120" s="1"/>
      <c r="I120" s="203"/>
      <c r="J120" s="1"/>
      <c r="N120" s="1"/>
    </row>
    <row r="121">
      <c r="F121" s="49"/>
      <c r="G121" s="1"/>
      <c r="H121" s="1"/>
      <c r="I121" s="203"/>
      <c r="J121" s="1"/>
      <c r="N121" s="1"/>
    </row>
    <row r="122">
      <c r="F122" s="49"/>
      <c r="G122" s="1"/>
      <c r="H122" s="1"/>
      <c r="I122" s="203"/>
      <c r="J122" s="1"/>
      <c r="N122" s="1"/>
    </row>
    <row r="123">
      <c r="F123" s="49"/>
      <c r="G123" s="1"/>
      <c r="H123" s="1"/>
      <c r="I123" s="203"/>
      <c r="J123" s="1"/>
      <c r="N123" s="1"/>
    </row>
    <row r="124">
      <c r="F124" s="49"/>
      <c r="G124" s="1"/>
      <c r="H124" s="1"/>
      <c r="I124" s="203"/>
      <c r="J124" s="1"/>
      <c r="N124" s="1"/>
    </row>
    <row r="125">
      <c r="F125" s="49"/>
      <c r="G125" s="1"/>
      <c r="H125" s="1"/>
      <c r="I125" s="203"/>
      <c r="J125" s="1"/>
      <c r="N125" s="1"/>
    </row>
    <row r="126">
      <c r="F126" s="49"/>
      <c r="G126" s="1"/>
      <c r="H126" s="1"/>
      <c r="I126" s="203"/>
      <c r="J126" s="1"/>
      <c r="N126" s="1"/>
    </row>
    <row r="127">
      <c r="F127" s="49"/>
      <c r="G127" s="1"/>
      <c r="H127" s="1"/>
      <c r="I127" s="203"/>
      <c r="J127" s="1"/>
      <c r="N127" s="1"/>
    </row>
    <row r="128">
      <c r="F128" s="49"/>
      <c r="G128" s="1"/>
      <c r="H128" s="1"/>
      <c r="I128" s="203"/>
      <c r="J128" s="1"/>
      <c r="N128" s="1"/>
    </row>
    <row r="129">
      <c r="F129" s="49"/>
      <c r="G129" s="1"/>
      <c r="H129" s="1"/>
      <c r="I129" s="203"/>
      <c r="J129" s="1"/>
      <c r="N129" s="1"/>
    </row>
    <row r="130">
      <c r="F130" s="49"/>
      <c r="G130" s="1"/>
      <c r="H130" s="1"/>
      <c r="I130" s="203"/>
      <c r="J130" s="1"/>
      <c r="N130" s="1"/>
    </row>
    <row r="131">
      <c r="F131" s="49"/>
      <c r="G131" s="1"/>
      <c r="H131" s="1"/>
      <c r="I131" s="203"/>
      <c r="J131" s="1"/>
      <c r="N131" s="1"/>
    </row>
    <row r="132">
      <c r="F132" s="49"/>
      <c r="G132" s="1"/>
      <c r="H132" s="1"/>
      <c r="I132" s="203"/>
      <c r="J132" s="1"/>
      <c r="N132" s="1"/>
    </row>
    <row r="133">
      <c r="F133" s="49"/>
      <c r="G133" s="1"/>
      <c r="H133" s="1"/>
      <c r="I133" s="203"/>
      <c r="J133" s="1"/>
      <c r="N133" s="1"/>
    </row>
    <row r="134">
      <c r="F134" s="49"/>
      <c r="G134" s="1"/>
      <c r="H134" s="1"/>
      <c r="I134" s="203"/>
      <c r="J134" s="1"/>
      <c r="N134" s="1"/>
    </row>
    <row r="135">
      <c r="F135" s="49"/>
      <c r="G135" s="1"/>
      <c r="H135" s="1"/>
      <c r="I135" s="203"/>
      <c r="J135" s="1"/>
      <c r="N135" s="1"/>
    </row>
    <row r="136">
      <c r="F136" s="49"/>
      <c r="G136" s="1"/>
      <c r="H136" s="1"/>
      <c r="I136" s="203"/>
      <c r="J136" s="1"/>
      <c r="N136" s="1"/>
    </row>
    <row r="137">
      <c r="F137" s="49"/>
      <c r="G137" s="1"/>
      <c r="H137" s="1"/>
      <c r="I137" s="203"/>
      <c r="J137" s="1"/>
      <c r="N137" s="1"/>
    </row>
    <row r="138">
      <c r="F138" s="49"/>
      <c r="G138" s="1"/>
      <c r="H138" s="1"/>
      <c r="I138" s="203"/>
      <c r="J138" s="1"/>
      <c r="N138" s="1"/>
    </row>
    <row r="139">
      <c r="F139" s="49"/>
      <c r="G139" s="1"/>
      <c r="H139" s="1"/>
      <c r="I139" s="203"/>
      <c r="J139" s="1"/>
      <c r="N139" s="1"/>
    </row>
    <row r="140">
      <c r="F140" s="49"/>
      <c r="G140" s="1"/>
      <c r="H140" s="1"/>
      <c r="I140" s="203"/>
      <c r="J140" s="1"/>
      <c r="N140" s="1"/>
    </row>
    <row r="141">
      <c r="F141" s="49"/>
      <c r="G141" s="1"/>
      <c r="H141" s="1"/>
      <c r="I141" s="203"/>
      <c r="J141" s="1"/>
      <c r="N141" s="1"/>
    </row>
    <row r="142">
      <c r="F142" s="49"/>
      <c r="G142" s="1"/>
      <c r="H142" s="1"/>
      <c r="I142" s="203"/>
      <c r="J142" s="1"/>
      <c r="N142" s="1"/>
    </row>
    <row r="143">
      <c r="F143" s="49"/>
      <c r="G143" s="1"/>
      <c r="H143" s="1"/>
      <c r="I143" s="203"/>
      <c r="J143" s="1"/>
      <c r="N143" s="1"/>
    </row>
    <row r="144">
      <c r="F144" s="49"/>
      <c r="G144" s="1"/>
      <c r="H144" s="1"/>
      <c r="I144" s="203"/>
      <c r="J144" s="1"/>
      <c r="N144" s="1"/>
    </row>
    <row r="145">
      <c r="F145" s="49"/>
      <c r="G145" s="1"/>
      <c r="H145" s="1"/>
      <c r="I145" s="203"/>
      <c r="J145" s="1"/>
      <c r="N145" s="1"/>
    </row>
    <row r="146">
      <c r="F146" s="49"/>
      <c r="G146" s="1"/>
      <c r="H146" s="1"/>
      <c r="I146" s="203"/>
      <c r="J146" s="1"/>
      <c r="N146" s="1"/>
    </row>
    <row r="147">
      <c r="F147" s="49"/>
      <c r="G147" s="1"/>
      <c r="H147" s="1"/>
      <c r="I147" s="203"/>
      <c r="J147" s="1"/>
      <c r="N147" s="1"/>
    </row>
    <row r="148">
      <c r="F148" s="49"/>
      <c r="G148" s="1"/>
      <c r="H148" s="1"/>
      <c r="I148" s="203"/>
      <c r="J148" s="1"/>
      <c r="N148" s="1"/>
    </row>
    <row r="149">
      <c r="F149" s="49"/>
      <c r="G149" s="1"/>
      <c r="H149" s="1"/>
      <c r="I149" s="203"/>
      <c r="J149" s="1"/>
      <c r="N149" s="1"/>
    </row>
    <row r="150">
      <c r="F150" s="49"/>
      <c r="G150" s="1"/>
      <c r="H150" s="1"/>
      <c r="I150" s="203"/>
      <c r="J150" s="1"/>
      <c r="N150" s="1"/>
    </row>
    <row r="151">
      <c r="F151" s="49"/>
      <c r="G151" s="1"/>
      <c r="H151" s="1"/>
      <c r="I151" s="203"/>
      <c r="J151" s="1"/>
      <c r="N151" s="1"/>
    </row>
    <row r="152">
      <c r="F152" s="49"/>
      <c r="G152" s="1"/>
      <c r="H152" s="1"/>
      <c r="I152" s="203"/>
      <c r="J152" s="1"/>
      <c r="N152" s="1"/>
    </row>
    <row r="153">
      <c r="F153" s="49"/>
      <c r="G153" s="1"/>
      <c r="H153" s="1"/>
      <c r="I153" s="203"/>
      <c r="J153" s="1"/>
      <c r="N153" s="1"/>
    </row>
    <row r="154">
      <c r="F154" s="49"/>
      <c r="G154" s="1"/>
      <c r="H154" s="1"/>
      <c r="I154" s="203"/>
      <c r="J154" s="1"/>
      <c r="N154" s="1"/>
    </row>
    <row r="155">
      <c r="F155" s="49"/>
      <c r="G155" s="1"/>
      <c r="H155" s="1"/>
      <c r="I155" s="203"/>
      <c r="J155" s="1"/>
      <c r="N155" s="1"/>
    </row>
    <row r="156">
      <c r="F156" s="49"/>
      <c r="G156" s="1"/>
      <c r="H156" s="1"/>
      <c r="I156" s="203"/>
      <c r="J156" s="1"/>
      <c r="N156" s="1"/>
    </row>
    <row r="157">
      <c r="F157" s="49"/>
      <c r="G157" s="1"/>
      <c r="H157" s="1"/>
      <c r="I157" s="203"/>
      <c r="J157" s="1"/>
      <c r="N157" s="1"/>
    </row>
    <row r="158">
      <c r="F158" s="49"/>
      <c r="G158" s="1"/>
      <c r="H158" s="1"/>
      <c r="I158" s="203"/>
      <c r="J158" s="1"/>
      <c r="N158" s="1"/>
    </row>
    <row r="159">
      <c r="F159" s="49"/>
      <c r="G159" s="1"/>
      <c r="H159" s="1"/>
      <c r="I159" s="203"/>
      <c r="J159" s="1"/>
      <c r="N159" s="1"/>
    </row>
    <row r="160">
      <c r="F160" s="49"/>
      <c r="G160" s="1"/>
      <c r="H160" s="1"/>
      <c r="I160" s="203"/>
      <c r="J160" s="1"/>
      <c r="N160" s="1"/>
    </row>
    <row r="161">
      <c r="F161" s="49"/>
      <c r="G161" s="1"/>
      <c r="H161" s="1"/>
      <c r="I161" s="203"/>
      <c r="J161" s="1"/>
      <c r="N161" s="1"/>
    </row>
    <row r="162">
      <c r="F162" s="49"/>
      <c r="G162" s="1"/>
      <c r="H162" s="1"/>
      <c r="I162" s="203"/>
      <c r="J162" s="1"/>
      <c r="N162" s="1"/>
    </row>
    <row r="163">
      <c r="F163" s="49"/>
      <c r="G163" s="1"/>
      <c r="H163" s="1"/>
      <c r="I163" s="203"/>
      <c r="J163" s="1"/>
      <c r="N163" s="1"/>
    </row>
    <row r="164">
      <c r="F164" s="49"/>
      <c r="G164" s="1"/>
      <c r="H164" s="1"/>
      <c r="I164" s="203"/>
      <c r="J164" s="1"/>
      <c r="N164" s="1"/>
    </row>
    <row r="165">
      <c r="F165" s="49"/>
      <c r="G165" s="1"/>
      <c r="H165" s="1"/>
      <c r="I165" s="203"/>
      <c r="J165" s="1"/>
      <c r="N165" s="1"/>
    </row>
    <row r="166">
      <c r="F166" s="49"/>
      <c r="G166" s="1"/>
      <c r="H166" s="1"/>
      <c r="I166" s="203"/>
      <c r="J166" s="1"/>
      <c r="N166" s="1"/>
    </row>
    <row r="167">
      <c r="F167" s="49"/>
      <c r="G167" s="1"/>
      <c r="H167" s="1"/>
      <c r="I167" s="203"/>
      <c r="J167" s="1"/>
      <c r="N167" s="1"/>
    </row>
    <row r="168">
      <c r="F168" s="49"/>
      <c r="G168" s="1"/>
      <c r="H168" s="1"/>
      <c r="I168" s="203"/>
      <c r="J168" s="1"/>
      <c r="N168" s="1"/>
    </row>
    <row r="169">
      <c r="F169" s="49"/>
      <c r="G169" s="1"/>
      <c r="H169" s="1"/>
      <c r="I169" s="203"/>
      <c r="J169" s="1"/>
      <c r="N169" s="1"/>
    </row>
    <row r="170">
      <c r="F170" s="49"/>
      <c r="G170" s="1"/>
      <c r="H170" s="1"/>
      <c r="I170" s="203"/>
      <c r="J170" s="1"/>
      <c r="N170" s="1"/>
    </row>
    <row r="171">
      <c r="F171" s="49"/>
      <c r="G171" s="1"/>
      <c r="H171" s="1"/>
      <c r="I171" s="203"/>
      <c r="J171" s="1"/>
      <c r="N171" s="1"/>
    </row>
    <row r="172">
      <c r="F172" s="49"/>
      <c r="G172" s="1"/>
      <c r="H172" s="1"/>
      <c r="I172" s="203"/>
      <c r="J172" s="1"/>
      <c r="N172" s="1"/>
    </row>
    <row r="173">
      <c r="F173" s="49"/>
      <c r="G173" s="1"/>
      <c r="H173" s="1"/>
      <c r="I173" s="203"/>
      <c r="J173" s="1"/>
      <c r="N173" s="1"/>
    </row>
    <row r="174">
      <c r="F174" s="49"/>
      <c r="G174" s="1"/>
      <c r="H174" s="1"/>
      <c r="I174" s="203"/>
      <c r="J174" s="1"/>
      <c r="N174" s="1"/>
    </row>
    <row r="175">
      <c r="F175" s="49"/>
      <c r="G175" s="1"/>
      <c r="H175" s="1"/>
      <c r="I175" s="203"/>
      <c r="J175" s="1"/>
      <c r="N175" s="1"/>
    </row>
    <row r="176">
      <c r="F176" s="49"/>
      <c r="G176" s="1"/>
      <c r="H176" s="1"/>
      <c r="I176" s="203"/>
      <c r="J176" s="1"/>
      <c r="N176" s="1"/>
    </row>
    <row r="177">
      <c r="F177" s="49"/>
      <c r="G177" s="1"/>
      <c r="H177" s="1"/>
      <c r="I177" s="203"/>
      <c r="J177" s="1"/>
      <c r="N177" s="1"/>
    </row>
    <row r="178">
      <c r="F178" s="49"/>
      <c r="G178" s="1"/>
      <c r="H178" s="1"/>
      <c r="I178" s="203"/>
      <c r="J178" s="1"/>
      <c r="N178" s="1"/>
    </row>
    <row r="179">
      <c r="F179" s="49"/>
      <c r="G179" s="1"/>
      <c r="H179" s="1"/>
      <c r="I179" s="203"/>
      <c r="J179" s="1"/>
      <c r="N179" s="1"/>
    </row>
    <row r="180">
      <c r="F180" s="49"/>
      <c r="G180" s="1"/>
      <c r="H180" s="1"/>
      <c r="I180" s="203"/>
      <c r="J180" s="1"/>
      <c r="N180" s="1"/>
    </row>
    <row r="181">
      <c r="F181" s="49"/>
      <c r="G181" s="1"/>
      <c r="H181" s="1"/>
      <c r="I181" s="203"/>
      <c r="J181" s="1"/>
      <c r="N181" s="1"/>
    </row>
    <row r="182">
      <c r="F182" s="49"/>
      <c r="G182" s="1"/>
      <c r="H182" s="1"/>
      <c r="I182" s="203"/>
      <c r="J182" s="1"/>
      <c r="N182" s="1"/>
    </row>
    <row r="183">
      <c r="F183" s="49"/>
      <c r="G183" s="1"/>
      <c r="H183" s="1"/>
      <c r="I183" s="203"/>
      <c r="J183" s="1"/>
      <c r="N183" s="1"/>
    </row>
    <row r="184">
      <c r="F184" s="49"/>
      <c r="G184" s="1"/>
      <c r="H184" s="1"/>
      <c r="I184" s="203"/>
      <c r="J184" s="1"/>
      <c r="N184" s="1"/>
    </row>
    <row r="185">
      <c r="F185" s="49"/>
      <c r="G185" s="1"/>
      <c r="H185" s="1"/>
      <c r="I185" s="203"/>
      <c r="J185" s="1"/>
      <c r="N185" s="1"/>
    </row>
    <row r="186">
      <c r="F186" s="49"/>
      <c r="G186" s="1"/>
      <c r="H186" s="1"/>
      <c r="I186" s="203"/>
      <c r="J186" s="1"/>
      <c r="N186" s="1"/>
    </row>
    <row r="187">
      <c r="F187" s="49"/>
      <c r="G187" s="1"/>
      <c r="H187" s="1"/>
      <c r="I187" s="203"/>
      <c r="J187" s="1"/>
      <c r="N187" s="1"/>
    </row>
    <row r="188">
      <c r="F188" s="49"/>
      <c r="G188" s="1"/>
      <c r="H188" s="1"/>
      <c r="I188" s="203"/>
      <c r="J188" s="1"/>
      <c r="N188" s="1"/>
    </row>
    <row r="189">
      <c r="F189" s="49"/>
      <c r="G189" s="1"/>
      <c r="H189" s="1"/>
      <c r="I189" s="203"/>
      <c r="J189" s="1"/>
      <c r="N189" s="1"/>
    </row>
    <row r="190">
      <c r="F190" s="49"/>
      <c r="G190" s="1"/>
      <c r="H190" s="1"/>
      <c r="I190" s="203"/>
      <c r="J190" s="1"/>
      <c r="N190" s="1"/>
    </row>
    <row r="191">
      <c r="F191" s="49"/>
      <c r="G191" s="1"/>
      <c r="H191" s="1"/>
      <c r="I191" s="203"/>
      <c r="J191" s="1"/>
      <c r="N191" s="1"/>
    </row>
    <row r="192">
      <c r="F192" s="49"/>
      <c r="G192" s="1"/>
      <c r="H192" s="1"/>
      <c r="I192" s="203"/>
      <c r="J192" s="1"/>
      <c r="N192" s="1"/>
    </row>
    <row r="193">
      <c r="F193" s="49"/>
      <c r="G193" s="1"/>
      <c r="H193" s="1"/>
      <c r="I193" s="203"/>
      <c r="J193" s="1"/>
      <c r="N193" s="1"/>
    </row>
    <row r="194">
      <c r="F194" s="49"/>
      <c r="G194" s="1"/>
      <c r="H194" s="1"/>
      <c r="I194" s="203"/>
      <c r="J194" s="1"/>
      <c r="N194" s="1"/>
    </row>
    <row r="195">
      <c r="F195" s="49"/>
      <c r="G195" s="1"/>
      <c r="H195" s="1"/>
      <c r="I195" s="203"/>
      <c r="J195" s="1"/>
      <c r="N195" s="1"/>
    </row>
    <row r="196">
      <c r="F196" s="49"/>
      <c r="G196" s="1"/>
      <c r="H196" s="1"/>
      <c r="I196" s="203"/>
      <c r="J196" s="1"/>
      <c r="N196" s="1"/>
    </row>
    <row r="197">
      <c r="F197" s="49"/>
      <c r="G197" s="1"/>
      <c r="H197" s="1"/>
      <c r="I197" s="203"/>
      <c r="J197" s="1"/>
      <c r="N197" s="1"/>
    </row>
    <row r="198">
      <c r="F198" s="49"/>
      <c r="G198" s="1"/>
      <c r="H198" s="1"/>
      <c r="I198" s="203"/>
      <c r="J198" s="1"/>
      <c r="N198" s="1"/>
    </row>
    <row r="199">
      <c r="F199" s="49"/>
      <c r="G199" s="1"/>
      <c r="H199" s="1"/>
      <c r="I199" s="203"/>
      <c r="J199" s="1"/>
      <c r="N199" s="1"/>
    </row>
    <row r="200">
      <c r="F200" s="49"/>
      <c r="G200" s="1"/>
      <c r="H200" s="1"/>
      <c r="I200" s="203"/>
      <c r="J200" s="1"/>
      <c r="N200" s="1"/>
    </row>
    <row r="201">
      <c r="F201" s="49"/>
      <c r="G201" s="1"/>
      <c r="H201" s="1"/>
      <c r="I201" s="203"/>
      <c r="J201" s="1"/>
      <c r="N201" s="1"/>
    </row>
    <row r="202">
      <c r="F202" s="49"/>
      <c r="G202" s="1"/>
      <c r="H202" s="1"/>
      <c r="I202" s="203"/>
      <c r="J202" s="1"/>
      <c r="N202" s="1"/>
    </row>
    <row r="203">
      <c r="F203" s="49"/>
      <c r="G203" s="1"/>
      <c r="H203" s="1"/>
      <c r="I203" s="203"/>
      <c r="J203" s="1"/>
      <c r="N203" s="1"/>
    </row>
    <row r="204">
      <c r="F204" s="49"/>
      <c r="G204" s="1"/>
      <c r="H204" s="1"/>
      <c r="I204" s="203"/>
      <c r="J204" s="1"/>
      <c r="N204" s="1"/>
    </row>
    <row r="205">
      <c r="F205" s="49"/>
      <c r="G205" s="1"/>
      <c r="H205" s="1"/>
      <c r="I205" s="203"/>
      <c r="J205" s="1"/>
      <c r="N205" s="1"/>
    </row>
    <row r="206">
      <c r="F206" s="49"/>
      <c r="G206" s="1"/>
      <c r="H206" s="1"/>
      <c r="I206" s="203"/>
      <c r="J206" s="1"/>
      <c r="N206" s="1"/>
    </row>
    <row r="207">
      <c r="F207" s="49"/>
      <c r="G207" s="1"/>
      <c r="H207" s="1"/>
      <c r="I207" s="203"/>
      <c r="J207" s="1"/>
      <c r="N207" s="1"/>
    </row>
    <row r="208">
      <c r="F208" s="49"/>
      <c r="G208" s="1"/>
      <c r="H208" s="1"/>
      <c r="I208" s="203"/>
      <c r="J208" s="1"/>
      <c r="N208" s="1"/>
    </row>
    <row r="209">
      <c r="F209" s="49"/>
      <c r="G209" s="1"/>
      <c r="H209" s="1"/>
      <c r="I209" s="203"/>
      <c r="J209" s="1"/>
      <c r="N209" s="1"/>
    </row>
    <row r="210">
      <c r="F210" s="49"/>
      <c r="G210" s="1"/>
      <c r="H210" s="1"/>
      <c r="I210" s="203"/>
      <c r="J210" s="1"/>
      <c r="N210" s="1"/>
    </row>
    <row r="211">
      <c r="F211" s="49"/>
      <c r="G211" s="1"/>
      <c r="H211" s="1"/>
      <c r="I211" s="203"/>
      <c r="J211" s="1"/>
      <c r="N211" s="1"/>
    </row>
    <row r="212">
      <c r="F212" s="49"/>
      <c r="G212" s="1"/>
      <c r="H212" s="1"/>
      <c r="I212" s="203"/>
      <c r="J212" s="1"/>
      <c r="N212" s="1"/>
    </row>
    <row r="213">
      <c r="F213" s="49"/>
      <c r="G213" s="1"/>
      <c r="H213" s="1"/>
      <c r="I213" s="203"/>
      <c r="J213" s="1"/>
      <c r="N213" s="1"/>
    </row>
    <row r="214">
      <c r="F214" s="49"/>
      <c r="G214" s="1"/>
      <c r="H214" s="1"/>
      <c r="I214" s="203"/>
      <c r="J214" s="1"/>
      <c r="N214" s="1"/>
    </row>
    <row r="215">
      <c r="F215" s="49"/>
      <c r="G215" s="1"/>
      <c r="H215" s="1"/>
      <c r="I215" s="203"/>
      <c r="J215" s="1"/>
      <c r="N215" s="1"/>
    </row>
    <row r="216">
      <c r="F216" s="49"/>
      <c r="G216" s="1"/>
      <c r="H216" s="1"/>
      <c r="I216" s="203"/>
      <c r="J216" s="1"/>
      <c r="N216" s="1"/>
    </row>
    <row r="217">
      <c r="F217" s="49"/>
      <c r="G217" s="1"/>
      <c r="H217" s="1"/>
      <c r="I217" s="203"/>
      <c r="J217" s="1"/>
      <c r="N217" s="1"/>
    </row>
    <row r="218">
      <c r="F218" s="49"/>
      <c r="G218" s="1"/>
      <c r="H218" s="1"/>
      <c r="I218" s="203"/>
      <c r="J218" s="1"/>
      <c r="N218" s="1"/>
    </row>
    <row r="219">
      <c r="F219" s="49"/>
      <c r="G219" s="1"/>
      <c r="H219" s="1"/>
      <c r="I219" s="203"/>
      <c r="J219" s="1"/>
      <c r="N219" s="1"/>
    </row>
    <row r="220">
      <c r="F220" s="49"/>
      <c r="G220" s="1"/>
      <c r="H220" s="1"/>
      <c r="I220" s="203"/>
      <c r="J220" s="1"/>
      <c r="N220" s="1"/>
    </row>
    <row r="221">
      <c r="F221" s="49"/>
      <c r="G221" s="1"/>
      <c r="H221" s="1"/>
      <c r="I221" s="203"/>
      <c r="J221" s="1"/>
      <c r="N221" s="1"/>
    </row>
    <row r="222">
      <c r="F222" s="49"/>
      <c r="G222" s="1"/>
      <c r="H222" s="1"/>
      <c r="I222" s="203"/>
      <c r="J222" s="1"/>
      <c r="N222" s="1"/>
    </row>
    <row r="223">
      <c r="F223" s="49"/>
      <c r="G223" s="1"/>
      <c r="H223" s="1"/>
      <c r="I223" s="203"/>
      <c r="J223" s="1"/>
      <c r="N223" s="1"/>
    </row>
    <row r="224">
      <c r="F224" s="49"/>
      <c r="G224" s="1"/>
      <c r="H224" s="1"/>
      <c r="I224" s="203"/>
      <c r="J224" s="1"/>
      <c r="N224" s="1"/>
    </row>
    <row r="225">
      <c r="F225" s="49"/>
      <c r="G225" s="1"/>
      <c r="H225" s="1"/>
      <c r="I225" s="203"/>
      <c r="J225" s="1"/>
      <c r="N225" s="1"/>
    </row>
    <row r="226">
      <c r="F226" s="49"/>
      <c r="G226" s="1"/>
      <c r="H226" s="1"/>
      <c r="I226" s="203"/>
      <c r="J226" s="1"/>
      <c r="N226" s="1"/>
    </row>
    <row r="227">
      <c r="F227" s="49"/>
      <c r="G227" s="1"/>
      <c r="H227" s="1"/>
      <c r="I227" s="203"/>
      <c r="J227" s="1"/>
      <c r="N227" s="1"/>
    </row>
    <row r="228">
      <c r="F228" s="49"/>
      <c r="G228" s="1"/>
      <c r="H228" s="1"/>
      <c r="I228" s="203"/>
      <c r="J228" s="1"/>
      <c r="N228" s="1"/>
    </row>
    <row r="229">
      <c r="F229" s="49"/>
      <c r="G229" s="1"/>
      <c r="H229" s="1"/>
      <c r="I229" s="203"/>
      <c r="J229" s="1"/>
      <c r="N229" s="1"/>
    </row>
    <row r="230">
      <c r="F230" s="49"/>
      <c r="G230" s="1"/>
      <c r="H230" s="1"/>
      <c r="I230" s="203"/>
      <c r="J230" s="1"/>
      <c r="N230" s="1"/>
    </row>
    <row r="231">
      <c r="F231" s="49"/>
      <c r="G231" s="1"/>
      <c r="H231" s="1"/>
      <c r="I231" s="203"/>
      <c r="J231" s="1"/>
      <c r="N231" s="1"/>
    </row>
    <row r="232">
      <c r="F232" s="49"/>
      <c r="G232" s="1"/>
      <c r="H232" s="1"/>
      <c r="I232" s="203"/>
      <c r="J232" s="1"/>
      <c r="N232" s="1"/>
    </row>
    <row r="233">
      <c r="F233" s="49"/>
      <c r="G233" s="1"/>
      <c r="H233" s="1"/>
      <c r="I233" s="203"/>
      <c r="J233" s="1"/>
      <c r="N233" s="1"/>
    </row>
    <row r="234">
      <c r="F234" s="49"/>
      <c r="G234" s="1"/>
      <c r="H234" s="1"/>
      <c r="I234" s="203"/>
      <c r="J234" s="1"/>
      <c r="N234" s="1"/>
    </row>
    <row r="235">
      <c r="F235" s="49"/>
      <c r="G235" s="1"/>
      <c r="H235" s="1"/>
      <c r="I235" s="203"/>
      <c r="J235" s="1"/>
      <c r="N235" s="1"/>
    </row>
    <row r="236">
      <c r="F236" s="49"/>
      <c r="G236" s="1"/>
      <c r="H236" s="1"/>
      <c r="I236" s="203"/>
      <c r="J236" s="1"/>
      <c r="N236" s="1"/>
    </row>
    <row r="237">
      <c r="F237" s="49"/>
      <c r="G237" s="1"/>
      <c r="H237" s="1"/>
      <c r="I237" s="203"/>
      <c r="J237" s="1"/>
      <c r="N237" s="1"/>
    </row>
    <row r="238">
      <c r="F238" s="49"/>
      <c r="G238" s="1"/>
      <c r="H238" s="1"/>
      <c r="I238" s="203"/>
      <c r="J238" s="1"/>
      <c r="N238" s="1"/>
    </row>
    <row r="239">
      <c r="F239" s="49"/>
      <c r="G239" s="1"/>
      <c r="H239" s="1"/>
      <c r="I239" s="203"/>
      <c r="J239" s="1"/>
      <c r="N239" s="1"/>
    </row>
    <row r="240">
      <c r="F240" s="49"/>
      <c r="G240" s="1"/>
      <c r="H240" s="1"/>
      <c r="I240" s="203"/>
      <c r="J240" s="1"/>
      <c r="N240" s="1"/>
    </row>
    <row r="241">
      <c r="F241" s="49"/>
      <c r="G241" s="1"/>
      <c r="H241" s="1"/>
      <c r="I241" s="203"/>
      <c r="J241" s="1"/>
      <c r="N241" s="1"/>
    </row>
    <row r="242">
      <c r="F242" s="49"/>
      <c r="G242" s="1"/>
      <c r="H242" s="1"/>
      <c r="I242" s="203"/>
      <c r="J242" s="1"/>
      <c r="N242" s="1"/>
    </row>
    <row r="243">
      <c r="F243" s="49"/>
      <c r="G243" s="1"/>
      <c r="H243" s="1"/>
      <c r="I243" s="203"/>
      <c r="J243" s="1"/>
      <c r="N243" s="1"/>
    </row>
    <row r="244">
      <c r="F244" s="49"/>
      <c r="G244" s="1"/>
      <c r="H244" s="1"/>
      <c r="I244" s="203"/>
      <c r="J244" s="1"/>
      <c r="N244" s="1"/>
    </row>
    <row r="245">
      <c r="F245" s="49"/>
      <c r="G245" s="1"/>
      <c r="H245" s="1"/>
      <c r="I245" s="203"/>
      <c r="J245" s="1"/>
      <c r="N245" s="1"/>
    </row>
    <row r="246">
      <c r="F246" s="49"/>
      <c r="G246" s="1"/>
      <c r="H246" s="1"/>
      <c r="I246" s="203"/>
      <c r="J246" s="1"/>
      <c r="N246" s="1"/>
    </row>
    <row r="247">
      <c r="F247" s="49"/>
      <c r="G247" s="1"/>
      <c r="H247" s="1"/>
      <c r="I247" s="203"/>
      <c r="J247" s="1"/>
      <c r="N247" s="1"/>
    </row>
    <row r="248">
      <c r="F248" s="49"/>
      <c r="G248" s="1"/>
      <c r="H248" s="1"/>
      <c r="I248" s="203"/>
      <c r="J248" s="1"/>
      <c r="N248" s="1"/>
    </row>
    <row r="249">
      <c r="F249" s="49"/>
      <c r="G249" s="1"/>
      <c r="H249" s="1"/>
      <c r="I249" s="203"/>
      <c r="J249" s="1"/>
      <c r="N249" s="1"/>
    </row>
    <row r="250">
      <c r="F250" s="49"/>
      <c r="G250" s="1"/>
      <c r="H250" s="1"/>
      <c r="I250" s="203"/>
      <c r="J250" s="1"/>
      <c r="N250" s="1"/>
    </row>
    <row r="251">
      <c r="F251" s="49"/>
      <c r="G251" s="1"/>
      <c r="H251" s="1"/>
      <c r="I251" s="203"/>
      <c r="J251" s="1"/>
      <c r="N251" s="1"/>
    </row>
    <row r="252">
      <c r="F252" s="49"/>
      <c r="G252" s="1"/>
      <c r="H252" s="1"/>
      <c r="I252" s="203"/>
      <c r="J252" s="1"/>
      <c r="N252" s="1"/>
    </row>
    <row r="253">
      <c r="F253" s="49"/>
      <c r="G253" s="1"/>
      <c r="H253" s="1"/>
      <c r="I253" s="203"/>
      <c r="J253" s="1"/>
      <c r="N253" s="1"/>
    </row>
    <row r="254">
      <c r="F254" s="49"/>
      <c r="G254" s="1"/>
      <c r="H254" s="1"/>
      <c r="I254" s="203"/>
      <c r="J254" s="1"/>
      <c r="N254" s="1"/>
    </row>
    <row r="255">
      <c r="F255" s="49"/>
      <c r="G255" s="1"/>
      <c r="H255" s="1"/>
      <c r="I255" s="203"/>
      <c r="J255" s="1"/>
      <c r="N255" s="1"/>
    </row>
    <row r="256">
      <c r="F256" s="49"/>
      <c r="G256" s="1"/>
      <c r="H256" s="1"/>
      <c r="I256" s="203"/>
      <c r="J256" s="1"/>
      <c r="N256" s="1"/>
    </row>
    <row r="257">
      <c r="F257" s="49"/>
      <c r="G257" s="1"/>
      <c r="H257" s="1"/>
      <c r="I257" s="203"/>
      <c r="J257" s="1"/>
      <c r="N257" s="1"/>
    </row>
    <row r="258">
      <c r="F258" s="49"/>
      <c r="G258" s="1"/>
      <c r="H258" s="1"/>
      <c r="I258" s="203"/>
      <c r="J258" s="1"/>
      <c r="N258" s="1"/>
    </row>
    <row r="259">
      <c r="F259" s="49"/>
      <c r="G259" s="1"/>
      <c r="H259" s="1"/>
      <c r="I259" s="203"/>
      <c r="J259" s="1"/>
      <c r="N259" s="1"/>
    </row>
    <row r="260">
      <c r="F260" s="49"/>
      <c r="G260" s="1"/>
      <c r="H260" s="1"/>
      <c r="I260" s="203"/>
      <c r="J260" s="1"/>
      <c r="N260" s="1"/>
    </row>
    <row r="261">
      <c r="F261" s="49"/>
      <c r="G261" s="1"/>
      <c r="H261" s="1"/>
      <c r="I261" s="203"/>
      <c r="J261" s="1"/>
      <c r="N261" s="1"/>
    </row>
    <row r="262">
      <c r="F262" s="49"/>
      <c r="G262" s="1"/>
      <c r="H262" s="1"/>
      <c r="I262" s="203"/>
      <c r="J262" s="1"/>
      <c r="N262" s="1"/>
    </row>
    <row r="263">
      <c r="F263" s="49"/>
      <c r="G263" s="1"/>
      <c r="H263" s="1"/>
      <c r="I263" s="203"/>
      <c r="J263" s="1"/>
      <c r="N263" s="1"/>
    </row>
    <row r="264">
      <c r="F264" s="49"/>
      <c r="G264" s="1"/>
      <c r="H264" s="1"/>
      <c r="I264" s="203"/>
      <c r="J264" s="1"/>
      <c r="N264" s="1"/>
    </row>
    <row r="265">
      <c r="F265" s="49"/>
      <c r="G265" s="1"/>
      <c r="H265" s="1"/>
      <c r="I265" s="203"/>
      <c r="J265" s="1"/>
      <c r="N265" s="1"/>
    </row>
    <row r="266">
      <c r="F266" s="49"/>
      <c r="G266" s="1"/>
      <c r="H266" s="1"/>
      <c r="I266" s="203"/>
      <c r="J266" s="1"/>
      <c r="N266" s="1"/>
    </row>
    <row r="267">
      <c r="F267" s="49"/>
      <c r="G267" s="1"/>
      <c r="H267" s="1"/>
      <c r="I267" s="203"/>
      <c r="J267" s="1"/>
      <c r="N267" s="1"/>
    </row>
    <row r="268">
      <c r="F268" s="49"/>
      <c r="G268" s="1"/>
      <c r="H268" s="1"/>
      <c r="I268" s="203"/>
      <c r="J268" s="1"/>
      <c r="N268" s="1"/>
    </row>
    <row r="269">
      <c r="F269" s="49"/>
      <c r="G269" s="1"/>
      <c r="H269" s="1"/>
      <c r="I269" s="203"/>
      <c r="J269" s="1"/>
      <c r="N269" s="1"/>
    </row>
    <row r="270">
      <c r="F270" s="49"/>
      <c r="G270" s="1"/>
      <c r="H270" s="1"/>
      <c r="I270" s="203"/>
      <c r="J270" s="1"/>
      <c r="N270" s="1"/>
    </row>
    <row r="271">
      <c r="F271" s="49"/>
      <c r="G271" s="1"/>
      <c r="H271" s="1"/>
      <c r="I271" s="203"/>
      <c r="J271" s="1"/>
      <c r="N271" s="1"/>
    </row>
    <row r="272">
      <c r="F272" s="49"/>
      <c r="G272" s="1"/>
      <c r="H272" s="1"/>
      <c r="I272" s="203"/>
      <c r="J272" s="1"/>
      <c r="N272" s="1"/>
    </row>
    <row r="273">
      <c r="F273" s="49"/>
      <c r="G273" s="1"/>
      <c r="H273" s="1"/>
      <c r="I273" s="203"/>
      <c r="J273" s="1"/>
      <c r="N273" s="1"/>
    </row>
    <row r="274">
      <c r="F274" s="49"/>
      <c r="G274" s="1"/>
      <c r="H274" s="1"/>
      <c r="I274" s="203"/>
      <c r="J274" s="1"/>
      <c r="N274" s="1"/>
    </row>
    <row r="275">
      <c r="F275" s="49"/>
      <c r="G275" s="1"/>
      <c r="H275" s="1"/>
      <c r="I275" s="203"/>
      <c r="J275" s="1"/>
      <c r="N275" s="1"/>
    </row>
    <row r="276">
      <c r="F276" s="49"/>
      <c r="G276" s="1"/>
      <c r="H276" s="1"/>
      <c r="I276" s="203"/>
      <c r="J276" s="1"/>
      <c r="N276" s="1"/>
    </row>
    <row r="277">
      <c r="F277" s="49"/>
      <c r="G277" s="1"/>
      <c r="H277" s="1"/>
      <c r="I277" s="203"/>
      <c r="J277" s="1"/>
      <c r="N277" s="1"/>
    </row>
    <row r="278">
      <c r="F278" s="49"/>
      <c r="G278" s="1"/>
      <c r="H278" s="1"/>
      <c r="I278" s="203"/>
      <c r="J278" s="1"/>
      <c r="N278" s="1"/>
    </row>
    <row r="279">
      <c r="F279" s="49"/>
      <c r="G279" s="1"/>
      <c r="H279" s="1"/>
      <c r="I279" s="203"/>
      <c r="J279" s="1"/>
      <c r="N279" s="1"/>
    </row>
    <row r="280">
      <c r="F280" s="49"/>
      <c r="G280" s="1"/>
      <c r="H280" s="1"/>
      <c r="I280" s="203"/>
      <c r="J280" s="1"/>
      <c r="N280" s="1"/>
    </row>
    <row r="281">
      <c r="F281" s="49"/>
      <c r="G281" s="1"/>
      <c r="H281" s="1"/>
      <c r="I281" s="203"/>
      <c r="J281" s="1"/>
      <c r="N281" s="1"/>
    </row>
    <row r="282">
      <c r="F282" s="49"/>
      <c r="G282" s="1"/>
      <c r="H282" s="1"/>
      <c r="I282" s="203"/>
      <c r="J282" s="1"/>
      <c r="N282" s="1"/>
    </row>
    <row r="283">
      <c r="F283" s="49"/>
      <c r="G283" s="1"/>
      <c r="H283" s="1"/>
      <c r="I283" s="203"/>
      <c r="J283" s="1"/>
      <c r="N283" s="1"/>
    </row>
    <row r="284">
      <c r="F284" s="49"/>
      <c r="G284" s="1"/>
      <c r="H284" s="1"/>
      <c r="I284" s="203"/>
      <c r="J284" s="1"/>
      <c r="N284" s="1"/>
    </row>
    <row r="285">
      <c r="F285" s="49"/>
      <c r="G285" s="1"/>
      <c r="H285" s="1"/>
      <c r="I285" s="203"/>
      <c r="J285" s="1"/>
      <c r="N285" s="1"/>
    </row>
    <row r="286">
      <c r="F286" s="49"/>
      <c r="G286" s="1"/>
      <c r="H286" s="1"/>
      <c r="I286" s="203"/>
      <c r="J286" s="1"/>
      <c r="N286" s="1"/>
    </row>
    <row r="287">
      <c r="F287" s="49"/>
      <c r="G287" s="1"/>
      <c r="H287" s="1"/>
      <c r="I287" s="203"/>
      <c r="J287" s="1"/>
      <c r="N287" s="1"/>
    </row>
    <row r="288">
      <c r="F288" s="49"/>
      <c r="G288" s="1"/>
      <c r="H288" s="1"/>
      <c r="I288" s="203"/>
      <c r="J288" s="1"/>
      <c r="N288" s="1"/>
    </row>
    <row r="289">
      <c r="F289" s="49"/>
      <c r="G289" s="1"/>
      <c r="H289" s="1"/>
      <c r="I289" s="203"/>
      <c r="J289" s="1"/>
      <c r="N289" s="1"/>
    </row>
    <row r="290">
      <c r="F290" s="49"/>
      <c r="G290" s="1"/>
      <c r="H290" s="1"/>
      <c r="I290" s="203"/>
      <c r="J290" s="1"/>
      <c r="N290" s="1"/>
    </row>
    <row r="291">
      <c r="F291" s="49"/>
      <c r="G291" s="1"/>
      <c r="H291" s="1"/>
      <c r="I291" s="203"/>
      <c r="J291" s="1"/>
      <c r="N291" s="1"/>
    </row>
    <row r="292">
      <c r="F292" s="49"/>
      <c r="G292" s="1"/>
      <c r="H292" s="1"/>
      <c r="I292" s="203"/>
      <c r="J292" s="1"/>
      <c r="N292" s="1"/>
    </row>
    <row r="293">
      <c r="F293" s="49"/>
      <c r="G293" s="1"/>
      <c r="H293" s="1"/>
      <c r="I293" s="203"/>
      <c r="J293" s="1"/>
      <c r="N293" s="1"/>
    </row>
    <row r="294">
      <c r="F294" s="49"/>
      <c r="G294" s="1"/>
      <c r="H294" s="1"/>
      <c r="I294" s="203"/>
      <c r="J294" s="1"/>
      <c r="N294" s="1"/>
    </row>
    <row r="295">
      <c r="F295" s="49"/>
      <c r="G295" s="1"/>
      <c r="H295" s="1"/>
      <c r="I295" s="203"/>
      <c r="J295" s="1"/>
      <c r="N295" s="1"/>
    </row>
    <row r="296">
      <c r="F296" s="49"/>
      <c r="G296" s="1"/>
      <c r="H296" s="1"/>
      <c r="I296" s="203"/>
      <c r="J296" s="1"/>
      <c r="N296" s="1"/>
    </row>
    <row r="297">
      <c r="F297" s="49"/>
      <c r="G297" s="1"/>
      <c r="H297" s="1"/>
      <c r="I297" s="203"/>
      <c r="J297" s="1"/>
      <c r="N297" s="1"/>
    </row>
    <row r="298">
      <c r="F298" s="49"/>
      <c r="G298" s="1"/>
      <c r="H298" s="1"/>
      <c r="I298" s="203"/>
      <c r="J298" s="1"/>
      <c r="N298" s="1"/>
    </row>
    <row r="299">
      <c r="F299" s="49"/>
      <c r="G299" s="1"/>
      <c r="H299" s="1"/>
      <c r="I299" s="203"/>
      <c r="J299" s="1"/>
      <c r="N299" s="1"/>
    </row>
    <row r="300">
      <c r="F300" s="49"/>
      <c r="G300" s="1"/>
      <c r="H300" s="1"/>
      <c r="I300" s="203"/>
      <c r="J300" s="1"/>
      <c r="N300" s="1"/>
    </row>
    <row r="301">
      <c r="F301" s="49"/>
      <c r="G301" s="1"/>
      <c r="H301" s="1"/>
      <c r="I301" s="203"/>
      <c r="J301" s="1"/>
      <c r="N301" s="1"/>
    </row>
    <row r="302">
      <c r="F302" s="49"/>
      <c r="G302" s="1"/>
      <c r="H302" s="1"/>
      <c r="I302" s="203"/>
      <c r="J302" s="1"/>
      <c r="N302" s="1"/>
    </row>
    <row r="303">
      <c r="F303" s="49"/>
      <c r="G303" s="1"/>
      <c r="H303" s="1"/>
      <c r="I303" s="203"/>
      <c r="J303" s="1"/>
      <c r="N303" s="1"/>
    </row>
    <row r="304">
      <c r="F304" s="49"/>
      <c r="G304" s="1"/>
      <c r="H304" s="1"/>
      <c r="I304" s="203"/>
      <c r="J304" s="1"/>
      <c r="N304" s="1"/>
    </row>
    <row r="305">
      <c r="F305" s="49"/>
      <c r="G305" s="1"/>
      <c r="H305" s="1"/>
      <c r="I305" s="203"/>
      <c r="J305" s="1"/>
      <c r="N305" s="1"/>
    </row>
    <row r="306">
      <c r="F306" s="49"/>
      <c r="G306" s="1"/>
      <c r="H306" s="1"/>
      <c r="I306" s="203"/>
      <c r="J306" s="1"/>
      <c r="N306" s="1"/>
    </row>
    <row r="307">
      <c r="F307" s="49"/>
      <c r="G307" s="1"/>
      <c r="H307" s="1"/>
      <c r="I307" s="203"/>
      <c r="J307" s="1"/>
      <c r="N307" s="1"/>
    </row>
    <row r="308">
      <c r="F308" s="49"/>
      <c r="G308" s="1"/>
      <c r="H308" s="1"/>
      <c r="I308" s="203"/>
      <c r="J308" s="1"/>
      <c r="N308" s="1"/>
    </row>
    <row r="309">
      <c r="F309" s="49"/>
      <c r="G309" s="1"/>
      <c r="H309" s="1"/>
      <c r="I309" s="203"/>
      <c r="J309" s="1"/>
      <c r="N309" s="1"/>
    </row>
    <row r="310">
      <c r="F310" s="49"/>
      <c r="G310" s="1"/>
      <c r="H310" s="1"/>
      <c r="I310" s="203"/>
      <c r="J310" s="1"/>
      <c r="N310" s="1"/>
    </row>
    <row r="311">
      <c r="F311" s="49"/>
      <c r="G311" s="1"/>
      <c r="H311" s="1"/>
      <c r="I311" s="203"/>
      <c r="J311" s="1"/>
      <c r="N311" s="1"/>
    </row>
    <row r="312">
      <c r="F312" s="49"/>
      <c r="G312" s="1"/>
      <c r="H312" s="1"/>
      <c r="I312" s="203"/>
      <c r="J312" s="1"/>
      <c r="N312" s="1"/>
    </row>
    <row r="313">
      <c r="F313" s="49"/>
      <c r="G313" s="1"/>
      <c r="H313" s="1"/>
      <c r="I313" s="203"/>
      <c r="J313" s="1"/>
      <c r="N313" s="1"/>
    </row>
    <row r="314">
      <c r="F314" s="49"/>
      <c r="G314" s="1"/>
      <c r="H314" s="1"/>
      <c r="I314" s="203"/>
      <c r="J314" s="1"/>
      <c r="N314" s="1"/>
    </row>
    <row r="315">
      <c r="F315" s="49"/>
      <c r="G315" s="1"/>
      <c r="H315" s="1"/>
      <c r="I315" s="203"/>
      <c r="J315" s="1"/>
      <c r="N315" s="1"/>
    </row>
    <row r="316">
      <c r="F316" s="49"/>
      <c r="G316" s="1"/>
      <c r="H316" s="1"/>
      <c r="I316" s="203"/>
      <c r="J316" s="1"/>
      <c r="N316" s="1"/>
    </row>
    <row r="317">
      <c r="F317" s="49"/>
      <c r="G317" s="1"/>
      <c r="H317" s="1"/>
      <c r="I317" s="203"/>
      <c r="J317" s="1"/>
      <c r="N317" s="1"/>
    </row>
    <row r="318">
      <c r="F318" s="49"/>
      <c r="G318" s="1"/>
      <c r="H318" s="1"/>
      <c r="I318" s="203"/>
      <c r="J318" s="1"/>
      <c r="N318" s="1"/>
    </row>
    <row r="319">
      <c r="F319" s="49"/>
      <c r="G319" s="1"/>
      <c r="H319" s="1"/>
      <c r="I319" s="203"/>
      <c r="J319" s="1"/>
      <c r="N319" s="1"/>
    </row>
    <row r="320">
      <c r="F320" s="49"/>
      <c r="G320" s="1"/>
      <c r="H320" s="1"/>
      <c r="I320" s="203"/>
      <c r="J320" s="1"/>
      <c r="N320" s="1"/>
    </row>
    <row r="321">
      <c r="F321" s="49"/>
      <c r="G321" s="1"/>
      <c r="H321" s="1"/>
      <c r="I321" s="203"/>
      <c r="J321" s="1"/>
      <c r="N321" s="1"/>
    </row>
    <row r="322">
      <c r="F322" s="49"/>
      <c r="G322" s="1"/>
      <c r="H322" s="1"/>
      <c r="I322" s="203"/>
      <c r="J322" s="1"/>
      <c r="N322" s="1"/>
    </row>
    <row r="323">
      <c r="F323" s="49"/>
      <c r="G323" s="1"/>
      <c r="H323" s="1"/>
      <c r="I323" s="203"/>
      <c r="J323" s="1"/>
      <c r="N323" s="1"/>
    </row>
    <row r="324">
      <c r="F324" s="49"/>
      <c r="G324" s="1"/>
      <c r="H324" s="1"/>
      <c r="I324" s="203"/>
      <c r="J324" s="1"/>
      <c r="N324" s="1"/>
    </row>
    <row r="325">
      <c r="F325" s="49"/>
      <c r="G325" s="1"/>
      <c r="H325" s="1"/>
      <c r="I325" s="203"/>
      <c r="J325" s="1"/>
      <c r="N325" s="1"/>
    </row>
    <row r="326">
      <c r="F326" s="49"/>
      <c r="G326" s="1"/>
      <c r="H326" s="1"/>
      <c r="I326" s="203"/>
      <c r="J326" s="1"/>
      <c r="N326" s="1"/>
    </row>
    <row r="327">
      <c r="F327" s="49"/>
      <c r="G327" s="1"/>
      <c r="H327" s="1"/>
      <c r="I327" s="203"/>
      <c r="J327" s="1"/>
      <c r="N327" s="1"/>
    </row>
    <row r="328">
      <c r="F328" s="49"/>
      <c r="G328" s="1"/>
      <c r="H328" s="1"/>
      <c r="I328" s="203"/>
      <c r="J328" s="1"/>
      <c r="N328" s="1"/>
    </row>
    <row r="329">
      <c r="F329" s="49"/>
      <c r="G329" s="1"/>
      <c r="H329" s="1"/>
      <c r="I329" s="203"/>
      <c r="J329" s="1"/>
      <c r="N329" s="1"/>
    </row>
    <row r="330">
      <c r="F330" s="49"/>
      <c r="G330" s="1"/>
      <c r="H330" s="1"/>
      <c r="I330" s="203"/>
      <c r="J330" s="1"/>
      <c r="N330" s="1"/>
    </row>
    <row r="331">
      <c r="F331" s="49"/>
      <c r="G331" s="1"/>
      <c r="H331" s="1"/>
      <c r="I331" s="203"/>
      <c r="J331" s="1"/>
      <c r="N331" s="1"/>
    </row>
    <row r="332">
      <c r="F332" s="49"/>
      <c r="G332" s="1"/>
      <c r="H332" s="1"/>
      <c r="I332" s="203"/>
      <c r="J332" s="1"/>
      <c r="N332" s="1"/>
    </row>
    <row r="333">
      <c r="F333" s="49"/>
      <c r="G333" s="1"/>
      <c r="H333" s="1"/>
      <c r="I333" s="203"/>
      <c r="J333" s="1"/>
      <c r="N333" s="1"/>
    </row>
    <row r="334">
      <c r="F334" s="49"/>
      <c r="G334" s="1"/>
      <c r="H334" s="1"/>
      <c r="I334" s="203"/>
      <c r="J334" s="1"/>
      <c r="N334" s="1"/>
    </row>
    <row r="335">
      <c r="F335" s="49"/>
      <c r="G335" s="1"/>
      <c r="H335" s="1"/>
      <c r="I335" s="203"/>
      <c r="J335" s="1"/>
      <c r="N335" s="1"/>
    </row>
    <row r="336">
      <c r="F336" s="49"/>
      <c r="G336" s="1"/>
      <c r="H336" s="1"/>
      <c r="I336" s="203"/>
      <c r="J336" s="1"/>
      <c r="N336" s="1"/>
    </row>
    <row r="337">
      <c r="F337" s="49"/>
      <c r="G337" s="1"/>
      <c r="H337" s="1"/>
      <c r="I337" s="203"/>
      <c r="J337" s="1"/>
      <c r="N337" s="1"/>
    </row>
    <row r="338">
      <c r="F338" s="49"/>
      <c r="G338" s="1"/>
      <c r="H338" s="1"/>
      <c r="I338" s="203"/>
      <c r="J338" s="1"/>
      <c r="N338" s="1"/>
    </row>
    <row r="339">
      <c r="F339" s="49"/>
      <c r="G339" s="1"/>
      <c r="H339" s="1"/>
      <c r="I339" s="203"/>
      <c r="J339" s="1"/>
      <c r="N339" s="1"/>
    </row>
    <row r="340">
      <c r="F340" s="49"/>
      <c r="G340" s="1"/>
      <c r="H340" s="1"/>
      <c r="I340" s="203"/>
      <c r="J340" s="1"/>
      <c r="N340" s="1"/>
    </row>
    <row r="341">
      <c r="F341" s="49"/>
      <c r="G341" s="1"/>
      <c r="H341" s="1"/>
      <c r="I341" s="203"/>
      <c r="J341" s="1"/>
      <c r="N341" s="1"/>
    </row>
    <row r="342">
      <c r="F342" s="49"/>
      <c r="G342" s="1"/>
      <c r="H342" s="1"/>
      <c r="I342" s="203"/>
      <c r="J342" s="1"/>
      <c r="N342" s="1"/>
    </row>
    <row r="343">
      <c r="F343" s="49"/>
      <c r="G343" s="1"/>
      <c r="H343" s="1"/>
      <c r="I343" s="203"/>
      <c r="J343" s="1"/>
      <c r="N343" s="1"/>
    </row>
    <row r="344">
      <c r="F344" s="49"/>
      <c r="G344" s="1"/>
      <c r="H344" s="1"/>
      <c r="I344" s="203"/>
      <c r="J344" s="1"/>
      <c r="N344" s="1"/>
    </row>
    <row r="345">
      <c r="F345" s="49"/>
      <c r="G345" s="1"/>
      <c r="H345" s="1"/>
      <c r="I345" s="203"/>
      <c r="J345" s="1"/>
      <c r="N345" s="1"/>
    </row>
    <row r="346">
      <c r="F346" s="49"/>
      <c r="G346" s="1"/>
      <c r="H346" s="1"/>
      <c r="I346" s="203"/>
      <c r="J346" s="1"/>
      <c r="N346" s="1"/>
    </row>
    <row r="347">
      <c r="F347" s="49"/>
      <c r="G347" s="1"/>
      <c r="H347" s="1"/>
      <c r="I347" s="203"/>
      <c r="J347" s="1"/>
      <c r="N347" s="1"/>
    </row>
    <row r="348">
      <c r="F348" s="49"/>
      <c r="G348" s="1"/>
      <c r="H348" s="1"/>
      <c r="I348" s="203"/>
      <c r="J348" s="1"/>
      <c r="N348" s="1"/>
    </row>
    <row r="349">
      <c r="F349" s="49"/>
      <c r="G349" s="1"/>
      <c r="H349" s="1"/>
      <c r="I349" s="203"/>
      <c r="J349" s="1"/>
      <c r="N349" s="1"/>
    </row>
    <row r="350">
      <c r="F350" s="49"/>
      <c r="G350" s="1"/>
      <c r="H350" s="1"/>
      <c r="I350" s="203"/>
      <c r="J350" s="1"/>
      <c r="N350" s="1"/>
    </row>
    <row r="351">
      <c r="F351" s="49"/>
      <c r="G351" s="1"/>
      <c r="H351" s="1"/>
      <c r="I351" s="203"/>
      <c r="J351" s="1"/>
      <c r="N351" s="1"/>
    </row>
    <row r="352">
      <c r="F352" s="49"/>
      <c r="G352" s="1"/>
      <c r="H352" s="1"/>
      <c r="I352" s="203"/>
      <c r="J352" s="1"/>
      <c r="N352" s="1"/>
    </row>
    <row r="353">
      <c r="F353" s="49"/>
      <c r="G353" s="1"/>
      <c r="H353" s="1"/>
      <c r="I353" s="203"/>
      <c r="J353" s="1"/>
      <c r="N353" s="1"/>
    </row>
    <row r="354">
      <c r="F354" s="49"/>
      <c r="G354" s="1"/>
      <c r="H354" s="1"/>
      <c r="I354" s="203"/>
      <c r="J354" s="1"/>
      <c r="N354" s="1"/>
    </row>
    <row r="355">
      <c r="F355" s="49"/>
      <c r="G355" s="1"/>
      <c r="H355" s="1"/>
      <c r="I355" s="203"/>
      <c r="J355" s="1"/>
      <c r="N355" s="1"/>
    </row>
    <row r="356">
      <c r="F356" s="49"/>
      <c r="G356" s="1"/>
      <c r="H356" s="1"/>
      <c r="I356" s="203"/>
      <c r="J356" s="1"/>
      <c r="N356" s="1"/>
    </row>
    <row r="357">
      <c r="F357" s="49"/>
      <c r="G357" s="1"/>
      <c r="H357" s="1"/>
      <c r="I357" s="203"/>
      <c r="J357" s="1"/>
      <c r="N357" s="1"/>
    </row>
    <row r="358">
      <c r="F358" s="49"/>
      <c r="G358" s="1"/>
      <c r="H358" s="1"/>
      <c r="I358" s="203"/>
      <c r="J358" s="1"/>
      <c r="N358" s="1"/>
    </row>
    <row r="359">
      <c r="F359" s="49"/>
      <c r="G359" s="1"/>
      <c r="H359" s="1"/>
      <c r="I359" s="203"/>
      <c r="J359" s="1"/>
      <c r="N359" s="1"/>
    </row>
    <row r="360">
      <c r="F360" s="49"/>
      <c r="G360" s="1"/>
      <c r="H360" s="1"/>
      <c r="I360" s="203"/>
      <c r="J360" s="1"/>
      <c r="N360" s="1"/>
    </row>
    <row r="361">
      <c r="F361" s="49"/>
      <c r="G361" s="1"/>
      <c r="H361" s="1"/>
      <c r="I361" s="203"/>
      <c r="J361" s="1"/>
      <c r="N361" s="1"/>
    </row>
    <row r="362">
      <c r="F362" s="49"/>
      <c r="G362" s="1"/>
      <c r="H362" s="1"/>
      <c r="I362" s="203"/>
      <c r="J362" s="1"/>
      <c r="N362" s="1"/>
    </row>
    <row r="363">
      <c r="F363" s="49"/>
      <c r="G363" s="1"/>
      <c r="H363" s="1"/>
      <c r="I363" s="203"/>
      <c r="J363" s="1"/>
      <c r="N363" s="1"/>
    </row>
    <row r="364">
      <c r="F364" s="49"/>
      <c r="G364" s="1"/>
      <c r="H364" s="1"/>
      <c r="I364" s="203"/>
      <c r="J364" s="1"/>
      <c r="N364" s="1"/>
    </row>
    <row r="365">
      <c r="F365" s="49"/>
      <c r="G365" s="1"/>
      <c r="H365" s="1"/>
      <c r="I365" s="203"/>
      <c r="J365" s="1"/>
      <c r="N365" s="1"/>
    </row>
    <row r="366">
      <c r="F366" s="49"/>
      <c r="G366" s="1"/>
      <c r="H366" s="1"/>
      <c r="I366" s="203"/>
      <c r="J366" s="1"/>
      <c r="N366" s="1"/>
    </row>
    <row r="367">
      <c r="F367" s="49"/>
      <c r="G367" s="1"/>
      <c r="H367" s="1"/>
      <c r="I367" s="203"/>
      <c r="J367" s="1"/>
      <c r="N367" s="1"/>
    </row>
    <row r="368">
      <c r="F368" s="49"/>
      <c r="G368" s="1"/>
      <c r="H368" s="1"/>
      <c r="I368" s="203"/>
      <c r="J368" s="1"/>
      <c r="N368" s="1"/>
    </row>
    <row r="369">
      <c r="F369" s="49"/>
      <c r="G369" s="1"/>
      <c r="H369" s="1"/>
      <c r="I369" s="203"/>
      <c r="J369" s="1"/>
      <c r="N369" s="1"/>
    </row>
    <row r="370">
      <c r="F370" s="49"/>
      <c r="G370" s="1"/>
      <c r="H370" s="1"/>
      <c r="I370" s="203"/>
      <c r="J370" s="1"/>
      <c r="N370" s="1"/>
    </row>
    <row r="371">
      <c r="F371" s="49"/>
      <c r="G371" s="1"/>
      <c r="H371" s="1"/>
      <c r="I371" s="203"/>
      <c r="J371" s="1"/>
      <c r="N371" s="1"/>
    </row>
    <row r="372">
      <c r="F372" s="49"/>
      <c r="G372" s="1"/>
      <c r="H372" s="1"/>
      <c r="I372" s="203"/>
      <c r="J372" s="1"/>
      <c r="N372" s="1"/>
    </row>
    <row r="373">
      <c r="F373" s="49"/>
      <c r="G373" s="1"/>
      <c r="H373" s="1"/>
      <c r="I373" s="203"/>
      <c r="J373" s="1"/>
      <c r="N373" s="1"/>
    </row>
    <row r="374">
      <c r="F374" s="49"/>
      <c r="G374" s="1"/>
      <c r="H374" s="1"/>
      <c r="I374" s="203"/>
      <c r="J374" s="1"/>
      <c r="N374" s="1"/>
    </row>
    <row r="375">
      <c r="F375" s="49"/>
      <c r="G375" s="1"/>
      <c r="H375" s="1"/>
      <c r="I375" s="203"/>
      <c r="J375" s="1"/>
      <c r="N375" s="1"/>
    </row>
    <row r="376">
      <c r="F376" s="49"/>
      <c r="G376" s="1"/>
      <c r="H376" s="1"/>
      <c r="I376" s="203"/>
      <c r="J376" s="1"/>
      <c r="N376" s="1"/>
    </row>
    <row r="377">
      <c r="F377" s="49"/>
      <c r="G377" s="1"/>
      <c r="H377" s="1"/>
      <c r="I377" s="203"/>
      <c r="J377" s="1"/>
      <c r="N377" s="1"/>
    </row>
    <row r="378">
      <c r="F378" s="49"/>
      <c r="G378" s="1"/>
      <c r="H378" s="1"/>
      <c r="I378" s="203"/>
      <c r="J378" s="1"/>
      <c r="N378" s="1"/>
    </row>
    <row r="379">
      <c r="F379" s="49"/>
      <c r="G379" s="1"/>
      <c r="H379" s="1"/>
      <c r="I379" s="203"/>
      <c r="J379" s="1"/>
      <c r="N379" s="1"/>
    </row>
    <row r="380">
      <c r="F380" s="49"/>
      <c r="G380" s="1"/>
      <c r="H380" s="1"/>
      <c r="I380" s="203"/>
      <c r="J380" s="1"/>
      <c r="N380" s="1"/>
    </row>
    <row r="381">
      <c r="F381" s="49"/>
      <c r="G381" s="1"/>
      <c r="H381" s="1"/>
      <c r="I381" s="203"/>
      <c r="J381" s="1"/>
      <c r="N381" s="1"/>
    </row>
    <row r="382">
      <c r="F382" s="49"/>
      <c r="G382" s="1"/>
      <c r="H382" s="1"/>
      <c r="I382" s="203"/>
      <c r="J382" s="1"/>
      <c r="N382" s="1"/>
    </row>
    <row r="383">
      <c r="F383" s="49"/>
      <c r="G383" s="1"/>
      <c r="H383" s="1"/>
      <c r="I383" s="203"/>
      <c r="J383" s="1"/>
      <c r="N383" s="1"/>
    </row>
    <row r="384">
      <c r="F384" s="49"/>
      <c r="G384" s="1"/>
      <c r="H384" s="1"/>
      <c r="I384" s="203"/>
      <c r="J384" s="1"/>
      <c r="N384" s="1"/>
    </row>
    <row r="385">
      <c r="F385" s="49"/>
      <c r="G385" s="1"/>
      <c r="H385" s="1"/>
      <c r="I385" s="203"/>
      <c r="J385" s="1"/>
      <c r="N385" s="1"/>
    </row>
    <row r="386">
      <c r="F386" s="49"/>
      <c r="G386" s="1"/>
      <c r="H386" s="1"/>
      <c r="I386" s="203"/>
      <c r="J386" s="1"/>
      <c r="N386" s="1"/>
    </row>
    <row r="387">
      <c r="F387" s="49"/>
      <c r="G387" s="1"/>
      <c r="H387" s="1"/>
      <c r="I387" s="203"/>
      <c r="J387" s="1"/>
      <c r="N387" s="1"/>
    </row>
    <row r="388">
      <c r="F388" s="49"/>
      <c r="G388" s="1"/>
      <c r="H388" s="1"/>
      <c r="I388" s="203"/>
      <c r="J388" s="1"/>
      <c r="N388" s="1"/>
    </row>
    <row r="389">
      <c r="F389" s="49"/>
      <c r="G389" s="1"/>
      <c r="H389" s="1"/>
      <c r="I389" s="203"/>
      <c r="J389" s="1"/>
      <c r="N389" s="1"/>
    </row>
    <row r="390">
      <c r="F390" s="49"/>
      <c r="G390" s="1"/>
      <c r="H390" s="1"/>
      <c r="I390" s="203"/>
      <c r="J390" s="1"/>
      <c r="N390" s="1"/>
    </row>
    <row r="391">
      <c r="F391" s="49"/>
      <c r="G391" s="1"/>
      <c r="H391" s="1"/>
      <c r="I391" s="203"/>
      <c r="J391" s="1"/>
      <c r="N391" s="1"/>
    </row>
    <row r="392">
      <c r="F392" s="49"/>
      <c r="G392" s="1"/>
      <c r="H392" s="1"/>
      <c r="I392" s="203"/>
      <c r="J392" s="1"/>
      <c r="N392" s="1"/>
    </row>
    <row r="393">
      <c r="F393" s="49"/>
      <c r="G393" s="1"/>
      <c r="H393" s="1"/>
      <c r="I393" s="203"/>
      <c r="J393" s="1"/>
      <c r="N393" s="1"/>
    </row>
    <row r="394">
      <c r="F394" s="49"/>
      <c r="G394" s="1"/>
      <c r="H394" s="1"/>
      <c r="I394" s="203"/>
      <c r="J394" s="1"/>
      <c r="N394" s="1"/>
    </row>
    <row r="395">
      <c r="F395" s="49"/>
      <c r="G395" s="1"/>
      <c r="H395" s="1"/>
      <c r="I395" s="203"/>
      <c r="J395" s="1"/>
      <c r="N395" s="1"/>
    </row>
    <row r="396">
      <c r="F396" s="49"/>
      <c r="G396" s="1"/>
      <c r="H396" s="1"/>
      <c r="I396" s="203"/>
      <c r="J396" s="1"/>
      <c r="N396" s="1"/>
    </row>
    <row r="397">
      <c r="F397" s="49"/>
      <c r="G397" s="1"/>
      <c r="H397" s="1"/>
      <c r="I397" s="203"/>
      <c r="J397" s="1"/>
      <c r="N397" s="1"/>
    </row>
    <row r="398">
      <c r="F398" s="49"/>
      <c r="G398" s="1"/>
      <c r="H398" s="1"/>
      <c r="I398" s="203"/>
      <c r="J398" s="1"/>
      <c r="N398" s="1"/>
    </row>
    <row r="399">
      <c r="F399" s="49"/>
      <c r="G399" s="1"/>
      <c r="H399" s="1"/>
      <c r="I399" s="203"/>
      <c r="J399" s="1"/>
      <c r="N399" s="1"/>
    </row>
    <row r="400">
      <c r="F400" s="49"/>
      <c r="G400" s="1"/>
      <c r="H400" s="1"/>
      <c r="I400" s="203"/>
      <c r="J400" s="1"/>
      <c r="N400" s="1"/>
    </row>
    <row r="401">
      <c r="F401" s="49"/>
      <c r="G401" s="1"/>
      <c r="H401" s="1"/>
      <c r="I401" s="203"/>
      <c r="J401" s="1"/>
      <c r="N401" s="1"/>
    </row>
    <row r="402">
      <c r="F402" s="49"/>
      <c r="G402" s="1"/>
      <c r="H402" s="1"/>
      <c r="I402" s="203"/>
      <c r="J402" s="1"/>
      <c r="N402" s="1"/>
    </row>
    <row r="403">
      <c r="F403" s="49"/>
      <c r="G403" s="1"/>
      <c r="H403" s="1"/>
      <c r="I403" s="203"/>
      <c r="J403" s="1"/>
      <c r="N403" s="1"/>
    </row>
    <row r="404">
      <c r="F404" s="49"/>
      <c r="G404" s="1"/>
      <c r="H404" s="1"/>
      <c r="I404" s="203"/>
      <c r="J404" s="1"/>
      <c r="N404" s="1"/>
    </row>
    <row r="405">
      <c r="F405" s="49"/>
      <c r="G405" s="1"/>
      <c r="H405" s="1"/>
      <c r="I405" s="203"/>
      <c r="J405" s="1"/>
      <c r="N405" s="1"/>
    </row>
    <row r="406">
      <c r="F406" s="49"/>
      <c r="G406" s="1"/>
      <c r="H406" s="1"/>
      <c r="I406" s="203"/>
      <c r="J406" s="1"/>
      <c r="N406" s="1"/>
    </row>
    <row r="407">
      <c r="F407" s="49"/>
      <c r="G407" s="1"/>
      <c r="H407" s="1"/>
      <c r="I407" s="203"/>
      <c r="J407" s="1"/>
      <c r="N407" s="1"/>
    </row>
    <row r="408">
      <c r="F408" s="49"/>
      <c r="G408" s="1"/>
      <c r="H408" s="1"/>
      <c r="I408" s="203"/>
      <c r="J408" s="1"/>
      <c r="N408" s="1"/>
    </row>
    <row r="409">
      <c r="F409" s="49"/>
      <c r="G409" s="1"/>
      <c r="H409" s="1"/>
      <c r="I409" s="203"/>
      <c r="J409" s="1"/>
      <c r="N409" s="1"/>
    </row>
    <row r="410">
      <c r="F410" s="49"/>
      <c r="G410" s="1"/>
      <c r="H410" s="1"/>
      <c r="I410" s="203"/>
      <c r="J410" s="1"/>
      <c r="N410" s="1"/>
    </row>
    <row r="411">
      <c r="F411" s="49"/>
      <c r="G411" s="1"/>
      <c r="H411" s="1"/>
      <c r="I411" s="203"/>
      <c r="J411" s="1"/>
      <c r="N411" s="1"/>
    </row>
    <row r="412">
      <c r="F412" s="49"/>
      <c r="G412" s="1"/>
      <c r="H412" s="1"/>
      <c r="I412" s="203"/>
      <c r="J412" s="1"/>
      <c r="N412" s="1"/>
    </row>
    <row r="413">
      <c r="F413" s="49"/>
      <c r="G413" s="1"/>
      <c r="H413" s="1"/>
      <c r="I413" s="203"/>
      <c r="J413" s="1"/>
      <c r="N413" s="1"/>
    </row>
    <row r="414">
      <c r="F414" s="49"/>
      <c r="G414" s="1"/>
      <c r="H414" s="1"/>
      <c r="I414" s="203"/>
      <c r="J414" s="1"/>
      <c r="N414" s="1"/>
    </row>
    <row r="415">
      <c r="F415" s="49"/>
      <c r="G415" s="1"/>
      <c r="H415" s="1"/>
      <c r="I415" s="203"/>
      <c r="J415" s="1"/>
      <c r="N415" s="1"/>
    </row>
    <row r="416">
      <c r="F416" s="49"/>
      <c r="G416" s="1"/>
      <c r="H416" s="1"/>
      <c r="I416" s="203"/>
      <c r="J416" s="1"/>
      <c r="N416" s="1"/>
    </row>
    <row r="417">
      <c r="F417" s="49"/>
      <c r="G417" s="1"/>
      <c r="H417" s="1"/>
      <c r="I417" s="203"/>
      <c r="J417" s="1"/>
      <c r="N417" s="1"/>
    </row>
    <row r="418">
      <c r="F418" s="49"/>
      <c r="G418" s="1"/>
      <c r="H418" s="1"/>
      <c r="I418" s="203"/>
      <c r="J418" s="1"/>
      <c r="N418" s="1"/>
    </row>
    <row r="419">
      <c r="F419" s="49"/>
      <c r="G419" s="1"/>
      <c r="H419" s="1"/>
      <c r="I419" s="203"/>
      <c r="J419" s="1"/>
      <c r="N419" s="1"/>
    </row>
    <row r="420">
      <c r="F420" s="49"/>
      <c r="G420" s="1"/>
      <c r="H420" s="1"/>
      <c r="I420" s="203"/>
      <c r="J420" s="1"/>
      <c r="N420" s="1"/>
    </row>
    <row r="421">
      <c r="F421" s="49"/>
      <c r="G421" s="1"/>
      <c r="H421" s="1"/>
      <c r="I421" s="203"/>
      <c r="J421" s="1"/>
      <c r="N421" s="1"/>
    </row>
    <row r="422">
      <c r="F422" s="49"/>
      <c r="G422" s="1"/>
      <c r="H422" s="1"/>
      <c r="I422" s="203"/>
      <c r="J422" s="1"/>
      <c r="N422" s="1"/>
    </row>
    <row r="423">
      <c r="F423" s="49"/>
      <c r="G423" s="1"/>
      <c r="H423" s="1"/>
      <c r="I423" s="203"/>
      <c r="J423" s="1"/>
      <c r="N423" s="1"/>
    </row>
    <row r="424">
      <c r="F424" s="49"/>
      <c r="G424" s="1"/>
      <c r="H424" s="1"/>
      <c r="I424" s="203"/>
      <c r="J424" s="1"/>
      <c r="N424" s="1"/>
    </row>
    <row r="425">
      <c r="F425" s="49"/>
      <c r="G425" s="1"/>
      <c r="H425" s="1"/>
      <c r="I425" s="203"/>
      <c r="J425" s="1"/>
      <c r="N425" s="1"/>
    </row>
    <row r="426">
      <c r="F426" s="49"/>
      <c r="G426" s="1"/>
      <c r="H426" s="1"/>
      <c r="I426" s="203"/>
      <c r="J426" s="1"/>
      <c r="N426" s="1"/>
    </row>
    <row r="427">
      <c r="F427" s="49"/>
      <c r="G427" s="1"/>
      <c r="H427" s="1"/>
      <c r="I427" s="203"/>
      <c r="J427" s="1"/>
      <c r="N427" s="1"/>
    </row>
    <row r="428">
      <c r="F428" s="49"/>
      <c r="G428" s="1"/>
      <c r="H428" s="1"/>
      <c r="I428" s="203"/>
      <c r="J428" s="1"/>
      <c r="N428" s="1"/>
    </row>
    <row r="429">
      <c r="F429" s="49"/>
      <c r="G429" s="1"/>
      <c r="H429" s="1"/>
      <c r="I429" s="203"/>
      <c r="J429" s="1"/>
      <c r="N429" s="1"/>
    </row>
    <row r="430">
      <c r="F430" s="49"/>
      <c r="G430" s="1"/>
      <c r="H430" s="1"/>
      <c r="I430" s="203"/>
      <c r="J430" s="1"/>
      <c r="N430" s="1"/>
    </row>
    <row r="431">
      <c r="F431" s="49"/>
      <c r="G431" s="1"/>
      <c r="H431" s="1"/>
      <c r="I431" s="203"/>
      <c r="J431" s="1"/>
      <c r="N431" s="1"/>
    </row>
    <row r="432">
      <c r="F432" s="49"/>
      <c r="G432" s="1"/>
      <c r="H432" s="1"/>
      <c r="I432" s="203"/>
      <c r="J432" s="1"/>
      <c r="N432" s="1"/>
    </row>
    <row r="433">
      <c r="F433" s="49"/>
      <c r="G433" s="1"/>
      <c r="H433" s="1"/>
      <c r="I433" s="203"/>
      <c r="J433" s="1"/>
      <c r="N433" s="1"/>
    </row>
    <row r="434">
      <c r="F434" s="49"/>
      <c r="G434" s="1"/>
      <c r="H434" s="1"/>
      <c r="I434" s="203"/>
      <c r="J434" s="1"/>
      <c r="N434" s="1"/>
    </row>
    <row r="435">
      <c r="F435" s="49"/>
      <c r="G435" s="1"/>
      <c r="H435" s="1"/>
      <c r="I435" s="203"/>
      <c r="J435" s="1"/>
      <c r="N435" s="1"/>
    </row>
    <row r="436">
      <c r="F436" s="49"/>
      <c r="G436" s="1"/>
      <c r="H436" s="1"/>
      <c r="I436" s="203"/>
      <c r="J436" s="1"/>
      <c r="N436" s="1"/>
    </row>
    <row r="437">
      <c r="F437" s="49"/>
      <c r="G437" s="1"/>
      <c r="H437" s="1"/>
      <c r="I437" s="203"/>
      <c r="J437" s="1"/>
      <c r="N437" s="1"/>
    </row>
    <row r="438">
      <c r="F438" s="49"/>
      <c r="G438" s="1"/>
      <c r="H438" s="1"/>
      <c r="I438" s="203"/>
      <c r="J438" s="1"/>
      <c r="N438" s="1"/>
    </row>
    <row r="439">
      <c r="F439" s="49"/>
      <c r="G439" s="1"/>
      <c r="H439" s="1"/>
      <c r="I439" s="203"/>
      <c r="J439" s="1"/>
      <c r="N439" s="1"/>
    </row>
    <row r="440">
      <c r="F440" s="49"/>
      <c r="G440" s="1"/>
      <c r="H440" s="1"/>
      <c r="I440" s="203"/>
      <c r="J440" s="1"/>
      <c r="N440" s="1"/>
    </row>
    <row r="441">
      <c r="F441" s="49"/>
      <c r="G441" s="1"/>
      <c r="H441" s="1"/>
      <c r="I441" s="203"/>
      <c r="J441" s="1"/>
      <c r="N441" s="1"/>
    </row>
    <row r="442">
      <c r="F442" s="49"/>
      <c r="G442" s="1"/>
      <c r="H442" s="1"/>
      <c r="I442" s="203"/>
      <c r="J442" s="1"/>
      <c r="N442" s="1"/>
    </row>
    <row r="443">
      <c r="F443" s="49"/>
      <c r="G443" s="1"/>
      <c r="H443" s="1"/>
      <c r="I443" s="203"/>
      <c r="J443" s="1"/>
      <c r="N443" s="1"/>
    </row>
    <row r="444">
      <c r="F444" s="49"/>
      <c r="G444" s="1"/>
      <c r="H444" s="1"/>
      <c r="I444" s="203"/>
      <c r="J444" s="1"/>
      <c r="N444" s="1"/>
    </row>
    <row r="445">
      <c r="F445" s="49"/>
      <c r="G445" s="1"/>
      <c r="H445" s="1"/>
      <c r="I445" s="203"/>
      <c r="J445" s="1"/>
      <c r="N445" s="1"/>
    </row>
    <row r="446">
      <c r="F446" s="49"/>
      <c r="G446" s="1"/>
      <c r="H446" s="1"/>
      <c r="I446" s="203"/>
      <c r="J446" s="1"/>
      <c r="N446" s="1"/>
    </row>
    <row r="447">
      <c r="F447" s="49"/>
      <c r="G447" s="1"/>
      <c r="H447" s="1"/>
      <c r="I447" s="203"/>
      <c r="J447" s="1"/>
      <c r="N447" s="1"/>
    </row>
    <row r="448">
      <c r="F448" s="49"/>
      <c r="G448" s="1"/>
      <c r="H448" s="1"/>
      <c r="I448" s="203"/>
      <c r="J448" s="1"/>
      <c r="N448" s="1"/>
    </row>
    <row r="449">
      <c r="F449" s="49"/>
      <c r="G449" s="1"/>
      <c r="H449" s="1"/>
      <c r="I449" s="203"/>
      <c r="J449" s="1"/>
      <c r="N449" s="1"/>
    </row>
    <row r="450">
      <c r="F450" s="49"/>
      <c r="G450" s="1"/>
      <c r="H450" s="1"/>
      <c r="I450" s="203"/>
      <c r="J450" s="1"/>
      <c r="N450" s="1"/>
    </row>
    <row r="451">
      <c r="F451" s="49"/>
      <c r="G451" s="1"/>
      <c r="H451" s="1"/>
      <c r="I451" s="203"/>
      <c r="J451" s="1"/>
      <c r="N451" s="1"/>
    </row>
    <row r="452">
      <c r="F452" s="49"/>
      <c r="G452" s="1"/>
      <c r="H452" s="1"/>
      <c r="I452" s="203"/>
      <c r="J452" s="1"/>
      <c r="N452" s="1"/>
    </row>
    <row r="453">
      <c r="F453" s="49"/>
      <c r="G453" s="1"/>
      <c r="H453" s="1"/>
      <c r="I453" s="203"/>
      <c r="J453" s="1"/>
      <c r="N453" s="1"/>
    </row>
    <row r="454">
      <c r="F454" s="49"/>
      <c r="G454" s="1"/>
      <c r="H454" s="1"/>
      <c r="I454" s="203"/>
      <c r="J454" s="1"/>
      <c r="N454" s="1"/>
    </row>
    <row r="455">
      <c r="F455" s="49"/>
      <c r="G455" s="1"/>
      <c r="H455" s="1"/>
      <c r="I455" s="203"/>
      <c r="J455" s="1"/>
      <c r="N455" s="1"/>
    </row>
    <row r="456">
      <c r="F456" s="49"/>
      <c r="G456" s="1"/>
      <c r="H456" s="1"/>
      <c r="I456" s="203"/>
      <c r="J456" s="1"/>
      <c r="N456" s="1"/>
    </row>
    <row r="457">
      <c r="F457" s="49"/>
      <c r="G457" s="1"/>
      <c r="H457" s="1"/>
      <c r="I457" s="203"/>
      <c r="J457" s="1"/>
      <c r="N457" s="1"/>
    </row>
    <row r="458">
      <c r="F458" s="49"/>
      <c r="G458" s="1"/>
      <c r="H458" s="1"/>
      <c r="I458" s="203"/>
      <c r="J458" s="1"/>
      <c r="N458" s="1"/>
    </row>
    <row r="459">
      <c r="F459" s="49"/>
      <c r="G459" s="1"/>
      <c r="H459" s="1"/>
      <c r="I459" s="203"/>
      <c r="J459" s="1"/>
      <c r="N459" s="1"/>
    </row>
    <row r="460">
      <c r="F460" s="49"/>
      <c r="G460" s="1"/>
      <c r="H460" s="1"/>
      <c r="I460" s="203"/>
      <c r="J460" s="1"/>
      <c r="N460" s="1"/>
    </row>
    <row r="461">
      <c r="F461" s="49"/>
      <c r="G461" s="1"/>
      <c r="H461" s="1"/>
      <c r="I461" s="203"/>
      <c r="J461" s="1"/>
      <c r="N461" s="1"/>
    </row>
    <row r="462">
      <c r="F462" s="49"/>
      <c r="G462" s="1"/>
      <c r="H462" s="1"/>
      <c r="I462" s="203"/>
      <c r="J462" s="1"/>
      <c r="N462" s="1"/>
    </row>
    <row r="463">
      <c r="F463" s="49"/>
      <c r="G463" s="1"/>
      <c r="H463" s="1"/>
      <c r="I463" s="203"/>
      <c r="J463" s="1"/>
      <c r="N463" s="1"/>
    </row>
    <row r="464">
      <c r="F464" s="49"/>
      <c r="G464" s="1"/>
      <c r="H464" s="1"/>
      <c r="I464" s="203"/>
      <c r="J464" s="1"/>
      <c r="N464" s="1"/>
    </row>
    <row r="465">
      <c r="F465" s="49"/>
      <c r="G465" s="1"/>
      <c r="H465" s="1"/>
      <c r="I465" s="203"/>
      <c r="J465" s="1"/>
      <c r="N465" s="1"/>
    </row>
    <row r="466">
      <c r="F466" s="49"/>
      <c r="G466" s="1"/>
      <c r="H466" s="1"/>
      <c r="I466" s="203"/>
      <c r="J466" s="1"/>
      <c r="N466" s="1"/>
    </row>
    <row r="467">
      <c r="F467" s="49"/>
      <c r="G467" s="1"/>
      <c r="H467" s="1"/>
      <c r="I467" s="203"/>
      <c r="J467" s="1"/>
      <c r="N467" s="1"/>
    </row>
    <row r="468">
      <c r="F468" s="49"/>
      <c r="G468" s="1"/>
      <c r="H468" s="1"/>
      <c r="I468" s="203"/>
      <c r="J468" s="1"/>
      <c r="N468" s="1"/>
    </row>
    <row r="469">
      <c r="F469" s="49"/>
      <c r="G469" s="1"/>
      <c r="H469" s="1"/>
      <c r="I469" s="203"/>
      <c r="J469" s="1"/>
      <c r="N469" s="1"/>
    </row>
    <row r="470">
      <c r="F470" s="49"/>
      <c r="G470" s="1"/>
      <c r="H470" s="1"/>
      <c r="I470" s="203"/>
      <c r="J470" s="1"/>
      <c r="N470" s="1"/>
    </row>
    <row r="471">
      <c r="F471" s="49"/>
      <c r="G471" s="1"/>
      <c r="H471" s="1"/>
      <c r="I471" s="203"/>
      <c r="J471" s="1"/>
      <c r="N471" s="1"/>
    </row>
    <row r="472">
      <c r="F472" s="49"/>
      <c r="G472" s="1"/>
      <c r="H472" s="1"/>
      <c r="I472" s="203"/>
      <c r="J472" s="1"/>
      <c r="N472" s="1"/>
    </row>
    <row r="473">
      <c r="F473" s="49"/>
      <c r="G473" s="1"/>
      <c r="H473" s="1"/>
      <c r="I473" s="203"/>
      <c r="J473" s="1"/>
      <c r="N473" s="1"/>
    </row>
    <row r="474">
      <c r="F474" s="49"/>
      <c r="G474" s="1"/>
      <c r="H474" s="1"/>
      <c r="I474" s="203"/>
      <c r="J474" s="1"/>
      <c r="N474" s="1"/>
    </row>
    <row r="475">
      <c r="F475" s="49"/>
      <c r="G475" s="1"/>
      <c r="H475" s="1"/>
      <c r="I475" s="203"/>
      <c r="J475" s="1"/>
      <c r="N475" s="1"/>
    </row>
    <row r="476">
      <c r="F476" s="49"/>
      <c r="G476" s="1"/>
      <c r="H476" s="1"/>
      <c r="I476" s="203"/>
      <c r="J476" s="1"/>
      <c r="N476" s="1"/>
    </row>
    <row r="477">
      <c r="F477" s="49"/>
      <c r="G477" s="1"/>
      <c r="H477" s="1"/>
      <c r="I477" s="203"/>
      <c r="J477" s="1"/>
      <c r="N477" s="1"/>
    </row>
    <row r="478">
      <c r="F478" s="49"/>
      <c r="G478" s="1"/>
      <c r="H478" s="1"/>
      <c r="I478" s="203"/>
      <c r="J478" s="1"/>
      <c r="N478" s="1"/>
    </row>
    <row r="479">
      <c r="F479" s="49"/>
      <c r="G479" s="1"/>
      <c r="H479" s="1"/>
      <c r="I479" s="203"/>
      <c r="J479" s="1"/>
      <c r="N479" s="1"/>
    </row>
    <row r="480">
      <c r="F480" s="49"/>
      <c r="G480" s="1"/>
      <c r="H480" s="1"/>
      <c r="I480" s="203"/>
      <c r="J480" s="1"/>
      <c r="N480" s="1"/>
    </row>
    <row r="481">
      <c r="F481" s="49"/>
      <c r="G481" s="1"/>
      <c r="H481" s="1"/>
      <c r="I481" s="203"/>
      <c r="J481" s="1"/>
      <c r="N481" s="1"/>
    </row>
    <row r="482">
      <c r="F482" s="49"/>
      <c r="G482" s="1"/>
      <c r="H482" s="1"/>
      <c r="I482" s="203"/>
      <c r="J482" s="1"/>
      <c r="N482" s="1"/>
    </row>
    <row r="483">
      <c r="F483" s="49"/>
      <c r="G483" s="1"/>
      <c r="H483" s="1"/>
      <c r="I483" s="203"/>
      <c r="J483" s="1"/>
      <c r="N483" s="1"/>
    </row>
    <row r="484">
      <c r="F484" s="49"/>
      <c r="G484" s="1"/>
      <c r="H484" s="1"/>
      <c r="I484" s="203"/>
      <c r="J484" s="1"/>
      <c r="N484" s="1"/>
    </row>
    <row r="485">
      <c r="F485" s="49"/>
      <c r="G485" s="1"/>
      <c r="H485" s="1"/>
      <c r="I485" s="203"/>
      <c r="J485" s="1"/>
      <c r="N485" s="1"/>
    </row>
    <row r="486">
      <c r="F486" s="49"/>
      <c r="G486" s="1"/>
      <c r="H486" s="1"/>
      <c r="I486" s="203"/>
      <c r="J486" s="1"/>
      <c r="N486" s="1"/>
    </row>
    <row r="487">
      <c r="F487" s="49"/>
      <c r="G487" s="1"/>
      <c r="H487" s="1"/>
      <c r="I487" s="203"/>
      <c r="J487" s="1"/>
      <c r="N487" s="1"/>
    </row>
    <row r="488">
      <c r="F488" s="49"/>
      <c r="G488" s="1"/>
      <c r="H488" s="1"/>
      <c r="I488" s="203"/>
      <c r="J488" s="1"/>
      <c r="N488" s="1"/>
    </row>
    <row r="489">
      <c r="F489" s="49"/>
      <c r="G489" s="1"/>
      <c r="H489" s="1"/>
      <c r="I489" s="203"/>
      <c r="J489" s="1"/>
      <c r="N489" s="1"/>
    </row>
    <row r="490">
      <c r="F490" s="49"/>
      <c r="G490" s="1"/>
      <c r="H490" s="1"/>
      <c r="I490" s="203"/>
      <c r="J490" s="1"/>
      <c r="N490" s="1"/>
    </row>
    <row r="491">
      <c r="F491" s="49"/>
      <c r="G491" s="1"/>
      <c r="H491" s="1"/>
      <c r="I491" s="203"/>
      <c r="J491" s="1"/>
      <c r="N491" s="1"/>
    </row>
    <row r="492">
      <c r="F492" s="49"/>
      <c r="G492" s="1"/>
      <c r="H492" s="1"/>
      <c r="I492" s="203"/>
      <c r="J492" s="1"/>
      <c r="N492" s="1"/>
    </row>
    <row r="493">
      <c r="F493" s="49"/>
      <c r="G493" s="1"/>
      <c r="H493" s="1"/>
      <c r="I493" s="203"/>
      <c r="J493" s="1"/>
      <c r="N493" s="1"/>
    </row>
    <row r="494">
      <c r="F494" s="49"/>
      <c r="G494" s="1"/>
      <c r="H494" s="1"/>
      <c r="I494" s="203"/>
      <c r="J494" s="1"/>
      <c r="N494" s="1"/>
    </row>
    <row r="495">
      <c r="F495" s="49"/>
      <c r="G495" s="1"/>
      <c r="H495" s="1"/>
      <c r="I495" s="203"/>
      <c r="J495" s="1"/>
      <c r="N495" s="1"/>
    </row>
    <row r="496">
      <c r="F496" s="49"/>
      <c r="G496" s="1"/>
      <c r="H496" s="1"/>
      <c r="I496" s="203"/>
      <c r="J496" s="1"/>
      <c r="N496" s="1"/>
    </row>
    <row r="497">
      <c r="F497" s="49"/>
      <c r="G497" s="1"/>
      <c r="H497" s="1"/>
      <c r="I497" s="203"/>
      <c r="J497" s="1"/>
      <c r="N497" s="1"/>
    </row>
    <row r="498">
      <c r="F498" s="49"/>
      <c r="G498" s="1"/>
      <c r="H498" s="1"/>
      <c r="I498" s="203"/>
      <c r="J498" s="1"/>
      <c r="N498" s="1"/>
    </row>
    <row r="499">
      <c r="F499" s="49"/>
      <c r="G499" s="1"/>
      <c r="H499" s="1"/>
      <c r="I499" s="203"/>
      <c r="J499" s="1"/>
      <c r="N499" s="1"/>
    </row>
    <row r="500">
      <c r="F500" s="49"/>
      <c r="G500" s="1"/>
      <c r="H500" s="1"/>
      <c r="I500" s="203"/>
      <c r="J500" s="1"/>
      <c r="N500" s="1"/>
    </row>
    <row r="501">
      <c r="F501" s="49"/>
      <c r="G501" s="1"/>
      <c r="H501" s="1"/>
      <c r="I501" s="203"/>
      <c r="J501" s="1"/>
      <c r="N501" s="1"/>
    </row>
    <row r="502">
      <c r="F502" s="49"/>
      <c r="G502" s="1"/>
      <c r="H502" s="1"/>
      <c r="I502" s="203"/>
      <c r="J502" s="1"/>
      <c r="N502" s="1"/>
    </row>
    <row r="503">
      <c r="F503" s="49"/>
      <c r="G503" s="1"/>
      <c r="H503" s="1"/>
      <c r="I503" s="203"/>
      <c r="J503" s="1"/>
      <c r="N503" s="1"/>
    </row>
    <row r="504">
      <c r="F504" s="49"/>
      <c r="G504" s="1"/>
      <c r="H504" s="1"/>
      <c r="I504" s="203"/>
      <c r="J504" s="1"/>
      <c r="N504" s="1"/>
    </row>
    <row r="505">
      <c r="F505" s="49"/>
      <c r="G505" s="1"/>
      <c r="H505" s="1"/>
      <c r="I505" s="203"/>
      <c r="J505" s="1"/>
      <c r="N505" s="1"/>
    </row>
    <row r="506">
      <c r="F506" s="49"/>
      <c r="G506" s="1"/>
      <c r="H506" s="1"/>
      <c r="I506" s="203"/>
      <c r="J506" s="1"/>
      <c r="N506" s="1"/>
    </row>
    <row r="507">
      <c r="F507" s="49"/>
      <c r="G507" s="1"/>
      <c r="H507" s="1"/>
      <c r="I507" s="203"/>
      <c r="J507" s="1"/>
      <c r="N507" s="1"/>
    </row>
    <row r="508">
      <c r="F508" s="49"/>
      <c r="G508" s="1"/>
      <c r="H508" s="1"/>
      <c r="I508" s="203"/>
      <c r="J508" s="1"/>
      <c r="N508" s="1"/>
    </row>
    <row r="509">
      <c r="F509" s="49"/>
      <c r="G509" s="1"/>
      <c r="H509" s="1"/>
      <c r="I509" s="203"/>
      <c r="J509" s="1"/>
      <c r="N509" s="1"/>
    </row>
    <row r="510">
      <c r="F510" s="49"/>
      <c r="G510" s="1"/>
      <c r="H510" s="1"/>
      <c r="I510" s="203"/>
      <c r="J510" s="1"/>
      <c r="N510" s="1"/>
    </row>
    <row r="511">
      <c r="F511" s="49"/>
      <c r="G511" s="1"/>
      <c r="H511" s="1"/>
      <c r="I511" s="203"/>
      <c r="J511" s="1"/>
      <c r="N511" s="1"/>
    </row>
    <row r="512">
      <c r="F512" s="49"/>
      <c r="G512" s="1"/>
      <c r="H512" s="1"/>
      <c r="I512" s="203"/>
      <c r="J512" s="1"/>
      <c r="N512" s="1"/>
    </row>
    <row r="513">
      <c r="F513" s="49"/>
      <c r="G513" s="1"/>
      <c r="H513" s="1"/>
      <c r="I513" s="203"/>
      <c r="J513" s="1"/>
      <c r="N513" s="1"/>
    </row>
    <row r="514">
      <c r="F514" s="49"/>
      <c r="G514" s="1"/>
      <c r="H514" s="1"/>
      <c r="I514" s="203"/>
      <c r="J514" s="1"/>
      <c r="N514" s="1"/>
    </row>
    <row r="515">
      <c r="F515" s="49"/>
      <c r="G515" s="1"/>
      <c r="H515" s="1"/>
      <c r="I515" s="203"/>
      <c r="J515" s="1"/>
      <c r="N515" s="1"/>
    </row>
    <row r="516">
      <c r="F516" s="49"/>
      <c r="G516" s="1"/>
      <c r="H516" s="1"/>
      <c r="I516" s="203"/>
      <c r="J516" s="1"/>
      <c r="N516" s="1"/>
    </row>
    <row r="517">
      <c r="F517" s="49"/>
      <c r="G517" s="1"/>
      <c r="H517" s="1"/>
      <c r="I517" s="203"/>
      <c r="J517" s="1"/>
      <c r="N517" s="1"/>
    </row>
    <row r="518">
      <c r="F518" s="49"/>
      <c r="G518" s="1"/>
      <c r="H518" s="1"/>
      <c r="I518" s="203"/>
      <c r="J518" s="1"/>
      <c r="N518" s="1"/>
    </row>
    <row r="519">
      <c r="F519" s="49"/>
      <c r="G519" s="1"/>
      <c r="H519" s="1"/>
      <c r="I519" s="203"/>
      <c r="J519" s="1"/>
      <c r="N519" s="1"/>
    </row>
    <row r="520">
      <c r="F520" s="49"/>
      <c r="G520" s="1"/>
      <c r="H520" s="1"/>
      <c r="I520" s="203"/>
      <c r="J520" s="1"/>
      <c r="N520" s="1"/>
    </row>
    <row r="521">
      <c r="F521" s="49"/>
      <c r="G521" s="1"/>
      <c r="H521" s="1"/>
      <c r="I521" s="203"/>
      <c r="J521" s="1"/>
      <c r="N521" s="1"/>
    </row>
    <row r="522">
      <c r="F522" s="49"/>
      <c r="G522" s="1"/>
      <c r="H522" s="1"/>
      <c r="I522" s="203"/>
      <c r="J522" s="1"/>
      <c r="N522" s="1"/>
    </row>
    <row r="523">
      <c r="F523" s="49"/>
      <c r="G523" s="1"/>
      <c r="H523" s="1"/>
      <c r="I523" s="203"/>
      <c r="J523" s="1"/>
      <c r="N523" s="1"/>
    </row>
    <row r="524">
      <c r="F524" s="49"/>
      <c r="G524" s="1"/>
      <c r="H524" s="1"/>
      <c r="I524" s="203"/>
      <c r="J524" s="1"/>
      <c r="N524" s="1"/>
    </row>
    <row r="525">
      <c r="F525" s="49"/>
      <c r="G525" s="1"/>
      <c r="H525" s="1"/>
      <c r="I525" s="203"/>
      <c r="J525" s="1"/>
      <c r="N525" s="1"/>
    </row>
    <row r="526">
      <c r="F526" s="49"/>
      <c r="G526" s="1"/>
      <c r="H526" s="1"/>
      <c r="I526" s="203"/>
      <c r="J526" s="1"/>
      <c r="N526" s="1"/>
    </row>
    <row r="527">
      <c r="F527" s="49"/>
      <c r="G527" s="1"/>
      <c r="H527" s="1"/>
      <c r="I527" s="203"/>
      <c r="J527" s="1"/>
      <c r="N527" s="1"/>
    </row>
    <row r="528">
      <c r="F528" s="49"/>
      <c r="G528" s="1"/>
      <c r="H528" s="1"/>
      <c r="I528" s="203"/>
      <c r="J528" s="1"/>
      <c r="N528" s="1"/>
    </row>
    <row r="529">
      <c r="F529" s="49"/>
      <c r="G529" s="1"/>
      <c r="H529" s="1"/>
      <c r="I529" s="203"/>
      <c r="J529" s="1"/>
      <c r="N529" s="1"/>
    </row>
    <row r="530">
      <c r="F530" s="49"/>
      <c r="G530" s="1"/>
      <c r="H530" s="1"/>
      <c r="I530" s="203"/>
      <c r="J530" s="1"/>
      <c r="N530" s="1"/>
    </row>
    <row r="531">
      <c r="F531" s="49"/>
      <c r="G531" s="1"/>
      <c r="H531" s="1"/>
      <c r="I531" s="203"/>
      <c r="J531" s="1"/>
      <c r="N531" s="1"/>
    </row>
    <row r="532">
      <c r="F532" s="49"/>
      <c r="G532" s="1"/>
      <c r="H532" s="1"/>
      <c r="I532" s="203"/>
      <c r="J532" s="1"/>
      <c r="N532" s="1"/>
    </row>
    <row r="533">
      <c r="F533" s="49"/>
      <c r="G533" s="1"/>
      <c r="H533" s="1"/>
      <c r="I533" s="203"/>
      <c r="J533" s="1"/>
      <c r="N533" s="1"/>
    </row>
    <row r="534">
      <c r="F534" s="49"/>
      <c r="G534" s="1"/>
      <c r="H534" s="1"/>
      <c r="I534" s="203"/>
      <c r="J534" s="1"/>
      <c r="N534" s="1"/>
    </row>
    <row r="535">
      <c r="F535" s="49"/>
      <c r="G535" s="1"/>
      <c r="H535" s="1"/>
      <c r="I535" s="203"/>
      <c r="J535" s="1"/>
      <c r="N535" s="1"/>
    </row>
    <row r="536">
      <c r="F536" s="49"/>
      <c r="G536" s="1"/>
      <c r="H536" s="1"/>
      <c r="I536" s="203"/>
      <c r="J536" s="1"/>
      <c r="N536" s="1"/>
    </row>
    <row r="537">
      <c r="F537" s="49"/>
      <c r="G537" s="1"/>
      <c r="H537" s="1"/>
      <c r="I537" s="203"/>
      <c r="J537" s="1"/>
      <c r="N537" s="1"/>
    </row>
    <row r="538">
      <c r="F538" s="49"/>
      <c r="G538" s="1"/>
      <c r="H538" s="1"/>
      <c r="I538" s="203"/>
      <c r="J538" s="1"/>
      <c r="N538" s="1"/>
    </row>
    <row r="539">
      <c r="F539" s="49"/>
      <c r="G539" s="1"/>
      <c r="H539" s="1"/>
      <c r="I539" s="203"/>
      <c r="J539" s="1"/>
      <c r="N539" s="1"/>
    </row>
    <row r="540">
      <c r="F540" s="49"/>
      <c r="G540" s="1"/>
      <c r="H540" s="1"/>
      <c r="I540" s="203"/>
      <c r="J540" s="1"/>
      <c r="N540" s="1"/>
    </row>
    <row r="541">
      <c r="F541" s="49"/>
      <c r="G541" s="1"/>
      <c r="H541" s="1"/>
      <c r="I541" s="203"/>
      <c r="J541" s="1"/>
      <c r="N541" s="1"/>
    </row>
    <row r="542">
      <c r="F542" s="49"/>
      <c r="G542" s="1"/>
      <c r="H542" s="1"/>
      <c r="I542" s="203"/>
      <c r="J542" s="1"/>
      <c r="N542" s="1"/>
    </row>
    <row r="543">
      <c r="F543" s="49"/>
      <c r="G543" s="1"/>
      <c r="H543" s="1"/>
      <c r="I543" s="203"/>
      <c r="J543" s="1"/>
      <c r="N543" s="1"/>
    </row>
    <row r="544">
      <c r="F544" s="49"/>
      <c r="G544" s="1"/>
      <c r="H544" s="1"/>
      <c r="I544" s="203"/>
      <c r="J544" s="1"/>
      <c r="N544" s="1"/>
    </row>
    <row r="545">
      <c r="F545" s="49"/>
      <c r="G545" s="1"/>
      <c r="H545" s="1"/>
      <c r="I545" s="203"/>
      <c r="J545" s="1"/>
      <c r="N545" s="1"/>
    </row>
    <row r="546">
      <c r="F546" s="49"/>
      <c r="G546" s="1"/>
      <c r="H546" s="1"/>
      <c r="I546" s="203"/>
      <c r="J546" s="1"/>
      <c r="N546" s="1"/>
    </row>
    <row r="547">
      <c r="F547" s="49"/>
      <c r="G547" s="1"/>
      <c r="H547" s="1"/>
      <c r="I547" s="203"/>
      <c r="J547" s="1"/>
      <c r="N547" s="1"/>
    </row>
    <row r="548">
      <c r="F548" s="49"/>
      <c r="G548" s="1"/>
      <c r="H548" s="1"/>
      <c r="I548" s="203"/>
      <c r="J548" s="1"/>
      <c r="N548" s="1"/>
    </row>
    <row r="549">
      <c r="F549" s="49"/>
      <c r="G549" s="1"/>
      <c r="H549" s="1"/>
      <c r="I549" s="203"/>
      <c r="J549" s="1"/>
      <c r="N549" s="1"/>
    </row>
    <row r="550">
      <c r="F550" s="49"/>
      <c r="G550" s="1"/>
      <c r="H550" s="1"/>
      <c r="I550" s="203"/>
      <c r="J550" s="1"/>
      <c r="N550" s="1"/>
    </row>
    <row r="551">
      <c r="F551" s="49"/>
      <c r="G551" s="1"/>
      <c r="H551" s="1"/>
      <c r="I551" s="203"/>
      <c r="J551" s="1"/>
      <c r="N551" s="1"/>
    </row>
    <row r="552">
      <c r="F552" s="49"/>
      <c r="G552" s="1"/>
      <c r="H552" s="1"/>
      <c r="I552" s="203"/>
      <c r="J552" s="1"/>
      <c r="N552" s="1"/>
    </row>
    <row r="553">
      <c r="F553" s="49"/>
      <c r="G553" s="1"/>
      <c r="H553" s="1"/>
      <c r="I553" s="203"/>
      <c r="J553" s="1"/>
      <c r="N553" s="1"/>
    </row>
    <row r="554">
      <c r="F554" s="49"/>
      <c r="G554" s="1"/>
      <c r="H554" s="1"/>
      <c r="I554" s="203"/>
      <c r="J554" s="1"/>
      <c r="N554" s="1"/>
    </row>
    <row r="555">
      <c r="F555" s="49"/>
      <c r="G555" s="1"/>
      <c r="H555" s="1"/>
      <c r="I555" s="203"/>
      <c r="J555" s="1"/>
      <c r="N555" s="1"/>
    </row>
    <row r="556">
      <c r="F556" s="49"/>
      <c r="G556" s="1"/>
      <c r="H556" s="1"/>
      <c r="I556" s="203"/>
      <c r="J556" s="1"/>
      <c r="N556" s="1"/>
    </row>
    <row r="557">
      <c r="F557" s="49"/>
      <c r="G557" s="1"/>
      <c r="H557" s="1"/>
      <c r="I557" s="203"/>
      <c r="J557" s="1"/>
      <c r="N557" s="1"/>
    </row>
    <row r="558">
      <c r="F558" s="49"/>
      <c r="G558" s="1"/>
      <c r="H558" s="1"/>
      <c r="I558" s="203"/>
      <c r="J558" s="1"/>
      <c r="N558" s="1"/>
    </row>
    <row r="559">
      <c r="F559" s="49"/>
      <c r="G559" s="1"/>
      <c r="H559" s="1"/>
      <c r="I559" s="203"/>
      <c r="J559" s="1"/>
      <c r="N559" s="1"/>
    </row>
    <row r="560">
      <c r="F560" s="49"/>
      <c r="G560" s="1"/>
      <c r="H560" s="1"/>
      <c r="I560" s="203"/>
      <c r="J560" s="1"/>
      <c r="N560" s="1"/>
    </row>
    <row r="561">
      <c r="F561" s="49"/>
      <c r="G561" s="1"/>
      <c r="H561" s="1"/>
      <c r="I561" s="203"/>
      <c r="J561" s="1"/>
      <c r="N561" s="1"/>
    </row>
    <row r="562">
      <c r="F562" s="49"/>
      <c r="G562" s="1"/>
      <c r="H562" s="1"/>
      <c r="I562" s="203"/>
      <c r="J562" s="1"/>
      <c r="N562" s="1"/>
    </row>
    <row r="563">
      <c r="F563" s="49"/>
      <c r="G563" s="1"/>
      <c r="H563" s="1"/>
      <c r="I563" s="203"/>
      <c r="J563" s="1"/>
      <c r="N563" s="1"/>
    </row>
    <row r="564">
      <c r="F564" s="49"/>
      <c r="G564" s="1"/>
      <c r="H564" s="1"/>
      <c r="I564" s="203"/>
      <c r="J564" s="1"/>
      <c r="N564" s="1"/>
    </row>
    <row r="565">
      <c r="F565" s="49"/>
      <c r="G565" s="1"/>
      <c r="H565" s="1"/>
      <c r="I565" s="203"/>
      <c r="J565" s="1"/>
      <c r="N565" s="1"/>
    </row>
    <row r="566">
      <c r="F566" s="49"/>
      <c r="G566" s="1"/>
      <c r="H566" s="1"/>
      <c r="I566" s="203"/>
      <c r="J566" s="1"/>
      <c r="N566" s="1"/>
    </row>
    <row r="567">
      <c r="F567" s="49"/>
      <c r="G567" s="1"/>
      <c r="H567" s="1"/>
      <c r="I567" s="203"/>
      <c r="J567" s="1"/>
      <c r="N567" s="1"/>
    </row>
    <row r="568">
      <c r="F568" s="49"/>
      <c r="G568" s="1"/>
      <c r="H568" s="1"/>
      <c r="I568" s="203"/>
      <c r="J568" s="1"/>
      <c r="N568" s="1"/>
    </row>
    <row r="569">
      <c r="F569" s="49"/>
      <c r="G569" s="1"/>
      <c r="H569" s="1"/>
      <c r="I569" s="203"/>
      <c r="J569" s="1"/>
      <c r="N569" s="1"/>
    </row>
    <row r="570">
      <c r="F570" s="49"/>
      <c r="G570" s="1"/>
      <c r="H570" s="1"/>
      <c r="I570" s="203"/>
      <c r="J570" s="1"/>
      <c r="N570" s="1"/>
    </row>
    <row r="571">
      <c r="F571" s="49"/>
      <c r="G571" s="1"/>
      <c r="H571" s="1"/>
      <c r="I571" s="203"/>
      <c r="J571" s="1"/>
      <c r="N571" s="1"/>
    </row>
    <row r="572">
      <c r="F572" s="49"/>
      <c r="G572" s="1"/>
      <c r="H572" s="1"/>
      <c r="I572" s="203"/>
      <c r="J572" s="1"/>
      <c r="N572" s="1"/>
    </row>
    <row r="573">
      <c r="F573" s="49"/>
      <c r="G573" s="1"/>
      <c r="H573" s="1"/>
      <c r="I573" s="203"/>
      <c r="J573" s="1"/>
      <c r="N573" s="1"/>
    </row>
    <row r="574">
      <c r="F574" s="49"/>
      <c r="G574" s="1"/>
      <c r="H574" s="1"/>
      <c r="I574" s="203"/>
      <c r="J574" s="1"/>
      <c r="N574" s="1"/>
    </row>
    <row r="575">
      <c r="F575" s="49"/>
      <c r="G575" s="1"/>
      <c r="H575" s="1"/>
      <c r="I575" s="203"/>
      <c r="J575" s="1"/>
      <c r="N575" s="1"/>
    </row>
    <row r="576">
      <c r="F576" s="49"/>
      <c r="G576" s="1"/>
      <c r="H576" s="1"/>
      <c r="I576" s="203"/>
      <c r="J576" s="1"/>
      <c r="N576" s="1"/>
    </row>
    <row r="577">
      <c r="F577" s="49"/>
      <c r="G577" s="1"/>
      <c r="H577" s="1"/>
      <c r="I577" s="203"/>
      <c r="J577" s="1"/>
      <c r="N577" s="1"/>
    </row>
    <row r="578">
      <c r="F578" s="49"/>
      <c r="G578" s="1"/>
      <c r="H578" s="1"/>
      <c r="I578" s="203"/>
      <c r="J578" s="1"/>
      <c r="N578" s="1"/>
    </row>
    <row r="579">
      <c r="F579" s="49"/>
      <c r="G579" s="1"/>
      <c r="H579" s="1"/>
      <c r="I579" s="203"/>
      <c r="J579" s="1"/>
      <c r="N579" s="1"/>
    </row>
    <row r="580">
      <c r="F580" s="49"/>
      <c r="G580" s="1"/>
      <c r="H580" s="1"/>
      <c r="I580" s="203"/>
      <c r="J580" s="1"/>
      <c r="N580" s="1"/>
    </row>
    <row r="581">
      <c r="F581" s="49"/>
      <c r="G581" s="1"/>
      <c r="H581" s="1"/>
      <c r="I581" s="203"/>
      <c r="J581" s="1"/>
      <c r="N581" s="1"/>
    </row>
    <row r="582">
      <c r="F582" s="49"/>
      <c r="G582" s="1"/>
      <c r="H582" s="1"/>
      <c r="I582" s="203"/>
      <c r="J582" s="1"/>
      <c r="N582" s="1"/>
    </row>
    <row r="583">
      <c r="F583" s="49"/>
      <c r="G583" s="1"/>
      <c r="H583" s="1"/>
      <c r="I583" s="203"/>
      <c r="J583" s="1"/>
      <c r="N583" s="1"/>
    </row>
    <row r="584">
      <c r="F584" s="49"/>
      <c r="G584" s="1"/>
      <c r="H584" s="1"/>
      <c r="I584" s="203"/>
      <c r="J584" s="1"/>
      <c r="N584" s="1"/>
    </row>
    <row r="585">
      <c r="F585" s="49"/>
      <c r="G585" s="1"/>
      <c r="H585" s="1"/>
      <c r="I585" s="203"/>
      <c r="J585" s="1"/>
      <c r="N585" s="1"/>
    </row>
    <row r="586">
      <c r="F586" s="49"/>
      <c r="G586" s="1"/>
      <c r="H586" s="1"/>
      <c r="I586" s="203"/>
      <c r="J586" s="1"/>
      <c r="N586" s="1"/>
    </row>
    <row r="587">
      <c r="F587" s="49"/>
      <c r="G587" s="1"/>
      <c r="H587" s="1"/>
      <c r="I587" s="203"/>
      <c r="J587" s="1"/>
      <c r="N587" s="1"/>
    </row>
    <row r="588">
      <c r="F588" s="49"/>
      <c r="G588" s="1"/>
      <c r="H588" s="1"/>
      <c r="I588" s="203"/>
      <c r="J588" s="1"/>
      <c r="N588" s="1"/>
    </row>
    <row r="589">
      <c r="F589" s="49"/>
      <c r="G589" s="1"/>
      <c r="H589" s="1"/>
      <c r="I589" s="203"/>
      <c r="J589" s="1"/>
      <c r="N589" s="1"/>
    </row>
    <row r="590">
      <c r="F590" s="49"/>
      <c r="G590" s="1"/>
      <c r="H590" s="1"/>
      <c r="I590" s="203"/>
      <c r="J590" s="1"/>
      <c r="N590" s="1"/>
    </row>
    <row r="591">
      <c r="F591" s="49"/>
      <c r="G591" s="1"/>
      <c r="H591" s="1"/>
      <c r="I591" s="203"/>
      <c r="J591" s="1"/>
      <c r="N591" s="1"/>
    </row>
    <row r="592">
      <c r="F592" s="49"/>
      <c r="G592" s="1"/>
      <c r="H592" s="1"/>
      <c r="I592" s="203"/>
      <c r="J592" s="1"/>
      <c r="N592" s="1"/>
    </row>
    <row r="593">
      <c r="F593" s="49"/>
      <c r="G593" s="1"/>
      <c r="H593" s="1"/>
      <c r="I593" s="203"/>
      <c r="J593" s="1"/>
      <c r="N593" s="1"/>
    </row>
    <row r="594">
      <c r="F594" s="49"/>
      <c r="G594" s="1"/>
      <c r="H594" s="1"/>
      <c r="I594" s="203"/>
      <c r="J594" s="1"/>
      <c r="N594" s="1"/>
    </row>
    <row r="595">
      <c r="F595" s="49"/>
      <c r="G595" s="1"/>
      <c r="H595" s="1"/>
      <c r="I595" s="203"/>
      <c r="J595" s="1"/>
      <c r="N595" s="1"/>
    </row>
    <row r="596">
      <c r="F596" s="49"/>
      <c r="G596" s="1"/>
      <c r="H596" s="1"/>
      <c r="I596" s="203"/>
      <c r="J596" s="1"/>
      <c r="N596" s="1"/>
    </row>
    <row r="597">
      <c r="F597" s="49"/>
      <c r="G597" s="1"/>
      <c r="H597" s="1"/>
      <c r="I597" s="203"/>
      <c r="J597" s="1"/>
      <c r="N597" s="1"/>
    </row>
    <row r="598">
      <c r="F598" s="49"/>
      <c r="G598" s="1"/>
      <c r="H598" s="1"/>
      <c r="I598" s="203"/>
      <c r="J598" s="1"/>
      <c r="N598" s="1"/>
    </row>
    <row r="599">
      <c r="F599" s="49"/>
      <c r="G599" s="1"/>
      <c r="H599" s="1"/>
      <c r="I599" s="203"/>
      <c r="J599" s="1"/>
      <c r="N599" s="1"/>
    </row>
    <row r="600">
      <c r="F600" s="49"/>
      <c r="G600" s="1"/>
      <c r="H600" s="1"/>
      <c r="I600" s="203"/>
      <c r="J600" s="1"/>
      <c r="N600" s="1"/>
    </row>
    <row r="601">
      <c r="F601" s="49"/>
      <c r="G601" s="1"/>
      <c r="H601" s="1"/>
      <c r="I601" s="203"/>
      <c r="J601" s="1"/>
      <c r="N601" s="1"/>
    </row>
    <row r="602">
      <c r="F602" s="49"/>
      <c r="G602" s="1"/>
      <c r="H602" s="1"/>
      <c r="I602" s="203"/>
      <c r="J602" s="1"/>
      <c r="N602" s="1"/>
    </row>
    <row r="603">
      <c r="F603" s="49"/>
      <c r="G603" s="1"/>
      <c r="H603" s="1"/>
      <c r="I603" s="203"/>
      <c r="J603" s="1"/>
      <c r="N603" s="1"/>
    </row>
    <row r="604">
      <c r="F604" s="49"/>
      <c r="G604" s="1"/>
      <c r="H604" s="1"/>
      <c r="I604" s="203"/>
      <c r="J604" s="1"/>
      <c r="N604" s="1"/>
    </row>
    <row r="605">
      <c r="F605" s="49"/>
      <c r="G605" s="1"/>
      <c r="H605" s="1"/>
      <c r="I605" s="203"/>
      <c r="J605" s="1"/>
      <c r="N605" s="1"/>
    </row>
    <row r="606">
      <c r="F606" s="49"/>
      <c r="G606" s="1"/>
      <c r="H606" s="1"/>
      <c r="I606" s="203"/>
      <c r="J606" s="1"/>
      <c r="N606" s="1"/>
    </row>
    <row r="607">
      <c r="F607" s="49"/>
      <c r="G607" s="1"/>
      <c r="H607" s="1"/>
      <c r="I607" s="203"/>
      <c r="J607" s="1"/>
      <c r="N607" s="1"/>
    </row>
    <row r="608">
      <c r="F608" s="49"/>
      <c r="G608" s="1"/>
      <c r="H608" s="1"/>
      <c r="I608" s="203"/>
      <c r="J608" s="1"/>
      <c r="N608" s="1"/>
    </row>
    <row r="609">
      <c r="F609" s="49"/>
      <c r="G609" s="1"/>
      <c r="H609" s="1"/>
      <c r="I609" s="203"/>
      <c r="J609" s="1"/>
      <c r="N609" s="1"/>
    </row>
    <row r="610">
      <c r="F610" s="49"/>
      <c r="G610" s="1"/>
      <c r="H610" s="1"/>
      <c r="I610" s="203"/>
      <c r="J610" s="1"/>
      <c r="N610" s="1"/>
    </row>
    <row r="611">
      <c r="F611" s="49"/>
      <c r="G611" s="1"/>
      <c r="H611" s="1"/>
      <c r="I611" s="203"/>
      <c r="J611" s="1"/>
      <c r="N611" s="1"/>
    </row>
    <row r="612">
      <c r="F612" s="49"/>
      <c r="G612" s="1"/>
      <c r="H612" s="1"/>
      <c r="I612" s="203"/>
      <c r="J612" s="1"/>
      <c r="N612" s="1"/>
    </row>
    <row r="613">
      <c r="F613" s="49"/>
      <c r="G613" s="1"/>
      <c r="H613" s="1"/>
      <c r="I613" s="203"/>
      <c r="J613" s="1"/>
      <c r="N613" s="1"/>
    </row>
    <row r="614">
      <c r="F614" s="49"/>
      <c r="G614" s="1"/>
      <c r="H614" s="1"/>
      <c r="I614" s="203"/>
      <c r="J614" s="1"/>
      <c r="N614" s="1"/>
    </row>
    <row r="615">
      <c r="F615" s="49"/>
      <c r="G615" s="1"/>
      <c r="H615" s="1"/>
      <c r="I615" s="203"/>
      <c r="J615" s="1"/>
      <c r="N615" s="1"/>
    </row>
    <row r="616">
      <c r="F616" s="49"/>
      <c r="G616" s="1"/>
      <c r="H616" s="1"/>
      <c r="I616" s="203"/>
      <c r="J616" s="1"/>
      <c r="N616" s="1"/>
    </row>
    <row r="617">
      <c r="F617" s="49"/>
      <c r="G617" s="1"/>
      <c r="H617" s="1"/>
      <c r="I617" s="203"/>
      <c r="J617" s="1"/>
      <c r="N617" s="1"/>
    </row>
    <row r="618">
      <c r="F618" s="49"/>
      <c r="G618" s="1"/>
      <c r="H618" s="1"/>
      <c r="I618" s="203"/>
      <c r="J618" s="1"/>
      <c r="N618" s="1"/>
    </row>
    <row r="619">
      <c r="F619" s="49"/>
      <c r="G619" s="1"/>
      <c r="H619" s="1"/>
      <c r="I619" s="203"/>
      <c r="J619" s="1"/>
      <c r="N619" s="1"/>
    </row>
    <row r="620">
      <c r="F620" s="49"/>
      <c r="G620" s="1"/>
      <c r="H620" s="1"/>
      <c r="I620" s="203"/>
      <c r="J620" s="1"/>
      <c r="N620" s="1"/>
    </row>
    <row r="621">
      <c r="F621" s="49"/>
      <c r="G621" s="1"/>
      <c r="H621" s="1"/>
      <c r="I621" s="203"/>
      <c r="J621" s="1"/>
      <c r="N621" s="1"/>
    </row>
    <row r="622">
      <c r="F622" s="49"/>
      <c r="G622" s="1"/>
      <c r="H622" s="1"/>
      <c r="I622" s="203"/>
      <c r="J622" s="1"/>
      <c r="N622" s="1"/>
    </row>
    <row r="623">
      <c r="F623" s="49"/>
      <c r="G623" s="1"/>
      <c r="H623" s="1"/>
      <c r="I623" s="203"/>
      <c r="J623" s="1"/>
      <c r="N623" s="1"/>
    </row>
    <row r="624">
      <c r="F624" s="49"/>
      <c r="G624" s="1"/>
      <c r="H624" s="1"/>
      <c r="I624" s="203"/>
      <c r="J624" s="1"/>
      <c r="N624" s="1"/>
    </row>
    <row r="625">
      <c r="F625" s="49"/>
      <c r="G625" s="1"/>
      <c r="H625" s="1"/>
      <c r="I625" s="203"/>
      <c r="J625" s="1"/>
      <c r="N625" s="1"/>
    </row>
    <row r="626">
      <c r="F626" s="49"/>
      <c r="G626" s="1"/>
      <c r="H626" s="1"/>
      <c r="I626" s="203"/>
      <c r="J626" s="1"/>
      <c r="N626" s="1"/>
    </row>
    <row r="627">
      <c r="F627" s="49"/>
      <c r="G627" s="1"/>
      <c r="H627" s="1"/>
      <c r="I627" s="203"/>
      <c r="J627" s="1"/>
      <c r="N627" s="1"/>
    </row>
    <row r="628">
      <c r="F628" s="49"/>
      <c r="G628" s="1"/>
      <c r="H628" s="1"/>
      <c r="I628" s="203"/>
      <c r="J628" s="1"/>
      <c r="N628" s="1"/>
    </row>
    <row r="629">
      <c r="F629" s="49"/>
      <c r="G629" s="1"/>
      <c r="H629" s="1"/>
      <c r="I629" s="203"/>
      <c r="J629" s="1"/>
      <c r="N629" s="1"/>
    </row>
    <row r="630">
      <c r="F630" s="49"/>
      <c r="G630" s="1"/>
      <c r="H630" s="1"/>
      <c r="I630" s="203"/>
      <c r="J630" s="1"/>
      <c r="N630" s="1"/>
    </row>
    <row r="631">
      <c r="F631" s="49"/>
      <c r="G631" s="1"/>
      <c r="H631" s="1"/>
      <c r="I631" s="203"/>
      <c r="J631" s="1"/>
      <c r="N631" s="1"/>
    </row>
    <row r="632">
      <c r="F632" s="49"/>
      <c r="G632" s="1"/>
      <c r="H632" s="1"/>
      <c r="I632" s="203"/>
      <c r="J632" s="1"/>
      <c r="N632" s="1"/>
    </row>
    <row r="633">
      <c r="F633" s="49"/>
      <c r="G633" s="1"/>
      <c r="H633" s="1"/>
      <c r="I633" s="203"/>
      <c r="J633" s="1"/>
      <c r="N633" s="1"/>
    </row>
    <row r="634">
      <c r="F634" s="49"/>
      <c r="G634" s="1"/>
      <c r="H634" s="1"/>
      <c r="I634" s="203"/>
      <c r="J634" s="1"/>
      <c r="N634" s="1"/>
    </row>
    <row r="635">
      <c r="F635" s="49"/>
      <c r="G635" s="1"/>
      <c r="H635" s="1"/>
      <c r="I635" s="203"/>
      <c r="J635" s="1"/>
      <c r="N635" s="1"/>
    </row>
    <row r="636">
      <c r="F636" s="49"/>
      <c r="G636" s="1"/>
      <c r="H636" s="1"/>
      <c r="I636" s="203"/>
      <c r="J636" s="1"/>
      <c r="N636" s="1"/>
    </row>
    <row r="637">
      <c r="F637" s="49"/>
      <c r="G637" s="1"/>
      <c r="H637" s="1"/>
      <c r="I637" s="203"/>
      <c r="J637" s="1"/>
      <c r="N637" s="1"/>
    </row>
    <row r="638">
      <c r="F638" s="49"/>
      <c r="G638" s="1"/>
      <c r="H638" s="1"/>
      <c r="I638" s="203"/>
      <c r="J638" s="1"/>
      <c r="N638" s="1"/>
    </row>
    <row r="639">
      <c r="F639" s="49"/>
      <c r="G639" s="1"/>
      <c r="H639" s="1"/>
      <c r="I639" s="203"/>
      <c r="J639" s="1"/>
      <c r="N639" s="1"/>
    </row>
    <row r="640">
      <c r="F640" s="49"/>
      <c r="G640" s="1"/>
      <c r="H640" s="1"/>
      <c r="I640" s="203"/>
      <c r="J640" s="1"/>
      <c r="N640" s="1"/>
    </row>
    <row r="641">
      <c r="F641" s="49"/>
      <c r="G641" s="1"/>
      <c r="H641" s="1"/>
      <c r="I641" s="203"/>
      <c r="J641" s="1"/>
      <c r="N641" s="1"/>
    </row>
    <row r="642">
      <c r="F642" s="49"/>
      <c r="G642" s="1"/>
      <c r="H642" s="1"/>
      <c r="I642" s="203"/>
      <c r="J642" s="1"/>
      <c r="N642" s="1"/>
    </row>
    <row r="643">
      <c r="F643" s="49"/>
      <c r="G643" s="1"/>
      <c r="H643" s="1"/>
      <c r="I643" s="203"/>
      <c r="J643" s="1"/>
      <c r="N643" s="1"/>
    </row>
    <row r="644">
      <c r="F644" s="49"/>
      <c r="G644" s="1"/>
      <c r="H644" s="1"/>
      <c r="I644" s="203"/>
      <c r="J644" s="1"/>
      <c r="N644" s="1"/>
    </row>
    <row r="645">
      <c r="F645" s="49"/>
      <c r="G645" s="1"/>
      <c r="H645" s="1"/>
      <c r="I645" s="203"/>
      <c r="J645" s="1"/>
      <c r="N645" s="1"/>
    </row>
    <row r="646">
      <c r="F646" s="49"/>
      <c r="G646" s="1"/>
      <c r="H646" s="1"/>
      <c r="I646" s="203"/>
      <c r="J646" s="1"/>
      <c r="N646" s="1"/>
    </row>
    <row r="647">
      <c r="F647" s="49"/>
      <c r="G647" s="1"/>
      <c r="H647" s="1"/>
      <c r="I647" s="203"/>
      <c r="J647" s="1"/>
      <c r="N647" s="1"/>
    </row>
    <row r="648">
      <c r="F648" s="49"/>
      <c r="G648" s="1"/>
      <c r="H648" s="1"/>
      <c r="I648" s="203"/>
      <c r="J648" s="1"/>
      <c r="N648" s="1"/>
    </row>
    <row r="649">
      <c r="F649" s="49"/>
      <c r="G649" s="1"/>
      <c r="H649" s="1"/>
      <c r="I649" s="203"/>
      <c r="J649" s="1"/>
      <c r="N649" s="1"/>
    </row>
    <row r="650">
      <c r="F650" s="49"/>
      <c r="G650" s="1"/>
      <c r="H650" s="1"/>
      <c r="I650" s="203"/>
      <c r="J650" s="1"/>
      <c r="N650" s="1"/>
    </row>
    <row r="651">
      <c r="F651" s="49"/>
      <c r="G651" s="1"/>
      <c r="H651" s="1"/>
      <c r="I651" s="203"/>
      <c r="J651" s="1"/>
      <c r="N651" s="1"/>
    </row>
    <row r="652">
      <c r="F652" s="49"/>
      <c r="G652" s="1"/>
      <c r="H652" s="1"/>
      <c r="I652" s="203"/>
      <c r="J652" s="1"/>
      <c r="N652" s="1"/>
    </row>
    <row r="653">
      <c r="F653" s="49"/>
      <c r="G653" s="1"/>
      <c r="H653" s="1"/>
      <c r="I653" s="203"/>
      <c r="J653" s="1"/>
      <c r="N653" s="1"/>
    </row>
    <row r="654">
      <c r="F654" s="49"/>
      <c r="G654" s="1"/>
      <c r="H654" s="1"/>
      <c r="I654" s="203"/>
      <c r="J654" s="1"/>
      <c r="N654" s="1"/>
    </row>
    <row r="655">
      <c r="F655" s="49"/>
      <c r="G655" s="1"/>
      <c r="H655" s="1"/>
      <c r="I655" s="203"/>
      <c r="J655" s="1"/>
      <c r="N655" s="1"/>
    </row>
    <row r="656">
      <c r="F656" s="49"/>
      <c r="G656" s="1"/>
      <c r="H656" s="1"/>
      <c r="I656" s="203"/>
      <c r="J656" s="1"/>
      <c r="N656" s="1"/>
    </row>
    <row r="657">
      <c r="F657" s="49"/>
      <c r="G657" s="1"/>
      <c r="H657" s="1"/>
      <c r="I657" s="203"/>
      <c r="J657" s="1"/>
      <c r="N657" s="1"/>
    </row>
    <row r="658">
      <c r="F658" s="49"/>
      <c r="G658" s="1"/>
      <c r="H658" s="1"/>
      <c r="I658" s="203"/>
      <c r="J658" s="1"/>
      <c r="N658" s="1"/>
    </row>
    <row r="659">
      <c r="F659" s="49"/>
      <c r="G659" s="1"/>
      <c r="H659" s="1"/>
      <c r="I659" s="203"/>
      <c r="J659" s="1"/>
      <c r="N659" s="1"/>
    </row>
    <row r="660">
      <c r="F660" s="49"/>
      <c r="G660" s="1"/>
      <c r="H660" s="1"/>
      <c r="I660" s="203"/>
      <c r="J660" s="1"/>
      <c r="N660" s="1"/>
    </row>
    <row r="661">
      <c r="F661" s="49"/>
      <c r="G661" s="1"/>
      <c r="H661" s="1"/>
      <c r="I661" s="203"/>
      <c r="J661" s="1"/>
      <c r="N661" s="1"/>
    </row>
    <row r="662">
      <c r="F662" s="49"/>
      <c r="G662" s="1"/>
      <c r="H662" s="1"/>
      <c r="I662" s="203"/>
      <c r="J662" s="1"/>
      <c r="N662" s="1"/>
    </row>
    <row r="663">
      <c r="F663" s="49"/>
      <c r="G663" s="1"/>
      <c r="H663" s="1"/>
      <c r="I663" s="203"/>
      <c r="J663" s="1"/>
      <c r="N663" s="1"/>
    </row>
    <row r="664">
      <c r="F664" s="49"/>
      <c r="G664" s="1"/>
      <c r="H664" s="1"/>
      <c r="I664" s="203"/>
      <c r="J664" s="1"/>
      <c r="N664" s="1"/>
    </row>
    <row r="665">
      <c r="F665" s="49"/>
      <c r="G665" s="1"/>
      <c r="H665" s="1"/>
      <c r="I665" s="203"/>
      <c r="J665" s="1"/>
      <c r="N665" s="1"/>
    </row>
    <row r="666">
      <c r="F666" s="49"/>
      <c r="G666" s="1"/>
      <c r="H666" s="1"/>
      <c r="I666" s="203"/>
      <c r="J666" s="1"/>
      <c r="N666" s="1"/>
    </row>
    <row r="667">
      <c r="F667" s="49"/>
      <c r="G667" s="1"/>
      <c r="H667" s="1"/>
      <c r="I667" s="203"/>
      <c r="J667" s="1"/>
      <c r="N667" s="1"/>
    </row>
    <row r="668">
      <c r="F668" s="49"/>
      <c r="G668" s="1"/>
      <c r="H668" s="1"/>
      <c r="I668" s="203"/>
      <c r="J668" s="1"/>
      <c r="N668" s="1"/>
    </row>
    <row r="669">
      <c r="F669" s="49"/>
      <c r="G669" s="1"/>
      <c r="H669" s="1"/>
      <c r="I669" s="203"/>
      <c r="J669" s="1"/>
      <c r="N669" s="1"/>
    </row>
    <row r="670">
      <c r="F670" s="49"/>
      <c r="G670" s="1"/>
      <c r="H670" s="1"/>
      <c r="I670" s="203"/>
      <c r="J670" s="1"/>
      <c r="N670" s="1"/>
    </row>
    <row r="671">
      <c r="F671" s="49"/>
      <c r="G671" s="1"/>
      <c r="H671" s="1"/>
      <c r="I671" s="203"/>
      <c r="J671" s="1"/>
      <c r="N671" s="1"/>
    </row>
    <row r="672">
      <c r="F672" s="49"/>
      <c r="G672" s="1"/>
      <c r="H672" s="1"/>
      <c r="I672" s="203"/>
      <c r="J672" s="1"/>
      <c r="N672" s="1"/>
    </row>
    <row r="673">
      <c r="F673" s="49"/>
      <c r="G673" s="1"/>
      <c r="H673" s="1"/>
      <c r="I673" s="203"/>
      <c r="J673" s="1"/>
      <c r="N673" s="1"/>
    </row>
    <row r="674">
      <c r="F674" s="49"/>
      <c r="G674" s="1"/>
      <c r="H674" s="1"/>
      <c r="I674" s="203"/>
      <c r="J674" s="1"/>
      <c r="N674" s="1"/>
    </row>
    <row r="675">
      <c r="F675" s="49"/>
      <c r="G675" s="1"/>
      <c r="H675" s="1"/>
      <c r="I675" s="203"/>
      <c r="J675" s="1"/>
      <c r="N675" s="1"/>
    </row>
    <row r="676">
      <c r="F676" s="49"/>
      <c r="G676" s="1"/>
      <c r="H676" s="1"/>
      <c r="I676" s="203"/>
      <c r="J676" s="1"/>
      <c r="N676" s="1"/>
    </row>
    <row r="677">
      <c r="F677" s="49"/>
      <c r="G677" s="1"/>
      <c r="H677" s="1"/>
      <c r="I677" s="203"/>
      <c r="J677" s="1"/>
      <c r="N677" s="1"/>
    </row>
    <row r="678">
      <c r="F678" s="49"/>
      <c r="G678" s="1"/>
      <c r="H678" s="1"/>
      <c r="I678" s="203"/>
      <c r="J678" s="1"/>
      <c r="N678" s="1"/>
    </row>
    <row r="679">
      <c r="F679" s="49"/>
      <c r="G679" s="1"/>
      <c r="H679" s="1"/>
      <c r="I679" s="203"/>
      <c r="J679" s="1"/>
      <c r="N679" s="1"/>
    </row>
    <row r="680">
      <c r="F680" s="49"/>
      <c r="G680" s="1"/>
      <c r="H680" s="1"/>
      <c r="I680" s="203"/>
      <c r="J680" s="1"/>
      <c r="N680" s="1"/>
    </row>
    <row r="681">
      <c r="F681" s="49"/>
      <c r="G681" s="1"/>
      <c r="H681" s="1"/>
      <c r="I681" s="203"/>
      <c r="J681" s="1"/>
      <c r="N681" s="1"/>
    </row>
    <row r="682">
      <c r="F682" s="49"/>
      <c r="G682" s="1"/>
      <c r="H682" s="1"/>
      <c r="I682" s="203"/>
      <c r="J682" s="1"/>
      <c r="N682" s="1"/>
    </row>
    <row r="683">
      <c r="F683" s="49"/>
      <c r="G683" s="1"/>
      <c r="H683" s="1"/>
      <c r="I683" s="203"/>
      <c r="J683" s="1"/>
      <c r="N683" s="1"/>
    </row>
    <row r="684">
      <c r="F684" s="49"/>
      <c r="G684" s="1"/>
      <c r="H684" s="1"/>
      <c r="I684" s="203"/>
      <c r="J684" s="1"/>
      <c r="N684" s="1"/>
    </row>
    <row r="685">
      <c r="F685" s="49"/>
      <c r="G685" s="1"/>
      <c r="H685" s="1"/>
      <c r="I685" s="203"/>
      <c r="J685" s="1"/>
      <c r="N685" s="1"/>
    </row>
    <row r="686">
      <c r="F686" s="49"/>
      <c r="G686" s="1"/>
      <c r="H686" s="1"/>
      <c r="I686" s="203"/>
      <c r="J686" s="1"/>
      <c r="N686" s="1"/>
    </row>
    <row r="687">
      <c r="F687" s="49"/>
      <c r="G687" s="1"/>
      <c r="H687" s="1"/>
      <c r="I687" s="203"/>
      <c r="J687" s="1"/>
      <c r="N687" s="1"/>
    </row>
    <row r="688">
      <c r="F688" s="49"/>
      <c r="G688" s="1"/>
      <c r="H688" s="1"/>
      <c r="I688" s="203"/>
      <c r="J688" s="1"/>
      <c r="N688" s="1"/>
    </row>
    <row r="689">
      <c r="F689" s="49"/>
      <c r="G689" s="1"/>
      <c r="H689" s="1"/>
      <c r="I689" s="203"/>
      <c r="J689" s="1"/>
      <c r="N689" s="1"/>
    </row>
    <row r="690">
      <c r="F690" s="49"/>
      <c r="G690" s="1"/>
      <c r="H690" s="1"/>
      <c r="I690" s="203"/>
      <c r="J690" s="1"/>
      <c r="N690" s="1"/>
    </row>
    <row r="691">
      <c r="F691" s="49"/>
      <c r="G691" s="1"/>
      <c r="H691" s="1"/>
      <c r="I691" s="203"/>
      <c r="J691" s="1"/>
      <c r="N691" s="1"/>
    </row>
    <row r="692">
      <c r="F692" s="49"/>
      <c r="G692" s="1"/>
      <c r="H692" s="1"/>
      <c r="I692" s="203"/>
      <c r="J692" s="1"/>
      <c r="N692" s="1"/>
    </row>
    <row r="693">
      <c r="F693" s="49"/>
      <c r="G693" s="1"/>
      <c r="H693" s="1"/>
      <c r="I693" s="203"/>
      <c r="J693" s="1"/>
      <c r="N693" s="1"/>
    </row>
    <row r="694">
      <c r="F694" s="49"/>
      <c r="G694" s="1"/>
      <c r="H694" s="1"/>
      <c r="I694" s="203"/>
      <c r="J694" s="1"/>
      <c r="N694" s="1"/>
    </row>
    <row r="695">
      <c r="F695" s="49"/>
      <c r="G695" s="1"/>
      <c r="H695" s="1"/>
      <c r="I695" s="203"/>
      <c r="J695" s="1"/>
      <c r="N695" s="1"/>
    </row>
    <row r="696">
      <c r="F696" s="49"/>
      <c r="G696" s="1"/>
      <c r="H696" s="1"/>
      <c r="I696" s="203"/>
      <c r="J696" s="1"/>
      <c r="N696" s="1"/>
    </row>
    <row r="697">
      <c r="F697" s="49"/>
      <c r="G697" s="1"/>
      <c r="H697" s="1"/>
      <c r="I697" s="203"/>
      <c r="J697" s="1"/>
      <c r="N697" s="1"/>
    </row>
    <row r="698">
      <c r="F698" s="49"/>
      <c r="G698" s="1"/>
      <c r="H698" s="1"/>
      <c r="I698" s="203"/>
      <c r="J698" s="1"/>
      <c r="N698" s="1"/>
    </row>
    <row r="699">
      <c r="F699" s="49"/>
      <c r="G699" s="1"/>
      <c r="H699" s="1"/>
      <c r="I699" s="203"/>
      <c r="J699" s="1"/>
      <c r="N699" s="1"/>
    </row>
    <row r="700">
      <c r="F700" s="49"/>
      <c r="G700" s="1"/>
      <c r="H700" s="1"/>
      <c r="I700" s="203"/>
      <c r="J700" s="1"/>
      <c r="N700" s="1"/>
    </row>
    <row r="701">
      <c r="F701" s="49"/>
      <c r="G701" s="1"/>
      <c r="H701" s="1"/>
      <c r="I701" s="203"/>
      <c r="J701" s="1"/>
      <c r="N701" s="1"/>
    </row>
    <row r="702">
      <c r="F702" s="49"/>
      <c r="G702" s="1"/>
      <c r="H702" s="1"/>
      <c r="I702" s="203"/>
      <c r="J702" s="1"/>
      <c r="N702" s="1"/>
    </row>
    <row r="703">
      <c r="F703" s="49"/>
      <c r="G703" s="1"/>
      <c r="H703" s="1"/>
      <c r="I703" s="203"/>
      <c r="J703" s="1"/>
      <c r="N703" s="1"/>
    </row>
    <row r="704">
      <c r="F704" s="49"/>
      <c r="G704" s="1"/>
      <c r="H704" s="1"/>
      <c r="I704" s="203"/>
      <c r="J704" s="1"/>
      <c r="N704" s="1"/>
    </row>
    <row r="705">
      <c r="F705" s="49"/>
      <c r="G705" s="1"/>
      <c r="H705" s="1"/>
      <c r="I705" s="203"/>
      <c r="J705" s="1"/>
      <c r="N705" s="1"/>
    </row>
    <row r="706">
      <c r="F706" s="49"/>
      <c r="G706" s="1"/>
      <c r="H706" s="1"/>
      <c r="I706" s="203"/>
      <c r="J706" s="1"/>
      <c r="N706" s="1"/>
    </row>
    <row r="707">
      <c r="F707" s="49"/>
      <c r="G707" s="1"/>
      <c r="H707" s="1"/>
      <c r="I707" s="203"/>
      <c r="J707" s="1"/>
      <c r="N707" s="1"/>
    </row>
    <row r="708">
      <c r="F708" s="49"/>
      <c r="G708" s="1"/>
      <c r="H708" s="1"/>
      <c r="I708" s="203"/>
      <c r="J708" s="1"/>
      <c r="N708" s="1"/>
    </row>
    <row r="709">
      <c r="F709" s="49"/>
      <c r="G709" s="1"/>
      <c r="H709" s="1"/>
      <c r="I709" s="203"/>
      <c r="J709" s="1"/>
      <c r="N709" s="1"/>
    </row>
    <row r="710">
      <c r="F710" s="49"/>
      <c r="G710" s="1"/>
      <c r="H710" s="1"/>
      <c r="I710" s="203"/>
      <c r="J710" s="1"/>
      <c r="N710" s="1"/>
    </row>
    <row r="711">
      <c r="F711" s="49"/>
      <c r="G711" s="1"/>
      <c r="H711" s="1"/>
      <c r="I711" s="203"/>
      <c r="J711" s="1"/>
      <c r="N711" s="1"/>
    </row>
    <row r="712">
      <c r="F712" s="49"/>
      <c r="G712" s="1"/>
      <c r="H712" s="1"/>
      <c r="I712" s="203"/>
      <c r="J712" s="1"/>
      <c r="N712" s="1"/>
    </row>
    <row r="713">
      <c r="F713" s="49"/>
      <c r="G713" s="1"/>
      <c r="H713" s="1"/>
      <c r="I713" s="203"/>
      <c r="J713" s="1"/>
      <c r="N713" s="1"/>
    </row>
    <row r="714">
      <c r="F714" s="49"/>
      <c r="G714" s="1"/>
      <c r="H714" s="1"/>
      <c r="I714" s="203"/>
      <c r="J714" s="1"/>
      <c r="N714" s="1"/>
    </row>
    <row r="715">
      <c r="F715" s="49"/>
      <c r="G715" s="1"/>
      <c r="H715" s="1"/>
      <c r="I715" s="203"/>
      <c r="J715" s="1"/>
      <c r="N715" s="1"/>
    </row>
    <row r="716">
      <c r="F716" s="49"/>
      <c r="G716" s="1"/>
      <c r="H716" s="1"/>
      <c r="I716" s="203"/>
      <c r="J716" s="1"/>
      <c r="N716" s="1"/>
    </row>
    <row r="717">
      <c r="F717" s="49"/>
      <c r="G717" s="1"/>
      <c r="H717" s="1"/>
      <c r="I717" s="203"/>
      <c r="J717" s="1"/>
      <c r="N717" s="1"/>
    </row>
    <row r="718">
      <c r="F718" s="49"/>
      <c r="G718" s="1"/>
      <c r="H718" s="1"/>
      <c r="I718" s="203"/>
      <c r="J718" s="1"/>
      <c r="N718" s="1"/>
    </row>
    <row r="719">
      <c r="F719" s="49"/>
      <c r="G719" s="1"/>
      <c r="H719" s="1"/>
      <c r="I719" s="203"/>
      <c r="J719" s="1"/>
      <c r="N719" s="1"/>
    </row>
    <row r="720">
      <c r="F720" s="49"/>
      <c r="G720" s="1"/>
      <c r="H720" s="1"/>
      <c r="I720" s="203"/>
      <c r="J720" s="1"/>
      <c r="N720" s="1"/>
    </row>
    <row r="721">
      <c r="F721" s="49"/>
      <c r="G721" s="1"/>
      <c r="H721" s="1"/>
      <c r="I721" s="203"/>
      <c r="J721" s="1"/>
      <c r="N721" s="1"/>
    </row>
    <row r="722">
      <c r="F722" s="49"/>
      <c r="G722" s="1"/>
      <c r="H722" s="1"/>
      <c r="I722" s="203"/>
      <c r="J722" s="1"/>
      <c r="N722" s="1"/>
    </row>
    <row r="723">
      <c r="F723" s="49"/>
      <c r="G723" s="1"/>
      <c r="H723" s="1"/>
      <c r="I723" s="203"/>
      <c r="J723" s="1"/>
      <c r="N723" s="1"/>
    </row>
    <row r="724">
      <c r="F724" s="49"/>
      <c r="G724" s="1"/>
      <c r="H724" s="1"/>
      <c r="I724" s="203"/>
      <c r="J724" s="1"/>
      <c r="N724" s="1"/>
    </row>
    <row r="725">
      <c r="F725" s="49"/>
      <c r="G725" s="1"/>
      <c r="H725" s="1"/>
      <c r="I725" s="203"/>
      <c r="J725" s="1"/>
      <c r="N725" s="1"/>
    </row>
    <row r="726">
      <c r="F726" s="49"/>
      <c r="G726" s="1"/>
      <c r="H726" s="1"/>
      <c r="I726" s="203"/>
      <c r="J726" s="1"/>
      <c r="N726" s="1"/>
    </row>
    <row r="727">
      <c r="F727" s="49"/>
      <c r="G727" s="1"/>
      <c r="H727" s="1"/>
      <c r="I727" s="203"/>
      <c r="J727" s="1"/>
      <c r="N727" s="1"/>
    </row>
    <row r="728">
      <c r="F728" s="49"/>
      <c r="G728" s="1"/>
      <c r="H728" s="1"/>
      <c r="I728" s="203"/>
      <c r="J728" s="1"/>
      <c r="N728" s="1"/>
    </row>
    <row r="729">
      <c r="F729" s="49"/>
      <c r="G729" s="1"/>
      <c r="H729" s="1"/>
      <c r="I729" s="203"/>
      <c r="J729" s="1"/>
      <c r="N729" s="1"/>
    </row>
    <row r="730">
      <c r="F730" s="49"/>
      <c r="G730" s="1"/>
      <c r="H730" s="1"/>
      <c r="I730" s="203"/>
      <c r="J730" s="1"/>
      <c r="N730" s="1"/>
    </row>
    <row r="731">
      <c r="F731" s="49"/>
      <c r="G731" s="1"/>
      <c r="H731" s="1"/>
      <c r="I731" s="203"/>
      <c r="J731" s="1"/>
      <c r="N731" s="1"/>
    </row>
    <row r="732">
      <c r="F732" s="49"/>
      <c r="G732" s="1"/>
      <c r="H732" s="1"/>
      <c r="I732" s="203"/>
      <c r="J732" s="1"/>
      <c r="N732" s="1"/>
    </row>
    <row r="733">
      <c r="F733" s="49"/>
      <c r="G733" s="1"/>
      <c r="H733" s="1"/>
      <c r="I733" s="203"/>
      <c r="J733" s="1"/>
      <c r="N733" s="1"/>
    </row>
    <row r="734">
      <c r="F734" s="49"/>
      <c r="G734" s="1"/>
      <c r="H734" s="1"/>
      <c r="I734" s="203"/>
      <c r="J734" s="1"/>
      <c r="N734" s="1"/>
    </row>
    <row r="735">
      <c r="F735" s="49"/>
      <c r="G735" s="1"/>
      <c r="H735" s="1"/>
      <c r="I735" s="203"/>
      <c r="J735" s="1"/>
      <c r="N735" s="1"/>
    </row>
    <row r="736">
      <c r="F736" s="49"/>
      <c r="G736" s="1"/>
      <c r="H736" s="1"/>
      <c r="I736" s="203"/>
      <c r="J736" s="1"/>
      <c r="N736" s="1"/>
    </row>
    <row r="737">
      <c r="F737" s="49"/>
      <c r="G737" s="1"/>
      <c r="H737" s="1"/>
      <c r="I737" s="203"/>
      <c r="J737" s="1"/>
      <c r="N737" s="1"/>
    </row>
    <row r="738">
      <c r="F738" s="49"/>
      <c r="G738" s="1"/>
      <c r="H738" s="1"/>
      <c r="I738" s="203"/>
      <c r="J738" s="1"/>
      <c r="N738" s="1"/>
    </row>
    <row r="739">
      <c r="F739" s="49"/>
      <c r="G739" s="1"/>
      <c r="H739" s="1"/>
      <c r="I739" s="203"/>
      <c r="J739" s="1"/>
      <c r="N739" s="1"/>
    </row>
    <row r="740">
      <c r="F740" s="49"/>
      <c r="G740" s="1"/>
      <c r="H740" s="1"/>
      <c r="I740" s="203"/>
      <c r="J740" s="1"/>
      <c r="N740" s="1"/>
    </row>
    <row r="741">
      <c r="F741" s="49"/>
      <c r="G741" s="1"/>
      <c r="H741" s="1"/>
      <c r="I741" s="203"/>
      <c r="J741" s="1"/>
      <c r="N741" s="1"/>
    </row>
    <row r="742">
      <c r="F742" s="49"/>
      <c r="G742" s="1"/>
      <c r="H742" s="1"/>
      <c r="I742" s="203"/>
      <c r="J742" s="1"/>
      <c r="N742" s="1"/>
    </row>
    <row r="743">
      <c r="F743" s="49"/>
      <c r="G743" s="1"/>
      <c r="H743" s="1"/>
      <c r="I743" s="203"/>
      <c r="J743" s="1"/>
      <c r="N743" s="1"/>
    </row>
    <row r="744">
      <c r="F744" s="49"/>
      <c r="G744" s="1"/>
      <c r="H744" s="1"/>
      <c r="I744" s="203"/>
      <c r="J744" s="1"/>
      <c r="N744" s="1"/>
    </row>
    <row r="745">
      <c r="F745" s="49"/>
      <c r="G745" s="1"/>
      <c r="H745" s="1"/>
      <c r="I745" s="203"/>
      <c r="J745" s="1"/>
      <c r="N745" s="1"/>
    </row>
    <row r="746">
      <c r="F746" s="49"/>
      <c r="G746" s="1"/>
      <c r="H746" s="1"/>
      <c r="I746" s="203"/>
      <c r="J746" s="1"/>
      <c r="N746" s="1"/>
    </row>
    <row r="747">
      <c r="F747" s="49"/>
      <c r="G747" s="1"/>
      <c r="H747" s="1"/>
      <c r="I747" s="203"/>
      <c r="J747" s="1"/>
      <c r="N747" s="1"/>
    </row>
    <row r="748">
      <c r="F748" s="49"/>
      <c r="G748" s="1"/>
      <c r="H748" s="1"/>
      <c r="I748" s="203"/>
      <c r="J748" s="1"/>
      <c r="N748" s="1"/>
    </row>
    <row r="749">
      <c r="F749" s="49"/>
      <c r="G749" s="1"/>
      <c r="H749" s="1"/>
      <c r="I749" s="203"/>
      <c r="J749" s="1"/>
      <c r="N749" s="1"/>
    </row>
    <row r="750">
      <c r="F750" s="49"/>
      <c r="G750" s="1"/>
      <c r="H750" s="1"/>
      <c r="I750" s="203"/>
      <c r="J750" s="1"/>
      <c r="N750" s="1"/>
    </row>
    <row r="751">
      <c r="F751" s="49"/>
      <c r="G751" s="1"/>
      <c r="H751" s="1"/>
      <c r="I751" s="203"/>
      <c r="J751" s="1"/>
      <c r="N751" s="1"/>
    </row>
    <row r="752">
      <c r="F752" s="49"/>
      <c r="G752" s="1"/>
      <c r="H752" s="1"/>
      <c r="I752" s="203"/>
      <c r="J752" s="1"/>
      <c r="N752" s="1"/>
    </row>
    <row r="753">
      <c r="F753" s="49"/>
      <c r="G753" s="1"/>
      <c r="H753" s="1"/>
      <c r="I753" s="203"/>
      <c r="J753" s="1"/>
      <c r="N753" s="1"/>
    </row>
    <row r="754">
      <c r="F754" s="49"/>
      <c r="G754" s="1"/>
      <c r="H754" s="1"/>
      <c r="I754" s="203"/>
      <c r="J754" s="1"/>
      <c r="N754" s="1"/>
    </row>
    <row r="755">
      <c r="F755" s="49"/>
      <c r="G755" s="1"/>
      <c r="H755" s="1"/>
      <c r="I755" s="203"/>
      <c r="J755" s="1"/>
      <c r="N755" s="1"/>
    </row>
    <row r="756">
      <c r="F756" s="49"/>
      <c r="G756" s="1"/>
      <c r="H756" s="1"/>
      <c r="I756" s="203"/>
      <c r="J756" s="1"/>
      <c r="N756" s="1"/>
    </row>
    <row r="757">
      <c r="F757" s="49"/>
      <c r="G757" s="1"/>
      <c r="H757" s="1"/>
      <c r="I757" s="203"/>
      <c r="J757" s="1"/>
      <c r="N757" s="1"/>
    </row>
    <row r="758">
      <c r="F758" s="49"/>
      <c r="G758" s="1"/>
      <c r="H758" s="1"/>
      <c r="I758" s="203"/>
      <c r="J758" s="1"/>
      <c r="N758" s="1"/>
    </row>
    <row r="759">
      <c r="F759" s="49"/>
      <c r="G759" s="1"/>
      <c r="H759" s="1"/>
      <c r="I759" s="203"/>
      <c r="J759" s="1"/>
      <c r="N759" s="1"/>
    </row>
    <row r="760">
      <c r="F760" s="49"/>
      <c r="G760" s="1"/>
      <c r="H760" s="1"/>
      <c r="I760" s="203"/>
      <c r="J760" s="1"/>
      <c r="N760" s="1"/>
    </row>
    <row r="761">
      <c r="F761" s="49"/>
      <c r="G761" s="1"/>
      <c r="H761" s="1"/>
      <c r="I761" s="203"/>
      <c r="J761" s="1"/>
      <c r="N761" s="1"/>
    </row>
    <row r="762">
      <c r="F762" s="49"/>
      <c r="G762" s="1"/>
      <c r="H762" s="1"/>
      <c r="I762" s="203"/>
      <c r="J762" s="1"/>
      <c r="N762" s="1"/>
    </row>
    <row r="763">
      <c r="F763" s="49"/>
      <c r="G763" s="1"/>
      <c r="H763" s="1"/>
      <c r="I763" s="203"/>
      <c r="J763" s="1"/>
      <c r="N763" s="1"/>
    </row>
    <row r="764">
      <c r="F764" s="49"/>
      <c r="G764" s="1"/>
      <c r="H764" s="1"/>
      <c r="I764" s="203"/>
      <c r="J764" s="1"/>
      <c r="N764" s="1"/>
    </row>
    <row r="765">
      <c r="F765" s="49"/>
      <c r="G765" s="1"/>
      <c r="H765" s="1"/>
      <c r="I765" s="203"/>
      <c r="J765" s="1"/>
      <c r="N765" s="1"/>
    </row>
    <row r="766">
      <c r="F766" s="49"/>
      <c r="G766" s="1"/>
      <c r="H766" s="1"/>
      <c r="I766" s="203"/>
      <c r="J766" s="1"/>
      <c r="N766" s="1"/>
    </row>
    <row r="767">
      <c r="F767" s="49"/>
      <c r="G767" s="1"/>
      <c r="H767" s="1"/>
      <c r="I767" s="203"/>
      <c r="J767" s="1"/>
      <c r="N767" s="1"/>
    </row>
    <row r="768">
      <c r="F768" s="49"/>
      <c r="G768" s="1"/>
      <c r="H768" s="1"/>
      <c r="I768" s="203"/>
      <c r="J768" s="1"/>
      <c r="N768" s="1"/>
    </row>
    <row r="769">
      <c r="F769" s="49"/>
      <c r="G769" s="1"/>
      <c r="H769" s="1"/>
      <c r="I769" s="203"/>
      <c r="J769" s="1"/>
      <c r="N769" s="1"/>
    </row>
    <row r="770">
      <c r="F770" s="49"/>
      <c r="G770" s="1"/>
      <c r="H770" s="1"/>
      <c r="I770" s="203"/>
      <c r="J770" s="1"/>
      <c r="N770" s="1"/>
    </row>
    <row r="771">
      <c r="F771" s="49"/>
      <c r="G771" s="1"/>
      <c r="H771" s="1"/>
      <c r="I771" s="203"/>
      <c r="J771" s="1"/>
      <c r="N771" s="1"/>
    </row>
    <row r="772">
      <c r="F772" s="49"/>
      <c r="G772" s="1"/>
      <c r="H772" s="1"/>
      <c r="I772" s="203"/>
      <c r="J772" s="1"/>
      <c r="N772" s="1"/>
    </row>
    <row r="773">
      <c r="F773" s="49"/>
      <c r="G773" s="1"/>
      <c r="H773" s="1"/>
      <c r="I773" s="203"/>
      <c r="J773" s="1"/>
      <c r="N773" s="1"/>
    </row>
    <row r="774">
      <c r="F774" s="49"/>
      <c r="G774" s="1"/>
      <c r="H774" s="1"/>
      <c r="I774" s="203"/>
      <c r="J774" s="1"/>
      <c r="N774" s="1"/>
    </row>
    <row r="775">
      <c r="F775" s="49"/>
      <c r="G775" s="1"/>
      <c r="H775" s="1"/>
      <c r="I775" s="203"/>
      <c r="J775" s="1"/>
      <c r="N775" s="1"/>
    </row>
    <row r="776">
      <c r="F776" s="49"/>
      <c r="G776" s="1"/>
      <c r="H776" s="1"/>
      <c r="I776" s="203"/>
      <c r="J776" s="1"/>
      <c r="N776" s="1"/>
    </row>
    <row r="777">
      <c r="F777" s="49"/>
      <c r="G777" s="1"/>
      <c r="H777" s="1"/>
      <c r="I777" s="203"/>
      <c r="J777" s="1"/>
      <c r="N777" s="1"/>
    </row>
    <row r="778">
      <c r="F778" s="49"/>
      <c r="G778" s="1"/>
      <c r="H778" s="1"/>
      <c r="I778" s="203"/>
      <c r="J778" s="1"/>
      <c r="N778" s="1"/>
    </row>
    <row r="779">
      <c r="F779" s="49"/>
      <c r="G779" s="1"/>
      <c r="H779" s="1"/>
      <c r="I779" s="203"/>
      <c r="J779" s="1"/>
      <c r="N779" s="1"/>
    </row>
    <row r="780">
      <c r="F780" s="49"/>
      <c r="G780" s="1"/>
      <c r="H780" s="1"/>
      <c r="I780" s="203"/>
      <c r="J780" s="1"/>
      <c r="N780" s="1"/>
    </row>
    <row r="781">
      <c r="F781" s="49"/>
      <c r="G781" s="1"/>
      <c r="H781" s="1"/>
      <c r="I781" s="203"/>
      <c r="J781" s="1"/>
      <c r="N781" s="1"/>
    </row>
    <row r="782">
      <c r="F782" s="49"/>
      <c r="G782" s="1"/>
      <c r="H782" s="1"/>
      <c r="I782" s="203"/>
      <c r="J782" s="1"/>
      <c r="N782" s="1"/>
    </row>
    <row r="783">
      <c r="F783" s="49"/>
      <c r="G783" s="1"/>
      <c r="H783" s="1"/>
      <c r="I783" s="203"/>
      <c r="J783" s="1"/>
      <c r="N783" s="1"/>
    </row>
    <row r="784">
      <c r="F784" s="49"/>
      <c r="G784" s="1"/>
      <c r="H784" s="1"/>
      <c r="I784" s="203"/>
      <c r="J784" s="1"/>
      <c r="N784" s="1"/>
    </row>
    <row r="785">
      <c r="F785" s="49"/>
      <c r="G785" s="1"/>
      <c r="H785" s="1"/>
      <c r="I785" s="203"/>
      <c r="J785" s="1"/>
      <c r="N785" s="1"/>
    </row>
    <row r="786">
      <c r="F786" s="49"/>
      <c r="G786" s="1"/>
      <c r="H786" s="1"/>
      <c r="I786" s="203"/>
      <c r="J786" s="1"/>
      <c r="N786" s="1"/>
    </row>
    <row r="787">
      <c r="F787" s="49"/>
      <c r="G787" s="1"/>
      <c r="H787" s="1"/>
      <c r="I787" s="203"/>
      <c r="J787" s="1"/>
      <c r="N787" s="1"/>
    </row>
    <row r="788">
      <c r="F788" s="49"/>
      <c r="G788" s="1"/>
      <c r="H788" s="1"/>
      <c r="I788" s="203"/>
      <c r="J788" s="1"/>
      <c r="N788" s="1"/>
    </row>
    <row r="789">
      <c r="F789" s="49"/>
      <c r="G789" s="1"/>
      <c r="H789" s="1"/>
      <c r="I789" s="203"/>
      <c r="J789" s="1"/>
      <c r="N789" s="1"/>
    </row>
    <row r="790">
      <c r="F790" s="49"/>
      <c r="G790" s="1"/>
      <c r="H790" s="1"/>
      <c r="I790" s="203"/>
      <c r="J790" s="1"/>
      <c r="N790" s="1"/>
    </row>
    <row r="791">
      <c r="F791" s="49"/>
      <c r="G791" s="1"/>
      <c r="H791" s="1"/>
      <c r="I791" s="203"/>
      <c r="J791" s="1"/>
      <c r="N791" s="1"/>
    </row>
    <row r="792">
      <c r="F792" s="49"/>
      <c r="G792" s="1"/>
      <c r="H792" s="1"/>
      <c r="I792" s="203"/>
      <c r="J792" s="1"/>
      <c r="N792" s="1"/>
    </row>
    <row r="793">
      <c r="F793" s="49"/>
      <c r="G793" s="1"/>
      <c r="H793" s="1"/>
      <c r="I793" s="203"/>
      <c r="J793" s="1"/>
      <c r="N793" s="1"/>
    </row>
    <row r="794">
      <c r="F794" s="49"/>
      <c r="G794" s="1"/>
      <c r="H794" s="1"/>
      <c r="I794" s="203"/>
      <c r="J794" s="1"/>
      <c r="N794" s="1"/>
    </row>
    <row r="795">
      <c r="F795" s="49"/>
      <c r="G795" s="1"/>
      <c r="H795" s="1"/>
      <c r="I795" s="203"/>
      <c r="J795" s="1"/>
      <c r="N795" s="1"/>
    </row>
    <row r="796">
      <c r="F796" s="49"/>
      <c r="G796" s="1"/>
      <c r="H796" s="1"/>
      <c r="I796" s="203"/>
      <c r="J796" s="1"/>
      <c r="N796" s="1"/>
    </row>
    <row r="797">
      <c r="F797" s="49"/>
      <c r="G797" s="1"/>
      <c r="H797" s="1"/>
      <c r="I797" s="203"/>
      <c r="J797" s="1"/>
      <c r="N797" s="1"/>
    </row>
    <row r="798">
      <c r="F798" s="49"/>
      <c r="G798" s="1"/>
      <c r="H798" s="1"/>
      <c r="I798" s="203"/>
      <c r="J798" s="1"/>
      <c r="N798" s="1"/>
    </row>
    <row r="799">
      <c r="F799" s="49"/>
      <c r="G799" s="1"/>
      <c r="H799" s="1"/>
      <c r="I799" s="203"/>
      <c r="J799" s="1"/>
      <c r="N799" s="1"/>
    </row>
    <row r="800">
      <c r="F800" s="49"/>
      <c r="G800" s="1"/>
      <c r="H800" s="1"/>
      <c r="I800" s="203"/>
      <c r="J800" s="1"/>
      <c r="N800" s="1"/>
    </row>
    <row r="801">
      <c r="F801" s="49"/>
      <c r="G801" s="1"/>
      <c r="H801" s="1"/>
      <c r="I801" s="203"/>
      <c r="J801" s="1"/>
      <c r="N801" s="1"/>
    </row>
    <row r="802">
      <c r="F802" s="49"/>
      <c r="G802" s="1"/>
      <c r="H802" s="1"/>
      <c r="I802" s="203"/>
      <c r="J802" s="1"/>
      <c r="N802" s="1"/>
    </row>
    <row r="803">
      <c r="F803" s="49"/>
      <c r="G803" s="1"/>
      <c r="H803" s="1"/>
      <c r="I803" s="203"/>
      <c r="J803" s="1"/>
      <c r="N803" s="1"/>
    </row>
    <row r="804">
      <c r="F804" s="49"/>
      <c r="G804" s="1"/>
      <c r="H804" s="1"/>
      <c r="I804" s="203"/>
      <c r="J804" s="1"/>
      <c r="N804" s="1"/>
    </row>
    <row r="805">
      <c r="F805" s="49"/>
      <c r="G805" s="1"/>
      <c r="H805" s="1"/>
      <c r="I805" s="203"/>
      <c r="J805" s="1"/>
      <c r="N805" s="1"/>
    </row>
    <row r="806">
      <c r="F806" s="49"/>
      <c r="G806" s="1"/>
      <c r="H806" s="1"/>
      <c r="I806" s="203"/>
      <c r="J806" s="1"/>
      <c r="N806" s="1"/>
    </row>
    <row r="807">
      <c r="F807" s="49"/>
      <c r="G807" s="1"/>
      <c r="H807" s="1"/>
      <c r="I807" s="203"/>
      <c r="J807" s="1"/>
      <c r="N807" s="1"/>
    </row>
    <row r="808">
      <c r="F808" s="49"/>
      <c r="G808" s="1"/>
      <c r="H808" s="1"/>
      <c r="I808" s="203"/>
      <c r="J808" s="1"/>
      <c r="N808" s="1"/>
    </row>
    <row r="809">
      <c r="F809" s="49"/>
      <c r="G809" s="1"/>
      <c r="H809" s="1"/>
      <c r="I809" s="203"/>
      <c r="J809" s="1"/>
      <c r="N809" s="1"/>
    </row>
    <row r="810">
      <c r="F810" s="49"/>
      <c r="G810" s="1"/>
      <c r="H810" s="1"/>
      <c r="I810" s="203"/>
      <c r="J810" s="1"/>
      <c r="N810" s="1"/>
    </row>
    <row r="811">
      <c r="F811" s="49"/>
      <c r="G811" s="1"/>
      <c r="H811" s="1"/>
      <c r="I811" s="203"/>
      <c r="J811" s="1"/>
      <c r="N811" s="1"/>
    </row>
    <row r="812">
      <c r="F812" s="49"/>
      <c r="G812" s="1"/>
      <c r="H812" s="1"/>
      <c r="I812" s="203"/>
      <c r="J812" s="1"/>
      <c r="N812" s="1"/>
    </row>
    <row r="813">
      <c r="F813" s="49"/>
      <c r="G813" s="1"/>
      <c r="H813" s="1"/>
      <c r="I813" s="203"/>
      <c r="J813" s="1"/>
      <c r="N813" s="1"/>
    </row>
    <row r="814">
      <c r="F814" s="49"/>
      <c r="G814" s="1"/>
      <c r="H814" s="1"/>
      <c r="I814" s="203"/>
      <c r="J814" s="1"/>
      <c r="N814" s="1"/>
    </row>
    <row r="815">
      <c r="F815" s="49"/>
      <c r="G815" s="1"/>
      <c r="H815" s="1"/>
      <c r="I815" s="203"/>
      <c r="J815" s="1"/>
      <c r="N815" s="1"/>
    </row>
    <row r="816">
      <c r="F816" s="49"/>
      <c r="G816" s="1"/>
      <c r="H816" s="1"/>
      <c r="I816" s="203"/>
      <c r="J816" s="1"/>
      <c r="N816" s="1"/>
    </row>
    <row r="817">
      <c r="F817" s="49"/>
      <c r="G817" s="1"/>
      <c r="H817" s="1"/>
      <c r="I817" s="203"/>
      <c r="J817" s="1"/>
      <c r="N817" s="1"/>
    </row>
    <row r="818">
      <c r="F818" s="49"/>
      <c r="G818" s="1"/>
      <c r="H818" s="1"/>
      <c r="I818" s="203"/>
      <c r="J818" s="1"/>
      <c r="N818" s="1"/>
    </row>
    <row r="819">
      <c r="F819" s="49"/>
      <c r="G819" s="1"/>
      <c r="H819" s="1"/>
      <c r="I819" s="203"/>
      <c r="J819" s="1"/>
      <c r="N819" s="1"/>
    </row>
    <row r="820">
      <c r="F820" s="49"/>
      <c r="G820" s="1"/>
      <c r="H820" s="1"/>
      <c r="I820" s="203"/>
      <c r="J820" s="1"/>
      <c r="N820" s="1"/>
    </row>
    <row r="821">
      <c r="F821" s="49"/>
      <c r="G821" s="1"/>
      <c r="H821" s="1"/>
      <c r="I821" s="203"/>
      <c r="J821" s="1"/>
      <c r="N821" s="1"/>
    </row>
    <row r="822">
      <c r="F822" s="49"/>
      <c r="G822" s="1"/>
      <c r="H822" s="1"/>
      <c r="I822" s="203"/>
      <c r="J822" s="1"/>
      <c r="N822" s="1"/>
    </row>
    <row r="823">
      <c r="F823" s="49"/>
      <c r="G823" s="1"/>
      <c r="H823" s="1"/>
      <c r="I823" s="203"/>
      <c r="J823" s="1"/>
      <c r="N823" s="1"/>
    </row>
    <row r="824">
      <c r="F824" s="49"/>
      <c r="G824" s="1"/>
      <c r="H824" s="1"/>
      <c r="I824" s="203"/>
      <c r="J824" s="1"/>
      <c r="N824" s="1"/>
    </row>
    <row r="825">
      <c r="F825" s="49"/>
      <c r="G825" s="1"/>
      <c r="H825" s="1"/>
      <c r="I825" s="203"/>
      <c r="J825" s="1"/>
      <c r="N825" s="1"/>
    </row>
    <row r="826">
      <c r="F826" s="49"/>
      <c r="G826" s="1"/>
      <c r="H826" s="1"/>
      <c r="I826" s="203"/>
      <c r="J826" s="1"/>
      <c r="N826" s="1"/>
    </row>
    <row r="827">
      <c r="F827" s="49"/>
      <c r="G827" s="1"/>
      <c r="H827" s="1"/>
      <c r="I827" s="203"/>
      <c r="J827" s="1"/>
      <c r="N827" s="1"/>
    </row>
    <row r="828">
      <c r="F828" s="49"/>
      <c r="G828" s="1"/>
      <c r="H828" s="1"/>
      <c r="I828" s="203"/>
      <c r="J828" s="1"/>
      <c r="N828" s="1"/>
    </row>
    <row r="829">
      <c r="F829" s="49"/>
      <c r="G829" s="1"/>
      <c r="H829" s="1"/>
      <c r="I829" s="203"/>
      <c r="J829" s="1"/>
      <c r="N829" s="1"/>
    </row>
    <row r="830">
      <c r="F830" s="49"/>
      <c r="G830" s="1"/>
      <c r="H830" s="1"/>
      <c r="I830" s="203"/>
      <c r="J830" s="1"/>
      <c r="N830" s="1"/>
    </row>
    <row r="831">
      <c r="F831" s="49"/>
      <c r="G831" s="1"/>
      <c r="H831" s="1"/>
      <c r="I831" s="203"/>
      <c r="J831" s="1"/>
      <c r="N831" s="1"/>
    </row>
    <row r="832">
      <c r="F832" s="49"/>
      <c r="G832" s="1"/>
      <c r="H832" s="1"/>
      <c r="I832" s="203"/>
      <c r="J832" s="1"/>
      <c r="N832" s="1"/>
    </row>
    <row r="833">
      <c r="F833" s="49"/>
      <c r="G833" s="1"/>
      <c r="H833" s="1"/>
      <c r="I833" s="203"/>
      <c r="J833" s="1"/>
      <c r="N833" s="1"/>
    </row>
    <row r="834">
      <c r="F834" s="49"/>
      <c r="G834" s="1"/>
      <c r="H834" s="1"/>
      <c r="I834" s="203"/>
      <c r="J834" s="1"/>
      <c r="N834" s="1"/>
    </row>
    <row r="835">
      <c r="F835" s="49"/>
      <c r="G835" s="1"/>
      <c r="H835" s="1"/>
      <c r="I835" s="203"/>
      <c r="J835" s="1"/>
      <c r="N835" s="1"/>
    </row>
    <row r="836">
      <c r="F836" s="49"/>
      <c r="G836" s="1"/>
      <c r="H836" s="1"/>
      <c r="I836" s="203"/>
      <c r="J836" s="1"/>
      <c r="N836" s="1"/>
    </row>
    <row r="837">
      <c r="F837" s="49"/>
      <c r="G837" s="1"/>
      <c r="H837" s="1"/>
      <c r="I837" s="203"/>
      <c r="J837" s="1"/>
      <c r="N837" s="1"/>
    </row>
    <row r="838">
      <c r="F838" s="49"/>
      <c r="G838" s="1"/>
      <c r="H838" s="1"/>
      <c r="I838" s="203"/>
      <c r="J838" s="1"/>
      <c r="N838" s="1"/>
    </row>
    <row r="839">
      <c r="F839" s="49"/>
      <c r="G839" s="1"/>
      <c r="H839" s="1"/>
      <c r="I839" s="203"/>
      <c r="J839" s="1"/>
      <c r="N839" s="1"/>
    </row>
    <row r="840">
      <c r="F840" s="49"/>
      <c r="G840" s="1"/>
      <c r="H840" s="1"/>
      <c r="I840" s="203"/>
      <c r="J840" s="1"/>
      <c r="N840" s="1"/>
    </row>
    <row r="841">
      <c r="F841" s="49"/>
      <c r="G841" s="1"/>
      <c r="H841" s="1"/>
      <c r="I841" s="203"/>
      <c r="J841" s="1"/>
      <c r="N841" s="1"/>
    </row>
    <row r="842">
      <c r="F842" s="49"/>
      <c r="G842" s="1"/>
      <c r="H842" s="1"/>
      <c r="I842" s="203"/>
      <c r="J842" s="1"/>
      <c r="N842" s="1"/>
    </row>
    <row r="843">
      <c r="F843" s="49"/>
      <c r="G843" s="1"/>
      <c r="H843" s="1"/>
      <c r="I843" s="203"/>
      <c r="J843" s="1"/>
      <c r="N843" s="1"/>
    </row>
    <row r="844">
      <c r="F844" s="49"/>
      <c r="G844" s="1"/>
      <c r="H844" s="1"/>
      <c r="I844" s="203"/>
      <c r="J844" s="1"/>
      <c r="N844" s="1"/>
    </row>
    <row r="845">
      <c r="F845" s="49"/>
      <c r="G845" s="1"/>
      <c r="H845" s="1"/>
      <c r="I845" s="203"/>
      <c r="J845" s="1"/>
      <c r="N845" s="1"/>
    </row>
    <row r="846">
      <c r="F846" s="49"/>
      <c r="G846" s="1"/>
      <c r="H846" s="1"/>
      <c r="I846" s="203"/>
      <c r="J846" s="1"/>
      <c r="N846" s="1"/>
    </row>
    <row r="847">
      <c r="F847" s="49"/>
      <c r="G847" s="1"/>
      <c r="H847" s="1"/>
      <c r="I847" s="203"/>
      <c r="J847" s="1"/>
      <c r="N847" s="1"/>
    </row>
    <row r="848">
      <c r="F848" s="49"/>
      <c r="G848" s="1"/>
      <c r="H848" s="1"/>
      <c r="I848" s="203"/>
      <c r="J848" s="1"/>
      <c r="N848" s="1"/>
    </row>
    <row r="849">
      <c r="F849" s="49"/>
      <c r="G849" s="1"/>
      <c r="H849" s="1"/>
      <c r="I849" s="203"/>
      <c r="J849" s="1"/>
      <c r="N849" s="1"/>
    </row>
    <row r="850">
      <c r="F850" s="49"/>
      <c r="G850" s="1"/>
      <c r="H850" s="1"/>
      <c r="I850" s="203"/>
      <c r="J850" s="1"/>
      <c r="N850" s="1"/>
    </row>
    <row r="851">
      <c r="F851" s="49"/>
      <c r="G851" s="1"/>
      <c r="H851" s="1"/>
      <c r="I851" s="203"/>
      <c r="J851" s="1"/>
      <c r="N851" s="1"/>
    </row>
    <row r="852">
      <c r="F852" s="49"/>
      <c r="G852" s="1"/>
      <c r="H852" s="1"/>
      <c r="I852" s="203"/>
      <c r="J852" s="1"/>
      <c r="N852" s="1"/>
    </row>
    <row r="853">
      <c r="F853" s="49"/>
      <c r="G853" s="1"/>
      <c r="H853" s="1"/>
      <c r="I853" s="203"/>
      <c r="J853" s="1"/>
      <c r="N853" s="1"/>
    </row>
    <row r="854">
      <c r="F854" s="49"/>
      <c r="G854" s="1"/>
      <c r="H854" s="1"/>
      <c r="I854" s="203"/>
      <c r="J854" s="1"/>
      <c r="N854" s="1"/>
    </row>
    <row r="855">
      <c r="F855" s="49"/>
      <c r="G855" s="1"/>
      <c r="H855" s="1"/>
      <c r="I855" s="203"/>
      <c r="J855" s="1"/>
      <c r="N855" s="1"/>
    </row>
    <row r="856">
      <c r="F856" s="49"/>
      <c r="G856" s="1"/>
      <c r="H856" s="1"/>
      <c r="I856" s="203"/>
      <c r="J856" s="1"/>
      <c r="N856" s="1"/>
    </row>
    <row r="857">
      <c r="F857" s="49"/>
      <c r="G857" s="1"/>
      <c r="H857" s="1"/>
      <c r="I857" s="203"/>
      <c r="J857" s="1"/>
      <c r="N857" s="1"/>
    </row>
    <row r="858">
      <c r="F858" s="49"/>
      <c r="G858" s="1"/>
      <c r="H858" s="1"/>
      <c r="I858" s="203"/>
      <c r="J858" s="1"/>
      <c r="N858" s="1"/>
    </row>
    <row r="859">
      <c r="F859" s="49"/>
      <c r="G859" s="1"/>
      <c r="H859" s="1"/>
      <c r="I859" s="203"/>
      <c r="J859" s="1"/>
      <c r="N859" s="1"/>
    </row>
    <row r="860">
      <c r="F860" s="49"/>
      <c r="G860" s="1"/>
      <c r="H860" s="1"/>
      <c r="I860" s="203"/>
      <c r="J860" s="1"/>
      <c r="N860" s="1"/>
    </row>
    <row r="861">
      <c r="F861" s="49"/>
      <c r="G861" s="1"/>
      <c r="H861" s="1"/>
      <c r="I861" s="203"/>
      <c r="J861" s="1"/>
      <c r="N861" s="1"/>
    </row>
    <row r="862">
      <c r="F862" s="49"/>
      <c r="G862" s="1"/>
      <c r="H862" s="1"/>
      <c r="I862" s="203"/>
      <c r="J862" s="1"/>
      <c r="N862" s="1"/>
    </row>
    <row r="863">
      <c r="F863" s="49"/>
      <c r="G863" s="1"/>
      <c r="H863" s="1"/>
      <c r="I863" s="203"/>
      <c r="J863" s="1"/>
      <c r="N863" s="1"/>
    </row>
    <row r="864">
      <c r="F864" s="49"/>
      <c r="G864" s="1"/>
      <c r="H864" s="1"/>
      <c r="I864" s="203"/>
      <c r="J864" s="1"/>
      <c r="N864" s="1"/>
    </row>
    <row r="865">
      <c r="F865" s="49"/>
      <c r="G865" s="1"/>
      <c r="H865" s="1"/>
      <c r="I865" s="203"/>
      <c r="J865" s="1"/>
      <c r="N865" s="1"/>
    </row>
    <row r="866">
      <c r="F866" s="49"/>
      <c r="G866" s="1"/>
      <c r="H866" s="1"/>
      <c r="I866" s="203"/>
      <c r="J866" s="1"/>
      <c r="N866" s="1"/>
    </row>
    <row r="867">
      <c r="F867" s="49"/>
      <c r="G867" s="1"/>
      <c r="H867" s="1"/>
      <c r="I867" s="203"/>
      <c r="J867" s="1"/>
      <c r="N867" s="1"/>
    </row>
    <row r="868">
      <c r="F868" s="49"/>
      <c r="G868" s="1"/>
      <c r="H868" s="1"/>
      <c r="I868" s="203"/>
      <c r="J868" s="1"/>
      <c r="N868" s="1"/>
    </row>
    <row r="869">
      <c r="F869" s="49"/>
      <c r="G869" s="1"/>
      <c r="H869" s="1"/>
      <c r="I869" s="203"/>
      <c r="J869" s="1"/>
      <c r="N869" s="1"/>
    </row>
    <row r="870">
      <c r="F870" s="49"/>
      <c r="G870" s="1"/>
      <c r="H870" s="1"/>
      <c r="I870" s="203"/>
      <c r="J870" s="1"/>
      <c r="N870" s="1"/>
    </row>
    <row r="871">
      <c r="F871" s="49"/>
      <c r="G871" s="1"/>
      <c r="H871" s="1"/>
      <c r="I871" s="203"/>
      <c r="J871" s="1"/>
      <c r="N871" s="1"/>
    </row>
    <row r="872">
      <c r="F872" s="49"/>
      <c r="G872" s="1"/>
      <c r="H872" s="1"/>
      <c r="I872" s="203"/>
      <c r="J872" s="1"/>
      <c r="N872" s="1"/>
    </row>
    <row r="873">
      <c r="F873" s="49"/>
      <c r="G873" s="1"/>
      <c r="H873" s="1"/>
      <c r="I873" s="203"/>
      <c r="J873" s="1"/>
      <c r="N873" s="1"/>
    </row>
    <row r="874">
      <c r="F874" s="49"/>
      <c r="G874" s="1"/>
      <c r="H874" s="1"/>
      <c r="I874" s="203"/>
      <c r="J874" s="1"/>
      <c r="N874" s="1"/>
    </row>
    <row r="875">
      <c r="F875" s="49"/>
      <c r="G875" s="1"/>
      <c r="H875" s="1"/>
      <c r="I875" s="203"/>
      <c r="J875" s="1"/>
      <c r="N875" s="1"/>
    </row>
    <row r="876">
      <c r="F876" s="49"/>
      <c r="G876" s="1"/>
      <c r="H876" s="1"/>
      <c r="I876" s="203"/>
      <c r="J876" s="1"/>
      <c r="N876" s="1"/>
    </row>
    <row r="877">
      <c r="F877" s="49"/>
      <c r="G877" s="1"/>
      <c r="H877" s="1"/>
      <c r="I877" s="203"/>
      <c r="J877" s="1"/>
      <c r="N877" s="1"/>
    </row>
    <row r="878">
      <c r="F878" s="49"/>
      <c r="G878" s="1"/>
      <c r="H878" s="1"/>
      <c r="I878" s="203"/>
      <c r="J878" s="1"/>
      <c r="N878" s="1"/>
    </row>
    <row r="879">
      <c r="F879" s="49"/>
      <c r="G879" s="1"/>
      <c r="H879" s="1"/>
      <c r="I879" s="203"/>
      <c r="J879" s="1"/>
      <c r="N879" s="1"/>
    </row>
    <row r="880">
      <c r="F880" s="49"/>
      <c r="G880" s="1"/>
      <c r="H880" s="1"/>
      <c r="I880" s="203"/>
      <c r="J880" s="1"/>
      <c r="N880" s="1"/>
    </row>
    <row r="881">
      <c r="F881" s="49"/>
      <c r="G881" s="1"/>
      <c r="H881" s="1"/>
      <c r="I881" s="203"/>
      <c r="J881" s="1"/>
      <c r="N881" s="1"/>
    </row>
    <row r="882">
      <c r="F882" s="49"/>
      <c r="G882" s="1"/>
      <c r="H882" s="1"/>
      <c r="I882" s="203"/>
      <c r="J882" s="1"/>
      <c r="N882" s="1"/>
    </row>
    <row r="883">
      <c r="F883" s="49"/>
      <c r="G883" s="1"/>
      <c r="H883" s="1"/>
      <c r="I883" s="203"/>
      <c r="J883" s="1"/>
      <c r="N883" s="1"/>
    </row>
    <row r="884">
      <c r="F884" s="49"/>
      <c r="G884" s="1"/>
      <c r="H884" s="1"/>
      <c r="I884" s="203"/>
      <c r="J884" s="1"/>
      <c r="N884" s="1"/>
    </row>
    <row r="885">
      <c r="F885" s="49"/>
      <c r="G885" s="1"/>
      <c r="H885" s="1"/>
      <c r="I885" s="203"/>
      <c r="J885" s="1"/>
      <c r="N885" s="1"/>
    </row>
    <row r="886">
      <c r="F886" s="49"/>
      <c r="G886" s="1"/>
      <c r="H886" s="1"/>
      <c r="I886" s="203"/>
      <c r="J886" s="1"/>
      <c r="N886" s="1"/>
    </row>
    <row r="887">
      <c r="F887" s="49"/>
      <c r="G887" s="1"/>
      <c r="H887" s="1"/>
      <c r="I887" s="203"/>
      <c r="J887" s="1"/>
      <c r="N887" s="1"/>
    </row>
    <row r="888">
      <c r="F888" s="49"/>
      <c r="G888" s="1"/>
      <c r="H888" s="1"/>
      <c r="I888" s="203"/>
      <c r="J888" s="1"/>
      <c r="N888" s="1"/>
    </row>
    <row r="889">
      <c r="F889" s="49"/>
      <c r="G889" s="1"/>
      <c r="H889" s="1"/>
      <c r="I889" s="203"/>
      <c r="J889" s="1"/>
      <c r="N889" s="1"/>
    </row>
    <row r="890">
      <c r="F890" s="49"/>
      <c r="G890" s="1"/>
      <c r="H890" s="1"/>
      <c r="I890" s="203"/>
      <c r="J890" s="1"/>
      <c r="N890" s="1"/>
    </row>
    <row r="891">
      <c r="F891" s="49"/>
      <c r="G891" s="1"/>
      <c r="H891" s="1"/>
      <c r="I891" s="203"/>
      <c r="J891" s="1"/>
      <c r="N891" s="1"/>
    </row>
    <row r="892">
      <c r="F892" s="49"/>
      <c r="G892" s="1"/>
      <c r="H892" s="1"/>
      <c r="I892" s="203"/>
      <c r="J892" s="1"/>
      <c r="N892" s="1"/>
    </row>
    <row r="893">
      <c r="F893" s="49"/>
      <c r="G893" s="1"/>
      <c r="H893" s="1"/>
      <c r="I893" s="203"/>
      <c r="J893" s="1"/>
      <c r="N893" s="1"/>
    </row>
    <row r="894">
      <c r="F894" s="49"/>
      <c r="G894" s="1"/>
      <c r="H894" s="1"/>
      <c r="I894" s="203"/>
      <c r="J894" s="1"/>
      <c r="N894" s="1"/>
    </row>
    <row r="895">
      <c r="F895" s="49"/>
      <c r="G895" s="1"/>
      <c r="H895" s="1"/>
      <c r="I895" s="203"/>
      <c r="J895" s="1"/>
      <c r="N895" s="1"/>
    </row>
    <row r="896">
      <c r="F896" s="49"/>
      <c r="G896" s="1"/>
      <c r="H896" s="1"/>
      <c r="I896" s="203"/>
      <c r="J896" s="1"/>
      <c r="N896" s="1"/>
    </row>
    <row r="897">
      <c r="F897" s="49"/>
      <c r="G897" s="1"/>
      <c r="H897" s="1"/>
      <c r="I897" s="203"/>
      <c r="J897" s="1"/>
      <c r="N897" s="1"/>
    </row>
    <row r="898">
      <c r="F898" s="49"/>
      <c r="G898" s="1"/>
      <c r="H898" s="1"/>
      <c r="I898" s="203"/>
      <c r="J898" s="1"/>
      <c r="N898" s="1"/>
    </row>
    <row r="899">
      <c r="F899" s="49"/>
      <c r="G899" s="1"/>
      <c r="H899" s="1"/>
      <c r="I899" s="203"/>
      <c r="J899" s="1"/>
      <c r="N899" s="1"/>
    </row>
    <row r="900">
      <c r="F900" s="49"/>
      <c r="G900" s="1"/>
      <c r="H900" s="1"/>
      <c r="I900" s="203"/>
      <c r="J900" s="1"/>
      <c r="N900" s="1"/>
    </row>
    <row r="901">
      <c r="F901" s="49"/>
      <c r="G901" s="1"/>
      <c r="H901" s="1"/>
      <c r="I901" s="203"/>
      <c r="J901" s="1"/>
      <c r="N901" s="1"/>
    </row>
    <row r="902">
      <c r="F902" s="49"/>
      <c r="G902" s="1"/>
      <c r="H902" s="1"/>
      <c r="I902" s="203"/>
      <c r="J902" s="1"/>
      <c r="N902" s="1"/>
    </row>
    <row r="903">
      <c r="F903" s="49"/>
      <c r="G903" s="1"/>
      <c r="H903" s="1"/>
      <c r="I903" s="203"/>
      <c r="J903" s="1"/>
      <c r="N903" s="1"/>
    </row>
    <row r="904">
      <c r="F904" s="49"/>
      <c r="G904" s="1"/>
      <c r="H904" s="1"/>
      <c r="I904" s="203"/>
      <c r="J904" s="1"/>
      <c r="N904" s="1"/>
    </row>
    <row r="905">
      <c r="F905" s="49"/>
      <c r="G905" s="1"/>
      <c r="H905" s="1"/>
      <c r="I905" s="203"/>
      <c r="J905" s="1"/>
      <c r="N905" s="1"/>
    </row>
    <row r="906">
      <c r="F906" s="49"/>
      <c r="G906" s="1"/>
      <c r="H906" s="1"/>
      <c r="I906" s="203"/>
      <c r="J906" s="1"/>
      <c r="N906" s="1"/>
    </row>
    <row r="907">
      <c r="F907" s="49"/>
      <c r="G907" s="1"/>
      <c r="H907" s="1"/>
      <c r="I907" s="203"/>
      <c r="J907" s="1"/>
      <c r="N907" s="1"/>
    </row>
    <row r="908">
      <c r="F908" s="49"/>
      <c r="G908" s="1"/>
      <c r="H908" s="1"/>
      <c r="I908" s="203"/>
      <c r="J908" s="1"/>
      <c r="N908" s="1"/>
    </row>
    <row r="909">
      <c r="F909" s="49"/>
      <c r="G909" s="1"/>
      <c r="H909" s="1"/>
      <c r="I909" s="203"/>
      <c r="J909" s="1"/>
      <c r="N909" s="1"/>
    </row>
    <row r="910">
      <c r="F910" s="49"/>
      <c r="G910" s="1"/>
      <c r="H910" s="1"/>
      <c r="I910" s="203"/>
      <c r="J910" s="1"/>
      <c r="N910" s="1"/>
    </row>
    <row r="911">
      <c r="F911" s="49"/>
      <c r="G911" s="1"/>
      <c r="H911" s="1"/>
      <c r="I911" s="203"/>
      <c r="J911" s="1"/>
      <c r="N911" s="1"/>
    </row>
    <row r="912">
      <c r="F912" s="49"/>
      <c r="G912" s="1"/>
      <c r="H912" s="1"/>
      <c r="I912" s="203"/>
      <c r="J912" s="1"/>
      <c r="N912" s="1"/>
    </row>
    <row r="913">
      <c r="F913" s="49"/>
      <c r="G913" s="1"/>
      <c r="H913" s="1"/>
      <c r="I913" s="203"/>
      <c r="J913" s="1"/>
      <c r="N913" s="1"/>
    </row>
    <row r="914">
      <c r="F914" s="49"/>
      <c r="G914" s="1"/>
      <c r="H914" s="1"/>
      <c r="I914" s="203"/>
      <c r="J914" s="1"/>
      <c r="N914" s="1"/>
    </row>
    <row r="915">
      <c r="F915" s="49"/>
      <c r="G915" s="1"/>
      <c r="H915" s="1"/>
      <c r="I915" s="203"/>
      <c r="J915" s="1"/>
      <c r="N915" s="1"/>
    </row>
    <row r="916">
      <c r="F916" s="49"/>
      <c r="G916" s="1"/>
      <c r="H916" s="1"/>
      <c r="I916" s="203"/>
      <c r="J916" s="1"/>
      <c r="N916" s="1"/>
    </row>
    <row r="917">
      <c r="F917" s="49"/>
      <c r="G917" s="1"/>
      <c r="H917" s="1"/>
      <c r="I917" s="203"/>
      <c r="J917" s="1"/>
      <c r="N917" s="1"/>
    </row>
    <row r="918">
      <c r="F918" s="49"/>
      <c r="G918" s="1"/>
      <c r="H918" s="1"/>
      <c r="I918" s="203"/>
      <c r="J918" s="1"/>
      <c r="N918" s="1"/>
    </row>
    <row r="919">
      <c r="F919" s="49"/>
      <c r="G919" s="1"/>
      <c r="H919" s="1"/>
      <c r="I919" s="203"/>
      <c r="J919" s="1"/>
      <c r="N919" s="1"/>
    </row>
    <row r="920">
      <c r="F920" s="49"/>
      <c r="G920" s="1"/>
      <c r="H920" s="1"/>
      <c r="I920" s="203"/>
      <c r="J920" s="1"/>
      <c r="N920" s="1"/>
    </row>
    <row r="921">
      <c r="F921" s="49"/>
      <c r="G921" s="1"/>
      <c r="H921" s="1"/>
      <c r="I921" s="203"/>
      <c r="J921" s="1"/>
      <c r="N921" s="1"/>
    </row>
    <row r="922">
      <c r="F922" s="49"/>
      <c r="G922" s="1"/>
      <c r="H922" s="1"/>
      <c r="I922" s="203"/>
      <c r="J922" s="1"/>
      <c r="N922" s="1"/>
    </row>
    <row r="923">
      <c r="F923" s="49"/>
      <c r="G923" s="1"/>
      <c r="H923" s="1"/>
      <c r="I923" s="203"/>
      <c r="J923" s="1"/>
      <c r="N923" s="1"/>
    </row>
    <row r="924">
      <c r="F924" s="49"/>
      <c r="G924" s="1"/>
      <c r="H924" s="1"/>
      <c r="I924" s="203"/>
      <c r="J924" s="1"/>
      <c r="N924" s="1"/>
    </row>
    <row r="925">
      <c r="F925" s="49"/>
      <c r="G925" s="1"/>
      <c r="H925" s="1"/>
      <c r="I925" s="203"/>
      <c r="J925" s="1"/>
      <c r="N925" s="1"/>
    </row>
    <row r="926">
      <c r="F926" s="49"/>
      <c r="G926" s="1"/>
      <c r="H926" s="1"/>
      <c r="I926" s="203"/>
      <c r="J926" s="1"/>
      <c r="N926" s="1"/>
    </row>
    <row r="927">
      <c r="F927" s="49"/>
      <c r="G927" s="1"/>
      <c r="H927" s="1"/>
      <c r="I927" s="203"/>
      <c r="J927" s="1"/>
      <c r="N927" s="1"/>
    </row>
    <row r="928">
      <c r="F928" s="49"/>
      <c r="G928" s="1"/>
      <c r="H928" s="1"/>
      <c r="I928" s="203"/>
      <c r="J928" s="1"/>
      <c r="N928" s="1"/>
    </row>
    <row r="929">
      <c r="F929" s="49"/>
      <c r="G929" s="1"/>
      <c r="H929" s="1"/>
      <c r="I929" s="203"/>
      <c r="J929" s="1"/>
      <c r="N929" s="1"/>
    </row>
    <row r="930">
      <c r="F930" s="49"/>
      <c r="G930" s="1"/>
      <c r="H930" s="1"/>
      <c r="I930" s="203"/>
      <c r="J930" s="1"/>
      <c r="N930" s="1"/>
    </row>
    <row r="931">
      <c r="F931" s="49"/>
      <c r="G931" s="1"/>
      <c r="H931" s="1"/>
      <c r="I931" s="203"/>
      <c r="J931" s="1"/>
      <c r="N931" s="1"/>
    </row>
    <row r="932">
      <c r="F932" s="49"/>
      <c r="G932" s="1"/>
      <c r="H932" s="1"/>
      <c r="I932" s="203"/>
      <c r="J932" s="1"/>
      <c r="N932" s="1"/>
    </row>
    <row r="933">
      <c r="F933" s="49"/>
      <c r="G933" s="1"/>
      <c r="H933" s="1"/>
      <c r="I933" s="203"/>
      <c r="J933" s="1"/>
      <c r="N933" s="1"/>
    </row>
    <row r="934">
      <c r="F934" s="49"/>
      <c r="G934" s="1"/>
      <c r="H934" s="1"/>
      <c r="I934" s="203"/>
      <c r="J934" s="1"/>
      <c r="N934" s="1"/>
    </row>
    <row r="935">
      <c r="F935" s="49"/>
      <c r="G935" s="1"/>
      <c r="H935" s="1"/>
      <c r="I935" s="203"/>
      <c r="J935" s="1"/>
      <c r="N935" s="1"/>
    </row>
    <row r="936">
      <c r="F936" s="49"/>
      <c r="G936" s="1"/>
      <c r="H936" s="1"/>
      <c r="I936" s="203"/>
      <c r="J936" s="1"/>
      <c r="N936" s="1"/>
    </row>
    <row r="937">
      <c r="F937" s="49"/>
      <c r="G937" s="1"/>
      <c r="H937" s="1"/>
      <c r="I937" s="203"/>
      <c r="J937" s="1"/>
      <c r="N937" s="1"/>
    </row>
    <row r="938">
      <c r="F938" s="49"/>
      <c r="G938" s="1"/>
      <c r="H938" s="1"/>
      <c r="I938" s="203"/>
      <c r="J938" s="1"/>
      <c r="N938" s="1"/>
    </row>
    <row r="939">
      <c r="F939" s="49"/>
      <c r="G939" s="1"/>
      <c r="H939" s="1"/>
      <c r="I939" s="203"/>
      <c r="J939" s="1"/>
      <c r="N939" s="1"/>
    </row>
    <row r="940">
      <c r="F940" s="49"/>
      <c r="G940" s="1"/>
      <c r="H940" s="1"/>
      <c r="I940" s="203"/>
      <c r="J940" s="1"/>
      <c r="N940" s="1"/>
    </row>
    <row r="941">
      <c r="F941" s="49"/>
      <c r="G941" s="1"/>
      <c r="H941" s="1"/>
      <c r="I941" s="203"/>
      <c r="J941" s="1"/>
      <c r="N941" s="1"/>
    </row>
    <row r="942">
      <c r="F942" s="49"/>
      <c r="G942" s="1"/>
      <c r="H942" s="1"/>
      <c r="I942" s="203"/>
      <c r="J942" s="1"/>
      <c r="N942" s="1"/>
    </row>
    <row r="943">
      <c r="F943" s="49"/>
      <c r="G943" s="1"/>
      <c r="H943" s="1"/>
      <c r="I943" s="203"/>
      <c r="J943" s="1"/>
      <c r="N943" s="1"/>
    </row>
    <row r="944">
      <c r="F944" s="49"/>
      <c r="G944" s="1"/>
      <c r="H944" s="1"/>
      <c r="I944" s="203"/>
      <c r="J944" s="1"/>
      <c r="N944" s="1"/>
    </row>
    <row r="945">
      <c r="F945" s="49"/>
      <c r="G945" s="1"/>
      <c r="H945" s="1"/>
      <c r="I945" s="203"/>
      <c r="J945" s="1"/>
      <c r="N945" s="1"/>
    </row>
    <row r="946">
      <c r="F946" s="49"/>
      <c r="G946" s="1"/>
      <c r="H946" s="1"/>
      <c r="I946" s="203"/>
      <c r="J946" s="1"/>
      <c r="N946" s="1"/>
    </row>
    <row r="947">
      <c r="F947" s="49"/>
      <c r="G947" s="1"/>
      <c r="H947" s="1"/>
      <c r="I947" s="203"/>
      <c r="J947" s="1"/>
      <c r="N947" s="1"/>
    </row>
    <row r="948">
      <c r="F948" s="49"/>
      <c r="G948" s="1"/>
      <c r="H948" s="1"/>
      <c r="I948" s="203"/>
      <c r="J948" s="1"/>
      <c r="N948" s="1"/>
    </row>
    <row r="949">
      <c r="F949" s="49"/>
      <c r="G949" s="1"/>
      <c r="H949" s="1"/>
      <c r="I949" s="203"/>
      <c r="J949" s="1"/>
      <c r="N949" s="1"/>
    </row>
    <row r="950">
      <c r="F950" s="49"/>
      <c r="G950" s="1"/>
      <c r="H950" s="1"/>
      <c r="I950" s="203"/>
      <c r="J950" s="1"/>
      <c r="N950" s="1"/>
    </row>
    <row r="951">
      <c r="F951" s="49"/>
      <c r="G951" s="1"/>
      <c r="H951" s="1"/>
      <c r="I951" s="203"/>
      <c r="J951" s="1"/>
      <c r="N951" s="1"/>
    </row>
    <row r="952">
      <c r="F952" s="49"/>
      <c r="G952" s="1"/>
      <c r="H952" s="1"/>
      <c r="I952" s="203"/>
      <c r="J952" s="1"/>
      <c r="N952" s="1"/>
    </row>
    <row r="953">
      <c r="F953" s="49"/>
      <c r="G953" s="1"/>
      <c r="H953" s="1"/>
      <c r="I953" s="203"/>
      <c r="J953" s="1"/>
      <c r="N953" s="1"/>
    </row>
    <row r="954">
      <c r="F954" s="49"/>
      <c r="G954" s="1"/>
      <c r="H954" s="1"/>
      <c r="I954" s="203"/>
      <c r="J954" s="1"/>
      <c r="N954" s="1"/>
    </row>
    <row r="955">
      <c r="F955" s="49"/>
      <c r="G955" s="1"/>
      <c r="H955" s="1"/>
      <c r="I955" s="203"/>
      <c r="J955" s="1"/>
      <c r="N955" s="1"/>
    </row>
    <row r="956">
      <c r="F956" s="49"/>
      <c r="G956" s="1"/>
      <c r="H956" s="1"/>
      <c r="I956" s="203"/>
      <c r="J956" s="1"/>
      <c r="N956" s="1"/>
    </row>
    <row r="957">
      <c r="F957" s="49"/>
      <c r="G957" s="1"/>
      <c r="H957" s="1"/>
      <c r="I957" s="203"/>
      <c r="J957" s="1"/>
      <c r="N957" s="1"/>
    </row>
    <row r="958">
      <c r="F958" s="49"/>
      <c r="G958" s="1"/>
      <c r="H958" s="1"/>
      <c r="I958" s="203"/>
      <c r="J958" s="1"/>
      <c r="N958" s="1"/>
    </row>
    <row r="959">
      <c r="F959" s="49"/>
      <c r="G959" s="1"/>
      <c r="H959" s="1"/>
      <c r="I959" s="203"/>
      <c r="J959" s="1"/>
      <c r="N959" s="1"/>
    </row>
    <row r="960">
      <c r="F960" s="49"/>
      <c r="G960" s="1"/>
      <c r="H960" s="1"/>
      <c r="I960" s="203"/>
      <c r="J960" s="1"/>
      <c r="N960" s="1"/>
    </row>
    <row r="961">
      <c r="F961" s="49"/>
      <c r="G961" s="1"/>
      <c r="H961" s="1"/>
      <c r="I961" s="203"/>
      <c r="J961" s="1"/>
      <c r="N961" s="1"/>
    </row>
    <row r="962">
      <c r="F962" s="49"/>
      <c r="G962" s="1"/>
      <c r="H962" s="1"/>
      <c r="I962" s="203"/>
      <c r="J962" s="1"/>
      <c r="N962" s="1"/>
    </row>
    <row r="963">
      <c r="F963" s="49"/>
      <c r="G963" s="1"/>
      <c r="H963" s="1"/>
      <c r="I963" s="203"/>
      <c r="J963" s="1"/>
      <c r="N963" s="1"/>
    </row>
    <row r="964">
      <c r="F964" s="49"/>
      <c r="G964" s="1"/>
      <c r="H964" s="1"/>
      <c r="I964" s="203"/>
      <c r="J964" s="1"/>
      <c r="N964" s="1"/>
    </row>
    <row r="965">
      <c r="F965" s="49"/>
      <c r="G965" s="1"/>
      <c r="H965" s="1"/>
      <c r="I965" s="203"/>
      <c r="J965" s="1"/>
      <c r="N965" s="1"/>
    </row>
    <row r="966">
      <c r="F966" s="49"/>
      <c r="G966" s="1"/>
      <c r="H966" s="1"/>
      <c r="I966" s="203"/>
      <c r="J966" s="1"/>
      <c r="N966" s="1"/>
    </row>
    <row r="967">
      <c r="F967" s="49"/>
      <c r="G967" s="1"/>
      <c r="H967" s="1"/>
      <c r="I967" s="203"/>
      <c r="J967" s="1"/>
      <c r="N967" s="1"/>
    </row>
    <row r="968">
      <c r="F968" s="49"/>
      <c r="G968" s="1"/>
      <c r="H968" s="1"/>
      <c r="I968" s="203"/>
      <c r="J968" s="1"/>
      <c r="N968" s="1"/>
    </row>
    <row r="969">
      <c r="F969" s="49"/>
      <c r="G969" s="1"/>
      <c r="H969" s="1"/>
      <c r="I969" s="203"/>
      <c r="J969" s="1"/>
      <c r="N969" s="1"/>
    </row>
    <row r="970">
      <c r="F970" s="49"/>
      <c r="G970" s="1"/>
      <c r="H970" s="1"/>
      <c r="I970" s="203"/>
      <c r="J970" s="1"/>
      <c r="N970" s="1"/>
    </row>
    <row r="971">
      <c r="F971" s="49"/>
      <c r="G971" s="1"/>
      <c r="H971" s="1"/>
      <c r="I971" s="203"/>
      <c r="J971" s="1"/>
      <c r="N971" s="1"/>
    </row>
    <row r="972">
      <c r="F972" s="49"/>
      <c r="G972" s="1"/>
      <c r="H972" s="1"/>
      <c r="I972" s="203"/>
      <c r="J972" s="1"/>
      <c r="N972" s="1"/>
    </row>
    <row r="973">
      <c r="F973" s="49"/>
      <c r="G973" s="1"/>
      <c r="H973" s="1"/>
      <c r="I973" s="203"/>
      <c r="J973" s="1"/>
      <c r="N973" s="1"/>
    </row>
    <row r="974">
      <c r="F974" s="49"/>
      <c r="G974" s="1"/>
      <c r="H974" s="1"/>
      <c r="I974" s="203"/>
      <c r="J974" s="1"/>
      <c r="N974" s="1"/>
    </row>
    <row r="975">
      <c r="F975" s="49"/>
      <c r="G975" s="1"/>
      <c r="H975" s="1"/>
      <c r="I975" s="203"/>
      <c r="J975" s="1"/>
      <c r="N975" s="1"/>
    </row>
    <row r="976">
      <c r="F976" s="49"/>
      <c r="G976" s="1"/>
      <c r="H976" s="1"/>
      <c r="I976" s="203"/>
      <c r="J976" s="1"/>
      <c r="N976" s="1"/>
    </row>
    <row r="977">
      <c r="F977" s="49"/>
      <c r="G977" s="1"/>
      <c r="H977" s="1"/>
      <c r="I977" s="203"/>
      <c r="J977" s="1"/>
      <c r="N977" s="1"/>
    </row>
    <row r="978">
      <c r="F978" s="49"/>
      <c r="G978" s="1"/>
      <c r="H978" s="1"/>
      <c r="I978" s="203"/>
      <c r="J978" s="1"/>
      <c r="N978" s="1"/>
    </row>
    <row r="979">
      <c r="F979" s="49"/>
      <c r="G979" s="1"/>
      <c r="H979" s="1"/>
      <c r="I979" s="203"/>
      <c r="J979" s="1"/>
      <c r="N979" s="1"/>
    </row>
    <row r="980">
      <c r="F980" s="49"/>
      <c r="G980" s="1"/>
      <c r="H980" s="1"/>
      <c r="I980" s="203"/>
      <c r="J980" s="1"/>
      <c r="N980" s="1"/>
    </row>
    <row r="981">
      <c r="F981" s="49"/>
      <c r="G981" s="1"/>
      <c r="H981" s="1"/>
      <c r="I981" s="203"/>
      <c r="J981" s="1"/>
      <c r="N981" s="1"/>
    </row>
    <row r="982">
      <c r="F982" s="49"/>
      <c r="G982" s="1"/>
      <c r="H982" s="1"/>
      <c r="I982" s="203"/>
      <c r="J982" s="1"/>
      <c r="N982" s="1"/>
    </row>
    <row r="983">
      <c r="F983" s="49"/>
      <c r="G983" s="1"/>
      <c r="H983" s="1"/>
      <c r="I983" s="203"/>
      <c r="J983" s="1"/>
      <c r="N983" s="1"/>
    </row>
    <row r="984">
      <c r="F984" s="49"/>
      <c r="G984" s="1"/>
      <c r="H984" s="1"/>
      <c r="I984" s="203"/>
      <c r="J984" s="1"/>
      <c r="N984" s="1"/>
    </row>
    <row r="985">
      <c r="F985" s="49"/>
      <c r="G985" s="1"/>
      <c r="H985" s="1"/>
      <c r="I985" s="203"/>
      <c r="J985" s="1"/>
      <c r="N985" s="1"/>
    </row>
    <row r="986">
      <c r="F986" s="49"/>
      <c r="G986" s="1"/>
      <c r="H986" s="1"/>
      <c r="I986" s="203"/>
      <c r="J986" s="1"/>
      <c r="N986" s="1"/>
    </row>
    <row r="987">
      <c r="F987" s="49"/>
      <c r="G987" s="1"/>
      <c r="H987" s="1"/>
      <c r="I987" s="203"/>
      <c r="J987" s="1"/>
      <c r="N987" s="1"/>
    </row>
    <row r="988">
      <c r="F988" s="49"/>
      <c r="G988" s="1"/>
      <c r="H988" s="1"/>
      <c r="I988" s="203"/>
      <c r="J988" s="1"/>
      <c r="N988" s="1"/>
    </row>
    <row r="989">
      <c r="F989" s="49"/>
      <c r="G989" s="1"/>
      <c r="H989" s="1"/>
      <c r="I989" s="203"/>
      <c r="J989" s="1"/>
      <c r="N989" s="1"/>
    </row>
    <row r="990">
      <c r="F990" s="49"/>
      <c r="G990" s="1"/>
      <c r="H990" s="1"/>
      <c r="I990" s="203"/>
      <c r="J990" s="1"/>
      <c r="N990" s="1"/>
    </row>
    <row r="991">
      <c r="F991" s="49"/>
      <c r="G991" s="1"/>
      <c r="H991" s="1"/>
      <c r="I991" s="203"/>
      <c r="J991" s="1"/>
      <c r="N991" s="1"/>
    </row>
    <row r="992">
      <c r="F992" s="49"/>
      <c r="G992" s="1"/>
      <c r="H992" s="1"/>
      <c r="I992" s="203"/>
      <c r="J992" s="1"/>
      <c r="N992" s="1"/>
    </row>
    <row r="993">
      <c r="F993" s="49"/>
      <c r="G993" s="1"/>
      <c r="H993" s="1"/>
      <c r="I993" s="203"/>
      <c r="J993" s="1"/>
      <c r="N993" s="1"/>
    </row>
    <row r="994">
      <c r="F994" s="49"/>
      <c r="G994" s="1"/>
      <c r="H994" s="1"/>
      <c r="I994" s="203"/>
      <c r="J994" s="1"/>
      <c r="N994" s="1"/>
    </row>
    <row r="995">
      <c r="F995" s="49"/>
      <c r="G995" s="1"/>
      <c r="H995" s="1"/>
      <c r="I995" s="203"/>
      <c r="J995" s="1"/>
      <c r="N995" s="1"/>
    </row>
    <row r="996">
      <c r="F996" s="49"/>
      <c r="G996" s="1"/>
      <c r="H996" s="1"/>
      <c r="I996" s="203"/>
      <c r="J996" s="1"/>
      <c r="N996" s="1"/>
    </row>
    <row r="997">
      <c r="F997" s="49"/>
      <c r="G997" s="1"/>
      <c r="H997" s="1"/>
      <c r="I997" s="203"/>
      <c r="J997" s="1"/>
      <c r="N997" s="1"/>
    </row>
    <row r="998">
      <c r="F998" s="49"/>
      <c r="G998" s="1"/>
      <c r="H998" s="1"/>
      <c r="I998" s="203"/>
      <c r="J998" s="1"/>
      <c r="N998" s="1"/>
    </row>
    <row r="999">
      <c r="F999" s="49"/>
      <c r="G999" s="1"/>
      <c r="H999" s="1"/>
      <c r="I999" s="203"/>
      <c r="J999" s="1"/>
      <c r="N999" s="1"/>
    </row>
    <row r="1000">
      <c r="F1000" s="49"/>
      <c r="G1000" s="1"/>
      <c r="H1000" s="1"/>
      <c r="I1000" s="203"/>
      <c r="J1000" s="1"/>
      <c r="N1000" s="1"/>
    </row>
    <row r="1001">
      <c r="F1001" s="49"/>
      <c r="G1001" s="1"/>
      <c r="H1001" s="1"/>
      <c r="I1001" s="203"/>
      <c r="J1001" s="1"/>
      <c r="N1001" s="1"/>
    </row>
  </sheetData>
  <mergeCells count="45">
    <mergeCell ref="B3:J3"/>
    <mergeCell ref="D4:H4"/>
    <mergeCell ref="N4:AM4"/>
    <mergeCell ref="C7:D7"/>
    <mergeCell ref="C8:D8"/>
    <mergeCell ref="C9:D9"/>
    <mergeCell ref="C10:D10"/>
    <mergeCell ref="C11:D11"/>
    <mergeCell ref="C12:D12"/>
    <mergeCell ref="C13:D13"/>
    <mergeCell ref="C14:D14"/>
    <mergeCell ref="C15:D15"/>
    <mergeCell ref="C16:D16"/>
    <mergeCell ref="C17:D17"/>
    <mergeCell ref="C18:D18"/>
    <mergeCell ref="C19:D19"/>
    <mergeCell ref="C20:D20"/>
    <mergeCell ref="C21:D21"/>
    <mergeCell ref="C22:D22"/>
    <mergeCell ref="C23:D23"/>
    <mergeCell ref="C24:D24"/>
    <mergeCell ref="C25:D25"/>
    <mergeCell ref="C26:D26"/>
    <mergeCell ref="C27:D27"/>
    <mergeCell ref="C28:D28"/>
    <mergeCell ref="C29:D29"/>
    <mergeCell ref="C30:D30"/>
    <mergeCell ref="C31:D31"/>
    <mergeCell ref="C39:D39"/>
    <mergeCell ref="E39:J39"/>
    <mergeCell ref="C40:D40"/>
    <mergeCell ref="C41:D41"/>
    <mergeCell ref="C42:D42"/>
    <mergeCell ref="C43:D43"/>
    <mergeCell ref="C44:D44"/>
    <mergeCell ref="C45:D45"/>
    <mergeCell ref="C46:D46"/>
    <mergeCell ref="C47:D47"/>
    <mergeCell ref="C32:D32"/>
    <mergeCell ref="C33:D33"/>
    <mergeCell ref="C34:D34"/>
    <mergeCell ref="C35:D35"/>
    <mergeCell ref="C36:D36"/>
    <mergeCell ref="C37:D37"/>
    <mergeCell ref="C38:D38"/>
  </mergeCells>
  <dataValidations>
    <dataValidation type="list" allowBlank="1" showErrorMessage="1" sqref="C8:C38">
      <formula1>'2NDSORTEDL'!$B$2:$B1001</formula1>
    </dataValidation>
  </dataValidations>
  <hyperlinks>
    <hyperlink r:id="rId1" ref="I4"/>
    <hyperlink r:id="rId2" ref="B7"/>
  </hyperlinks>
  <printOptions horizontalCentered="1"/>
  <pageMargins bottom="0.5560821484992101" footer="0.0" header="0.0" left="0.0" right="0.25" top="0.08688783570300157"/>
  <pageSetup fitToWidth="0" paperSize="9" cellComments="atEnd" orientation="landscape" pageOrder="overThenDown"/>
  <drawing r:id="rId3"/>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cols>
    <col customWidth="1" min="1" max="1" width="5.63"/>
    <col customWidth="1" min="2" max="2" width="26.0"/>
    <col customWidth="1" min="3" max="3" width="19.5"/>
    <col customWidth="1" min="4" max="4" width="26.38"/>
    <col customWidth="1" min="5" max="5" width="12.38"/>
  </cols>
  <sheetData>
    <row r="1">
      <c r="A1" s="403"/>
      <c r="B1" s="403"/>
      <c r="C1" s="404"/>
      <c r="D1" s="404"/>
      <c r="E1" s="404"/>
      <c r="F1" s="405"/>
      <c r="G1" s="405"/>
      <c r="H1" s="405"/>
      <c r="I1" s="405"/>
      <c r="J1" s="405"/>
      <c r="K1" s="405"/>
      <c r="L1" s="405"/>
      <c r="M1" s="405"/>
      <c r="N1" s="405"/>
      <c r="O1" s="405"/>
      <c r="P1" s="405"/>
      <c r="Q1" s="405"/>
      <c r="R1" s="405"/>
      <c r="S1" s="405"/>
      <c r="T1" s="405"/>
      <c r="U1" s="405"/>
      <c r="V1" s="405"/>
      <c r="W1" s="405"/>
      <c r="X1" s="405"/>
      <c r="Y1" s="405"/>
      <c r="Z1" s="405"/>
    </row>
    <row r="2">
      <c r="A2" s="406" t="s">
        <v>280</v>
      </c>
      <c r="B2" s="407" t="s">
        <v>303</v>
      </c>
      <c r="C2" s="407" t="s">
        <v>334</v>
      </c>
      <c r="D2" s="407" t="s">
        <v>365</v>
      </c>
      <c r="E2" s="408" t="s">
        <v>7596</v>
      </c>
      <c r="F2" s="405"/>
      <c r="G2" s="405"/>
      <c r="H2" s="405"/>
      <c r="I2" s="405"/>
      <c r="J2" s="405"/>
      <c r="K2" s="405"/>
      <c r="L2" s="405"/>
      <c r="M2" s="405"/>
      <c r="N2" s="405"/>
      <c r="O2" s="405"/>
      <c r="P2" s="405"/>
      <c r="Q2" s="405"/>
      <c r="R2" s="405"/>
      <c r="S2" s="405"/>
      <c r="T2" s="405"/>
      <c r="U2" s="405"/>
      <c r="V2" s="405"/>
      <c r="W2" s="405"/>
      <c r="X2" s="405"/>
      <c r="Y2" s="405"/>
      <c r="Z2" s="405"/>
    </row>
    <row r="3">
      <c r="A3" s="409">
        <v>1.0</v>
      </c>
      <c r="B3" s="410" t="s">
        <v>7597</v>
      </c>
      <c r="C3" s="411" t="s">
        <v>7598</v>
      </c>
      <c r="D3" s="411" t="s">
        <v>7599</v>
      </c>
      <c r="E3" s="412">
        <v>7.738724728E9</v>
      </c>
      <c r="F3" s="405"/>
      <c r="G3" s="405"/>
      <c r="H3" s="405"/>
      <c r="I3" s="405"/>
      <c r="J3" s="405"/>
      <c r="K3" s="405"/>
      <c r="L3" s="405"/>
      <c r="M3" s="405"/>
      <c r="N3" s="405"/>
      <c r="O3" s="405"/>
      <c r="P3" s="405"/>
      <c r="Q3" s="405"/>
      <c r="R3" s="405"/>
      <c r="S3" s="405"/>
      <c r="T3" s="405"/>
      <c r="U3" s="405"/>
      <c r="V3" s="405"/>
      <c r="W3" s="405"/>
      <c r="X3" s="405"/>
      <c r="Y3" s="405"/>
      <c r="Z3" s="405"/>
    </row>
    <row r="4">
      <c r="A4" s="413">
        <v>2.0</v>
      </c>
      <c r="B4" s="414" t="s">
        <v>7600</v>
      </c>
      <c r="C4" s="415" t="s">
        <v>7598</v>
      </c>
      <c r="D4" s="415" t="s">
        <v>7601</v>
      </c>
      <c r="E4" s="416">
        <v>9.840376108E9</v>
      </c>
      <c r="F4" s="405"/>
      <c r="G4" s="405"/>
      <c r="H4" s="405"/>
      <c r="I4" s="405"/>
      <c r="J4" s="405"/>
      <c r="K4" s="405"/>
      <c r="L4" s="405"/>
      <c r="M4" s="405"/>
      <c r="N4" s="405"/>
      <c r="O4" s="405"/>
      <c r="P4" s="405"/>
      <c r="Q4" s="405"/>
      <c r="R4" s="405"/>
      <c r="S4" s="405"/>
      <c r="T4" s="405"/>
      <c r="U4" s="405"/>
      <c r="V4" s="405"/>
      <c r="W4" s="405"/>
      <c r="X4" s="405"/>
      <c r="Y4" s="405"/>
      <c r="Z4" s="405"/>
    </row>
    <row r="5">
      <c r="A5" s="409">
        <v>3.0</v>
      </c>
      <c r="B5" s="410" t="s">
        <v>7602</v>
      </c>
      <c r="C5" s="411" t="s">
        <v>7598</v>
      </c>
      <c r="D5" s="411" t="s">
        <v>7603</v>
      </c>
      <c r="E5" s="412">
        <v>6.3096202529E10</v>
      </c>
      <c r="F5" s="405"/>
      <c r="G5" s="405"/>
      <c r="H5" s="405"/>
      <c r="I5" s="405"/>
      <c r="J5" s="405"/>
      <c r="K5" s="405"/>
      <c r="L5" s="405"/>
      <c r="M5" s="405"/>
      <c r="N5" s="405"/>
      <c r="O5" s="405"/>
      <c r="P5" s="405"/>
      <c r="Q5" s="405"/>
      <c r="R5" s="405"/>
      <c r="S5" s="405"/>
      <c r="T5" s="405"/>
      <c r="U5" s="405"/>
      <c r="V5" s="405"/>
      <c r="W5" s="405"/>
      <c r="X5" s="405"/>
      <c r="Y5" s="405"/>
      <c r="Z5" s="405"/>
    </row>
    <row r="6">
      <c r="A6" s="413">
        <v>4.0</v>
      </c>
      <c r="B6" s="414" t="s">
        <v>7604</v>
      </c>
      <c r="C6" s="415" t="s">
        <v>7598</v>
      </c>
      <c r="D6" s="415" t="s">
        <v>7605</v>
      </c>
      <c r="E6" s="416">
        <v>9.381115815E9</v>
      </c>
      <c r="F6" s="405"/>
      <c r="G6" s="405"/>
      <c r="H6" s="405"/>
      <c r="I6" s="405"/>
      <c r="J6" s="405"/>
      <c r="K6" s="405"/>
      <c r="L6" s="405"/>
      <c r="M6" s="405"/>
      <c r="N6" s="405"/>
      <c r="O6" s="405"/>
      <c r="P6" s="405"/>
      <c r="Q6" s="405"/>
      <c r="R6" s="405"/>
      <c r="S6" s="405"/>
      <c r="T6" s="405"/>
      <c r="U6" s="405"/>
      <c r="V6" s="405"/>
      <c r="W6" s="405"/>
      <c r="X6" s="405"/>
      <c r="Y6" s="405"/>
      <c r="Z6" s="405"/>
    </row>
    <row r="7">
      <c r="A7" s="409">
        <v>5.0</v>
      </c>
      <c r="B7" s="410" t="s">
        <v>7606</v>
      </c>
      <c r="C7" s="411" t="s">
        <v>7598</v>
      </c>
      <c r="D7" s="411" t="s">
        <v>7607</v>
      </c>
      <c r="E7" s="412">
        <v>7.696050705E9</v>
      </c>
      <c r="F7" s="405"/>
      <c r="G7" s="405"/>
      <c r="H7" s="405"/>
      <c r="I7" s="405"/>
      <c r="J7" s="405"/>
      <c r="K7" s="405"/>
      <c r="L7" s="405"/>
      <c r="M7" s="405"/>
      <c r="N7" s="405"/>
      <c r="O7" s="405"/>
      <c r="P7" s="405"/>
      <c r="Q7" s="405"/>
      <c r="R7" s="405"/>
      <c r="S7" s="405"/>
      <c r="T7" s="405"/>
      <c r="U7" s="405"/>
      <c r="V7" s="405"/>
      <c r="W7" s="405"/>
      <c r="X7" s="405"/>
      <c r="Y7" s="405"/>
      <c r="Z7" s="405"/>
    </row>
    <row r="8">
      <c r="A8" s="409">
        <v>6.0</v>
      </c>
      <c r="B8" s="410" t="s">
        <v>7608</v>
      </c>
      <c r="C8" s="411" t="s">
        <v>7598</v>
      </c>
      <c r="D8" s="411" t="s">
        <v>7609</v>
      </c>
      <c r="E8" s="412">
        <v>9.110055793E9</v>
      </c>
      <c r="F8" s="405"/>
      <c r="G8" s="405"/>
      <c r="H8" s="405"/>
      <c r="I8" s="405"/>
      <c r="J8" s="405"/>
      <c r="K8" s="405"/>
      <c r="L8" s="405"/>
      <c r="M8" s="405"/>
      <c r="N8" s="405"/>
      <c r="O8" s="405"/>
      <c r="P8" s="405"/>
      <c r="Q8" s="405"/>
      <c r="R8" s="405"/>
      <c r="S8" s="405"/>
      <c r="T8" s="405"/>
      <c r="U8" s="405"/>
      <c r="V8" s="405"/>
      <c r="W8" s="405"/>
      <c r="X8" s="405"/>
      <c r="Y8" s="405"/>
      <c r="Z8" s="405"/>
    </row>
    <row r="9">
      <c r="A9" s="409">
        <v>7.0</v>
      </c>
      <c r="B9" s="410" t="s">
        <v>7610</v>
      </c>
      <c r="C9" s="411" t="s">
        <v>7598</v>
      </c>
      <c r="D9" s="411" t="s">
        <v>7611</v>
      </c>
      <c r="E9" s="412">
        <v>9.55704707E9</v>
      </c>
      <c r="F9" s="405"/>
      <c r="G9" s="405"/>
      <c r="H9" s="405"/>
      <c r="I9" s="405"/>
      <c r="J9" s="405"/>
      <c r="K9" s="405"/>
      <c r="L9" s="405"/>
      <c r="M9" s="405"/>
      <c r="N9" s="405"/>
      <c r="O9" s="405"/>
      <c r="P9" s="405"/>
      <c r="Q9" s="405"/>
      <c r="R9" s="405"/>
      <c r="S9" s="405"/>
      <c r="T9" s="405"/>
      <c r="U9" s="405"/>
      <c r="V9" s="405"/>
      <c r="W9" s="405"/>
      <c r="X9" s="405"/>
      <c r="Y9" s="405"/>
      <c r="Z9" s="405"/>
    </row>
    <row r="10">
      <c r="A10" s="413">
        <v>8.0</v>
      </c>
      <c r="B10" s="414" t="s">
        <v>7612</v>
      </c>
      <c r="C10" s="415" t="s">
        <v>7598</v>
      </c>
      <c r="D10" s="415" t="s">
        <v>7613</v>
      </c>
      <c r="E10" s="416">
        <v>7.987895741E9</v>
      </c>
      <c r="F10" s="405"/>
      <c r="G10" s="405"/>
      <c r="H10" s="405"/>
      <c r="I10" s="405"/>
      <c r="J10" s="405"/>
      <c r="K10" s="405"/>
      <c r="L10" s="405"/>
      <c r="M10" s="405"/>
      <c r="N10" s="405"/>
      <c r="O10" s="405"/>
      <c r="P10" s="405"/>
      <c r="Q10" s="405"/>
      <c r="R10" s="405"/>
      <c r="S10" s="405"/>
      <c r="T10" s="405"/>
      <c r="U10" s="405"/>
      <c r="V10" s="405"/>
      <c r="W10" s="405"/>
      <c r="X10" s="405"/>
      <c r="Y10" s="405"/>
      <c r="Z10" s="405"/>
    </row>
    <row r="11">
      <c r="A11" s="409">
        <v>9.0</v>
      </c>
      <c r="B11" s="410" t="s">
        <v>7614</v>
      </c>
      <c r="C11" s="411" t="s">
        <v>7598</v>
      </c>
      <c r="D11" s="411" t="s">
        <v>7615</v>
      </c>
      <c r="E11" s="412">
        <v>9.770323405E9</v>
      </c>
      <c r="F11" s="405"/>
      <c r="G11" s="405"/>
      <c r="H11" s="405"/>
      <c r="I11" s="405"/>
      <c r="J11" s="405"/>
      <c r="K11" s="405"/>
      <c r="L11" s="405"/>
      <c r="M11" s="405"/>
      <c r="N11" s="405"/>
      <c r="O11" s="405"/>
      <c r="P11" s="405"/>
      <c r="Q11" s="405"/>
      <c r="R11" s="405"/>
      <c r="S11" s="405"/>
      <c r="T11" s="405"/>
      <c r="U11" s="405"/>
      <c r="V11" s="405"/>
      <c r="W11" s="405"/>
      <c r="X11" s="405"/>
      <c r="Y11" s="405"/>
      <c r="Z11" s="405"/>
    </row>
    <row r="12">
      <c r="A12" s="413">
        <v>10.0</v>
      </c>
      <c r="B12" s="414" t="s">
        <v>7616</v>
      </c>
      <c r="C12" s="415" t="s">
        <v>7617</v>
      </c>
      <c r="D12" s="415" t="s">
        <v>7618</v>
      </c>
      <c r="E12" s="416">
        <v>9.346308759E9</v>
      </c>
      <c r="F12" s="405"/>
      <c r="G12" s="405"/>
      <c r="H12" s="405"/>
      <c r="I12" s="405"/>
      <c r="J12" s="405"/>
      <c r="K12" s="405"/>
      <c r="L12" s="405"/>
      <c r="M12" s="405"/>
      <c r="N12" s="405"/>
      <c r="O12" s="405"/>
      <c r="P12" s="405"/>
      <c r="Q12" s="405"/>
      <c r="R12" s="405"/>
      <c r="S12" s="405"/>
      <c r="T12" s="405"/>
      <c r="U12" s="405"/>
      <c r="V12" s="405"/>
      <c r="W12" s="405"/>
      <c r="X12" s="405"/>
      <c r="Y12" s="405"/>
      <c r="Z12" s="405"/>
    </row>
    <row r="13">
      <c r="A13" s="409">
        <v>11.0</v>
      </c>
      <c r="B13" s="410" t="s">
        <v>7619</v>
      </c>
      <c r="C13" s="411" t="s">
        <v>7617</v>
      </c>
      <c r="D13" s="411" t="s">
        <v>7620</v>
      </c>
      <c r="E13" s="412">
        <v>9.453618859E9</v>
      </c>
      <c r="F13" s="405"/>
      <c r="G13" s="405"/>
      <c r="H13" s="405"/>
      <c r="I13" s="405"/>
      <c r="J13" s="405"/>
      <c r="K13" s="405"/>
      <c r="L13" s="405"/>
      <c r="M13" s="405"/>
      <c r="N13" s="405"/>
      <c r="O13" s="405"/>
      <c r="P13" s="405"/>
      <c r="Q13" s="405"/>
      <c r="R13" s="405"/>
      <c r="S13" s="405"/>
      <c r="T13" s="405"/>
      <c r="U13" s="405"/>
      <c r="V13" s="405"/>
      <c r="W13" s="405"/>
      <c r="X13" s="405"/>
      <c r="Y13" s="405"/>
      <c r="Z13" s="405"/>
    </row>
    <row r="14">
      <c r="A14" s="413">
        <v>12.0</v>
      </c>
      <c r="B14" s="414" t="s">
        <v>7621</v>
      </c>
      <c r="C14" s="415" t="s">
        <v>7617</v>
      </c>
      <c r="D14" s="415" t="s">
        <v>7620</v>
      </c>
      <c r="E14" s="416">
        <v>8.43368006E9</v>
      </c>
      <c r="F14" s="405"/>
      <c r="G14" s="405"/>
      <c r="H14" s="405"/>
      <c r="I14" s="405"/>
      <c r="J14" s="405"/>
      <c r="K14" s="405"/>
      <c r="L14" s="405"/>
      <c r="M14" s="405"/>
      <c r="N14" s="405"/>
      <c r="O14" s="405"/>
      <c r="P14" s="405"/>
      <c r="Q14" s="405"/>
      <c r="R14" s="405"/>
      <c r="S14" s="405"/>
      <c r="T14" s="405"/>
      <c r="U14" s="405"/>
      <c r="V14" s="405"/>
      <c r="W14" s="405"/>
      <c r="X14" s="405"/>
      <c r="Y14" s="405"/>
      <c r="Z14" s="405"/>
    </row>
    <row r="15">
      <c r="A15" s="409">
        <v>13.0</v>
      </c>
      <c r="B15" s="410" t="s">
        <v>7622</v>
      </c>
      <c r="C15" s="411" t="s">
        <v>7617</v>
      </c>
      <c r="D15" s="411" t="s">
        <v>7623</v>
      </c>
      <c r="E15" s="412">
        <v>9.525578804E9</v>
      </c>
      <c r="F15" s="405"/>
      <c r="G15" s="405"/>
      <c r="H15" s="405"/>
      <c r="I15" s="405"/>
      <c r="J15" s="405"/>
      <c r="K15" s="405"/>
      <c r="L15" s="405"/>
      <c r="M15" s="405"/>
      <c r="N15" s="405"/>
      <c r="O15" s="405"/>
      <c r="P15" s="405"/>
      <c r="Q15" s="405"/>
      <c r="R15" s="405"/>
      <c r="S15" s="405"/>
      <c r="T15" s="405"/>
      <c r="U15" s="405"/>
      <c r="V15" s="405"/>
      <c r="W15" s="405"/>
      <c r="X15" s="405"/>
      <c r="Y15" s="405"/>
      <c r="Z15" s="405"/>
    </row>
    <row r="16">
      <c r="A16" s="413">
        <v>14.0</v>
      </c>
      <c r="B16" s="414" t="s">
        <v>7624</v>
      </c>
      <c r="C16" s="415" t="s">
        <v>7617</v>
      </c>
      <c r="D16" s="415" t="s">
        <v>7623</v>
      </c>
      <c r="E16" s="416">
        <v>7.061428857E9</v>
      </c>
      <c r="F16" s="405"/>
      <c r="G16" s="405"/>
      <c r="H16" s="405"/>
      <c r="I16" s="405"/>
      <c r="J16" s="405"/>
      <c r="K16" s="405"/>
      <c r="L16" s="405"/>
      <c r="M16" s="405"/>
      <c r="N16" s="405"/>
      <c r="O16" s="405"/>
      <c r="P16" s="405"/>
      <c r="Q16" s="405"/>
      <c r="R16" s="405"/>
      <c r="S16" s="405"/>
      <c r="T16" s="405"/>
      <c r="U16" s="405"/>
      <c r="V16" s="405"/>
      <c r="W16" s="405"/>
      <c r="X16" s="405"/>
      <c r="Y16" s="405"/>
      <c r="Z16" s="405"/>
    </row>
    <row r="17">
      <c r="A17" s="409">
        <v>15.0</v>
      </c>
      <c r="B17" s="410" t="s">
        <v>7625</v>
      </c>
      <c r="C17" s="411" t="s">
        <v>7617</v>
      </c>
      <c r="D17" s="411" t="s">
        <v>7623</v>
      </c>
      <c r="E17" s="412">
        <v>7.307020986E9</v>
      </c>
      <c r="F17" s="405"/>
      <c r="G17" s="405"/>
      <c r="H17" s="405"/>
      <c r="I17" s="405"/>
      <c r="J17" s="405"/>
      <c r="K17" s="405"/>
      <c r="L17" s="405"/>
      <c r="M17" s="405"/>
      <c r="N17" s="405"/>
      <c r="O17" s="405"/>
      <c r="P17" s="405"/>
      <c r="Q17" s="405"/>
      <c r="R17" s="405"/>
      <c r="S17" s="405"/>
      <c r="T17" s="405"/>
      <c r="U17" s="405"/>
      <c r="V17" s="405"/>
      <c r="W17" s="405"/>
      <c r="X17" s="405"/>
      <c r="Y17" s="405"/>
      <c r="Z17" s="405"/>
    </row>
    <row r="18">
      <c r="A18" s="413">
        <v>16.0</v>
      </c>
      <c r="B18" s="410" t="s">
        <v>7626</v>
      </c>
      <c r="C18" s="411" t="s">
        <v>7627</v>
      </c>
      <c r="D18" s="411" t="s">
        <v>7626</v>
      </c>
      <c r="E18" s="412">
        <v>7.304893382E9</v>
      </c>
      <c r="F18" s="405"/>
      <c r="G18" s="405"/>
      <c r="H18" s="405"/>
      <c r="I18" s="405"/>
      <c r="J18" s="405"/>
      <c r="K18" s="405"/>
      <c r="L18" s="405"/>
      <c r="M18" s="405"/>
      <c r="N18" s="405"/>
      <c r="O18" s="405"/>
      <c r="P18" s="405"/>
      <c r="Q18" s="405"/>
      <c r="R18" s="405"/>
      <c r="S18" s="405"/>
      <c r="T18" s="405"/>
      <c r="U18" s="405"/>
      <c r="V18" s="405"/>
      <c r="W18" s="405"/>
      <c r="X18" s="405"/>
      <c r="Y18" s="405"/>
      <c r="Z18" s="405"/>
    </row>
    <row r="19">
      <c r="A19" s="409">
        <v>17.0</v>
      </c>
      <c r="B19" s="414" t="s">
        <v>7628</v>
      </c>
      <c r="C19" s="417"/>
      <c r="D19" s="417"/>
      <c r="E19" s="416">
        <v>100.0</v>
      </c>
      <c r="F19" s="405"/>
      <c r="G19" s="405"/>
      <c r="H19" s="405"/>
      <c r="I19" s="405"/>
      <c r="J19" s="405"/>
      <c r="K19" s="405"/>
      <c r="L19" s="405"/>
      <c r="M19" s="405"/>
      <c r="N19" s="405"/>
      <c r="O19" s="405"/>
      <c r="P19" s="405"/>
      <c r="Q19" s="405"/>
      <c r="R19" s="405"/>
      <c r="S19" s="405"/>
      <c r="T19" s="405"/>
      <c r="U19" s="405"/>
      <c r="V19" s="405"/>
      <c r="W19" s="405"/>
      <c r="X19" s="405"/>
      <c r="Y19" s="405"/>
      <c r="Z19" s="405"/>
    </row>
    <row r="20">
      <c r="A20" s="413">
        <v>18.0</v>
      </c>
      <c r="B20" s="410" t="s">
        <v>7629</v>
      </c>
      <c r="C20" s="418"/>
      <c r="D20" s="418"/>
      <c r="E20" s="412">
        <v>101.0</v>
      </c>
      <c r="F20" s="405"/>
      <c r="G20" s="405"/>
      <c r="H20" s="405"/>
      <c r="I20" s="405"/>
      <c r="J20" s="405"/>
      <c r="K20" s="405"/>
      <c r="L20" s="405"/>
      <c r="M20" s="405"/>
      <c r="N20" s="405"/>
      <c r="O20" s="405"/>
      <c r="P20" s="405"/>
      <c r="Q20" s="405"/>
      <c r="R20" s="405"/>
      <c r="S20" s="405"/>
      <c r="T20" s="405"/>
      <c r="U20" s="405"/>
      <c r="V20" s="405"/>
      <c r="W20" s="405"/>
      <c r="X20" s="405"/>
      <c r="Y20" s="405"/>
      <c r="Z20" s="405"/>
    </row>
    <row r="21">
      <c r="A21" s="409">
        <v>19.0</v>
      </c>
      <c r="B21" s="414" t="s">
        <v>7630</v>
      </c>
      <c r="C21" s="417"/>
      <c r="D21" s="417"/>
      <c r="E21" s="416">
        <v>108.0</v>
      </c>
      <c r="F21" s="405"/>
      <c r="G21" s="405"/>
      <c r="H21" s="405"/>
      <c r="I21" s="405"/>
      <c r="J21" s="405"/>
      <c r="K21" s="405"/>
      <c r="L21" s="405"/>
      <c r="M21" s="405"/>
      <c r="N21" s="405"/>
      <c r="O21" s="405"/>
      <c r="P21" s="405"/>
      <c r="Q21" s="405"/>
      <c r="R21" s="405"/>
      <c r="S21" s="405"/>
      <c r="T21" s="405"/>
      <c r="U21" s="405"/>
      <c r="V21" s="405"/>
      <c r="W21" s="405"/>
      <c r="X21" s="405"/>
      <c r="Y21" s="405"/>
      <c r="Z21" s="405"/>
    </row>
    <row r="22">
      <c r="A22" s="413">
        <v>20.0</v>
      </c>
      <c r="B22" s="410" t="s">
        <v>7631</v>
      </c>
      <c r="C22" s="418"/>
      <c r="D22" s="418"/>
      <c r="E22" s="412">
        <v>112.0</v>
      </c>
      <c r="F22" s="405"/>
      <c r="G22" s="405"/>
      <c r="H22" s="405"/>
      <c r="I22" s="405"/>
      <c r="J22" s="405"/>
      <c r="K22" s="405"/>
      <c r="L22" s="405"/>
      <c r="M22" s="405"/>
      <c r="N22" s="405"/>
      <c r="O22" s="405"/>
      <c r="P22" s="405"/>
      <c r="Q22" s="405"/>
      <c r="R22" s="405"/>
      <c r="S22" s="405"/>
      <c r="T22" s="405"/>
      <c r="U22" s="405"/>
      <c r="V22" s="405"/>
      <c r="W22" s="405"/>
      <c r="X22" s="405"/>
      <c r="Y22" s="405"/>
      <c r="Z22" s="405"/>
    </row>
    <row r="23">
      <c r="A23" s="409">
        <v>21.0</v>
      </c>
      <c r="B23" s="414" t="s">
        <v>7632</v>
      </c>
      <c r="C23" s="415" t="s">
        <v>7633</v>
      </c>
      <c r="D23" s="415" t="s">
        <v>7634</v>
      </c>
      <c r="E23" s="416">
        <v>9.951033039E9</v>
      </c>
      <c r="F23" s="405"/>
      <c r="G23" s="405"/>
      <c r="H23" s="405"/>
      <c r="I23" s="405"/>
      <c r="J23" s="405"/>
      <c r="K23" s="405"/>
      <c r="L23" s="405"/>
      <c r="M23" s="405"/>
      <c r="N23" s="405"/>
      <c r="O23" s="405"/>
      <c r="P23" s="405"/>
      <c r="Q23" s="405"/>
      <c r="R23" s="405"/>
      <c r="S23" s="405"/>
      <c r="T23" s="405"/>
      <c r="U23" s="405"/>
      <c r="V23" s="405"/>
      <c r="W23" s="405"/>
      <c r="X23" s="405"/>
      <c r="Y23" s="405"/>
      <c r="Z23" s="405"/>
    </row>
    <row r="24">
      <c r="A24" s="413">
        <v>22.0</v>
      </c>
      <c r="B24" s="410" t="s">
        <v>7635</v>
      </c>
      <c r="C24" s="411" t="s">
        <v>7633</v>
      </c>
      <c r="D24" s="411" t="s">
        <v>7636</v>
      </c>
      <c r="E24" s="412">
        <v>8.328316579E9</v>
      </c>
      <c r="F24" s="405"/>
      <c r="G24" s="405"/>
      <c r="H24" s="405"/>
      <c r="I24" s="405"/>
      <c r="J24" s="405"/>
      <c r="K24" s="405"/>
      <c r="L24" s="405"/>
      <c r="M24" s="405"/>
      <c r="N24" s="405"/>
      <c r="O24" s="405"/>
      <c r="P24" s="405"/>
      <c r="Q24" s="405"/>
      <c r="R24" s="405"/>
      <c r="S24" s="405"/>
      <c r="T24" s="405"/>
      <c r="U24" s="405"/>
      <c r="V24" s="405"/>
      <c r="W24" s="405"/>
      <c r="X24" s="405"/>
      <c r="Y24" s="405"/>
      <c r="Z24" s="405"/>
    </row>
    <row r="25">
      <c r="A25" s="409">
        <v>23.0</v>
      </c>
      <c r="B25" s="414" t="s">
        <v>7637</v>
      </c>
      <c r="C25" s="415" t="s">
        <v>7638</v>
      </c>
      <c r="D25" s="415" t="s">
        <v>7639</v>
      </c>
      <c r="E25" s="416">
        <v>9.309509729E9</v>
      </c>
      <c r="F25" s="405"/>
      <c r="G25" s="405"/>
      <c r="H25" s="405"/>
      <c r="I25" s="405"/>
      <c r="J25" s="405"/>
      <c r="K25" s="405"/>
      <c r="L25" s="405"/>
      <c r="M25" s="405"/>
      <c r="N25" s="405"/>
      <c r="O25" s="405"/>
      <c r="P25" s="405"/>
      <c r="Q25" s="405"/>
      <c r="R25" s="405"/>
      <c r="S25" s="405"/>
      <c r="T25" s="405"/>
      <c r="U25" s="405"/>
      <c r="V25" s="405"/>
      <c r="W25" s="405"/>
      <c r="X25" s="405"/>
      <c r="Y25" s="405"/>
      <c r="Z25" s="405"/>
    </row>
    <row r="26">
      <c r="A26" s="405"/>
      <c r="B26" s="405"/>
      <c r="C26" s="405"/>
      <c r="D26" s="405"/>
      <c r="E26" s="405"/>
      <c r="F26" s="405"/>
      <c r="G26" s="405"/>
      <c r="H26" s="405"/>
      <c r="I26" s="405"/>
      <c r="J26" s="405"/>
      <c r="K26" s="405"/>
      <c r="L26" s="405"/>
      <c r="M26" s="405"/>
      <c r="N26" s="405"/>
      <c r="O26" s="405"/>
      <c r="P26" s="405"/>
      <c r="Q26" s="405"/>
      <c r="R26" s="405"/>
      <c r="S26" s="405"/>
      <c r="T26" s="405"/>
      <c r="U26" s="405"/>
      <c r="V26" s="405"/>
      <c r="W26" s="405"/>
      <c r="X26" s="405"/>
      <c r="Y26" s="405"/>
      <c r="Z26" s="405"/>
    </row>
    <row r="27">
      <c r="A27" s="405"/>
      <c r="B27" s="405"/>
      <c r="C27" s="405"/>
      <c r="D27" s="405"/>
      <c r="E27" s="405"/>
      <c r="F27" s="405"/>
      <c r="G27" s="405"/>
      <c r="H27" s="405"/>
      <c r="I27" s="405"/>
      <c r="J27" s="405"/>
      <c r="K27" s="405"/>
      <c r="L27" s="405"/>
      <c r="M27" s="405"/>
      <c r="N27" s="405"/>
      <c r="O27" s="405"/>
      <c r="P27" s="405"/>
      <c r="Q27" s="405"/>
      <c r="R27" s="405"/>
      <c r="S27" s="405"/>
      <c r="T27" s="405"/>
      <c r="U27" s="405"/>
      <c r="V27" s="405"/>
      <c r="W27" s="405"/>
      <c r="X27" s="405"/>
      <c r="Y27" s="405"/>
      <c r="Z27" s="405"/>
    </row>
    <row r="28">
      <c r="A28" s="405"/>
      <c r="B28" s="405"/>
      <c r="C28" s="405"/>
      <c r="D28" s="405"/>
      <c r="E28" s="405"/>
      <c r="F28" s="405"/>
      <c r="G28" s="405"/>
      <c r="H28" s="405"/>
      <c r="I28" s="405"/>
      <c r="J28" s="405"/>
      <c r="K28" s="405"/>
      <c r="L28" s="405"/>
      <c r="M28" s="405"/>
      <c r="N28" s="405"/>
      <c r="O28" s="405"/>
      <c r="P28" s="405"/>
      <c r="Q28" s="405"/>
      <c r="R28" s="405"/>
      <c r="S28" s="405"/>
      <c r="T28" s="405"/>
      <c r="U28" s="405"/>
      <c r="V28" s="405"/>
      <c r="W28" s="405"/>
      <c r="X28" s="405"/>
      <c r="Y28" s="405"/>
      <c r="Z28" s="405"/>
    </row>
    <row r="29">
      <c r="A29" s="405"/>
      <c r="B29" s="405"/>
      <c r="C29" s="405"/>
      <c r="D29" s="405"/>
      <c r="E29" s="405"/>
      <c r="F29" s="405"/>
      <c r="G29" s="405"/>
      <c r="H29" s="405"/>
      <c r="I29" s="405"/>
      <c r="J29" s="405"/>
      <c r="K29" s="405"/>
      <c r="L29" s="405"/>
      <c r="M29" s="405"/>
      <c r="N29" s="405"/>
      <c r="O29" s="405"/>
      <c r="P29" s="405"/>
      <c r="Q29" s="405"/>
      <c r="R29" s="405"/>
      <c r="S29" s="405"/>
      <c r="T29" s="405"/>
      <c r="U29" s="405"/>
      <c r="V29" s="405"/>
      <c r="W29" s="405"/>
      <c r="X29" s="405"/>
      <c r="Y29" s="405"/>
      <c r="Z29" s="405"/>
    </row>
    <row r="30">
      <c r="A30" s="405"/>
      <c r="B30" s="405"/>
      <c r="C30" s="405"/>
      <c r="D30" s="405"/>
      <c r="E30" s="405"/>
      <c r="F30" s="405"/>
      <c r="G30" s="405"/>
      <c r="H30" s="405"/>
      <c r="I30" s="405"/>
      <c r="J30" s="405"/>
      <c r="K30" s="405"/>
      <c r="L30" s="405"/>
      <c r="M30" s="405"/>
      <c r="N30" s="405"/>
      <c r="O30" s="405"/>
      <c r="P30" s="405"/>
      <c r="Q30" s="405"/>
      <c r="R30" s="405"/>
      <c r="S30" s="405"/>
      <c r="T30" s="405"/>
      <c r="U30" s="405"/>
      <c r="V30" s="405"/>
      <c r="W30" s="405"/>
      <c r="X30" s="405"/>
      <c r="Y30" s="405"/>
      <c r="Z30" s="405"/>
    </row>
    <row r="31">
      <c r="A31" s="405"/>
      <c r="B31" s="405"/>
      <c r="C31" s="405"/>
      <c r="D31" s="405"/>
      <c r="E31" s="405"/>
      <c r="F31" s="405"/>
      <c r="G31" s="405"/>
      <c r="H31" s="405"/>
      <c r="I31" s="405"/>
      <c r="J31" s="405"/>
      <c r="K31" s="405"/>
      <c r="L31" s="405"/>
      <c r="M31" s="405"/>
      <c r="N31" s="405"/>
      <c r="O31" s="405"/>
      <c r="P31" s="405"/>
      <c r="Q31" s="405"/>
      <c r="R31" s="405"/>
      <c r="S31" s="405"/>
      <c r="T31" s="405"/>
      <c r="U31" s="405"/>
      <c r="V31" s="405"/>
      <c r="W31" s="405"/>
      <c r="X31" s="405"/>
      <c r="Y31" s="405"/>
      <c r="Z31" s="405"/>
    </row>
    <row r="32">
      <c r="A32" s="405"/>
      <c r="B32" s="405"/>
      <c r="C32" s="405"/>
      <c r="D32" s="405"/>
      <c r="E32" s="405"/>
      <c r="F32" s="405"/>
      <c r="G32" s="405"/>
      <c r="H32" s="405"/>
      <c r="I32" s="405"/>
      <c r="J32" s="405"/>
      <c r="K32" s="405"/>
      <c r="L32" s="405"/>
      <c r="M32" s="405"/>
      <c r="N32" s="405"/>
      <c r="O32" s="405"/>
      <c r="P32" s="405"/>
      <c r="Q32" s="405"/>
      <c r="R32" s="405"/>
      <c r="S32" s="405"/>
      <c r="T32" s="405"/>
      <c r="U32" s="405"/>
      <c r="V32" s="405"/>
      <c r="W32" s="405"/>
      <c r="X32" s="405"/>
      <c r="Y32" s="405"/>
      <c r="Z32" s="405"/>
    </row>
    <row r="33">
      <c r="A33" s="405"/>
      <c r="B33" s="405"/>
      <c r="C33" s="405"/>
      <c r="D33" s="405"/>
      <c r="E33" s="405"/>
      <c r="F33" s="405"/>
      <c r="G33" s="405"/>
      <c r="H33" s="405"/>
      <c r="I33" s="405"/>
      <c r="J33" s="405"/>
      <c r="K33" s="405"/>
      <c r="L33" s="405"/>
      <c r="M33" s="405"/>
      <c r="N33" s="405"/>
      <c r="O33" s="405"/>
      <c r="P33" s="405"/>
      <c r="Q33" s="405"/>
      <c r="R33" s="405"/>
      <c r="S33" s="405"/>
      <c r="T33" s="405"/>
      <c r="U33" s="405"/>
      <c r="V33" s="405"/>
      <c r="W33" s="405"/>
      <c r="X33" s="405"/>
      <c r="Y33" s="405"/>
      <c r="Z33" s="405"/>
    </row>
    <row r="34">
      <c r="A34" s="405"/>
      <c r="B34" s="405"/>
      <c r="C34" s="405"/>
      <c r="D34" s="405"/>
      <c r="E34" s="405"/>
      <c r="F34" s="405"/>
      <c r="G34" s="405"/>
      <c r="H34" s="405"/>
      <c r="I34" s="405"/>
      <c r="J34" s="405"/>
      <c r="K34" s="405"/>
      <c r="L34" s="405"/>
      <c r="M34" s="405"/>
      <c r="N34" s="405"/>
      <c r="O34" s="405"/>
      <c r="P34" s="405"/>
      <c r="Q34" s="405"/>
      <c r="R34" s="405"/>
      <c r="S34" s="405"/>
      <c r="T34" s="405"/>
      <c r="U34" s="405"/>
      <c r="V34" s="405"/>
      <c r="W34" s="405"/>
      <c r="X34" s="405"/>
      <c r="Y34" s="405"/>
      <c r="Z34" s="405"/>
    </row>
    <row r="35">
      <c r="A35" s="405"/>
      <c r="B35" s="405"/>
      <c r="C35" s="405"/>
      <c r="D35" s="405"/>
      <c r="E35" s="405"/>
      <c r="F35" s="405"/>
      <c r="G35" s="405"/>
      <c r="H35" s="405"/>
      <c r="I35" s="405"/>
      <c r="J35" s="405"/>
      <c r="K35" s="405"/>
      <c r="L35" s="405"/>
      <c r="M35" s="405"/>
      <c r="N35" s="405"/>
      <c r="O35" s="405"/>
      <c r="P35" s="405"/>
      <c r="Q35" s="405"/>
      <c r="R35" s="405"/>
      <c r="S35" s="405"/>
      <c r="T35" s="405"/>
      <c r="U35" s="405"/>
      <c r="V35" s="405"/>
      <c r="W35" s="405"/>
      <c r="X35" s="405"/>
      <c r="Y35" s="405"/>
      <c r="Z35" s="405"/>
    </row>
    <row r="36">
      <c r="A36" s="405"/>
      <c r="B36" s="405"/>
      <c r="C36" s="405"/>
      <c r="D36" s="405"/>
      <c r="E36" s="405"/>
      <c r="F36" s="405"/>
      <c r="G36" s="405"/>
      <c r="H36" s="405"/>
      <c r="I36" s="405"/>
      <c r="J36" s="405"/>
      <c r="K36" s="405"/>
      <c r="L36" s="405"/>
      <c r="M36" s="405"/>
      <c r="N36" s="405"/>
      <c r="O36" s="405"/>
      <c r="P36" s="405"/>
      <c r="Q36" s="405"/>
      <c r="R36" s="405"/>
      <c r="S36" s="405"/>
      <c r="T36" s="405"/>
      <c r="U36" s="405"/>
      <c r="V36" s="405"/>
      <c r="W36" s="405"/>
      <c r="X36" s="405"/>
      <c r="Y36" s="405"/>
      <c r="Z36" s="405"/>
    </row>
    <row r="37">
      <c r="A37" s="405"/>
      <c r="B37" s="405"/>
      <c r="C37" s="405"/>
      <c r="D37" s="405"/>
      <c r="E37" s="405"/>
      <c r="F37" s="405"/>
      <c r="G37" s="405"/>
      <c r="H37" s="405"/>
      <c r="I37" s="405"/>
      <c r="J37" s="405"/>
      <c r="K37" s="405"/>
      <c r="L37" s="405"/>
      <c r="M37" s="405"/>
      <c r="N37" s="405"/>
      <c r="O37" s="405"/>
      <c r="P37" s="405"/>
      <c r="Q37" s="405"/>
      <c r="R37" s="405"/>
      <c r="S37" s="405"/>
      <c r="T37" s="405"/>
      <c r="U37" s="405"/>
      <c r="V37" s="405"/>
      <c r="W37" s="405"/>
      <c r="X37" s="405"/>
      <c r="Y37" s="405"/>
      <c r="Z37" s="405"/>
    </row>
    <row r="38">
      <c r="A38" s="405"/>
      <c r="B38" s="405"/>
      <c r="C38" s="405"/>
      <c r="D38" s="405"/>
      <c r="E38" s="405"/>
      <c r="F38" s="405"/>
      <c r="G38" s="405"/>
      <c r="H38" s="405"/>
      <c r="I38" s="405"/>
      <c r="J38" s="405"/>
      <c r="K38" s="405"/>
      <c r="L38" s="405"/>
      <c r="M38" s="405"/>
      <c r="N38" s="405"/>
      <c r="O38" s="405"/>
      <c r="P38" s="405"/>
      <c r="Q38" s="405"/>
      <c r="R38" s="405"/>
      <c r="S38" s="405"/>
      <c r="T38" s="405"/>
      <c r="U38" s="405"/>
      <c r="V38" s="405"/>
      <c r="W38" s="405"/>
      <c r="X38" s="405"/>
      <c r="Y38" s="405"/>
      <c r="Z38" s="405"/>
    </row>
    <row r="39">
      <c r="A39" s="405"/>
      <c r="B39" s="405"/>
      <c r="C39" s="405"/>
      <c r="D39" s="405"/>
      <c r="E39" s="405"/>
      <c r="F39" s="405"/>
      <c r="G39" s="405"/>
      <c r="H39" s="405"/>
      <c r="I39" s="405"/>
      <c r="J39" s="405"/>
      <c r="K39" s="405"/>
      <c r="L39" s="405"/>
      <c r="M39" s="405"/>
      <c r="N39" s="405"/>
      <c r="O39" s="405"/>
      <c r="P39" s="405"/>
      <c r="Q39" s="405"/>
      <c r="R39" s="405"/>
      <c r="S39" s="405"/>
      <c r="T39" s="405"/>
      <c r="U39" s="405"/>
      <c r="V39" s="405"/>
      <c r="W39" s="405"/>
      <c r="X39" s="405"/>
      <c r="Y39" s="405"/>
      <c r="Z39" s="405"/>
    </row>
    <row r="40">
      <c r="A40" s="405"/>
      <c r="B40" s="405"/>
      <c r="C40" s="405"/>
      <c r="D40" s="405"/>
      <c r="E40" s="405"/>
      <c r="F40" s="405"/>
      <c r="G40" s="405"/>
      <c r="H40" s="405"/>
      <c r="I40" s="405"/>
      <c r="J40" s="405"/>
      <c r="K40" s="405"/>
      <c r="L40" s="405"/>
      <c r="M40" s="405"/>
      <c r="N40" s="405"/>
      <c r="O40" s="405"/>
      <c r="P40" s="405"/>
      <c r="Q40" s="405"/>
      <c r="R40" s="405"/>
      <c r="S40" s="405"/>
      <c r="T40" s="405"/>
      <c r="U40" s="405"/>
      <c r="V40" s="405"/>
      <c r="W40" s="405"/>
      <c r="X40" s="405"/>
      <c r="Y40" s="405"/>
      <c r="Z40" s="405"/>
    </row>
    <row r="41">
      <c r="A41" s="405"/>
      <c r="B41" s="405"/>
      <c r="C41" s="405"/>
      <c r="D41" s="405"/>
      <c r="E41" s="405"/>
      <c r="F41" s="405"/>
      <c r="G41" s="405"/>
      <c r="H41" s="405"/>
      <c r="I41" s="405"/>
      <c r="J41" s="405"/>
      <c r="K41" s="405"/>
      <c r="L41" s="405"/>
      <c r="M41" s="405"/>
      <c r="N41" s="405"/>
      <c r="O41" s="405"/>
      <c r="P41" s="405"/>
      <c r="Q41" s="405"/>
      <c r="R41" s="405"/>
      <c r="S41" s="405"/>
      <c r="T41" s="405"/>
      <c r="U41" s="405"/>
      <c r="V41" s="405"/>
      <c r="W41" s="405"/>
      <c r="X41" s="405"/>
      <c r="Y41" s="405"/>
      <c r="Z41" s="405"/>
    </row>
    <row r="42">
      <c r="A42" s="405"/>
      <c r="B42" s="405"/>
      <c r="C42" s="405"/>
      <c r="D42" s="405"/>
      <c r="E42" s="405"/>
      <c r="F42" s="405"/>
      <c r="G42" s="405"/>
      <c r="H42" s="405"/>
      <c r="I42" s="405"/>
      <c r="J42" s="405"/>
      <c r="K42" s="405"/>
      <c r="L42" s="405"/>
      <c r="M42" s="405"/>
      <c r="N42" s="405"/>
      <c r="O42" s="405"/>
      <c r="P42" s="405"/>
      <c r="Q42" s="405"/>
      <c r="R42" s="405"/>
      <c r="S42" s="405"/>
      <c r="T42" s="405"/>
      <c r="U42" s="405"/>
      <c r="V42" s="405"/>
      <c r="W42" s="405"/>
      <c r="X42" s="405"/>
      <c r="Y42" s="405"/>
      <c r="Z42" s="405"/>
    </row>
    <row r="43">
      <c r="A43" s="405"/>
      <c r="B43" s="405"/>
      <c r="C43" s="405"/>
      <c r="D43" s="405"/>
      <c r="E43" s="405"/>
      <c r="F43" s="405"/>
      <c r="G43" s="405"/>
      <c r="H43" s="405"/>
      <c r="I43" s="405"/>
      <c r="J43" s="405"/>
      <c r="K43" s="405"/>
      <c r="L43" s="405"/>
      <c r="M43" s="405"/>
      <c r="N43" s="405"/>
      <c r="O43" s="405"/>
      <c r="P43" s="405"/>
      <c r="Q43" s="405"/>
      <c r="R43" s="405"/>
      <c r="S43" s="405"/>
      <c r="T43" s="405"/>
      <c r="U43" s="405"/>
      <c r="V43" s="405"/>
      <c r="W43" s="405"/>
      <c r="X43" s="405"/>
      <c r="Y43" s="405"/>
      <c r="Z43" s="405"/>
    </row>
    <row r="44">
      <c r="A44" s="405"/>
      <c r="B44" s="405"/>
      <c r="C44" s="405"/>
      <c r="D44" s="405"/>
      <c r="E44" s="405"/>
      <c r="F44" s="405"/>
      <c r="G44" s="405"/>
      <c r="H44" s="405"/>
      <c r="I44" s="405"/>
      <c r="J44" s="405"/>
      <c r="K44" s="405"/>
      <c r="L44" s="405"/>
      <c r="M44" s="405"/>
      <c r="N44" s="405"/>
      <c r="O44" s="405"/>
      <c r="P44" s="405"/>
      <c r="Q44" s="405"/>
      <c r="R44" s="405"/>
      <c r="S44" s="405"/>
      <c r="T44" s="405"/>
      <c r="U44" s="405"/>
      <c r="V44" s="405"/>
      <c r="W44" s="405"/>
      <c r="X44" s="405"/>
      <c r="Y44" s="405"/>
      <c r="Z44" s="405"/>
    </row>
    <row r="45">
      <c r="A45" s="405"/>
      <c r="B45" s="405"/>
      <c r="C45" s="405"/>
      <c r="D45" s="405"/>
      <c r="E45" s="405"/>
      <c r="F45" s="405"/>
      <c r="G45" s="405"/>
      <c r="H45" s="405"/>
      <c r="I45" s="405"/>
      <c r="J45" s="405"/>
      <c r="K45" s="405"/>
      <c r="L45" s="405"/>
      <c r="M45" s="405"/>
      <c r="N45" s="405"/>
      <c r="O45" s="405"/>
      <c r="P45" s="405"/>
      <c r="Q45" s="405"/>
      <c r="R45" s="405"/>
      <c r="S45" s="405"/>
      <c r="T45" s="405"/>
      <c r="U45" s="405"/>
      <c r="V45" s="405"/>
      <c r="W45" s="405"/>
      <c r="X45" s="405"/>
      <c r="Y45" s="405"/>
      <c r="Z45" s="405"/>
    </row>
    <row r="46">
      <c r="A46" s="405"/>
      <c r="B46" s="405"/>
      <c r="C46" s="405"/>
      <c r="D46" s="405"/>
      <c r="E46" s="405"/>
      <c r="F46" s="405"/>
      <c r="G46" s="405"/>
      <c r="H46" s="405"/>
      <c r="I46" s="405"/>
      <c r="J46" s="405"/>
      <c r="K46" s="405"/>
      <c r="L46" s="405"/>
      <c r="M46" s="405"/>
      <c r="N46" s="405"/>
      <c r="O46" s="405"/>
      <c r="P46" s="405"/>
      <c r="Q46" s="405"/>
      <c r="R46" s="405"/>
      <c r="S46" s="405"/>
      <c r="T46" s="405"/>
      <c r="U46" s="405"/>
      <c r="V46" s="405"/>
      <c r="W46" s="405"/>
      <c r="X46" s="405"/>
      <c r="Y46" s="405"/>
      <c r="Z46" s="405"/>
    </row>
    <row r="47">
      <c r="A47" s="405"/>
      <c r="B47" s="405"/>
      <c r="C47" s="405"/>
      <c r="D47" s="405"/>
      <c r="E47" s="405"/>
      <c r="F47" s="405"/>
      <c r="G47" s="405"/>
      <c r="H47" s="405"/>
      <c r="I47" s="405"/>
      <c r="J47" s="405"/>
      <c r="K47" s="405"/>
      <c r="L47" s="405"/>
      <c r="M47" s="405"/>
      <c r="N47" s="405"/>
      <c r="O47" s="405"/>
      <c r="P47" s="405"/>
      <c r="Q47" s="405"/>
      <c r="R47" s="405"/>
      <c r="S47" s="405"/>
      <c r="T47" s="405"/>
      <c r="U47" s="405"/>
      <c r="V47" s="405"/>
      <c r="W47" s="405"/>
      <c r="X47" s="405"/>
      <c r="Y47" s="405"/>
      <c r="Z47" s="405"/>
    </row>
    <row r="48">
      <c r="A48" s="405"/>
      <c r="B48" s="405"/>
      <c r="C48" s="405"/>
      <c r="D48" s="405"/>
      <c r="E48" s="405"/>
      <c r="F48" s="405"/>
      <c r="G48" s="405"/>
      <c r="H48" s="405"/>
      <c r="I48" s="405"/>
      <c r="J48" s="405"/>
      <c r="K48" s="405"/>
      <c r="L48" s="405"/>
      <c r="M48" s="405"/>
      <c r="N48" s="405"/>
      <c r="O48" s="405"/>
      <c r="P48" s="405"/>
      <c r="Q48" s="405"/>
      <c r="R48" s="405"/>
      <c r="S48" s="405"/>
      <c r="T48" s="405"/>
      <c r="U48" s="405"/>
      <c r="V48" s="405"/>
      <c r="W48" s="405"/>
      <c r="X48" s="405"/>
      <c r="Y48" s="405"/>
      <c r="Z48" s="405"/>
    </row>
    <row r="49">
      <c r="A49" s="405"/>
      <c r="B49" s="405"/>
      <c r="C49" s="405"/>
      <c r="D49" s="405"/>
      <c r="E49" s="405"/>
      <c r="F49" s="405"/>
      <c r="G49" s="405"/>
      <c r="H49" s="405"/>
      <c r="I49" s="405"/>
      <c r="J49" s="405"/>
      <c r="K49" s="405"/>
      <c r="L49" s="405"/>
      <c r="M49" s="405"/>
      <c r="N49" s="405"/>
      <c r="O49" s="405"/>
      <c r="P49" s="405"/>
      <c r="Q49" s="405"/>
      <c r="R49" s="405"/>
      <c r="S49" s="405"/>
      <c r="T49" s="405"/>
      <c r="U49" s="405"/>
      <c r="V49" s="405"/>
      <c r="W49" s="405"/>
      <c r="X49" s="405"/>
      <c r="Y49" s="405"/>
      <c r="Z49" s="405"/>
    </row>
    <row r="50">
      <c r="A50" s="405"/>
      <c r="B50" s="405"/>
      <c r="C50" s="405"/>
      <c r="D50" s="405"/>
      <c r="E50" s="405"/>
      <c r="F50" s="405"/>
      <c r="G50" s="405"/>
      <c r="H50" s="405"/>
      <c r="I50" s="405"/>
      <c r="J50" s="405"/>
      <c r="K50" s="405"/>
      <c r="L50" s="405"/>
      <c r="M50" s="405"/>
      <c r="N50" s="405"/>
      <c r="O50" s="405"/>
      <c r="P50" s="405"/>
      <c r="Q50" s="405"/>
      <c r="R50" s="405"/>
      <c r="S50" s="405"/>
      <c r="T50" s="405"/>
      <c r="U50" s="405"/>
      <c r="V50" s="405"/>
      <c r="W50" s="405"/>
      <c r="X50" s="405"/>
      <c r="Y50" s="405"/>
      <c r="Z50" s="405"/>
    </row>
    <row r="51">
      <c r="A51" s="405"/>
      <c r="B51" s="405"/>
      <c r="C51" s="405"/>
      <c r="D51" s="405"/>
      <c r="E51" s="405"/>
      <c r="F51" s="405"/>
      <c r="G51" s="405"/>
      <c r="H51" s="405"/>
      <c r="I51" s="405"/>
      <c r="J51" s="405"/>
      <c r="K51" s="405"/>
      <c r="L51" s="405"/>
      <c r="M51" s="405"/>
      <c r="N51" s="405"/>
      <c r="O51" s="405"/>
      <c r="P51" s="405"/>
      <c r="Q51" s="405"/>
      <c r="R51" s="405"/>
      <c r="S51" s="405"/>
      <c r="T51" s="405"/>
      <c r="U51" s="405"/>
      <c r="V51" s="405"/>
      <c r="W51" s="405"/>
      <c r="X51" s="405"/>
      <c r="Y51" s="405"/>
      <c r="Z51" s="405"/>
    </row>
    <row r="52">
      <c r="A52" s="405"/>
      <c r="B52" s="405"/>
      <c r="C52" s="405"/>
      <c r="D52" s="405"/>
      <c r="E52" s="405"/>
      <c r="F52" s="405"/>
      <c r="G52" s="405"/>
      <c r="H52" s="405"/>
      <c r="I52" s="405"/>
      <c r="J52" s="405"/>
      <c r="K52" s="405"/>
      <c r="L52" s="405"/>
      <c r="M52" s="405"/>
      <c r="N52" s="405"/>
      <c r="O52" s="405"/>
      <c r="P52" s="405"/>
      <c r="Q52" s="405"/>
      <c r="R52" s="405"/>
      <c r="S52" s="405"/>
      <c r="T52" s="405"/>
      <c r="U52" s="405"/>
      <c r="V52" s="405"/>
      <c r="W52" s="405"/>
      <c r="X52" s="405"/>
      <c r="Y52" s="405"/>
      <c r="Z52" s="405"/>
    </row>
    <row r="53">
      <c r="A53" s="405"/>
      <c r="B53" s="405"/>
      <c r="C53" s="405"/>
      <c r="D53" s="405"/>
      <c r="E53" s="405"/>
      <c r="F53" s="405"/>
      <c r="G53" s="405"/>
      <c r="H53" s="405"/>
      <c r="I53" s="405"/>
      <c r="J53" s="405"/>
      <c r="K53" s="405"/>
      <c r="L53" s="405"/>
      <c r="M53" s="405"/>
      <c r="N53" s="405"/>
      <c r="O53" s="405"/>
      <c r="P53" s="405"/>
      <c r="Q53" s="405"/>
      <c r="R53" s="405"/>
      <c r="S53" s="405"/>
      <c r="T53" s="405"/>
      <c r="U53" s="405"/>
      <c r="V53" s="405"/>
      <c r="W53" s="405"/>
      <c r="X53" s="405"/>
      <c r="Y53" s="405"/>
      <c r="Z53" s="405"/>
    </row>
    <row r="54">
      <c r="A54" s="405"/>
      <c r="B54" s="405"/>
      <c r="C54" s="405"/>
      <c r="D54" s="405"/>
      <c r="E54" s="405"/>
      <c r="F54" s="405"/>
      <c r="G54" s="405"/>
      <c r="H54" s="405"/>
      <c r="I54" s="405"/>
      <c r="J54" s="405"/>
      <c r="K54" s="405"/>
      <c r="L54" s="405"/>
      <c r="M54" s="405"/>
      <c r="N54" s="405"/>
      <c r="O54" s="405"/>
      <c r="P54" s="405"/>
      <c r="Q54" s="405"/>
      <c r="R54" s="405"/>
      <c r="S54" s="405"/>
      <c r="T54" s="405"/>
      <c r="U54" s="405"/>
      <c r="V54" s="405"/>
      <c r="W54" s="405"/>
      <c r="X54" s="405"/>
      <c r="Y54" s="405"/>
      <c r="Z54" s="405"/>
    </row>
    <row r="55">
      <c r="A55" s="405"/>
      <c r="B55" s="405"/>
      <c r="C55" s="405"/>
      <c r="D55" s="405"/>
      <c r="E55" s="405"/>
      <c r="F55" s="405"/>
      <c r="G55" s="405"/>
      <c r="H55" s="405"/>
      <c r="I55" s="405"/>
      <c r="J55" s="405"/>
      <c r="K55" s="405"/>
      <c r="L55" s="405"/>
      <c r="M55" s="405"/>
      <c r="N55" s="405"/>
      <c r="O55" s="405"/>
      <c r="P55" s="405"/>
      <c r="Q55" s="405"/>
      <c r="R55" s="405"/>
      <c r="S55" s="405"/>
      <c r="T55" s="405"/>
      <c r="U55" s="405"/>
      <c r="V55" s="405"/>
      <c r="W55" s="405"/>
      <c r="X55" s="405"/>
      <c r="Y55" s="405"/>
      <c r="Z55" s="405"/>
    </row>
    <row r="56">
      <c r="A56" s="405"/>
      <c r="B56" s="405"/>
      <c r="C56" s="405"/>
      <c r="D56" s="405"/>
      <c r="E56" s="405"/>
      <c r="F56" s="405"/>
      <c r="G56" s="405"/>
      <c r="H56" s="405"/>
      <c r="I56" s="405"/>
      <c r="J56" s="405"/>
      <c r="K56" s="405"/>
      <c r="L56" s="405"/>
      <c r="M56" s="405"/>
      <c r="N56" s="405"/>
      <c r="O56" s="405"/>
      <c r="P56" s="405"/>
      <c r="Q56" s="405"/>
      <c r="R56" s="405"/>
      <c r="S56" s="405"/>
      <c r="T56" s="405"/>
      <c r="U56" s="405"/>
      <c r="V56" s="405"/>
      <c r="W56" s="405"/>
      <c r="X56" s="405"/>
      <c r="Y56" s="405"/>
      <c r="Z56" s="405"/>
    </row>
    <row r="57">
      <c r="A57" s="405"/>
      <c r="B57" s="405"/>
      <c r="C57" s="405"/>
      <c r="D57" s="405"/>
      <c r="E57" s="405"/>
      <c r="F57" s="405"/>
      <c r="G57" s="405"/>
      <c r="H57" s="405"/>
      <c r="I57" s="405"/>
      <c r="J57" s="405"/>
      <c r="K57" s="405"/>
      <c r="L57" s="405"/>
      <c r="M57" s="405"/>
      <c r="N57" s="405"/>
      <c r="O57" s="405"/>
      <c r="P57" s="405"/>
      <c r="Q57" s="405"/>
      <c r="R57" s="405"/>
      <c r="S57" s="405"/>
      <c r="T57" s="405"/>
      <c r="U57" s="405"/>
      <c r="V57" s="405"/>
      <c r="W57" s="405"/>
      <c r="X57" s="405"/>
      <c r="Y57" s="405"/>
      <c r="Z57" s="405"/>
    </row>
    <row r="58">
      <c r="A58" s="405"/>
      <c r="B58" s="405"/>
      <c r="C58" s="405"/>
      <c r="D58" s="405"/>
      <c r="E58" s="405"/>
      <c r="F58" s="405"/>
      <c r="G58" s="405"/>
      <c r="H58" s="405"/>
      <c r="I58" s="405"/>
      <c r="J58" s="405"/>
      <c r="K58" s="405"/>
      <c r="L58" s="405"/>
      <c r="M58" s="405"/>
      <c r="N58" s="405"/>
      <c r="O58" s="405"/>
      <c r="P58" s="405"/>
      <c r="Q58" s="405"/>
      <c r="R58" s="405"/>
      <c r="S58" s="405"/>
      <c r="T58" s="405"/>
      <c r="U58" s="405"/>
      <c r="V58" s="405"/>
      <c r="W58" s="405"/>
      <c r="X58" s="405"/>
      <c r="Y58" s="405"/>
      <c r="Z58" s="405"/>
    </row>
    <row r="59">
      <c r="A59" s="405"/>
      <c r="B59" s="405"/>
      <c r="C59" s="405"/>
      <c r="D59" s="405"/>
      <c r="E59" s="405"/>
      <c r="F59" s="405"/>
      <c r="G59" s="405"/>
      <c r="H59" s="405"/>
      <c r="I59" s="405"/>
      <c r="J59" s="405"/>
      <c r="K59" s="405"/>
      <c r="L59" s="405"/>
      <c r="M59" s="405"/>
      <c r="N59" s="405"/>
      <c r="O59" s="405"/>
      <c r="P59" s="405"/>
      <c r="Q59" s="405"/>
      <c r="R59" s="405"/>
      <c r="S59" s="405"/>
      <c r="T59" s="405"/>
      <c r="U59" s="405"/>
      <c r="V59" s="405"/>
      <c r="W59" s="405"/>
      <c r="X59" s="405"/>
      <c r="Y59" s="405"/>
      <c r="Z59" s="405"/>
    </row>
    <row r="60">
      <c r="A60" s="405"/>
      <c r="B60" s="405"/>
      <c r="C60" s="405"/>
      <c r="D60" s="405"/>
      <c r="E60" s="405"/>
      <c r="F60" s="405"/>
      <c r="G60" s="405"/>
      <c r="H60" s="405"/>
      <c r="I60" s="405"/>
      <c r="J60" s="405"/>
      <c r="K60" s="405"/>
      <c r="L60" s="405"/>
      <c r="M60" s="405"/>
      <c r="N60" s="405"/>
      <c r="O60" s="405"/>
      <c r="P60" s="405"/>
      <c r="Q60" s="405"/>
      <c r="R60" s="405"/>
      <c r="S60" s="405"/>
      <c r="T60" s="405"/>
      <c r="U60" s="405"/>
      <c r="V60" s="405"/>
      <c r="W60" s="405"/>
      <c r="X60" s="405"/>
      <c r="Y60" s="405"/>
      <c r="Z60" s="405"/>
    </row>
    <row r="61">
      <c r="A61" s="405"/>
      <c r="B61" s="405"/>
      <c r="C61" s="405"/>
      <c r="D61" s="405"/>
      <c r="E61" s="405"/>
      <c r="F61" s="405"/>
      <c r="G61" s="405"/>
      <c r="H61" s="405"/>
      <c r="I61" s="405"/>
      <c r="J61" s="405"/>
      <c r="K61" s="405"/>
      <c r="L61" s="405"/>
      <c r="M61" s="405"/>
      <c r="N61" s="405"/>
      <c r="O61" s="405"/>
      <c r="P61" s="405"/>
      <c r="Q61" s="405"/>
      <c r="R61" s="405"/>
      <c r="S61" s="405"/>
      <c r="T61" s="405"/>
      <c r="U61" s="405"/>
      <c r="V61" s="405"/>
      <c r="W61" s="405"/>
      <c r="X61" s="405"/>
      <c r="Y61" s="405"/>
      <c r="Z61" s="405"/>
    </row>
    <row r="62">
      <c r="A62" s="405"/>
      <c r="B62" s="405"/>
      <c r="C62" s="405"/>
      <c r="D62" s="405"/>
      <c r="E62" s="405"/>
      <c r="F62" s="405"/>
      <c r="G62" s="405"/>
      <c r="H62" s="405"/>
      <c r="I62" s="405"/>
      <c r="J62" s="405"/>
      <c r="K62" s="405"/>
      <c r="L62" s="405"/>
      <c r="M62" s="405"/>
      <c r="N62" s="405"/>
      <c r="O62" s="405"/>
      <c r="P62" s="405"/>
      <c r="Q62" s="405"/>
      <c r="R62" s="405"/>
      <c r="S62" s="405"/>
      <c r="T62" s="405"/>
      <c r="U62" s="405"/>
      <c r="V62" s="405"/>
      <c r="W62" s="405"/>
      <c r="X62" s="405"/>
      <c r="Y62" s="405"/>
      <c r="Z62" s="405"/>
    </row>
    <row r="63">
      <c r="A63" s="405"/>
      <c r="B63" s="405"/>
      <c r="C63" s="405"/>
      <c r="D63" s="405"/>
      <c r="E63" s="405"/>
      <c r="F63" s="405"/>
      <c r="G63" s="405"/>
      <c r="H63" s="405"/>
      <c r="I63" s="405"/>
      <c r="J63" s="405"/>
      <c r="K63" s="405"/>
      <c r="L63" s="405"/>
      <c r="M63" s="405"/>
      <c r="N63" s="405"/>
      <c r="O63" s="405"/>
      <c r="P63" s="405"/>
      <c r="Q63" s="405"/>
      <c r="R63" s="405"/>
      <c r="S63" s="405"/>
      <c r="T63" s="405"/>
      <c r="U63" s="405"/>
      <c r="V63" s="405"/>
      <c r="W63" s="405"/>
      <c r="X63" s="405"/>
      <c r="Y63" s="405"/>
      <c r="Z63" s="405"/>
    </row>
    <row r="64">
      <c r="A64" s="405"/>
      <c r="B64" s="405"/>
      <c r="C64" s="405"/>
      <c r="D64" s="405"/>
      <c r="E64" s="405"/>
      <c r="F64" s="405"/>
      <c r="G64" s="405"/>
      <c r="H64" s="405"/>
      <c r="I64" s="405"/>
      <c r="J64" s="405"/>
      <c r="K64" s="405"/>
      <c r="L64" s="405"/>
      <c r="M64" s="405"/>
      <c r="N64" s="405"/>
      <c r="O64" s="405"/>
      <c r="P64" s="405"/>
      <c r="Q64" s="405"/>
      <c r="R64" s="405"/>
      <c r="S64" s="405"/>
      <c r="T64" s="405"/>
      <c r="U64" s="405"/>
      <c r="V64" s="405"/>
      <c r="W64" s="405"/>
      <c r="X64" s="405"/>
      <c r="Y64" s="405"/>
      <c r="Z64" s="405"/>
    </row>
    <row r="65">
      <c r="A65" s="405"/>
      <c r="B65" s="405"/>
      <c r="C65" s="405"/>
      <c r="D65" s="405"/>
      <c r="E65" s="405"/>
      <c r="F65" s="405"/>
      <c r="G65" s="405"/>
      <c r="H65" s="405"/>
      <c r="I65" s="405"/>
      <c r="J65" s="405"/>
      <c r="K65" s="405"/>
      <c r="L65" s="405"/>
      <c r="M65" s="405"/>
      <c r="N65" s="405"/>
      <c r="O65" s="405"/>
      <c r="P65" s="405"/>
      <c r="Q65" s="405"/>
      <c r="R65" s="405"/>
      <c r="S65" s="405"/>
      <c r="T65" s="405"/>
      <c r="U65" s="405"/>
      <c r="V65" s="405"/>
      <c r="W65" s="405"/>
      <c r="X65" s="405"/>
      <c r="Y65" s="405"/>
      <c r="Z65" s="405"/>
    </row>
    <row r="66">
      <c r="A66" s="405"/>
      <c r="B66" s="405"/>
      <c r="C66" s="405"/>
      <c r="D66" s="405"/>
      <c r="E66" s="405"/>
      <c r="F66" s="405"/>
      <c r="G66" s="405"/>
      <c r="H66" s="405"/>
      <c r="I66" s="405"/>
      <c r="J66" s="405"/>
      <c r="K66" s="405"/>
      <c r="L66" s="405"/>
      <c r="M66" s="405"/>
      <c r="N66" s="405"/>
      <c r="O66" s="405"/>
      <c r="P66" s="405"/>
      <c r="Q66" s="405"/>
      <c r="R66" s="405"/>
      <c r="S66" s="405"/>
      <c r="T66" s="405"/>
      <c r="U66" s="405"/>
      <c r="V66" s="405"/>
      <c r="W66" s="405"/>
      <c r="X66" s="405"/>
      <c r="Y66" s="405"/>
      <c r="Z66" s="405"/>
    </row>
    <row r="67">
      <c r="A67" s="405"/>
      <c r="B67" s="405"/>
      <c r="C67" s="405"/>
      <c r="D67" s="405"/>
      <c r="E67" s="405"/>
      <c r="F67" s="405"/>
      <c r="G67" s="405"/>
      <c r="H67" s="405"/>
      <c r="I67" s="405"/>
      <c r="J67" s="405"/>
      <c r="K67" s="405"/>
      <c r="L67" s="405"/>
      <c r="M67" s="405"/>
      <c r="N67" s="405"/>
      <c r="O67" s="405"/>
      <c r="P67" s="405"/>
      <c r="Q67" s="405"/>
      <c r="R67" s="405"/>
      <c r="S67" s="405"/>
      <c r="T67" s="405"/>
      <c r="U67" s="405"/>
      <c r="V67" s="405"/>
      <c r="W67" s="405"/>
      <c r="X67" s="405"/>
      <c r="Y67" s="405"/>
      <c r="Z67" s="405"/>
    </row>
    <row r="68">
      <c r="A68" s="405"/>
      <c r="B68" s="405"/>
      <c r="C68" s="405"/>
      <c r="D68" s="405"/>
      <c r="E68" s="405"/>
      <c r="F68" s="405"/>
      <c r="G68" s="405"/>
      <c r="H68" s="405"/>
      <c r="I68" s="405"/>
      <c r="J68" s="405"/>
      <c r="K68" s="405"/>
      <c r="L68" s="405"/>
      <c r="M68" s="405"/>
      <c r="N68" s="405"/>
      <c r="O68" s="405"/>
      <c r="P68" s="405"/>
      <c r="Q68" s="405"/>
      <c r="R68" s="405"/>
      <c r="S68" s="405"/>
      <c r="T68" s="405"/>
      <c r="U68" s="405"/>
      <c r="V68" s="405"/>
      <c r="W68" s="405"/>
      <c r="X68" s="405"/>
      <c r="Y68" s="405"/>
      <c r="Z68" s="405"/>
    </row>
    <row r="69">
      <c r="A69" s="405"/>
      <c r="B69" s="405"/>
      <c r="C69" s="405"/>
      <c r="D69" s="405"/>
      <c r="E69" s="405"/>
      <c r="F69" s="405"/>
      <c r="G69" s="405"/>
      <c r="H69" s="405"/>
      <c r="I69" s="405"/>
      <c r="J69" s="405"/>
      <c r="K69" s="405"/>
      <c r="L69" s="405"/>
      <c r="M69" s="405"/>
      <c r="N69" s="405"/>
      <c r="O69" s="405"/>
      <c r="P69" s="405"/>
      <c r="Q69" s="405"/>
      <c r="R69" s="405"/>
      <c r="S69" s="405"/>
      <c r="T69" s="405"/>
      <c r="U69" s="405"/>
      <c r="V69" s="405"/>
      <c r="W69" s="405"/>
      <c r="X69" s="405"/>
      <c r="Y69" s="405"/>
      <c r="Z69" s="405"/>
    </row>
    <row r="70">
      <c r="A70" s="405"/>
      <c r="B70" s="405"/>
      <c r="C70" s="405"/>
      <c r="D70" s="405"/>
      <c r="E70" s="405"/>
      <c r="F70" s="405"/>
      <c r="G70" s="405"/>
      <c r="H70" s="405"/>
      <c r="I70" s="405"/>
      <c r="J70" s="405"/>
      <c r="K70" s="405"/>
      <c r="L70" s="405"/>
      <c r="M70" s="405"/>
      <c r="N70" s="405"/>
      <c r="O70" s="405"/>
      <c r="P70" s="405"/>
      <c r="Q70" s="405"/>
      <c r="R70" s="405"/>
      <c r="S70" s="405"/>
      <c r="T70" s="405"/>
      <c r="U70" s="405"/>
      <c r="V70" s="405"/>
      <c r="W70" s="405"/>
      <c r="X70" s="405"/>
      <c r="Y70" s="405"/>
      <c r="Z70" s="405"/>
    </row>
    <row r="71">
      <c r="A71" s="405"/>
      <c r="B71" s="405"/>
      <c r="C71" s="405"/>
      <c r="D71" s="405"/>
      <c r="E71" s="405"/>
      <c r="F71" s="405"/>
      <c r="G71" s="405"/>
      <c r="H71" s="405"/>
      <c r="I71" s="405"/>
      <c r="J71" s="405"/>
      <c r="K71" s="405"/>
      <c r="L71" s="405"/>
      <c r="M71" s="405"/>
      <c r="N71" s="405"/>
      <c r="O71" s="405"/>
      <c r="P71" s="405"/>
      <c r="Q71" s="405"/>
      <c r="R71" s="405"/>
      <c r="S71" s="405"/>
      <c r="T71" s="405"/>
      <c r="U71" s="405"/>
      <c r="V71" s="405"/>
      <c r="W71" s="405"/>
      <c r="X71" s="405"/>
      <c r="Y71" s="405"/>
      <c r="Z71" s="405"/>
    </row>
    <row r="72">
      <c r="A72" s="405"/>
      <c r="B72" s="405"/>
      <c r="C72" s="405"/>
      <c r="D72" s="405"/>
      <c r="E72" s="405"/>
      <c r="F72" s="405"/>
      <c r="G72" s="405"/>
      <c r="H72" s="405"/>
      <c r="I72" s="405"/>
      <c r="J72" s="405"/>
      <c r="K72" s="405"/>
      <c r="L72" s="405"/>
      <c r="M72" s="405"/>
      <c r="N72" s="405"/>
      <c r="O72" s="405"/>
      <c r="P72" s="405"/>
      <c r="Q72" s="405"/>
      <c r="R72" s="405"/>
      <c r="S72" s="405"/>
      <c r="T72" s="405"/>
      <c r="U72" s="405"/>
      <c r="V72" s="405"/>
      <c r="W72" s="405"/>
      <c r="X72" s="405"/>
      <c r="Y72" s="405"/>
      <c r="Z72" s="405"/>
    </row>
    <row r="73">
      <c r="A73" s="405"/>
      <c r="B73" s="405"/>
      <c r="C73" s="405"/>
      <c r="D73" s="405"/>
      <c r="E73" s="405"/>
      <c r="F73" s="405"/>
      <c r="G73" s="405"/>
      <c r="H73" s="405"/>
      <c r="I73" s="405"/>
      <c r="J73" s="405"/>
      <c r="K73" s="405"/>
      <c r="L73" s="405"/>
      <c r="M73" s="405"/>
      <c r="N73" s="405"/>
      <c r="O73" s="405"/>
      <c r="P73" s="405"/>
      <c r="Q73" s="405"/>
      <c r="R73" s="405"/>
      <c r="S73" s="405"/>
      <c r="T73" s="405"/>
      <c r="U73" s="405"/>
      <c r="V73" s="405"/>
      <c r="W73" s="405"/>
      <c r="X73" s="405"/>
      <c r="Y73" s="405"/>
      <c r="Z73" s="405"/>
    </row>
    <row r="74">
      <c r="A74" s="405"/>
      <c r="B74" s="405"/>
      <c r="C74" s="405"/>
      <c r="D74" s="405"/>
      <c r="E74" s="405"/>
      <c r="F74" s="405"/>
      <c r="G74" s="405"/>
      <c r="H74" s="405"/>
      <c r="I74" s="405"/>
      <c r="J74" s="405"/>
      <c r="K74" s="405"/>
      <c r="L74" s="405"/>
      <c r="M74" s="405"/>
      <c r="N74" s="405"/>
      <c r="O74" s="405"/>
      <c r="P74" s="405"/>
      <c r="Q74" s="405"/>
      <c r="R74" s="405"/>
      <c r="S74" s="405"/>
      <c r="T74" s="405"/>
      <c r="U74" s="405"/>
      <c r="V74" s="405"/>
      <c r="W74" s="405"/>
      <c r="X74" s="405"/>
      <c r="Y74" s="405"/>
      <c r="Z74" s="405"/>
    </row>
    <row r="75">
      <c r="A75" s="405"/>
      <c r="B75" s="405"/>
      <c r="C75" s="405"/>
      <c r="D75" s="405"/>
      <c r="E75" s="405"/>
      <c r="F75" s="405"/>
      <c r="G75" s="405"/>
      <c r="H75" s="405"/>
      <c r="I75" s="405"/>
      <c r="J75" s="405"/>
      <c r="K75" s="405"/>
      <c r="L75" s="405"/>
      <c r="M75" s="405"/>
      <c r="N75" s="405"/>
      <c r="O75" s="405"/>
      <c r="P75" s="405"/>
      <c r="Q75" s="405"/>
      <c r="R75" s="405"/>
      <c r="S75" s="405"/>
      <c r="T75" s="405"/>
      <c r="U75" s="405"/>
      <c r="V75" s="405"/>
      <c r="W75" s="405"/>
      <c r="X75" s="405"/>
      <c r="Y75" s="405"/>
      <c r="Z75" s="405"/>
    </row>
    <row r="76">
      <c r="A76" s="405"/>
      <c r="B76" s="405"/>
      <c r="C76" s="405"/>
      <c r="D76" s="405"/>
      <c r="E76" s="405"/>
      <c r="F76" s="405"/>
      <c r="G76" s="405"/>
      <c r="H76" s="405"/>
      <c r="I76" s="405"/>
      <c r="J76" s="405"/>
      <c r="K76" s="405"/>
      <c r="L76" s="405"/>
      <c r="M76" s="405"/>
      <c r="N76" s="405"/>
      <c r="O76" s="405"/>
      <c r="P76" s="405"/>
      <c r="Q76" s="405"/>
      <c r="R76" s="405"/>
      <c r="S76" s="405"/>
      <c r="T76" s="405"/>
      <c r="U76" s="405"/>
      <c r="V76" s="405"/>
      <c r="W76" s="405"/>
      <c r="X76" s="405"/>
      <c r="Y76" s="405"/>
      <c r="Z76" s="405"/>
    </row>
    <row r="77">
      <c r="A77" s="405"/>
      <c r="B77" s="405"/>
      <c r="C77" s="405"/>
      <c r="D77" s="405"/>
      <c r="E77" s="405"/>
      <c r="F77" s="405"/>
      <c r="G77" s="405"/>
      <c r="H77" s="405"/>
      <c r="I77" s="405"/>
      <c r="J77" s="405"/>
      <c r="K77" s="405"/>
      <c r="L77" s="405"/>
      <c r="M77" s="405"/>
      <c r="N77" s="405"/>
      <c r="O77" s="405"/>
      <c r="P77" s="405"/>
      <c r="Q77" s="405"/>
      <c r="R77" s="405"/>
      <c r="S77" s="405"/>
      <c r="T77" s="405"/>
      <c r="U77" s="405"/>
      <c r="V77" s="405"/>
      <c r="W77" s="405"/>
      <c r="X77" s="405"/>
      <c r="Y77" s="405"/>
      <c r="Z77" s="405"/>
    </row>
    <row r="78">
      <c r="A78" s="405"/>
      <c r="B78" s="405"/>
      <c r="C78" s="405"/>
      <c r="D78" s="405"/>
      <c r="E78" s="405"/>
      <c r="F78" s="405"/>
      <c r="G78" s="405"/>
      <c r="H78" s="405"/>
      <c r="I78" s="405"/>
      <c r="J78" s="405"/>
      <c r="K78" s="405"/>
      <c r="L78" s="405"/>
      <c r="M78" s="405"/>
      <c r="N78" s="405"/>
      <c r="O78" s="405"/>
      <c r="P78" s="405"/>
      <c r="Q78" s="405"/>
      <c r="R78" s="405"/>
      <c r="S78" s="405"/>
      <c r="T78" s="405"/>
      <c r="U78" s="405"/>
      <c r="V78" s="405"/>
      <c r="W78" s="405"/>
      <c r="X78" s="405"/>
      <c r="Y78" s="405"/>
      <c r="Z78" s="405"/>
    </row>
    <row r="79">
      <c r="A79" s="405"/>
      <c r="B79" s="405"/>
      <c r="C79" s="405"/>
      <c r="D79" s="405"/>
      <c r="E79" s="405"/>
      <c r="F79" s="405"/>
      <c r="G79" s="405"/>
      <c r="H79" s="405"/>
      <c r="I79" s="405"/>
      <c r="J79" s="405"/>
      <c r="K79" s="405"/>
      <c r="L79" s="405"/>
      <c r="M79" s="405"/>
      <c r="N79" s="405"/>
      <c r="O79" s="405"/>
      <c r="P79" s="405"/>
      <c r="Q79" s="405"/>
      <c r="R79" s="405"/>
      <c r="S79" s="405"/>
      <c r="T79" s="405"/>
      <c r="U79" s="405"/>
      <c r="V79" s="405"/>
      <c r="W79" s="405"/>
      <c r="X79" s="405"/>
      <c r="Y79" s="405"/>
      <c r="Z79" s="405"/>
    </row>
    <row r="80">
      <c r="A80" s="405"/>
      <c r="B80" s="405"/>
      <c r="C80" s="405"/>
      <c r="D80" s="405"/>
      <c r="E80" s="405"/>
      <c r="F80" s="405"/>
      <c r="G80" s="405"/>
      <c r="H80" s="405"/>
      <c r="I80" s="405"/>
      <c r="J80" s="405"/>
      <c r="K80" s="405"/>
      <c r="L80" s="405"/>
      <c r="M80" s="405"/>
      <c r="N80" s="405"/>
      <c r="O80" s="405"/>
      <c r="P80" s="405"/>
      <c r="Q80" s="405"/>
      <c r="R80" s="405"/>
      <c r="S80" s="405"/>
      <c r="T80" s="405"/>
      <c r="U80" s="405"/>
      <c r="V80" s="405"/>
      <c r="W80" s="405"/>
      <c r="X80" s="405"/>
      <c r="Y80" s="405"/>
      <c r="Z80" s="405"/>
    </row>
    <row r="81">
      <c r="A81" s="405"/>
      <c r="B81" s="405"/>
      <c r="C81" s="405"/>
      <c r="D81" s="405"/>
      <c r="E81" s="405"/>
      <c r="F81" s="405"/>
      <c r="G81" s="405"/>
      <c r="H81" s="405"/>
      <c r="I81" s="405"/>
      <c r="J81" s="405"/>
      <c r="K81" s="405"/>
      <c r="L81" s="405"/>
      <c r="M81" s="405"/>
      <c r="N81" s="405"/>
      <c r="O81" s="405"/>
      <c r="P81" s="405"/>
      <c r="Q81" s="405"/>
      <c r="R81" s="405"/>
      <c r="S81" s="405"/>
      <c r="T81" s="405"/>
      <c r="U81" s="405"/>
      <c r="V81" s="405"/>
      <c r="W81" s="405"/>
      <c r="X81" s="405"/>
      <c r="Y81" s="405"/>
      <c r="Z81" s="405"/>
    </row>
    <row r="82">
      <c r="A82" s="405"/>
      <c r="B82" s="405"/>
      <c r="C82" s="405"/>
      <c r="D82" s="405"/>
      <c r="E82" s="405"/>
      <c r="F82" s="405"/>
      <c r="G82" s="405"/>
      <c r="H82" s="405"/>
      <c r="I82" s="405"/>
      <c r="J82" s="405"/>
      <c r="K82" s="405"/>
      <c r="L82" s="405"/>
      <c r="M82" s="405"/>
      <c r="N82" s="405"/>
      <c r="O82" s="405"/>
      <c r="P82" s="405"/>
      <c r="Q82" s="405"/>
      <c r="R82" s="405"/>
      <c r="S82" s="405"/>
      <c r="T82" s="405"/>
      <c r="U82" s="405"/>
      <c r="V82" s="405"/>
      <c r="W82" s="405"/>
      <c r="X82" s="405"/>
      <c r="Y82" s="405"/>
      <c r="Z82" s="405"/>
    </row>
    <row r="83">
      <c r="A83" s="405"/>
      <c r="B83" s="405"/>
      <c r="C83" s="405"/>
      <c r="D83" s="405"/>
      <c r="E83" s="405"/>
      <c r="F83" s="405"/>
      <c r="G83" s="405"/>
      <c r="H83" s="405"/>
      <c r="I83" s="405"/>
      <c r="J83" s="405"/>
      <c r="K83" s="405"/>
      <c r="L83" s="405"/>
      <c r="M83" s="405"/>
      <c r="N83" s="405"/>
      <c r="O83" s="405"/>
      <c r="P83" s="405"/>
      <c r="Q83" s="405"/>
      <c r="R83" s="405"/>
      <c r="S83" s="405"/>
      <c r="T83" s="405"/>
      <c r="U83" s="405"/>
      <c r="V83" s="405"/>
      <c r="W83" s="405"/>
      <c r="X83" s="405"/>
      <c r="Y83" s="405"/>
      <c r="Z83" s="405"/>
    </row>
    <row r="84">
      <c r="A84" s="405"/>
      <c r="B84" s="405"/>
      <c r="C84" s="405"/>
      <c r="D84" s="405"/>
      <c r="E84" s="405"/>
      <c r="F84" s="405"/>
      <c r="G84" s="405"/>
      <c r="H84" s="405"/>
      <c r="I84" s="405"/>
      <c r="J84" s="405"/>
      <c r="K84" s="405"/>
      <c r="L84" s="405"/>
      <c r="M84" s="405"/>
      <c r="N84" s="405"/>
      <c r="O84" s="405"/>
      <c r="P84" s="405"/>
      <c r="Q84" s="405"/>
      <c r="R84" s="405"/>
      <c r="S84" s="405"/>
      <c r="T84" s="405"/>
      <c r="U84" s="405"/>
      <c r="V84" s="405"/>
      <c r="W84" s="405"/>
      <c r="X84" s="405"/>
      <c r="Y84" s="405"/>
      <c r="Z84" s="405"/>
    </row>
    <row r="85">
      <c r="A85" s="405"/>
      <c r="B85" s="405"/>
      <c r="C85" s="405"/>
      <c r="D85" s="405"/>
      <c r="E85" s="405"/>
      <c r="F85" s="405"/>
      <c r="G85" s="405"/>
      <c r="H85" s="405"/>
      <c r="I85" s="405"/>
      <c r="J85" s="405"/>
      <c r="K85" s="405"/>
      <c r="L85" s="405"/>
      <c r="M85" s="405"/>
      <c r="N85" s="405"/>
      <c r="O85" s="405"/>
      <c r="P85" s="405"/>
      <c r="Q85" s="405"/>
      <c r="R85" s="405"/>
      <c r="S85" s="405"/>
      <c r="T85" s="405"/>
      <c r="U85" s="405"/>
      <c r="V85" s="405"/>
      <c r="W85" s="405"/>
      <c r="X85" s="405"/>
      <c r="Y85" s="405"/>
      <c r="Z85" s="405"/>
    </row>
    <row r="86">
      <c r="A86" s="405"/>
      <c r="B86" s="405"/>
      <c r="C86" s="405"/>
      <c r="D86" s="405"/>
      <c r="E86" s="405"/>
      <c r="F86" s="405"/>
      <c r="G86" s="405"/>
      <c r="H86" s="405"/>
      <c r="I86" s="405"/>
      <c r="J86" s="405"/>
      <c r="K86" s="405"/>
      <c r="L86" s="405"/>
      <c r="M86" s="405"/>
      <c r="N86" s="405"/>
      <c r="O86" s="405"/>
      <c r="P86" s="405"/>
      <c r="Q86" s="405"/>
      <c r="R86" s="405"/>
      <c r="S86" s="405"/>
      <c r="T86" s="405"/>
      <c r="U86" s="405"/>
      <c r="V86" s="405"/>
      <c r="W86" s="405"/>
      <c r="X86" s="405"/>
      <c r="Y86" s="405"/>
      <c r="Z86" s="405"/>
    </row>
    <row r="87">
      <c r="A87" s="405"/>
      <c r="B87" s="405"/>
      <c r="C87" s="405"/>
      <c r="D87" s="405"/>
      <c r="E87" s="405"/>
      <c r="F87" s="405"/>
      <c r="G87" s="405"/>
      <c r="H87" s="405"/>
      <c r="I87" s="405"/>
      <c r="J87" s="405"/>
      <c r="K87" s="405"/>
      <c r="L87" s="405"/>
      <c r="M87" s="405"/>
      <c r="N87" s="405"/>
      <c r="O87" s="405"/>
      <c r="P87" s="405"/>
      <c r="Q87" s="405"/>
      <c r="R87" s="405"/>
      <c r="S87" s="405"/>
      <c r="T87" s="405"/>
      <c r="U87" s="405"/>
      <c r="V87" s="405"/>
      <c r="W87" s="405"/>
      <c r="X87" s="405"/>
      <c r="Y87" s="405"/>
      <c r="Z87" s="405"/>
    </row>
    <row r="88">
      <c r="A88" s="405"/>
      <c r="B88" s="405"/>
      <c r="C88" s="405"/>
      <c r="D88" s="405"/>
      <c r="E88" s="405"/>
      <c r="F88" s="405"/>
      <c r="G88" s="405"/>
      <c r="H88" s="405"/>
      <c r="I88" s="405"/>
      <c r="J88" s="405"/>
      <c r="K88" s="405"/>
      <c r="L88" s="405"/>
      <c r="M88" s="405"/>
      <c r="N88" s="405"/>
      <c r="O88" s="405"/>
      <c r="P88" s="405"/>
      <c r="Q88" s="405"/>
      <c r="R88" s="405"/>
      <c r="S88" s="405"/>
      <c r="T88" s="405"/>
      <c r="U88" s="405"/>
      <c r="V88" s="405"/>
      <c r="W88" s="405"/>
      <c r="X88" s="405"/>
      <c r="Y88" s="405"/>
      <c r="Z88" s="405"/>
    </row>
    <row r="89">
      <c r="A89" s="405"/>
      <c r="B89" s="405"/>
      <c r="C89" s="405"/>
      <c r="D89" s="405"/>
      <c r="E89" s="405"/>
      <c r="F89" s="405"/>
      <c r="G89" s="405"/>
      <c r="H89" s="405"/>
      <c r="I89" s="405"/>
      <c r="J89" s="405"/>
      <c r="K89" s="405"/>
      <c r="L89" s="405"/>
      <c r="M89" s="405"/>
      <c r="N89" s="405"/>
      <c r="O89" s="405"/>
      <c r="P89" s="405"/>
      <c r="Q89" s="405"/>
      <c r="R89" s="405"/>
      <c r="S89" s="405"/>
      <c r="T89" s="405"/>
      <c r="U89" s="405"/>
      <c r="V89" s="405"/>
      <c r="W89" s="405"/>
      <c r="X89" s="405"/>
      <c r="Y89" s="405"/>
      <c r="Z89" s="405"/>
    </row>
    <row r="90">
      <c r="A90" s="405"/>
      <c r="B90" s="405"/>
      <c r="C90" s="405"/>
      <c r="D90" s="405"/>
      <c r="E90" s="405"/>
      <c r="F90" s="405"/>
      <c r="G90" s="405"/>
      <c r="H90" s="405"/>
      <c r="I90" s="405"/>
      <c r="J90" s="405"/>
      <c r="K90" s="405"/>
      <c r="L90" s="405"/>
      <c r="M90" s="405"/>
      <c r="N90" s="405"/>
      <c r="O90" s="405"/>
      <c r="P90" s="405"/>
      <c r="Q90" s="405"/>
      <c r="R90" s="405"/>
      <c r="S90" s="405"/>
      <c r="T90" s="405"/>
      <c r="U90" s="405"/>
      <c r="V90" s="405"/>
      <c r="W90" s="405"/>
      <c r="X90" s="405"/>
      <c r="Y90" s="405"/>
      <c r="Z90" s="405"/>
    </row>
    <row r="91">
      <c r="A91" s="405"/>
      <c r="B91" s="405"/>
      <c r="C91" s="405"/>
      <c r="D91" s="405"/>
      <c r="E91" s="405"/>
      <c r="F91" s="405"/>
      <c r="G91" s="405"/>
      <c r="H91" s="405"/>
      <c r="I91" s="405"/>
      <c r="J91" s="405"/>
      <c r="K91" s="405"/>
      <c r="L91" s="405"/>
      <c r="M91" s="405"/>
      <c r="N91" s="405"/>
      <c r="O91" s="405"/>
      <c r="P91" s="405"/>
      <c r="Q91" s="405"/>
      <c r="R91" s="405"/>
      <c r="S91" s="405"/>
      <c r="T91" s="405"/>
      <c r="U91" s="405"/>
      <c r="V91" s="405"/>
      <c r="W91" s="405"/>
      <c r="X91" s="405"/>
      <c r="Y91" s="405"/>
      <c r="Z91" s="405"/>
    </row>
    <row r="92">
      <c r="A92" s="405"/>
      <c r="B92" s="405"/>
      <c r="C92" s="405"/>
      <c r="D92" s="405"/>
      <c r="E92" s="405"/>
      <c r="F92" s="405"/>
      <c r="G92" s="405"/>
      <c r="H92" s="405"/>
      <c r="I92" s="405"/>
      <c r="J92" s="405"/>
      <c r="K92" s="405"/>
      <c r="L92" s="405"/>
      <c r="M92" s="405"/>
      <c r="N92" s="405"/>
      <c r="O92" s="405"/>
      <c r="P92" s="405"/>
      <c r="Q92" s="405"/>
      <c r="R92" s="405"/>
      <c r="S92" s="405"/>
      <c r="T92" s="405"/>
      <c r="U92" s="405"/>
      <c r="V92" s="405"/>
      <c r="W92" s="405"/>
      <c r="X92" s="405"/>
      <c r="Y92" s="405"/>
      <c r="Z92" s="405"/>
    </row>
    <row r="93">
      <c r="A93" s="405"/>
      <c r="B93" s="405"/>
      <c r="C93" s="405"/>
      <c r="D93" s="405"/>
      <c r="E93" s="405"/>
      <c r="F93" s="405"/>
      <c r="G93" s="405"/>
      <c r="H93" s="405"/>
      <c r="I93" s="405"/>
      <c r="J93" s="405"/>
      <c r="K93" s="405"/>
      <c r="L93" s="405"/>
      <c r="M93" s="405"/>
      <c r="N93" s="405"/>
      <c r="O93" s="405"/>
      <c r="P93" s="405"/>
      <c r="Q93" s="405"/>
      <c r="R93" s="405"/>
      <c r="S93" s="405"/>
      <c r="T93" s="405"/>
      <c r="U93" s="405"/>
      <c r="V93" s="405"/>
      <c r="W93" s="405"/>
      <c r="X93" s="405"/>
      <c r="Y93" s="405"/>
      <c r="Z93" s="405"/>
    </row>
    <row r="94">
      <c r="A94" s="405"/>
      <c r="B94" s="405"/>
      <c r="C94" s="405"/>
      <c r="D94" s="405"/>
      <c r="E94" s="405"/>
      <c r="F94" s="405"/>
      <c r="G94" s="405"/>
      <c r="H94" s="405"/>
      <c r="I94" s="405"/>
      <c r="J94" s="405"/>
      <c r="K94" s="405"/>
      <c r="L94" s="405"/>
      <c r="M94" s="405"/>
      <c r="N94" s="405"/>
      <c r="O94" s="405"/>
      <c r="P94" s="405"/>
      <c r="Q94" s="405"/>
      <c r="R94" s="405"/>
      <c r="S94" s="405"/>
      <c r="T94" s="405"/>
      <c r="U94" s="405"/>
      <c r="V94" s="405"/>
      <c r="W94" s="405"/>
      <c r="X94" s="405"/>
      <c r="Y94" s="405"/>
      <c r="Z94" s="405"/>
    </row>
    <row r="95">
      <c r="A95" s="405"/>
      <c r="B95" s="405"/>
      <c r="C95" s="405"/>
      <c r="D95" s="405"/>
      <c r="E95" s="405"/>
      <c r="F95" s="405"/>
      <c r="G95" s="405"/>
      <c r="H95" s="405"/>
      <c r="I95" s="405"/>
      <c r="J95" s="405"/>
      <c r="K95" s="405"/>
      <c r="L95" s="405"/>
      <c r="M95" s="405"/>
      <c r="N95" s="405"/>
      <c r="O95" s="405"/>
      <c r="P95" s="405"/>
      <c r="Q95" s="405"/>
      <c r="R95" s="405"/>
      <c r="S95" s="405"/>
      <c r="T95" s="405"/>
      <c r="U95" s="405"/>
      <c r="V95" s="405"/>
      <c r="W95" s="405"/>
      <c r="X95" s="405"/>
      <c r="Y95" s="405"/>
      <c r="Z95" s="405"/>
    </row>
    <row r="96">
      <c r="A96" s="405"/>
      <c r="B96" s="405"/>
      <c r="C96" s="405"/>
      <c r="D96" s="405"/>
      <c r="E96" s="405"/>
      <c r="F96" s="405"/>
      <c r="G96" s="405"/>
      <c r="H96" s="405"/>
      <c r="I96" s="405"/>
      <c r="J96" s="405"/>
      <c r="K96" s="405"/>
      <c r="L96" s="405"/>
      <c r="M96" s="405"/>
      <c r="N96" s="405"/>
      <c r="O96" s="405"/>
      <c r="P96" s="405"/>
      <c r="Q96" s="405"/>
      <c r="R96" s="405"/>
      <c r="S96" s="405"/>
      <c r="T96" s="405"/>
      <c r="U96" s="405"/>
      <c r="V96" s="405"/>
      <c r="W96" s="405"/>
      <c r="X96" s="405"/>
      <c r="Y96" s="405"/>
      <c r="Z96" s="405"/>
    </row>
    <row r="97">
      <c r="A97" s="405"/>
      <c r="B97" s="405"/>
      <c r="C97" s="405"/>
      <c r="D97" s="405"/>
      <c r="E97" s="405"/>
      <c r="F97" s="405"/>
      <c r="G97" s="405"/>
      <c r="H97" s="405"/>
      <c r="I97" s="405"/>
      <c r="J97" s="405"/>
      <c r="K97" s="405"/>
      <c r="L97" s="405"/>
      <c r="M97" s="405"/>
      <c r="N97" s="405"/>
      <c r="O97" s="405"/>
      <c r="P97" s="405"/>
      <c r="Q97" s="405"/>
      <c r="R97" s="405"/>
      <c r="S97" s="405"/>
      <c r="T97" s="405"/>
      <c r="U97" s="405"/>
      <c r="V97" s="405"/>
      <c r="W97" s="405"/>
      <c r="X97" s="405"/>
      <c r="Y97" s="405"/>
      <c r="Z97" s="405"/>
    </row>
    <row r="98">
      <c r="A98" s="405"/>
      <c r="B98" s="405"/>
      <c r="C98" s="405"/>
      <c r="D98" s="405"/>
      <c r="E98" s="405"/>
      <c r="F98" s="405"/>
      <c r="G98" s="405"/>
      <c r="H98" s="405"/>
      <c r="I98" s="405"/>
      <c r="J98" s="405"/>
      <c r="K98" s="405"/>
      <c r="L98" s="405"/>
      <c r="M98" s="405"/>
      <c r="N98" s="405"/>
      <c r="O98" s="405"/>
      <c r="P98" s="405"/>
      <c r="Q98" s="405"/>
      <c r="R98" s="405"/>
      <c r="S98" s="405"/>
      <c r="T98" s="405"/>
      <c r="U98" s="405"/>
      <c r="V98" s="405"/>
      <c r="W98" s="405"/>
      <c r="X98" s="405"/>
      <c r="Y98" s="405"/>
      <c r="Z98" s="405"/>
    </row>
    <row r="99">
      <c r="A99" s="405"/>
      <c r="B99" s="405"/>
      <c r="C99" s="405"/>
      <c r="D99" s="405"/>
      <c r="E99" s="405"/>
      <c r="F99" s="405"/>
      <c r="G99" s="405"/>
      <c r="H99" s="405"/>
      <c r="I99" s="405"/>
      <c r="J99" s="405"/>
      <c r="K99" s="405"/>
      <c r="L99" s="405"/>
      <c r="M99" s="405"/>
      <c r="N99" s="405"/>
      <c r="O99" s="405"/>
      <c r="P99" s="405"/>
      <c r="Q99" s="405"/>
      <c r="R99" s="405"/>
      <c r="S99" s="405"/>
      <c r="T99" s="405"/>
      <c r="U99" s="405"/>
      <c r="V99" s="405"/>
      <c r="W99" s="405"/>
      <c r="X99" s="405"/>
      <c r="Y99" s="405"/>
      <c r="Z99" s="405"/>
    </row>
    <row r="100">
      <c r="A100" s="405"/>
      <c r="B100" s="405"/>
      <c r="C100" s="405"/>
      <c r="D100" s="405"/>
      <c r="E100" s="405"/>
      <c r="F100" s="405"/>
      <c r="G100" s="405"/>
      <c r="H100" s="405"/>
      <c r="I100" s="405"/>
      <c r="J100" s="405"/>
      <c r="K100" s="405"/>
      <c r="L100" s="405"/>
      <c r="M100" s="405"/>
      <c r="N100" s="405"/>
      <c r="O100" s="405"/>
      <c r="P100" s="405"/>
      <c r="Q100" s="405"/>
      <c r="R100" s="405"/>
      <c r="S100" s="405"/>
      <c r="T100" s="405"/>
      <c r="U100" s="405"/>
      <c r="V100" s="405"/>
      <c r="W100" s="405"/>
      <c r="X100" s="405"/>
      <c r="Y100" s="405"/>
      <c r="Z100" s="405"/>
    </row>
    <row r="101">
      <c r="A101" s="405"/>
      <c r="B101" s="405"/>
      <c r="C101" s="405"/>
      <c r="D101" s="405"/>
      <c r="E101" s="405"/>
      <c r="F101" s="405"/>
      <c r="G101" s="405"/>
      <c r="H101" s="405"/>
      <c r="I101" s="405"/>
      <c r="J101" s="405"/>
      <c r="K101" s="405"/>
      <c r="L101" s="405"/>
      <c r="M101" s="405"/>
      <c r="N101" s="405"/>
      <c r="O101" s="405"/>
      <c r="P101" s="405"/>
      <c r="Q101" s="405"/>
      <c r="R101" s="405"/>
      <c r="S101" s="405"/>
      <c r="T101" s="405"/>
      <c r="U101" s="405"/>
      <c r="V101" s="405"/>
      <c r="W101" s="405"/>
      <c r="X101" s="405"/>
      <c r="Y101" s="405"/>
      <c r="Z101" s="405"/>
    </row>
    <row r="102">
      <c r="A102" s="405"/>
      <c r="B102" s="405"/>
      <c r="C102" s="405"/>
      <c r="D102" s="405"/>
      <c r="E102" s="405"/>
      <c r="F102" s="405"/>
      <c r="G102" s="405"/>
      <c r="H102" s="405"/>
      <c r="I102" s="405"/>
      <c r="J102" s="405"/>
      <c r="K102" s="405"/>
      <c r="L102" s="405"/>
      <c r="M102" s="405"/>
      <c r="N102" s="405"/>
      <c r="O102" s="405"/>
      <c r="P102" s="405"/>
      <c r="Q102" s="405"/>
      <c r="R102" s="405"/>
      <c r="S102" s="405"/>
      <c r="T102" s="405"/>
      <c r="U102" s="405"/>
      <c r="V102" s="405"/>
      <c r="W102" s="405"/>
      <c r="X102" s="405"/>
      <c r="Y102" s="405"/>
      <c r="Z102" s="405"/>
    </row>
    <row r="103">
      <c r="A103" s="405"/>
      <c r="B103" s="405"/>
      <c r="C103" s="405"/>
      <c r="D103" s="405"/>
      <c r="E103" s="405"/>
      <c r="F103" s="405"/>
      <c r="G103" s="405"/>
      <c r="H103" s="405"/>
      <c r="I103" s="405"/>
      <c r="J103" s="405"/>
      <c r="K103" s="405"/>
      <c r="L103" s="405"/>
      <c r="M103" s="405"/>
      <c r="N103" s="405"/>
      <c r="O103" s="405"/>
      <c r="P103" s="405"/>
      <c r="Q103" s="405"/>
      <c r="R103" s="405"/>
      <c r="S103" s="405"/>
      <c r="T103" s="405"/>
      <c r="U103" s="405"/>
      <c r="V103" s="405"/>
      <c r="W103" s="405"/>
      <c r="X103" s="405"/>
      <c r="Y103" s="405"/>
      <c r="Z103" s="405"/>
    </row>
    <row r="104">
      <c r="A104" s="405"/>
      <c r="B104" s="405"/>
      <c r="C104" s="405"/>
      <c r="D104" s="405"/>
      <c r="E104" s="405"/>
      <c r="F104" s="405"/>
      <c r="G104" s="405"/>
      <c r="H104" s="405"/>
      <c r="I104" s="405"/>
      <c r="J104" s="405"/>
      <c r="K104" s="405"/>
      <c r="L104" s="405"/>
      <c r="M104" s="405"/>
      <c r="N104" s="405"/>
      <c r="O104" s="405"/>
      <c r="P104" s="405"/>
      <c r="Q104" s="405"/>
      <c r="R104" s="405"/>
      <c r="S104" s="405"/>
      <c r="T104" s="405"/>
      <c r="U104" s="405"/>
      <c r="V104" s="405"/>
      <c r="W104" s="405"/>
      <c r="X104" s="405"/>
      <c r="Y104" s="405"/>
      <c r="Z104" s="405"/>
    </row>
    <row r="105">
      <c r="A105" s="405"/>
      <c r="B105" s="405"/>
      <c r="C105" s="405"/>
      <c r="D105" s="405"/>
      <c r="E105" s="405"/>
      <c r="F105" s="405"/>
      <c r="G105" s="405"/>
      <c r="H105" s="405"/>
      <c r="I105" s="405"/>
      <c r="J105" s="405"/>
      <c r="K105" s="405"/>
      <c r="L105" s="405"/>
      <c r="M105" s="405"/>
      <c r="N105" s="405"/>
      <c r="O105" s="405"/>
      <c r="P105" s="405"/>
      <c r="Q105" s="405"/>
      <c r="R105" s="405"/>
      <c r="S105" s="405"/>
      <c r="T105" s="405"/>
      <c r="U105" s="405"/>
      <c r="V105" s="405"/>
      <c r="W105" s="405"/>
      <c r="X105" s="405"/>
      <c r="Y105" s="405"/>
      <c r="Z105" s="405"/>
    </row>
    <row r="106">
      <c r="A106" s="405"/>
      <c r="B106" s="405"/>
      <c r="C106" s="405"/>
      <c r="D106" s="405"/>
      <c r="E106" s="405"/>
      <c r="F106" s="405"/>
      <c r="G106" s="405"/>
      <c r="H106" s="405"/>
      <c r="I106" s="405"/>
      <c r="J106" s="405"/>
      <c r="K106" s="405"/>
      <c r="L106" s="405"/>
      <c r="M106" s="405"/>
      <c r="N106" s="405"/>
      <c r="O106" s="405"/>
      <c r="P106" s="405"/>
      <c r="Q106" s="405"/>
      <c r="R106" s="405"/>
      <c r="S106" s="405"/>
      <c r="T106" s="405"/>
      <c r="U106" s="405"/>
      <c r="V106" s="405"/>
      <c r="W106" s="405"/>
      <c r="X106" s="405"/>
      <c r="Y106" s="405"/>
      <c r="Z106" s="405"/>
    </row>
    <row r="107">
      <c r="A107" s="405"/>
      <c r="B107" s="405"/>
      <c r="C107" s="405"/>
      <c r="D107" s="405"/>
      <c r="E107" s="405"/>
      <c r="F107" s="405"/>
      <c r="G107" s="405"/>
      <c r="H107" s="405"/>
      <c r="I107" s="405"/>
      <c r="J107" s="405"/>
      <c r="K107" s="405"/>
      <c r="L107" s="405"/>
      <c r="M107" s="405"/>
      <c r="N107" s="405"/>
      <c r="O107" s="405"/>
      <c r="P107" s="405"/>
      <c r="Q107" s="405"/>
      <c r="R107" s="405"/>
      <c r="S107" s="405"/>
      <c r="T107" s="405"/>
      <c r="U107" s="405"/>
      <c r="V107" s="405"/>
      <c r="W107" s="405"/>
      <c r="X107" s="405"/>
      <c r="Y107" s="405"/>
      <c r="Z107" s="405"/>
    </row>
    <row r="108">
      <c r="A108" s="405"/>
      <c r="B108" s="405"/>
      <c r="C108" s="405"/>
      <c r="D108" s="405"/>
      <c r="E108" s="405"/>
      <c r="F108" s="405"/>
      <c r="G108" s="405"/>
      <c r="H108" s="405"/>
      <c r="I108" s="405"/>
      <c r="J108" s="405"/>
      <c r="K108" s="405"/>
      <c r="L108" s="405"/>
      <c r="M108" s="405"/>
      <c r="N108" s="405"/>
      <c r="O108" s="405"/>
      <c r="P108" s="405"/>
      <c r="Q108" s="405"/>
      <c r="R108" s="405"/>
      <c r="S108" s="405"/>
      <c r="T108" s="405"/>
      <c r="U108" s="405"/>
      <c r="V108" s="405"/>
      <c r="W108" s="405"/>
      <c r="X108" s="405"/>
      <c r="Y108" s="405"/>
      <c r="Z108" s="405"/>
    </row>
    <row r="109">
      <c r="A109" s="405"/>
      <c r="B109" s="405"/>
      <c r="C109" s="405"/>
      <c r="D109" s="405"/>
      <c r="E109" s="405"/>
      <c r="F109" s="405"/>
      <c r="G109" s="405"/>
      <c r="H109" s="405"/>
      <c r="I109" s="405"/>
      <c r="J109" s="405"/>
      <c r="K109" s="405"/>
      <c r="L109" s="405"/>
      <c r="M109" s="405"/>
      <c r="N109" s="405"/>
      <c r="O109" s="405"/>
      <c r="P109" s="405"/>
      <c r="Q109" s="405"/>
      <c r="R109" s="405"/>
      <c r="S109" s="405"/>
      <c r="T109" s="405"/>
      <c r="U109" s="405"/>
      <c r="V109" s="405"/>
      <c r="W109" s="405"/>
      <c r="X109" s="405"/>
      <c r="Y109" s="405"/>
      <c r="Z109" s="405"/>
    </row>
    <row r="110">
      <c r="A110" s="405"/>
      <c r="B110" s="405"/>
      <c r="C110" s="405"/>
      <c r="D110" s="405"/>
      <c r="E110" s="405"/>
      <c r="F110" s="405"/>
      <c r="G110" s="405"/>
      <c r="H110" s="405"/>
      <c r="I110" s="405"/>
      <c r="J110" s="405"/>
      <c r="K110" s="405"/>
      <c r="L110" s="405"/>
      <c r="M110" s="405"/>
      <c r="N110" s="405"/>
      <c r="O110" s="405"/>
      <c r="P110" s="405"/>
      <c r="Q110" s="405"/>
      <c r="R110" s="405"/>
      <c r="S110" s="405"/>
      <c r="T110" s="405"/>
      <c r="U110" s="405"/>
      <c r="V110" s="405"/>
      <c r="W110" s="405"/>
      <c r="X110" s="405"/>
      <c r="Y110" s="405"/>
      <c r="Z110" s="405"/>
    </row>
    <row r="111">
      <c r="A111" s="405"/>
      <c r="B111" s="405"/>
      <c r="C111" s="405"/>
      <c r="D111" s="405"/>
      <c r="E111" s="405"/>
      <c r="F111" s="405"/>
      <c r="G111" s="405"/>
      <c r="H111" s="405"/>
      <c r="I111" s="405"/>
      <c r="J111" s="405"/>
      <c r="K111" s="405"/>
      <c r="L111" s="405"/>
      <c r="M111" s="405"/>
      <c r="N111" s="405"/>
      <c r="O111" s="405"/>
      <c r="P111" s="405"/>
      <c r="Q111" s="405"/>
      <c r="R111" s="405"/>
      <c r="S111" s="405"/>
      <c r="T111" s="405"/>
      <c r="U111" s="405"/>
      <c r="V111" s="405"/>
      <c r="W111" s="405"/>
      <c r="X111" s="405"/>
      <c r="Y111" s="405"/>
      <c r="Z111" s="405"/>
    </row>
    <row r="112">
      <c r="A112" s="405"/>
      <c r="B112" s="405"/>
      <c r="C112" s="405"/>
      <c r="D112" s="405"/>
      <c r="E112" s="405"/>
      <c r="F112" s="405"/>
      <c r="G112" s="405"/>
      <c r="H112" s="405"/>
      <c r="I112" s="405"/>
      <c r="J112" s="405"/>
      <c r="K112" s="405"/>
      <c r="L112" s="405"/>
      <c r="M112" s="405"/>
      <c r="N112" s="405"/>
      <c r="O112" s="405"/>
      <c r="P112" s="405"/>
      <c r="Q112" s="405"/>
      <c r="R112" s="405"/>
      <c r="S112" s="405"/>
      <c r="T112" s="405"/>
      <c r="U112" s="405"/>
      <c r="V112" s="405"/>
      <c r="W112" s="405"/>
      <c r="X112" s="405"/>
      <c r="Y112" s="405"/>
      <c r="Z112" s="405"/>
    </row>
    <row r="113">
      <c r="A113" s="405"/>
      <c r="B113" s="405"/>
      <c r="C113" s="405"/>
      <c r="D113" s="405"/>
      <c r="E113" s="405"/>
      <c r="F113" s="405"/>
      <c r="G113" s="405"/>
      <c r="H113" s="405"/>
      <c r="I113" s="405"/>
      <c r="J113" s="405"/>
      <c r="K113" s="405"/>
      <c r="L113" s="405"/>
      <c r="M113" s="405"/>
      <c r="N113" s="405"/>
      <c r="O113" s="405"/>
      <c r="P113" s="405"/>
      <c r="Q113" s="405"/>
      <c r="R113" s="405"/>
      <c r="S113" s="405"/>
      <c r="T113" s="405"/>
      <c r="U113" s="405"/>
      <c r="V113" s="405"/>
      <c r="W113" s="405"/>
      <c r="X113" s="405"/>
      <c r="Y113" s="405"/>
      <c r="Z113" s="405"/>
    </row>
    <row r="114">
      <c r="A114" s="405"/>
      <c r="B114" s="405"/>
      <c r="C114" s="405"/>
      <c r="D114" s="405"/>
      <c r="E114" s="405"/>
      <c r="F114" s="405"/>
      <c r="G114" s="405"/>
      <c r="H114" s="405"/>
      <c r="I114" s="405"/>
      <c r="J114" s="405"/>
      <c r="K114" s="405"/>
      <c r="L114" s="405"/>
      <c r="M114" s="405"/>
      <c r="N114" s="405"/>
      <c r="O114" s="405"/>
      <c r="P114" s="405"/>
      <c r="Q114" s="405"/>
      <c r="R114" s="405"/>
      <c r="S114" s="405"/>
      <c r="T114" s="405"/>
      <c r="U114" s="405"/>
      <c r="V114" s="405"/>
      <c r="W114" s="405"/>
      <c r="X114" s="405"/>
      <c r="Y114" s="405"/>
      <c r="Z114" s="405"/>
    </row>
    <row r="115">
      <c r="A115" s="405"/>
      <c r="B115" s="405"/>
      <c r="C115" s="405"/>
      <c r="D115" s="405"/>
      <c r="E115" s="405"/>
      <c r="F115" s="405"/>
      <c r="G115" s="405"/>
      <c r="H115" s="405"/>
      <c r="I115" s="405"/>
      <c r="J115" s="405"/>
      <c r="K115" s="405"/>
      <c r="L115" s="405"/>
      <c r="M115" s="405"/>
      <c r="N115" s="405"/>
      <c r="O115" s="405"/>
      <c r="P115" s="405"/>
      <c r="Q115" s="405"/>
      <c r="R115" s="405"/>
      <c r="S115" s="405"/>
      <c r="T115" s="405"/>
      <c r="U115" s="405"/>
      <c r="V115" s="405"/>
      <c r="W115" s="405"/>
      <c r="X115" s="405"/>
      <c r="Y115" s="405"/>
      <c r="Z115" s="405"/>
    </row>
    <row r="116">
      <c r="A116" s="405"/>
      <c r="B116" s="405"/>
      <c r="C116" s="405"/>
      <c r="D116" s="405"/>
      <c r="E116" s="405"/>
      <c r="F116" s="405"/>
      <c r="G116" s="405"/>
      <c r="H116" s="405"/>
      <c r="I116" s="405"/>
      <c r="J116" s="405"/>
      <c r="K116" s="405"/>
      <c r="L116" s="405"/>
      <c r="M116" s="405"/>
      <c r="N116" s="405"/>
      <c r="O116" s="405"/>
      <c r="P116" s="405"/>
      <c r="Q116" s="405"/>
      <c r="R116" s="405"/>
      <c r="S116" s="405"/>
      <c r="T116" s="405"/>
      <c r="U116" s="405"/>
      <c r="V116" s="405"/>
      <c r="W116" s="405"/>
      <c r="X116" s="405"/>
      <c r="Y116" s="405"/>
      <c r="Z116" s="405"/>
    </row>
    <row r="117">
      <c r="A117" s="405"/>
      <c r="B117" s="405"/>
      <c r="C117" s="405"/>
      <c r="D117" s="405"/>
      <c r="E117" s="405"/>
      <c r="F117" s="405"/>
      <c r="G117" s="405"/>
      <c r="H117" s="405"/>
      <c r="I117" s="405"/>
      <c r="J117" s="405"/>
      <c r="K117" s="405"/>
      <c r="L117" s="405"/>
      <c r="M117" s="405"/>
      <c r="N117" s="405"/>
      <c r="O117" s="405"/>
      <c r="P117" s="405"/>
      <c r="Q117" s="405"/>
      <c r="R117" s="405"/>
      <c r="S117" s="405"/>
      <c r="T117" s="405"/>
      <c r="U117" s="405"/>
      <c r="V117" s="405"/>
      <c r="W117" s="405"/>
      <c r="X117" s="405"/>
      <c r="Y117" s="405"/>
      <c r="Z117" s="405"/>
    </row>
    <row r="118">
      <c r="A118" s="405"/>
      <c r="B118" s="405"/>
      <c r="C118" s="405"/>
      <c r="D118" s="405"/>
      <c r="E118" s="405"/>
      <c r="F118" s="405"/>
      <c r="G118" s="405"/>
      <c r="H118" s="405"/>
      <c r="I118" s="405"/>
      <c r="J118" s="405"/>
      <c r="K118" s="405"/>
      <c r="L118" s="405"/>
      <c r="M118" s="405"/>
      <c r="N118" s="405"/>
      <c r="O118" s="405"/>
      <c r="P118" s="405"/>
      <c r="Q118" s="405"/>
      <c r="R118" s="405"/>
      <c r="S118" s="405"/>
      <c r="T118" s="405"/>
      <c r="U118" s="405"/>
      <c r="V118" s="405"/>
      <c r="W118" s="405"/>
      <c r="X118" s="405"/>
      <c r="Y118" s="405"/>
      <c r="Z118" s="405"/>
    </row>
    <row r="119">
      <c r="A119" s="405"/>
      <c r="B119" s="405"/>
      <c r="C119" s="405"/>
      <c r="D119" s="405"/>
      <c r="E119" s="405"/>
      <c r="F119" s="405"/>
      <c r="G119" s="405"/>
      <c r="H119" s="405"/>
      <c r="I119" s="405"/>
      <c r="J119" s="405"/>
      <c r="K119" s="405"/>
      <c r="L119" s="405"/>
      <c r="M119" s="405"/>
      <c r="N119" s="405"/>
      <c r="O119" s="405"/>
      <c r="P119" s="405"/>
      <c r="Q119" s="405"/>
      <c r="R119" s="405"/>
      <c r="S119" s="405"/>
      <c r="T119" s="405"/>
      <c r="U119" s="405"/>
      <c r="V119" s="405"/>
      <c r="W119" s="405"/>
      <c r="X119" s="405"/>
      <c r="Y119" s="405"/>
      <c r="Z119" s="405"/>
    </row>
    <row r="120">
      <c r="A120" s="405"/>
      <c r="B120" s="405"/>
      <c r="C120" s="405"/>
      <c r="D120" s="405"/>
      <c r="E120" s="405"/>
      <c r="F120" s="405"/>
      <c r="G120" s="405"/>
      <c r="H120" s="405"/>
      <c r="I120" s="405"/>
      <c r="J120" s="405"/>
      <c r="K120" s="405"/>
      <c r="L120" s="405"/>
      <c r="M120" s="405"/>
      <c r="N120" s="405"/>
      <c r="O120" s="405"/>
      <c r="P120" s="405"/>
      <c r="Q120" s="405"/>
      <c r="R120" s="405"/>
      <c r="S120" s="405"/>
      <c r="T120" s="405"/>
      <c r="U120" s="405"/>
      <c r="V120" s="405"/>
      <c r="W120" s="405"/>
      <c r="X120" s="405"/>
      <c r="Y120" s="405"/>
      <c r="Z120" s="405"/>
    </row>
    <row r="121">
      <c r="A121" s="405"/>
      <c r="B121" s="405"/>
      <c r="C121" s="405"/>
      <c r="D121" s="405"/>
      <c r="E121" s="405"/>
      <c r="F121" s="405"/>
      <c r="G121" s="405"/>
      <c r="H121" s="405"/>
      <c r="I121" s="405"/>
      <c r="J121" s="405"/>
      <c r="K121" s="405"/>
      <c r="L121" s="405"/>
      <c r="M121" s="405"/>
      <c r="N121" s="405"/>
      <c r="O121" s="405"/>
      <c r="P121" s="405"/>
      <c r="Q121" s="405"/>
      <c r="R121" s="405"/>
      <c r="S121" s="405"/>
      <c r="T121" s="405"/>
      <c r="U121" s="405"/>
      <c r="V121" s="405"/>
      <c r="W121" s="405"/>
      <c r="X121" s="405"/>
      <c r="Y121" s="405"/>
      <c r="Z121" s="405"/>
    </row>
    <row r="122">
      <c r="A122" s="405"/>
      <c r="B122" s="405"/>
      <c r="C122" s="405"/>
      <c r="D122" s="405"/>
      <c r="E122" s="405"/>
      <c r="F122" s="405"/>
      <c r="G122" s="405"/>
      <c r="H122" s="405"/>
      <c r="I122" s="405"/>
      <c r="J122" s="405"/>
      <c r="K122" s="405"/>
      <c r="L122" s="405"/>
      <c r="M122" s="405"/>
      <c r="N122" s="405"/>
      <c r="O122" s="405"/>
      <c r="P122" s="405"/>
      <c r="Q122" s="405"/>
      <c r="R122" s="405"/>
      <c r="S122" s="405"/>
      <c r="T122" s="405"/>
      <c r="U122" s="405"/>
      <c r="V122" s="405"/>
      <c r="W122" s="405"/>
      <c r="X122" s="405"/>
      <c r="Y122" s="405"/>
      <c r="Z122" s="405"/>
    </row>
    <row r="123">
      <c r="A123" s="405"/>
      <c r="B123" s="405"/>
      <c r="C123" s="405"/>
      <c r="D123" s="405"/>
      <c r="E123" s="405"/>
      <c r="F123" s="405"/>
      <c r="G123" s="405"/>
      <c r="H123" s="405"/>
      <c r="I123" s="405"/>
      <c r="J123" s="405"/>
      <c r="K123" s="405"/>
      <c r="L123" s="405"/>
      <c r="M123" s="405"/>
      <c r="N123" s="405"/>
      <c r="O123" s="405"/>
      <c r="P123" s="405"/>
      <c r="Q123" s="405"/>
      <c r="R123" s="405"/>
      <c r="S123" s="405"/>
      <c r="T123" s="405"/>
      <c r="U123" s="405"/>
      <c r="V123" s="405"/>
      <c r="W123" s="405"/>
      <c r="X123" s="405"/>
      <c r="Y123" s="405"/>
      <c r="Z123" s="405"/>
    </row>
    <row r="124">
      <c r="A124" s="405"/>
      <c r="B124" s="405"/>
      <c r="C124" s="405"/>
      <c r="D124" s="405"/>
      <c r="E124" s="405"/>
      <c r="F124" s="405"/>
      <c r="G124" s="405"/>
      <c r="H124" s="405"/>
      <c r="I124" s="405"/>
      <c r="J124" s="405"/>
      <c r="K124" s="405"/>
      <c r="L124" s="405"/>
      <c r="M124" s="405"/>
      <c r="N124" s="405"/>
      <c r="O124" s="405"/>
      <c r="P124" s="405"/>
      <c r="Q124" s="405"/>
      <c r="R124" s="405"/>
      <c r="S124" s="405"/>
      <c r="T124" s="405"/>
      <c r="U124" s="405"/>
      <c r="V124" s="405"/>
      <c r="W124" s="405"/>
      <c r="X124" s="405"/>
      <c r="Y124" s="405"/>
      <c r="Z124" s="405"/>
    </row>
    <row r="125">
      <c r="A125" s="405"/>
      <c r="B125" s="405"/>
      <c r="C125" s="405"/>
      <c r="D125" s="405"/>
      <c r="E125" s="405"/>
      <c r="F125" s="405"/>
      <c r="G125" s="405"/>
      <c r="H125" s="405"/>
      <c r="I125" s="405"/>
      <c r="J125" s="405"/>
      <c r="K125" s="405"/>
      <c r="L125" s="405"/>
      <c r="M125" s="405"/>
      <c r="N125" s="405"/>
      <c r="O125" s="405"/>
      <c r="P125" s="405"/>
      <c r="Q125" s="405"/>
      <c r="R125" s="405"/>
      <c r="S125" s="405"/>
      <c r="T125" s="405"/>
      <c r="U125" s="405"/>
      <c r="V125" s="405"/>
      <c r="W125" s="405"/>
      <c r="X125" s="405"/>
      <c r="Y125" s="405"/>
      <c r="Z125" s="405"/>
    </row>
    <row r="126">
      <c r="A126" s="405"/>
      <c r="B126" s="405"/>
      <c r="C126" s="405"/>
      <c r="D126" s="405"/>
      <c r="E126" s="405"/>
      <c r="F126" s="405"/>
      <c r="G126" s="405"/>
      <c r="H126" s="405"/>
      <c r="I126" s="405"/>
      <c r="J126" s="405"/>
      <c r="K126" s="405"/>
      <c r="L126" s="405"/>
      <c r="M126" s="405"/>
      <c r="N126" s="405"/>
      <c r="O126" s="405"/>
      <c r="P126" s="405"/>
      <c r="Q126" s="405"/>
      <c r="R126" s="405"/>
      <c r="S126" s="405"/>
      <c r="T126" s="405"/>
      <c r="U126" s="405"/>
      <c r="V126" s="405"/>
      <c r="W126" s="405"/>
      <c r="X126" s="405"/>
      <c r="Y126" s="405"/>
      <c r="Z126" s="405"/>
    </row>
    <row r="127">
      <c r="A127" s="405"/>
      <c r="B127" s="405"/>
      <c r="C127" s="405"/>
      <c r="D127" s="405"/>
      <c r="E127" s="405"/>
      <c r="F127" s="405"/>
      <c r="G127" s="405"/>
      <c r="H127" s="405"/>
      <c r="I127" s="405"/>
      <c r="J127" s="405"/>
      <c r="K127" s="405"/>
      <c r="L127" s="405"/>
      <c r="M127" s="405"/>
      <c r="N127" s="405"/>
      <c r="O127" s="405"/>
      <c r="P127" s="405"/>
      <c r="Q127" s="405"/>
      <c r="R127" s="405"/>
      <c r="S127" s="405"/>
      <c r="T127" s="405"/>
      <c r="U127" s="405"/>
      <c r="V127" s="405"/>
      <c r="W127" s="405"/>
      <c r="X127" s="405"/>
      <c r="Y127" s="405"/>
      <c r="Z127" s="405"/>
    </row>
    <row r="128">
      <c r="A128" s="405"/>
      <c r="B128" s="405"/>
      <c r="C128" s="405"/>
      <c r="D128" s="405"/>
      <c r="E128" s="405"/>
      <c r="F128" s="405"/>
      <c r="G128" s="405"/>
      <c r="H128" s="405"/>
      <c r="I128" s="405"/>
      <c r="J128" s="405"/>
      <c r="K128" s="405"/>
      <c r="L128" s="405"/>
      <c r="M128" s="405"/>
      <c r="N128" s="405"/>
      <c r="O128" s="405"/>
      <c r="P128" s="405"/>
      <c r="Q128" s="405"/>
      <c r="R128" s="405"/>
      <c r="S128" s="405"/>
      <c r="T128" s="405"/>
      <c r="U128" s="405"/>
      <c r="V128" s="405"/>
      <c r="W128" s="405"/>
      <c r="X128" s="405"/>
      <c r="Y128" s="405"/>
      <c r="Z128" s="405"/>
    </row>
    <row r="129">
      <c r="A129" s="405"/>
      <c r="B129" s="405"/>
      <c r="C129" s="405"/>
      <c r="D129" s="405"/>
      <c r="E129" s="405"/>
      <c r="F129" s="405"/>
      <c r="G129" s="405"/>
      <c r="H129" s="405"/>
      <c r="I129" s="405"/>
      <c r="J129" s="405"/>
      <c r="K129" s="405"/>
      <c r="L129" s="405"/>
      <c r="M129" s="405"/>
      <c r="N129" s="405"/>
      <c r="O129" s="405"/>
      <c r="P129" s="405"/>
      <c r="Q129" s="405"/>
      <c r="R129" s="405"/>
      <c r="S129" s="405"/>
      <c r="T129" s="405"/>
      <c r="U129" s="405"/>
      <c r="V129" s="405"/>
      <c r="W129" s="405"/>
      <c r="X129" s="405"/>
      <c r="Y129" s="405"/>
      <c r="Z129" s="405"/>
    </row>
    <row r="130">
      <c r="A130" s="405"/>
      <c r="B130" s="405"/>
      <c r="C130" s="405"/>
      <c r="D130" s="405"/>
      <c r="E130" s="405"/>
      <c r="F130" s="405"/>
      <c r="G130" s="405"/>
      <c r="H130" s="405"/>
      <c r="I130" s="405"/>
      <c r="J130" s="405"/>
      <c r="K130" s="405"/>
      <c r="L130" s="405"/>
      <c r="M130" s="405"/>
      <c r="N130" s="405"/>
      <c r="O130" s="405"/>
      <c r="P130" s="405"/>
      <c r="Q130" s="405"/>
      <c r="R130" s="405"/>
      <c r="S130" s="405"/>
      <c r="T130" s="405"/>
      <c r="U130" s="405"/>
      <c r="V130" s="405"/>
      <c r="W130" s="405"/>
      <c r="X130" s="405"/>
      <c r="Y130" s="405"/>
      <c r="Z130" s="405"/>
    </row>
    <row r="131">
      <c r="A131" s="405"/>
      <c r="B131" s="405"/>
      <c r="C131" s="405"/>
      <c r="D131" s="405"/>
      <c r="E131" s="405"/>
      <c r="F131" s="405"/>
      <c r="G131" s="405"/>
      <c r="H131" s="405"/>
      <c r="I131" s="405"/>
      <c r="J131" s="405"/>
      <c r="K131" s="405"/>
      <c r="L131" s="405"/>
      <c r="M131" s="405"/>
      <c r="N131" s="405"/>
      <c r="O131" s="405"/>
      <c r="P131" s="405"/>
      <c r="Q131" s="405"/>
      <c r="R131" s="405"/>
      <c r="S131" s="405"/>
      <c r="T131" s="405"/>
      <c r="U131" s="405"/>
      <c r="V131" s="405"/>
      <c r="W131" s="405"/>
      <c r="X131" s="405"/>
      <c r="Y131" s="405"/>
      <c r="Z131" s="405"/>
    </row>
    <row r="132">
      <c r="A132" s="405"/>
      <c r="B132" s="405"/>
      <c r="C132" s="405"/>
      <c r="D132" s="405"/>
      <c r="E132" s="405"/>
      <c r="F132" s="405"/>
      <c r="G132" s="405"/>
      <c r="H132" s="405"/>
      <c r="I132" s="405"/>
      <c r="J132" s="405"/>
      <c r="K132" s="405"/>
      <c r="L132" s="405"/>
      <c r="M132" s="405"/>
      <c r="N132" s="405"/>
      <c r="O132" s="405"/>
      <c r="P132" s="405"/>
      <c r="Q132" s="405"/>
      <c r="R132" s="405"/>
      <c r="S132" s="405"/>
      <c r="T132" s="405"/>
      <c r="U132" s="405"/>
      <c r="V132" s="405"/>
      <c r="W132" s="405"/>
      <c r="X132" s="405"/>
      <c r="Y132" s="405"/>
      <c r="Z132" s="405"/>
    </row>
    <row r="133">
      <c r="A133" s="405"/>
      <c r="B133" s="405"/>
      <c r="C133" s="405"/>
      <c r="D133" s="405"/>
      <c r="E133" s="405"/>
      <c r="F133" s="405"/>
      <c r="G133" s="405"/>
      <c r="H133" s="405"/>
      <c r="I133" s="405"/>
      <c r="J133" s="405"/>
      <c r="K133" s="405"/>
      <c r="L133" s="405"/>
      <c r="M133" s="405"/>
      <c r="N133" s="405"/>
      <c r="O133" s="405"/>
      <c r="P133" s="405"/>
      <c r="Q133" s="405"/>
      <c r="R133" s="405"/>
      <c r="S133" s="405"/>
      <c r="T133" s="405"/>
      <c r="U133" s="405"/>
      <c r="V133" s="405"/>
      <c r="W133" s="405"/>
      <c r="X133" s="405"/>
      <c r="Y133" s="405"/>
      <c r="Z133" s="405"/>
    </row>
    <row r="134">
      <c r="A134" s="405"/>
      <c r="B134" s="405"/>
      <c r="C134" s="405"/>
      <c r="D134" s="405"/>
      <c r="E134" s="405"/>
      <c r="F134" s="405"/>
      <c r="G134" s="405"/>
      <c r="H134" s="405"/>
      <c r="I134" s="405"/>
      <c r="J134" s="405"/>
      <c r="K134" s="405"/>
      <c r="L134" s="405"/>
      <c r="M134" s="405"/>
      <c r="N134" s="405"/>
      <c r="O134" s="405"/>
      <c r="P134" s="405"/>
      <c r="Q134" s="405"/>
      <c r="R134" s="405"/>
      <c r="S134" s="405"/>
      <c r="T134" s="405"/>
      <c r="U134" s="405"/>
      <c r="V134" s="405"/>
      <c r="W134" s="405"/>
      <c r="X134" s="405"/>
      <c r="Y134" s="405"/>
      <c r="Z134" s="405"/>
    </row>
    <row r="135">
      <c r="A135" s="405"/>
      <c r="B135" s="405"/>
      <c r="C135" s="405"/>
      <c r="D135" s="405"/>
      <c r="E135" s="405"/>
      <c r="F135" s="405"/>
      <c r="G135" s="405"/>
      <c r="H135" s="405"/>
      <c r="I135" s="405"/>
      <c r="J135" s="405"/>
      <c r="K135" s="405"/>
      <c r="L135" s="405"/>
      <c r="M135" s="405"/>
      <c r="N135" s="405"/>
      <c r="O135" s="405"/>
      <c r="P135" s="405"/>
      <c r="Q135" s="405"/>
      <c r="R135" s="405"/>
      <c r="S135" s="405"/>
      <c r="T135" s="405"/>
      <c r="U135" s="405"/>
      <c r="V135" s="405"/>
      <c r="W135" s="405"/>
      <c r="X135" s="405"/>
      <c r="Y135" s="405"/>
      <c r="Z135" s="405"/>
    </row>
    <row r="136">
      <c r="A136" s="405"/>
      <c r="B136" s="405"/>
      <c r="C136" s="405"/>
      <c r="D136" s="405"/>
      <c r="E136" s="405"/>
      <c r="F136" s="405"/>
      <c r="G136" s="405"/>
      <c r="H136" s="405"/>
      <c r="I136" s="405"/>
      <c r="J136" s="405"/>
      <c r="K136" s="405"/>
      <c r="L136" s="405"/>
      <c r="M136" s="405"/>
      <c r="N136" s="405"/>
      <c r="O136" s="405"/>
      <c r="P136" s="405"/>
      <c r="Q136" s="405"/>
      <c r="R136" s="405"/>
      <c r="S136" s="405"/>
      <c r="T136" s="405"/>
      <c r="U136" s="405"/>
      <c r="V136" s="405"/>
      <c r="W136" s="405"/>
      <c r="X136" s="405"/>
      <c r="Y136" s="405"/>
      <c r="Z136" s="405"/>
    </row>
    <row r="137">
      <c r="A137" s="405"/>
      <c r="B137" s="405"/>
      <c r="C137" s="405"/>
      <c r="D137" s="405"/>
      <c r="E137" s="405"/>
      <c r="F137" s="405"/>
      <c r="G137" s="405"/>
      <c r="H137" s="405"/>
      <c r="I137" s="405"/>
      <c r="J137" s="405"/>
      <c r="K137" s="405"/>
      <c r="L137" s="405"/>
      <c r="M137" s="405"/>
      <c r="N137" s="405"/>
      <c r="O137" s="405"/>
      <c r="P137" s="405"/>
      <c r="Q137" s="405"/>
      <c r="R137" s="405"/>
      <c r="S137" s="405"/>
      <c r="T137" s="405"/>
      <c r="U137" s="405"/>
      <c r="V137" s="405"/>
      <c r="W137" s="405"/>
      <c r="X137" s="405"/>
      <c r="Y137" s="405"/>
      <c r="Z137" s="405"/>
    </row>
    <row r="138">
      <c r="A138" s="405"/>
      <c r="B138" s="405"/>
      <c r="C138" s="405"/>
      <c r="D138" s="405"/>
      <c r="E138" s="405"/>
      <c r="F138" s="405"/>
      <c r="G138" s="405"/>
      <c r="H138" s="405"/>
      <c r="I138" s="405"/>
      <c r="J138" s="405"/>
      <c r="K138" s="405"/>
      <c r="L138" s="405"/>
      <c r="M138" s="405"/>
      <c r="N138" s="405"/>
      <c r="O138" s="405"/>
      <c r="P138" s="405"/>
      <c r="Q138" s="405"/>
      <c r="R138" s="405"/>
      <c r="S138" s="405"/>
      <c r="T138" s="405"/>
      <c r="U138" s="405"/>
      <c r="V138" s="405"/>
      <c r="W138" s="405"/>
      <c r="X138" s="405"/>
      <c r="Y138" s="405"/>
      <c r="Z138" s="405"/>
    </row>
    <row r="139">
      <c r="A139" s="405"/>
      <c r="B139" s="405"/>
      <c r="C139" s="405"/>
      <c r="D139" s="405"/>
      <c r="E139" s="405"/>
      <c r="F139" s="405"/>
      <c r="G139" s="405"/>
      <c r="H139" s="405"/>
      <c r="I139" s="405"/>
      <c r="J139" s="405"/>
      <c r="K139" s="405"/>
      <c r="L139" s="405"/>
      <c r="M139" s="405"/>
      <c r="N139" s="405"/>
      <c r="O139" s="405"/>
      <c r="P139" s="405"/>
      <c r="Q139" s="405"/>
      <c r="R139" s="405"/>
      <c r="S139" s="405"/>
      <c r="T139" s="405"/>
      <c r="U139" s="405"/>
      <c r="V139" s="405"/>
      <c r="W139" s="405"/>
      <c r="X139" s="405"/>
      <c r="Y139" s="405"/>
      <c r="Z139" s="405"/>
    </row>
    <row r="140">
      <c r="A140" s="405"/>
      <c r="B140" s="405"/>
      <c r="C140" s="405"/>
      <c r="D140" s="405"/>
      <c r="E140" s="405"/>
      <c r="F140" s="405"/>
      <c r="G140" s="405"/>
      <c r="H140" s="405"/>
      <c r="I140" s="405"/>
      <c r="J140" s="405"/>
      <c r="K140" s="405"/>
      <c r="L140" s="405"/>
      <c r="M140" s="405"/>
      <c r="N140" s="405"/>
      <c r="O140" s="405"/>
      <c r="P140" s="405"/>
      <c r="Q140" s="405"/>
      <c r="R140" s="405"/>
      <c r="S140" s="405"/>
      <c r="T140" s="405"/>
      <c r="U140" s="405"/>
      <c r="V140" s="405"/>
      <c r="W140" s="405"/>
      <c r="X140" s="405"/>
      <c r="Y140" s="405"/>
      <c r="Z140" s="405"/>
    </row>
    <row r="141">
      <c r="A141" s="405"/>
      <c r="B141" s="405"/>
      <c r="C141" s="405"/>
      <c r="D141" s="405"/>
      <c r="E141" s="405"/>
      <c r="F141" s="405"/>
      <c r="G141" s="405"/>
      <c r="H141" s="405"/>
      <c r="I141" s="405"/>
      <c r="J141" s="405"/>
      <c r="K141" s="405"/>
      <c r="L141" s="405"/>
      <c r="M141" s="405"/>
      <c r="N141" s="405"/>
      <c r="O141" s="405"/>
      <c r="P141" s="405"/>
      <c r="Q141" s="405"/>
      <c r="R141" s="405"/>
      <c r="S141" s="405"/>
      <c r="T141" s="405"/>
      <c r="U141" s="405"/>
      <c r="V141" s="405"/>
      <c r="W141" s="405"/>
      <c r="X141" s="405"/>
      <c r="Y141" s="405"/>
      <c r="Z141" s="405"/>
    </row>
    <row r="142">
      <c r="A142" s="405"/>
      <c r="B142" s="405"/>
      <c r="C142" s="405"/>
      <c r="D142" s="405"/>
      <c r="E142" s="405"/>
      <c r="F142" s="405"/>
      <c r="G142" s="405"/>
      <c r="H142" s="405"/>
      <c r="I142" s="405"/>
      <c r="J142" s="405"/>
      <c r="K142" s="405"/>
      <c r="L142" s="405"/>
      <c r="M142" s="405"/>
      <c r="N142" s="405"/>
      <c r="O142" s="405"/>
      <c r="P142" s="405"/>
      <c r="Q142" s="405"/>
      <c r="R142" s="405"/>
      <c r="S142" s="405"/>
      <c r="T142" s="405"/>
      <c r="U142" s="405"/>
      <c r="V142" s="405"/>
      <c r="W142" s="405"/>
      <c r="X142" s="405"/>
      <c r="Y142" s="405"/>
      <c r="Z142" s="405"/>
    </row>
    <row r="143">
      <c r="A143" s="405"/>
      <c r="B143" s="405"/>
      <c r="C143" s="405"/>
      <c r="D143" s="405"/>
      <c r="E143" s="405"/>
      <c r="F143" s="405"/>
      <c r="G143" s="405"/>
      <c r="H143" s="405"/>
      <c r="I143" s="405"/>
      <c r="J143" s="405"/>
      <c r="K143" s="405"/>
      <c r="L143" s="405"/>
      <c r="M143" s="405"/>
      <c r="N143" s="405"/>
      <c r="O143" s="405"/>
      <c r="P143" s="405"/>
      <c r="Q143" s="405"/>
      <c r="R143" s="405"/>
      <c r="S143" s="405"/>
      <c r="T143" s="405"/>
      <c r="U143" s="405"/>
      <c r="V143" s="405"/>
      <c r="W143" s="405"/>
      <c r="X143" s="405"/>
      <c r="Y143" s="405"/>
      <c r="Z143" s="405"/>
    </row>
    <row r="144">
      <c r="A144" s="405"/>
      <c r="B144" s="405"/>
      <c r="C144" s="405"/>
      <c r="D144" s="405"/>
      <c r="E144" s="405"/>
      <c r="F144" s="405"/>
      <c r="G144" s="405"/>
      <c r="H144" s="405"/>
      <c r="I144" s="405"/>
      <c r="J144" s="405"/>
      <c r="K144" s="405"/>
      <c r="L144" s="405"/>
      <c r="M144" s="405"/>
      <c r="N144" s="405"/>
      <c r="O144" s="405"/>
      <c r="P144" s="405"/>
      <c r="Q144" s="405"/>
      <c r="R144" s="405"/>
      <c r="S144" s="405"/>
      <c r="T144" s="405"/>
      <c r="U144" s="405"/>
      <c r="V144" s="405"/>
      <c r="W144" s="405"/>
      <c r="X144" s="405"/>
      <c r="Y144" s="405"/>
      <c r="Z144" s="405"/>
    </row>
    <row r="145">
      <c r="A145" s="405"/>
      <c r="B145" s="405"/>
      <c r="C145" s="405"/>
      <c r="D145" s="405"/>
      <c r="E145" s="405"/>
      <c r="F145" s="405"/>
      <c r="G145" s="405"/>
      <c r="H145" s="405"/>
      <c r="I145" s="405"/>
      <c r="J145" s="405"/>
      <c r="K145" s="405"/>
      <c r="L145" s="405"/>
      <c r="M145" s="405"/>
      <c r="N145" s="405"/>
      <c r="O145" s="405"/>
      <c r="P145" s="405"/>
      <c r="Q145" s="405"/>
      <c r="R145" s="405"/>
      <c r="S145" s="405"/>
      <c r="T145" s="405"/>
      <c r="U145" s="405"/>
      <c r="V145" s="405"/>
      <c r="W145" s="405"/>
      <c r="X145" s="405"/>
      <c r="Y145" s="405"/>
      <c r="Z145" s="405"/>
    </row>
    <row r="146">
      <c r="A146" s="405"/>
      <c r="B146" s="405"/>
      <c r="C146" s="405"/>
      <c r="D146" s="405"/>
      <c r="E146" s="405"/>
      <c r="F146" s="405"/>
      <c r="G146" s="405"/>
      <c r="H146" s="405"/>
      <c r="I146" s="405"/>
      <c r="J146" s="405"/>
      <c r="K146" s="405"/>
      <c r="L146" s="405"/>
      <c r="M146" s="405"/>
      <c r="N146" s="405"/>
      <c r="O146" s="405"/>
      <c r="P146" s="405"/>
      <c r="Q146" s="405"/>
      <c r="R146" s="405"/>
      <c r="S146" s="405"/>
      <c r="T146" s="405"/>
      <c r="U146" s="405"/>
      <c r="V146" s="405"/>
      <c r="W146" s="405"/>
      <c r="X146" s="405"/>
      <c r="Y146" s="405"/>
      <c r="Z146" s="405"/>
    </row>
    <row r="147">
      <c r="A147" s="405"/>
      <c r="B147" s="405"/>
      <c r="C147" s="405"/>
      <c r="D147" s="405"/>
      <c r="E147" s="405"/>
      <c r="F147" s="405"/>
      <c r="G147" s="405"/>
      <c r="H147" s="405"/>
      <c r="I147" s="405"/>
      <c r="J147" s="405"/>
      <c r="K147" s="405"/>
      <c r="L147" s="405"/>
      <c r="M147" s="405"/>
      <c r="N147" s="405"/>
      <c r="O147" s="405"/>
      <c r="P147" s="405"/>
      <c r="Q147" s="405"/>
      <c r="R147" s="405"/>
      <c r="S147" s="405"/>
      <c r="T147" s="405"/>
      <c r="U147" s="405"/>
      <c r="V147" s="405"/>
      <c r="W147" s="405"/>
      <c r="X147" s="405"/>
      <c r="Y147" s="405"/>
      <c r="Z147" s="405"/>
    </row>
    <row r="148">
      <c r="A148" s="405"/>
      <c r="B148" s="405"/>
      <c r="C148" s="405"/>
      <c r="D148" s="405"/>
      <c r="E148" s="405"/>
      <c r="F148" s="405"/>
      <c r="G148" s="405"/>
      <c r="H148" s="405"/>
      <c r="I148" s="405"/>
      <c r="J148" s="405"/>
      <c r="K148" s="405"/>
      <c r="L148" s="405"/>
      <c r="M148" s="405"/>
      <c r="N148" s="405"/>
      <c r="O148" s="405"/>
      <c r="P148" s="405"/>
      <c r="Q148" s="405"/>
      <c r="R148" s="405"/>
      <c r="S148" s="405"/>
      <c r="T148" s="405"/>
      <c r="U148" s="405"/>
      <c r="V148" s="405"/>
      <c r="W148" s="405"/>
      <c r="X148" s="405"/>
      <c r="Y148" s="405"/>
      <c r="Z148" s="405"/>
    </row>
    <row r="149">
      <c r="A149" s="405"/>
      <c r="B149" s="405"/>
      <c r="C149" s="405"/>
      <c r="D149" s="405"/>
      <c r="E149" s="405"/>
      <c r="F149" s="405"/>
      <c r="G149" s="405"/>
      <c r="H149" s="405"/>
      <c r="I149" s="405"/>
      <c r="J149" s="405"/>
      <c r="K149" s="405"/>
      <c r="L149" s="405"/>
      <c r="M149" s="405"/>
      <c r="N149" s="405"/>
      <c r="O149" s="405"/>
      <c r="P149" s="405"/>
      <c r="Q149" s="405"/>
      <c r="R149" s="405"/>
      <c r="S149" s="405"/>
      <c r="T149" s="405"/>
      <c r="U149" s="405"/>
      <c r="V149" s="405"/>
      <c r="W149" s="405"/>
      <c r="X149" s="405"/>
      <c r="Y149" s="405"/>
      <c r="Z149" s="405"/>
    </row>
    <row r="150">
      <c r="A150" s="405"/>
      <c r="B150" s="405"/>
      <c r="C150" s="405"/>
      <c r="D150" s="405"/>
      <c r="E150" s="405"/>
      <c r="F150" s="405"/>
      <c r="G150" s="405"/>
      <c r="H150" s="405"/>
      <c r="I150" s="405"/>
      <c r="J150" s="405"/>
      <c r="K150" s="405"/>
      <c r="L150" s="405"/>
      <c r="M150" s="405"/>
      <c r="N150" s="405"/>
      <c r="O150" s="405"/>
      <c r="P150" s="405"/>
      <c r="Q150" s="405"/>
      <c r="R150" s="405"/>
      <c r="S150" s="405"/>
      <c r="T150" s="405"/>
      <c r="U150" s="405"/>
      <c r="V150" s="405"/>
      <c r="W150" s="405"/>
      <c r="X150" s="405"/>
      <c r="Y150" s="405"/>
      <c r="Z150" s="405"/>
    </row>
    <row r="151">
      <c r="A151" s="405"/>
      <c r="B151" s="405"/>
      <c r="C151" s="405"/>
      <c r="D151" s="405"/>
      <c r="E151" s="405"/>
      <c r="F151" s="405"/>
      <c r="G151" s="405"/>
      <c r="H151" s="405"/>
      <c r="I151" s="405"/>
      <c r="J151" s="405"/>
      <c r="K151" s="405"/>
      <c r="L151" s="405"/>
      <c r="M151" s="405"/>
      <c r="N151" s="405"/>
      <c r="O151" s="405"/>
      <c r="P151" s="405"/>
      <c r="Q151" s="405"/>
      <c r="R151" s="405"/>
      <c r="S151" s="405"/>
      <c r="T151" s="405"/>
      <c r="U151" s="405"/>
      <c r="V151" s="405"/>
      <c r="W151" s="405"/>
      <c r="X151" s="405"/>
      <c r="Y151" s="405"/>
      <c r="Z151" s="405"/>
    </row>
    <row r="152">
      <c r="A152" s="405"/>
      <c r="B152" s="405"/>
      <c r="C152" s="405"/>
      <c r="D152" s="405"/>
      <c r="E152" s="405"/>
      <c r="F152" s="405"/>
      <c r="G152" s="405"/>
      <c r="H152" s="405"/>
      <c r="I152" s="405"/>
      <c r="J152" s="405"/>
      <c r="K152" s="405"/>
      <c r="L152" s="405"/>
      <c r="M152" s="405"/>
      <c r="N152" s="405"/>
      <c r="O152" s="405"/>
      <c r="P152" s="405"/>
      <c r="Q152" s="405"/>
      <c r="R152" s="405"/>
      <c r="S152" s="405"/>
      <c r="T152" s="405"/>
      <c r="U152" s="405"/>
      <c r="V152" s="405"/>
      <c r="W152" s="405"/>
      <c r="X152" s="405"/>
      <c r="Y152" s="405"/>
      <c r="Z152" s="405"/>
    </row>
    <row r="153">
      <c r="A153" s="405"/>
      <c r="B153" s="405"/>
      <c r="C153" s="405"/>
      <c r="D153" s="405"/>
      <c r="E153" s="405"/>
      <c r="F153" s="405"/>
      <c r="G153" s="405"/>
      <c r="H153" s="405"/>
      <c r="I153" s="405"/>
      <c r="J153" s="405"/>
      <c r="K153" s="405"/>
      <c r="L153" s="405"/>
      <c r="M153" s="405"/>
      <c r="N153" s="405"/>
      <c r="O153" s="405"/>
      <c r="P153" s="405"/>
      <c r="Q153" s="405"/>
      <c r="R153" s="405"/>
      <c r="S153" s="405"/>
      <c r="T153" s="405"/>
      <c r="U153" s="405"/>
      <c r="V153" s="405"/>
      <c r="W153" s="405"/>
      <c r="X153" s="405"/>
      <c r="Y153" s="405"/>
      <c r="Z153" s="405"/>
    </row>
    <row r="154">
      <c r="A154" s="405"/>
      <c r="B154" s="405"/>
      <c r="C154" s="405"/>
      <c r="D154" s="405"/>
      <c r="E154" s="405"/>
      <c r="F154" s="405"/>
      <c r="G154" s="405"/>
      <c r="H154" s="405"/>
      <c r="I154" s="405"/>
      <c r="J154" s="405"/>
      <c r="K154" s="405"/>
      <c r="L154" s="405"/>
      <c r="M154" s="405"/>
      <c r="N154" s="405"/>
      <c r="O154" s="405"/>
      <c r="P154" s="405"/>
      <c r="Q154" s="405"/>
      <c r="R154" s="405"/>
      <c r="S154" s="405"/>
      <c r="T154" s="405"/>
      <c r="U154" s="405"/>
      <c r="V154" s="405"/>
      <c r="W154" s="405"/>
      <c r="X154" s="405"/>
      <c r="Y154" s="405"/>
      <c r="Z154" s="405"/>
    </row>
    <row r="155">
      <c r="A155" s="405"/>
      <c r="B155" s="405"/>
      <c r="C155" s="405"/>
      <c r="D155" s="405"/>
      <c r="E155" s="405"/>
      <c r="F155" s="405"/>
      <c r="G155" s="405"/>
      <c r="H155" s="405"/>
      <c r="I155" s="405"/>
      <c r="J155" s="405"/>
      <c r="K155" s="405"/>
      <c r="L155" s="405"/>
      <c r="M155" s="405"/>
      <c r="N155" s="405"/>
      <c r="O155" s="405"/>
      <c r="P155" s="405"/>
      <c r="Q155" s="405"/>
      <c r="R155" s="405"/>
      <c r="S155" s="405"/>
      <c r="T155" s="405"/>
      <c r="U155" s="405"/>
      <c r="V155" s="405"/>
      <c r="W155" s="405"/>
      <c r="X155" s="405"/>
      <c r="Y155" s="405"/>
      <c r="Z155" s="405"/>
    </row>
    <row r="156">
      <c r="A156" s="405"/>
      <c r="B156" s="405"/>
      <c r="C156" s="405"/>
      <c r="D156" s="405"/>
      <c r="E156" s="405"/>
      <c r="F156" s="405"/>
      <c r="G156" s="405"/>
      <c r="H156" s="405"/>
      <c r="I156" s="405"/>
      <c r="J156" s="405"/>
      <c r="K156" s="405"/>
      <c r="L156" s="405"/>
      <c r="M156" s="405"/>
      <c r="N156" s="405"/>
      <c r="O156" s="405"/>
      <c r="P156" s="405"/>
      <c r="Q156" s="405"/>
      <c r="R156" s="405"/>
      <c r="S156" s="405"/>
      <c r="T156" s="405"/>
      <c r="U156" s="405"/>
      <c r="V156" s="405"/>
      <c r="W156" s="405"/>
      <c r="X156" s="405"/>
      <c r="Y156" s="405"/>
      <c r="Z156" s="405"/>
    </row>
    <row r="157">
      <c r="A157" s="405"/>
      <c r="B157" s="405"/>
      <c r="C157" s="405"/>
      <c r="D157" s="405"/>
      <c r="E157" s="405"/>
      <c r="F157" s="405"/>
      <c r="G157" s="405"/>
      <c r="H157" s="405"/>
      <c r="I157" s="405"/>
      <c r="J157" s="405"/>
      <c r="K157" s="405"/>
      <c r="L157" s="405"/>
      <c r="M157" s="405"/>
      <c r="N157" s="405"/>
      <c r="O157" s="405"/>
      <c r="P157" s="405"/>
      <c r="Q157" s="405"/>
      <c r="R157" s="405"/>
      <c r="S157" s="405"/>
      <c r="T157" s="405"/>
      <c r="U157" s="405"/>
      <c r="V157" s="405"/>
      <c r="W157" s="405"/>
      <c r="X157" s="405"/>
      <c r="Y157" s="405"/>
      <c r="Z157" s="405"/>
    </row>
    <row r="158">
      <c r="A158" s="405"/>
      <c r="B158" s="405"/>
      <c r="C158" s="405"/>
      <c r="D158" s="405"/>
      <c r="E158" s="405"/>
      <c r="F158" s="405"/>
      <c r="G158" s="405"/>
      <c r="H158" s="405"/>
      <c r="I158" s="405"/>
      <c r="J158" s="405"/>
      <c r="K158" s="405"/>
      <c r="L158" s="405"/>
      <c r="M158" s="405"/>
      <c r="N158" s="405"/>
      <c r="O158" s="405"/>
      <c r="P158" s="405"/>
      <c r="Q158" s="405"/>
      <c r="R158" s="405"/>
      <c r="S158" s="405"/>
      <c r="T158" s="405"/>
      <c r="U158" s="405"/>
      <c r="V158" s="405"/>
      <c r="W158" s="405"/>
      <c r="X158" s="405"/>
      <c r="Y158" s="405"/>
      <c r="Z158" s="405"/>
    </row>
    <row r="159">
      <c r="A159" s="405"/>
      <c r="B159" s="405"/>
      <c r="C159" s="405"/>
      <c r="D159" s="405"/>
      <c r="E159" s="405"/>
      <c r="F159" s="405"/>
      <c r="G159" s="405"/>
      <c r="H159" s="405"/>
      <c r="I159" s="405"/>
      <c r="J159" s="405"/>
      <c r="K159" s="405"/>
      <c r="L159" s="405"/>
      <c r="M159" s="405"/>
      <c r="N159" s="405"/>
      <c r="O159" s="405"/>
      <c r="P159" s="405"/>
      <c r="Q159" s="405"/>
      <c r="R159" s="405"/>
      <c r="S159" s="405"/>
      <c r="T159" s="405"/>
      <c r="U159" s="405"/>
      <c r="V159" s="405"/>
      <c r="W159" s="405"/>
      <c r="X159" s="405"/>
      <c r="Y159" s="405"/>
      <c r="Z159" s="405"/>
    </row>
    <row r="160">
      <c r="A160" s="405"/>
      <c r="B160" s="405"/>
      <c r="C160" s="405"/>
      <c r="D160" s="405"/>
      <c r="E160" s="405"/>
      <c r="F160" s="405"/>
      <c r="G160" s="405"/>
      <c r="H160" s="405"/>
      <c r="I160" s="405"/>
      <c r="J160" s="405"/>
      <c r="K160" s="405"/>
      <c r="L160" s="405"/>
      <c r="M160" s="405"/>
      <c r="N160" s="405"/>
      <c r="O160" s="405"/>
      <c r="P160" s="405"/>
      <c r="Q160" s="405"/>
      <c r="R160" s="405"/>
      <c r="S160" s="405"/>
      <c r="T160" s="405"/>
      <c r="U160" s="405"/>
      <c r="V160" s="405"/>
      <c r="W160" s="405"/>
      <c r="X160" s="405"/>
      <c r="Y160" s="405"/>
      <c r="Z160" s="405"/>
    </row>
    <row r="161">
      <c r="A161" s="405"/>
      <c r="B161" s="405"/>
      <c r="C161" s="405"/>
      <c r="D161" s="405"/>
      <c r="E161" s="405"/>
      <c r="F161" s="405"/>
      <c r="G161" s="405"/>
      <c r="H161" s="405"/>
      <c r="I161" s="405"/>
      <c r="J161" s="405"/>
      <c r="K161" s="405"/>
      <c r="L161" s="405"/>
      <c r="M161" s="405"/>
      <c r="N161" s="405"/>
      <c r="O161" s="405"/>
      <c r="P161" s="405"/>
      <c r="Q161" s="405"/>
      <c r="R161" s="405"/>
      <c r="S161" s="405"/>
      <c r="T161" s="405"/>
      <c r="U161" s="405"/>
      <c r="V161" s="405"/>
      <c r="W161" s="405"/>
      <c r="X161" s="405"/>
      <c r="Y161" s="405"/>
      <c r="Z161" s="405"/>
    </row>
    <row r="162">
      <c r="A162" s="405"/>
      <c r="B162" s="405"/>
      <c r="C162" s="405"/>
      <c r="D162" s="405"/>
      <c r="E162" s="405"/>
      <c r="F162" s="405"/>
      <c r="G162" s="405"/>
      <c r="H162" s="405"/>
      <c r="I162" s="405"/>
      <c r="J162" s="405"/>
      <c r="K162" s="405"/>
      <c r="L162" s="405"/>
      <c r="M162" s="405"/>
      <c r="N162" s="405"/>
      <c r="O162" s="405"/>
      <c r="P162" s="405"/>
      <c r="Q162" s="405"/>
      <c r="R162" s="405"/>
      <c r="S162" s="405"/>
      <c r="T162" s="405"/>
      <c r="U162" s="405"/>
      <c r="V162" s="405"/>
      <c r="W162" s="405"/>
      <c r="X162" s="405"/>
      <c r="Y162" s="405"/>
      <c r="Z162" s="405"/>
    </row>
    <row r="163">
      <c r="A163" s="405"/>
      <c r="B163" s="405"/>
      <c r="C163" s="405"/>
      <c r="D163" s="405"/>
      <c r="E163" s="405"/>
      <c r="F163" s="405"/>
      <c r="G163" s="405"/>
      <c r="H163" s="405"/>
      <c r="I163" s="405"/>
      <c r="J163" s="405"/>
      <c r="K163" s="405"/>
      <c r="L163" s="405"/>
      <c r="M163" s="405"/>
      <c r="N163" s="405"/>
      <c r="O163" s="405"/>
      <c r="P163" s="405"/>
      <c r="Q163" s="405"/>
      <c r="R163" s="405"/>
      <c r="S163" s="405"/>
      <c r="T163" s="405"/>
      <c r="U163" s="405"/>
      <c r="V163" s="405"/>
      <c r="W163" s="405"/>
      <c r="X163" s="405"/>
      <c r="Y163" s="405"/>
      <c r="Z163" s="405"/>
    </row>
    <row r="164">
      <c r="A164" s="405"/>
      <c r="B164" s="405"/>
      <c r="C164" s="405"/>
      <c r="D164" s="405"/>
      <c r="E164" s="405"/>
      <c r="F164" s="405"/>
      <c r="G164" s="405"/>
      <c r="H164" s="405"/>
      <c r="I164" s="405"/>
      <c r="J164" s="405"/>
      <c r="K164" s="405"/>
      <c r="L164" s="405"/>
      <c r="M164" s="405"/>
      <c r="N164" s="405"/>
      <c r="O164" s="405"/>
      <c r="P164" s="405"/>
      <c r="Q164" s="405"/>
      <c r="R164" s="405"/>
      <c r="S164" s="405"/>
      <c r="T164" s="405"/>
      <c r="U164" s="405"/>
      <c r="V164" s="405"/>
      <c r="W164" s="405"/>
      <c r="X164" s="405"/>
      <c r="Y164" s="405"/>
      <c r="Z164" s="405"/>
    </row>
    <row r="165">
      <c r="A165" s="405"/>
      <c r="B165" s="405"/>
      <c r="C165" s="405"/>
      <c r="D165" s="405"/>
      <c r="E165" s="405"/>
      <c r="F165" s="405"/>
      <c r="G165" s="405"/>
      <c r="H165" s="405"/>
      <c r="I165" s="405"/>
      <c r="J165" s="405"/>
      <c r="K165" s="405"/>
      <c r="L165" s="405"/>
      <c r="M165" s="405"/>
      <c r="N165" s="405"/>
      <c r="O165" s="405"/>
      <c r="P165" s="405"/>
      <c r="Q165" s="405"/>
      <c r="R165" s="405"/>
      <c r="S165" s="405"/>
      <c r="T165" s="405"/>
      <c r="U165" s="405"/>
      <c r="V165" s="405"/>
      <c r="W165" s="405"/>
      <c r="X165" s="405"/>
      <c r="Y165" s="405"/>
      <c r="Z165" s="405"/>
    </row>
    <row r="166">
      <c r="A166" s="405"/>
      <c r="B166" s="405"/>
      <c r="C166" s="405"/>
      <c r="D166" s="405"/>
      <c r="E166" s="405"/>
      <c r="F166" s="405"/>
      <c r="G166" s="405"/>
      <c r="H166" s="405"/>
      <c r="I166" s="405"/>
      <c r="J166" s="405"/>
      <c r="K166" s="405"/>
      <c r="L166" s="405"/>
      <c r="M166" s="405"/>
      <c r="N166" s="405"/>
      <c r="O166" s="405"/>
      <c r="P166" s="405"/>
      <c r="Q166" s="405"/>
      <c r="R166" s="405"/>
      <c r="S166" s="405"/>
      <c r="T166" s="405"/>
      <c r="U166" s="405"/>
      <c r="V166" s="405"/>
      <c r="W166" s="405"/>
      <c r="X166" s="405"/>
      <c r="Y166" s="405"/>
      <c r="Z166" s="405"/>
    </row>
    <row r="167">
      <c r="A167" s="405"/>
      <c r="B167" s="405"/>
      <c r="C167" s="405"/>
      <c r="D167" s="405"/>
      <c r="E167" s="405"/>
      <c r="F167" s="405"/>
      <c r="G167" s="405"/>
      <c r="H167" s="405"/>
      <c r="I167" s="405"/>
      <c r="J167" s="405"/>
      <c r="K167" s="405"/>
      <c r="L167" s="405"/>
      <c r="M167" s="405"/>
      <c r="N167" s="405"/>
      <c r="O167" s="405"/>
      <c r="P167" s="405"/>
      <c r="Q167" s="405"/>
      <c r="R167" s="405"/>
      <c r="S167" s="405"/>
      <c r="T167" s="405"/>
      <c r="U167" s="405"/>
      <c r="V167" s="405"/>
      <c r="W167" s="405"/>
      <c r="X167" s="405"/>
      <c r="Y167" s="405"/>
      <c r="Z167" s="405"/>
    </row>
    <row r="168">
      <c r="A168" s="405"/>
      <c r="B168" s="405"/>
      <c r="C168" s="405"/>
      <c r="D168" s="405"/>
      <c r="E168" s="405"/>
      <c r="F168" s="405"/>
      <c r="G168" s="405"/>
      <c r="H168" s="405"/>
      <c r="I168" s="405"/>
      <c r="J168" s="405"/>
      <c r="K168" s="405"/>
      <c r="L168" s="405"/>
      <c r="M168" s="405"/>
      <c r="N168" s="405"/>
      <c r="O168" s="405"/>
      <c r="P168" s="405"/>
      <c r="Q168" s="405"/>
      <c r="R168" s="405"/>
      <c r="S168" s="405"/>
      <c r="T168" s="405"/>
      <c r="U168" s="405"/>
      <c r="V168" s="405"/>
      <c r="W168" s="405"/>
      <c r="X168" s="405"/>
      <c r="Y168" s="405"/>
      <c r="Z168" s="405"/>
    </row>
    <row r="169">
      <c r="A169" s="405"/>
      <c r="B169" s="405"/>
      <c r="C169" s="405"/>
      <c r="D169" s="405"/>
      <c r="E169" s="405"/>
      <c r="F169" s="405"/>
      <c r="G169" s="405"/>
      <c r="H169" s="405"/>
      <c r="I169" s="405"/>
      <c r="J169" s="405"/>
      <c r="K169" s="405"/>
      <c r="L169" s="405"/>
      <c r="M169" s="405"/>
      <c r="N169" s="405"/>
      <c r="O169" s="405"/>
      <c r="P169" s="405"/>
      <c r="Q169" s="405"/>
      <c r="R169" s="405"/>
      <c r="S169" s="405"/>
      <c r="T169" s="405"/>
      <c r="U169" s="405"/>
      <c r="V169" s="405"/>
      <c r="W169" s="405"/>
      <c r="X169" s="405"/>
      <c r="Y169" s="405"/>
      <c r="Z169" s="405"/>
    </row>
    <row r="170">
      <c r="A170" s="405"/>
      <c r="B170" s="405"/>
      <c r="C170" s="405"/>
      <c r="D170" s="405"/>
      <c r="E170" s="405"/>
      <c r="F170" s="405"/>
      <c r="G170" s="405"/>
      <c r="H170" s="405"/>
      <c r="I170" s="405"/>
      <c r="J170" s="405"/>
      <c r="K170" s="405"/>
      <c r="L170" s="405"/>
      <c r="M170" s="405"/>
      <c r="N170" s="405"/>
      <c r="O170" s="405"/>
      <c r="P170" s="405"/>
      <c r="Q170" s="405"/>
      <c r="R170" s="405"/>
      <c r="S170" s="405"/>
      <c r="T170" s="405"/>
      <c r="U170" s="405"/>
      <c r="V170" s="405"/>
      <c r="W170" s="405"/>
      <c r="X170" s="405"/>
      <c r="Y170" s="405"/>
      <c r="Z170" s="405"/>
    </row>
    <row r="171">
      <c r="A171" s="405"/>
      <c r="B171" s="405"/>
      <c r="C171" s="405"/>
      <c r="D171" s="405"/>
      <c r="E171" s="405"/>
      <c r="F171" s="405"/>
      <c r="G171" s="405"/>
      <c r="H171" s="405"/>
      <c r="I171" s="405"/>
      <c r="J171" s="405"/>
      <c r="K171" s="405"/>
      <c r="L171" s="405"/>
      <c r="M171" s="405"/>
      <c r="N171" s="405"/>
      <c r="O171" s="405"/>
      <c r="P171" s="405"/>
      <c r="Q171" s="405"/>
      <c r="R171" s="405"/>
      <c r="S171" s="405"/>
      <c r="T171" s="405"/>
      <c r="U171" s="405"/>
      <c r="V171" s="405"/>
      <c r="W171" s="405"/>
      <c r="X171" s="405"/>
      <c r="Y171" s="405"/>
      <c r="Z171" s="405"/>
    </row>
    <row r="172">
      <c r="A172" s="405"/>
      <c r="B172" s="405"/>
      <c r="C172" s="405"/>
      <c r="D172" s="405"/>
      <c r="E172" s="405"/>
      <c r="F172" s="405"/>
      <c r="G172" s="405"/>
      <c r="H172" s="405"/>
      <c r="I172" s="405"/>
      <c r="J172" s="405"/>
      <c r="K172" s="405"/>
      <c r="L172" s="405"/>
      <c r="M172" s="405"/>
      <c r="N172" s="405"/>
      <c r="O172" s="405"/>
      <c r="P172" s="405"/>
      <c r="Q172" s="405"/>
      <c r="R172" s="405"/>
      <c r="S172" s="405"/>
      <c r="T172" s="405"/>
      <c r="U172" s="405"/>
      <c r="V172" s="405"/>
      <c r="W172" s="405"/>
      <c r="X172" s="405"/>
      <c r="Y172" s="405"/>
      <c r="Z172" s="405"/>
    </row>
    <row r="173">
      <c r="A173" s="405"/>
      <c r="B173" s="405"/>
      <c r="C173" s="405"/>
      <c r="D173" s="405"/>
      <c r="E173" s="405"/>
      <c r="F173" s="405"/>
      <c r="G173" s="405"/>
      <c r="H173" s="405"/>
      <c r="I173" s="405"/>
      <c r="J173" s="405"/>
      <c r="K173" s="405"/>
      <c r="L173" s="405"/>
      <c r="M173" s="405"/>
      <c r="N173" s="405"/>
      <c r="O173" s="405"/>
      <c r="P173" s="405"/>
      <c r="Q173" s="405"/>
      <c r="R173" s="405"/>
      <c r="S173" s="405"/>
      <c r="T173" s="405"/>
      <c r="U173" s="405"/>
      <c r="V173" s="405"/>
      <c r="W173" s="405"/>
      <c r="X173" s="405"/>
      <c r="Y173" s="405"/>
      <c r="Z173" s="405"/>
    </row>
    <row r="174">
      <c r="A174" s="405"/>
      <c r="B174" s="405"/>
      <c r="C174" s="405"/>
      <c r="D174" s="405"/>
      <c r="E174" s="405"/>
      <c r="F174" s="405"/>
      <c r="G174" s="405"/>
      <c r="H174" s="405"/>
      <c r="I174" s="405"/>
      <c r="J174" s="405"/>
      <c r="K174" s="405"/>
      <c r="L174" s="405"/>
      <c r="M174" s="405"/>
      <c r="N174" s="405"/>
      <c r="O174" s="405"/>
      <c r="P174" s="405"/>
      <c r="Q174" s="405"/>
      <c r="R174" s="405"/>
      <c r="S174" s="405"/>
      <c r="T174" s="405"/>
      <c r="U174" s="405"/>
      <c r="V174" s="405"/>
      <c r="W174" s="405"/>
      <c r="X174" s="405"/>
      <c r="Y174" s="405"/>
      <c r="Z174" s="405"/>
    </row>
    <row r="175">
      <c r="A175" s="405"/>
      <c r="B175" s="405"/>
      <c r="C175" s="405"/>
      <c r="D175" s="405"/>
      <c r="E175" s="405"/>
      <c r="F175" s="405"/>
      <c r="G175" s="405"/>
      <c r="H175" s="405"/>
      <c r="I175" s="405"/>
      <c r="J175" s="405"/>
      <c r="K175" s="405"/>
      <c r="L175" s="405"/>
      <c r="M175" s="405"/>
      <c r="N175" s="405"/>
      <c r="O175" s="405"/>
      <c r="P175" s="405"/>
      <c r="Q175" s="405"/>
      <c r="R175" s="405"/>
      <c r="S175" s="405"/>
      <c r="T175" s="405"/>
      <c r="U175" s="405"/>
      <c r="V175" s="405"/>
      <c r="W175" s="405"/>
      <c r="X175" s="405"/>
      <c r="Y175" s="405"/>
      <c r="Z175" s="405"/>
    </row>
    <row r="176">
      <c r="A176" s="405"/>
      <c r="B176" s="405"/>
      <c r="C176" s="405"/>
      <c r="D176" s="405"/>
      <c r="E176" s="405"/>
      <c r="F176" s="405"/>
      <c r="G176" s="405"/>
      <c r="H176" s="405"/>
      <c r="I176" s="405"/>
      <c r="J176" s="405"/>
      <c r="K176" s="405"/>
      <c r="L176" s="405"/>
      <c r="M176" s="405"/>
      <c r="N176" s="405"/>
      <c r="O176" s="405"/>
      <c r="P176" s="405"/>
      <c r="Q176" s="405"/>
      <c r="R176" s="405"/>
      <c r="S176" s="405"/>
      <c r="T176" s="405"/>
      <c r="U176" s="405"/>
      <c r="V176" s="405"/>
      <c r="W176" s="405"/>
      <c r="X176" s="405"/>
      <c r="Y176" s="405"/>
      <c r="Z176" s="405"/>
    </row>
    <row r="177">
      <c r="A177" s="405"/>
      <c r="B177" s="405"/>
      <c r="C177" s="405"/>
      <c r="D177" s="405"/>
      <c r="E177" s="405"/>
      <c r="F177" s="405"/>
      <c r="G177" s="405"/>
      <c r="H177" s="405"/>
      <c r="I177" s="405"/>
      <c r="J177" s="405"/>
      <c r="K177" s="405"/>
      <c r="L177" s="405"/>
      <c r="M177" s="405"/>
      <c r="N177" s="405"/>
      <c r="O177" s="405"/>
      <c r="P177" s="405"/>
      <c r="Q177" s="405"/>
      <c r="R177" s="405"/>
      <c r="S177" s="405"/>
      <c r="T177" s="405"/>
      <c r="U177" s="405"/>
      <c r="V177" s="405"/>
      <c r="W177" s="405"/>
      <c r="X177" s="405"/>
      <c r="Y177" s="405"/>
      <c r="Z177" s="405"/>
    </row>
    <row r="178">
      <c r="A178" s="405"/>
      <c r="B178" s="405"/>
      <c r="C178" s="405"/>
      <c r="D178" s="405"/>
      <c r="E178" s="405"/>
      <c r="F178" s="405"/>
      <c r="G178" s="405"/>
      <c r="H178" s="405"/>
      <c r="I178" s="405"/>
      <c r="J178" s="405"/>
      <c r="K178" s="405"/>
      <c r="L178" s="405"/>
      <c r="M178" s="405"/>
      <c r="N178" s="405"/>
      <c r="O178" s="405"/>
      <c r="P178" s="405"/>
      <c r="Q178" s="405"/>
      <c r="R178" s="405"/>
      <c r="S178" s="405"/>
      <c r="T178" s="405"/>
      <c r="U178" s="405"/>
      <c r="V178" s="405"/>
      <c r="W178" s="405"/>
      <c r="X178" s="405"/>
      <c r="Y178" s="405"/>
      <c r="Z178" s="405"/>
    </row>
    <row r="179">
      <c r="A179" s="405"/>
      <c r="B179" s="405"/>
      <c r="C179" s="405"/>
      <c r="D179" s="405"/>
      <c r="E179" s="405"/>
      <c r="F179" s="405"/>
      <c r="G179" s="405"/>
      <c r="H179" s="405"/>
      <c r="I179" s="405"/>
      <c r="J179" s="405"/>
      <c r="K179" s="405"/>
      <c r="L179" s="405"/>
      <c r="M179" s="405"/>
      <c r="N179" s="405"/>
      <c r="O179" s="405"/>
      <c r="P179" s="405"/>
      <c r="Q179" s="405"/>
      <c r="R179" s="405"/>
      <c r="S179" s="405"/>
      <c r="T179" s="405"/>
      <c r="U179" s="405"/>
      <c r="V179" s="405"/>
      <c r="W179" s="405"/>
      <c r="X179" s="405"/>
      <c r="Y179" s="405"/>
      <c r="Z179" s="405"/>
    </row>
    <row r="180">
      <c r="A180" s="405"/>
      <c r="B180" s="405"/>
      <c r="C180" s="405"/>
      <c r="D180" s="405"/>
      <c r="E180" s="405"/>
      <c r="F180" s="405"/>
      <c r="G180" s="405"/>
      <c r="H180" s="405"/>
      <c r="I180" s="405"/>
      <c r="J180" s="405"/>
      <c r="K180" s="405"/>
      <c r="L180" s="405"/>
      <c r="M180" s="405"/>
      <c r="N180" s="405"/>
      <c r="O180" s="405"/>
      <c r="P180" s="405"/>
      <c r="Q180" s="405"/>
      <c r="R180" s="405"/>
      <c r="S180" s="405"/>
      <c r="T180" s="405"/>
      <c r="U180" s="405"/>
      <c r="V180" s="405"/>
      <c r="W180" s="405"/>
      <c r="X180" s="405"/>
      <c r="Y180" s="405"/>
      <c r="Z180" s="405"/>
    </row>
    <row r="181">
      <c r="A181" s="405"/>
      <c r="B181" s="405"/>
      <c r="C181" s="405"/>
      <c r="D181" s="405"/>
      <c r="E181" s="405"/>
      <c r="F181" s="405"/>
      <c r="G181" s="405"/>
      <c r="H181" s="405"/>
      <c r="I181" s="405"/>
      <c r="J181" s="405"/>
      <c r="K181" s="405"/>
      <c r="L181" s="405"/>
      <c r="M181" s="405"/>
      <c r="N181" s="405"/>
      <c r="O181" s="405"/>
      <c r="P181" s="405"/>
      <c r="Q181" s="405"/>
      <c r="R181" s="405"/>
      <c r="S181" s="405"/>
      <c r="T181" s="405"/>
      <c r="U181" s="405"/>
      <c r="V181" s="405"/>
      <c r="W181" s="405"/>
      <c r="X181" s="405"/>
      <c r="Y181" s="405"/>
      <c r="Z181" s="405"/>
    </row>
    <row r="182">
      <c r="A182" s="405"/>
      <c r="B182" s="405"/>
      <c r="C182" s="405"/>
      <c r="D182" s="405"/>
      <c r="E182" s="405"/>
      <c r="F182" s="405"/>
      <c r="G182" s="405"/>
      <c r="H182" s="405"/>
      <c r="I182" s="405"/>
      <c r="J182" s="405"/>
      <c r="K182" s="405"/>
      <c r="L182" s="405"/>
      <c r="M182" s="405"/>
      <c r="N182" s="405"/>
      <c r="O182" s="405"/>
      <c r="P182" s="405"/>
      <c r="Q182" s="405"/>
      <c r="R182" s="405"/>
      <c r="S182" s="405"/>
      <c r="T182" s="405"/>
      <c r="U182" s="405"/>
      <c r="V182" s="405"/>
      <c r="W182" s="405"/>
      <c r="X182" s="405"/>
      <c r="Y182" s="405"/>
      <c r="Z182" s="405"/>
    </row>
    <row r="183">
      <c r="A183" s="405"/>
      <c r="B183" s="405"/>
      <c r="C183" s="405"/>
      <c r="D183" s="405"/>
      <c r="E183" s="405"/>
      <c r="F183" s="405"/>
      <c r="G183" s="405"/>
      <c r="H183" s="405"/>
      <c r="I183" s="405"/>
      <c r="J183" s="405"/>
      <c r="K183" s="405"/>
      <c r="L183" s="405"/>
      <c r="M183" s="405"/>
      <c r="N183" s="405"/>
      <c r="O183" s="405"/>
      <c r="P183" s="405"/>
      <c r="Q183" s="405"/>
      <c r="R183" s="405"/>
      <c r="S183" s="405"/>
      <c r="T183" s="405"/>
      <c r="U183" s="405"/>
      <c r="V183" s="405"/>
      <c r="W183" s="405"/>
      <c r="X183" s="405"/>
      <c r="Y183" s="405"/>
      <c r="Z183" s="405"/>
    </row>
    <row r="184">
      <c r="A184" s="405"/>
      <c r="B184" s="405"/>
      <c r="C184" s="405"/>
      <c r="D184" s="405"/>
      <c r="E184" s="405"/>
      <c r="F184" s="405"/>
      <c r="G184" s="405"/>
      <c r="H184" s="405"/>
      <c r="I184" s="405"/>
      <c r="J184" s="405"/>
      <c r="K184" s="405"/>
      <c r="L184" s="405"/>
      <c r="M184" s="405"/>
      <c r="N184" s="405"/>
      <c r="O184" s="405"/>
      <c r="P184" s="405"/>
      <c r="Q184" s="405"/>
      <c r="R184" s="405"/>
      <c r="S184" s="405"/>
      <c r="T184" s="405"/>
      <c r="U184" s="405"/>
      <c r="V184" s="405"/>
      <c r="W184" s="405"/>
      <c r="X184" s="405"/>
      <c r="Y184" s="405"/>
      <c r="Z184" s="405"/>
    </row>
    <row r="185">
      <c r="A185" s="405"/>
      <c r="B185" s="405"/>
      <c r="C185" s="405"/>
      <c r="D185" s="405"/>
      <c r="E185" s="405"/>
      <c r="F185" s="405"/>
      <c r="G185" s="405"/>
      <c r="H185" s="405"/>
      <c r="I185" s="405"/>
      <c r="J185" s="405"/>
      <c r="K185" s="405"/>
      <c r="L185" s="405"/>
      <c r="M185" s="405"/>
      <c r="N185" s="405"/>
      <c r="O185" s="405"/>
      <c r="P185" s="405"/>
      <c r="Q185" s="405"/>
      <c r="R185" s="405"/>
      <c r="S185" s="405"/>
      <c r="T185" s="405"/>
      <c r="U185" s="405"/>
      <c r="V185" s="405"/>
      <c r="W185" s="405"/>
      <c r="X185" s="405"/>
      <c r="Y185" s="405"/>
      <c r="Z185" s="405"/>
    </row>
    <row r="186">
      <c r="A186" s="405"/>
      <c r="B186" s="405"/>
      <c r="C186" s="405"/>
      <c r="D186" s="405"/>
      <c r="E186" s="405"/>
      <c r="F186" s="405"/>
      <c r="G186" s="405"/>
      <c r="H186" s="405"/>
      <c r="I186" s="405"/>
      <c r="J186" s="405"/>
      <c r="K186" s="405"/>
      <c r="L186" s="405"/>
      <c r="M186" s="405"/>
      <c r="N186" s="405"/>
      <c r="O186" s="405"/>
      <c r="P186" s="405"/>
      <c r="Q186" s="405"/>
      <c r="R186" s="405"/>
      <c r="S186" s="405"/>
      <c r="T186" s="405"/>
      <c r="U186" s="405"/>
      <c r="V186" s="405"/>
      <c r="W186" s="405"/>
      <c r="X186" s="405"/>
      <c r="Y186" s="405"/>
      <c r="Z186" s="405"/>
    </row>
    <row r="187">
      <c r="A187" s="405"/>
      <c r="B187" s="405"/>
      <c r="C187" s="405"/>
      <c r="D187" s="405"/>
      <c r="E187" s="405"/>
      <c r="F187" s="405"/>
      <c r="G187" s="405"/>
      <c r="H187" s="405"/>
      <c r="I187" s="405"/>
      <c r="J187" s="405"/>
      <c r="K187" s="405"/>
      <c r="L187" s="405"/>
      <c r="M187" s="405"/>
      <c r="N187" s="405"/>
      <c r="O187" s="405"/>
      <c r="P187" s="405"/>
      <c r="Q187" s="405"/>
      <c r="R187" s="405"/>
      <c r="S187" s="405"/>
      <c r="T187" s="405"/>
      <c r="U187" s="405"/>
      <c r="V187" s="405"/>
      <c r="W187" s="405"/>
      <c r="X187" s="405"/>
      <c r="Y187" s="405"/>
      <c r="Z187" s="405"/>
    </row>
    <row r="188">
      <c r="A188" s="405"/>
      <c r="B188" s="405"/>
      <c r="C188" s="405"/>
      <c r="D188" s="405"/>
      <c r="E188" s="405"/>
      <c r="F188" s="405"/>
      <c r="G188" s="405"/>
      <c r="H188" s="405"/>
      <c r="I188" s="405"/>
      <c r="J188" s="405"/>
      <c r="K188" s="405"/>
      <c r="L188" s="405"/>
      <c r="M188" s="405"/>
      <c r="N188" s="405"/>
      <c r="O188" s="405"/>
      <c r="P188" s="405"/>
      <c r="Q188" s="405"/>
      <c r="R188" s="405"/>
      <c r="S188" s="405"/>
      <c r="T188" s="405"/>
      <c r="U188" s="405"/>
      <c r="V188" s="405"/>
      <c r="W188" s="405"/>
      <c r="X188" s="405"/>
      <c r="Y188" s="405"/>
      <c r="Z188" s="405"/>
    </row>
    <row r="189">
      <c r="A189" s="405"/>
      <c r="B189" s="405"/>
      <c r="C189" s="405"/>
      <c r="D189" s="405"/>
      <c r="E189" s="405"/>
      <c r="F189" s="405"/>
      <c r="G189" s="405"/>
      <c r="H189" s="405"/>
      <c r="I189" s="405"/>
      <c r="J189" s="405"/>
      <c r="K189" s="405"/>
      <c r="L189" s="405"/>
      <c r="M189" s="405"/>
      <c r="N189" s="405"/>
      <c r="O189" s="405"/>
      <c r="P189" s="405"/>
      <c r="Q189" s="405"/>
      <c r="R189" s="405"/>
      <c r="S189" s="405"/>
      <c r="T189" s="405"/>
      <c r="U189" s="405"/>
      <c r="V189" s="405"/>
      <c r="W189" s="405"/>
      <c r="X189" s="405"/>
      <c r="Y189" s="405"/>
      <c r="Z189" s="405"/>
    </row>
    <row r="190">
      <c r="A190" s="405"/>
      <c r="B190" s="405"/>
      <c r="C190" s="405"/>
      <c r="D190" s="405"/>
      <c r="E190" s="405"/>
      <c r="F190" s="405"/>
      <c r="G190" s="405"/>
      <c r="H190" s="405"/>
      <c r="I190" s="405"/>
      <c r="J190" s="405"/>
      <c r="K190" s="405"/>
      <c r="L190" s="405"/>
      <c r="M190" s="405"/>
      <c r="N190" s="405"/>
      <c r="O190" s="405"/>
      <c r="P190" s="405"/>
      <c r="Q190" s="405"/>
      <c r="R190" s="405"/>
      <c r="S190" s="405"/>
      <c r="T190" s="405"/>
      <c r="U190" s="405"/>
      <c r="V190" s="405"/>
      <c r="W190" s="405"/>
      <c r="X190" s="405"/>
      <c r="Y190" s="405"/>
      <c r="Z190" s="405"/>
    </row>
    <row r="191">
      <c r="A191" s="405"/>
      <c r="B191" s="405"/>
      <c r="C191" s="405"/>
      <c r="D191" s="405"/>
      <c r="E191" s="405"/>
      <c r="F191" s="405"/>
      <c r="G191" s="405"/>
      <c r="H191" s="405"/>
      <c r="I191" s="405"/>
      <c r="J191" s="405"/>
      <c r="K191" s="405"/>
      <c r="L191" s="405"/>
      <c r="M191" s="405"/>
      <c r="N191" s="405"/>
      <c r="O191" s="405"/>
      <c r="P191" s="405"/>
      <c r="Q191" s="405"/>
      <c r="R191" s="405"/>
      <c r="S191" s="405"/>
      <c r="T191" s="405"/>
      <c r="U191" s="405"/>
      <c r="V191" s="405"/>
      <c r="W191" s="405"/>
      <c r="X191" s="405"/>
      <c r="Y191" s="405"/>
      <c r="Z191" s="405"/>
    </row>
    <row r="192">
      <c r="A192" s="405"/>
      <c r="B192" s="405"/>
      <c r="C192" s="405"/>
      <c r="D192" s="405"/>
      <c r="E192" s="405"/>
      <c r="F192" s="405"/>
      <c r="G192" s="405"/>
      <c r="H192" s="405"/>
      <c r="I192" s="405"/>
      <c r="J192" s="405"/>
      <c r="K192" s="405"/>
      <c r="L192" s="405"/>
      <c r="M192" s="405"/>
      <c r="N192" s="405"/>
      <c r="O192" s="405"/>
      <c r="P192" s="405"/>
      <c r="Q192" s="405"/>
      <c r="R192" s="405"/>
      <c r="S192" s="405"/>
      <c r="T192" s="405"/>
      <c r="U192" s="405"/>
      <c r="V192" s="405"/>
      <c r="W192" s="405"/>
      <c r="X192" s="405"/>
      <c r="Y192" s="405"/>
      <c r="Z192" s="405"/>
    </row>
    <row r="193">
      <c r="A193" s="405"/>
      <c r="B193" s="405"/>
      <c r="C193" s="405"/>
      <c r="D193" s="405"/>
      <c r="E193" s="405"/>
      <c r="F193" s="405"/>
      <c r="G193" s="405"/>
      <c r="H193" s="405"/>
      <c r="I193" s="405"/>
      <c r="J193" s="405"/>
      <c r="K193" s="405"/>
      <c r="L193" s="405"/>
      <c r="M193" s="405"/>
      <c r="N193" s="405"/>
      <c r="O193" s="405"/>
      <c r="P193" s="405"/>
      <c r="Q193" s="405"/>
      <c r="R193" s="405"/>
      <c r="S193" s="405"/>
      <c r="T193" s="405"/>
      <c r="U193" s="405"/>
      <c r="V193" s="405"/>
      <c r="W193" s="405"/>
      <c r="X193" s="405"/>
      <c r="Y193" s="405"/>
      <c r="Z193" s="405"/>
    </row>
    <row r="194">
      <c r="A194" s="405"/>
      <c r="B194" s="405"/>
      <c r="C194" s="405"/>
      <c r="D194" s="405"/>
      <c r="E194" s="405"/>
      <c r="F194" s="405"/>
      <c r="G194" s="405"/>
      <c r="H194" s="405"/>
      <c r="I194" s="405"/>
      <c r="J194" s="405"/>
      <c r="K194" s="405"/>
      <c r="L194" s="405"/>
      <c r="M194" s="405"/>
      <c r="N194" s="405"/>
      <c r="O194" s="405"/>
      <c r="P194" s="405"/>
      <c r="Q194" s="405"/>
      <c r="R194" s="405"/>
      <c r="S194" s="405"/>
      <c r="T194" s="405"/>
      <c r="U194" s="405"/>
      <c r="V194" s="405"/>
      <c r="W194" s="405"/>
      <c r="X194" s="405"/>
      <c r="Y194" s="405"/>
      <c r="Z194" s="405"/>
    </row>
    <row r="195">
      <c r="A195" s="405"/>
      <c r="B195" s="405"/>
      <c r="C195" s="405"/>
      <c r="D195" s="405"/>
      <c r="E195" s="405"/>
      <c r="F195" s="405"/>
      <c r="G195" s="405"/>
      <c r="H195" s="405"/>
      <c r="I195" s="405"/>
      <c r="J195" s="405"/>
      <c r="K195" s="405"/>
      <c r="L195" s="405"/>
      <c r="M195" s="405"/>
      <c r="N195" s="405"/>
      <c r="O195" s="405"/>
      <c r="P195" s="405"/>
      <c r="Q195" s="405"/>
      <c r="R195" s="405"/>
      <c r="S195" s="405"/>
      <c r="T195" s="405"/>
      <c r="U195" s="405"/>
      <c r="V195" s="405"/>
      <c r="W195" s="405"/>
      <c r="X195" s="405"/>
      <c r="Y195" s="405"/>
      <c r="Z195" s="405"/>
    </row>
    <row r="196">
      <c r="A196" s="405"/>
      <c r="B196" s="405"/>
      <c r="C196" s="405"/>
      <c r="D196" s="405"/>
      <c r="E196" s="405"/>
      <c r="F196" s="405"/>
      <c r="G196" s="405"/>
      <c r="H196" s="405"/>
      <c r="I196" s="405"/>
      <c r="J196" s="405"/>
      <c r="K196" s="405"/>
      <c r="L196" s="405"/>
      <c r="M196" s="405"/>
      <c r="N196" s="405"/>
      <c r="O196" s="405"/>
      <c r="P196" s="405"/>
      <c r="Q196" s="405"/>
      <c r="R196" s="405"/>
      <c r="S196" s="405"/>
      <c r="T196" s="405"/>
      <c r="U196" s="405"/>
      <c r="V196" s="405"/>
      <c r="W196" s="405"/>
      <c r="X196" s="405"/>
      <c r="Y196" s="405"/>
      <c r="Z196" s="405"/>
    </row>
    <row r="197">
      <c r="A197" s="405"/>
      <c r="B197" s="405"/>
      <c r="C197" s="405"/>
      <c r="D197" s="405"/>
      <c r="E197" s="405"/>
      <c r="F197" s="405"/>
      <c r="G197" s="405"/>
      <c r="H197" s="405"/>
      <c r="I197" s="405"/>
      <c r="J197" s="405"/>
      <c r="K197" s="405"/>
      <c r="L197" s="405"/>
      <c r="M197" s="405"/>
      <c r="N197" s="405"/>
      <c r="O197" s="405"/>
      <c r="P197" s="405"/>
      <c r="Q197" s="405"/>
      <c r="R197" s="405"/>
      <c r="S197" s="405"/>
      <c r="T197" s="405"/>
      <c r="U197" s="405"/>
      <c r="V197" s="405"/>
      <c r="W197" s="405"/>
      <c r="X197" s="405"/>
      <c r="Y197" s="405"/>
      <c r="Z197" s="405"/>
    </row>
    <row r="198">
      <c r="A198" s="405"/>
      <c r="B198" s="405"/>
      <c r="C198" s="405"/>
      <c r="D198" s="405"/>
      <c r="E198" s="405"/>
      <c r="F198" s="405"/>
      <c r="G198" s="405"/>
      <c r="H198" s="405"/>
      <c r="I198" s="405"/>
      <c r="J198" s="405"/>
      <c r="K198" s="405"/>
      <c r="L198" s="405"/>
      <c r="M198" s="405"/>
      <c r="N198" s="405"/>
      <c r="O198" s="405"/>
      <c r="P198" s="405"/>
      <c r="Q198" s="405"/>
      <c r="R198" s="405"/>
      <c r="S198" s="405"/>
      <c r="T198" s="405"/>
      <c r="U198" s="405"/>
      <c r="V198" s="405"/>
      <c r="W198" s="405"/>
      <c r="X198" s="405"/>
      <c r="Y198" s="405"/>
      <c r="Z198" s="405"/>
    </row>
    <row r="199">
      <c r="A199" s="405"/>
      <c r="B199" s="405"/>
      <c r="C199" s="405"/>
      <c r="D199" s="405"/>
      <c r="E199" s="405"/>
      <c r="F199" s="405"/>
      <c r="G199" s="405"/>
      <c r="H199" s="405"/>
      <c r="I199" s="405"/>
      <c r="J199" s="405"/>
      <c r="K199" s="405"/>
      <c r="L199" s="405"/>
      <c r="M199" s="405"/>
      <c r="N199" s="405"/>
      <c r="O199" s="405"/>
      <c r="P199" s="405"/>
      <c r="Q199" s="405"/>
      <c r="R199" s="405"/>
      <c r="S199" s="405"/>
      <c r="T199" s="405"/>
      <c r="U199" s="405"/>
      <c r="V199" s="405"/>
      <c r="W199" s="405"/>
      <c r="X199" s="405"/>
      <c r="Y199" s="405"/>
      <c r="Z199" s="405"/>
    </row>
    <row r="200">
      <c r="A200" s="405"/>
      <c r="B200" s="405"/>
      <c r="C200" s="405"/>
      <c r="D200" s="405"/>
      <c r="E200" s="405"/>
      <c r="F200" s="405"/>
      <c r="G200" s="405"/>
      <c r="H200" s="405"/>
      <c r="I200" s="405"/>
      <c r="J200" s="405"/>
      <c r="K200" s="405"/>
      <c r="L200" s="405"/>
      <c r="M200" s="405"/>
      <c r="N200" s="405"/>
      <c r="O200" s="405"/>
      <c r="P200" s="405"/>
      <c r="Q200" s="405"/>
      <c r="R200" s="405"/>
      <c r="S200" s="405"/>
      <c r="T200" s="405"/>
      <c r="U200" s="405"/>
      <c r="V200" s="405"/>
      <c r="W200" s="405"/>
      <c r="X200" s="405"/>
      <c r="Y200" s="405"/>
      <c r="Z200" s="405"/>
    </row>
    <row r="201">
      <c r="A201" s="405"/>
      <c r="B201" s="405"/>
      <c r="C201" s="405"/>
      <c r="D201" s="405"/>
      <c r="E201" s="405"/>
      <c r="F201" s="405"/>
      <c r="G201" s="405"/>
      <c r="H201" s="405"/>
      <c r="I201" s="405"/>
      <c r="J201" s="405"/>
      <c r="K201" s="405"/>
      <c r="L201" s="405"/>
      <c r="M201" s="405"/>
      <c r="N201" s="405"/>
      <c r="O201" s="405"/>
      <c r="P201" s="405"/>
      <c r="Q201" s="405"/>
      <c r="R201" s="405"/>
      <c r="S201" s="405"/>
      <c r="T201" s="405"/>
      <c r="U201" s="405"/>
      <c r="V201" s="405"/>
      <c r="W201" s="405"/>
      <c r="X201" s="405"/>
      <c r="Y201" s="405"/>
      <c r="Z201" s="405"/>
    </row>
    <row r="202">
      <c r="A202" s="405"/>
      <c r="B202" s="405"/>
      <c r="C202" s="405"/>
      <c r="D202" s="405"/>
      <c r="E202" s="405"/>
      <c r="F202" s="405"/>
      <c r="G202" s="405"/>
      <c r="H202" s="405"/>
      <c r="I202" s="405"/>
      <c r="J202" s="405"/>
      <c r="K202" s="405"/>
      <c r="L202" s="405"/>
      <c r="M202" s="405"/>
      <c r="N202" s="405"/>
      <c r="O202" s="405"/>
      <c r="P202" s="405"/>
      <c r="Q202" s="405"/>
      <c r="R202" s="405"/>
      <c r="S202" s="405"/>
      <c r="T202" s="405"/>
      <c r="U202" s="405"/>
      <c r="V202" s="405"/>
      <c r="W202" s="405"/>
      <c r="X202" s="405"/>
      <c r="Y202" s="405"/>
      <c r="Z202" s="405"/>
    </row>
    <row r="203">
      <c r="A203" s="405"/>
      <c r="B203" s="405"/>
      <c r="C203" s="405"/>
      <c r="D203" s="405"/>
      <c r="E203" s="405"/>
      <c r="F203" s="405"/>
      <c r="G203" s="405"/>
      <c r="H203" s="405"/>
      <c r="I203" s="405"/>
      <c r="J203" s="405"/>
      <c r="K203" s="405"/>
      <c r="L203" s="405"/>
      <c r="M203" s="405"/>
      <c r="N203" s="405"/>
      <c r="O203" s="405"/>
      <c r="P203" s="405"/>
      <c r="Q203" s="405"/>
      <c r="R203" s="405"/>
      <c r="S203" s="405"/>
      <c r="T203" s="405"/>
      <c r="U203" s="405"/>
      <c r="V203" s="405"/>
      <c r="W203" s="405"/>
      <c r="X203" s="405"/>
      <c r="Y203" s="405"/>
      <c r="Z203" s="405"/>
    </row>
    <row r="204">
      <c r="A204" s="405"/>
      <c r="B204" s="405"/>
      <c r="C204" s="405"/>
      <c r="D204" s="405"/>
      <c r="E204" s="405"/>
      <c r="F204" s="405"/>
      <c r="G204" s="405"/>
      <c r="H204" s="405"/>
      <c r="I204" s="405"/>
      <c r="J204" s="405"/>
      <c r="K204" s="405"/>
      <c r="L204" s="405"/>
      <c r="M204" s="405"/>
      <c r="N204" s="405"/>
      <c r="O204" s="405"/>
      <c r="P204" s="405"/>
      <c r="Q204" s="405"/>
      <c r="R204" s="405"/>
      <c r="S204" s="405"/>
      <c r="T204" s="405"/>
      <c r="U204" s="405"/>
      <c r="V204" s="405"/>
      <c r="W204" s="405"/>
      <c r="X204" s="405"/>
      <c r="Y204" s="405"/>
      <c r="Z204" s="405"/>
    </row>
    <row r="205">
      <c r="A205" s="405"/>
      <c r="B205" s="405"/>
      <c r="C205" s="405"/>
      <c r="D205" s="405"/>
      <c r="E205" s="405"/>
      <c r="F205" s="405"/>
      <c r="G205" s="405"/>
      <c r="H205" s="405"/>
      <c r="I205" s="405"/>
      <c r="J205" s="405"/>
      <c r="K205" s="405"/>
      <c r="L205" s="405"/>
      <c r="M205" s="405"/>
      <c r="N205" s="405"/>
      <c r="O205" s="405"/>
      <c r="P205" s="405"/>
      <c r="Q205" s="405"/>
      <c r="R205" s="405"/>
      <c r="S205" s="405"/>
      <c r="T205" s="405"/>
      <c r="U205" s="405"/>
      <c r="V205" s="405"/>
      <c r="W205" s="405"/>
      <c r="X205" s="405"/>
      <c r="Y205" s="405"/>
      <c r="Z205" s="405"/>
    </row>
    <row r="206">
      <c r="A206" s="405"/>
      <c r="B206" s="405"/>
      <c r="C206" s="405"/>
      <c r="D206" s="405"/>
      <c r="E206" s="405"/>
      <c r="F206" s="405"/>
      <c r="G206" s="405"/>
      <c r="H206" s="405"/>
      <c r="I206" s="405"/>
      <c r="J206" s="405"/>
      <c r="K206" s="405"/>
      <c r="L206" s="405"/>
      <c r="M206" s="405"/>
      <c r="N206" s="405"/>
      <c r="O206" s="405"/>
      <c r="P206" s="405"/>
      <c r="Q206" s="405"/>
      <c r="R206" s="405"/>
      <c r="S206" s="405"/>
      <c r="T206" s="405"/>
      <c r="U206" s="405"/>
      <c r="V206" s="405"/>
      <c r="W206" s="405"/>
      <c r="X206" s="405"/>
      <c r="Y206" s="405"/>
      <c r="Z206" s="405"/>
    </row>
    <row r="207">
      <c r="A207" s="405"/>
      <c r="B207" s="405"/>
      <c r="C207" s="405"/>
      <c r="D207" s="405"/>
      <c r="E207" s="405"/>
      <c r="F207" s="405"/>
      <c r="G207" s="405"/>
      <c r="H207" s="405"/>
      <c r="I207" s="405"/>
      <c r="J207" s="405"/>
      <c r="K207" s="405"/>
      <c r="L207" s="405"/>
      <c r="M207" s="405"/>
      <c r="N207" s="405"/>
      <c r="O207" s="405"/>
      <c r="P207" s="405"/>
      <c r="Q207" s="405"/>
      <c r="R207" s="405"/>
      <c r="S207" s="405"/>
      <c r="T207" s="405"/>
      <c r="U207" s="405"/>
      <c r="V207" s="405"/>
      <c r="W207" s="405"/>
      <c r="X207" s="405"/>
      <c r="Y207" s="405"/>
      <c r="Z207" s="405"/>
    </row>
    <row r="208">
      <c r="A208" s="405"/>
      <c r="B208" s="405"/>
      <c r="C208" s="405"/>
      <c r="D208" s="405"/>
      <c r="E208" s="405"/>
      <c r="F208" s="405"/>
      <c r="G208" s="405"/>
      <c r="H208" s="405"/>
      <c r="I208" s="405"/>
      <c r="J208" s="405"/>
      <c r="K208" s="405"/>
      <c r="L208" s="405"/>
      <c r="M208" s="405"/>
      <c r="N208" s="405"/>
      <c r="O208" s="405"/>
      <c r="P208" s="405"/>
      <c r="Q208" s="405"/>
      <c r="R208" s="405"/>
      <c r="S208" s="405"/>
      <c r="T208" s="405"/>
      <c r="U208" s="405"/>
      <c r="V208" s="405"/>
      <c r="W208" s="405"/>
      <c r="X208" s="405"/>
      <c r="Y208" s="405"/>
      <c r="Z208" s="405"/>
    </row>
    <row r="209">
      <c r="A209" s="405"/>
      <c r="B209" s="405"/>
      <c r="C209" s="405"/>
      <c r="D209" s="405"/>
      <c r="E209" s="405"/>
      <c r="F209" s="405"/>
      <c r="G209" s="405"/>
      <c r="H209" s="405"/>
      <c r="I209" s="405"/>
      <c r="J209" s="405"/>
      <c r="K209" s="405"/>
      <c r="L209" s="405"/>
      <c r="M209" s="405"/>
      <c r="N209" s="405"/>
      <c r="O209" s="405"/>
      <c r="P209" s="405"/>
      <c r="Q209" s="405"/>
      <c r="R209" s="405"/>
      <c r="S209" s="405"/>
      <c r="T209" s="405"/>
      <c r="U209" s="405"/>
      <c r="V209" s="405"/>
      <c r="W209" s="405"/>
      <c r="X209" s="405"/>
      <c r="Y209" s="405"/>
      <c r="Z209" s="405"/>
    </row>
    <row r="210">
      <c r="A210" s="405"/>
      <c r="B210" s="405"/>
      <c r="C210" s="405"/>
      <c r="D210" s="405"/>
      <c r="E210" s="405"/>
      <c r="F210" s="405"/>
      <c r="G210" s="405"/>
      <c r="H210" s="405"/>
      <c r="I210" s="405"/>
      <c r="J210" s="405"/>
      <c r="K210" s="405"/>
      <c r="L210" s="405"/>
      <c r="M210" s="405"/>
      <c r="N210" s="405"/>
      <c r="O210" s="405"/>
      <c r="P210" s="405"/>
      <c r="Q210" s="405"/>
      <c r="R210" s="405"/>
      <c r="S210" s="405"/>
      <c r="T210" s="405"/>
      <c r="U210" s="405"/>
      <c r="V210" s="405"/>
      <c r="W210" s="405"/>
      <c r="X210" s="405"/>
      <c r="Y210" s="405"/>
      <c r="Z210" s="405"/>
    </row>
    <row r="211">
      <c r="A211" s="405"/>
      <c r="B211" s="405"/>
      <c r="C211" s="405"/>
      <c r="D211" s="405"/>
      <c r="E211" s="405"/>
      <c r="F211" s="405"/>
      <c r="G211" s="405"/>
      <c r="H211" s="405"/>
      <c r="I211" s="405"/>
      <c r="J211" s="405"/>
      <c r="K211" s="405"/>
      <c r="L211" s="405"/>
      <c r="M211" s="405"/>
      <c r="N211" s="405"/>
      <c r="O211" s="405"/>
      <c r="P211" s="405"/>
      <c r="Q211" s="405"/>
      <c r="R211" s="405"/>
      <c r="S211" s="405"/>
      <c r="T211" s="405"/>
      <c r="U211" s="405"/>
      <c r="V211" s="405"/>
      <c r="W211" s="405"/>
      <c r="X211" s="405"/>
      <c r="Y211" s="405"/>
      <c r="Z211" s="405"/>
    </row>
    <row r="212">
      <c r="A212" s="405"/>
      <c r="B212" s="405"/>
      <c r="C212" s="405"/>
      <c r="D212" s="405"/>
      <c r="E212" s="405"/>
      <c r="F212" s="405"/>
      <c r="G212" s="405"/>
      <c r="H212" s="405"/>
      <c r="I212" s="405"/>
      <c r="J212" s="405"/>
      <c r="K212" s="405"/>
      <c r="L212" s="405"/>
      <c r="M212" s="405"/>
      <c r="N212" s="405"/>
      <c r="O212" s="405"/>
      <c r="P212" s="405"/>
      <c r="Q212" s="405"/>
      <c r="R212" s="405"/>
      <c r="S212" s="405"/>
      <c r="T212" s="405"/>
      <c r="U212" s="405"/>
      <c r="V212" s="405"/>
      <c r="W212" s="405"/>
      <c r="X212" s="405"/>
      <c r="Y212" s="405"/>
      <c r="Z212" s="405"/>
    </row>
    <row r="213">
      <c r="A213" s="405"/>
      <c r="B213" s="405"/>
      <c r="C213" s="405"/>
      <c r="D213" s="405"/>
      <c r="E213" s="405"/>
      <c r="F213" s="405"/>
      <c r="G213" s="405"/>
      <c r="H213" s="405"/>
      <c r="I213" s="405"/>
      <c r="J213" s="405"/>
      <c r="K213" s="405"/>
      <c r="L213" s="405"/>
      <c r="M213" s="405"/>
      <c r="N213" s="405"/>
      <c r="O213" s="405"/>
      <c r="P213" s="405"/>
      <c r="Q213" s="405"/>
      <c r="R213" s="405"/>
      <c r="S213" s="405"/>
      <c r="T213" s="405"/>
      <c r="U213" s="405"/>
      <c r="V213" s="405"/>
      <c r="W213" s="405"/>
      <c r="X213" s="405"/>
      <c r="Y213" s="405"/>
      <c r="Z213" s="405"/>
    </row>
    <row r="214">
      <c r="A214" s="405"/>
      <c r="B214" s="405"/>
      <c r="C214" s="405"/>
      <c r="D214" s="405"/>
      <c r="E214" s="405"/>
      <c r="F214" s="405"/>
      <c r="G214" s="405"/>
      <c r="H214" s="405"/>
      <c r="I214" s="405"/>
      <c r="J214" s="405"/>
      <c r="K214" s="405"/>
      <c r="L214" s="405"/>
      <c r="M214" s="405"/>
      <c r="N214" s="405"/>
      <c r="O214" s="405"/>
      <c r="P214" s="405"/>
      <c r="Q214" s="405"/>
      <c r="R214" s="405"/>
      <c r="S214" s="405"/>
      <c r="T214" s="405"/>
      <c r="U214" s="405"/>
      <c r="V214" s="405"/>
      <c r="W214" s="405"/>
      <c r="X214" s="405"/>
      <c r="Y214" s="405"/>
      <c r="Z214" s="405"/>
    </row>
    <row r="215">
      <c r="A215" s="405"/>
      <c r="B215" s="405"/>
      <c r="C215" s="405"/>
      <c r="D215" s="405"/>
      <c r="E215" s="405"/>
      <c r="F215" s="405"/>
      <c r="G215" s="405"/>
      <c r="H215" s="405"/>
      <c r="I215" s="405"/>
      <c r="J215" s="405"/>
      <c r="K215" s="405"/>
      <c r="L215" s="405"/>
      <c r="M215" s="405"/>
      <c r="N215" s="405"/>
      <c r="O215" s="405"/>
      <c r="P215" s="405"/>
      <c r="Q215" s="405"/>
      <c r="R215" s="405"/>
      <c r="S215" s="405"/>
      <c r="T215" s="405"/>
      <c r="U215" s="405"/>
      <c r="V215" s="405"/>
      <c r="W215" s="405"/>
      <c r="X215" s="405"/>
      <c r="Y215" s="405"/>
      <c r="Z215" s="405"/>
    </row>
    <row r="216">
      <c r="A216" s="405"/>
      <c r="B216" s="405"/>
      <c r="C216" s="405"/>
      <c r="D216" s="405"/>
      <c r="E216" s="405"/>
      <c r="F216" s="405"/>
      <c r="G216" s="405"/>
      <c r="H216" s="405"/>
      <c r="I216" s="405"/>
      <c r="J216" s="405"/>
      <c r="K216" s="405"/>
      <c r="L216" s="405"/>
      <c r="M216" s="405"/>
      <c r="N216" s="405"/>
      <c r="O216" s="405"/>
      <c r="P216" s="405"/>
      <c r="Q216" s="405"/>
      <c r="R216" s="405"/>
      <c r="S216" s="405"/>
      <c r="T216" s="405"/>
      <c r="U216" s="405"/>
      <c r="V216" s="405"/>
      <c r="W216" s="405"/>
      <c r="X216" s="405"/>
      <c r="Y216" s="405"/>
      <c r="Z216" s="405"/>
    </row>
    <row r="217">
      <c r="A217" s="405"/>
      <c r="B217" s="405"/>
      <c r="C217" s="405"/>
      <c r="D217" s="405"/>
      <c r="E217" s="405"/>
      <c r="F217" s="405"/>
      <c r="G217" s="405"/>
      <c r="H217" s="405"/>
      <c r="I217" s="405"/>
      <c r="J217" s="405"/>
      <c r="K217" s="405"/>
      <c r="L217" s="405"/>
      <c r="M217" s="405"/>
      <c r="N217" s="405"/>
      <c r="O217" s="405"/>
      <c r="P217" s="405"/>
      <c r="Q217" s="405"/>
      <c r="R217" s="405"/>
      <c r="S217" s="405"/>
      <c r="T217" s="405"/>
      <c r="U217" s="405"/>
      <c r="V217" s="405"/>
      <c r="W217" s="405"/>
      <c r="X217" s="405"/>
      <c r="Y217" s="405"/>
      <c r="Z217" s="405"/>
    </row>
    <row r="218">
      <c r="A218" s="405"/>
      <c r="B218" s="405"/>
      <c r="C218" s="405"/>
      <c r="D218" s="405"/>
      <c r="E218" s="405"/>
      <c r="F218" s="405"/>
      <c r="G218" s="405"/>
      <c r="H218" s="405"/>
      <c r="I218" s="405"/>
      <c r="J218" s="405"/>
      <c r="K218" s="405"/>
      <c r="L218" s="405"/>
      <c r="M218" s="405"/>
      <c r="N218" s="405"/>
      <c r="O218" s="405"/>
      <c r="P218" s="405"/>
      <c r="Q218" s="405"/>
      <c r="R218" s="405"/>
      <c r="S218" s="405"/>
      <c r="T218" s="405"/>
      <c r="U218" s="405"/>
      <c r="V218" s="405"/>
      <c r="W218" s="405"/>
      <c r="X218" s="405"/>
      <c r="Y218" s="405"/>
      <c r="Z218" s="405"/>
    </row>
    <row r="219">
      <c r="A219" s="405"/>
      <c r="B219" s="405"/>
      <c r="C219" s="405"/>
      <c r="D219" s="405"/>
      <c r="E219" s="405"/>
      <c r="F219" s="405"/>
      <c r="G219" s="405"/>
      <c r="H219" s="405"/>
      <c r="I219" s="405"/>
      <c r="J219" s="405"/>
      <c r="K219" s="405"/>
      <c r="L219" s="405"/>
      <c r="M219" s="405"/>
      <c r="N219" s="405"/>
      <c r="O219" s="405"/>
      <c r="P219" s="405"/>
      <c r="Q219" s="405"/>
      <c r="R219" s="405"/>
      <c r="S219" s="405"/>
      <c r="T219" s="405"/>
      <c r="U219" s="405"/>
      <c r="V219" s="405"/>
      <c r="W219" s="405"/>
      <c r="X219" s="405"/>
      <c r="Y219" s="405"/>
      <c r="Z219" s="405"/>
    </row>
    <row r="220">
      <c r="A220" s="405"/>
      <c r="B220" s="405"/>
      <c r="C220" s="405"/>
      <c r="D220" s="405"/>
      <c r="E220" s="405"/>
      <c r="F220" s="405"/>
      <c r="G220" s="405"/>
      <c r="H220" s="405"/>
      <c r="I220" s="405"/>
      <c r="J220" s="405"/>
      <c r="K220" s="405"/>
      <c r="L220" s="405"/>
      <c r="M220" s="405"/>
      <c r="N220" s="405"/>
      <c r="O220" s="405"/>
      <c r="P220" s="405"/>
      <c r="Q220" s="405"/>
      <c r="R220" s="405"/>
      <c r="S220" s="405"/>
      <c r="T220" s="405"/>
      <c r="U220" s="405"/>
      <c r="V220" s="405"/>
      <c r="W220" s="405"/>
      <c r="X220" s="405"/>
      <c r="Y220" s="405"/>
      <c r="Z220" s="405"/>
    </row>
    <row r="221">
      <c r="A221" s="405"/>
      <c r="B221" s="405"/>
      <c r="C221" s="405"/>
      <c r="D221" s="405"/>
      <c r="E221" s="405"/>
      <c r="F221" s="405"/>
      <c r="G221" s="405"/>
      <c r="H221" s="405"/>
      <c r="I221" s="405"/>
      <c r="J221" s="405"/>
      <c r="K221" s="405"/>
      <c r="L221" s="405"/>
      <c r="M221" s="405"/>
      <c r="N221" s="405"/>
      <c r="O221" s="405"/>
      <c r="P221" s="405"/>
      <c r="Q221" s="405"/>
      <c r="R221" s="405"/>
      <c r="S221" s="405"/>
      <c r="T221" s="405"/>
      <c r="U221" s="405"/>
      <c r="V221" s="405"/>
      <c r="W221" s="405"/>
      <c r="X221" s="405"/>
      <c r="Y221" s="405"/>
      <c r="Z221" s="405"/>
    </row>
    <row r="222">
      <c r="A222" s="405"/>
      <c r="B222" s="405"/>
      <c r="C222" s="405"/>
      <c r="D222" s="405"/>
      <c r="E222" s="405"/>
      <c r="F222" s="405"/>
      <c r="G222" s="405"/>
      <c r="H222" s="405"/>
      <c r="I222" s="405"/>
      <c r="J222" s="405"/>
      <c r="K222" s="405"/>
      <c r="L222" s="405"/>
      <c r="M222" s="405"/>
      <c r="N222" s="405"/>
      <c r="O222" s="405"/>
      <c r="P222" s="405"/>
      <c r="Q222" s="405"/>
      <c r="R222" s="405"/>
      <c r="S222" s="405"/>
      <c r="T222" s="405"/>
      <c r="U222" s="405"/>
      <c r="V222" s="405"/>
      <c r="W222" s="405"/>
      <c r="X222" s="405"/>
      <c r="Y222" s="405"/>
      <c r="Z222" s="405"/>
    </row>
    <row r="223">
      <c r="A223" s="405"/>
      <c r="B223" s="405"/>
      <c r="C223" s="405"/>
      <c r="D223" s="405"/>
      <c r="E223" s="405"/>
      <c r="F223" s="405"/>
      <c r="G223" s="405"/>
      <c r="H223" s="405"/>
      <c r="I223" s="405"/>
      <c r="J223" s="405"/>
      <c r="K223" s="405"/>
      <c r="L223" s="405"/>
      <c r="M223" s="405"/>
      <c r="N223" s="405"/>
      <c r="O223" s="405"/>
      <c r="P223" s="405"/>
      <c r="Q223" s="405"/>
      <c r="R223" s="405"/>
      <c r="S223" s="405"/>
      <c r="T223" s="405"/>
      <c r="U223" s="405"/>
      <c r="V223" s="405"/>
      <c r="W223" s="405"/>
      <c r="X223" s="405"/>
      <c r="Y223" s="405"/>
      <c r="Z223" s="405"/>
    </row>
    <row r="224">
      <c r="A224" s="405"/>
      <c r="B224" s="405"/>
      <c r="C224" s="405"/>
      <c r="D224" s="405"/>
      <c r="E224" s="405"/>
      <c r="F224" s="405"/>
      <c r="G224" s="405"/>
      <c r="H224" s="405"/>
      <c r="I224" s="405"/>
      <c r="J224" s="405"/>
      <c r="K224" s="405"/>
      <c r="L224" s="405"/>
      <c r="M224" s="405"/>
      <c r="N224" s="405"/>
      <c r="O224" s="405"/>
      <c r="P224" s="405"/>
      <c r="Q224" s="405"/>
      <c r="R224" s="405"/>
      <c r="S224" s="405"/>
      <c r="T224" s="405"/>
      <c r="U224" s="405"/>
      <c r="V224" s="405"/>
      <c r="W224" s="405"/>
      <c r="X224" s="405"/>
      <c r="Y224" s="405"/>
      <c r="Z224" s="405"/>
    </row>
    <row r="225">
      <c r="A225" s="405"/>
      <c r="B225" s="405"/>
      <c r="C225" s="405"/>
      <c r="D225" s="405"/>
      <c r="E225" s="405"/>
      <c r="F225" s="405"/>
      <c r="G225" s="405"/>
      <c r="H225" s="405"/>
      <c r="I225" s="405"/>
      <c r="J225" s="405"/>
      <c r="K225" s="405"/>
      <c r="L225" s="405"/>
      <c r="M225" s="405"/>
      <c r="N225" s="405"/>
      <c r="O225" s="405"/>
      <c r="P225" s="405"/>
      <c r="Q225" s="405"/>
      <c r="R225" s="405"/>
      <c r="S225" s="405"/>
      <c r="T225" s="405"/>
      <c r="U225" s="405"/>
      <c r="V225" s="405"/>
      <c r="W225" s="405"/>
      <c r="X225" s="405"/>
      <c r="Y225" s="405"/>
      <c r="Z225" s="405"/>
    </row>
    <row r="226">
      <c r="A226" s="405"/>
      <c r="B226" s="405"/>
      <c r="C226" s="405"/>
      <c r="D226" s="405"/>
      <c r="E226" s="405"/>
      <c r="F226" s="405"/>
      <c r="G226" s="405"/>
      <c r="H226" s="405"/>
      <c r="I226" s="405"/>
      <c r="J226" s="405"/>
      <c r="K226" s="405"/>
      <c r="L226" s="405"/>
      <c r="M226" s="405"/>
      <c r="N226" s="405"/>
      <c r="O226" s="405"/>
      <c r="P226" s="405"/>
      <c r="Q226" s="405"/>
      <c r="R226" s="405"/>
      <c r="S226" s="405"/>
      <c r="T226" s="405"/>
      <c r="U226" s="405"/>
      <c r="V226" s="405"/>
      <c r="W226" s="405"/>
      <c r="X226" s="405"/>
      <c r="Y226" s="405"/>
      <c r="Z226" s="405"/>
    </row>
    <row r="227">
      <c r="A227" s="405"/>
      <c r="B227" s="405"/>
      <c r="C227" s="405"/>
      <c r="D227" s="405"/>
      <c r="E227" s="405"/>
      <c r="F227" s="405"/>
      <c r="G227" s="405"/>
      <c r="H227" s="405"/>
      <c r="I227" s="405"/>
      <c r="J227" s="405"/>
      <c r="K227" s="405"/>
      <c r="L227" s="405"/>
      <c r="M227" s="405"/>
      <c r="N227" s="405"/>
      <c r="O227" s="405"/>
      <c r="P227" s="405"/>
      <c r="Q227" s="405"/>
      <c r="R227" s="405"/>
      <c r="S227" s="405"/>
      <c r="T227" s="405"/>
      <c r="U227" s="405"/>
      <c r="V227" s="405"/>
      <c r="W227" s="405"/>
      <c r="X227" s="405"/>
      <c r="Y227" s="405"/>
      <c r="Z227" s="405"/>
    </row>
    <row r="228">
      <c r="A228" s="405"/>
      <c r="B228" s="405"/>
      <c r="C228" s="405"/>
      <c r="D228" s="405"/>
      <c r="E228" s="405"/>
      <c r="F228" s="405"/>
      <c r="G228" s="405"/>
      <c r="H228" s="405"/>
      <c r="I228" s="405"/>
      <c r="J228" s="405"/>
      <c r="K228" s="405"/>
      <c r="L228" s="405"/>
      <c r="M228" s="405"/>
      <c r="N228" s="405"/>
      <c r="O228" s="405"/>
      <c r="P228" s="405"/>
      <c r="Q228" s="405"/>
      <c r="R228" s="405"/>
      <c r="S228" s="405"/>
      <c r="T228" s="405"/>
      <c r="U228" s="405"/>
      <c r="V228" s="405"/>
      <c r="W228" s="405"/>
      <c r="X228" s="405"/>
      <c r="Y228" s="405"/>
      <c r="Z228" s="405"/>
    </row>
    <row r="229">
      <c r="A229" s="405"/>
      <c r="B229" s="405"/>
      <c r="C229" s="405"/>
      <c r="D229" s="405"/>
      <c r="E229" s="405"/>
      <c r="F229" s="405"/>
      <c r="G229" s="405"/>
      <c r="H229" s="405"/>
      <c r="I229" s="405"/>
      <c r="J229" s="405"/>
      <c r="K229" s="405"/>
      <c r="L229" s="405"/>
      <c r="M229" s="405"/>
      <c r="N229" s="405"/>
      <c r="O229" s="405"/>
      <c r="P229" s="405"/>
      <c r="Q229" s="405"/>
      <c r="R229" s="405"/>
      <c r="S229" s="405"/>
      <c r="T229" s="405"/>
      <c r="U229" s="405"/>
      <c r="V229" s="405"/>
      <c r="W229" s="405"/>
      <c r="X229" s="405"/>
      <c r="Y229" s="405"/>
      <c r="Z229" s="405"/>
    </row>
    <row r="230">
      <c r="A230" s="405"/>
      <c r="B230" s="405"/>
      <c r="C230" s="405"/>
      <c r="D230" s="405"/>
      <c r="E230" s="405"/>
      <c r="F230" s="405"/>
      <c r="G230" s="405"/>
      <c r="H230" s="405"/>
      <c r="I230" s="405"/>
      <c r="J230" s="405"/>
      <c r="K230" s="405"/>
      <c r="L230" s="405"/>
      <c r="M230" s="405"/>
      <c r="N230" s="405"/>
      <c r="O230" s="405"/>
      <c r="P230" s="405"/>
      <c r="Q230" s="405"/>
      <c r="R230" s="405"/>
      <c r="S230" s="405"/>
      <c r="T230" s="405"/>
      <c r="U230" s="405"/>
      <c r="V230" s="405"/>
      <c r="W230" s="405"/>
      <c r="X230" s="405"/>
      <c r="Y230" s="405"/>
      <c r="Z230" s="405"/>
    </row>
    <row r="231">
      <c r="A231" s="405"/>
      <c r="B231" s="405"/>
      <c r="C231" s="405"/>
      <c r="D231" s="405"/>
      <c r="E231" s="405"/>
      <c r="F231" s="405"/>
      <c r="G231" s="405"/>
      <c r="H231" s="405"/>
      <c r="I231" s="405"/>
      <c r="J231" s="405"/>
      <c r="K231" s="405"/>
      <c r="L231" s="405"/>
      <c r="M231" s="405"/>
      <c r="N231" s="405"/>
      <c r="O231" s="405"/>
      <c r="P231" s="405"/>
      <c r="Q231" s="405"/>
      <c r="R231" s="405"/>
      <c r="S231" s="405"/>
      <c r="T231" s="405"/>
      <c r="U231" s="405"/>
      <c r="V231" s="405"/>
      <c r="W231" s="405"/>
      <c r="X231" s="405"/>
      <c r="Y231" s="405"/>
      <c r="Z231" s="405"/>
    </row>
    <row r="232">
      <c r="A232" s="405"/>
      <c r="B232" s="405"/>
      <c r="C232" s="405"/>
      <c r="D232" s="405"/>
      <c r="E232" s="405"/>
      <c r="F232" s="405"/>
      <c r="G232" s="405"/>
      <c r="H232" s="405"/>
      <c r="I232" s="405"/>
      <c r="J232" s="405"/>
      <c r="K232" s="405"/>
      <c r="L232" s="405"/>
      <c r="M232" s="405"/>
      <c r="N232" s="405"/>
      <c r="O232" s="405"/>
      <c r="P232" s="405"/>
      <c r="Q232" s="405"/>
      <c r="R232" s="405"/>
      <c r="S232" s="405"/>
      <c r="T232" s="405"/>
      <c r="U232" s="405"/>
      <c r="V232" s="405"/>
      <c r="W232" s="405"/>
      <c r="X232" s="405"/>
      <c r="Y232" s="405"/>
      <c r="Z232" s="405"/>
    </row>
    <row r="233">
      <c r="A233" s="405"/>
      <c r="B233" s="405"/>
      <c r="C233" s="405"/>
      <c r="D233" s="405"/>
      <c r="E233" s="405"/>
      <c r="F233" s="405"/>
      <c r="G233" s="405"/>
      <c r="H233" s="405"/>
      <c r="I233" s="405"/>
      <c r="J233" s="405"/>
      <c r="K233" s="405"/>
      <c r="L233" s="405"/>
      <c r="M233" s="405"/>
      <c r="N233" s="405"/>
      <c r="O233" s="405"/>
      <c r="P233" s="405"/>
      <c r="Q233" s="405"/>
      <c r="R233" s="405"/>
      <c r="S233" s="405"/>
      <c r="T233" s="405"/>
      <c r="U233" s="405"/>
      <c r="V233" s="405"/>
      <c r="W233" s="405"/>
      <c r="X233" s="405"/>
      <c r="Y233" s="405"/>
      <c r="Z233" s="405"/>
    </row>
    <row r="234">
      <c r="A234" s="405"/>
      <c r="B234" s="405"/>
      <c r="C234" s="405"/>
      <c r="D234" s="405"/>
      <c r="E234" s="405"/>
      <c r="F234" s="405"/>
      <c r="G234" s="405"/>
      <c r="H234" s="405"/>
      <c r="I234" s="405"/>
      <c r="J234" s="405"/>
      <c r="K234" s="405"/>
      <c r="L234" s="405"/>
      <c r="M234" s="405"/>
      <c r="N234" s="405"/>
      <c r="O234" s="405"/>
      <c r="P234" s="405"/>
      <c r="Q234" s="405"/>
      <c r="R234" s="405"/>
      <c r="S234" s="405"/>
      <c r="T234" s="405"/>
      <c r="U234" s="405"/>
      <c r="V234" s="405"/>
      <c r="W234" s="405"/>
      <c r="X234" s="405"/>
      <c r="Y234" s="405"/>
      <c r="Z234" s="405"/>
    </row>
    <row r="235">
      <c r="A235" s="405"/>
      <c r="B235" s="405"/>
      <c r="C235" s="405"/>
      <c r="D235" s="405"/>
      <c r="E235" s="405"/>
      <c r="F235" s="405"/>
      <c r="G235" s="405"/>
      <c r="H235" s="405"/>
      <c r="I235" s="405"/>
      <c r="J235" s="405"/>
      <c r="K235" s="405"/>
      <c r="L235" s="405"/>
      <c r="M235" s="405"/>
      <c r="N235" s="405"/>
      <c r="O235" s="405"/>
      <c r="P235" s="405"/>
      <c r="Q235" s="405"/>
      <c r="R235" s="405"/>
      <c r="S235" s="405"/>
      <c r="T235" s="405"/>
      <c r="U235" s="405"/>
      <c r="V235" s="405"/>
      <c r="W235" s="405"/>
      <c r="X235" s="405"/>
      <c r="Y235" s="405"/>
      <c r="Z235" s="405"/>
    </row>
    <row r="236">
      <c r="A236" s="405"/>
      <c r="B236" s="405"/>
      <c r="C236" s="405"/>
      <c r="D236" s="405"/>
      <c r="E236" s="405"/>
      <c r="F236" s="405"/>
      <c r="G236" s="405"/>
      <c r="H236" s="405"/>
      <c r="I236" s="405"/>
      <c r="J236" s="405"/>
      <c r="K236" s="405"/>
      <c r="L236" s="405"/>
      <c r="M236" s="405"/>
      <c r="N236" s="405"/>
      <c r="O236" s="405"/>
      <c r="P236" s="405"/>
      <c r="Q236" s="405"/>
      <c r="R236" s="405"/>
      <c r="S236" s="405"/>
      <c r="T236" s="405"/>
      <c r="U236" s="405"/>
      <c r="V236" s="405"/>
      <c r="W236" s="405"/>
      <c r="X236" s="405"/>
      <c r="Y236" s="405"/>
      <c r="Z236" s="405"/>
    </row>
    <row r="237">
      <c r="A237" s="405"/>
      <c r="B237" s="405"/>
      <c r="C237" s="405"/>
      <c r="D237" s="405"/>
      <c r="E237" s="405"/>
      <c r="F237" s="405"/>
      <c r="G237" s="405"/>
      <c r="H237" s="405"/>
      <c r="I237" s="405"/>
      <c r="J237" s="405"/>
      <c r="K237" s="405"/>
      <c r="L237" s="405"/>
      <c r="M237" s="405"/>
      <c r="N237" s="405"/>
      <c r="O237" s="405"/>
      <c r="P237" s="405"/>
      <c r="Q237" s="405"/>
      <c r="R237" s="405"/>
      <c r="S237" s="405"/>
      <c r="T237" s="405"/>
      <c r="U237" s="405"/>
      <c r="V237" s="405"/>
      <c r="W237" s="405"/>
      <c r="X237" s="405"/>
      <c r="Y237" s="405"/>
      <c r="Z237" s="405"/>
    </row>
    <row r="238">
      <c r="A238" s="405"/>
      <c r="B238" s="405"/>
      <c r="C238" s="405"/>
      <c r="D238" s="405"/>
      <c r="E238" s="405"/>
      <c r="F238" s="405"/>
      <c r="G238" s="405"/>
      <c r="H238" s="405"/>
      <c r="I238" s="405"/>
      <c r="J238" s="405"/>
      <c r="K238" s="405"/>
      <c r="L238" s="405"/>
      <c r="M238" s="405"/>
      <c r="N238" s="405"/>
      <c r="O238" s="405"/>
      <c r="P238" s="405"/>
      <c r="Q238" s="405"/>
      <c r="R238" s="405"/>
      <c r="S238" s="405"/>
      <c r="T238" s="405"/>
      <c r="U238" s="405"/>
      <c r="V238" s="405"/>
      <c r="W238" s="405"/>
      <c r="X238" s="405"/>
      <c r="Y238" s="405"/>
      <c r="Z238" s="405"/>
    </row>
    <row r="239">
      <c r="A239" s="405"/>
      <c r="B239" s="405"/>
      <c r="C239" s="405"/>
      <c r="D239" s="405"/>
      <c r="E239" s="405"/>
      <c r="F239" s="405"/>
      <c r="G239" s="405"/>
      <c r="H239" s="405"/>
      <c r="I239" s="405"/>
      <c r="J239" s="405"/>
      <c r="K239" s="405"/>
      <c r="L239" s="405"/>
      <c r="M239" s="405"/>
      <c r="N239" s="405"/>
      <c r="O239" s="405"/>
      <c r="P239" s="405"/>
      <c r="Q239" s="405"/>
      <c r="R239" s="405"/>
      <c r="S239" s="405"/>
      <c r="T239" s="405"/>
      <c r="U239" s="405"/>
      <c r="V239" s="405"/>
      <c r="W239" s="405"/>
      <c r="X239" s="405"/>
      <c r="Y239" s="405"/>
      <c r="Z239" s="405"/>
    </row>
    <row r="240">
      <c r="A240" s="405"/>
      <c r="B240" s="405"/>
      <c r="C240" s="405"/>
      <c r="D240" s="405"/>
      <c r="E240" s="405"/>
      <c r="F240" s="405"/>
      <c r="G240" s="405"/>
      <c r="H240" s="405"/>
      <c r="I240" s="405"/>
      <c r="J240" s="405"/>
      <c r="K240" s="405"/>
      <c r="L240" s="405"/>
      <c r="M240" s="405"/>
      <c r="N240" s="405"/>
      <c r="O240" s="405"/>
      <c r="P240" s="405"/>
      <c r="Q240" s="405"/>
      <c r="R240" s="405"/>
      <c r="S240" s="405"/>
      <c r="T240" s="405"/>
      <c r="U240" s="405"/>
      <c r="V240" s="405"/>
      <c r="W240" s="405"/>
      <c r="X240" s="405"/>
      <c r="Y240" s="405"/>
      <c r="Z240" s="405"/>
    </row>
    <row r="241">
      <c r="A241" s="405"/>
      <c r="B241" s="405"/>
      <c r="C241" s="405"/>
      <c r="D241" s="405"/>
      <c r="E241" s="405"/>
      <c r="F241" s="405"/>
      <c r="G241" s="405"/>
      <c r="H241" s="405"/>
      <c r="I241" s="405"/>
      <c r="J241" s="405"/>
      <c r="K241" s="405"/>
      <c r="L241" s="405"/>
      <c r="M241" s="405"/>
      <c r="N241" s="405"/>
      <c r="O241" s="405"/>
      <c r="P241" s="405"/>
      <c r="Q241" s="405"/>
      <c r="R241" s="405"/>
      <c r="S241" s="405"/>
      <c r="T241" s="405"/>
      <c r="U241" s="405"/>
      <c r="V241" s="405"/>
      <c r="W241" s="405"/>
      <c r="X241" s="405"/>
      <c r="Y241" s="405"/>
      <c r="Z241" s="405"/>
    </row>
    <row r="242">
      <c r="A242" s="405"/>
      <c r="B242" s="405"/>
      <c r="C242" s="405"/>
      <c r="D242" s="405"/>
      <c r="E242" s="405"/>
      <c r="F242" s="405"/>
      <c r="G242" s="405"/>
      <c r="H242" s="405"/>
      <c r="I242" s="405"/>
      <c r="J242" s="405"/>
      <c r="K242" s="405"/>
      <c r="L242" s="405"/>
      <c r="M242" s="405"/>
      <c r="N242" s="405"/>
      <c r="O242" s="405"/>
      <c r="P242" s="405"/>
      <c r="Q242" s="405"/>
      <c r="R242" s="405"/>
      <c r="S242" s="405"/>
      <c r="T242" s="405"/>
      <c r="U242" s="405"/>
      <c r="V242" s="405"/>
      <c r="W242" s="405"/>
      <c r="X242" s="405"/>
      <c r="Y242" s="405"/>
      <c r="Z242" s="405"/>
    </row>
    <row r="243">
      <c r="A243" s="405"/>
      <c r="B243" s="405"/>
      <c r="C243" s="405"/>
      <c r="D243" s="405"/>
      <c r="E243" s="405"/>
      <c r="F243" s="405"/>
      <c r="G243" s="405"/>
      <c r="H243" s="405"/>
      <c r="I243" s="405"/>
      <c r="J243" s="405"/>
      <c r="K243" s="405"/>
      <c r="L243" s="405"/>
      <c r="M243" s="405"/>
      <c r="N243" s="405"/>
      <c r="O243" s="405"/>
      <c r="P243" s="405"/>
      <c r="Q243" s="405"/>
      <c r="R243" s="405"/>
      <c r="S243" s="405"/>
      <c r="T243" s="405"/>
      <c r="U243" s="405"/>
      <c r="V243" s="405"/>
      <c r="W243" s="405"/>
      <c r="X243" s="405"/>
      <c r="Y243" s="405"/>
      <c r="Z243" s="405"/>
    </row>
    <row r="244">
      <c r="A244" s="405"/>
      <c r="B244" s="405"/>
      <c r="C244" s="405"/>
      <c r="D244" s="405"/>
      <c r="E244" s="405"/>
      <c r="F244" s="405"/>
      <c r="G244" s="405"/>
      <c r="H244" s="405"/>
      <c r="I244" s="405"/>
      <c r="J244" s="405"/>
      <c r="K244" s="405"/>
      <c r="L244" s="405"/>
      <c r="M244" s="405"/>
      <c r="N244" s="405"/>
      <c r="O244" s="405"/>
      <c r="P244" s="405"/>
      <c r="Q244" s="405"/>
      <c r="R244" s="405"/>
      <c r="S244" s="405"/>
      <c r="T244" s="405"/>
      <c r="U244" s="405"/>
      <c r="V244" s="405"/>
      <c r="W244" s="405"/>
      <c r="X244" s="405"/>
      <c r="Y244" s="405"/>
      <c r="Z244" s="405"/>
    </row>
    <row r="245">
      <c r="A245" s="405"/>
      <c r="B245" s="405"/>
      <c r="C245" s="405"/>
      <c r="D245" s="405"/>
      <c r="E245" s="405"/>
      <c r="F245" s="405"/>
      <c r="G245" s="405"/>
      <c r="H245" s="405"/>
      <c r="I245" s="405"/>
      <c r="J245" s="405"/>
      <c r="K245" s="405"/>
      <c r="L245" s="405"/>
      <c r="M245" s="405"/>
      <c r="N245" s="405"/>
      <c r="O245" s="405"/>
      <c r="P245" s="405"/>
      <c r="Q245" s="405"/>
      <c r="R245" s="405"/>
      <c r="S245" s="405"/>
      <c r="T245" s="405"/>
      <c r="U245" s="405"/>
      <c r="V245" s="405"/>
      <c r="W245" s="405"/>
      <c r="X245" s="405"/>
      <c r="Y245" s="405"/>
      <c r="Z245" s="405"/>
    </row>
    <row r="246">
      <c r="A246" s="405"/>
      <c r="B246" s="405"/>
      <c r="C246" s="405"/>
      <c r="D246" s="405"/>
      <c r="E246" s="405"/>
      <c r="F246" s="405"/>
      <c r="G246" s="405"/>
      <c r="H246" s="405"/>
      <c r="I246" s="405"/>
      <c r="J246" s="405"/>
      <c r="K246" s="405"/>
      <c r="L246" s="405"/>
      <c r="M246" s="405"/>
      <c r="N246" s="405"/>
      <c r="O246" s="405"/>
      <c r="P246" s="405"/>
      <c r="Q246" s="405"/>
      <c r="R246" s="405"/>
      <c r="S246" s="405"/>
      <c r="T246" s="405"/>
      <c r="U246" s="405"/>
      <c r="V246" s="405"/>
      <c r="W246" s="405"/>
      <c r="X246" s="405"/>
      <c r="Y246" s="405"/>
      <c r="Z246" s="405"/>
    </row>
    <row r="247">
      <c r="A247" s="405"/>
      <c r="B247" s="405"/>
      <c r="C247" s="405"/>
      <c r="D247" s="405"/>
      <c r="E247" s="405"/>
      <c r="F247" s="405"/>
      <c r="G247" s="405"/>
      <c r="H247" s="405"/>
      <c r="I247" s="405"/>
      <c r="J247" s="405"/>
      <c r="K247" s="405"/>
      <c r="L247" s="405"/>
      <c r="M247" s="405"/>
      <c r="N247" s="405"/>
      <c r="O247" s="405"/>
      <c r="P247" s="405"/>
      <c r="Q247" s="405"/>
      <c r="R247" s="405"/>
      <c r="S247" s="405"/>
      <c r="T247" s="405"/>
      <c r="U247" s="405"/>
      <c r="V247" s="405"/>
      <c r="W247" s="405"/>
      <c r="X247" s="405"/>
      <c r="Y247" s="405"/>
      <c r="Z247" s="405"/>
    </row>
    <row r="248">
      <c r="A248" s="405"/>
      <c r="B248" s="405"/>
      <c r="C248" s="405"/>
      <c r="D248" s="405"/>
      <c r="E248" s="405"/>
      <c r="F248" s="405"/>
      <c r="G248" s="405"/>
      <c r="H248" s="405"/>
      <c r="I248" s="405"/>
      <c r="J248" s="405"/>
      <c r="K248" s="405"/>
      <c r="L248" s="405"/>
      <c r="M248" s="405"/>
      <c r="N248" s="405"/>
      <c r="O248" s="405"/>
      <c r="P248" s="405"/>
      <c r="Q248" s="405"/>
      <c r="R248" s="405"/>
      <c r="S248" s="405"/>
      <c r="T248" s="405"/>
      <c r="U248" s="405"/>
      <c r="V248" s="405"/>
      <c r="W248" s="405"/>
      <c r="X248" s="405"/>
      <c r="Y248" s="405"/>
      <c r="Z248" s="405"/>
    </row>
    <row r="249">
      <c r="A249" s="405"/>
      <c r="B249" s="405"/>
      <c r="C249" s="405"/>
      <c r="D249" s="405"/>
      <c r="E249" s="405"/>
      <c r="F249" s="405"/>
      <c r="G249" s="405"/>
      <c r="H249" s="405"/>
      <c r="I249" s="405"/>
      <c r="J249" s="405"/>
      <c r="K249" s="405"/>
      <c r="L249" s="405"/>
      <c r="M249" s="405"/>
      <c r="N249" s="405"/>
      <c r="O249" s="405"/>
      <c r="P249" s="405"/>
      <c r="Q249" s="405"/>
      <c r="R249" s="405"/>
      <c r="S249" s="405"/>
      <c r="T249" s="405"/>
      <c r="U249" s="405"/>
      <c r="V249" s="405"/>
      <c r="W249" s="405"/>
      <c r="X249" s="405"/>
      <c r="Y249" s="405"/>
      <c r="Z249" s="405"/>
    </row>
    <row r="250">
      <c r="A250" s="405"/>
      <c r="B250" s="405"/>
      <c r="C250" s="405"/>
      <c r="D250" s="405"/>
      <c r="E250" s="405"/>
      <c r="F250" s="405"/>
      <c r="G250" s="405"/>
      <c r="H250" s="405"/>
      <c r="I250" s="405"/>
      <c r="J250" s="405"/>
      <c r="K250" s="405"/>
      <c r="L250" s="405"/>
      <c r="M250" s="405"/>
      <c r="N250" s="405"/>
      <c r="O250" s="405"/>
      <c r="P250" s="405"/>
      <c r="Q250" s="405"/>
      <c r="R250" s="405"/>
      <c r="S250" s="405"/>
      <c r="T250" s="405"/>
      <c r="U250" s="405"/>
      <c r="V250" s="405"/>
      <c r="W250" s="405"/>
      <c r="X250" s="405"/>
      <c r="Y250" s="405"/>
      <c r="Z250" s="405"/>
    </row>
    <row r="251">
      <c r="A251" s="405"/>
      <c r="B251" s="405"/>
      <c r="C251" s="405"/>
      <c r="D251" s="405"/>
      <c r="E251" s="405"/>
      <c r="F251" s="405"/>
      <c r="G251" s="405"/>
      <c r="H251" s="405"/>
      <c r="I251" s="405"/>
      <c r="J251" s="405"/>
      <c r="K251" s="405"/>
      <c r="L251" s="405"/>
      <c r="M251" s="405"/>
      <c r="N251" s="405"/>
      <c r="O251" s="405"/>
      <c r="P251" s="405"/>
      <c r="Q251" s="405"/>
      <c r="R251" s="405"/>
      <c r="S251" s="405"/>
      <c r="T251" s="405"/>
      <c r="U251" s="405"/>
      <c r="V251" s="405"/>
      <c r="W251" s="405"/>
      <c r="X251" s="405"/>
      <c r="Y251" s="405"/>
      <c r="Z251" s="405"/>
    </row>
    <row r="252">
      <c r="A252" s="405"/>
      <c r="B252" s="405"/>
      <c r="C252" s="405"/>
      <c r="D252" s="405"/>
      <c r="E252" s="405"/>
      <c r="F252" s="405"/>
      <c r="G252" s="405"/>
      <c r="H252" s="405"/>
      <c r="I252" s="405"/>
      <c r="J252" s="405"/>
      <c r="K252" s="405"/>
      <c r="L252" s="405"/>
      <c r="M252" s="405"/>
      <c r="N252" s="405"/>
      <c r="O252" s="405"/>
      <c r="P252" s="405"/>
      <c r="Q252" s="405"/>
      <c r="R252" s="405"/>
      <c r="S252" s="405"/>
      <c r="T252" s="405"/>
      <c r="U252" s="405"/>
      <c r="V252" s="405"/>
      <c r="W252" s="405"/>
      <c r="X252" s="405"/>
      <c r="Y252" s="405"/>
      <c r="Z252" s="405"/>
    </row>
    <row r="253">
      <c r="A253" s="405"/>
      <c r="B253" s="405"/>
      <c r="C253" s="405"/>
      <c r="D253" s="405"/>
      <c r="E253" s="405"/>
      <c r="F253" s="405"/>
      <c r="G253" s="405"/>
      <c r="H253" s="405"/>
      <c r="I253" s="405"/>
      <c r="J253" s="405"/>
      <c r="K253" s="405"/>
      <c r="L253" s="405"/>
      <c r="M253" s="405"/>
      <c r="N253" s="405"/>
      <c r="O253" s="405"/>
      <c r="P253" s="405"/>
      <c r="Q253" s="405"/>
      <c r="R253" s="405"/>
      <c r="S253" s="405"/>
      <c r="T253" s="405"/>
      <c r="U253" s="405"/>
      <c r="V253" s="405"/>
      <c r="W253" s="405"/>
      <c r="X253" s="405"/>
      <c r="Y253" s="405"/>
      <c r="Z253" s="405"/>
    </row>
    <row r="254">
      <c r="A254" s="405"/>
      <c r="B254" s="405"/>
      <c r="C254" s="405"/>
      <c r="D254" s="405"/>
      <c r="E254" s="405"/>
      <c r="F254" s="405"/>
      <c r="G254" s="405"/>
      <c r="H254" s="405"/>
      <c r="I254" s="405"/>
      <c r="J254" s="405"/>
      <c r="K254" s="405"/>
      <c r="L254" s="405"/>
      <c r="M254" s="405"/>
      <c r="N254" s="405"/>
      <c r="O254" s="405"/>
      <c r="P254" s="405"/>
      <c r="Q254" s="405"/>
      <c r="R254" s="405"/>
      <c r="S254" s="405"/>
      <c r="T254" s="405"/>
      <c r="U254" s="405"/>
      <c r="V254" s="405"/>
      <c r="W254" s="405"/>
      <c r="X254" s="405"/>
      <c r="Y254" s="405"/>
      <c r="Z254" s="405"/>
    </row>
    <row r="255">
      <c r="A255" s="405"/>
      <c r="B255" s="405"/>
      <c r="C255" s="405"/>
      <c r="D255" s="405"/>
      <c r="E255" s="405"/>
      <c r="F255" s="405"/>
      <c r="G255" s="405"/>
      <c r="H255" s="405"/>
      <c r="I255" s="405"/>
      <c r="J255" s="405"/>
      <c r="K255" s="405"/>
      <c r="L255" s="405"/>
      <c r="M255" s="405"/>
      <c r="N255" s="405"/>
      <c r="O255" s="405"/>
      <c r="P255" s="405"/>
      <c r="Q255" s="405"/>
      <c r="R255" s="405"/>
      <c r="S255" s="405"/>
      <c r="T255" s="405"/>
      <c r="U255" s="405"/>
      <c r="V255" s="405"/>
      <c r="W255" s="405"/>
      <c r="X255" s="405"/>
      <c r="Y255" s="405"/>
      <c r="Z255" s="405"/>
    </row>
    <row r="256">
      <c r="A256" s="405"/>
      <c r="B256" s="405"/>
      <c r="C256" s="405"/>
      <c r="D256" s="405"/>
      <c r="E256" s="405"/>
      <c r="F256" s="405"/>
      <c r="G256" s="405"/>
      <c r="H256" s="405"/>
      <c r="I256" s="405"/>
      <c r="J256" s="405"/>
      <c r="K256" s="405"/>
      <c r="L256" s="405"/>
      <c r="M256" s="405"/>
      <c r="N256" s="405"/>
      <c r="O256" s="405"/>
      <c r="P256" s="405"/>
      <c r="Q256" s="405"/>
      <c r="R256" s="405"/>
      <c r="S256" s="405"/>
      <c r="T256" s="405"/>
      <c r="U256" s="405"/>
      <c r="V256" s="405"/>
      <c r="W256" s="405"/>
      <c r="X256" s="405"/>
      <c r="Y256" s="405"/>
      <c r="Z256" s="405"/>
    </row>
    <row r="257">
      <c r="A257" s="405"/>
      <c r="B257" s="405"/>
      <c r="C257" s="405"/>
      <c r="D257" s="405"/>
      <c r="E257" s="405"/>
      <c r="F257" s="405"/>
      <c r="G257" s="405"/>
      <c r="H257" s="405"/>
      <c r="I257" s="405"/>
      <c r="J257" s="405"/>
      <c r="K257" s="405"/>
      <c r="L257" s="405"/>
      <c r="M257" s="405"/>
      <c r="N257" s="405"/>
      <c r="O257" s="405"/>
      <c r="P257" s="405"/>
      <c r="Q257" s="405"/>
      <c r="R257" s="405"/>
      <c r="S257" s="405"/>
      <c r="T257" s="405"/>
      <c r="U257" s="405"/>
      <c r="V257" s="405"/>
      <c r="W257" s="405"/>
      <c r="X257" s="405"/>
      <c r="Y257" s="405"/>
      <c r="Z257" s="405"/>
    </row>
    <row r="258">
      <c r="A258" s="405"/>
      <c r="B258" s="405"/>
      <c r="C258" s="405"/>
      <c r="D258" s="405"/>
      <c r="E258" s="405"/>
      <c r="F258" s="405"/>
      <c r="G258" s="405"/>
      <c r="H258" s="405"/>
      <c r="I258" s="405"/>
      <c r="J258" s="405"/>
      <c r="K258" s="405"/>
      <c r="L258" s="405"/>
      <c r="M258" s="405"/>
      <c r="N258" s="405"/>
      <c r="O258" s="405"/>
      <c r="P258" s="405"/>
      <c r="Q258" s="405"/>
      <c r="R258" s="405"/>
      <c r="S258" s="405"/>
      <c r="T258" s="405"/>
      <c r="U258" s="405"/>
      <c r="V258" s="405"/>
      <c r="W258" s="405"/>
      <c r="X258" s="405"/>
      <c r="Y258" s="405"/>
      <c r="Z258" s="405"/>
    </row>
    <row r="259">
      <c r="A259" s="405"/>
      <c r="B259" s="405"/>
      <c r="C259" s="405"/>
      <c r="D259" s="405"/>
      <c r="E259" s="405"/>
      <c r="F259" s="405"/>
      <c r="G259" s="405"/>
      <c r="H259" s="405"/>
      <c r="I259" s="405"/>
      <c r="J259" s="405"/>
      <c r="K259" s="405"/>
      <c r="L259" s="405"/>
      <c r="M259" s="405"/>
      <c r="N259" s="405"/>
      <c r="O259" s="405"/>
      <c r="P259" s="405"/>
      <c r="Q259" s="405"/>
      <c r="R259" s="405"/>
      <c r="S259" s="405"/>
      <c r="T259" s="405"/>
      <c r="U259" s="405"/>
      <c r="V259" s="405"/>
      <c r="W259" s="405"/>
      <c r="X259" s="405"/>
      <c r="Y259" s="405"/>
      <c r="Z259" s="405"/>
    </row>
    <row r="260">
      <c r="A260" s="405"/>
      <c r="B260" s="405"/>
      <c r="C260" s="405"/>
      <c r="D260" s="405"/>
      <c r="E260" s="405"/>
      <c r="F260" s="405"/>
      <c r="G260" s="405"/>
      <c r="H260" s="405"/>
      <c r="I260" s="405"/>
      <c r="J260" s="405"/>
      <c r="K260" s="405"/>
      <c r="L260" s="405"/>
      <c r="M260" s="405"/>
      <c r="N260" s="405"/>
      <c r="O260" s="405"/>
      <c r="P260" s="405"/>
      <c r="Q260" s="405"/>
      <c r="R260" s="405"/>
      <c r="S260" s="405"/>
      <c r="T260" s="405"/>
      <c r="U260" s="405"/>
      <c r="V260" s="405"/>
      <c r="W260" s="405"/>
      <c r="X260" s="405"/>
      <c r="Y260" s="405"/>
      <c r="Z260" s="405"/>
    </row>
    <row r="261">
      <c r="A261" s="405"/>
      <c r="B261" s="405"/>
      <c r="C261" s="405"/>
      <c r="D261" s="405"/>
      <c r="E261" s="405"/>
      <c r="F261" s="405"/>
      <c r="G261" s="405"/>
      <c r="H261" s="405"/>
      <c r="I261" s="405"/>
      <c r="J261" s="405"/>
      <c r="K261" s="405"/>
      <c r="L261" s="405"/>
      <c r="M261" s="405"/>
      <c r="N261" s="405"/>
      <c r="O261" s="405"/>
      <c r="P261" s="405"/>
      <c r="Q261" s="405"/>
      <c r="R261" s="405"/>
      <c r="S261" s="405"/>
      <c r="T261" s="405"/>
      <c r="U261" s="405"/>
      <c r="V261" s="405"/>
      <c r="W261" s="405"/>
      <c r="X261" s="405"/>
      <c r="Y261" s="405"/>
      <c r="Z261" s="405"/>
    </row>
    <row r="262">
      <c r="A262" s="405"/>
      <c r="B262" s="405"/>
      <c r="C262" s="405"/>
      <c r="D262" s="405"/>
      <c r="E262" s="405"/>
      <c r="F262" s="405"/>
      <c r="G262" s="405"/>
      <c r="H262" s="405"/>
      <c r="I262" s="405"/>
      <c r="J262" s="405"/>
      <c r="K262" s="405"/>
      <c r="L262" s="405"/>
      <c r="M262" s="405"/>
      <c r="N262" s="405"/>
      <c r="O262" s="405"/>
      <c r="P262" s="405"/>
      <c r="Q262" s="405"/>
      <c r="R262" s="405"/>
      <c r="S262" s="405"/>
      <c r="T262" s="405"/>
      <c r="U262" s="405"/>
      <c r="V262" s="405"/>
      <c r="W262" s="405"/>
      <c r="X262" s="405"/>
      <c r="Y262" s="405"/>
      <c r="Z262" s="405"/>
    </row>
    <row r="263">
      <c r="A263" s="405"/>
      <c r="B263" s="405"/>
      <c r="C263" s="405"/>
      <c r="D263" s="405"/>
      <c r="E263" s="405"/>
      <c r="F263" s="405"/>
      <c r="G263" s="405"/>
      <c r="H263" s="405"/>
      <c r="I263" s="405"/>
      <c r="J263" s="405"/>
      <c r="K263" s="405"/>
      <c r="L263" s="405"/>
      <c r="M263" s="405"/>
      <c r="N263" s="405"/>
      <c r="O263" s="405"/>
      <c r="P263" s="405"/>
      <c r="Q263" s="405"/>
      <c r="R263" s="405"/>
      <c r="S263" s="405"/>
      <c r="T263" s="405"/>
      <c r="U263" s="405"/>
      <c r="V263" s="405"/>
      <c r="W263" s="405"/>
      <c r="X263" s="405"/>
      <c r="Y263" s="405"/>
      <c r="Z263" s="405"/>
    </row>
    <row r="264">
      <c r="A264" s="405"/>
      <c r="B264" s="405"/>
      <c r="C264" s="405"/>
      <c r="D264" s="405"/>
      <c r="E264" s="405"/>
      <c r="F264" s="405"/>
      <c r="G264" s="405"/>
      <c r="H264" s="405"/>
      <c r="I264" s="405"/>
      <c r="J264" s="405"/>
      <c r="K264" s="405"/>
      <c r="L264" s="405"/>
      <c r="M264" s="405"/>
      <c r="N264" s="405"/>
      <c r="O264" s="405"/>
      <c r="P264" s="405"/>
      <c r="Q264" s="405"/>
      <c r="R264" s="405"/>
      <c r="S264" s="405"/>
      <c r="T264" s="405"/>
      <c r="U264" s="405"/>
      <c r="V264" s="405"/>
      <c r="W264" s="405"/>
      <c r="X264" s="405"/>
      <c r="Y264" s="405"/>
      <c r="Z264" s="405"/>
    </row>
    <row r="265">
      <c r="A265" s="405"/>
      <c r="B265" s="405"/>
      <c r="C265" s="405"/>
      <c r="D265" s="405"/>
      <c r="E265" s="405"/>
      <c r="F265" s="405"/>
      <c r="G265" s="405"/>
      <c r="H265" s="405"/>
      <c r="I265" s="405"/>
      <c r="J265" s="405"/>
      <c r="K265" s="405"/>
      <c r="L265" s="405"/>
      <c r="M265" s="405"/>
      <c r="N265" s="405"/>
      <c r="O265" s="405"/>
      <c r="P265" s="405"/>
      <c r="Q265" s="405"/>
      <c r="R265" s="405"/>
      <c r="S265" s="405"/>
      <c r="T265" s="405"/>
      <c r="U265" s="405"/>
      <c r="V265" s="405"/>
      <c r="W265" s="405"/>
      <c r="X265" s="405"/>
      <c r="Y265" s="405"/>
      <c r="Z265" s="405"/>
    </row>
    <row r="266">
      <c r="A266" s="405"/>
      <c r="B266" s="405"/>
      <c r="C266" s="405"/>
      <c r="D266" s="405"/>
      <c r="E266" s="405"/>
      <c r="F266" s="405"/>
      <c r="G266" s="405"/>
      <c r="H266" s="405"/>
      <c r="I266" s="405"/>
      <c r="J266" s="405"/>
      <c r="K266" s="405"/>
      <c r="L266" s="405"/>
      <c r="M266" s="405"/>
      <c r="N266" s="405"/>
      <c r="O266" s="405"/>
      <c r="P266" s="405"/>
      <c r="Q266" s="405"/>
      <c r="R266" s="405"/>
      <c r="S266" s="405"/>
      <c r="T266" s="405"/>
      <c r="U266" s="405"/>
      <c r="V266" s="405"/>
      <c r="W266" s="405"/>
      <c r="X266" s="405"/>
      <c r="Y266" s="405"/>
      <c r="Z266" s="405"/>
    </row>
    <row r="267">
      <c r="A267" s="405"/>
      <c r="B267" s="405"/>
      <c r="C267" s="405"/>
      <c r="D267" s="405"/>
      <c r="E267" s="405"/>
      <c r="F267" s="405"/>
      <c r="G267" s="405"/>
      <c r="H267" s="405"/>
      <c r="I267" s="405"/>
      <c r="J267" s="405"/>
      <c r="K267" s="405"/>
      <c r="L267" s="405"/>
      <c r="M267" s="405"/>
      <c r="N267" s="405"/>
      <c r="O267" s="405"/>
      <c r="P267" s="405"/>
      <c r="Q267" s="405"/>
      <c r="R267" s="405"/>
      <c r="S267" s="405"/>
      <c r="T267" s="405"/>
      <c r="U267" s="405"/>
      <c r="V267" s="405"/>
      <c r="W267" s="405"/>
      <c r="X267" s="405"/>
      <c r="Y267" s="405"/>
      <c r="Z267" s="405"/>
    </row>
    <row r="268">
      <c r="A268" s="405"/>
      <c r="B268" s="405"/>
      <c r="C268" s="405"/>
      <c r="D268" s="405"/>
      <c r="E268" s="405"/>
      <c r="F268" s="405"/>
      <c r="G268" s="405"/>
      <c r="H268" s="405"/>
      <c r="I268" s="405"/>
      <c r="J268" s="405"/>
      <c r="K268" s="405"/>
      <c r="L268" s="405"/>
      <c r="M268" s="405"/>
      <c r="N268" s="405"/>
      <c r="O268" s="405"/>
      <c r="P268" s="405"/>
      <c r="Q268" s="405"/>
      <c r="R268" s="405"/>
      <c r="S268" s="405"/>
      <c r="T268" s="405"/>
      <c r="U268" s="405"/>
      <c r="V268" s="405"/>
      <c r="W268" s="405"/>
      <c r="X268" s="405"/>
      <c r="Y268" s="405"/>
      <c r="Z268" s="405"/>
    </row>
    <row r="269">
      <c r="A269" s="405"/>
      <c r="B269" s="405"/>
      <c r="C269" s="405"/>
      <c r="D269" s="405"/>
      <c r="E269" s="405"/>
      <c r="F269" s="405"/>
      <c r="G269" s="405"/>
      <c r="H269" s="405"/>
      <c r="I269" s="405"/>
      <c r="J269" s="405"/>
      <c r="K269" s="405"/>
      <c r="L269" s="405"/>
      <c r="M269" s="405"/>
      <c r="N269" s="405"/>
      <c r="O269" s="405"/>
      <c r="P269" s="405"/>
      <c r="Q269" s="405"/>
      <c r="R269" s="405"/>
      <c r="S269" s="405"/>
      <c r="T269" s="405"/>
      <c r="U269" s="405"/>
      <c r="V269" s="405"/>
      <c r="W269" s="405"/>
      <c r="X269" s="405"/>
      <c r="Y269" s="405"/>
      <c r="Z269" s="405"/>
    </row>
    <row r="270">
      <c r="A270" s="405"/>
      <c r="B270" s="405"/>
      <c r="C270" s="405"/>
      <c r="D270" s="405"/>
      <c r="E270" s="405"/>
      <c r="F270" s="405"/>
      <c r="G270" s="405"/>
      <c r="H270" s="405"/>
      <c r="I270" s="405"/>
      <c r="J270" s="405"/>
      <c r="K270" s="405"/>
      <c r="L270" s="405"/>
      <c r="M270" s="405"/>
      <c r="N270" s="405"/>
      <c r="O270" s="405"/>
      <c r="P270" s="405"/>
      <c r="Q270" s="405"/>
      <c r="R270" s="405"/>
      <c r="S270" s="405"/>
      <c r="T270" s="405"/>
      <c r="U270" s="405"/>
      <c r="V270" s="405"/>
      <c r="W270" s="405"/>
      <c r="X270" s="405"/>
      <c r="Y270" s="405"/>
      <c r="Z270" s="405"/>
    </row>
    <row r="271">
      <c r="A271" s="405"/>
      <c r="B271" s="405"/>
      <c r="C271" s="405"/>
      <c r="D271" s="405"/>
      <c r="E271" s="405"/>
      <c r="F271" s="405"/>
      <c r="G271" s="405"/>
      <c r="H271" s="405"/>
      <c r="I271" s="405"/>
      <c r="J271" s="405"/>
      <c r="K271" s="405"/>
      <c r="L271" s="405"/>
      <c r="M271" s="405"/>
      <c r="N271" s="405"/>
      <c r="O271" s="405"/>
      <c r="P271" s="405"/>
      <c r="Q271" s="405"/>
      <c r="R271" s="405"/>
      <c r="S271" s="405"/>
      <c r="T271" s="405"/>
      <c r="U271" s="405"/>
      <c r="V271" s="405"/>
      <c r="W271" s="405"/>
      <c r="X271" s="405"/>
      <c r="Y271" s="405"/>
      <c r="Z271" s="405"/>
    </row>
    <row r="272">
      <c r="A272" s="405"/>
      <c r="B272" s="405"/>
      <c r="C272" s="405"/>
      <c r="D272" s="405"/>
      <c r="E272" s="405"/>
      <c r="F272" s="405"/>
      <c r="G272" s="405"/>
      <c r="H272" s="405"/>
      <c r="I272" s="405"/>
      <c r="J272" s="405"/>
      <c r="K272" s="405"/>
      <c r="L272" s="405"/>
      <c r="M272" s="405"/>
      <c r="N272" s="405"/>
      <c r="O272" s="405"/>
      <c r="P272" s="405"/>
      <c r="Q272" s="405"/>
      <c r="R272" s="405"/>
      <c r="S272" s="405"/>
      <c r="T272" s="405"/>
      <c r="U272" s="405"/>
      <c r="V272" s="405"/>
      <c r="W272" s="405"/>
      <c r="X272" s="405"/>
      <c r="Y272" s="405"/>
      <c r="Z272" s="405"/>
    </row>
    <row r="273">
      <c r="A273" s="405"/>
      <c r="B273" s="405"/>
      <c r="C273" s="405"/>
      <c r="D273" s="405"/>
      <c r="E273" s="405"/>
      <c r="F273" s="405"/>
      <c r="G273" s="405"/>
      <c r="H273" s="405"/>
      <c r="I273" s="405"/>
      <c r="J273" s="405"/>
      <c r="K273" s="405"/>
      <c r="L273" s="405"/>
      <c r="M273" s="405"/>
      <c r="N273" s="405"/>
      <c r="O273" s="405"/>
      <c r="P273" s="405"/>
      <c r="Q273" s="405"/>
      <c r="R273" s="405"/>
      <c r="S273" s="405"/>
      <c r="T273" s="405"/>
      <c r="U273" s="405"/>
      <c r="V273" s="405"/>
      <c r="W273" s="405"/>
      <c r="X273" s="405"/>
      <c r="Y273" s="405"/>
      <c r="Z273" s="405"/>
    </row>
    <row r="274">
      <c r="A274" s="405"/>
      <c r="B274" s="405"/>
      <c r="C274" s="405"/>
      <c r="D274" s="405"/>
      <c r="E274" s="405"/>
      <c r="F274" s="405"/>
      <c r="G274" s="405"/>
      <c r="H274" s="405"/>
      <c r="I274" s="405"/>
      <c r="J274" s="405"/>
      <c r="K274" s="405"/>
      <c r="L274" s="405"/>
      <c r="M274" s="405"/>
      <c r="N274" s="405"/>
      <c r="O274" s="405"/>
      <c r="P274" s="405"/>
      <c r="Q274" s="405"/>
      <c r="R274" s="405"/>
      <c r="S274" s="405"/>
      <c r="T274" s="405"/>
      <c r="U274" s="405"/>
      <c r="V274" s="405"/>
      <c r="W274" s="405"/>
      <c r="X274" s="405"/>
      <c r="Y274" s="405"/>
      <c r="Z274" s="405"/>
    </row>
    <row r="275">
      <c r="A275" s="405"/>
      <c r="B275" s="405"/>
      <c r="C275" s="405"/>
      <c r="D275" s="405"/>
      <c r="E275" s="405"/>
      <c r="F275" s="405"/>
      <c r="G275" s="405"/>
      <c r="H275" s="405"/>
      <c r="I275" s="405"/>
      <c r="J275" s="405"/>
      <c r="K275" s="405"/>
      <c r="L275" s="405"/>
      <c r="M275" s="405"/>
      <c r="N275" s="405"/>
      <c r="O275" s="405"/>
      <c r="P275" s="405"/>
      <c r="Q275" s="405"/>
      <c r="R275" s="405"/>
      <c r="S275" s="405"/>
      <c r="T275" s="405"/>
      <c r="U275" s="405"/>
      <c r="V275" s="405"/>
      <c r="W275" s="405"/>
      <c r="X275" s="405"/>
      <c r="Y275" s="405"/>
      <c r="Z275" s="405"/>
    </row>
    <row r="276">
      <c r="A276" s="405"/>
      <c r="B276" s="405"/>
      <c r="C276" s="405"/>
      <c r="D276" s="405"/>
      <c r="E276" s="405"/>
      <c r="F276" s="405"/>
      <c r="G276" s="405"/>
      <c r="H276" s="405"/>
      <c r="I276" s="405"/>
      <c r="J276" s="405"/>
      <c r="K276" s="405"/>
      <c r="L276" s="405"/>
      <c r="M276" s="405"/>
      <c r="N276" s="405"/>
      <c r="O276" s="405"/>
      <c r="P276" s="405"/>
      <c r="Q276" s="405"/>
      <c r="R276" s="405"/>
      <c r="S276" s="405"/>
      <c r="T276" s="405"/>
      <c r="U276" s="405"/>
      <c r="V276" s="405"/>
      <c r="W276" s="405"/>
      <c r="X276" s="405"/>
      <c r="Y276" s="405"/>
      <c r="Z276" s="405"/>
    </row>
    <row r="277">
      <c r="A277" s="405"/>
      <c r="B277" s="405"/>
      <c r="C277" s="405"/>
      <c r="D277" s="405"/>
      <c r="E277" s="405"/>
      <c r="F277" s="405"/>
      <c r="G277" s="405"/>
      <c r="H277" s="405"/>
      <c r="I277" s="405"/>
      <c r="J277" s="405"/>
      <c r="K277" s="405"/>
      <c r="L277" s="405"/>
      <c r="M277" s="405"/>
      <c r="N277" s="405"/>
      <c r="O277" s="405"/>
      <c r="P277" s="405"/>
      <c r="Q277" s="405"/>
      <c r="R277" s="405"/>
      <c r="S277" s="405"/>
      <c r="T277" s="405"/>
      <c r="U277" s="405"/>
      <c r="V277" s="405"/>
      <c r="W277" s="405"/>
      <c r="X277" s="405"/>
      <c r="Y277" s="405"/>
      <c r="Z277" s="405"/>
    </row>
    <row r="278">
      <c r="A278" s="405"/>
      <c r="B278" s="405"/>
      <c r="C278" s="405"/>
      <c r="D278" s="405"/>
      <c r="E278" s="405"/>
      <c r="F278" s="405"/>
      <c r="G278" s="405"/>
      <c r="H278" s="405"/>
      <c r="I278" s="405"/>
      <c r="J278" s="405"/>
      <c r="K278" s="405"/>
      <c r="L278" s="405"/>
      <c r="M278" s="405"/>
      <c r="N278" s="405"/>
      <c r="O278" s="405"/>
      <c r="P278" s="405"/>
      <c r="Q278" s="405"/>
      <c r="R278" s="405"/>
      <c r="S278" s="405"/>
      <c r="T278" s="405"/>
      <c r="U278" s="405"/>
      <c r="V278" s="405"/>
      <c r="W278" s="405"/>
      <c r="X278" s="405"/>
      <c r="Y278" s="405"/>
      <c r="Z278" s="405"/>
    </row>
    <row r="279">
      <c r="A279" s="405"/>
      <c r="B279" s="405"/>
      <c r="C279" s="405"/>
      <c r="D279" s="405"/>
      <c r="E279" s="405"/>
      <c r="F279" s="405"/>
      <c r="G279" s="405"/>
      <c r="H279" s="405"/>
      <c r="I279" s="405"/>
      <c r="J279" s="405"/>
      <c r="K279" s="405"/>
      <c r="L279" s="405"/>
      <c r="M279" s="405"/>
      <c r="N279" s="405"/>
      <c r="O279" s="405"/>
      <c r="P279" s="405"/>
      <c r="Q279" s="405"/>
      <c r="R279" s="405"/>
      <c r="S279" s="405"/>
      <c r="T279" s="405"/>
      <c r="U279" s="405"/>
      <c r="V279" s="405"/>
      <c r="W279" s="405"/>
      <c r="X279" s="405"/>
      <c r="Y279" s="405"/>
      <c r="Z279" s="405"/>
    </row>
    <row r="280">
      <c r="A280" s="405"/>
      <c r="B280" s="405"/>
      <c r="C280" s="405"/>
      <c r="D280" s="405"/>
      <c r="E280" s="405"/>
      <c r="F280" s="405"/>
      <c r="G280" s="405"/>
      <c r="H280" s="405"/>
      <c r="I280" s="405"/>
      <c r="J280" s="405"/>
      <c r="K280" s="405"/>
      <c r="L280" s="405"/>
      <c r="M280" s="405"/>
      <c r="N280" s="405"/>
      <c r="O280" s="405"/>
      <c r="P280" s="405"/>
      <c r="Q280" s="405"/>
      <c r="R280" s="405"/>
      <c r="S280" s="405"/>
      <c r="T280" s="405"/>
      <c r="U280" s="405"/>
      <c r="V280" s="405"/>
      <c r="W280" s="405"/>
      <c r="X280" s="405"/>
      <c r="Y280" s="405"/>
      <c r="Z280" s="405"/>
    </row>
    <row r="281">
      <c r="A281" s="405"/>
      <c r="B281" s="405"/>
      <c r="C281" s="405"/>
      <c r="D281" s="405"/>
      <c r="E281" s="405"/>
      <c r="F281" s="405"/>
      <c r="G281" s="405"/>
      <c r="H281" s="405"/>
      <c r="I281" s="405"/>
      <c r="J281" s="405"/>
      <c r="K281" s="405"/>
      <c r="L281" s="405"/>
      <c r="M281" s="405"/>
      <c r="N281" s="405"/>
      <c r="O281" s="405"/>
      <c r="P281" s="405"/>
      <c r="Q281" s="405"/>
      <c r="R281" s="405"/>
      <c r="S281" s="405"/>
      <c r="T281" s="405"/>
      <c r="U281" s="405"/>
      <c r="V281" s="405"/>
      <c r="W281" s="405"/>
      <c r="X281" s="405"/>
      <c r="Y281" s="405"/>
      <c r="Z281" s="405"/>
    </row>
    <row r="282">
      <c r="A282" s="405"/>
      <c r="B282" s="405"/>
      <c r="C282" s="405"/>
      <c r="D282" s="405"/>
      <c r="E282" s="405"/>
      <c r="F282" s="405"/>
      <c r="G282" s="405"/>
      <c r="H282" s="405"/>
      <c r="I282" s="405"/>
      <c r="J282" s="405"/>
      <c r="K282" s="405"/>
      <c r="L282" s="405"/>
      <c r="M282" s="405"/>
      <c r="N282" s="405"/>
      <c r="O282" s="405"/>
      <c r="P282" s="405"/>
      <c r="Q282" s="405"/>
      <c r="R282" s="405"/>
      <c r="S282" s="405"/>
      <c r="T282" s="405"/>
      <c r="U282" s="405"/>
      <c r="V282" s="405"/>
      <c r="W282" s="405"/>
      <c r="X282" s="405"/>
      <c r="Y282" s="405"/>
      <c r="Z282" s="405"/>
    </row>
    <row r="283">
      <c r="A283" s="405"/>
      <c r="B283" s="405"/>
      <c r="C283" s="405"/>
      <c r="D283" s="405"/>
      <c r="E283" s="405"/>
      <c r="F283" s="405"/>
      <c r="G283" s="405"/>
      <c r="H283" s="405"/>
      <c r="I283" s="405"/>
      <c r="J283" s="405"/>
      <c r="K283" s="405"/>
      <c r="L283" s="405"/>
      <c r="M283" s="405"/>
      <c r="N283" s="405"/>
      <c r="O283" s="405"/>
      <c r="P283" s="405"/>
      <c r="Q283" s="405"/>
      <c r="R283" s="405"/>
      <c r="S283" s="405"/>
      <c r="T283" s="405"/>
      <c r="U283" s="405"/>
      <c r="V283" s="405"/>
      <c r="W283" s="405"/>
      <c r="X283" s="405"/>
      <c r="Y283" s="405"/>
      <c r="Z283" s="405"/>
    </row>
    <row r="284">
      <c r="A284" s="405"/>
      <c r="B284" s="405"/>
      <c r="C284" s="405"/>
      <c r="D284" s="405"/>
      <c r="E284" s="405"/>
      <c r="F284" s="405"/>
      <c r="G284" s="405"/>
      <c r="H284" s="405"/>
      <c r="I284" s="405"/>
      <c r="J284" s="405"/>
      <c r="K284" s="405"/>
      <c r="L284" s="405"/>
      <c r="M284" s="405"/>
      <c r="N284" s="405"/>
      <c r="O284" s="405"/>
      <c r="P284" s="405"/>
      <c r="Q284" s="405"/>
      <c r="R284" s="405"/>
      <c r="S284" s="405"/>
      <c r="T284" s="405"/>
      <c r="U284" s="405"/>
      <c r="V284" s="405"/>
      <c r="W284" s="405"/>
      <c r="X284" s="405"/>
      <c r="Y284" s="405"/>
      <c r="Z284" s="405"/>
    </row>
    <row r="285">
      <c r="A285" s="405"/>
      <c r="B285" s="405"/>
      <c r="C285" s="405"/>
      <c r="D285" s="405"/>
      <c r="E285" s="405"/>
      <c r="F285" s="405"/>
      <c r="G285" s="405"/>
      <c r="H285" s="405"/>
      <c r="I285" s="405"/>
      <c r="J285" s="405"/>
      <c r="K285" s="405"/>
      <c r="L285" s="405"/>
      <c r="M285" s="405"/>
      <c r="N285" s="405"/>
      <c r="O285" s="405"/>
      <c r="P285" s="405"/>
      <c r="Q285" s="405"/>
      <c r="R285" s="405"/>
      <c r="S285" s="405"/>
      <c r="T285" s="405"/>
      <c r="U285" s="405"/>
      <c r="V285" s="405"/>
      <c r="W285" s="405"/>
      <c r="X285" s="405"/>
      <c r="Y285" s="405"/>
      <c r="Z285" s="405"/>
    </row>
    <row r="286">
      <c r="A286" s="405"/>
      <c r="B286" s="405"/>
      <c r="C286" s="405"/>
      <c r="D286" s="405"/>
      <c r="E286" s="405"/>
      <c r="F286" s="405"/>
      <c r="G286" s="405"/>
      <c r="H286" s="405"/>
      <c r="I286" s="405"/>
      <c r="J286" s="405"/>
      <c r="K286" s="405"/>
      <c r="L286" s="405"/>
      <c r="M286" s="405"/>
      <c r="N286" s="405"/>
      <c r="O286" s="405"/>
      <c r="P286" s="405"/>
      <c r="Q286" s="405"/>
      <c r="R286" s="405"/>
      <c r="S286" s="405"/>
      <c r="T286" s="405"/>
      <c r="U286" s="405"/>
      <c r="V286" s="405"/>
      <c r="W286" s="405"/>
      <c r="X286" s="405"/>
      <c r="Y286" s="405"/>
      <c r="Z286" s="405"/>
    </row>
    <row r="287">
      <c r="A287" s="405"/>
      <c r="B287" s="405"/>
      <c r="C287" s="405"/>
      <c r="D287" s="405"/>
      <c r="E287" s="405"/>
      <c r="F287" s="405"/>
      <c r="G287" s="405"/>
      <c r="H287" s="405"/>
      <c r="I287" s="405"/>
      <c r="J287" s="405"/>
      <c r="K287" s="405"/>
      <c r="L287" s="405"/>
      <c r="M287" s="405"/>
      <c r="N287" s="405"/>
      <c r="O287" s="405"/>
      <c r="P287" s="405"/>
      <c r="Q287" s="405"/>
      <c r="R287" s="405"/>
      <c r="S287" s="405"/>
      <c r="T287" s="405"/>
      <c r="U287" s="405"/>
      <c r="V287" s="405"/>
      <c r="W287" s="405"/>
      <c r="X287" s="405"/>
      <c r="Y287" s="405"/>
      <c r="Z287" s="405"/>
    </row>
    <row r="288">
      <c r="A288" s="405"/>
      <c r="B288" s="405"/>
      <c r="C288" s="405"/>
      <c r="D288" s="405"/>
      <c r="E288" s="405"/>
      <c r="F288" s="405"/>
      <c r="G288" s="405"/>
      <c r="H288" s="405"/>
      <c r="I288" s="405"/>
      <c r="J288" s="405"/>
      <c r="K288" s="405"/>
      <c r="L288" s="405"/>
      <c r="M288" s="405"/>
      <c r="N288" s="405"/>
      <c r="O288" s="405"/>
      <c r="P288" s="405"/>
      <c r="Q288" s="405"/>
      <c r="R288" s="405"/>
      <c r="S288" s="405"/>
      <c r="T288" s="405"/>
      <c r="U288" s="405"/>
      <c r="V288" s="405"/>
      <c r="W288" s="405"/>
      <c r="X288" s="405"/>
      <c r="Y288" s="405"/>
      <c r="Z288" s="405"/>
    </row>
    <row r="289">
      <c r="A289" s="405"/>
      <c r="B289" s="405"/>
      <c r="C289" s="405"/>
      <c r="D289" s="405"/>
      <c r="E289" s="405"/>
      <c r="F289" s="405"/>
      <c r="G289" s="405"/>
      <c r="H289" s="405"/>
      <c r="I289" s="405"/>
      <c r="J289" s="405"/>
      <c r="K289" s="405"/>
      <c r="L289" s="405"/>
      <c r="M289" s="405"/>
      <c r="N289" s="405"/>
      <c r="O289" s="405"/>
      <c r="P289" s="405"/>
      <c r="Q289" s="405"/>
      <c r="R289" s="405"/>
      <c r="S289" s="405"/>
      <c r="T289" s="405"/>
      <c r="U289" s="405"/>
      <c r="V289" s="405"/>
      <c r="W289" s="405"/>
      <c r="X289" s="405"/>
      <c r="Y289" s="405"/>
      <c r="Z289" s="405"/>
    </row>
    <row r="290">
      <c r="A290" s="405"/>
      <c r="B290" s="405"/>
      <c r="C290" s="405"/>
      <c r="D290" s="405"/>
      <c r="E290" s="405"/>
      <c r="F290" s="405"/>
      <c r="G290" s="405"/>
      <c r="H290" s="405"/>
      <c r="I290" s="405"/>
      <c r="J290" s="405"/>
      <c r="K290" s="405"/>
      <c r="L290" s="405"/>
      <c r="M290" s="405"/>
      <c r="N290" s="405"/>
      <c r="O290" s="405"/>
      <c r="P290" s="405"/>
      <c r="Q290" s="405"/>
      <c r="R290" s="405"/>
      <c r="S290" s="405"/>
      <c r="T290" s="405"/>
      <c r="U290" s="405"/>
      <c r="V290" s="405"/>
      <c r="W290" s="405"/>
      <c r="X290" s="405"/>
      <c r="Y290" s="405"/>
      <c r="Z290" s="405"/>
    </row>
    <row r="291">
      <c r="A291" s="405"/>
      <c r="B291" s="405"/>
      <c r="C291" s="405"/>
      <c r="D291" s="405"/>
      <c r="E291" s="405"/>
      <c r="F291" s="405"/>
      <c r="G291" s="405"/>
      <c r="H291" s="405"/>
      <c r="I291" s="405"/>
      <c r="J291" s="405"/>
      <c r="K291" s="405"/>
      <c r="L291" s="405"/>
      <c r="M291" s="405"/>
      <c r="N291" s="405"/>
      <c r="O291" s="405"/>
      <c r="P291" s="405"/>
      <c r="Q291" s="405"/>
      <c r="R291" s="405"/>
      <c r="S291" s="405"/>
      <c r="T291" s="405"/>
      <c r="U291" s="405"/>
      <c r="V291" s="405"/>
      <c r="W291" s="405"/>
      <c r="X291" s="405"/>
      <c r="Y291" s="405"/>
      <c r="Z291" s="405"/>
    </row>
    <row r="292">
      <c r="A292" s="405"/>
      <c r="B292" s="405"/>
      <c r="C292" s="405"/>
      <c r="D292" s="405"/>
      <c r="E292" s="405"/>
      <c r="F292" s="405"/>
      <c r="G292" s="405"/>
      <c r="H292" s="405"/>
      <c r="I292" s="405"/>
      <c r="J292" s="405"/>
      <c r="K292" s="405"/>
      <c r="L292" s="405"/>
      <c r="M292" s="405"/>
      <c r="N292" s="405"/>
      <c r="O292" s="405"/>
      <c r="P292" s="405"/>
      <c r="Q292" s="405"/>
      <c r="R292" s="405"/>
      <c r="S292" s="405"/>
      <c r="T292" s="405"/>
      <c r="U292" s="405"/>
      <c r="V292" s="405"/>
      <c r="W292" s="405"/>
      <c r="X292" s="405"/>
      <c r="Y292" s="405"/>
      <c r="Z292" s="405"/>
    </row>
    <row r="293">
      <c r="A293" s="405"/>
      <c r="B293" s="405"/>
      <c r="C293" s="405"/>
      <c r="D293" s="405"/>
      <c r="E293" s="405"/>
      <c r="F293" s="405"/>
      <c r="G293" s="405"/>
      <c r="H293" s="405"/>
      <c r="I293" s="405"/>
      <c r="J293" s="405"/>
      <c r="K293" s="405"/>
      <c r="L293" s="405"/>
      <c r="M293" s="405"/>
      <c r="N293" s="405"/>
      <c r="O293" s="405"/>
      <c r="P293" s="405"/>
      <c r="Q293" s="405"/>
      <c r="R293" s="405"/>
      <c r="S293" s="405"/>
      <c r="T293" s="405"/>
      <c r="U293" s="405"/>
      <c r="V293" s="405"/>
      <c r="W293" s="405"/>
      <c r="X293" s="405"/>
      <c r="Y293" s="405"/>
      <c r="Z293" s="405"/>
    </row>
    <row r="294">
      <c r="A294" s="405"/>
      <c r="B294" s="405"/>
      <c r="C294" s="405"/>
      <c r="D294" s="405"/>
      <c r="E294" s="405"/>
      <c r="F294" s="405"/>
      <c r="G294" s="405"/>
      <c r="H294" s="405"/>
      <c r="I294" s="405"/>
      <c r="J294" s="405"/>
      <c r="K294" s="405"/>
      <c r="L294" s="405"/>
      <c r="M294" s="405"/>
      <c r="N294" s="405"/>
      <c r="O294" s="405"/>
      <c r="P294" s="405"/>
      <c r="Q294" s="405"/>
      <c r="R294" s="405"/>
      <c r="S294" s="405"/>
      <c r="T294" s="405"/>
      <c r="U294" s="405"/>
      <c r="V294" s="405"/>
      <c r="W294" s="405"/>
      <c r="X294" s="405"/>
      <c r="Y294" s="405"/>
      <c r="Z294" s="405"/>
    </row>
    <row r="295">
      <c r="A295" s="405"/>
      <c r="B295" s="405"/>
      <c r="C295" s="405"/>
      <c r="D295" s="405"/>
      <c r="E295" s="405"/>
      <c r="F295" s="405"/>
      <c r="G295" s="405"/>
      <c r="H295" s="405"/>
      <c r="I295" s="405"/>
      <c r="J295" s="405"/>
      <c r="K295" s="405"/>
      <c r="L295" s="405"/>
      <c r="M295" s="405"/>
      <c r="N295" s="405"/>
      <c r="O295" s="405"/>
      <c r="P295" s="405"/>
      <c r="Q295" s="405"/>
      <c r="R295" s="405"/>
      <c r="S295" s="405"/>
      <c r="T295" s="405"/>
      <c r="U295" s="405"/>
      <c r="V295" s="405"/>
      <c r="W295" s="405"/>
      <c r="X295" s="405"/>
      <c r="Y295" s="405"/>
      <c r="Z295" s="405"/>
    </row>
    <row r="296">
      <c r="A296" s="405"/>
      <c r="B296" s="405"/>
      <c r="C296" s="405"/>
      <c r="D296" s="405"/>
      <c r="E296" s="405"/>
      <c r="F296" s="405"/>
      <c r="G296" s="405"/>
      <c r="H296" s="405"/>
      <c r="I296" s="405"/>
      <c r="J296" s="405"/>
      <c r="K296" s="405"/>
      <c r="L296" s="405"/>
      <c r="M296" s="405"/>
      <c r="N296" s="405"/>
      <c r="O296" s="405"/>
      <c r="P296" s="405"/>
      <c r="Q296" s="405"/>
      <c r="R296" s="405"/>
      <c r="S296" s="405"/>
      <c r="T296" s="405"/>
      <c r="U296" s="405"/>
      <c r="V296" s="405"/>
      <c r="W296" s="405"/>
      <c r="X296" s="405"/>
      <c r="Y296" s="405"/>
      <c r="Z296" s="405"/>
    </row>
    <row r="297">
      <c r="A297" s="405"/>
      <c r="B297" s="405"/>
      <c r="C297" s="405"/>
      <c r="D297" s="405"/>
      <c r="E297" s="405"/>
      <c r="F297" s="405"/>
      <c r="G297" s="405"/>
      <c r="H297" s="405"/>
      <c r="I297" s="405"/>
      <c r="J297" s="405"/>
      <c r="K297" s="405"/>
      <c r="L297" s="405"/>
      <c r="M297" s="405"/>
      <c r="N297" s="405"/>
      <c r="O297" s="405"/>
      <c r="P297" s="405"/>
      <c r="Q297" s="405"/>
      <c r="R297" s="405"/>
      <c r="S297" s="405"/>
      <c r="T297" s="405"/>
      <c r="U297" s="405"/>
      <c r="V297" s="405"/>
      <c r="W297" s="405"/>
      <c r="X297" s="405"/>
      <c r="Y297" s="405"/>
      <c r="Z297" s="405"/>
    </row>
    <row r="298">
      <c r="A298" s="405"/>
      <c r="B298" s="405"/>
      <c r="C298" s="405"/>
      <c r="D298" s="405"/>
      <c r="E298" s="405"/>
      <c r="F298" s="405"/>
      <c r="G298" s="405"/>
      <c r="H298" s="405"/>
      <c r="I298" s="405"/>
      <c r="J298" s="405"/>
      <c r="K298" s="405"/>
      <c r="L298" s="405"/>
      <c r="M298" s="405"/>
      <c r="N298" s="405"/>
      <c r="O298" s="405"/>
      <c r="P298" s="405"/>
      <c r="Q298" s="405"/>
      <c r="R298" s="405"/>
      <c r="S298" s="405"/>
      <c r="T298" s="405"/>
      <c r="U298" s="405"/>
      <c r="V298" s="405"/>
      <c r="W298" s="405"/>
      <c r="X298" s="405"/>
      <c r="Y298" s="405"/>
      <c r="Z298" s="405"/>
    </row>
    <row r="299">
      <c r="A299" s="405"/>
      <c r="B299" s="405"/>
      <c r="C299" s="405"/>
      <c r="D299" s="405"/>
      <c r="E299" s="405"/>
      <c r="F299" s="405"/>
      <c r="G299" s="405"/>
      <c r="H299" s="405"/>
      <c r="I299" s="405"/>
      <c r="J299" s="405"/>
      <c r="K299" s="405"/>
      <c r="L299" s="405"/>
      <c r="M299" s="405"/>
      <c r="N299" s="405"/>
      <c r="O299" s="405"/>
      <c r="P299" s="405"/>
      <c r="Q299" s="405"/>
      <c r="R299" s="405"/>
      <c r="S299" s="405"/>
      <c r="T299" s="405"/>
      <c r="U299" s="405"/>
      <c r="V299" s="405"/>
      <c r="W299" s="405"/>
      <c r="X299" s="405"/>
      <c r="Y299" s="405"/>
      <c r="Z299" s="405"/>
    </row>
    <row r="300">
      <c r="A300" s="405"/>
      <c r="B300" s="405"/>
      <c r="C300" s="405"/>
      <c r="D300" s="405"/>
      <c r="E300" s="405"/>
      <c r="F300" s="405"/>
      <c r="G300" s="405"/>
      <c r="H300" s="405"/>
      <c r="I300" s="405"/>
      <c r="J300" s="405"/>
      <c r="K300" s="405"/>
      <c r="L300" s="405"/>
      <c r="M300" s="405"/>
      <c r="N300" s="405"/>
      <c r="O300" s="405"/>
      <c r="P300" s="405"/>
      <c r="Q300" s="405"/>
      <c r="R300" s="405"/>
      <c r="S300" s="405"/>
      <c r="T300" s="405"/>
      <c r="U300" s="405"/>
      <c r="V300" s="405"/>
      <c r="W300" s="405"/>
      <c r="X300" s="405"/>
      <c r="Y300" s="405"/>
      <c r="Z300" s="405"/>
    </row>
    <row r="301">
      <c r="A301" s="405"/>
      <c r="B301" s="405"/>
      <c r="C301" s="405"/>
      <c r="D301" s="405"/>
      <c r="E301" s="405"/>
      <c r="F301" s="405"/>
      <c r="G301" s="405"/>
      <c r="H301" s="405"/>
      <c r="I301" s="405"/>
      <c r="J301" s="405"/>
      <c r="K301" s="405"/>
      <c r="L301" s="405"/>
      <c r="M301" s="405"/>
      <c r="N301" s="405"/>
      <c r="O301" s="405"/>
      <c r="P301" s="405"/>
      <c r="Q301" s="405"/>
      <c r="R301" s="405"/>
      <c r="S301" s="405"/>
      <c r="T301" s="405"/>
      <c r="U301" s="405"/>
      <c r="V301" s="405"/>
      <c r="W301" s="405"/>
      <c r="X301" s="405"/>
      <c r="Y301" s="405"/>
      <c r="Z301" s="405"/>
    </row>
    <row r="302">
      <c r="A302" s="405"/>
      <c r="B302" s="405"/>
      <c r="C302" s="405"/>
      <c r="D302" s="405"/>
      <c r="E302" s="405"/>
      <c r="F302" s="405"/>
      <c r="G302" s="405"/>
      <c r="H302" s="405"/>
      <c r="I302" s="405"/>
      <c r="J302" s="405"/>
      <c r="K302" s="405"/>
      <c r="L302" s="405"/>
      <c r="M302" s="405"/>
      <c r="N302" s="405"/>
      <c r="O302" s="405"/>
      <c r="P302" s="405"/>
      <c r="Q302" s="405"/>
      <c r="R302" s="405"/>
      <c r="S302" s="405"/>
      <c r="T302" s="405"/>
      <c r="U302" s="405"/>
      <c r="V302" s="405"/>
      <c r="W302" s="405"/>
      <c r="X302" s="405"/>
      <c r="Y302" s="405"/>
      <c r="Z302" s="405"/>
    </row>
    <row r="303">
      <c r="A303" s="405"/>
      <c r="B303" s="405"/>
      <c r="C303" s="405"/>
      <c r="D303" s="405"/>
      <c r="E303" s="405"/>
      <c r="F303" s="405"/>
      <c r="G303" s="405"/>
      <c r="H303" s="405"/>
      <c r="I303" s="405"/>
      <c r="J303" s="405"/>
      <c r="K303" s="405"/>
      <c r="L303" s="405"/>
      <c r="M303" s="405"/>
      <c r="N303" s="405"/>
      <c r="O303" s="405"/>
      <c r="P303" s="405"/>
      <c r="Q303" s="405"/>
      <c r="R303" s="405"/>
      <c r="S303" s="405"/>
      <c r="T303" s="405"/>
      <c r="U303" s="405"/>
      <c r="V303" s="405"/>
      <c r="W303" s="405"/>
      <c r="X303" s="405"/>
      <c r="Y303" s="405"/>
      <c r="Z303" s="405"/>
    </row>
    <row r="304">
      <c r="A304" s="405"/>
      <c r="B304" s="405"/>
      <c r="C304" s="405"/>
      <c r="D304" s="405"/>
      <c r="E304" s="405"/>
      <c r="F304" s="405"/>
      <c r="G304" s="405"/>
      <c r="H304" s="405"/>
      <c r="I304" s="405"/>
      <c r="J304" s="405"/>
      <c r="K304" s="405"/>
      <c r="L304" s="405"/>
      <c r="M304" s="405"/>
      <c r="N304" s="405"/>
      <c r="O304" s="405"/>
      <c r="P304" s="405"/>
      <c r="Q304" s="405"/>
      <c r="R304" s="405"/>
      <c r="S304" s="405"/>
      <c r="T304" s="405"/>
      <c r="U304" s="405"/>
      <c r="V304" s="405"/>
      <c r="W304" s="405"/>
      <c r="X304" s="405"/>
      <c r="Y304" s="405"/>
      <c r="Z304" s="405"/>
    </row>
    <row r="305">
      <c r="A305" s="405"/>
      <c r="B305" s="405"/>
      <c r="C305" s="405"/>
      <c r="D305" s="405"/>
      <c r="E305" s="405"/>
      <c r="F305" s="405"/>
      <c r="G305" s="405"/>
      <c r="H305" s="405"/>
      <c r="I305" s="405"/>
      <c r="J305" s="405"/>
      <c r="K305" s="405"/>
      <c r="L305" s="405"/>
      <c r="M305" s="405"/>
      <c r="N305" s="405"/>
      <c r="O305" s="405"/>
      <c r="P305" s="405"/>
      <c r="Q305" s="405"/>
      <c r="R305" s="405"/>
      <c r="S305" s="405"/>
      <c r="T305" s="405"/>
      <c r="U305" s="405"/>
      <c r="V305" s="405"/>
      <c r="W305" s="405"/>
      <c r="X305" s="405"/>
      <c r="Y305" s="405"/>
      <c r="Z305" s="405"/>
    </row>
    <row r="306">
      <c r="A306" s="405"/>
      <c r="B306" s="405"/>
      <c r="C306" s="405"/>
      <c r="D306" s="405"/>
      <c r="E306" s="405"/>
      <c r="F306" s="405"/>
      <c r="G306" s="405"/>
      <c r="H306" s="405"/>
      <c r="I306" s="405"/>
      <c r="J306" s="405"/>
      <c r="K306" s="405"/>
      <c r="L306" s="405"/>
      <c r="M306" s="405"/>
      <c r="N306" s="405"/>
      <c r="O306" s="405"/>
      <c r="P306" s="405"/>
      <c r="Q306" s="405"/>
      <c r="R306" s="405"/>
      <c r="S306" s="405"/>
      <c r="T306" s="405"/>
      <c r="U306" s="405"/>
      <c r="V306" s="405"/>
      <c r="W306" s="405"/>
      <c r="X306" s="405"/>
      <c r="Y306" s="405"/>
      <c r="Z306" s="405"/>
    </row>
    <row r="307">
      <c r="A307" s="405"/>
      <c r="B307" s="405"/>
      <c r="C307" s="405"/>
      <c r="D307" s="405"/>
      <c r="E307" s="405"/>
      <c r="F307" s="405"/>
      <c r="G307" s="405"/>
      <c r="H307" s="405"/>
      <c r="I307" s="405"/>
      <c r="J307" s="405"/>
      <c r="K307" s="405"/>
      <c r="L307" s="405"/>
      <c r="M307" s="405"/>
      <c r="N307" s="405"/>
      <c r="O307" s="405"/>
      <c r="P307" s="405"/>
      <c r="Q307" s="405"/>
      <c r="R307" s="405"/>
      <c r="S307" s="405"/>
      <c r="T307" s="405"/>
      <c r="U307" s="405"/>
      <c r="V307" s="405"/>
      <c r="W307" s="405"/>
      <c r="X307" s="405"/>
      <c r="Y307" s="405"/>
      <c r="Z307" s="405"/>
    </row>
    <row r="308">
      <c r="A308" s="405"/>
      <c r="B308" s="405"/>
      <c r="C308" s="405"/>
      <c r="D308" s="405"/>
      <c r="E308" s="405"/>
      <c r="F308" s="405"/>
      <c r="G308" s="405"/>
      <c r="H308" s="405"/>
      <c r="I308" s="405"/>
      <c r="J308" s="405"/>
      <c r="K308" s="405"/>
      <c r="L308" s="405"/>
      <c r="M308" s="405"/>
      <c r="N308" s="405"/>
      <c r="O308" s="405"/>
      <c r="P308" s="405"/>
      <c r="Q308" s="405"/>
      <c r="R308" s="405"/>
      <c r="S308" s="405"/>
      <c r="T308" s="405"/>
      <c r="U308" s="405"/>
      <c r="V308" s="405"/>
      <c r="W308" s="405"/>
      <c r="X308" s="405"/>
      <c r="Y308" s="405"/>
      <c r="Z308" s="405"/>
    </row>
    <row r="309">
      <c r="A309" s="405"/>
      <c r="B309" s="405"/>
      <c r="C309" s="405"/>
      <c r="D309" s="405"/>
      <c r="E309" s="405"/>
      <c r="F309" s="405"/>
      <c r="G309" s="405"/>
      <c r="H309" s="405"/>
      <c r="I309" s="405"/>
      <c r="J309" s="405"/>
      <c r="K309" s="405"/>
      <c r="L309" s="405"/>
      <c r="M309" s="405"/>
      <c r="N309" s="405"/>
      <c r="O309" s="405"/>
      <c r="P309" s="405"/>
      <c r="Q309" s="405"/>
      <c r="R309" s="405"/>
      <c r="S309" s="405"/>
      <c r="T309" s="405"/>
      <c r="U309" s="405"/>
      <c r="V309" s="405"/>
      <c r="W309" s="405"/>
      <c r="X309" s="405"/>
      <c r="Y309" s="405"/>
      <c r="Z309" s="405"/>
    </row>
    <row r="310">
      <c r="A310" s="405"/>
      <c r="B310" s="405"/>
      <c r="C310" s="405"/>
      <c r="D310" s="405"/>
      <c r="E310" s="405"/>
      <c r="F310" s="405"/>
      <c r="G310" s="405"/>
      <c r="H310" s="405"/>
      <c r="I310" s="405"/>
      <c r="J310" s="405"/>
      <c r="K310" s="405"/>
      <c r="L310" s="405"/>
      <c r="M310" s="405"/>
      <c r="N310" s="405"/>
      <c r="O310" s="405"/>
      <c r="P310" s="405"/>
      <c r="Q310" s="405"/>
      <c r="R310" s="405"/>
      <c r="S310" s="405"/>
      <c r="T310" s="405"/>
      <c r="U310" s="405"/>
      <c r="V310" s="405"/>
      <c r="W310" s="405"/>
      <c r="X310" s="405"/>
      <c r="Y310" s="405"/>
      <c r="Z310" s="405"/>
    </row>
    <row r="311">
      <c r="A311" s="405"/>
      <c r="B311" s="405"/>
      <c r="C311" s="405"/>
      <c r="D311" s="405"/>
      <c r="E311" s="405"/>
      <c r="F311" s="405"/>
      <c r="G311" s="405"/>
      <c r="H311" s="405"/>
      <c r="I311" s="405"/>
      <c r="J311" s="405"/>
      <c r="K311" s="405"/>
      <c r="L311" s="405"/>
      <c r="M311" s="405"/>
      <c r="N311" s="405"/>
      <c r="O311" s="405"/>
      <c r="P311" s="405"/>
      <c r="Q311" s="405"/>
      <c r="R311" s="405"/>
      <c r="S311" s="405"/>
      <c r="T311" s="405"/>
      <c r="U311" s="405"/>
      <c r="V311" s="405"/>
      <c r="W311" s="405"/>
      <c r="X311" s="405"/>
      <c r="Y311" s="405"/>
      <c r="Z311" s="405"/>
    </row>
    <row r="312">
      <c r="A312" s="405"/>
      <c r="B312" s="405"/>
      <c r="C312" s="405"/>
      <c r="D312" s="405"/>
      <c r="E312" s="405"/>
      <c r="F312" s="405"/>
      <c r="G312" s="405"/>
      <c r="H312" s="405"/>
      <c r="I312" s="405"/>
      <c r="J312" s="405"/>
      <c r="K312" s="405"/>
      <c r="L312" s="405"/>
      <c r="M312" s="405"/>
      <c r="N312" s="405"/>
      <c r="O312" s="405"/>
      <c r="P312" s="405"/>
      <c r="Q312" s="405"/>
      <c r="R312" s="405"/>
      <c r="S312" s="405"/>
      <c r="T312" s="405"/>
      <c r="U312" s="405"/>
      <c r="V312" s="405"/>
      <c r="W312" s="405"/>
      <c r="X312" s="405"/>
      <c r="Y312" s="405"/>
      <c r="Z312" s="405"/>
    </row>
    <row r="313">
      <c r="A313" s="405"/>
      <c r="B313" s="405"/>
      <c r="C313" s="405"/>
      <c r="D313" s="405"/>
      <c r="E313" s="405"/>
      <c r="F313" s="405"/>
      <c r="G313" s="405"/>
      <c r="H313" s="405"/>
      <c r="I313" s="405"/>
      <c r="J313" s="405"/>
      <c r="K313" s="405"/>
      <c r="L313" s="405"/>
      <c r="M313" s="405"/>
      <c r="N313" s="405"/>
      <c r="O313" s="405"/>
      <c r="P313" s="405"/>
      <c r="Q313" s="405"/>
      <c r="R313" s="405"/>
      <c r="S313" s="405"/>
      <c r="T313" s="405"/>
      <c r="U313" s="405"/>
      <c r="V313" s="405"/>
      <c r="W313" s="405"/>
      <c r="X313" s="405"/>
      <c r="Y313" s="405"/>
      <c r="Z313" s="405"/>
    </row>
    <row r="314">
      <c r="A314" s="405"/>
      <c r="B314" s="405"/>
      <c r="C314" s="405"/>
      <c r="D314" s="405"/>
      <c r="E314" s="405"/>
      <c r="F314" s="405"/>
      <c r="G314" s="405"/>
      <c r="H314" s="405"/>
      <c r="I314" s="405"/>
      <c r="J314" s="405"/>
      <c r="K314" s="405"/>
      <c r="L314" s="405"/>
      <c r="M314" s="405"/>
      <c r="N314" s="405"/>
      <c r="O314" s="405"/>
      <c r="P314" s="405"/>
      <c r="Q314" s="405"/>
      <c r="R314" s="405"/>
      <c r="S314" s="405"/>
      <c r="T314" s="405"/>
      <c r="U314" s="405"/>
      <c r="V314" s="405"/>
      <c r="W314" s="405"/>
      <c r="X314" s="405"/>
      <c r="Y314" s="405"/>
      <c r="Z314" s="405"/>
    </row>
    <row r="315">
      <c r="A315" s="405"/>
      <c r="B315" s="405"/>
      <c r="C315" s="405"/>
      <c r="D315" s="405"/>
      <c r="E315" s="405"/>
      <c r="F315" s="405"/>
      <c r="G315" s="405"/>
      <c r="H315" s="405"/>
      <c r="I315" s="405"/>
      <c r="J315" s="405"/>
      <c r="K315" s="405"/>
      <c r="L315" s="405"/>
      <c r="M315" s="405"/>
      <c r="N315" s="405"/>
      <c r="O315" s="405"/>
      <c r="P315" s="405"/>
      <c r="Q315" s="405"/>
      <c r="R315" s="405"/>
      <c r="S315" s="405"/>
      <c r="T315" s="405"/>
      <c r="U315" s="405"/>
      <c r="V315" s="405"/>
      <c r="W315" s="405"/>
      <c r="X315" s="405"/>
      <c r="Y315" s="405"/>
      <c r="Z315" s="405"/>
    </row>
    <row r="316">
      <c r="A316" s="405"/>
      <c r="B316" s="405"/>
      <c r="C316" s="405"/>
      <c r="D316" s="405"/>
      <c r="E316" s="405"/>
      <c r="F316" s="405"/>
      <c r="G316" s="405"/>
      <c r="H316" s="405"/>
      <c r="I316" s="405"/>
      <c r="J316" s="405"/>
      <c r="K316" s="405"/>
      <c r="L316" s="405"/>
      <c r="M316" s="405"/>
      <c r="N316" s="405"/>
      <c r="O316" s="405"/>
      <c r="P316" s="405"/>
      <c r="Q316" s="405"/>
      <c r="R316" s="405"/>
      <c r="S316" s="405"/>
      <c r="T316" s="405"/>
      <c r="U316" s="405"/>
      <c r="V316" s="405"/>
      <c r="W316" s="405"/>
      <c r="X316" s="405"/>
      <c r="Y316" s="405"/>
      <c r="Z316" s="405"/>
    </row>
    <row r="317">
      <c r="A317" s="405"/>
      <c r="B317" s="405"/>
      <c r="C317" s="405"/>
      <c r="D317" s="405"/>
      <c r="E317" s="405"/>
      <c r="F317" s="405"/>
      <c r="G317" s="405"/>
      <c r="H317" s="405"/>
      <c r="I317" s="405"/>
      <c r="J317" s="405"/>
      <c r="K317" s="405"/>
      <c r="L317" s="405"/>
      <c r="M317" s="405"/>
      <c r="N317" s="405"/>
      <c r="O317" s="405"/>
      <c r="P317" s="405"/>
      <c r="Q317" s="405"/>
      <c r="R317" s="405"/>
      <c r="S317" s="405"/>
      <c r="T317" s="405"/>
      <c r="U317" s="405"/>
      <c r="V317" s="405"/>
      <c r="W317" s="405"/>
      <c r="X317" s="405"/>
      <c r="Y317" s="405"/>
      <c r="Z317" s="405"/>
    </row>
    <row r="318">
      <c r="A318" s="405"/>
      <c r="B318" s="405"/>
      <c r="C318" s="405"/>
      <c r="D318" s="405"/>
      <c r="E318" s="405"/>
      <c r="F318" s="405"/>
      <c r="G318" s="405"/>
      <c r="H318" s="405"/>
      <c r="I318" s="405"/>
      <c r="J318" s="405"/>
      <c r="K318" s="405"/>
      <c r="L318" s="405"/>
      <c r="M318" s="405"/>
      <c r="N318" s="405"/>
      <c r="O318" s="405"/>
      <c r="P318" s="405"/>
      <c r="Q318" s="405"/>
      <c r="R318" s="405"/>
      <c r="S318" s="405"/>
      <c r="T318" s="405"/>
      <c r="U318" s="405"/>
      <c r="V318" s="405"/>
      <c r="W318" s="405"/>
      <c r="X318" s="405"/>
      <c r="Y318" s="405"/>
      <c r="Z318" s="405"/>
    </row>
    <row r="319">
      <c r="A319" s="405"/>
      <c r="B319" s="405"/>
      <c r="C319" s="405"/>
      <c r="D319" s="405"/>
      <c r="E319" s="405"/>
      <c r="F319" s="405"/>
      <c r="G319" s="405"/>
      <c r="H319" s="405"/>
      <c r="I319" s="405"/>
      <c r="J319" s="405"/>
      <c r="K319" s="405"/>
      <c r="L319" s="405"/>
      <c r="M319" s="405"/>
      <c r="N319" s="405"/>
      <c r="O319" s="405"/>
      <c r="P319" s="405"/>
      <c r="Q319" s="405"/>
      <c r="R319" s="405"/>
      <c r="S319" s="405"/>
      <c r="T319" s="405"/>
      <c r="U319" s="405"/>
      <c r="V319" s="405"/>
      <c r="W319" s="405"/>
      <c r="X319" s="405"/>
      <c r="Y319" s="405"/>
      <c r="Z319" s="405"/>
    </row>
    <row r="320">
      <c r="A320" s="405"/>
      <c r="B320" s="405"/>
      <c r="C320" s="405"/>
      <c r="D320" s="405"/>
      <c r="E320" s="405"/>
      <c r="F320" s="405"/>
      <c r="G320" s="405"/>
      <c r="H320" s="405"/>
      <c r="I320" s="405"/>
      <c r="J320" s="405"/>
      <c r="K320" s="405"/>
      <c r="L320" s="405"/>
      <c r="M320" s="405"/>
      <c r="N320" s="405"/>
      <c r="O320" s="405"/>
      <c r="P320" s="405"/>
      <c r="Q320" s="405"/>
      <c r="R320" s="405"/>
      <c r="S320" s="405"/>
      <c r="T320" s="405"/>
      <c r="U320" s="405"/>
      <c r="V320" s="405"/>
      <c r="W320" s="405"/>
      <c r="X320" s="405"/>
      <c r="Y320" s="405"/>
      <c r="Z320" s="405"/>
    </row>
    <row r="321">
      <c r="A321" s="405"/>
      <c r="B321" s="405"/>
      <c r="C321" s="405"/>
      <c r="D321" s="405"/>
      <c r="E321" s="405"/>
      <c r="F321" s="405"/>
      <c r="G321" s="405"/>
      <c r="H321" s="405"/>
      <c r="I321" s="405"/>
      <c r="J321" s="405"/>
      <c r="K321" s="405"/>
      <c r="L321" s="405"/>
      <c r="M321" s="405"/>
      <c r="N321" s="405"/>
      <c r="O321" s="405"/>
      <c r="P321" s="405"/>
      <c r="Q321" s="405"/>
      <c r="R321" s="405"/>
      <c r="S321" s="405"/>
      <c r="T321" s="405"/>
      <c r="U321" s="405"/>
      <c r="V321" s="405"/>
      <c r="W321" s="405"/>
      <c r="X321" s="405"/>
      <c r="Y321" s="405"/>
      <c r="Z321" s="405"/>
    </row>
    <row r="322">
      <c r="A322" s="405"/>
      <c r="B322" s="405"/>
      <c r="C322" s="405"/>
      <c r="D322" s="405"/>
      <c r="E322" s="405"/>
      <c r="F322" s="405"/>
      <c r="G322" s="405"/>
      <c r="H322" s="405"/>
      <c r="I322" s="405"/>
      <c r="J322" s="405"/>
      <c r="K322" s="405"/>
      <c r="L322" s="405"/>
      <c r="M322" s="405"/>
      <c r="N322" s="405"/>
      <c r="O322" s="405"/>
      <c r="P322" s="405"/>
      <c r="Q322" s="405"/>
      <c r="R322" s="405"/>
      <c r="S322" s="405"/>
      <c r="T322" s="405"/>
      <c r="U322" s="405"/>
      <c r="V322" s="405"/>
      <c r="W322" s="405"/>
      <c r="X322" s="405"/>
      <c r="Y322" s="405"/>
      <c r="Z322" s="405"/>
    </row>
    <row r="323">
      <c r="A323" s="405"/>
      <c r="B323" s="405"/>
      <c r="C323" s="405"/>
      <c r="D323" s="405"/>
      <c r="E323" s="405"/>
      <c r="F323" s="405"/>
      <c r="G323" s="405"/>
      <c r="H323" s="405"/>
      <c r="I323" s="405"/>
      <c r="J323" s="405"/>
      <c r="K323" s="405"/>
      <c r="L323" s="405"/>
      <c r="M323" s="405"/>
      <c r="N323" s="405"/>
      <c r="O323" s="405"/>
      <c r="P323" s="405"/>
      <c r="Q323" s="405"/>
      <c r="R323" s="405"/>
      <c r="S323" s="405"/>
      <c r="T323" s="405"/>
      <c r="U323" s="405"/>
      <c r="V323" s="405"/>
      <c r="W323" s="405"/>
      <c r="X323" s="405"/>
      <c r="Y323" s="405"/>
      <c r="Z323" s="405"/>
    </row>
    <row r="324">
      <c r="A324" s="405"/>
      <c r="B324" s="405"/>
      <c r="C324" s="405"/>
      <c r="D324" s="405"/>
      <c r="E324" s="405"/>
      <c r="F324" s="405"/>
      <c r="G324" s="405"/>
      <c r="H324" s="405"/>
      <c r="I324" s="405"/>
      <c r="J324" s="405"/>
      <c r="K324" s="405"/>
      <c r="L324" s="405"/>
      <c r="M324" s="405"/>
      <c r="N324" s="405"/>
      <c r="O324" s="405"/>
      <c r="P324" s="405"/>
      <c r="Q324" s="405"/>
      <c r="R324" s="405"/>
      <c r="S324" s="405"/>
      <c r="T324" s="405"/>
      <c r="U324" s="405"/>
      <c r="V324" s="405"/>
      <c r="W324" s="405"/>
      <c r="X324" s="405"/>
      <c r="Y324" s="405"/>
      <c r="Z324" s="405"/>
    </row>
    <row r="325">
      <c r="A325" s="405"/>
      <c r="B325" s="405"/>
      <c r="C325" s="405"/>
      <c r="D325" s="405"/>
      <c r="E325" s="405"/>
      <c r="F325" s="405"/>
      <c r="G325" s="405"/>
      <c r="H325" s="405"/>
      <c r="I325" s="405"/>
      <c r="J325" s="405"/>
      <c r="K325" s="405"/>
      <c r="L325" s="405"/>
      <c r="M325" s="405"/>
      <c r="N325" s="405"/>
      <c r="O325" s="405"/>
      <c r="P325" s="405"/>
      <c r="Q325" s="405"/>
      <c r="R325" s="405"/>
      <c r="S325" s="405"/>
      <c r="T325" s="405"/>
      <c r="U325" s="405"/>
      <c r="V325" s="405"/>
      <c r="W325" s="405"/>
      <c r="X325" s="405"/>
      <c r="Y325" s="405"/>
      <c r="Z325" s="405"/>
    </row>
    <row r="326">
      <c r="A326" s="405"/>
      <c r="B326" s="405"/>
      <c r="C326" s="405"/>
      <c r="D326" s="405"/>
      <c r="E326" s="405"/>
      <c r="F326" s="405"/>
      <c r="G326" s="405"/>
      <c r="H326" s="405"/>
      <c r="I326" s="405"/>
      <c r="J326" s="405"/>
      <c r="K326" s="405"/>
      <c r="L326" s="405"/>
      <c r="M326" s="405"/>
      <c r="N326" s="405"/>
      <c r="O326" s="405"/>
      <c r="P326" s="405"/>
      <c r="Q326" s="405"/>
      <c r="R326" s="405"/>
      <c r="S326" s="405"/>
      <c r="T326" s="405"/>
      <c r="U326" s="405"/>
      <c r="V326" s="405"/>
      <c r="W326" s="405"/>
      <c r="X326" s="405"/>
      <c r="Y326" s="405"/>
      <c r="Z326" s="405"/>
    </row>
    <row r="327">
      <c r="A327" s="405"/>
      <c r="B327" s="405"/>
      <c r="C327" s="405"/>
      <c r="D327" s="405"/>
      <c r="E327" s="405"/>
      <c r="F327" s="405"/>
      <c r="G327" s="405"/>
      <c r="H327" s="405"/>
      <c r="I327" s="405"/>
      <c r="J327" s="405"/>
      <c r="K327" s="405"/>
      <c r="L327" s="405"/>
      <c r="M327" s="405"/>
      <c r="N327" s="405"/>
      <c r="O327" s="405"/>
      <c r="P327" s="405"/>
      <c r="Q327" s="405"/>
      <c r="R327" s="405"/>
      <c r="S327" s="405"/>
      <c r="T327" s="405"/>
      <c r="U327" s="405"/>
      <c r="V327" s="405"/>
      <c r="W327" s="405"/>
      <c r="X327" s="405"/>
      <c r="Y327" s="405"/>
      <c r="Z327" s="405"/>
    </row>
    <row r="328">
      <c r="A328" s="405"/>
      <c r="B328" s="405"/>
      <c r="C328" s="405"/>
      <c r="D328" s="405"/>
      <c r="E328" s="405"/>
      <c r="F328" s="405"/>
      <c r="G328" s="405"/>
      <c r="H328" s="405"/>
      <c r="I328" s="405"/>
      <c r="J328" s="405"/>
      <c r="K328" s="405"/>
      <c r="L328" s="405"/>
      <c r="M328" s="405"/>
      <c r="N328" s="405"/>
      <c r="O328" s="405"/>
      <c r="P328" s="405"/>
      <c r="Q328" s="405"/>
      <c r="R328" s="405"/>
      <c r="S328" s="405"/>
      <c r="T328" s="405"/>
      <c r="U328" s="405"/>
      <c r="V328" s="405"/>
      <c r="W328" s="405"/>
      <c r="X328" s="405"/>
      <c r="Y328" s="405"/>
      <c r="Z328" s="405"/>
    </row>
    <row r="329">
      <c r="A329" s="405"/>
      <c r="B329" s="405"/>
      <c r="C329" s="405"/>
      <c r="D329" s="405"/>
      <c r="E329" s="405"/>
      <c r="F329" s="405"/>
      <c r="G329" s="405"/>
      <c r="H329" s="405"/>
      <c r="I329" s="405"/>
      <c r="J329" s="405"/>
      <c r="K329" s="405"/>
      <c r="L329" s="405"/>
      <c r="M329" s="405"/>
      <c r="N329" s="405"/>
      <c r="O329" s="405"/>
      <c r="P329" s="405"/>
      <c r="Q329" s="405"/>
      <c r="R329" s="405"/>
      <c r="S329" s="405"/>
      <c r="T329" s="405"/>
      <c r="U329" s="405"/>
      <c r="V329" s="405"/>
      <c r="W329" s="405"/>
      <c r="X329" s="405"/>
      <c r="Y329" s="405"/>
      <c r="Z329" s="405"/>
    </row>
    <row r="330">
      <c r="A330" s="405"/>
      <c r="B330" s="405"/>
      <c r="C330" s="405"/>
      <c r="D330" s="405"/>
      <c r="E330" s="405"/>
      <c r="F330" s="405"/>
      <c r="G330" s="405"/>
      <c r="H330" s="405"/>
      <c r="I330" s="405"/>
      <c r="J330" s="405"/>
      <c r="K330" s="405"/>
      <c r="L330" s="405"/>
      <c r="M330" s="405"/>
      <c r="N330" s="405"/>
      <c r="O330" s="405"/>
      <c r="P330" s="405"/>
      <c r="Q330" s="405"/>
      <c r="R330" s="405"/>
      <c r="S330" s="405"/>
      <c r="T330" s="405"/>
      <c r="U330" s="405"/>
      <c r="V330" s="405"/>
      <c r="W330" s="405"/>
      <c r="X330" s="405"/>
      <c r="Y330" s="405"/>
      <c r="Z330" s="405"/>
    </row>
    <row r="331">
      <c r="A331" s="405"/>
      <c r="B331" s="405"/>
      <c r="C331" s="405"/>
      <c r="D331" s="405"/>
      <c r="E331" s="405"/>
      <c r="F331" s="405"/>
      <c r="G331" s="405"/>
      <c r="H331" s="405"/>
      <c r="I331" s="405"/>
      <c r="J331" s="405"/>
      <c r="K331" s="405"/>
      <c r="L331" s="405"/>
      <c r="M331" s="405"/>
      <c r="N331" s="405"/>
      <c r="O331" s="405"/>
      <c r="P331" s="405"/>
      <c r="Q331" s="405"/>
      <c r="R331" s="405"/>
      <c r="S331" s="405"/>
      <c r="T331" s="405"/>
      <c r="U331" s="405"/>
      <c r="V331" s="405"/>
      <c r="W331" s="405"/>
      <c r="X331" s="405"/>
      <c r="Y331" s="405"/>
      <c r="Z331" s="405"/>
    </row>
    <row r="332">
      <c r="A332" s="405"/>
      <c r="B332" s="405"/>
      <c r="C332" s="405"/>
      <c r="D332" s="405"/>
      <c r="E332" s="405"/>
      <c r="F332" s="405"/>
      <c r="G332" s="405"/>
      <c r="H332" s="405"/>
      <c r="I332" s="405"/>
      <c r="J332" s="405"/>
      <c r="K332" s="405"/>
      <c r="L332" s="405"/>
      <c r="M332" s="405"/>
      <c r="N332" s="405"/>
      <c r="O332" s="405"/>
      <c r="P332" s="405"/>
      <c r="Q332" s="405"/>
      <c r="R332" s="405"/>
      <c r="S332" s="405"/>
      <c r="T332" s="405"/>
      <c r="U332" s="405"/>
      <c r="V332" s="405"/>
      <c r="W332" s="405"/>
      <c r="X332" s="405"/>
      <c r="Y332" s="405"/>
      <c r="Z332" s="405"/>
    </row>
    <row r="333">
      <c r="A333" s="405"/>
      <c r="B333" s="405"/>
      <c r="C333" s="405"/>
      <c r="D333" s="405"/>
      <c r="E333" s="405"/>
      <c r="F333" s="405"/>
      <c r="G333" s="405"/>
      <c r="H333" s="405"/>
      <c r="I333" s="405"/>
      <c r="J333" s="405"/>
      <c r="K333" s="405"/>
      <c r="L333" s="405"/>
      <c r="M333" s="405"/>
      <c r="N333" s="405"/>
      <c r="O333" s="405"/>
      <c r="P333" s="405"/>
      <c r="Q333" s="405"/>
      <c r="R333" s="405"/>
      <c r="S333" s="405"/>
      <c r="T333" s="405"/>
      <c r="U333" s="405"/>
      <c r="V333" s="405"/>
      <c r="W333" s="405"/>
      <c r="X333" s="405"/>
      <c r="Y333" s="405"/>
      <c r="Z333" s="405"/>
    </row>
    <row r="334">
      <c r="A334" s="405"/>
      <c r="B334" s="405"/>
      <c r="C334" s="405"/>
      <c r="D334" s="405"/>
      <c r="E334" s="405"/>
      <c r="F334" s="405"/>
      <c r="G334" s="405"/>
      <c r="H334" s="405"/>
      <c r="I334" s="405"/>
      <c r="J334" s="405"/>
      <c r="K334" s="405"/>
      <c r="L334" s="405"/>
      <c r="M334" s="405"/>
      <c r="N334" s="405"/>
      <c r="O334" s="405"/>
      <c r="P334" s="405"/>
      <c r="Q334" s="405"/>
      <c r="R334" s="405"/>
      <c r="S334" s="405"/>
      <c r="T334" s="405"/>
      <c r="U334" s="405"/>
      <c r="V334" s="405"/>
      <c r="W334" s="405"/>
      <c r="X334" s="405"/>
      <c r="Y334" s="405"/>
      <c r="Z334" s="405"/>
    </row>
    <row r="335">
      <c r="A335" s="405"/>
      <c r="B335" s="405"/>
      <c r="C335" s="405"/>
      <c r="D335" s="405"/>
      <c r="E335" s="405"/>
      <c r="F335" s="405"/>
      <c r="G335" s="405"/>
      <c r="H335" s="405"/>
      <c r="I335" s="405"/>
      <c r="J335" s="405"/>
      <c r="K335" s="405"/>
      <c r="L335" s="405"/>
      <c r="M335" s="405"/>
      <c r="N335" s="405"/>
      <c r="O335" s="405"/>
      <c r="P335" s="405"/>
      <c r="Q335" s="405"/>
      <c r="R335" s="405"/>
      <c r="S335" s="405"/>
      <c r="T335" s="405"/>
      <c r="U335" s="405"/>
      <c r="V335" s="405"/>
      <c r="W335" s="405"/>
      <c r="X335" s="405"/>
      <c r="Y335" s="405"/>
      <c r="Z335" s="405"/>
    </row>
    <row r="336">
      <c r="A336" s="405"/>
      <c r="B336" s="405"/>
      <c r="C336" s="405"/>
      <c r="D336" s="405"/>
      <c r="E336" s="405"/>
      <c r="F336" s="405"/>
      <c r="G336" s="405"/>
      <c r="H336" s="405"/>
      <c r="I336" s="405"/>
      <c r="J336" s="405"/>
      <c r="K336" s="405"/>
      <c r="L336" s="405"/>
      <c r="M336" s="405"/>
      <c r="N336" s="405"/>
      <c r="O336" s="405"/>
      <c r="P336" s="405"/>
      <c r="Q336" s="405"/>
      <c r="R336" s="405"/>
      <c r="S336" s="405"/>
      <c r="T336" s="405"/>
      <c r="U336" s="405"/>
      <c r="V336" s="405"/>
      <c r="W336" s="405"/>
      <c r="X336" s="405"/>
      <c r="Y336" s="405"/>
      <c r="Z336" s="405"/>
    </row>
    <row r="337">
      <c r="A337" s="405"/>
      <c r="B337" s="405"/>
      <c r="C337" s="405"/>
      <c r="D337" s="405"/>
      <c r="E337" s="405"/>
      <c r="F337" s="405"/>
      <c r="G337" s="405"/>
      <c r="H337" s="405"/>
      <c r="I337" s="405"/>
      <c r="J337" s="405"/>
      <c r="K337" s="405"/>
      <c r="L337" s="405"/>
      <c r="M337" s="405"/>
      <c r="N337" s="405"/>
      <c r="O337" s="405"/>
      <c r="P337" s="405"/>
      <c r="Q337" s="405"/>
      <c r="R337" s="405"/>
      <c r="S337" s="405"/>
      <c r="T337" s="405"/>
      <c r="U337" s="405"/>
      <c r="V337" s="405"/>
      <c r="W337" s="405"/>
      <c r="X337" s="405"/>
      <c r="Y337" s="405"/>
      <c r="Z337" s="405"/>
    </row>
    <row r="338">
      <c r="A338" s="405"/>
      <c r="B338" s="405"/>
      <c r="C338" s="405"/>
      <c r="D338" s="405"/>
      <c r="E338" s="405"/>
      <c r="F338" s="405"/>
      <c r="G338" s="405"/>
      <c r="H338" s="405"/>
      <c r="I338" s="405"/>
      <c r="J338" s="405"/>
      <c r="K338" s="405"/>
      <c r="L338" s="405"/>
      <c r="M338" s="405"/>
      <c r="N338" s="405"/>
      <c r="O338" s="405"/>
      <c r="P338" s="405"/>
      <c r="Q338" s="405"/>
      <c r="R338" s="405"/>
      <c r="S338" s="405"/>
      <c r="T338" s="405"/>
      <c r="U338" s="405"/>
      <c r="V338" s="405"/>
      <c r="W338" s="405"/>
      <c r="X338" s="405"/>
      <c r="Y338" s="405"/>
      <c r="Z338" s="405"/>
    </row>
    <row r="339">
      <c r="A339" s="405"/>
      <c r="B339" s="405"/>
      <c r="C339" s="405"/>
      <c r="D339" s="405"/>
      <c r="E339" s="405"/>
      <c r="F339" s="405"/>
      <c r="G339" s="405"/>
      <c r="H339" s="405"/>
      <c r="I339" s="405"/>
      <c r="J339" s="405"/>
      <c r="K339" s="405"/>
      <c r="L339" s="405"/>
      <c r="M339" s="405"/>
      <c r="N339" s="405"/>
      <c r="O339" s="405"/>
      <c r="P339" s="405"/>
      <c r="Q339" s="405"/>
      <c r="R339" s="405"/>
      <c r="S339" s="405"/>
      <c r="T339" s="405"/>
      <c r="U339" s="405"/>
      <c r="V339" s="405"/>
      <c r="W339" s="405"/>
      <c r="X339" s="405"/>
      <c r="Y339" s="405"/>
      <c r="Z339" s="405"/>
    </row>
    <row r="340">
      <c r="A340" s="405"/>
      <c r="B340" s="405"/>
      <c r="C340" s="405"/>
      <c r="D340" s="405"/>
      <c r="E340" s="405"/>
      <c r="F340" s="405"/>
      <c r="G340" s="405"/>
      <c r="H340" s="405"/>
      <c r="I340" s="405"/>
      <c r="J340" s="405"/>
      <c r="K340" s="405"/>
      <c r="L340" s="405"/>
      <c r="M340" s="405"/>
      <c r="N340" s="405"/>
      <c r="O340" s="405"/>
      <c r="P340" s="405"/>
      <c r="Q340" s="405"/>
      <c r="R340" s="405"/>
      <c r="S340" s="405"/>
      <c r="T340" s="405"/>
      <c r="U340" s="405"/>
      <c r="V340" s="405"/>
      <c r="W340" s="405"/>
      <c r="X340" s="405"/>
      <c r="Y340" s="405"/>
      <c r="Z340" s="405"/>
    </row>
    <row r="341">
      <c r="A341" s="405"/>
      <c r="B341" s="405"/>
      <c r="C341" s="405"/>
      <c r="D341" s="405"/>
      <c r="E341" s="405"/>
      <c r="F341" s="405"/>
      <c r="G341" s="405"/>
      <c r="H341" s="405"/>
      <c r="I341" s="405"/>
      <c r="J341" s="405"/>
      <c r="K341" s="405"/>
      <c r="L341" s="405"/>
      <c r="M341" s="405"/>
      <c r="N341" s="405"/>
      <c r="O341" s="405"/>
      <c r="P341" s="405"/>
      <c r="Q341" s="405"/>
      <c r="R341" s="405"/>
      <c r="S341" s="405"/>
      <c r="T341" s="405"/>
      <c r="U341" s="405"/>
      <c r="V341" s="405"/>
      <c r="W341" s="405"/>
      <c r="X341" s="405"/>
      <c r="Y341" s="405"/>
      <c r="Z341" s="405"/>
    </row>
    <row r="342">
      <c r="A342" s="405"/>
      <c r="B342" s="405"/>
      <c r="C342" s="405"/>
      <c r="D342" s="405"/>
      <c r="E342" s="405"/>
      <c r="F342" s="405"/>
      <c r="G342" s="405"/>
      <c r="H342" s="405"/>
      <c r="I342" s="405"/>
      <c r="J342" s="405"/>
      <c r="K342" s="405"/>
      <c r="L342" s="405"/>
      <c r="M342" s="405"/>
      <c r="N342" s="405"/>
      <c r="O342" s="405"/>
      <c r="P342" s="405"/>
      <c r="Q342" s="405"/>
      <c r="R342" s="405"/>
      <c r="S342" s="405"/>
      <c r="T342" s="405"/>
      <c r="U342" s="405"/>
      <c r="V342" s="405"/>
      <c r="W342" s="405"/>
      <c r="X342" s="405"/>
      <c r="Y342" s="405"/>
      <c r="Z342" s="405"/>
    </row>
    <row r="343">
      <c r="A343" s="405"/>
      <c r="B343" s="405"/>
      <c r="C343" s="405"/>
      <c r="D343" s="405"/>
      <c r="E343" s="405"/>
      <c r="F343" s="405"/>
      <c r="G343" s="405"/>
      <c r="H343" s="405"/>
      <c r="I343" s="405"/>
      <c r="J343" s="405"/>
      <c r="K343" s="405"/>
      <c r="L343" s="405"/>
      <c r="M343" s="405"/>
      <c r="N343" s="405"/>
      <c r="O343" s="405"/>
      <c r="P343" s="405"/>
      <c r="Q343" s="405"/>
      <c r="R343" s="405"/>
      <c r="S343" s="405"/>
      <c r="T343" s="405"/>
      <c r="U343" s="405"/>
      <c r="V343" s="405"/>
      <c r="W343" s="405"/>
      <c r="X343" s="405"/>
      <c r="Y343" s="405"/>
      <c r="Z343" s="405"/>
    </row>
    <row r="344">
      <c r="A344" s="405"/>
      <c r="B344" s="405"/>
      <c r="C344" s="405"/>
      <c r="D344" s="405"/>
      <c r="E344" s="405"/>
      <c r="F344" s="405"/>
      <c r="G344" s="405"/>
      <c r="H344" s="405"/>
      <c r="I344" s="405"/>
      <c r="J344" s="405"/>
      <c r="K344" s="405"/>
      <c r="L344" s="405"/>
      <c r="M344" s="405"/>
      <c r="N344" s="405"/>
      <c r="O344" s="405"/>
      <c r="P344" s="405"/>
      <c r="Q344" s="405"/>
      <c r="R344" s="405"/>
      <c r="S344" s="405"/>
      <c r="T344" s="405"/>
      <c r="U344" s="405"/>
      <c r="V344" s="405"/>
      <c r="W344" s="405"/>
      <c r="X344" s="405"/>
      <c r="Y344" s="405"/>
      <c r="Z344" s="405"/>
    </row>
    <row r="345">
      <c r="A345" s="405"/>
      <c r="B345" s="405"/>
      <c r="C345" s="405"/>
      <c r="D345" s="405"/>
      <c r="E345" s="405"/>
      <c r="F345" s="405"/>
      <c r="G345" s="405"/>
      <c r="H345" s="405"/>
      <c r="I345" s="405"/>
      <c r="J345" s="405"/>
      <c r="K345" s="405"/>
      <c r="L345" s="405"/>
      <c r="M345" s="405"/>
      <c r="N345" s="405"/>
      <c r="O345" s="405"/>
      <c r="P345" s="405"/>
      <c r="Q345" s="405"/>
      <c r="R345" s="405"/>
      <c r="S345" s="405"/>
      <c r="T345" s="405"/>
      <c r="U345" s="405"/>
      <c r="V345" s="405"/>
      <c r="W345" s="405"/>
      <c r="X345" s="405"/>
      <c r="Y345" s="405"/>
      <c r="Z345" s="405"/>
    </row>
    <row r="346">
      <c r="A346" s="405"/>
      <c r="B346" s="405"/>
      <c r="C346" s="405"/>
      <c r="D346" s="405"/>
      <c r="E346" s="405"/>
      <c r="F346" s="405"/>
      <c r="G346" s="405"/>
      <c r="H346" s="405"/>
      <c r="I346" s="405"/>
      <c r="J346" s="405"/>
      <c r="K346" s="405"/>
      <c r="L346" s="405"/>
      <c r="M346" s="405"/>
      <c r="N346" s="405"/>
      <c r="O346" s="405"/>
      <c r="P346" s="405"/>
      <c r="Q346" s="405"/>
      <c r="R346" s="405"/>
      <c r="S346" s="405"/>
      <c r="T346" s="405"/>
      <c r="U346" s="405"/>
      <c r="V346" s="405"/>
      <c r="W346" s="405"/>
      <c r="X346" s="405"/>
      <c r="Y346" s="405"/>
      <c r="Z346" s="405"/>
    </row>
    <row r="347">
      <c r="A347" s="405"/>
      <c r="B347" s="405"/>
      <c r="C347" s="405"/>
      <c r="D347" s="405"/>
      <c r="E347" s="405"/>
      <c r="F347" s="405"/>
      <c r="G347" s="405"/>
      <c r="H347" s="405"/>
      <c r="I347" s="405"/>
      <c r="J347" s="405"/>
      <c r="K347" s="405"/>
      <c r="L347" s="405"/>
      <c r="M347" s="405"/>
      <c r="N347" s="405"/>
      <c r="O347" s="405"/>
      <c r="P347" s="405"/>
      <c r="Q347" s="405"/>
      <c r="R347" s="405"/>
      <c r="S347" s="405"/>
      <c r="T347" s="405"/>
      <c r="U347" s="405"/>
      <c r="V347" s="405"/>
      <c r="W347" s="405"/>
      <c r="X347" s="405"/>
      <c r="Y347" s="405"/>
      <c r="Z347" s="405"/>
    </row>
    <row r="348">
      <c r="A348" s="405"/>
      <c r="B348" s="405"/>
      <c r="C348" s="405"/>
      <c r="D348" s="405"/>
      <c r="E348" s="405"/>
      <c r="F348" s="405"/>
      <c r="G348" s="405"/>
      <c r="H348" s="405"/>
      <c r="I348" s="405"/>
      <c r="J348" s="405"/>
      <c r="K348" s="405"/>
      <c r="L348" s="405"/>
      <c r="M348" s="405"/>
      <c r="N348" s="405"/>
      <c r="O348" s="405"/>
      <c r="P348" s="405"/>
      <c r="Q348" s="405"/>
      <c r="R348" s="405"/>
      <c r="S348" s="405"/>
      <c r="T348" s="405"/>
      <c r="U348" s="405"/>
      <c r="V348" s="405"/>
      <c r="W348" s="405"/>
      <c r="X348" s="405"/>
      <c r="Y348" s="405"/>
      <c r="Z348" s="405"/>
    </row>
    <row r="349">
      <c r="A349" s="405"/>
      <c r="B349" s="405"/>
      <c r="C349" s="405"/>
      <c r="D349" s="405"/>
      <c r="E349" s="405"/>
      <c r="F349" s="405"/>
      <c r="G349" s="405"/>
      <c r="H349" s="405"/>
      <c r="I349" s="405"/>
      <c r="J349" s="405"/>
      <c r="K349" s="405"/>
      <c r="L349" s="405"/>
      <c r="M349" s="405"/>
      <c r="N349" s="405"/>
      <c r="O349" s="405"/>
      <c r="P349" s="405"/>
      <c r="Q349" s="405"/>
      <c r="R349" s="405"/>
      <c r="S349" s="405"/>
      <c r="T349" s="405"/>
      <c r="U349" s="405"/>
      <c r="V349" s="405"/>
      <c r="W349" s="405"/>
      <c r="X349" s="405"/>
      <c r="Y349" s="405"/>
      <c r="Z349" s="405"/>
    </row>
    <row r="350">
      <c r="A350" s="405"/>
      <c r="B350" s="405"/>
      <c r="C350" s="405"/>
      <c r="D350" s="405"/>
      <c r="E350" s="405"/>
      <c r="F350" s="405"/>
      <c r="G350" s="405"/>
      <c r="H350" s="405"/>
      <c r="I350" s="405"/>
      <c r="J350" s="405"/>
      <c r="K350" s="405"/>
      <c r="L350" s="405"/>
      <c r="M350" s="405"/>
      <c r="N350" s="405"/>
      <c r="O350" s="405"/>
      <c r="P350" s="405"/>
      <c r="Q350" s="405"/>
      <c r="R350" s="405"/>
      <c r="S350" s="405"/>
      <c r="T350" s="405"/>
      <c r="U350" s="405"/>
      <c r="V350" s="405"/>
      <c r="W350" s="405"/>
      <c r="X350" s="405"/>
      <c r="Y350" s="405"/>
      <c r="Z350" s="405"/>
    </row>
    <row r="351">
      <c r="A351" s="405"/>
      <c r="B351" s="405"/>
      <c r="C351" s="405"/>
      <c r="D351" s="405"/>
      <c r="E351" s="405"/>
      <c r="F351" s="405"/>
      <c r="G351" s="405"/>
      <c r="H351" s="405"/>
      <c r="I351" s="405"/>
      <c r="J351" s="405"/>
      <c r="K351" s="405"/>
      <c r="L351" s="405"/>
      <c r="M351" s="405"/>
      <c r="N351" s="405"/>
      <c r="O351" s="405"/>
      <c r="P351" s="405"/>
      <c r="Q351" s="405"/>
      <c r="R351" s="405"/>
      <c r="S351" s="405"/>
      <c r="T351" s="405"/>
      <c r="U351" s="405"/>
      <c r="V351" s="405"/>
      <c r="W351" s="405"/>
      <c r="X351" s="405"/>
      <c r="Y351" s="405"/>
      <c r="Z351" s="405"/>
    </row>
    <row r="352">
      <c r="A352" s="405"/>
      <c r="B352" s="405"/>
      <c r="C352" s="405"/>
      <c r="D352" s="405"/>
      <c r="E352" s="405"/>
      <c r="F352" s="405"/>
      <c r="G352" s="405"/>
      <c r="H352" s="405"/>
      <c r="I352" s="405"/>
      <c r="J352" s="405"/>
      <c r="K352" s="405"/>
      <c r="L352" s="405"/>
      <c r="M352" s="405"/>
      <c r="N352" s="405"/>
      <c r="O352" s="405"/>
      <c r="P352" s="405"/>
      <c r="Q352" s="405"/>
      <c r="R352" s="405"/>
      <c r="S352" s="405"/>
      <c r="T352" s="405"/>
      <c r="U352" s="405"/>
      <c r="V352" s="405"/>
      <c r="W352" s="405"/>
      <c r="X352" s="405"/>
      <c r="Y352" s="405"/>
      <c r="Z352" s="405"/>
    </row>
    <row r="353">
      <c r="A353" s="405"/>
      <c r="B353" s="405"/>
      <c r="C353" s="405"/>
      <c r="D353" s="405"/>
      <c r="E353" s="405"/>
      <c r="F353" s="405"/>
      <c r="G353" s="405"/>
      <c r="H353" s="405"/>
      <c r="I353" s="405"/>
      <c r="J353" s="405"/>
      <c r="K353" s="405"/>
      <c r="L353" s="405"/>
      <c r="M353" s="405"/>
      <c r="N353" s="405"/>
      <c r="O353" s="405"/>
      <c r="P353" s="405"/>
      <c r="Q353" s="405"/>
      <c r="R353" s="405"/>
      <c r="S353" s="405"/>
      <c r="T353" s="405"/>
      <c r="U353" s="405"/>
      <c r="V353" s="405"/>
      <c r="W353" s="405"/>
      <c r="X353" s="405"/>
      <c r="Y353" s="405"/>
      <c r="Z353" s="405"/>
    </row>
    <row r="354">
      <c r="A354" s="405"/>
      <c r="B354" s="405"/>
      <c r="C354" s="405"/>
      <c r="D354" s="405"/>
      <c r="E354" s="405"/>
      <c r="F354" s="405"/>
      <c r="G354" s="405"/>
      <c r="H354" s="405"/>
      <c r="I354" s="405"/>
      <c r="J354" s="405"/>
      <c r="K354" s="405"/>
      <c r="L354" s="405"/>
      <c r="M354" s="405"/>
      <c r="N354" s="405"/>
      <c r="O354" s="405"/>
      <c r="P354" s="405"/>
      <c r="Q354" s="405"/>
      <c r="R354" s="405"/>
      <c r="S354" s="405"/>
      <c r="T354" s="405"/>
      <c r="U354" s="405"/>
      <c r="V354" s="405"/>
      <c r="W354" s="405"/>
      <c r="X354" s="405"/>
      <c r="Y354" s="405"/>
      <c r="Z354" s="405"/>
    </row>
    <row r="355">
      <c r="A355" s="405"/>
      <c r="B355" s="405"/>
      <c r="C355" s="405"/>
      <c r="D355" s="405"/>
      <c r="E355" s="405"/>
      <c r="F355" s="405"/>
      <c r="G355" s="405"/>
      <c r="H355" s="405"/>
      <c r="I355" s="405"/>
      <c r="J355" s="405"/>
      <c r="K355" s="405"/>
      <c r="L355" s="405"/>
      <c r="M355" s="405"/>
      <c r="N355" s="405"/>
      <c r="O355" s="405"/>
      <c r="P355" s="405"/>
      <c r="Q355" s="405"/>
      <c r="R355" s="405"/>
      <c r="S355" s="405"/>
      <c r="T355" s="405"/>
      <c r="U355" s="405"/>
      <c r="V355" s="405"/>
      <c r="W355" s="405"/>
      <c r="X355" s="405"/>
      <c r="Y355" s="405"/>
      <c r="Z355" s="405"/>
    </row>
    <row r="356">
      <c r="A356" s="405"/>
      <c r="B356" s="405"/>
      <c r="C356" s="405"/>
      <c r="D356" s="405"/>
      <c r="E356" s="405"/>
      <c r="F356" s="405"/>
      <c r="G356" s="405"/>
      <c r="H356" s="405"/>
      <c r="I356" s="405"/>
      <c r="J356" s="405"/>
      <c r="K356" s="405"/>
      <c r="L356" s="405"/>
      <c r="M356" s="405"/>
      <c r="N356" s="405"/>
      <c r="O356" s="405"/>
      <c r="P356" s="405"/>
      <c r="Q356" s="405"/>
      <c r="R356" s="405"/>
      <c r="S356" s="405"/>
      <c r="T356" s="405"/>
      <c r="U356" s="405"/>
      <c r="V356" s="405"/>
      <c r="W356" s="405"/>
      <c r="X356" s="405"/>
      <c r="Y356" s="405"/>
      <c r="Z356" s="405"/>
    </row>
    <row r="357">
      <c r="A357" s="405"/>
      <c r="B357" s="405"/>
      <c r="C357" s="405"/>
      <c r="D357" s="405"/>
      <c r="E357" s="405"/>
      <c r="F357" s="405"/>
      <c r="G357" s="405"/>
      <c r="H357" s="405"/>
      <c r="I357" s="405"/>
      <c r="J357" s="405"/>
      <c r="K357" s="405"/>
      <c r="L357" s="405"/>
      <c r="M357" s="405"/>
      <c r="N357" s="405"/>
      <c r="O357" s="405"/>
      <c r="P357" s="405"/>
      <c r="Q357" s="405"/>
      <c r="R357" s="405"/>
      <c r="S357" s="405"/>
      <c r="T357" s="405"/>
      <c r="U357" s="405"/>
      <c r="V357" s="405"/>
      <c r="W357" s="405"/>
      <c r="X357" s="405"/>
      <c r="Y357" s="405"/>
      <c r="Z357" s="405"/>
    </row>
    <row r="358">
      <c r="A358" s="405"/>
      <c r="B358" s="405"/>
      <c r="C358" s="405"/>
      <c r="D358" s="405"/>
      <c r="E358" s="405"/>
      <c r="F358" s="405"/>
      <c r="G358" s="405"/>
      <c r="H358" s="405"/>
      <c r="I358" s="405"/>
      <c r="J358" s="405"/>
      <c r="K358" s="405"/>
      <c r="L358" s="405"/>
      <c r="M358" s="405"/>
      <c r="N358" s="405"/>
      <c r="O358" s="405"/>
      <c r="P358" s="405"/>
      <c r="Q358" s="405"/>
      <c r="R358" s="405"/>
      <c r="S358" s="405"/>
      <c r="T358" s="405"/>
      <c r="U358" s="405"/>
      <c r="V358" s="405"/>
      <c r="W358" s="405"/>
      <c r="X358" s="405"/>
      <c r="Y358" s="405"/>
      <c r="Z358" s="405"/>
    </row>
    <row r="359">
      <c r="A359" s="405"/>
      <c r="B359" s="405"/>
      <c r="C359" s="405"/>
      <c r="D359" s="405"/>
      <c r="E359" s="405"/>
      <c r="F359" s="405"/>
      <c r="G359" s="405"/>
      <c r="H359" s="405"/>
      <c r="I359" s="405"/>
      <c r="J359" s="405"/>
      <c r="K359" s="405"/>
      <c r="L359" s="405"/>
      <c r="M359" s="405"/>
      <c r="N359" s="405"/>
      <c r="O359" s="405"/>
      <c r="P359" s="405"/>
      <c r="Q359" s="405"/>
      <c r="R359" s="405"/>
      <c r="S359" s="405"/>
      <c r="T359" s="405"/>
      <c r="U359" s="405"/>
      <c r="V359" s="405"/>
      <c r="W359" s="405"/>
      <c r="X359" s="405"/>
      <c r="Y359" s="405"/>
      <c r="Z359" s="405"/>
    </row>
    <row r="360">
      <c r="A360" s="405"/>
      <c r="B360" s="405"/>
      <c r="C360" s="405"/>
      <c r="D360" s="405"/>
      <c r="E360" s="405"/>
      <c r="F360" s="405"/>
      <c r="G360" s="405"/>
      <c r="H360" s="405"/>
      <c r="I360" s="405"/>
      <c r="J360" s="405"/>
      <c r="K360" s="405"/>
      <c r="L360" s="405"/>
      <c r="M360" s="405"/>
      <c r="N360" s="405"/>
      <c r="O360" s="405"/>
      <c r="P360" s="405"/>
      <c r="Q360" s="405"/>
      <c r="R360" s="405"/>
      <c r="S360" s="405"/>
      <c r="T360" s="405"/>
      <c r="U360" s="405"/>
      <c r="V360" s="405"/>
      <c r="W360" s="405"/>
      <c r="X360" s="405"/>
      <c r="Y360" s="405"/>
      <c r="Z360" s="405"/>
    </row>
    <row r="361">
      <c r="A361" s="405"/>
      <c r="B361" s="405"/>
      <c r="C361" s="405"/>
      <c r="D361" s="405"/>
      <c r="E361" s="405"/>
      <c r="F361" s="405"/>
      <c r="G361" s="405"/>
      <c r="H361" s="405"/>
      <c r="I361" s="405"/>
      <c r="J361" s="405"/>
      <c r="K361" s="405"/>
      <c r="L361" s="405"/>
      <c r="M361" s="405"/>
      <c r="N361" s="405"/>
      <c r="O361" s="405"/>
      <c r="P361" s="405"/>
      <c r="Q361" s="405"/>
      <c r="R361" s="405"/>
      <c r="S361" s="405"/>
      <c r="T361" s="405"/>
      <c r="U361" s="405"/>
      <c r="V361" s="405"/>
      <c r="W361" s="405"/>
      <c r="X361" s="405"/>
      <c r="Y361" s="405"/>
      <c r="Z361" s="405"/>
    </row>
    <row r="362">
      <c r="A362" s="405"/>
      <c r="B362" s="405"/>
      <c r="C362" s="405"/>
      <c r="D362" s="405"/>
      <c r="E362" s="405"/>
      <c r="F362" s="405"/>
      <c r="G362" s="405"/>
      <c r="H362" s="405"/>
      <c r="I362" s="405"/>
      <c r="J362" s="405"/>
      <c r="K362" s="405"/>
      <c r="L362" s="405"/>
      <c r="M362" s="405"/>
      <c r="N362" s="405"/>
      <c r="O362" s="405"/>
      <c r="P362" s="405"/>
      <c r="Q362" s="405"/>
      <c r="R362" s="405"/>
      <c r="S362" s="405"/>
      <c r="T362" s="405"/>
      <c r="U362" s="405"/>
      <c r="V362" s="405"/>
      <c r="W362" s="405"/>
      <c r="X362" s="405"/>
      <c r="Y362" s="405"/>
      <c r="Z362" s="405"/>
    </row>
    <row r="363">
      <c r="A363" s="405"/>
      <c r="B363" s="405"/>
      <c r="C363" s="405"/>
      <c r="D363" s="405"/>
      <c r="E363" s="405"/>
      <c r="F363" s="405"/>
      <c r="G363" s="405"/>
      <c r="H363" s="405"/>
      <c r="I363" s="405"/>
      <c r="J363" s="405"/>
      <c r="K363" s="405"/>
      <c r="L363" s="405"/>
      <c r="M363" s="405"/>
      <c r="N363" s="405"/>
      <c r="O363" s="405"/>
      <c r="P363" s="405"/>
      <c r="Q363" s="405"/>
      <c r="R363" s="405"/>
      <c r="S363" s="405"/>
      <c r="T363" s="405"/>
      <c r="U363" s="405"/>
      <c r="V363" s="405"/>
      <c r="W363" s="405"/>
      <c r="X363" s="405"/>
      <c r="Y363" s="405"/>
      <c r="Z363" s="405"/>
    </row>
    <row r="364">
      <c r="A364" s="405"/>
      <c r="B364" s="405"/>
      <c r="C364" s="405"/>
      <c r="D364" s="405"/>
      <c r="E364" s="405"/>
      <c r="F364" s="405"/>
      <c r="G364" s="405"/>
      <c r="H364" s="405"/>
      <c r="I364" s="405"/>
      <c r="J364" s="405"/>
      <c r="K364" s="405"/>
      <c r="L364" s="405"/>
      <c r="M364" s="405"/>
      <c r="N364" s="405"/>
      <c r="O364" s="405"/>
      <c r="P364" s="405"/>
      <c r="Q364" s="405"/>
      <c r="R364" s="405"/>
      <c r="S364" s="405"/>
      <c r="T364" s="405"/>
      <c r="U364" s="405"/>
      <c r="V364" s="405"/>
      <c r="W364" s="405"/>
      <c r="X364" s="405"/>
      <c r="Y364" s="405"/>
      <c r="Z364" s="405"/>
    </row>
    <row r="365">
      <c r="A365" s="405"/>
      <c r="B365" s="405"/>
      <c r="C365" s="405"/>
      <c r="D365" s="405"/>
      <c r="E365" s="405"/>
      <c r="F365" s="405"/>
      <c r="G365" s="405"/>
      <c r="H365" s="405"/>
      <c r="I365" s="405"/>
      <c r="J365" s="405"/>
      <c r="K365" s="405"/>
      <c r="L365" s="405"/>
      <c r="M365" s="405"/>
      <c r="N365" s="405"/>
      <c r="O365" s="405"/>
      <c r="P365" s="405"/>
      <c r="Q365" s="405"/>
      <c r="R365" s="405"/>
      <c r="S365" s="405"/>
      <c r="T365" s="405"/>
      <c r="U365" s="405"/>
      <c r="V365" s="405"/>
      <c r="W365" s="405"/>
      <c r="X365" s="405"/>
      <c r="Y365" s="405"/>
      <c r="Z365" s="405"/>
    </row>
    <row r="366">
      <c r="A366" s="405"/>
      <c r="B366" s="405"/>
      <c r="C366" s="405"/>
      <c r="D366" s="405"/>
      <c r="E366" s="405"/>
      <c r="F366" s="405"/>
      <c r="G366" s="405"/>
      <c r="H366" s="405"/>
      <c r="I366" s="405"/>
      <c r="J366" s="405"/>
      <c r="K366" s="405"/>
      <c r="L366" s="405"/>
      <c r="M366" s="405"/>
      <c r="N366" s="405"/>
      <c r="O366" s="405"/>
      <c r="P366" s="405"/>
      <c r="Q366" s="405"/>
      <c r="R366" s="405"/>
      <c r="S366" s="405"/>
      <c r="T366" s="405"/>
      <c r="U366" s="405"/>
      <c r="V366" s="405"/>
      <c r="W366" s="405"/>
      <c r="X366" s="405"/>
      <c r="Y366" s="405"/>
      <c r="Z366" s="405"/>
    </row>
    <row r="367">
      <c r="A367" s="405"/>
      <c r="B367" s="405"/>
      <c r="C367" s="405"/>
      <c r="D367" s="405"/>
      <c r="E367" s="405"/>
      <c r="F367" s="405"/>
      <c r="G367" s="405"/>
      <c r="H367" s="405"/>
      <c r="I367" s="405"/>
      <c r="J367" s="405"/>
      <c r="K367" s="405"/>
      <c r="L367" s="405"/>
      <c r="M367" s="405"/>
      <c r="N367" s="405"/>
      <c r="O367" s="405"/>
      <c r="P367" s="405"/>
      <c r="Q367" s="405"/>
      <c r="R367" s="405"/>
      <c r="S367" s="405"/>
      <c r="T367" s="405"/>
      <c r="U367" s="405"/>
      <c r="V367" s="405"/>
      <c r="W367" s="405"/>
      <c r="X367" s="405"/>
      <c r="Y367" s="405"/>
      <c r="Z367" s="405"/>
    </row>
    <row r="368">
      <c r="A368" s="405"/>
      <c r="B368" s="405"/>
      <c r="C368" s="405"/>
      <c r="D368" s="405"/>
      <c r="E368" s="405"/>
      <c r="F368" s="405"/>
      <c r="G368" s="405"/>
      <c r="H368" s="405"/>
      <c r="I368" s="405"/>
      <c r="J368" s="405"/>
      <c r="K368" s="405"/>
      <c r="L368" s="405"/>
      <c r="M368" s="405"/>
      <c r="N368" s="405"/>
      <c r="O368" s="405"/>
      <c r="P368" s="405"/>
      <c r="Q368" s="405"/>
      <c r="R368" s="405"/>
      <c r="S368" s="405"/>
      <c r="T368" s="405"/>
      <c r="U368" s="405"/>
      <c r="V368" s="405"/>
      <c r="W368" s="405"/>
      <c r="X368" s="405"/>
      <c r="Y368" s="405"/>
      <c r="Z368" s="405"/>
    </row>
    <row r="369">
      <c r="A369" s="405"/>
      <c r="B369" s="405"/>
      <c r="C369" s="405"/>
      <c r="D369" s="405"/>
      <c r="E369" s="405"/>
      <c r="F369" s="405"/>
      <c r="G369" s="405"/>
      <c r="H369" s="405"/>
      <c r="I369" s="405"/>
      <c r="J369" s="405"/>
      <c r="K369" s="405"/>
      <c r="L369" s="405"/>
      <c r="M369" s="405"/>
      <c r="N369" s="405"/>
      <c r="O369" s="405"/>
      <c r="P369" s="405"/>
      <c r="Q369" s="405"/>
      <c r="R369" s="405"/>
      <c r="S369" s="405"/>
      <c r="T369" s="405"/>
      <c r="U369" s="405"/>
      <c r="V369" s="405"/>
      <c r="W369" s="405"/>
      <c r="X369" s="405"/>
      <c r="Y369" s="405"/>
      <c r="Z369" s="405"/>
    </row>
    <row r="370">
      <c r="A370" s="405"/>
      <c r="B370" s="405"/>
      <c r="C370" s="405"/>
      <c r="D370" s="405"/>
      <c r="E370" s="405"/>
      <c r="F370" s="405"/>
      <c r="G370" s="405"/>
      <c r="H370" s="405"/>
      <c r="I370" s="405"/>
      <c r="J370" s="405"/>
      <c r="K370" s="405"/>
      <c r="L370" s="405"/>
      <c r="M370" s="405"/>
      <c r="N370" s="405"/>
      <c r="O370" s="405"/>
      <c r="P370" s="405"/>
      <c r="Q370" s="405"/>
      <c r="R370" s="405"/>
      <c r="S370" s="405"/>
      <c r="T370" s="405"/>
      <c r="U370" s="405"/>
      <c r="V370" s="405"/>
      <c r="W370" s="405"/>
      <c r="X370" s="405"/>
      <c r="Y370" s="405"/>
      <c r="Z370" s="405"/>
    </row>
    <row r="371">
      <c r="A371" s="405"/>
      <c r="B371" s="405"/>
      <c r="C371" s="405"/>
      <c r="D371" s="405"/>
      <c r="E371" s="405"/>
      <c r="F371" s="405"/>
      <c r="G371" s="405"/>
      <c r="H371" s="405"/>
      <c r="I371" s="405"/>
      <c r="J371" s="405"/>
      <c r="K371" s="405"/>
      <c r="L371" s="405"/>
      <c r="M371" s="405"/>
      <c r="N371" s="405"/>
      <c r="O371" s="405"/>
      <c r="P371" s="405"/>
      <c r="Q371" s="405"/>
      <c r="R371" s="405"/>
      <c r="S371" s="405"/>
      <c r="T371" s="405"/>
      <c r="U371" s="405"/>
      <c r="V371" s="405"/>
      <c r="W371" s="405"/>
      <c r="X371" s="405"/>
      <c r="Y371" s="405"/>
      <c r="Z371" s="405"/>
    </row>
    <row r="372">
      <c r="A372" s="405"/>
      <c r="B372" s="405"/>
      <c r="C372" s="405"/>
      <c r="D372" s="405"/>
      <c r="E372" s="405"/>
      <c r="F372" s="405"/>
      <c r="G372" s="405"/>
      <c r="H372" s="405"/>
      <c r="I372" s="405"/>
      <c r="J372" s="405"/>
      <c r="K372" s="405"/>
      <c r="L372" s="405"/>
      <c r="M372" s="405"/>
      <c r="N372" s="405"/>
      <c r="O372" s="405"/>
      <c r="P372" s="405"/>
      <c r="Q372" s="405"/>
      <c r="R372" s="405"/>
      <c r="S372" s="405"/>
      <c r="T372" s="405"/>
      <c r="U372" s="405"/>
      <c r="V372" s="405"/>
      <c r="W372" s="405"/>
      <c r="X372" s="405"/>
      <c r="Y372" s="405"/>
      <c r="Z372" s="405"/>
    </row>
    <row r="373">
      <c r="A373" s="405"/>
      <c r="B373" s="405"/>
      <c r="C373" s="405"/>
      <c r="D373" s="405"/>
      <c r="E373" s="405"/>
      <c r="F373" s="405"/>
      <c r="G373" s="405"/>
      <c r="H373" s="405"/>
      <c r="I373" s="405"/>
      <c r="J373" s="405"/>
      <c r="K373" s="405"/>
      <c r="L373" s="405"/>
      <c r="M373" s="405"/>
      <c r="N373" s="405"/>
      <c r="O373" s="405"/>
      <c r="P373" s="405"/>
      <c r="Q373" s="405"/>
      <c r="R373" s="405"/>
      <c r="S373" s="405"/>
      <c r="T373" s="405"/>
      <c r="U373" s="405"/>
      <c r="V373" s="405"/>
      <c r="W373" s="405"/>
      <c r="X373" s="405"/>
      <c r="Y373" s="405"/>
      <c r="Z373" s="405"/>
    </row>
    <row r="374">
      <c r="A374" s="405"/>
      <c r="B374" s="405"/>
      <c r="C374" s="405"/>
      <c r="D374" s="405"/>
      <c r="E374" s="405"/>
      <c r="F374" s="405"/>
      <c r="G374" s="405"/>
      <c r="H374" s="405"/>
      <c r="I374" s="405"/>
      <c r="J374" s="405"/>
      <c r="K374" s="405"/>
      <c r="L374" s="405"/>
      <c r="M374" s="405"/>
      <c r="N374" s="405"/>
      <c r="O374" s="405"/>
      <c r="P374" s="405"/>
      <c r="Q374" s="405"/>
      <c r="R374" s="405"/>
      <c r="S374" s="405"/>
      <c r="T374" s="405"/>
      <c r="U374" s="405"/>
      <c r="V374" s="405"/>
      <c r="W374" s="405"/>
      <c r="X374" s="405"/>
      <c r="Y374" s="405"/>
      <c r="Z374" s="405"/>
    </row>
    <row r="375">
      <c r="A375" s="405"/>
      <c r="B375" s="405"/>
      <c r="C375" s="405"/>
      <c r="D375" s="405"/>
      <c r="E375" s="405"/>
      <c r="F375" s="405"/>
      <c r="G375" s="405"/>
      <c r="H375" s="405"/>
      <c r="I375" s="405"/>
      <c r="J375" s="405"/>
      <c r="K375" s="405"/>
      <c r="L375" s="405"/>
      <c r="M375" s="405"/>
      <c r="N375" s="405"/>
      <c r="O375" s="405"/>
      <c r="P375" s="405"/>
      <c r="Q375" s="405"/>
      <c r="R375" s="405"/>
      <c r="S375" s="405"/>
      <c r="T375" s="405"/>
      <c r="U375" s="405"/>
      <c r="V375" s="405"/>
      <c r="W375" s="405"/>
      <c r="X375" s="405"/>
      <c r="Y375" s="405"/>
      <c r="Z375" s="405"/>
    </row>
    <row r="376">
      <c r="A376" s="405"/>
      <c r="B376" s="405"/>
      <c r="C376" s="405"/>
      <c r="D376" s="405"/>
      <c r="E376" s="405"/>
      <c r="F376" s="405"/>
      <c r="G376" s="405"/>
      <c r="H376" s="405"/>
      <c r="I376" s="405"/>
      <c r="J376" s="405"/>
      <c r="K376" s="405"/>
      <c r="L376" s="405"/>
      <c r="M376" s="405"/>
      <c r="N376" s="405"/>
      <c r="O376" s="405"/>
      <c r="P376" s="405"/>
      <c r="Q376" s="405"/>
      <c r="R376" s="405"/>
      <c r="S376" s="405"/>
      <c r="T376" s="405"/>
      <c r="U376" s="405"/>
      <c r="V376" s="405"/>
      <c r="W376" s="405"/>
      <c r="X376" s="405"/>
      <c r="Y376" s="405"/>
      <c r="Z376" s="405"/>
    </row>
    <row r="377">
      <c r="A377" s="405"/>
      <c r="B377" s="405"/>
      <c r="C377" s="405"/>
      <c r="D377" s="405"/>
      <c r="E377" s="405"/>
      <c r="F377" s="405"/>
      <c r="G377" s="405"/>
      <c r="H377" s="405"/>
      <c r="I377" s="405"/>
      <c r="J377" s="405"/>
      <c r="K377" s="405"/>
      <c r="L377" s="405"/>
      <c r="M377" s="405"/>
      <c r="N377" s="405"/>
      <c r="O377" s="405"/>
      <c r="P377" s="405"/>
      <c r="Q377" s="405"/>
      <c r="R377" s="405"/>
      <c r="S377" s="405"/>
      <c r="T377" s="405"/>
      <c r="U377" s="405"/>
      <c r="V377" s="405"/>
      <c r="W377" s="405"/>
      <c r="X377" s="405"/>
      <c r="Y377" s="405"/>
      <c r="Z377" s="405"/>
    </row>
    <row r="378">
      <c r="A378" s="405"/>
      <c r="B378" s="405"/>
      <c r="C378" s="405"/>
      <c r="D378" s="405"/>
      <c r="E378" s="405"/>
      <c r="F378" s="405"/>
      <c r="G378" s="405"/>
      <c r="H378" s="405"/>
      <c r="I378" s="405"/>
      <c r="J378" s="405"/>
      <c r="K378" s="405"/>
      <c r="L378" s="405"/>
      <c r="M378" s="405"/>
      <c r="N378" s="405"/>
      <c r="O378" s="405"/>
      <c r="P378" s="405"/>
      <c r="Q378" s="405"/>
      <c r="R378" s="405"/>
      <c r="S378" s="405"/>
      <c r="T378" s="405"/>
      <c r="U378" s="405"/>
      <c r="V378" s="405"/>
      <c r="W378" s="405"/>
      <c r="X378" s="405"/>
      <c r="Y378" s="405"/>
      <c r="Z378" s="405"/>
    </row>
    <row r="379">
      <c r="A379" s="405"/>
      <c r="B379" s="405"/>
      <c r="C379" s="405"/>
      <c r="D379" s="405"/>
      <c r="E379" s="405"/>
      <c r="F379" s="405"/>
      <c r="G379" s="405"/>
      <c r="H379" s="405"/>
      <c r="I379" s="405"/>
      <c r="J379" s="405"/>
      <c r="K379" s="405"/>
      <c r="L379" s="405"/>
      <c r="M379" s="405"/>
      <c r="N379" s="405"/>
      <c r="O379" s="405"/>
      <c r="P379" s="405"/>
      <c r="Q379" s="405"/>
      <c r="R379" s="405"/>
      <c r="S379" s="405"/>
      <c r="T379" s="405"/>
      <c r="U379" s="405"/>
      <c r="V379" s="405"/>
      <c r="W379" s="405"/>
      <c r="X379" s="405"/>
      <c r="Y379" s="405"/>
      <c r="Z379" s="405"/>
    </row>
    <row r="380">
      <c r="A380" s="405"/>
      <c r="B380" s="405"/>
      <c r="C380" s="405"/>
      <c r="D380" s="405"/>
      <c r="E380" s="405"/>
      <c r="F380" s="405"/>
      <c r="G380" s="405"/>
      <c r="H380" s="405"/>
      <c r="I380" s="405"/>
      <c r="J380" s="405"/>
      <c r="K380" s="405"/>
      <c r="L380" s="405"/>
      <c r="M380" s="405"/>
      <c r="N380" s="405"/>
      <c r="O380" s="405"/>
      <c r="P380" s="405"/>
      <c r="Q380" s="405"/>
      <c r="R380" s="405"/>
      <c r="S380" s="405"/>
      <c r="T380" s="405"/>
      <c r="U380" s="405"/>
      <c r="V380" s="405"/>
      <c r="W380" s="405"/>
      <c r="X380" s="405"/>
      <c r="Y380" s="405"/>
      <c r="Z380" s="405"/>
    </row>
    <row r="381">
      <c r="A381" s="405"/>
      <c r="B381" s="405"/>
      <c r="C381" s="405"/>
      <c r="D381" s="405"/>
      <c r="E381" s="405"/>
      <c r="F381" s="405"/>
      <c r="G381" s="405"/>
      <c r="H381" s="405"/>
      <c r="I381" s="405"/>
      <c r="J381" s="405"/>
      <c r="K381" s="405"/>
      <c r="L381" s="405"/>
      <c r="M381" s="405"/>
      <c r="N381" s="405"/>
      <c r="O381" s="405"/>
      <c r="P381" s="405"/>
      <c r="Q381" s="405"/>
      <c r="R381" s="405"/>
      <c r="S381" s="405"/>
      <c r="T381" s="405"/>
      <c r="U381" s="405"/>
      <c r="V381" s="405"/>
      <c r="W381" s="405"/>
      <c r="X381" s="405"/>
      <c r="Y381" s="405"/>
      <c r="Z381" s="405"/>
    </row>
    <row r="382">
      <c r="A382" s="405"/>
      <c r="B382" s="405"/>
      <c r="C382" s="405"/>
      <c r="D382" s="405"/>
      <c r="E382" s="405"/>
      <c r="F382" s="405"/>
      <c r="G382" s="405"/>
      <c r="H382" s="405"/>
      <c r="I382" s="405"/>
      <c r="J382" s="405"/>
      <c r="K382" s="405"/>
      <c r="L382" s="405"/>
      <c r="M382" s="405"/>
      <c r="N382" s="405"/>
      <c r="O382" s="405"/>
      <c r="P382" s="405"/>
      <c r="Q382" s="405"/>
      <c r="R382" s="405"/>
      <c r="S382" s="405"/>
      <c r="T382" s="405"/>
      <c r="U382" s="405"/>
      <c r="V382" s="405"/>
      <c r="W382" s="405"/>
      <c r="X382" s="405"/>
      <c r="Y382" s="405"/>
      <c r="Z382" s="405"/>
    </row>
    <row r="383">
      <c r="A383" s="405"/>
      <c r="B383" s="405"/>
      <c r="C383" s="405"/>
      <c r="D383" s="405"/>
      <c r="E383" s="405"/>
      <c r="F383" s="405"/>
      <c r="G383" s="405"/>
      <c r="H383" s="405"/>
      <c r="I383" s="405"/>
      <c r="J383" s="405"/>
      <c r="K383" s="405"/>
      <c r="L383" s="405"/>
      <c r="M383" s="405"/>
      <c r="N383" s="405"/>
      <c r="O383" s="405"/>
      <c r="P383" s="405"/>
      <c r="Q383" s="405"/>
      <c r="R383" s="405"/>
      <c r="S383" s="405"/>
      <c r="T383" s="405"/>
      <c r="U383" s="405"/>
      <c r="V383" s="405"/>
      <c r="W383" s="405"/>
      <c r="X383" s="405"/>
      <c r="Y383" s="405"/>
      <c r="Z383" s="405"/>
    </row>
    <row r="384">
      <c r="A384" s="405"/>
      <c r="B384" s="405"/>
      <c r="C384" s="405"/>
      <c r="D384" s="405"/>
      <c r="E384" s="405"/>
      <c r="F384" s="405"/>
      <c r="G384" s="405"/>
      <c r="H384" s="405"/>
      <c r="I384" s="405"/>
      <c r="J384" s="405"/>
      <c r="K384" s="405"/>
      <c r="L384" s="405"/>
      <c r="M384" s="405"/>
      <c r="N384" s="405"/>
      <c r="O384" s="405"/>
      <c r="P384" s="405"/>
      <c r="Q384" s="405"/>
      <c r="R384" s="405"/>
      <c r="S384" s="405"/>
      <c r="T384" s="405"/>
      <c r="U384" s="405"/>
      <c r="V384" s="405"/>
      <c r="W384" s="405"/>
      <c r="X384" s="405"/>
      <c r="Y384" s="405"/>
      <c r="Z384" s="405"/>
    </row>
    <row r="385">
      <c r="A385" s="405"/>
      <c r="B385" s="405"/>
      <c r="C385" s="405"/>
      <c r="D385" s="405"/>
      <c r="E385" s="405"/>
      <c r="F385" s="405"/>
      <c r="G385" s="405"/>
      <c r="H385" s="405"/>
      <c r="I385" s="405"/>
      <c r="J385" s="405"/>
      <c r="K385" s="405"/>
      <c r="L385" s="405"/>
      <c r="M385" s="405"/>
      <c r="N385" s="405"/>
      <c r="O385" s="405"/>
      <c r="P385" s="405"/>
      <c r="Q385" s="405"/>
      <c r="R385" s="405"/>
      <c r="S385" s="405"/>
      <c r="T385" s="405"/>
      <c r="U385" s="405"/>
      <c r="V385" s="405"/>
      <c r="W385" s="405"/>
      <c r="X385" s="405"/>
      <c r="Y385" s="405"/>
      <c r="Z385" s="405"/>
    </row>
    <row r="386">
      <c r="A386" s="405"/>
      <c r="B386" s="405"/>
      <c r="C386" s="405"/>
      <c r="D386" s="405"/>
      <c r="E386" s="405"/>
      <c r="F386" s="405"/>
      <c r="G386" s="405"/>
      <c r="H386" s="405"/>
      <c r="I386" s="405"/>
      <c r="J386" s="405"/>
      <c r="K386" s="405"/>
      <c r="L386" s="405"/>
      <c r="M386" s="405"/>
      <c r="N386" s="405"/>
      <c r="O386" s="405"/>
      <c r="P386" s="405"/>
      <c r="Q386" s="405"/>
      <c r="R386" s="405"/>
      <c r="S386" s="405"/>
      <c r="T386" s="405"/>
      <c r="U386" s="405"/>
      <c r="V386" s="405"/>
      <c r="W386" s="405"/>
      <c r="X386" s="405"/>
      <c r="Y386" s="405"/>
      <c r="Z386" s="405"/>
    </row>
    <row r="387">
      <c r="A387" s="405"/>
      <c r="B387" s="405"/>
      <c r="C387" s="405"/>
      <c r="D387" s="405"/>
      <c r="E387" s="405"/>
      <c r="F387" s="405"/>
      <c r="G387" s="405"/>
      <c r="H387" s="405"/>
      <c r="I387" s="405"/>
      <c r="J387" s="405"/>
      <c r="K387" s="405"/>
      <c r="L387" s="405"/>
      <c r="M387" s="405"/>
      <c r="N387" s="405"/>
      <c r="O387" s="405"/>
      <c r="P387" s="405"/>
      <c r="Q387" s="405"/>
      <c r="R387" s="405"/>
      <c r="S387" s="405"/>
      <c r="T387" s="405"/>
      <c r="U387" s="405"/>
      <c r="V387" s="405"/>
      <c r="W387" s="405"/>
      <c r="X387" s="405"/>
      <c r="Y387" s="405"/>
      <c r="Z387" s="405"/>
    </row>
    <row r="388">
      <c r="A388" s="405"/>
      <c r="B388" s="405"/>
      <c r="C388" s="405"/>
      <c r="D388" s="405"/>
      <c r="E388" s="405"/>
      <c r="F388" s="405"/>
      <c r="G388" s="405"/>
      <c r="H388" s="405"/>
      <c r="I388" s="405"/>
      <c r="J388" s="405"/>
      <c r="K388" s="405"/>
      <c r="L388" s="405"/>
      <c r="M388" s="405"/>
      <c r="N388" s="405"/>
      <c r="O388" s="405"/>
      <c r="P388" s="405"/>
      <c r="Q388" s="405"/>
      <c r="R388" s="405"/>
      <c r="S388" s="405"/>
      <c r="T388" s="405"/>
      <c r="U388" s="405"/>
      <c r="V388" s="405"/>
      <c r="W388" s="405"/>
      <c r="X388" s="405"/>
      <c r="Y388" s="405"/>
      <c r="Z388" s="405"/>
    </row>
    <row r="389">
      <c r="A389" s="405"/>
      <c r="B389" s="405"/>
      <c r="C389" s="405"/>
      <c r="D389" s="405"/>
      <c r="E389" s="405"/>
      <c r="F389" s="405"/>
      <c r="G389" s="405"/>
      <c r="H389" s="405"/>
      <c r="I389" s="405"/>
      <c r="J389" s="405"/>
      <c r="K389" s="405"/>
      <c r="L389" s="405"/>
      <c r="M389" s="405"/>
      <c r="N389" s="405"/>
      <c r="O389" s="405"/>
      <c r="P389" s="405"/>
      <c r="Q389" s="405"/>
      <c r="R389" s="405"/>
      <c r="S389" s="405"/>
      <c r="T389" s="405"/>
      <c r="U389" s="405"/>
      <c r="V389" s="405"/>
      <c r="W389" s="405"/>
      <c r="X389" s="405"/>
      <c r="Y389" s="405"/>
      <c r="Z389" s="405"/>
    </row>
    <row r="390">
      <c r="A390" s="405"/>
      <c r="B390" s="405"/>
      <c r="C390" s="405"/>
      <c r="D390" s="405"/>
      <c r="E390" s="405"/>
      <c r="F390" s="405"/>
      <c r="G390" s="405"/>
      <c r="H390" s="405"/>
      <c r="I390" s="405"/>
      <c r="J390" s="405"/>
      <c r="K390" s="405"/>
      <c r="L390" s="405"/>
      <c r="M390" s="405"/>
      <c r="N390" s="405"/>
      <c r="O390" s="405"/>
      <c r="P390" s="405"/>
      <c r="Q390" s="405"/>
      <c r="R390" s="405"/>
      <c r="S390" s="405"/>
      <c r="T390" s="405"/>
      <c r="U390" s="405"/>
      <c r="V390" s="405"/>
      <c r="W390" s="405"/>
      <c r="X390" s="405"/>
      <c r="Y390" s="405"/>
      <c r="Z390" s="405"/>
    </row>
    <row r="391">
      <c r="A391" s="405"/>
      <c r="B391" s="405"/>
      <c r="C391" s="405"/>
      <c r="D391" s="405"/>
      <c r="E391" s="405"/>
      <c r="F391" s="405"/>
      <c r="G391" s="405"/>
      <c r="H391" s="405"/>
      <c r="I391" s="405"/>
      <c r="J391" s="405"/>
      <c r="K391" s="405"/>
      <c r="L391" s="405"/>
      <c r="M391" s="405"/>
      <c r="N391" s="405"/>
      <c r="O391" s="405"/>
      <c r="P391" s="405"/>
      <c r="Q391" s="405"/>
      <c r="R391" s="405"/>
      <c r="S391" s="405"/>
      <c r="T391" s="405"/>
      <c r="U391" s="405"/>
      <c r="V391" s="405"/>
      <c r="W391" s="405"/>
      <c r="X391" s="405"/>
      <c r="Y391" s="405"/>
      <c r="Z391" s="405"/>
    </row>
    <row r="392">
      <c r="A392" s="405"/>
      <c r="B392" s="405"/>
      <c r="C392" s="405"/>
      <c r="D392" s="405"/>
      <c r="E392" s="405"/>
      <c r="F392" s="405"/>
      <c r="G392" s="405"/>
      <c r="H392" s="405"/>
      <c r="I392" s="405"/>
      <c r="J392" s="405"/>
      <c r="K392" s="405"/>
      <c r="L392" s="405"/>
      <c r="M392" s="405"/>
      <c r="N392" s="405"/>
      <c r="O392" s="405"/>
      <c r="P392" s="405"/>
      <c r="Q392" s="405"/>
      <c r="R392" s="405"/>
      <c r="S392" s="405"/>
      <c r="T392" s="405"/>
      <c r="U392" s="405"/>
      <c r="V392" s="405"/>
      <c r="W392" s="405"/>
      <c r="X392" s="405"/>
      <c r="Y392" s="405"/>
      <c r="Z392" s="405"/>
    </row>
    <row r="393">
      <c r="A393" s="405"/>
      <c r="B393" s="405"/>
      <c r="C393" s="405"/>
      <c r="D393" s="405"/>
      <c r="E393" s="405"/>
      <c r="F393" s="405"/>
      <c r="G393" s="405"/>
      <c r="H393" s="405"/>
      <c r="I393" s="405"/>
      <c r="J393" s="405"/>
      <c r="K393" s="405"/>
      <c r="L393" s="405"/>
      <c r="M393" s="405"/>
      <c r="N393" s="405"/>
      <c r="O393" s="405"/>
      <c r="P393" s="405"/>
      <c r="Q393" s="405"/>
      <c r="R393" s="405"/>
      <c r="S393" s="405"/>
      <c r="T393" s="405"/>
      <c r="U393" s="405"/>
      <c r="V393" s="405"/>
      <c r="W393" s="405"/>
      <c r="X393" s="405"/>
      <c r="Y393" s="405"/>
      <c r="Z393" s="405"/>
    </row>
    <row r="394">
      <c r="A394" s="405"/>
      <c r="B394" s="405"/>
      <c r="C394" s="405"/>
      <c r="D394" s="405"/>
      <c r="E394" s="405"/>
      <c r="F394" s="405"/>
      <c r="G394" s="405"/>
      <c r="H394" s="405"/>
      <c r="I394" s="405"/>
      <c r="J394" s="405"/>
      <c r="K394" s="405"/>
      <c r="L394" s="405"/>
      <c r="M394" s="405"/>
      <c r="N394" s="405"/>
      <c r="O394" s="405"/>
      <c r="P394" s="405"/>
      <c r="Q394" s="405"/>
      <c r="R394" s="405"/>
      <c r="S394" s="405"/>
      <c r="T394" s="405"/>
      <c r="U394" s="405"/>
      <c r="V394" s="405"/>
      <c r="W394" s="405"/>
      <c r="X394" s="405"/>
      <c r="Y394" s="405"/>
      <c r="Z394" s="405"/>
    </row>
    <row r="395">
      <c r="A395" s="405"/>
      <c r="B395" s="405"/>
      <c r="C395" s="405"/>
      <c r="D395" s="405"/>
      <c r="E395" s="405"/>
      <c r="F395" s="405"/>
      <c r="G395" s="405"/>
      <c r="H395" s="405"/>
      <c r="I395" s="405"/>
      <c r="J395" s="405"/>
      <c r="K395" s="405"/>
      <c r="L395" s="405"/>
      <c r="M395" s="405"/>
      <c r="N395" s="405"/>
      <c r="O395" s="405"/>
      <c r="P395" s="405"/>
      <c r="Q395" s="405"/>
      <c r="R395" s="405"/>
      <c r="S395" s="405"/>
      <c r="T395" s="405"/>
      <c r="U395" s="405"/>
      <c r="V395" s="405"/>
      <c r="W395" s="405"/>
      <c r="X395" s="405"/>
      <c r="Y395" s="405"/>
      <c r="Z395" s="405"/>
    </row>
    <row r="396">
      <c r="A396" s="405"/>
      <c r="B396" s="405"/>
      <c r="C396" s="405"/>
      <c r="D396" s="405"/>
      <c r="E396" s="405"/>
      <c r="F396" s="405"/>
      <c r="G396" s="405"/>
      <c r="H396" s="405"/>
      <c r="I396" s="405"/>
      <c r="J396" s="405"/>
      <c r="K396" s="405"/>
      <c r="L396" s="405"/>
      <c r="M396" s="405"/>
      <c r="N396" s="405"/>
      <c r="O396" s="405"/>
      <c r="P396" s="405"/>
      <c r="Q396" s="405"/>
      <c r="R396" s="405"/>
      <c r="S396" s="405"/>
      <c r="T396" s="405"/>
      <c r="U396" s="405"/>
      <c r="V396" s="405"/>
      <c r="W396" s="405"/>
      <c r="X396" s="405"/>
      <c r="Y396" s="405"/>
      <c r="Z396" s="405"/>
    </row>
    <row r="397">
      <c r="A397" s="405"/>
      <c r="B397" s="405"/>
      <c r="C397" s="405"/>
      <c r="D397" s="405"/>
      <c r="E397" s="405"/>
      <c r="F397" s="405"/>
      <c r="G397" s="405"/>
      <c r="H397" s="405"/>
      <c r="I397" s="405"/>
      <c r="J397" s="405"/>
      <c r="K397" s="405"/>
      <c r="L397" s="405"/>
      <c r="M397" s="405"/>
      <c r="N397" s="405"/>
      <c r="O397" s="405"/>
      <c r="P397" s="405"/>
      <c r="Q397" s="405"/>
      <c r="R397" s="405"/>
      <c r="S397" s="405"/>
      <c r="T397" s="405"/>
      <c r="U397" s="405"/>
      <c r="V397" s="405"/>
      <c r="W397" s="405"/>
      <c r="X397" s="405"/>
      <c r="Y397" s="405"/>
      <c r="Z397" s="405"/>
    </row>
    <row r="398">
      <c r="A398" s="405"/>
      <c r="B398" s="405"/>
      <c r="C398" s="405"/>
      <c r="D398" s="405"/>
      <c r="E398" s="405"/>
      <c r="F398" s="405"/>
      <c r="G398" s="405"/>
      <c r="H398" s="405"/>
      <c r="I398" s="405"/>
      <c r="J398" s="405"/>
      <c r="K398" s="405"/>
      <c r="L398" s="405"/>
      <c r="M398" s="405"/>
      <c r="N398" s="405"/>
      <c r="O398" s="405"/>
      <c r="P398" s="405"/>
      <c r="Q398" s="405"/>
      <c r="R398" s="405"/>
      <c r="S398" s="405"/>
      <c r="T398" s="405"/>
      <c r="U398" s="405"/>
      <c r="V398" s="405"/>
      <c r="W398" s="405"/>
      <c r="X398" s="405"/>
      <c r="Y398" s="405"/>
      <c r="Z398" s="405"/>
    </row>
    <row r="399">
      <c r="A399" s="405"/>
      <c r="B399" s="405"/>
      <c r="C399" s="405"/>
      <c r="D399" s="405"/>
      <c r="E399" s="405"/>
      <c r="F399" s="405"/>
      <c r="G399" s="405"/>
      <c r="H399" s="405"/>
      <c r="I399" s="405"/>
      <c r="J399" s="405"/>
      <c r="K399" s="405"/>
      <c r="L399" s="405"/>
      <c r="M399" s="405"/>
      <c r="N399" s="405"/>
      <c r="O399" s="405"/>
      <c r="P399" s="405"/>
      <c r="Q399" s="405"/>
      <c r="R399" s="405"/>
      <c r="S399" s="405"/>
      <c r="T399" s="405"/>
      <c r="U399" s="405"/>
      <c r="V399" s="405"/>
      <c r="W399" s="405"/>
      <c r="X399" s="405"/>
      <c r="Y399" s="405"/>
      <c r="Z399" s="405"/>
    </row>
    <row r="400">
      <c r="A400" s="405"/>
      <c r="B400" s="405"/>
      <c r="C400" s="405"/>
      <c r="D400" s="405"/>
      <c r="E400" s="405"/>
      <c r="F400" s="405"/>
      <c r="G400" s="405"/>
      <c r="H400" s="405"/>
      <c r="I400" s="405"/>
      <c r="J400" s="405"/>
      <c r="K400" s="405"/>
      <c r="L400" s="405"/>
      <c r="M400" s="405"/>
      <c r="N400" s="405"/>
      <c r="O400" s="405"/>
      <c r="P400" s="405"/>
      <c r="Q400" s="405"/>
      <c r="R400" s="405"/>
      <c r="S400" s="405"/>
      <c r="T400" s="405"/>
      <c r="U400" s="405"/>
      <c r="V400" s="405"/>
      <c r="W400" s="405"/>
      <c r="X400" s="405"/>
      <c r="Y400" s="405"/>
      <c r="Z400" s="405"/>
    </row>
    <row r="401">
      <c r="A401" s="405"/>
      <c r="B401" s="405"/>
      <c r="C401" s="405"/>
      <c r="D401" s="405"/>
      <c r="E401" s="405"/>
      <c r="F401" s="405"/>
      <c r="G401" s="405"/>
      <c r="H401" s="405"/>
      <c r="I401" s="405"/>
      <c r="J401" s="405"/>
      <c r="K401" s="405"/>
      <c r="L401" s="405"/>
      <c r="M401" s="405"/>
      <c r="N401" s="405"/>
      <c r="O401" s="405"/>
      <c r="P401" s="405"/>
      <c r="Q401" s="405"/>
      <c r="R401" s="405"/>
      <c r="S401" s="405"/>
      <c r="T401" s="405"/>
      <c r="U401" s="405"/>
      <c r="V401" s="405"/>
      <c r="W401" s="405"/>
      <c r="X401" s="405"/>
      <c r="Y401" s="405"/>
      <c r="Z401" s="405"/>
    </row>
    <row r="402">
      <c r="A402" s="405"/>
      <c r="B402" s="405"/>
      <c r="C402" s="405"/>
      <c r="D402" s="405"/>
      <c r="E402" s="405"/>
      <c r="F402" s="405"/>
      <c r="G402" s="405"/>
      <c r="H402" s="405"/>
      <c r="I402" s="405"/>
      <c r="J402" s="405"/>
      <c r="K402" s="405"/>
      <c r="L402" s="405"/>
      <c r="M402" s="405"/>
      <c r="N402" s="405"/>
      <c r="O402" s="405"/>
      <c r="P402" s="405"/>
      <c r="Q402" s="405"/>
      <c r="R402" s="405"/>
      <c r="S402" s="405"/>
      <c r="T402" s="405"/>
      <c r="U402" s="405"/>
      <c r="V402" s="405"/>
      <c r="W402" s="405"/>
      <c r="X402" s="405"/>
      <c r="Y402" s="405"/>
      <c r="Z402" s="405"/>
    </row>
    <row r="403">
      <c r="A403" s="405"/>
      <c r="B403" s="405"/>
      <c r="C403" s="405"/>
      <c r="D403" s="405"/>
      <c r="E403" s="405"/>
      <c r="F403" s="405"/>
      <c r="G403" s="405"/>
      <c r="H403" s="405"/>
      <c r="I403" s="405"/>
      <c r="J403" s="405"/>
      <c r="K403" s="405"/>
      <c r="L403" s="405"/>
      <c r="M403" s="405"/>
      <c r="N403" s="405"/>
      <c r="O403" s="405"/>
      <c r="P403" s="405"/>
      <c r="Q403" s="405"/>
      <c r="R403" s="405"/>
      <c r="S403" s="405"/>
      <c r="T403" s="405"/>
      <c r="U403" s="405"/>
      <c r="V403" s="405"/>
      <c r="W403" s="405"/>
      <c r="X403" s="405"/>
      <c r="Y403" s="405"/>
      <c r="Z403" s="405"/>
    </row>
    <row r="404">
      <c r="A404" s="405"/>
      <c r="B404" s="405"/>
      <c r="C404" s="405"/>
      <c r="D404" s="405"/>
      <c r="E404" s="405"/>
      <c r="F404" s="405"/>
      <c r="G404" s="405"/>
      <c r="H404" s="405"/>
      <c r="I404" s="405"/>
      <c r="J404" s="405"/>
      <c r="K404" s="405"/>
      <c r="L404" s="405"/>
      <c r="M404" s="405"/>
      <c r="N404" s="405"/>
      <c r="O404" s="405"/>
      <c r="P404" s="405"/>
      <c r="Q404" s="405"/>
      <c r="R404" s="405"/>
      <c r="S404" s="405"/>
      <c r="T404" s="405"/>
      <c r="U404" s="405"/>
      <c r="V404" s="405"/>
      <c r="W404" s="405"/>
      <c r="X404" s="405"/>
      <c r="Y404" s="405"/>
      <c r="Z404" s="405"/>
    </row>
    <row r="405">
      <c r="A405" s="405"/>
      <c r="B405" s="405"/>
      <c r="C405" s="405"/>
      <c r="D405" s="405"/>
      <c r="E405" s="405"/>
      <c r="F405" s="405"/>
      <c r="G405" s="405"/>
      <c r="H405" s="405"/>
      <c r="I405" s="405"/>
      <c r="J405" s="405"/>
      <c r="K405" s="405"/>
      <c r="L405" s="405"/>
      <c r="M405" s="405"/>
      <c r="N405" s="405"/>
      <c r="O405" s="405"/>
      <c r="P405" s="405"/>
      <c r="Q405" s="405"/>
      <c r="R405" s="405"/>
      <c r="S405" s="405"/>
      <c r="T405" s="405"/>
      <c r="U405" s="405"/>
      <c r="V405" s="405"/>
      <c r="W405" s="405"/>
      <c r="X405" s="405"/>
      <c r="Y405" s="405"/>
      <c r="Z405" s="405"/>
    </row>
    <row r="406">
      <c r="A406" s="405"/>
      <c r="B406" s="405"/>
      <c r="C406" s="405"/>
      <c r="D406" s="405"/>
      <c r="E406" s="405"/>
      <c r="F406" s="405"/>
      <c r="G406" s="405"/>
      <c r="H406" s="405"/>
      <c r="I406" s="405"/>
      <c r="J406" s="405"/>
      <c r="K406" s="405"/>
      <c r="L406" s="405"/>
      <c r="M406" s="405"/>
      <c r="N406" s="405"/>
      <c r="O406" s="405"/>
      <c r="P406" s="405"/>
      <c r="Q406" s="405"/>
      <c r="R406" s="405"/>
      <c r="S406" s="405"/>
      <c r="T406" s="405"/>
      <c r="U406" s="405"/>
      <c r="V406" s="405"/>
      <c r="W406" s="405"/>
      <c r="X406" s="405"/>
      <c r="Y406" s="405"/>
      <c r="Z406" s="405"/>
    </row>
    <row r="407">
      <c r="A407" s="405"/>
      <c r="B407" s="405"/>
      <c r="C407" s="405"/>
      <c r="D407" s="405"/>
      <c r="E407" s="405"/>
      <c r="F407" s="405"/>
      <c r="G407" s="405"/>
      <c r="H407" s="405"/>
      <c r="I407" s="405"/>
      <c r="J407" s="405"/>
      <c r="K407" s="405"/>
      <c r="L407" s="405"/>
      <c r="M407" s="405"/>
      <c r="N407" s="405"/>
      <c r="O407" s="405"/>
      <c r="P407" s="405"/>
      <c r="Q407" s="405"/>
      <c r="R407" s="405"/>
      <c r="S407" s="405"/>
      <c r="T407" s="405"/>
      <c r="U407" s="405"/>
      <c r="V407" s="405"/>
      <c r="W407" s="405"/>
      <c r="X407" s="405"/>
      <c r="Y407" s="405"/>
      <c r="Z407" s="405"/>
    </row>
    <row r="408">
      <c r="A408" s="405"/>
      <c r="B408" s="405"/>
      <c r="C408" s="405"/>
      <c r="D408" s="405"/>
      <c r="E408" s="405"/>
      <c r="F408" s="405"/>
      <c r="G408" s="405"/>
      <c r="H408" s="405"/>
      <c r="I408" s="405"/>
      <c r="J408" s="405"/>
      <c r="K408" s="405"/>
      <c r="L408" s="405"/>
      <c r="M408" s="405"/>
      <c r="N408" s="405"/>
      <c r="O408" s="405"/>
      <c r="P408" s="405"/>
      <c r="Q408" s="405"/>
      <c r="R408" s="405"/>
      <c r="S408" s="405"/>
      <c r="T408" s="405"/>
      <c r="U408" s="405"/>
      <c r="V408" s="405"/>
      <c r="W408" s="405"/>
      <c r="X408" s="405"/>
      <c r="Y408" s="405"/>
      <c r="Z408" s="405"/>
    </row>
    <row r="409">
      <c r="A409" s="405"/>
      <c r="B409" s="405"/>
      <c r="C409" s="405"/>
      <c r="D409" s="405"/>
      <c r="E409" s="405"/>
      <c r="F409" s="405"/>
      <c r="G409" s="405"/>
      <c r="H409" s="405"/>
      <c r="I409" s="405"/>
      <c r="J409" s="405"/>
      <c r="K409" s="405"/>
      <c r="L409" s="405"/>
      <c r="M409" s="405"/>
      <c r="N409" s="405"/>
      <c r="O409" s="405"/>
      <c r="P409" s="405"/>
      <c r="Q409" s="405"/>
      <c r="R409" s="405"/>
      <c r="S409" s="405"/>
      <c r="T409" s="405"/>
      <c r="U409" s="405"/>
      <c r="V409" s="405"/>
      <c r="W409" s="405"/>
      <c r="X409" s="405"/>
      <c r="Y409" s="405"/>
      <c r="Z409" s="405"/>
    </row>
    <row r="410">
      <c r="A410" s="405"/>
      <c r="B410" s="405"/>
      <c r="C410" s="405"/>
      <c r="D410" s="405"/>
      <c r="E410" s="405"/>
      <c r="F410" s="405"/>
      <c r="G410" s="405"/>
      <c r="H410" s="405"/>
      <c r="I410" s="405"/>
      <c r="J410" s="405"/>
      <c r="K410" s="405"/>
      <c r="L410" s="405"/>
      <c r="M410" s="405"/>
      <c r="N410" s="405"/>
      <c r="O410" s="405"/>
      <c r="P410" s="405"/>
      <c r="Q410" s="405"/>
      <c r="R410" s="405"/>
      <c r="S410" s="405"/>
      <c r="T410" s="405"/>
      <c r="U410" s="405"/>
      <c r="V410" s="405"/>
      <c r="W410" s="405"/>
      <c r="X410" s="405"/>
      <c r="Y410" s="405"/>
      <c r="Z410" s="405"/>
    </row>
    <row r="411">
      <c r="A411" s="405"/>
      <c r="B411" s="405"/>
      <c r="C411" s="405"/>
      <c r="D411" s="405"/>
      <c r="E411" s="405"/>
      <c r="F411" s="405"/>
      <c r="G411" s="405"/>
      <c r="H411" s="405"/>
      <c r="I411" s="405"/>
      <c r="J411" s="405"/>
      <c r="K411" s="405"/>
      <c r="L411" s="405"/>
      <c r="M411" s="405"/>
      <c r="N411" s="405"/>
      <c r="O411" s="405"/>
      <c r="P411" s="405"/>
      <c r="Q411" s="405"/>
      <c r="R411" s="405"/>
      <c r="S411" s="405"/>
      <c r="T411" s="405"/>
      <c r="U411" s="405"/>
      <c r="V411" s="405"/>
      <c r="W411" s="405"/>
      <c r="X411" s="405"/>
      <c r="Y411" s="405"/>
      <c r="Z411" s="405"/>
    </row>
    <row r="412">
      <c r="A412" s="405"/>
      <c r="B412" s="405"/>
      <c r="C412" s="405"/>
      <c r="D412" s="405"/>
      <c r="E412" s="405"/>
      <c r="F412" s="405"/>
      <c r="G412" s="405"/>
      <c r="H412" s="405"/>
      <c r="I412" s="405"/>
      <c r="J412" s="405"/>
      <c r="K412" s="405"/>
      <c r="L412" s="405"/>
      <c r="M412" s="405"/>
      <c r="N412" s="405"/>
      <c r="O412" s="405"/>
      <c r="P412" s="405"/>
      <c r="Q412" s="405"/>
      <c r="R412" s="405"/>
      <c r="S412" s="405"/>
      <c r="T412" s="405"/>
      <c r="U412" s="405"/>
      <c r="V412" s="405"/>
      <c r="W412" s="405"/>
      <c r="X412" s="405"/>
      <c r="Y412" s="405"/>
      <c r="Z412" s="405"/>
    </row>
    <row r="413">
      <c r="A413" s="405"/>
      <c r="B413" s="405"/>
      <c r="C413" s="405"/>
      <c r="D413" s="405"/>
      <c r="E413" s="405"/>
      <c r="F413" s="405"/>
      <c r="G413" s="405"/>
      <c r="H413" s="405"/>
      <c r="I413" s="405"/>
      <c r="J413" s="405"/>
      <c r="K413" s="405"/>
      <c r="L413" s="405"/>
      <c r="M413" s="405"/>
      <c r="N413" s="405"/>
      <c r="O413" s="405"/>
      <c r="P413" s="405"/>
      <c r="Q413" s="405"/>
      <c r="R413" s="405"/>
      <c r="S413" s="405"/>
      <c r="T413" s="405"/>
      <c r="U413" s="405"/>
      <c r="V413" s="405"/>
      <c r="W413" s="405"/>
      <c r="X413" s="405"/>
      <c r="Y413" s="405"/>
      <c r="Z413" s="405"/>
    </row>
    <row r="414">
      <c r="A414" s="405"/>
      <c r="B414" s="405"/>
      <c r="C414" s="405"/>
      <c r="D414" s="405"/>
      <c r="E414" s="405"/>
      <c r="F414" s="405"/>
      <c r="G414" s="405"/>
      <c r="H414" s="405"/>
      <c r="I414" s="405"/>
      <c r="J414" s="405"/>
      <c r="K414" s="405"/>
      <c r="L414" s="405"/>
      <c r="M414" s="405"/>
      <c r="N414" s="405"/>
      <c r="O414" s="405"/>
      <c r="P414" s="405"/>
      <c r="Q414" s="405"/>
      <c r="R414" s="405"/>
      <c r="S414" s="405"/>
      <c r="T414" s="405"/>
      <c r="U414" s="405"/>
      <c r="V414" s="405"/>
      <c r="W414" s="405"/>
      <c r="X414" s="405"/>
      <c r="Y414" s="405"/>
      <c r="Z414" s="405"/>
    </row>
    <row r="415">
      <c r="A415" s="405"/>
      <c r="B415" s="405"/>
      <c r="C415" s="405"/>
      <c r="D415" s="405"/>
      <c r="E415" s="405"/>
      <c r="F415" s="405"/>
      <c r="G415" s="405"/>
      <c r="H415" s="405"/>
      <c r="I415" s="405"/>
      <c r="J415" s="405"/>
      <c r="K415" s="405"/>
      <c r="L415" s="405"/>
      <c r="M415" s="405"/>
      <c r="N415" s="405"/>
      <c r="O415" s="405"/>
      <c r="P415" s="405"/>
      <c r="Q415" s="405"/>
      <c r="R415" s="405"/>
      <c r="S415" s="405"/>
      <c r="T415" s="405"/>
      <c r="U415" s="405"/>
      <c r="V415" s="405"/>
      <c r="W415" s="405"/>
      <c r="X415" s="405"/>
      <c r="Y415" s="405"/>
      <c r="Z415" s="405"/>
    </row>
    <row r="416">
      <c r="A416" s="405"/>
      <c r="B416" s="405"/>
      <c r="C416" s="405"/>
      <c r="D416" s="405"/>
      <c r="E416" s="405"/>
      <c r="F416" s="405"/>
      <c r="G416" s="405"/>
      <c r="H416" s="405"/>
      <c r="I416" s="405"/>
      <c r="J416" s="405"/>
      <c r="K416" s="405"/>
      <c r="L416" s="405"/>
      <c r="M416" s="405"/>
      <c r="N416" s="405"/>
      <c r="O416" s="405"/>
      <c r="P416" s="405"/>
      <c r="Q416" s="405"/>
      <c r="R416" s="405"/>
      <c r="S416" s="405"/>
      <c r="T416" s="405"/>
      <c r="U416" s="405"/>
      <c r="V416" s="405"/>
      <c r="W416" s="405"/>
      <c r="X416" s="405"/>
      <c r="Y416" s="405"/>
      <c r="Z416" s="405"/>
    </row>
    <row r="417">
      <c r="A417" s="405"/>
      <c r="B417" s="405"/>
      <c r="C417" s="405"/>
      <c r="D417" s="405"/>
      <c r="E417" s="405"/>
      <c r="F417" s="405"/>
      <c r="G417" s="405"/>
      <c r="H417" s="405"/>
      <c r="I417" s="405"/>
      <c r="J417" s="405"/>
      <c r="K417" s="405"/>
      <c r="L417" s="405"/>
      <c r="M417" s="405"/>
      <c r="N417" s="405"/>
      <c r="O417" s="405"/>
      <c r="P417" s="405"/>
      <c r="Q417" s="405"/>
      <c r="R417" s="405"/>
      <c r="S417" s="405"/>
      <c r="T417" s="405"/>
      <c r="U417" s="405"/>
      <c r="V417" s="405"/>
      <c r="W417" s="405"/>
      <c r="X417" s="405"/>
      <c r="Y417" s="405"/>
      <c r="Z417" s="405"/>
    </row>
    <row r="418">
      <c r="A418" s="405"/>
      <c r="B418" s="405"/>
      <c r="C418" s="405"/>
      <c r="D418" s="405"/>
      <c r="E418" s="405"/>
      <c r="F418" s="405"/>
      <c r="G418" s="405"/>
      <c r="H418" s="405"/>
      <c r="I418" s="405"/>
      <c r="J418" s="405"/>
      <c r="K418" s="405"/>
      <c r="L418" s="405"/>
      <c r="M418" s="405"/>
      <c r="N418" s="405"/>
      <c r="O418" s="405"/>
      <c r="P418" s="405"/>
      <c r="Q418" s="405"/>
      <c r="R418" s="405"/>
      <c r="S418" s="405"/>
      <c r="T418" s="405"/>
      <c r="U418" s="405"/>
      <c r="V418" s="405"/>
      <c r="W418" s="405"/>
      <c r="X418" s="405"/>
      <c r="Y418" s="405"/>
      <c r="Z418" s="405"/>
    </row>
    <row r="419">
      <c r="A419" s="405"/>
      <c r="B419" s="405"/>
      <c r="C419" s="405"/>
      <c r="D419" s="405"/>
      <c r="E419" s="405"/>
      <c r="F419" s="405"/>
      <c r="G419" s="405"/>
      <c r="H419" s="405"/>
      <c r="I419" s="405"/>
      <c r="J419" s="405"/>
      <c r="K419" s="405"/>
      <c r="L419" s="405"/>
      <c r="M419" s="405"/>
      <c r="N419" s="405"/>
      <c r="O419" s="405"/>
      <c r="P419" s="405"/>
      <c r="Q419" s="405"/>
      <c r="R419" s="405"/>
      <c r="S419" s="405"/>
      <c r="T419" s="405"/>
      <c r="U419" s="405"/>
      <c r="V419" s="405"/>
      <c r="W419" s="405"/>
      <c r="X419" s="405"/>
      <c r="Y419" s="405"/>
      <c r="Z419" s="405"/>
    </row>
    <row r="420">
      <c r="A420" s="405"/>
      <c r="B420" s="405"/>
      <c r="C420" s="405"/>
      <c r="D420" s="405"/>
      <c r="E420" s="405"/>
      <c r="F420" s="405"/>
      <c r="G420" s="405"/>
      <c r="H420" s="405"/>
      <c r="I420" s="405"/>
      <c r="J420" s="405"/>
      <c r="K420" s="405"/>
      <c r="L420" s="405"/>
      <c r="M420" s="405"/>
      <c r="N420" s="405"/>
      <c r="O420" s="405"/>
      <c r="P420" s="405"/>
      <c r="Q420" s="405"/>
      <c r="R420" s="405"/>
      <c r="S420" s="405"/>
      <c r="T420" s="405"/>
      <c r="U420" s="405"/>
      <c r="V420" s="405"/>
      <c r="W420" s="405"/>
      <c r="X420" s="405"/>
      <c r="Y420" s="405"/>
      <c r="Z420" s="405"/>
    </row>
    <row r="421">
      <c r="A421" s="405"/>
      <c r="B421" s="405"/>
      <c r="C421" s="405"/>
      <c r="D421" s="405"/>
      <c r="E421" s="405"/>
      <c r="F421" s="405"/>
      <c r="G421" s="405"/>
      <c r="H421" s="405"/>
      <c r="I421" s="405"/>
      <c r="J421" s="405"/>
      <c r="K421" s="405"/>
      <c r="L421" s="405"/>
      <c r="M421" s="405"/>
      <c r="N421" s="405"/>
      <c r="O421" s="405"/>
      <c r="P421" s="405"/>
      <c r="Q421" s="405"/>
      <c r="R421" s="405"/>
      <c r="S421" s="405"/>
      <c r="T421" s="405"/>
      <c r="U421" s="405"/>
      <c r="V421" s="405"/>
      <c r="W421" s="405"/>
      <c r="X421" s="405"/>
      <c r="Y421" s="405"/>
      <c r="Z421" s="405"/>
    </row>
    <row r="422">
      <c r="A422" s="405"/>
      <c r="B422" s="405"/>
      <c r="C422" s="405"/>
      <c r="D422" s="405"/>
      <c r="E422" s="405"/>
      <c r="F422" s="405"/>
      <c r="G422" s="405"/>
      <c r="H422" s="405"/>
      <c r="I422" s="405"/>
      <c r="J422" s="405"/>
      <c r="K422" s="405"/>
      <c r="L422" s="405"/>
      <c r="M422" s="405"/>
      <c r="N422" s="405"/>
      <c r="O422" s="405"/>
      <c r="P422" s="405"/>
      <c r="Q422" s="405"/>
      <c r="R422" s="405"/>
      <c r="S422" s="405"/>
      <c r="T422" s="405"/>
      <c r="U422" s="405"/>
      <c r="V422" s="405"/>
      <c r="W422" s="405"/>
      <c r="X422" s="405"/>
      <c r="Y422" s="405"/>
      <c r="Z422" s="405"/>
    </row>
    <row r="423">
      <c r="A423" s="405"/>
      <c r="B423" s="405"/>
      <c r="C423" s="405"/>
      <c r="D423" s="405"/>
      <c r="E423" s="405"/>
      <c r="F423" s="405"/>
      <c r="G423" s="405"/>
      <c r="H423" s="405"/>
      <c r="I423" s="405"/>
      <c r="J423" s="405"/>
      <c r="K423" s="405"/>
      <c r="L423" s="405"/>
      <c r="M423" s="405"/>
      <c r="N423" s="405"/>
      <c r="O423" s="405"/>
      <c r="P423" s="405"/>
      <c r="Q423" s="405"/>
      <c r="R423" s="405"/>
      <c r="S423" s="405"/>
      <c r="T423" s="405"/>
      <c r="U423" s="405"/>
      <c r="V423" s="405"/>
      <c r="W423" s="405"/>
      <c r="X423" s="405"/>
      <c r="Y423" s="405"/>
      <c r="Z423" s="405"/>
    </row>
    <row r="424">
      <c r="A424" s="405"/>
      <c r="B424" s="405"/>
      <c r="C424" s="405"/>
      <c r="D424" s="405"/>
      <c r="E424" s="405"/>
      <c r="F424" s="405"/>
      <c r="G424" s="405"/>
      <c r="H424" s="405"/>
      <c r="I424" s="405"/>
      <c r="J424" s="405"/>
      <c r="K424" s="405"/>
      <c r="L424" s="405"/>
      <c r="M424" s="405"/>
      <c r="N424" s="405"/>
      <c r="O424" s="405"/>
      <c r="P424" s="405"/>
      <c r="Q424" s="405"/>
      <c r="R424" s="405"/>
      <c r="S424" s="405"/>
      <c r="T424" s="405"/>
      <c r="U424" s="405"/>
      <c r="V424" s="405"/>
      <c r="W424" s="405"/>
      <c r="X424" s="405"/>
      <c r="Y424" s="405"/>
      <c r="Z424" s="405"/>
    </row>
    <row r="425">
      <c r="A425" s="405"/>
      <c r="B425" s="405"/>
      <c r="C425" s="405"/>
      <c r="D425" s="405"/>
      <c r="E425" s="405"/>
      <c r="F425" s="405"/>
      <c r="G425" s="405"/>
      <c r="H425" s="405"/>
      <c r="I425" s="405"/>
      <c r="J425" s="405"/>
      <c r="K425" s="405"/>
      <c r="L425" s="405"/>
      <c r="M425" s="405"/>
      <c r="N425" s="405"/>
      <c r="O425" s="405"/>
      <c r="P425" s="405"/>
      <c r="Q425" s="405"/>
      <c r="R425" s="405"/>
      <c r="S425" s="405"/>
      <c r="T425" s="405"/>
      <c r="U425" s="405"/>
      <c r="V425" s="405"/>
      <c r="W425" s="405"/>
      <c r="X425" s="405"/>
      <c r="Y425" s="405"/>
      <c r="Z425" s="405"/>
    </row>
    <row r="426">
      <c r="A426" s="405"/>
      <c r="B426" s="405"/>
      <c r="C426" s="405"/>
      <c r="D426" s="405"/>
      <c r="E426" s="405"/>
      <c r="F426" s="405"/>
      <c r="G426" s="405"/>
      <c r="H426" s="405"/>
      <c r="I426" s="405"/>
      <c r="J426" s="405"/>
      <c r="K426" s="405"/>
      <c r="L426" s="405"/>
      <c r="M426" s="405"/>
      <c r="N426" s="405"/>
      <c r="O426" s="405"/>
      <c r="P426" s="405"/>
      <c r="Q426" s="405"/>
      <c r="R426" s="405"/>
      <c r="S426" s="405"/>
      <c r="T426" s="405"/>
      <c r="U426" s="405"/>
      <c r="V426" s="405"/>
      <c r="W426" s="405"/>
      <c r="X426" s="405"/>
      <c r="Y426" s="405"/>
      <c r="Z426" s="405"/>
    </row>
    <row r="427">
      <c r="A427" s="405"/>
      <c r="B427" s="405"/>
      <c r="C427" s="405"/>
      <c r="D427" s="405"/>
      <c r="E427" s="405"/>
      <c r="F427" s="405"/>
      <c r="G427" s="405"/>
      <c r="H427" s="405"/>
      <c r="I427" s="405"/>
      <c r="J427" s="405"/>
      <c r="K427" s="405"/>
      <c r="L427" s="405"/>
      <c r="M427" s="405"/>
      <c r="N427" s="405"/>
      <c r="O427" s="405"/>
      <c r="P427" s="405"/>
      <c r="Q427" s="405"/>
      <c r="R427" s="405"/>
      <c r="S427" s="405"/>
      <c r="T427" s="405"/>
      <c r="U427" s="405"/>
      <c r="V427" s="405"/>
      <c r="W427" s="405"/>
      <c r="X427" s="405"/>
      <c r="Y427" s="405"/>
      <c r="Z427" s="405"/>
    </row>
    <row r="428">
      <c r="A428" s="405"/>
      <c r="B428" s="405"/>
      <c r="C428" s="405"/>
      <c r="D428" s="405"/>
      <c r="E428" s="405"/>
      <c r="F428" s="405"/>
      <c r="G428" s="405"/>
      <c r="H428" s="405"/>
      <c r="I428" s="405"/>
      <c r="J428" s="405"/>
      <c r="K428" s="405"/>
      <c r="L428" s="405"/>
      <c r="M428" s="405"/>
      <c r="N428" s="405"/>
      <c r="O428" s="405"/>
      <c r="P428" s="405"/>
      <c r="Q428" s="405"/>
      <c r="R428" s="405"/>
      <c r="S428" s="405"/>
      <c r="T428" s="405"/>
      <c r="U428" s="405"/>
      <c r="V428" s="405"/>
      <c r="W428" s="405"/>
      <c r="X428" s="405"/>
      <c r="Y428" s="405"/>
      <c r="Z428" s="405"/>
    </row>
    <row r="429">
      <c r="A429" s="405"/>
      <c r="B429" s="405"/>
      <c r="C429" s="405"/>
      <c r="D429" s="405"/>
      <c r="E429" s="405"/>
      <c r="F429" s="405"/>
      <c r="G429" s="405"/>
      <c r="H429" s="405"/>
      <c r="I429" s="405"/>
      <c r="J429" s="405"/>
      <c r="K429" s="405"/>
      <c r="L429" s="405"/>
      <c r="M429" s="405"/>
      <c r="N429" s="405"/>
      <c r="O429" s="405"/>
      <c r="P429" s="405"/>
      <c r="Q429" s="405"/>
      <c r="R429" s="405"/>
      <c r="S429" s="405"/>
      <c r="T429" s="405"/>
      <c r="U429" s="405"/>
      <c r="V429" s="405"/>
      <c r="W429" s="405"/>
      <c r="X429" s="405"/>
      <c r="Y429" s="405"/>
      <c r="Z429" s="405"/>
    </row>
    <row r="430">
      <c r="A430" s="405"/>
      <c r="B430" s="405"/>
      <c r="C430" s="405"/>
      <c r="D430" s="405"/>
      <c r="E430" s="405"/>
      <c r="F430" s="405"/>
      <c r="G430" s="405"/>
      <c r="H430" s="405"/>
      <c r="I430" s="405"/>
      <c r="J430" s="405"/>
      <c r="K430" s="405"/>
      <c r="L430" s="405"/>
      <c r="M430" s="405"/>
      <c r="N430" s="405"/>
      <c r="O430" s="405"/>
      <c r="P430" s="405"/>
      <c r="Q430" s="405"/>
      <c r="R430" s="405"/>
      <c r="S430" s="405"/>
      <c r="T430" s="405"/>
      <c r="U430" s="405"/>
      <c r="V430" s="405"/>
      <c r="W430" s="405"/>
      <c r="X430" s="405"/>
      <c r="Y430" s="405"/>
      <c r="Z430" s="405"/>
    </row>
    <row r="431">
      <c r="A431" s="405"/>
      <c r="B431" s="405"/>
      <c r="C431" s="405"/>
      <c r="D431" s="405"/>
      <c r="E431" s="405"/>
      <c r="F431" s="405"/>
      <c r="G431" s="405"/>
      <c r="H431" s="405"/>
      <c r="I431" s="405"/>
      <c r="J431" s="405"/>
      <c r="K431" s="405"/>
      <c r="L431" s="405"/>
      <c r="M431" s="405"/>
      <c r="N431" s="405"/>
      <c r="O431" s="405"/>
      <c r="P431" s="405"/>
      <c r="Q431" s="405"/>
      <c r="R431" s="405"/>
      <c r="S431" s="405"/>
      <c r="T431" s="405"/>
      <c r="U431" s="405"/>
      <c r="V431" s="405"/>
      <c r="W431" s="405"/>
      <c r="X431" s="405"/>
      <c r="Y431" s="405"/>
      <c r="Z431" s="405"/>
    </row>
    <row r="432">
      <c r="A432" s="405"/>
      <c r="B432" s="405"/>
      <c r="C432" s="405"/>
      <c r="D432" s="405"/>
      <c r="E432" s="405"/>
      <c r="F432" s="405"/>
      <c r="G432" s="405"/>
      <c r="H432" s="405"/>
      <c r="I432" s="405"/>
      <c r="J432" s="405"/>
      <c r="K432" s="405"/>
      <c r="L432" s="405"/>
      <c r="M432" s="405"/>
      <c r="N432" s="405"/>
      <c r="O432" s="405"/>
      <c r="P432" s="405"/>
      <c r="Q432" s="405"/>
      <c r="R432" s="405"/>
      <c r="S432" s="405"/>
      <c r="T432" s="405"/>
      <c r="U432" s="405"/>
      <c r="V432" s="405"/>
      <c r="W432" s="405"/>
      <c r="X432" s="405"/>
      <c r="Y432" s="405"/>
      <c r="Z432" s="405"/>
    </row>
    <row r="433">
      <c r="A433" s="405"/>
      <c r="B433" s="405"/>
      <c r="C433" s="405"/>
      <c r="D433" s="405"/>
      <c r="E433" s="405"/>
      <c r="F433" s="405"/>
      <c r="G433" s="405"/>
      <c r="H433" s="405"/>
      <c r="I433" s="405"/>
      <c r="J433" s="405"/>
      <c r="K433" s="405"/>
      <c r="L433" s="405"/>
      <c r="M433" s="405"/>
      <c r="N433" s="405"/>
      <c r="O433" s="405"/>
      <c r="P433" s="405"/>
      <c r="Q433" s="405"/>
      <c r="R433" s="405"/>
      <c r="S433" s="405"/>
      <c r="T433" s="405"/>
      <c r="U433" s="405"/>
      <c r="V433" s="405"/>
      <c r="W433" s="405"/>
      <c r="X433" s="405"/>
      <c r="Y433" s="405"/>
      <c r="Z433" s="405"/>
    </row>
    <row r="434">
      <c r="A434" s="405"/>
      <c r="B434" s="405"/>
      <c r="C434" s="405"/>
      <c r="D434" s="405"/>
      <c r="E434" s="405"/>
      <c r="F434" s="405"/>
      <c r="G434" s="405"/>
      <c r="H434" s="405"/>
      <c r="I434" s="405"/>
      <c r="J434" s="405"/>
      <c r="K434" s="405"/>
      <c r="L434" s="405"/>
      <c r="M434" s="405"/>
      <c r="N434" s="405"/>
      <c r="O434" s="405"/>
      <c r="P434" s="405"/>
      <c r="Q434" s="405"/>
      <c r="R434" s="405"/>
      <c r="S434" s="405"/>
      <c r="T434" s="405"/>
      <c r="U434" s="405"/>
      <c r="V434" s="405"/>
      <c r="W434" s="405"/>
      <c r="X434" s="405"/>
      <c r="Y434" s="405"/>
      <c r="Z434" s="405"/>
    </row>
    <row r="435">
      <c r="A435" s="405"/>
      <c r="B435" s="405"/>
      <c r="C435" s="405"/>
      <c r="D435" s="405"/>
      <c r="E435" s="405"/>
      <c r="F435" s="405"/>
      <c r="G435" s="405"/>
      <c r="H435" s="405"/>
      <c r="I435" s="405"/>
      <c r="J435" s="405"/>
      <c r="K435" s="405"/>
      <c r="L435" s="405"/>
      <c r="M435" s="405"/>
      <c r="N435" s="405"/>
      <c r="O435" s="405"/>
      <c r="P435" s="405"/>
      <c r="Q435" s="405"/>
      <c r="R435" s="405"/>
      <c r="S435" s="405"/>
      <c r="T435" s="405"/>
      <c r="U435" s="405"/>
      <c r="V435" s="405"/>
      <c r="W435" s="405"/>
      <c r="X435" s="405"/>
      <c r="Y435" s="405"/>
      <c r="Z435" s="405"/>
    </row>
    <row r="436">
      <c r="A436" s="405"/>
      <c r="B436" s="405"/>
      <c r="C436" s="405"/>
      <c r="D436" s="405"/>
      <c r="E436" s="405"/>
      <c r="F436" s="405"/>
      <c r="G436" s="405"/>
      <c r="H436" s="405"/>
      <c r="I436" s="405"/>
      <c r="J436" s="405"/>
      <c r="K436" s="405"/>
      <c r="L436" s="405"/>
      <c r="M436" s="405"/>
      <c r="N436" s="405"/>
      <c r="O436" s="405"/>
      <c r="P436" s="405"/>
      <c r="Q436" s="405"/>
      <c r="R436" s="405"/>
      <c r="S436" s="405"/>
      <c r="T436" s="405"/>
      <c r="U436" s="405"/>
      <c r="V436" s="405"/>
      <c r="W436" s="405"/>
      <c r="X436" s="405"/>
      <c r="Y436" s="405"/>
      <c r="Z436" s="405"/>
    </row>
    <row r="437">
      <c r="A437" s="405"/>
      <c r="B437" s="405"/>
      <c r="C437" s="405"/>
      <c r="D437" s="405"/>
      <c r="E437" s="405"/>
      <c r="F437" s="405"/>
      <c r="G437" s="405"/>
      <c r="H437" s="405"/>
      <c r="I437" s="405"/>
      <c r="J437" s="405"/>
      <c r="K437" s="405"/>
      <c r="L437" s="405"/>
      <c r="M437" s="405"/>
      <c r="N437" s="405"/>
      <c r="O437" s="405"/>
      <c r="P437" s="405"/>
      <c r="Q437" s="405"/>
      <c r="R437" s="405"/>
      <c r="S437" s="405"/>
      <c r="T437" s="405"/>
      <c r="U437" s="405"/>
      <c r="V437" s="405"/>
      <c r="W437" s="405"/>
      <c r="X437" s="405"/>
      <c r="Y437" s="405"/>
      <c r="Z437" s="405"/>
    </row>
    <row r="438">
      <c r="A438" s="405"/>
      <c r="B438" s="405"/>
      <c r="C438" s="405"/>
      <c r="D438" s="405"/>
      <c r="E438" s="405"/>
      <c r="F438" s="405"/>
      <c r="G438" s="405"/>
      <c r="H438" s="405"/>
      <c r="I438" s="405"/>
      <c r="J438" s="405"/>
      <c r="K438" s="405"/>
      <c r="L438" s="405"/>
      <c r="M438" s="405"/>
      <c r="N438" s="405"/>
      <c r="O438" s="405"/>
      <c r="P438" s="405"/>
      <c r="Q438" s="405"/>
      <c r="R438" s="405"/>
      <c r="S438" s="405"/>
      <c r="T438" s="405"/>
      <c r="U438" s="405"/>
      <c r="V438" s="405"/>
      <c r="W438" s="405"/>
      <c r="X438" s="405"/>
      <c r="Y438" s="405"/>
      <c r="Z438" s="405"/>
    </row>
    <row r="439">
      <c r="A439" s="405"/>
      <c r="B439" s="405"/>
      <c r="C439" s="405"/>
      <c r="D439" s="405"/>
      <c r="E439" s="405"/>
      <c r="F439" s="405"/>
      <c r="G439" s="405"/>
      <c r="H439" s="405"/>
      <c r="I439" s="405"/>
      <c r="J439" s="405"/>
      <c r="K439" s="405"/>
      <c r="L439" s="405"/>
      <c r="M439" s="405"/>
      <c r="N439" s="405"/>
      <c r="O439" s="405"/>
      <c r="P439" s="405"/>
      <c r="Q439" s="405"/>
      <c r="R439" s="405"/>
      <c r="S439" s="405"/>
      <c r="T439" s="405"/>
      <c r="U439" s="405"/>
      <c r="V439" s="405"/>
      <c r="W439" s="405"/>
      <c r="X439" s="405"/>
      <c r="Y439" s="405"/>
      <c r="Z439" s="405"/>
    </row>
    <row r="440">
      <c r="A440" s="405"/>
      <c r="B440" s="405"/>
      <c r="C440" s="405"/>
      <c r="D440" s="405"/>
      <c r="E440" s="405"/>
      <c r="F440" s="405"/>
      <c r="G440" s="405"/>
      <c r="H440" s="405"/>
      <c r="I440" s="405"/>
      <c r="J440" s="405"/>
      <c r="K440" s="405"/>
      <c r="L440" s="405"/>
      <c r="M440" s="405"/>
      <c r="N440" s="405"/>
      <c r="O440" s="405"/>
      <c r="P440" s="405"/>
      <c r="Q440" s="405"/>
      <c r="R440" s="405"/>
      <c r="S440" s="405"/>
      <c r="T440" s="405"/>
      <c r="U440" s="405"/>
      <c r="V440" s="405"/>
      <c r="W440" s="405"/>
      <c r="X440" s="405"/>
      <c r="Y440" s="405"/>
      <c r="Z440" s="405"/>
    </row>
    <row r="441">
      <c r="A441" s="405"/>
      <c r="B441" s="405"/>
      <c r="C441" s="405"/>
      <c r="D441" s="405"/>
      <c r="E441" s="405"/>
      <c r="F441" s="405"/>
      <c r="G441" s="405"/>
      <c r="H441" s="405"/>
      <c r="I441" s="405"/>
      <c r="J441" s="405"/>
      <c r="K441" s="405"/>
      <c r="L441" s="405"/>
      <c r="M441" s="405"/>
      <c r="N441" s="405"/>
      <c r="O441" s="405"/>
      <c r="P441" s="405"/>
      <c r="Q441" s="405"/>
      <c r="R441" s="405"/>
      <c r="S441" s="405"/>
      <c r="T441" s="405"/>
      <c r="U441" s="405"/>
      <c r="V441" s="405"/>
      <c r="W441" s="405"/>
      <c r="X441" s="405"/>
      <c r="Y441" s="405"/>
      <c r="Z441" s="405"/>
    </row>
    <row r="442">
      <c r="A442" s="405"/>
      <c r="B442" s="405"/>
      <c r="C442" s="405"/>
      <c r="D442" s="405"/>
      <c r="E442" s="405"/>
      <c r="F442" s="405"/>
      <c r="G442" s="405"/>
      <c r="H442" s="405"/>
      <c r="I442" s="405"/>
      <c r="J442" s="405"/>
      <c r="K442" s="405"/>
      <c r="L442" s="405"/>
      <c r="M442" s="405"/>
      <c r="N442" s="405"/>
      <c r="O442" s="405"/>
      <c r="P442" s="405"/>
      <c r="Q442" s="405"/>
      <c r="R442" s="405"/>
      <c r="S442" s="405"/>
      <c r="T442" s="405"/>
      <c r="U442" s="405"/>
      <c r="V442" s="405"/>
      <c r="W442" s="405"/>
      <c r="X442" s="405"/>
      <c r="Y442" s="405"/>
      <c r="Z442" s="405"/>
    </row>
    <row r="443">
      <c r="A443" s="405"/>
      <c r="B443" s="405"/>
      <c r="C443" s="405"/>
      <c r="D443" s="405"/>
      <c r="E443" s="405"/>
      <c r="F443" s="405"/>
      <c r="G443" s="405"/>
      <c r="H443" s="405"/>
      <c r="I443" s="405"/>
      <c r="J443" s="405"/>
      <c r="K443" s="405"/>
      <c r="L443" s="405"/>
      <c r="M443" s="405"/>
      <c r="N443" s="405"/>
      <c r="O443" s="405"/>
      <c r="P443" s="405"/>
      <c r="Q443" s="405"/>
      <c r="R443" s="405"/>
      <c r="S443" s="405"/>
      <c r="T443" s="405"/>
      <c r="U443" s="405"/>
      <c r="V443" s="405"/>
      <c r="W443" s="405"/>
      <c r="X443" s="405"/>
      <c r="Y443" s="405"/>
      <c r="Z443" s="405"/>
    </row>
    <row r="444">
      <c r="A444" s="405"/>
      <c r="B444" s="405"/>
      <c r="C444" s="405"/>
      <c r="D444" s="405"/>
      <c r="E444" s="405"/>
      <c r="F444" s="405"/>
      <c r="G444" s="405"/>
      <c r="H444" s="405"/>
      <c r="I444" s="405"/>
      <c r="J444" s="405"/>
      <c r="K444" s="405"/>
      <c r="L444" s="405"/>
      <c r="M444" s="405"/>
      <c r="N444" s="405"/>
      <c r="O444" s="405"/>
      <c r="P444" s="405"/>
      <c r="Q444" s="405"/>
      <c r="R444" s="405"/>
      <c r="S444" s="405"/>
      <c r="T444" s="405"/>
      <c r="U444" s="405"/>
      <c r="V444" s="405"/>
      <c r="W444" s="405"/>
      <c r="X444" s="405"/>
      <c r="Y444" s="405"/>
      <c r="Z444" s="405"/>
    </row>
    <row r="445">
      <c r="A445" s="405"/>
      <c r="B445" s="405"/>
      <c r="C445" s="405"/>
      <c r="D445" s="405"/>
      <c r="E445" s="405"/>
      <c r="F445" s="405"/>
      <c r="G445" s="405"/>
      <c r="H445" s="405"/>
      <c r="I445" s="405"/>
      <c r="J445" s="405"/>
      <c r="K445" s="405"/>
      <c r="L445" s="405"/>
      <c r="M445" s="405"/>
      <c r="N445" s="405"/>
      <c r="O445" s="405"/>
      <c r="P445" s="405"/>
      <c r="Q445" s="405"/>
      <c r="R445" s="405"/>
      <c r="S445" s="405"/>
      <c r="T445" s="405"/>
      <c r="U445" s="405"/>
      <c r="V445" s="405"/>
      <c r="W445" s="405"/>
      <c r="X445" s="405"/>
      <c r="Y445" s="405"/>
      <c r="Z445" s="405"/>
    </row>
    <row r="446">
      <c r="A446" s="405"/>
      <c r="B446" s="405"/>
      <c r="C446" s="405"/>
      <c r="D446" s="405"/>
      <c r="E446" s="405"/>
      <c r="F446" s="405"/>
      <c r="G446" s="405"/>
      <c r="H446" s="405"/>
      <c r="I446" s="405"/>
      <c r="J446" s="405"/>
      <c r="K446" s="405"/>
      <c r="L446" s="405"/>
      <c r="M446" s="405"/>
      <c r="N446" s="405"/>
      <c r="O446" s="405"/>
      <c r="P446" s="405"/>
      <c r="Q446" s="405"/>
      <c r="R446" s="405"/>
      <c r="S446" s="405"/>
      <c r="T446" s="405"/>
      <c r="U446" s="405"/>
      <c r="V446" s="405"/>
      <c r="W446" s="405"/>
      <c r="X446" s="405"/>
      <c r="Y446" s="405"/>
      <c r="Z446" s="405"/>
    </row>
    <row r="447">
      <c r="A447" s="405"/>
      <c r="B447" s="405"/>
      <c r="C447" s="405"/>
      <c r="D447" s="405"/>
      <c r="E447" s="405"/>
      <c r="F447" s="405"/>
      <c r="G447" s="405"/>
      <c r="H447" s="405"/>
      <c r="I447" s="405"/>
      <c r="J447" s="405"/>
      <c r="K447" s="405"/>
      <c r="L447" s="405"/>
      <c r="M447" s="405"/>
      <c r="N447" s="405"/>
      <c r="O447" s="405"/>
      <c r="P447" s="405"/>
      <c r="Q447" s="405"/>
      <c r="R447" s="405"/>
      <c r="S447" s="405"/>
      <c r="T447" s="405"/>
      <c r="U447" s="405"/>
      <c r="V447" s="405"/>
      <c r="W447" s="405"/>
      <c r="X447" s="405"/>
      <c r="Y447" s="405"/>
      <c r="Z447" s="405"/>
    </row>
    <row r="448">
      <c r="A448" s="405"/>
      <c r="B448" s="405"/>
      <c r="C448" s="405"/>
      <c r="D448" s="405"/>
      <c r="E448" s="405"/>
      <c r="F448" s="405"/>
      <c r="G448" s="405"/>
      <c r="H448" s="405"/>
      <c r="I448" s="405"/>
      <c r="J448" s="405"/>
      <c r="K448" s="405"/>
      <c r="L448" s="405"/>
      <c r="M448" s="405"/>
      <c r="N448" s="405"/>
      <c r="O448" s="405"/>
      <c r="P448" s="405"/>
      <c r="Q448" s="405"/>
      <c r="R448" s="405"/>
      <c r="S448" s="405"/>
      <c r="T448" s="405"/>
      <c r="U448" s="405"/>
      <c r="V448" s="405"/>
      <c r="W448" s="405"/>
      <c r="X448" s="405"/>
      <c r="Y448" s="405"/>
      <c r="Z448" s="405"/>
    </row>
    <row r="449">
      <c r="A449" s="405"/>
      <c r="B449" s="405"/>
      <c r="C449" s="405"/>
      <c r="D449" s="405"/>
      <c r="E449" s="405"/>
      <c r="F449" s="405"/>
      <c r="G449" s="405"/>
      <c r="H449" s="405"/>
      <c r="I449" s="405"/>
      <c r="J449" s="405"/>
      <c r="K449" s="405"/>
      <c r="L449" s="405"/>
      <c r="M449" s="405"/>
      <c r="N449" s="405"/>
      <c r="O449" s="405"/>
      <c r="P449" s="405"/>
      <c r="Q449" s="405"/>
      <c r="R449" s="405"/>
      <c r="S449" s="405"/>
      <c r="T449" s="405"/>
      <c r="U449" s="405"/>
      <c r="V449" s="405"/>
      <c r="W449" s="405"/>
      <c r="X449" s="405"/>
      <c r="Y449" s="405"/>
      <c r="Z449" s="405"/>
    </row>
    <row r="450">
      <c r="A450" s="405"/>
      <c r="B450" s="405"/>
      <c r="C450" s="405"/>
      <c r="D450" s="405"/>
      <c r="E450" s="405"/>
      <c r="F450" s="405"/>
      <c r="G450" s="405"/>
      <c r="H450" s="405"/>
      <c r="I450" s="405"/>
      <c r="J450" s="405"/>
      <c r="K450" s="405"/>
      <c r="L450" s="405"/>
      <c r="M450" s="405"/>
      <c r="N450" s="405"/>
      <c r="O450" s="405"/>
      <c r="P450" s="405"/>
      <c r="Q450" s="405"/>
      <c r="R450" s="405"/>
      <c r="S450" s="405"/>
      <c r="T450" s="405"/>
      <c r="U450" s="405"/>
      <c r="V450" s="405"/>
      <c r="W450" s="405"/>
      <c r="X450" s="405"/>
      <c r="Y450" s="405"/>
      <c r="Z450" s="405"/>
    </row>
    <row r="451">
      <c r="A451" s="405"/>
      <c r="B451" s="405"/>
      <c r="C451" s="405"/>
      <c r="D451" s="405"/>
      <c r="E451" s="405"/>
      <c r="F451" s="405"/>
      <c r="G451" s="405"/>
      <c r="H451" s="405"/>
      <c r="I451" s="405"/>
      <c r="J451" s="405"/>
      <c r="K451" s="405"/>
      <c r="L451" s="405"/>
      <c r="M451" s="405"/>
      <c r="N451" s="405"/>
      <c r="O451" s="405"/>
      <c r="P451" s="405"/>
      <c r="Q451" s="405"/>
      <c r="R451" s="405"/>
      <c r="S451" s="405"/>
      <c r="T451" s="405"/>
      <c r="U451" s="405"/>
      <c r="V451" s="405"/>
      <c r="W451" s="405"/>
      <c r="X451" s="405"/>
      <c r="Y451" s="405"/>
      <c r="Z451" s="405"/>
    </row>
    <row r="452">
      <c r="A452" s="405"/>
      <c r="B452" s="405"/>
      <c r="C452" s="405"/>
      <c r="D452" s="405"/>
      <c r="E452" s="405"/>
      <c r="F452" s="405"/>
      <c r="G452" s="405"/>
      <c r="H452" s="405"/>
      <c r="I452" s="405"/>
      <c r="J452" s="405"/>
      <c r="K452" s="405"/>
      <c r="L452" s="405"/>
      <c r="M452" s="405"/>
      <c r="N452" s="405"/>
      <c r="O452" s="405"/>
      <c r="P452" s="405"/>
      <c r="Q452" s="405"/>
      <c r="R452" s="405"/>
      <c r="S452" s="405"/>
      <c r="T452" s="405"/>
      <c r="U452" s="405"/>
      <c r="V452" s="405"/>
      <c r="W452" s="405"/>
      <c r="X452" s="405"/>
      <c r="Y452" s="405"/>
      <c r="Z452" s="405"/>
    </row>
    <row r="453">
      <c r="A453" s="405"/>
      <c r="B453" s="405"/>
      <c r="C453" s="405"/>
      <c r="D453" s="405"/>
      <c r="E453" s="405"/>
      <c r="F453" s="405"/>
      <c r="G453" s="405"/>
      <c r="H453" s="405"/>
      <c r="I453" s="405"/>
      <c r="J453" s="405"/>
      <c r="K453" s="405"/>
      <c r="L453" s="405"/>
      <c r="M453" s="405"/>
      <c r="N453" s="405"/>
      <c r="O453" s="405"/>
      <c r="P453" s="405"/>
      <c r="Q453" s="405"/>
      <c r="R453" s="405"/>
      <c r="S453" s="405"/>
      <c r="T453" s="405"/>
      <c r="U453" s="405"/>
      <c r="V453" s="405"/>
      <c r="W453" s="405"/>
      <c r="X453" s="405"/>
      <c r="Y453" s="405"/>
      <c r="Z453" s="405"/>
    </row>
    <row r="454">
      <c r="A454" s="405"/>
      <c r="B454" s="405"/>
      <c r="C454" s="405"/>
      <c r="D454" s="405"/>
      <c r="E454" s="405"/>
      <c r="F454" s="405"/>
      <c r="G454" s="405"/>
      <c r="H454" s="405"/>
      <c r="I454" s="405"/>
      <c r="J454" s="405"/>
      <c r="K454" s="405"/>
      <c r="L454" s="405"/>
      <c r="M454" s="405"/>
      <c r="N454" s="405"/>
      <c r="O454" s="405"/>
      <c r="P454" s="405"/>
      <c r="Q454" s="405"/>
      <c r="R454" s="405"/>
      <c r="S454" s="405"/>
      <c r="T454" s="405"/>
      <c r="U454" s="405"/>
      <c r="V454" s="405"/>
      <c r="W454" s="405"/>
      <c r="X454" s="405"/>
      <c r="Y454" s="405"/>
      <c r="Z454" s="405"/>
    </row>
    <row r="455">
      <c r="A455" s="405"/>
      <c r="B455" s="405"/>
      <c r="C455" s="405"/>
      <c r="D455" s="405"/>
      <c r="E455" s="405"/>
      <c r="F455" s="405"/>
      <c r="G455" s="405"/>
      <c r="H455" s="405"/>
      <c r="I455" s="405"/>
      <c r="J455" s="405"/>
      <c r="K455" s="405"/>
      <c r="L455" s="405"/>
      <c r="M455" s="405"/>
      <c r="N455" s="405"/>
      <c r="O455" s="405"/>
      <c r="P455" s="405"/>
      <c r="Q455" s="405"/>
      <c r="R455" s="405"/>
      <c r="S455" s="405"/>
      <c r="T455" s="405"/>
      <c r="U455" s="405"/>
      <c r="V455" s="405"/>
      <c r="W455" s="405"/>
      <c r="X455" s="405"/>
      <c r="Y455" s="405"/>
      <c r="Z455" s="405"/>
    </row>
    <row r="456">
      <c r="A456" s="405"/>
      <c r="B456" s="405"/>
      <c r="C456" s="405"/>
      <c r="D456" s="405"/>
      <c r="E456" s="405"/>
      <c r="F456" s="405"/>
      <c r="G456" s="405"/>
      <c r="H456" s="405"/>
      <c r="I456" s="405"/>
      <c r="J456" s="405"/>
      <c r="K456" s="405"/>
      <c r="L456" s="405"/>
      <c r="M456" s="405"/>
      <c r="N456" s="405"/>
      <c r="O456" s="405"/>
      <c r="P456" s="405"/>
      <c r="Q456" s="405"/>
      <c r="R456" s="405"/>
      <c r="S456" s="405"/>
      <c r="T456" s="405"/>
      <c r="U456" s="405"/>
      <c r="V456" s="405"/>
      <c r="W456" s="405"/>
      <c r="X456" s="405"/>
      <c r="Y456" s="405"/>
      <c r="Z456" s="405"/>
    </row>
    <row r="457">
      <c r="A457" s="405"/>
      <c r="B457" s="405"/>
      <c r="C457" s="405"/>
      <c r="D457" s="405"/>
      <c r="E457" s="405"/>
      <c r="F457" s="405"/>
      <c r="G457" s="405"/>
      <c r="H457" s="405"/>
      <c r="I457" s="405"/>
      <c r="J457" s="405"/>
      <c r="K457" s="405"/>
      <c r="L457" s="405"/>
      <c r="M457" s="405"/>
      <c r="N457" s="405"/>
      <c r="O457" s="405"/>
      <c r="P457" s="405"/>
      <c r="Q457" s="405"/>
      <c r="R457" s="405"/>
      <c r="S457" s="405"/>
      <c r="T457" s="405"/>
      <c r="U457" s="405"/>
      <c r="V457" s="405"/>
      <c r="W457" s="405"/>
      <c r="X457" s="405"/>
      <c r="Y457" s="405"/>
      <c r="Z457" s="405"/>
    </row>
    <row r="458">
      <c r="A458" s="405"/>
      <c r="B458" s="405"/>
      <c r="C458" s="405"/>
      <c r="D458" s="405"/>
      <c r="E458" s="405"/>
      <c r="F458" s="405"/>
      <c r="G458" s="405"/>
      <c r="H458" s="405"/>
      <c r="I458" s="405"/>
      <c r="J458" s="405"/>
      <c r="K458" s="405"/>
      <c r="L458" s="405"/>
      <c r="M458" s="405"/>
      <c r="N458" s="405"/>
      <c r="O458" s="405"/>
      <c r="P458" s="405"/>
      <c r="Q458" s="405"/>
      <c r="R458" s="405"/>
      <c r="S458" s="405"/>
      <c r="T458" s="405"/>
      <c r="U458" s="405"/>
      <c r="V458" s="405"/>
      <c r="W458" s="405"/>
      <c r="X458" s="405"/>
      <c r="Y458" s="405"/>
      <c r="Z458" s="405"/>
    </row>
    <row r="459">
      <c r="A459" s="405"/>
      <c r="B459" s="405"/>
      <c r="C459" s="405"/>
      <c r="D459" s="405"/>
      <c r="E459" s="405"/>
      <c r="F459" s="405"/>
      <c r="G459" s="405"/>
      <c r="H459" s="405"/>
      <c r="I459" s="405"/>
      <c r="J459" s="405"/>
      <c r="K459" s="405"/>
      <c r="L459" s="405"/>
      <c r="M459" s="405"/>
      <c r="N459" s="405"/>
      <c r="O459" s="405"/>
      <c r="P459" s="405"/>
      <c r="Q459" s="405"/>
      <c r="R459" s="405"/>
      <c r="S459" s="405"/>
      <c r="T459" s="405"/>
      <c r="U459" s="405"/>
      <c r="V459" s="405"/>
      <c r="W459" s="405"/>
      <c r="X459" s="405"/>
      <c r="Y459" s="405"/>
      <c r="Z459" s="405"/>
    </row>
    <row r="460">
      <c r="A460" s="405"/>
      <c r="B460" s="405"/>
      <c r="C460" s="405"/>
      <c r="D460" s="405"/>
      <c r="E460" s="405"/>
      <c r="F460" s="405"/>
      <c r="G460" s="405"/>
      <c r="H460" s="405"/>
      <c r="I460" s="405"/>
      <c r="J460" s="405"/>
      <c r="K460" s="405"/>
      <c r="L460" s="405"/>
      <c r="M460" s="405"/>
      <c r="N460" s="405"/>
      <c r="O460" s="405"/>
      <c r="P460" s="405"/>
      <c r="Q460" s="405"/>
      <c r="R460" s="405"/>
      <c r="S460" s="405"/>
      <c r="T460" s="405"/>
      <c r="U460" s="405"/>
      <c r="V460" s="405"/>
      <c r="W460" s="405"/>
      <c r="X460" s="405"/>
      <c r="Y460" s="405"/>
      <c r="Z460" s="405"/>
    </row>
    <row r="461">
      <c r="A461" s="405"/>
      <c r="B461" s="405"/>
      <c r="C461" s="405"/>
      <c r="D461" s="405"/>
      <c r="E461" s="405"/>
      <c r="F461" s="405"/>
      <c r="G461" s="405"/>
      <c r="H461" s="405"/>
      <c r="I461" s="405"/>
      <c r="J461" s="405"/>
      <c r="K461" s="405"/>
      <c r="L461" s="405"/>
      <c r="M461" s="405"/>
      <c r="N461" s="405"/>
      <c r="O461" s="405"/>
      <c r="P461" s="405"/>
      <c r="Q461" s="405"/>
      <c r="R461" s="405"/>
      <c r="S461" s="405"/>
      <c r="T461" s="405"/>
      <c r="U461" s="405"/>
      <c r="V461" s="405"/>
      <c r="W461" s="405"/>
      <c r="X461" s="405"/>
      <c r="Y461" s="405"/>
      <c r="Z461" s="405"/>
    </row>
    <row r="462">
      <c r="A462" s="405"/>
      <c r="B462" s="405"/>
      <c r="C462" s="405"/>
      <c r="D462" s="405"/>
      <c r="E462" s="405"/>
      <c r="F462" s="405"/>
      <c r="G462" s="405"/>
      <c r="H462" s="405"/>
      <c r="I462" s="405"/>
      <c r="J462" s="405"/>
      <c r="K462" s="405"/>
      <c r="L462" s="405"/>
      <c r="M462" s="405"/>
      <c r="N462" s="405"/>
      <c r="O462" s="405"/>
      <c r="P462" s="405"/>
      <c r="Q462" s="405"/>
      <c r="R462" s="405"/>
      <c r="S462" s="405"/>
      <c r="T462" s="405"/>
      <c r="U462" s="405"/>
      <c r="V462" s="405"/>
      <c r="W462" s="405"/>
      <c r="X462" s="405"/>
      <c r="Y462" s="405"/>
      <c r="Z462" s="405"/>
    </row>
    <row r="463">
      <c r="A463" s="405"/>
      <c r="B463" s="405"/>
      <c r="C463" s="405"/>
      <c r="D463" s="405"/>
      <c r="E463" s="405"/>
      <c r="F463" s="405"/>
      <c r="G463" s="405"/>
      <c r="H463" s="405"/>
      <c r="I463" s="405"/>
      <c r="J463" s="405"/>
      <c r="K463" s="405"/>
      <c r="L463" s="405"/>
      <c r="M463" s="405"/>
      <c r="N463" s="405"/>
      <c r="O463" s="405"/>
      <c r="P463" s="405"/>
      <c r="Q463" s="405"/>
      <c r="R463" s="405"/>
      <c r="S463" s="405"/>
      <c r="T463" s="405"/>
      <c r="U463" s="405"/>
      <c r="V463" s="405"/>
      <c r="W463" s="405"/>
      <c r="X463" s="405"/>
      <c r="Y463" s="405"/>
      <c r="Z463" s="405"/>
    </row>
    <row r="464">
      <c r="A464" s="405"/>
      <c r="B464" s="405"/>
      <c r="C464" s="405"/>
      <c r="D464" s="405"/>
      <c r="E464" s="405"/>
      <c r="F464" s="405"/>
      <c r="G464" s="405"/>
      <c r="H464" s="405"/>
      <c r="I464" s="405"/>
      <c r="J464" s="405"/>
      <c r="K464" s="405"/>
      <c r="L464" s="405"/>
      <c r="M464" s="405"/>
      <c r="N464" s="405"/>
      <c r="O464" s="405"/>
      <c r="P464" s="405"/>
      <c r="Q464" s="405"/>
      <c r="R464" s="405"/>
      <c r="S464" s="405"/>
      <c r="T464" s="405"/>
      <c r="U464" s="405"/>
      <c r="V464" s="405"/>
      <c r="W464" s="405"/>
      <c r="X464" s="405"/>
      <c r="Y464" s="405"/>
      <c r="Z464" s="405"/>
    </row>
    <row r="465">
      <c r="A465" s="405"/>
      <c r="B465" s="405"/>
      <c r="C465" s="405"/>
      <c r="D465" s="405"/>
      <c r="E465" s="405"/>
      <c r="F465" s="405"/>
      <c r="G465" s="405"/>
      <c r="H465" s="405"/>
      <c r="I465" s="405"/>
      <c r="J465" s="405"/>
      <c r="K465" s="405"/>
      <c r="L465" s="405"/>
      <c r="M465" s="405"/>
      <c r="N465" s="405"/>
      <c r="O465" s="405"/>
      <c r="P465" s="405"/>
      <c r="Q465" s="405"/>
      <c r="R465" s="405"/>
      <c r="S465" s="405"/>
      <c r="T465" s="405"/>
      <c r="U465" s="405"/>
      <c r="V465" s="405"/>
      <c r="W465" s="405"/>
      <c r="X465" s="405"/>
      <c r="Y465" s="405"/>
      <c r="Z465" s="405"/>
    </row>
    <row r="466">
      <c r="A466" s="405"/>
      <c r="B466" s="405"/>
      <c r="C466" s="405"/>
      <c r="D466" s="405"/>
      <c r="E466" s="405"/>
      <c r="F466" s="405"/>
      <c r="G466" s="405"/>
      <c r="H466" s="405"/>
      <c r="I466" s="405"/>
      <c r="J466" s="405"/>
      <c r="K466" s="405"/>
      <c r="L466" s="405"/>
      <c r="M466" s="405"/>
      <c r="N466" s="405"/>
      <c r="O466" s="405"/>
      <c r="P466" s="405"/>
      <c r="Q466" s="405"/>
      <c r="R466" s="405"/>
      <c r="S466" s="405"/>
      <c r="T466" s="405"/>
      <c r="U466" s="405"/>
      <c r="V466" s="405"/>
      <c r="W466" s="405"/>
      <c r="X466" s="405"/>
      <c r="Y466" s="405"/>
      <c r="Z466" s="405"/>
    </row>
    <row r="467">
      <c r="A467" s="405"/>
      <c r="B467" s="405"/>
      <c r="C467" s="405"/>
      <c r="D467" s="405"/>
      <c r="E467" s="405"/>
      <c r="F467" s="405"/>
      <c r="G467" s="405"/>
      <c r="H467" s="405"/>
      <c r="I467" s="405"/>
      <c r="J467" s="405"/>
      <c r="K467" s="405"/>
      <c r="L467" s="405"/>
      <c r="M467" s="405"/>
      <c r="N467" s="405"/>
      <c r="O467" s="405"/>
      <c r="P467" s="405"/>
      <c r="Q467" s="405"/>
      <c r="R467" s="405"/>
      <c r="S467" s="405"/>
      <c r="T467" s="405"/>
      <c r="U467" s="405"/>
      <c r="V467" s="405"/>
      <c r="W467" s="405"/>
      <c r="X467" s="405"/>
      <c r="Y467" s="405"/>
      <c r="Z467" s="405"/>
    </row>
    <row r="468">
      <c r="A468" s="405"/>
      <c r="B468" s="405"/>
      <c r="C468" s="405"/>
      <c r="D468" s="405"/>
      <c r="E468" s="405"/>
      <c r="F468" s="405"/>
      <c r="G468" s="405"/>
      <c r="H468" s="405"/>
      <c r="I468" s="405"/>
      <c r="J468" s="405"/>
      <c r="K468" s="405"/>
      <c r="L468" s="405"/>
      <c r="M468" s="405"/>
      <c r="N468" s="405"/>
      <c r="O468" s="405"/>
      <c r="P468" s="405"/>
      <c r="Q468" s="405"/>
      <c r="R468" s="405"/>
      <c r="S468" s="405"/>
      <c r="T468" s="405"/>
      <c r="U468" s="405"/>
      <c r="V468" s="405"/>
      <c r="W468" s="405"/>
      <c r="X468" s="405"/>
      <c r="Y468" s="405"/>
      <c r="Z468" s="405"/>
    </row>
    <row r="469">
      <c r="A469" s="405"/>
      <c r="B469" s="405"/>
      <c r="C469" s="405"/>
      <c r="D469" s="405"/>
      <c r="E469" s="405"/>
      <c r="F469" s="405"/>
      <c r="G469" s="405"/>
      <c r="H469" s="405"/>
      <c r="I469" s="405"/>
      <c r="J469" s="405"/>
      <c r="K469" s="405"/>
      <c r="L469" s="405"/>
      <c r="M469" s="405"/>
      <c r="N469" s="405"/>
      <c r="O469" s="405"/>
      <c r="P469" s="405"/>
      <c r="Q469" s="405"/>
      <c r="R469" s="405"/>
      <c r="S469" s="405"/>
      <c r="T469" s="405"/>
      <c r="U469" s="405"/>
      <c r="V469" s="405"/>
      <c r="W469" s="405"/>
      <c r="X469" s="405"/>
      <c r="Y469" s="405"/>
      <c r="Z469" s="405"/>
    </row>
    <row r="470">
      <c r="A470" s="405"/>
      <c r="B470" s="405"/>
      <c r="C470" s="405"/>
      <c r="D470" s="405"/>
      <c r="E470" s="405"/>
      <c r="F470" s="405"/>
      <c r="G470" s="405"/>
      <c r="H470" s="405"/>
      <c r="I470" s="405"/>
      <c r="J470" s="405"/>
      <c r="K470" s="405"/>
      <c r="L470" s="405"/>
      <c r="M470" s="405"/>
      <c r="N470" s="405"/>
      <c r="O470" s="405"/>
      <c r="P470" s="405"/>
      <c r="Q470" s="405"/>
      <c r="R470" s="405"/>
      <c r="S470" s="405"/>
      <c r="T470" s="405"/>
      <c r="U470" s="405"/>
      <c r="V470" s="405"/>
      <c r="W470" s="405"/>
      <c r="X470" s="405"/>
      <c r="Y470" s="405"/>
      <c r="Z470" s="405"/>
    </row>
    <row r="471">
      <c r="A471" s="405"/>
      <c r="B471" s="405"/>
      <c r="C471" s="405"/>
      <c r="D471" s="405"/>
      <c r="E471" s="405"/>
      <c r="F471" s="405"/>
      <c r="G471" s="405"/>
      <c r="H471" s="405"/>
      <c r="I471" s="405"/>
      <c r="J471" s="405"/>
      <c r="K471" s="405"/>
      <c r="L471" s="405"/>
      <c r="M471" s="405"/>
      <c r="N471" s="405"/>
      <c r="O471" s="405"/>
      <c r="P471" s="405"/>
      <c r="Q471" s="405"/>
      <c r="R471" s="405"/>
      <c r="S471" s="405"/>
      <c r="T471" s="405"/>
      <c r="U471" s="405"/>
      <c r="V471" s="405"/>
      <c r="W471" s="405"/>
      <c r="X471" s="405"/>
      <c r="Y471" s="405"/>
      <c r="Z471" s="405"/>
    </row>
    <row r="472">
      <c r="A472" s="405"/>
      <c r="B472" s="405"/>
      <c r="C472" s="405"/>
      <c r="D472" s="405"/>
      <c r="E472" s="405"/>
      <c r="F472" s="405"/>
      <c r="G472" s="405"/>
      <c r="H472" s="405"/>
      <c r="I472" s="405"/>
      <c r="J472" s="405"/>
      <c r="K472" s="405"/>
      <c r="L472" s="405"/>
      <c r="M472" s="405"/>
      <c r="N472" s="405"/>
      <c r="O472" s="405"/>
      <c r="P472" s="405"/>
      <c r="Q472" s="405"/>
      <c r="R472" s="405"/>
      <c r="S472" s="405"/>
      <c r="T472" s="405"/>
      <c r="U472" s="405"/>
      <c r="V472" s="405"/>
      <c r="W472" s="405"/>
      <c r="X472" s="405"/>
      <c r="Y472" s="405"/>
      <c r="Z472" s="405"/>
    </row>
    <row r="473">
      <c r="A473" s="405"/>
      <c r="B473" s="405"/>
      <c r="C473" s="405"/>
      <c r="D473" s="405"/>
      <c r="E473" s="405"/>
      <c r="F473" s="405"/>
      <c r="G473" s="405"/>
      <c r="H473" s="405"/>
      <c r="I473" s="405"/>
      <c r="J473" s="405"/>
      <c r="K473" s="405"/>
      <c r="L473" s="405"/>
      <c r="M473" s="405"/>
      <c r="N473" s="405"/>
      <c r="O473" s="405"/>
      <c r="P473" s="405"/>
      <c r="Q473" s="405"/>
      <c r="R473" s="405"/>
      <c r="S473" s="405"/>
      <c r="T473" s="405"/>
      <c r="U473" s="405"/>
      <c r="V473" s="405"/>
      <c r="W473" s="405"/>
      <c r="X473" s="405"/>
      <c r="Y473" s="405"/>
      <c r="Z473" s="405"/>
    </row>
    <row r="474">
      <c r="A474" s="405"/>
      <c r="B474" s="405"/>
      <c r="C474" s="405"/>
      <c r="D474" s="405"/>
      <c r="E474" s="405"/>
      <c r="F474" s="405"/>
      <c r="G474" s="405"/>
      <c r="H474" s="405"/>
      <c r="I474" s="405"/>
      <c r="J474" s="405"/>
      <c r="K474" s="405"/>
      <c r="L474" s="405"/>
      <c r="M474" s="405"/>
      <c r="N474" s="405"/>
      <c r="O474" s="405"/>
      <c r="P474" s="405"/>
      <c r="Q474" s="405"/>
      <c r="R474" s="405"/>
      <c r="S474" s="405"/>
      <c r="T474" s="405"/>
      <c r="U474" s="405"/>
      <c r="V474" s="405"/>
      <c r="W474" s="405"/>
      <c r="X474" s="405"/>
      <c r="Y474" s="405"/>
      <c r="Z474" s="405"/>
    </row>
    <row r="475">
      <c r="A475" s="405"/>
      <c r="B475" s="405"/>
      <c r="C475" s="405"/>
      <c r="D475" s="405"/>
      <c r="E475" s="405"/>
      <c r="F475" s="405"/>
      <c r="G475" s="405"/>
      <c r="H475" s="405"/>
      <c r="I475" s="405"/>
      <c r="J475" s="405"/>
      <c r="K475" s="405"/>
      <c r="L475" s="405"/>
      <c r="M475" s="405"/>
      <c r="N475" s="405"/>
      <c r="O475" s="405"/>
      <c r="P475" s="405"/>
      <c r="Q475" s="405"/>
      <c r="R475" s="405"/>
      <c r="S475" s="405"/>
      <c r="T475" s="405"/>
      <c r="U475" s="405"/>
      <c r="V475" s="405"/>
      <c r="W475" s="405"/>
      <c r="X475" s="405"/>
      <c r="Y475" s="405"/>
      <c r="Z475" s="405"/>
    </row>
    <row r="476">
      <c r="A476" s="405"/>
      <c r="B476" s="405"/>
      <c r="C476" s="405"/>
      <c r="D476" s="405"/>
      <c r="E476" s="405"/>
      <c r="F476" s="405"/>
      <c r="G476" s="405"/>
      <c r="H476" s="405"/>
      <c r="I476" s="405"/>
      <c r="J476" s="405"/>
      <c r="K476" s="405"/>
      <c r="L476" s="405"/>
      <c r="M476" s="405"/>
      <c r="N476" s="405"/>
      <c r="O476" s="405"/>
      <c r="P476" s="405"/>
      <c r="Q476" s="405"/>
      <c r="R476" s="405"/>
      <c r="S476" s="405"/>
      <c r="T476" s="405"/>
      <c r="U476" s="405"/>
      <c r="V476" s="405"/>
      <c r="W476" s="405"/>
      <c r="X476" s="405"/>
      <c r="Y476" s="405"/>
      <c r="Z476" s="405"/>
    </row>
    <row r="477">
      <c r="A477" s="405"/>
      <c r="B477" s="405"/>
      <c r="C477" s="405"/>
      <c r="D477" s="405"/>
      <c r="E477" s="405"/>
      <c r="F477" s="405"/>
      <c r="G477" s="405"/>
      <c r="H477" s="405"/>
      <c r="I477" s="405"/>
      <c r="J477" s="405"/>
      <c r="K477" s="405"/>
      <c r="L477" s="405"/>
      <c r="M477" s="405"/>
      <c r="N477" s="405"/>
      <c r="O477" s="405"/>
      <c r="P477" s="405"/>
      <c r="Q477" s="405"/>
      <c r="R477" s="405"/>
      <c r="S477" s="405"/>
      <c r="T477" s="405"/>
      <c r="U477" s="405"/>
      <c r="V477" s="405"/>
      <c r="W477" s="405"/>
      <c r="X477" s="405"/>
      <c r="Y477" s="405"/>
      <c r="Z477" s="405"/>
    </row>
    <row r="478">
      <c r="A478" s="405"/>
      <c r="B478" s="405"/>
      <c r="C478" s="405"/>
      <c r="D478" s="405"/>
      <c r="E478" s="405"/>
      <c r="F478" s="405"/>
      <c r="G478" s="405"/>
      <c r="H478" s="405"/>
      <c r="I478" s="405"/>
      <c r="J478" s="405"/>
      <c r="K478" s="405"/>
      <c r="L478" s="405"/>
      <c r="M478" s="405"/>
      <c r="N478" s="405"/>
      <c r="O478" s="405"/>
      <c r="P478" s="405"/>
      <c r="Q478" s="405"/>
      <c r="R478" s="405"/>
      <c r="S478" s="405"/>
      <c r="T478" s="405"/>
      <c r="U478" s="405"/>
      <c r="V478" s="405"/>
      <c r="W478" s="405"/>
      <c r="X478" s="405"/>
      <c r="Y478" s="405"/>
      <c r="Z478" s="405"/>
    </row>
    <row r="479">
      <c r="A479" s="405"/>
      <c r="B479" s="405"/>
      <c r="C479" s="405"/>
      <c r="D479" s="405"/>
      <c r="E479" s="405"/>
      <c r="F479" s="405"/>
      <c r="G479" s="405"/>
      <c r="H479" s="405"/>
      <c r="I479" s="405"/>
      <c r="J479" s="405"/>
      <c r="K479" s="405"/>
      <c r="L479" s="405"/>
      <c r="M479" s="405"/>
      <c r="N479" s="405"/>
      <c r="O479" s="405"/>
      <c r="P479" s="405"/>
      <c r="Q479" s="405"/>
      <c r="R479" s="405"/>
      <c r="S479" s="405"/>
      <c r="T479" s="405"/>
      <c r="U479" s="405"/>
      <c r="V479" s="405"/>
      <c r="W479" s="405"/>
      <c r="X479" s="405"/>
      <c r="Y479" s="405"/>
      <c r="Z479" s="405"/>
    </row>
    <row r="480">
      <c r="A480" s="405"/>
      <c r="B480" s="405"/>
      <c r="C480" s="405"/>
      <c r="D480" s="405"/>
      <c r="E480" s="405"/>
      <c r="F480" s="405"/>
      <c r="G480" s="405"/>
      <c r="H480" s="405"/>
      <c r="I480" s="405"/>
      <c r="J480" s="405"/>
      <c r="K480" s="405"/>
      <c r="L480" s="405"/>
      <c r="M480" s="405"/>
      <c r="N480" s="405"/>
      <c r="O480" s="405"/>
      <c r="P480" s="405"/>
      <c r="Q480" s="405"/>
      <c r="R480" s="405"/>
      <c r="S480" s="405"/>
      <c r="T480" s="405"/>
      <c r="U480" s="405"/>
      <c r="V480" s="405"/>
      <c r="W480" s="405"/>
      <c r="X480" s="405"/>
      <c r="Y480" s="405"/>
      <c r="Z480" s="405"/>
    </row>
    <row r="481">
      <c r="A481" s="405"/>
      <c r="B481" s="405"/>
      <c r="C481" s="405"/>
      <c r="D481" s="405"/>
      <c r="E481" s="405"/>
      <c r="F481" s="405"/>
      <c r="G481" s="405"/>
      <c r="H481" s="405"/>
      <c r="I481" s="405"/>
      <c r="J481" s="405"/>
      <c r="K481" s="405"/>
      <c r="L481" s="405"/>
      <c r="M481" s="405"/>
      <c r="N481" s="405"/>
      <c r="O481" s="405"/>
      <c r="P481" s="405"/>
      <c r="Q481" s="405"/>
      <c r="R481" s="405"/>
      <c r="S481" s="405"/>
      <c r="T481" s="405"/>
      <c r="U481" s="405"/>
      <c r="V481" s="405"/>
      <c r="W481" s="405"/>
      <c r="X481" s="405"/>
      <c r="Y481" s="405"/>
      <c r="Z481" s="405"/>
    </row>
    <row r="482">
      <c r="A482" s="405"/>
      <c r="B482" s="405"/>
      <c r="C482" s="405"/>
      <c r="D482" s="405"/>
      <c r="E482" s="405"/>
      <c r="F482" s="405"/>
      <c r="G482" s="405"/>
      <c r="H482" s="405"/>
      <c r="I482" s="405"/>
      <c r="J482" s="405"/>
      <c r="K482" s="405"/>
      <c r="L482" s="405"/>
      <c r="M482" s="405"/>
      <c r="N482" s="405"/>
      <c r="O482" s="405"/>
      <c r="P482" s="405"/>
      <c r="Q482" s="405"/>
      <c r="R482" s="405"/>
      <c r="S482" s="405"/>
      <c r="T482" s="405"/>
      <c r="U482" s="405"/>
      <c r="V482" s="405"/>
      <c r="W482" s="405"/>
      <c r="X482" s="405"/>
      <c r="Y482" s="405"/>
      <c r="Z482" s="405"/>
    </row>
    <row r="483">
      <c r="A483" s="405"/>
      <c r="B483" s="405"/>
      <c r="C483" s="405"/>
      <c r="D483" s="405"/>
      <c r="E483" s="405"/>
      <c r="F483" s="405"/>
      <c r="G483" s="405"/>
      <c r="H483" s="405"/>
      <c r="I483" s="405"/>
      <c r="J483" s="405"/>
      <c r="K483" s="405"/>
      <c r="L483" s="405"/>
      <c r="M483" s="405"/>
      <c r="N483" s="405"/>
      <c r="O483" s="405"/>
      <c r="P483" s="405"/>
      <c r="Q483" s="405"/>
      <c r="R483" s="405"/>
      <c r="S483" s="405"/>
      <c r="T483" s="405"/>
      <c r="U483" s="405"/>
      <c r="V483" s="405"/>
      <c r="W483" s="405"/>
      <c r="X483" s="405"/>
      <c r="Y483" s="405"/>
      <c r="Z483" s="405"/>
    </row>
    <row r="484">
      <c r="A484" s="405"/>
      <c r="B484" s="405"/>
      <c r="C484" s="405"/>
      <c r="D484" s="405"/>
      <c r="E484" s="405"/>
      <c r="F484" s="405"/>
      <c r="G484" s="405"/>
      <c r="H484" s="405"/>
      <c r="I484" s="405"/>
      <c r="J484" s="405"/>
      <c r="K484" s="405"/>
      <c r="L484" s="405"/>
      <c r="M484" s="405"/>
      <c r="N484" s="405"/>
      <c r="O484" s="405"/>
      <c r="P484" s="405"/>
      <c r="Q484" s="405"/>
      <c r="R484" s="405"/>
      <c r="S484" s="405"/>
      <c r="T484" s="405"/>
      <c r="U484" s="405"/>
      <c r="V484" s="405"/>
      <c r="W484" s="405"/>
      <c r="X484" s="405"/>
      <c r="Y484" s="405"/>
      <c r="Z484" s="405"/>
    </row>
    <row r="485">
      <c r="A485" s="405"/>
      <c r="B485" s="405"/>
      <c r="C485" s="405"/>
      <c r="D485" s="405"/>
      <c r="E485" s="405"/>
      <c r="F485" s="405"/>
      <c r="G485" s="405"/>
      <c r="H485" s="405"/>
      <c r="I485" s="405"/>
      <c r="J485" s="405"/>
      <c r="K485" s="405"/>
      <c r="L485" s="405"/>
      <c r="M485" s="405"/>
      <c r="N485" s="405"/>
      <c r="O485" s="405"/>
      <c r="P485" s="405"/>
      <c r="Q485" s="405"/>
      <c r="R485" s="405"/>
      <c r="S485" s="405"/>
      <c r="T485" s="405"/>
      <c r="U485" s="405"/>
      <c r="V485" s="405"/>
      <c r="W485" s="405"/>
      <c r="X485" s="405"/>
      <c r="Y485" s="405"/>
      <c r="Z485" s="405"/>
    </row>
    <row r="486">
      <c r="A486" s="405"/>
      <c r="B486" s="405"/>
      <c r="C486" s="405"/>
      <c r="D486" s="405"/>
      <c r="E486" s="405"/>
      <c r="F486" s="405"/>
      <c r="G486" s="405"/>
      <c r="H486" s="405"/>
      <c r="I486" s="405"/>
      <c r="J486" s="405"/>
      <c r="K486" s="405"/>
      <c r="L486" s="405"/>
      <c r="M486" s="405"/>
      <c r="N486" s="405"/>
      <c r="O486" s="405"/>
      <c r="P486" s="405"/>
      <c r="Q486" s="405"/>
      <c r="R486" s="405"/>
      <c r="S486" s="405"/>
      <c r="T486" s="405"/>
      <c r="U486" s="405"/>
      <c r="V486" s="405"/>
      <c r="W486" s="405"/>
      <c r="X486" s="405"/>
      <c r="Y486" s="405"/>
      <c r="Z486" s="405"/>
    </row>
    <row r="487">
      <c r="A487" s="405"/>
      <c r="B487" s="405"/>
      <c r="C487" s="405"/>
      <c r="D487" s="405"/>
      <c r="E487" s="405"/>
      <c r="F487" s="405"/>
      <c r="G487" s="405"/>
      <c r="H487" s="405"/>
      <c r="I487" s="405"/>
      <c r="J487" s="405"/>
      <c r="K487" s="405"/>
      <c r="L487" s="405"/>
      <c r="M487" s="405"/>
      <c r="N487" s="405"/>
      <c r="O487" s="405"/>
      <c r="P487" s="405"/>
      <c r="Q487" s="405"/>
      <c r="R487" s="405"/>
      <c r="S487" s="405"/>
      <c r="T487" s="405"/>
      <c r="U487" s="405"/>
      <c r="V487" s="405"/>
      <c r="W487" s="405"/>
      <c r="X487" s="405"/>
      <c r="Y487" s="405"/>
      <c r="Z487" s="405"/>
    </row>
    <row r="488">
      <c r="A488" s="405"/>
      <c r="B488" s="405"/>
      <c r="C488" s="405"/>
      <c r="D488" s="405"/>
      <c r="E488" s="405"/>
      <c r="F488" s="405"/>
      <c r="G488" s="405"/>
      <c r="H488" s="405"/>
      <c r="I488" s="405"/>
      <c r="J488" s="405"/>
      <c r="K488" s="405"/>
      <c r="L488" s="405"/>
      <c r="M488" s="405"/>
      <c r="N488" s="405"/>
      <c r="O488" s="405"/>
      <c r="P488" s="405"/>
      <c r="Q488" s="405"/>
      <c r="R488" s="405"/>
      <c r="S488" s="405"/>
      <c r="T488" s="405"/>
      <c r="U488" s="405"/>
      <c r="V488" s="405"/>
      <c r="W488" s="405"/>
      <c r="X488" s="405"/>
      <c r="Y488" s="405"/>
      <c r="Z488" s="405"/>
    </row>
    <row r="489">
      <c r="A489" s="405"/>
      <c r="B489" s="405"/>
      <c r="C489" s="405"/>
      <c r="D489" s="405"/>
      <c r="E489" s="405"/>
      <c r="F489" s="405"/>
      <c r="G489" s="405"/>
      <c r="H489" s="405"/>
      <c r="I489" s="405"/>
      <c r="J489" s="405"/>
      <c r="K489" s="405"/>
      <c r="L489" s="405"/>
      <c r="M489" s="405"/>
      <c r="N489" s="405"/>
      <c r="O489" s="405"/>
      <c r="P489" s="405"/>
      <c r="Q489" s="405"/>
      <c r="R489" s="405"/>
      <c r="S489" s="405"/>
      <c r="T489" s="405"/>
      <c r="U489" s="405"/>
      <c r="V489" s="405"/>
      <c r="W489" s="405"/>
      <c r="X489" s="405"/>
      <c r="Y489" s="405"/>
      <c r="Z489" s="405"/>
    </row>
    <row r="490">
      <c r="A490" s="405"/>
      <c r="B490" s="405"/>
      <c r="C490" s="405"/>
      <c r="D490" s="405"/>
      <c r="E490" s="405"/>
      <c r="F490" s="405"/>
      <c r="G490" s="405"/>
      <c r="H490" s="405"/>
      <c r="I490" s="405"/>
      <c r="J490" s="405"/>
      <c r="K490" s="405"/>
      <c r="L490" s="405"/>
      <c r="M490" s="405"/>
      <c r="N490" s="405"/>
      <c r="O490" s="405"/>
      <c r="P490" s="405"/>
      <c r="Q490" s="405"/>
      <c r="R490" s="405"/>
      <c r="S490" s="405"/>
      <c r="T490" s="405"/>
      <c r="U490" s="405"/>
      <c r="V490" s="405"/>
      <c r="W490" s="405"/>
      <c r="X490" s="405"/>
      <c r="Y490" s="405"/>
      <c r="Z490" s="405"/>
    </row>
    <row r="491">
      <c r="A491" s="405"/>
      <c r="B491" s="405"/>
      <c r="C491" s="405"/>
      <c r="D491" s="405"/>
      <c r="E491" s="405"/>
      <c r="F491" s="405"/>
      <c r="G491" s="405"/>
      <c r="H491" s="405"/>
      <c r="I491" s="405"/>
      <c r="J491" s="405"/>
      <c r="K491" s="405"/>
      <c r="L491" s="405"/>
      <c r="M491" s="405"/>
      <c r="N491" s="405"/>
      <c r="O491" s="405"/>
      <c r="P491" s="405"/>
      <c r="Q491" s="405"/>
      <c r="R491" s="405"/>
      <c r="S491" s="405"/>
      <c r="T491" s="405"/>
      <c r="U491" s="405"/>
      <c r="V491" s="405"/>
      <c r="W491" s="405"/>
      <c r="X491" s="405"/>
      <c r="Y491" s="405"/>
      <c r="Z491" s="405"/>
    </row>
    <row r="492">
      <c r="A492" s="405"/>
      <c r="B492" s="405"/>
      <c r="C492" s="405"/>
      <c r="D492" s="405"/>
      <c r="E492" s="405"/>
      <c r="F492" s="405"/>
      <c r="G492" s="405"/>
      <c r="H492" s="405"/>
      <c r="I492" s="405"/>
      <c r="J492" s="405"/>
      <c r="K492" s="405"/>
      <c r="L492" s="405"/>
      <c r="M492" s="405"/>
      <c r="N492" s="405"/>
      <c r="O492" s="405"/>
      <c r="P492" s="405"/>
      <c r="Q492" s="405"/>
      <c r="R492" s="405"/>
      <c r="S492" s="405"/>
      <c r="T492" s="405"/>
      <c r="U492" s="405"/>
      <c r="V492" s="405"/>
      <c r="W492" s="405"/>
      <c r="X492" s="405"/>
      <c r="Y492" s="405"/>
      <c r="Z492" s="405"/>
    </row>
    <row r="493">
      <c r="A493" s="405"/>
      <c r="B493" s="405"/>
      <c r="C493" s="405"/>
      <c r="D493" s="405"/>
      <c r="E493" s="405"/>
      <c r="F493" s="405"/>
      <c r="G493" s="405"/>
      <c r="H493" s="405"/>
      <c r="I493" s="405"/>
      <c r="J493" s="405"/>
      <c r="K493" s="405"/>
      <c r="L493" s="405"/>
      <c r="M493" s="405"/>
      <c r="N493" s="405"/>
      <c r="O493" s="405"/>
      <c r="P493" s="405"/>
      <c r="Q493" s="405"/>
      <c r="R493" s="405"/>
      <c r="S493" s="405"/>
      <c r="T493" s="405"/>
      <c r="U493" s="405"/>
      <c r="V493" s="405"/>
      <c r="W493" s="405"/>
      <c r="X493" s="405"/>
      <c r="Y493" s="405"/>
      <c r="Z493" s="405"/>
    </row>
    <row r="494">
      <c r="A494" s="405"/>
      <c r="B494" s="405"/>
      <c r="C494" s="405"/>
      <c r="D494" s="405"/>
      <c r="E494" s="405"/>
      <c r="F494" s="405"/>
      <c r="G494" s="405"/>
      <c r="H494" s="405"/>
      <c r="I494" s="405"/>
      <c r="J494" s="405"/>
      <c r="K494" s="405"/>
      <c r="L494" s="405"/>
      <c r="M494" s="405"/>
      <c r="N494" s="405"/>
      <c r="O494" s="405"/>
      <c r="P494" s="405"/>
      <c r="Q494" s="405"/>
      <c r="R494" s="405"/>
      <c r="S494" s="405"/>
      <c r="T494" s="405"/>
      <c r="U494" s="405"/>
      <c r="V494" s="405"/>
      <c r="W494" s="405"/>
      <c r="X494" s="405"/>
      <c r="Y494" s="405"/>
      <c r="Z494" s="405"/>
    </row>
    <row r="495">
      <c r="A495" s="405"/>
      <c r="B495" s="405"/>
      <c r="C495" s="405"/>
      <c r="D495" s="405"/>
      <c r="E495" s="405"/>
      <c r="F495" s="405"/>
      <c r="G495" s="405"/>
      <c r="H495" s="405"/>
      <c r="I495" s="405"/>
      <c r="J495" s="405"/>
      <c r="K495" s="405"/>
      <c r="L495" s="405"/>
      <c r="M495" s="405"/>
      <c r="N495" s="405"/>
      <c r="O495" s="405"/>
      <c r="P495" s="405"/>
      <c r="Q495" s="405"/>
      <c r="R495" s="405"/>
      <c r="S495" s="405"/>
      <c r="T495" s="405"/>
      <c r="U495" s="405"/>
      <c r="V495" s="405"/>
      <c r="W495" s="405"/>
      <c r="X495" s="405"/>
      <c r="Y495" s="405"/>
      <c r="Z495" s="405"/>
    </row>
    <row r="496">
      <c r="A496" s="405"/>
      <c r="B496" s="405"/>
      <c r="C496" s="405"/>
      <c r="D496" s="405"/>
      <c r="E496" s="405"/>
      <c r="F496" s="405"/>
      <c r="G496" s="405"/>
      <c r="H496" s="405"/>
      <c r="I496" s="405"/>
      <c r="J496" s="405"/>
      <c r="K496" s="405"/>
      <c r="L496" s="405"/>
      <c r="M496" s="405"/>
      <c r="N496" s="405"/>
      <c r="O496" s="405"/>
      <c r="P496" s="405"/>
      <c r="Q496" s="405"/>
      <c r="R496" s="405"/>
      <c r="S496" s="405"/>
      <c r="T496" s="405"/>
      <c r="U496" s="405"/>
      <c r="V496" s="405"/>
      <c r="W496" s="405"/>
      <c r="X496" s="405"/>
      <c r="Y496" s="405"/>
      <c r="Z496" s="405"/>
    </row>
    <row r="497">
      <c r="A497" s="405"/>
      <c r="B497" s="405"/>
      <c r="C497" s="405"/>
      <c r="D497" s="405"/>
      <c r="E497" s="405"/>
      <c r="F497" s="405"/>
      <c r="G497" s="405"/>
      <c r="H497" s="405"/>
      <c r="I497" s="405"/>
      <c r="J497" s="405"/>
      <c r="K497" s="405"/>
      <c r="L497" s="405"/>
      <c r="M497" s="405"/>
      <c r="N497" s="405"/>
      <c r="O497" s="405"/>
      <c r="P497" s="405"/>
      <c r="Q497" s="405"/>
      <c r="R497" s="405"/>
      <c r="S497" s="405"/>
      <c r="T497" s="405"/>
      <c r="U497" s="405"/>
      <c r="V497" s="405"/>
      <c r="W497" s="405"/>
      <c r="X497" s="405"/>
      <c r="Y497" s="405"/>
      <c r="Z497" s="405"/>
    </row>
    <row r="498">
      <c r="A498" s="405"/>
      <c r="B498" s="405"/>
      <c r="C498" s="405"/>
      <c r="D498" s="405"/>
      <c r="E498" s="405"/>
      <c r="F498" s="405"/>
      <c r="G498" s="405"/>
      <c r="H498" s="405"/>
      <c r="I498" s="405"/>
      <c r="J498" s="405"/>
      <c r="K498" s="405"/>
      <c r="L498" s="405"/>
      <c r="M498" s="405"/>
      <c r="N498" s="405"/>
      <c r="O498" s="405"/>
      <c r="P498" s="405"/>
      <c r="Q498" s="405"/>
      <c r="R498" s="405"/>
      <c r="S498" s="405"/>
      <c r="T498" s="405"/>
      <c r="U498" s="405"/>
      <c r="V498" s="405"/>
      <c r="W498" s="405"/>
      <c r="X498" s="405"/>
      <c r="Y498" s="405"/>
      <c r="Z498" s="405"/>
    </row>
    <row r="499">
      <c r="A499" s="405"/>
      <c r="B499" s="405"/>
      <c r="C499" s="405"/>
      <c r="D499" s="405"/>
      <c r="E499" s="405"/>
      <c r="F499" s="405"/>
      <c r="G499" s="405"/>
      <c r="H499" s="405"/>
      <c r="I499" s="405"/>
      <c r="J499" s="405"/>
      <c r="K499" s="405"/>
      <c r="L499" s="405"/>
      <c r="M499" s="405"/>
      <c r="N499" s="405"/>
      <c r="O499" s="405"/>
      <c r="P499" s="405"/>
      <c r="Q499" s="405"/>
      <c r="R499" s="405"/>
      <c r="S499" s="405"/>
      <c r="T499" s="405"/>
      <c r="U499" s="405"/>
      <c r="V499" s="405"/>
      <c r="W499" s="405"/>
      <c r="X499" s="405"/>
      <c r="Y499" s="405"/>
      <c r="Z499" s="405"/>
    </row>
    <row r="500">
      <c r="A500" s="405"/>
      <c r="B500" s="405"/>
      <c r="C500" s="405"/>
      <c r="D500" s="405"/>
      <c r="E500" s="405"/>
      <c r="F500" s="405"/>
      <c r="G500" s="405"/>
      <c r="H500" s="405"/>
      <c r="I500" s="405"/>
      <c r="J500" s="405"/>
      <c r="K500" s="405"/>
      <c r="L500" s="405"/>
      <c r="M500" s="405"/>
      <c r="N500" s="405"/>
      <c r="O500" s="405"/>
      <c r="P500" s="405"/>
      <c r="Q500" s="405"/>
      <c r="R500" s="405"/>
      <c r="S500" s="405"/>
      <c r="T500" s="405"/>
      <c r="U500" s="405"/>
      <c r="V500" s="405"/>
      <c r="W500" s="405"/>
      <c r="X500" s="405"/>
      <c r="Y500" s="405"/>
      <c r="Z500" s="405"/>
    </row>
    <row r="501">
      <c r="A501" s="405"/>
      <c r="B501" s="405"/>
      <c r="C501" s="405"/>
      <c r="D501" s="405"/>
      <c r="E501" s="405"/>
      <c r="F501" s="405"/>
      <c r="G501" s="405"/>
      <c r="H501" s="405"/>
      <c r="I501" s="405"/>
      <c r="J501" s="405"/>
      <c r="K501" s="405"/>
      <c r="L501" s="405"/>
      <c r="M501" s="405"/>
      <c r="N501" s="405"/>
      <c r="O501" s="405"/>
      <c r="P501" s="405"/>
      <c r="Q501" s="405"/>
      <c r="R501" s="405"/>
      <c r="S501" s="405"/>
      <c r="T501" s="405"/>
      <c r="U501" s="405"/>
      <c r="V501" s="405"/>
      <c r="W501" s="405"/>
      <c r="X501" s="405"/>
      <c r="Y501" s="405"/>
      <c r="Z501" s="405"/>
    </row>
    <row r="502">
      <c r="A502" s="405"/>
      <c r="B502" s="405"/>
      <c r="C502" s="405"/>
      <c r="D502" s="405"/>
      <c r="E502" s="405"/>
      <c r="F502" s="405"/>
      <c r="G502" s="405"/>
      <c r="H502" s="405"/>
      <c r="I502" s="405"/>
      <c r="J502" s="405"/>
      <c r="K502" s="405"/>
      <c r="L502" s="405"/>
      <c r="M502" s="405"/>
      <c r="N502" s="405"/>
      <c r="O502" s="405"/>
      <c r="P502" s="405"/>
      <c r="Q502" s="405"/>
      <c r="R502" s="405"/>
      <c r="S502" s="405"/>
      <c r="T502" s="405"/>
      <c r="U502" s="405"/>
      <c r="V502" s="405"/>
      <c r="W502" s="405"/>
      <c r="X502" s="405"/>
      <c r="Y502" s="405"/>
      <c r="Z502" s="405"/>
    </row>
    <row r="503">
      <c r="A503" s="405"/>
      <c r="B503" s="405"/>
      <c r="C503" s="405"/>
      <c r="D503" s="405"/>
      <c r="E503" s="405"/>
      <c r="F503" s="405"/>
      <c r="G503" s="405"/>
      <c r="H503" s="405"/>
      <c r="I503" s="405"/>
      <c r="J503" s="405"/>
      <c r="K503" s="405"/>
      <c r="L503" s="405"/>
      <c r="M503" s="405"/>
      <c r="N503" s="405"/>
      <c r="O503" s="405"/>
      <c r="P503" s="405"/>
      <c r="Q503" s="405"/>
      <c r="R503" s="405"/>
      <c r="S503" s="405"/>
      <c r="T503" s="405"/>
      <c r="U503" s="405"/>
      <c r="V503" s="405"/>
      <c r="W503" s="405"/>
      <c r="X503" s="405"/>
      <c r="Y503" s="405"/>
      <c r="Z503" s="405"/>
    </row>
    <row r="504">
      <c r="A504" s="405"/>
      <c r="B504" s="405"/>
      <c r="C504" s="405"/>
      <c r="D504" s="405"/>
      <c r="E504" s="405"/>
      <c r="F504" s="405"/>
      <c r="G504" s="405"/>
      <c r="H504" s="405"/>
      <c r="I504" s="405"/>
      <c r="J504" s="405"/>
      <c r="K504" s="405"/>
      <c r="L504" s="405"/>
      <c r="M504" s="405"/>
      <c r="N504" s="405"/>
      <c r="O504" s="405"/>
      <c r="P504" s="405"/>
      <c r="Q504" s="405"/>
      <c r="R504" s="405"/>
      <c r="S504" s="405"/>
      <c r="T504" s="405"/>
      <c r="U504" s="405"/>
      <c r="V504" s="405"/>
      <c r="W504" s="405"/>
      <c r="X504" s="405"/>
      <c r="Y504" s="405"/>
      <c r="Z504" s="405"/>
    </row>
    <row r="505">
      <c r="A505" s="405"/>
      <c r="B505" s="405"/>
      <c r="C505" s="405"/>
      <c r="D505" s="405"/>
      <c r="E505" s="405"/>
      <c r="F505" s="405"/>
      <c r="G505" s="405"/>
      <c r="H505" s="405"/>
      <c r="I505" s="405"/>
      <c r="J505" s="405"/>
      <c r="K505" s="405"/>
      <c r="L505" s="405"/>
      <c r="M505" s="405"/>
      <c r="N505" s="405"/>
      <c r="O505" s="405"/>
      <c r="P505" s="405"/>
      <c r="Q505" s="405"/>
      <c r="R505" s="405"/>
      <c r="S505" s="405"/>
      <c r="T505" s="405"/>
      <c r="U505" s="405"/>
      <c r="V505" s="405"/>
      <c r="W505" s="405"/>
      <c r="X505" s="405"/>
      <c r="Y505" s="405"/>
      <c r="Z505" s="405"/>
    </row>
    <row r="506">
      <c r="A506" s="405"/>
      <c r="B506" s="405"/>
      <c r="C506" s="405"/>
      <c r="D506" s="405"/>
      <c r="E506" s="405"/>
      <c r="F506" s="405"/>
      <c r="G506" s="405"/>
      <c r="H506" s="405"/>
      <c r="I506" s="405"/>
      <c r="J506" s="405"/>
      <c r="K506" s="405"/>
      <c r="L506" s="405"/>
      <c r="M506" s="405"/>
      <c r="N506" s="405"/>
      <c r="O506" s="405"/>
      <c r="P506" s="405"/>
      <c r="Q506" s="405"/>
      <c r="R506" s="405"/>
      <c r="S506" s="405"/>
      <c r="T506" s="405"/>
      <c r="U506" s="405"/>
      <c r="V506" s="405"/>
      <c r="W506" s="405"/>
      <c r="X506" s="405"/>
      <c r="Y506" s="405"/>
      <c r="Z506" s="405"/>
    </row>
    <row r="507">
      <c r="A507" s="405"/>
      <c r="B507" s="405"/>
      <c r="C507" s="405"/>
      <c r="D507" s="405"/>
      <c r="E507" s="405"/>
      <c r="F507" s="405"/>
      <c r="G507" s="405"/>
      <c r="H507" s="405"/>
      <c r="I507" s="405"/>
      <c r="J507" s="405"/>
      <c r="K507" s="405"/>
      <c r="L507" s="405"/>
      <c r="M507" s="405"/>
      <c r="N507" s="405"/>
      <c r="O507" s="405"/>
      <c r="P507" s="405"/>
      <c r="Q507" s="405"/>
      <c r="R507" s="405"/>
      <c r="S507" s="405"/>
      <c r="T507" s="405"/>
      <c r="U507" s="405"/>
      <c r="V507" s="405"/>
      <c r="W507" s="405"/>
      <c r="X507" s="405"/>
      <c r="Y507" s="405"/>
      <c r="Z507" s="405"/>
    </row>
    <row r="508">
      <c r="A508" s="405"/>
      <c r="B508" s="405"/>
      <c r="C508" s="405"/>
      <c r="D508" s="405"/>
      <c r="E508" s="405"/>
      <c r="F508" s="405"/>
      <c r="G508" s="405"/>
      <c r="H508" s="405"/>
      <c r="I508" s="405"/>
      <c r="J508" s="405"/>
      <c r="K508" s="405"/>
      <c r="L508" s="405"/>
      <c r="M508" s="405"/>
      <c r="N508" s="405"/>
      <c r="O508" s="405"/>
      <c r="P508" s="405"/>
      <c r="Q508" s="405"/>
      <c r="R508" s="405"/>
      <c r="S508" s="405"/>
      <c r="T508" s="405"/>
      <c r="U508" s="405"/>
      <c r="V508" s="405"/>
      <c r="W508" s="405"/>
      <c r="X508" s="405"/>
      <c r="Y508" s="405"/>
      <c r="Z508" s="405"/>
    </row>
    <row r="509">
      <c r="A509" s="405"/>
      <c r="B509" s="405"/>
      <c r="C509" s="405"/>
      <c r="D509" s="405"/>
      <c r="E509" s="405"/>
      <c r="F509" s="405"/>
      <c r="G509" s="405"/>
      <c r="H509" s="405"/>
      <c r="I509" s="405"/>
      <c r="J509" s="405"/>
      <c r="K509" s="405"/>
      <c r="L509" s="405"/>
      <c r="M509" s="405"/>
      <c r="N509" s="405"/>
      <c r="O509" s="405"/>
      <c r="P509" s="405"/>
      <c r="Q509" s="405"/>
      <c r="R509" s="405"/>
      <c r="S509" s="405"/>
      <c r="T509" s="405"/>
      <c r="U509" s="405"/>
      <c r="V509" s="405"/>
      <c r="W509" s="405"/>
      <c r="X509" s="405"/>
      <c r="Y509" s="405"/>
      <c r="Z509" s="405"/>
    </row>
    <row r="510">
      <c r="A510" s="405"/>
      <c r="B510" s="405"/>
      <c r="C510" s="405"/>
      <c r="D510" s="405"/>
      <c r="E510" s="405"/>
      <c r="F510" s="405"/>
      <c r="G510" s="405"/>
      <c r="H510" s="405"/>
      <c r="I510" s="405"/>
      <c r="J510" s="405"/>
      <c r="K510" s="405"/>
      <c r="L510" s="405"/>
      <c r="M510" s="405"/>
      <c r="N510" s="405"/>
      <c r="O510" s="405"/>
      <c r="P510" s="405"/>
      <c r="Q510" s="405"/>
      <c r="R510" s="405"/>
      <c r="S510" s="405"/>
      <c r="T510" s="405"/>
      <c r="U510" s="405"/>
      <c r="V510" s="405"/>
      <c r="W510" s="405"/>
      <c r="X510" s="405"/>
      <c r="Y510" s="405"/>
      <c r="Z510" s="405"/>
    </row>
    <row r="511">
      <c r="A511" s="405"/>
      <c r="B511" s="405"/>
      <c r="C511" s="405"/>
      <c r="D511" s="405"/>
      <c r="E511" s="405"/>
      <c r="F511" s="405"/>
      <c r="G511" s="405"/>
      <c r="H511" s="405"/>
      <c r="I511" s="405"/>
      <c r="J511" s="405"/>
      <c r="K511" s="405"/>
      <c r="L511" s="405"/>
      <c r="M511" s="405"/>
      <c r="N511" s="405"/>
      <c r="O511" s="405"/>
      <c r="P511" s="405"/>
      <c r="Q511" s="405"/>
      <c r="R511" s="405"/>
      <c r="S511" s="405"/>
      <c r="T511" s="405"/>
      <c r="U511" s="405"/>
      <c r="V511" s="405"/>
      <c r="W511" s="405"/>
      <c r="X511" s="405"/>
      <c r="Y511" s="405"/>
      <c r="Z511" s="405"/>
    </row>
    <row r="512">
      <c r="A512" s="405"/>
      <c r="B512" s="405"/>
      <c r="C512" s="405"/>
      <c r="D512" s="405"/>
      <c r="E512" s="405"/>
      <c r="F512" s="405"/>
      <c r="G512" s="405"/>
      <c r="H512" s="405"/>
      <c r="I512" s="405"/>
      <c r="J512" s="405"/>
      <c r="K512" s="405"/>
      <c r="L512" s="405"/>
      <c r="M512" s="405"/>
      <c r="N512" s="405"/>
      <c r="O512" s="405"/>
      <c r="P512" s="405"/>
      <c r="Q512" s="405"/>
      <c r="R512" s="405"/>
      <c r="S512" s="405"/>
      <c r="T512" s="405"/>
      <c r="U512" s="405"/>
      <c r="V512" s="405"/>
      <c r="W512" s="405"/>
      <c r="X512" s="405"/>
      <c r="Y512" s="405"/>
      <c r="Z512" s="405"/>
    </row>
    <row r="513">
      <c r="A513" s="405"/>
      <c r="B513" s="405"/>
      <c r="C513" s="405"/>
      <c r="D513" s="405"/>
      <c r="E513" s="405"/>
      <c r="F513" s="405"/>
      <c r="G513" s="405"/>
      <c r="H513" s="405"/>
      <c r="I513" s="405"/>
      <c r="J513" s="405"/>
      <c r="K513" s="405"/>
      <c r="L513" s="405"/>
      <c r="M513" s="405"/>
      <c r="N513" s="405"/>
      <c r="O513" s="405"/>
      <c r="P513" s="405"/>
      <c r="Q513" s="405"/>
      <c r="R513" s="405"/>
      <c r="S513" s="405"/>
      <c r="T513" s="405"/>
      <c r="U513" s="405"/>
      <c r="V513" s="405"/>
      <c r="W513" s="405"/>
      <c r="X513" s="405"/>
      <c r="Y513" s="405"/>
      <c r="Z513" s="405"/>
    </row>
    <row r="514">
      <c r="A514" s="405"/>
      <c r="B514" s="405"/>
      <c r="C514" s="405"/>
      <c r="D514" s="405"/>
      <c r="E514" s="405"/>
      <c r="F514" s="405"/>
      <c r="G514" s="405"/>
      <c r="H514" s="405"/>
      <c r="I514" s="405"/>
      <c r="J514" s="405"/>
      <c r="K514" s="405"/>
      <c r="L514" s="405"/>
      <c r="M514" s="405"/>
      <c r="N514" s="405"/>
      <c r="O514" s="405"/>
      <c r="P514" s="405"/>
      <c r="Q514" s="405"/>
      <c r="R514" s="405"/>
      <c r="S514" s="405"/>
      <c r="T514" s="405"/>
      <c r="U514" s="405"/>
      <c r="V514" s="405"/>
      <c r="W514" s="405"/>
      <c r="X514" s="405"/>
      <c r="Y514" s="405"/>
      <c r="Z514" s="405"/>
    </row>
    <row r="515">
      <c r="A515" s="405"/>
      <c r="B515" s="405"/>
      <c r="C515" s="405"/>
      <c r="D515" s="405"/>
      <c r="E515" s="405"/>
      <c r="F515" s="405"/>
      <c r="G515" s="405"/>
      <c r="H515" s="405"/>
      <c r="I515" s="405"/>
      <c r="J515" s="405"/>
      <c r="K515" s="405"/>
      <c r="L515" s="405"/>
      <c r="M515" s="405"/>
      <c r="N515" s="405"/>
      <c r="O515" s="405"/>
      <c r="P515" s="405"/>
      <c r="Q515" s="405"/>
      <c r="R515" s="405"/>
      <c r="S515" s="405"/>
      <c r="T515" s="405"/>
      <c r="U515" s="405"/>
      <c r="V515" s="405"/>
      <c r="W515" s="405"/>
      <c r="X515" s="405"/>
      <c r="Y515" s="405"/>
      <c r="Z515" s="405"/>
    </row>
    <row r="516">
      <c r="A516" s="405"/>
      <c r="B516" s="405"/>
      <c r="C516" s="405"/>
      <c r="D516" s="405"/>
      <c r="E516" s="405"/>
      <c r="F516" s="405"/>
      <c r="G516" s="405"/>
      <c r="H516" s="405"/>
      <c r="I516" s="405"/>
      <c r="J516" s="405"/>
      <c r="K516" s="405"/>
      <c r="L516" s="405"/>
      <c r="M516" s="405"/>
      <c r="N516" s="405"/>
      <c r="O516" s="405"/>
      <c r="P516" s="405"/>
      <c r="Q516" s="405"/>
      <c r="R516" s="405"/>
      <c r="S516" s="405"/>
      <c r="T516" s="405"/>
      <c r="U516" s="405"/>
      <c r="V516" s="405"/>
      <c r="W516" s="405"/>
      <c r="X516" s="405"/>
      <c r="Y516" s="405"/>
      <c r="Z516" s="405"/>
    </row>
    <row r="517">
      <c r="A517" s="405"/>
      <c r="B517" s="405"/>
      <c r="C517" s="405"/>
      <c r="D517" s="405"/>
      <c r="E517" s="405"/>
      <c r="F517" s="405"/>
      <c r="G517" s="405"/>
      <c r="H517" s="405"/>
      <c r="I517" s="405"/>
      <c r="J517" s="405"/>
      <c r="K517" s="405"/>
      <c r="L517" s="405"/>
      <c r="M517" s="405"/>
      <c r="N517" s="405"/>
      <c r="O517" s="405"/>
      <c r="P517" s="405"/>
      <c r="Q517" s="405"/>
      <c r="R517" s="405"/>
      <c r="S517" s="405"/>
      <c r="T517" s="405"/>
      <c r="U517" s="405"/>
      <c r="V517" s="405"/>
      <c r="W517" s="405"/>
      <c r="X517" s="405"/>
      <c r="Y517" s="405"/>
      <c r="Z517" s="405"/>
    </row>
    <row r="518">
      <c r="A518" s="405"/>
      <c r="B518" s="405"/>
      <c r="C518" s="405"/>
      <c r="D518" s="405"/>
      <c r="E518" s="405"/>
      <c r="F518" s="405"/>
      <c r="G518" s="405"/>
      <c r="H518" s="405"/>
      <c r="I518" s="405"/>
      <c r="J518" s="405"/>
      <c r="K518" s="405"/>
      <c r="L518" s="405"/>
      <c r="M518" s="405"/>
      <c r="N518" s="405"/>
      <c r="O518" s="405"/>
      <c r="P518" s="405"/>
      <c r="Q518" s="405"/>
      <c r="R518" s="405"/>
      <c r="S518" s="405"/>
      <c r="T518" s="405"/>
      <c r="U518" s="405"/>
      <c r="V518" s="405"/>
      <c r="W518" s="405"/>
      <c r="X518" s="405"/>
      <c r="Y518" s="405"/>
      <c r="Z518" s="405"/>
    </row>
    <row r="519">
      <c r="A519" s="405"/>
      <c r="B519" s="405"/>
      <c r="C519" s="405"/>
      <c r="D519" s="405"/>
      <c r="E519" s="405"/>
      <c r="F519" s="405"/>
      <c r="G519" s="405"/>
      <c r="H519" s="405"/>
      <c r="I519" s="405"/>
      <c r="J519" s="405"/>
      <c r="K519" s="405"/>
      <c r="L519" s="405"/>
      <c r="M519" s="405"/>
      <c r="N519" s="405"/>
      <c r="O519" s="405"/>
      <c r="P519" s="405"/>
      <c r="Q519" s="405"/>
      <c r="R519" s="405"/>
      <c r="S519" s="405"/>
      <c r="T519" s="405"/>
      <c r="U519" s="405"/>
      <c r="V519" s="405"/>
      <c r="W519" s="405"/>
      <c r="X519" s="405"/>
      <c r="Y519" s="405"/>
      <c r="Z519" s="405"/>
    </row>
    <row r="520">
      <c r="A520" s="405"/>
      <c r="B520" s="405"/>
      <c r="C520" s="405"/>
      <c r="D520" s="405"/>
      <c r="E520" s="405"/>
      <c r="F520" s="405"/>
      <c r="G520" s="405"/>
      <c r="H520" s="405"/>
      <c r="I520" s="405"/>
      <c r="J520" s="405"/>
      <c r="K520" s="405"/>
      <c r="L520" s="405"/>
      <c r="M520" s="405"/>
      <c r="N520" s="405"/>
      <c r="O520" s="405"/>
      <c r="P520" s="405"/>
      <c r="Q520" s="405"/>
      <c r="R520" s="405"/>
      <c r="S520" s="405"/>
      <c r="T520" s="405"/>
      <c r="U520" s="405"/>
      <c r="V520" s="405"/>
      <c r="W520" s="405"/>
      <c r="X520" s="405"/>
      <c r="Y520" s="405"/>
      <c r="Z520" s="405"/>
    </row>
    <row r="521">
      <c r="A521" s="405"/>
      <c r="B521" s="405"/>
      <c r="C521" s="405"/>
      <c r="D521" s="405"/>
      <c r="E521" s="405"/>
      <c r="F521" s="405"/>
      <c r="G521" s="405"/>
      <c r="H521" s="405"/>
      <c r="I521" s="405"/>
      <c r="J521" s="405"/>
      <c r="K521" s="405"/>
      <c r="L521" s="405"/>
      <c r="M521" s="405"/>
      <c r="N521" s="405"/>
      <c r="O521" s="405"/>
      <c r="P521" s="405"/>
      <c r="Q521" s="405"/>
      <c r="R521" s="405"/>
      <c r="S521" s="405"/>
      <c r="T521" s="405"/>
      <c r="U521" s="405"/>
      <c r="V521" s="405"/>
      <c r="W521" s="405"/>
      <c r="X521" s="405"/>
      <c r="Y521" s="405"/>
      <c r="Z521" s="405"/>
    </row>
    <row r="522">
      <c r="A522" s="405"/>
      <c r="B522" s="405"/>
      <c r="C522" s="405"/>
      <c r="D522" s="405"/>
      <c r="E522" s="405"/>
      <c r="F522" s="405"/>
      <c r="G522" s="405"/>
      <c r="H522" s="405"/>
      <c r="I522" s="405"/>
      <c r="J522" s="405"/>
      <c r="K522" s="405"/>
      <c r="L522" s="405"/>
      <c r="M522" s="405"/>
      <c r="N522" s="405"/>
      <c r="O522" s="405"/>
      <c r="P522" s="405"/>
      <c r="Q522" s="405"/>
      <c r="R522" s="405"/>
      <c r="S522" s="405"/>
      <c r="T522" s="405"/>
      <c r="U522" s="405"/>
      <c r="V522" s="405"/>
      <c r="W522" s="405"/>
      <c r="X522" s="405"/>
      <c r="Y522" s="405"/>
      <c r="Z522" s="405"/>
    </row>
    <row r="523">
      <c r="A523" s="405"/>
      <c r="B523" s="405"/>
      <c r="C523" s="405"/>
      <c r="D523" s="405"/>
      <c r="E523" s="405"/>
      <c r="F523" s="405"/>
      <c r="G523" s="405"/>
      <c r="H523" s="405"/>
      <c r="I523" s="405"/>
      <c r="J523" s="405"/>
      <c r="K523" s="405"/>
      <c r="L523" s="405"/>
      <c r="M523" s="405"/>
      <c r="N523" s="405"/>
      <c r="O523" s="405"/>
      <c r="P523" s="405"/>
      <c r="Q523" s="405"/>
      <c r="R523" s="405"/>
      <c r="S523" s="405"/>
      <c r="T523" s="405"/>
      <c r="U523" s="405"/>
      <c r="V523" s="405"/>
      <c r="W523" s="405"/>
      <c r="X523" s="405"/>
      <c r="Y523" s="405"/>
      <c r="Z523" s="405"/>
    </row>
    <row r="524">
      <c r="A524" s="405"/>
      <c r="B524" s="405"/>
      <c r="C524" s="405"/>
      <c r="D524" s="405"/>
      <c r="E524" s="405"/>
      <c r="F524" s="405"/>
      <c r="G524" s="405"/>
      <c r="H524" s="405"/>
      <c r="I524" s="405"/>
      <c r="J524" s="405"/>
      <c r="K524" s="405"/>
      <c r="L524" s="405"/>
      <c r="M524" s="405"/>
      <c r="N524" s="405"/>
      <c r="O524" s="405"/>
      <c r="P524" s="405"/>
      <c r="Q524" s="405"/>
      <c r="R524" s="405"/>
      <c r="S524" s="405"/>
      <c r="T524" s="405"/>
      <c r="U524" s="405"/>
      <c r="V524" s="405"/>
      <c r="W524" s="405"/>
      <c r="X524" s="405"/>
      <c r="Y524" s="405"/>
      <c r="Z524" s="405"/>
    </row>
    <row r="525">
      <c r="A525" s="405"/>
      <c r="B525" s="405"/>
      <c r="C525" s="405"/>
      <c r="D525" s="405"/>
      <c r="E525" s="405"/>
      <c r="F525" s="405"/>
      <c r="G525" s="405"/>
      <c r="H525" s="405"/>
      <c r="I525" s="405"/>
      <c r="J525" s="405"/>
      <c r="K525" s="405"/>
      <c r="L525" s="405"/>
      <c r="M525" s="405"/>
      <c r="N525" s="405"/>
      <c r="O525" s="405"/>
      <c r="P525" s="405"/>
      <c r="Q525" s="405"/>
      <c r="R525" s="405"/>
      <c r="S525" s="405"/>
      <c r="T525" s="405"/>
      <c r="U525" s="405"/>
      <c r="V525" s="405"/>
      <c r="W525" s="405"/>
      <c r="X525" s="405"/>
      <c r="Y525" s="405"/>
      <c r="Z525" s="405"/>
    </row>
    <row r="526">
      <c r="A526" s="405"/>
      <c r="B526" s="405"/>
      <c r="C526" s="405"/>
      <c r="D526" s="405"/>
      <c r="E526" s="405"/>
      <c r="F526" s="405"/>
      <c r="G526" s="405"/>
      <c r="H526" s="405"/>
      <c r="I526" s="405"/>
      <c r="J526" s="405"/>
      <c r="K526" s="405"/>
      <c r="L526" s="405"/>
      <c r="M526" s="405"/>
      <c r="N526" s="405"/>
      <c r="O526" s="405"/>
      <c r="P526" s="405"/>
      <c r="Q526" s="405"/>
      <c r="R526" s="405"/>
      <c r="S526" s="405"/>
      <c r="T526" s="405"/>
      <c r="U526" s="405"/>
      <c r="V526" s="405"/>
      <c r="W526" s="405"/>
      <c r="X526" s="405"/>
      <c r="Y526" s="405"/>
      <c r="Z526" s="405"/>
    </row>
    <row r="527">
      <c r="A527" s="405"/>
      <c r="B527" s="405"/>
      <c r="C527" s="405"/>
      <c r="D527" s="405"/>
      <c r="E527" s="405"/>
      <c r="F527" s="405"/>
      <c r="G527" s="405"/>
      <c r="H527" s="405"/>
      <c r="I527" s="405"/>
      <c r="J527" s="405"/>
      <c r="K527" s="405"/>
      <c r="L527" s="405"/>
      <c r="M527" s="405"/>
      <c r="N527" s="405"/>
      <c r="O527" s="405"/>
      <c r="P527" s="405"/>
      <c r="Q527" s="405"/>
      <c r="R527" s="405"/>
      <c r="S527" s="405"/>
      <c r="T527" s="405"/>
      <c r="U527" s="405"/>
      <c r="V527" s="405"/>
      <c r="W527" s="405"/>
      <c r="X527" s="405"/>
      <c r="Y527" s="405"/>
      <c r="Z527" s="405"/>
    </row>
    <row r="528">
      <c r="A528" s="405"/>
      <c r="B528" s="405"/>
      <c r="C528" s="405"/>
      <c r="D528" s="405"/>
      <c r="E528" s="405"/>
      <c r="F528" s="405"/>
      <c r="G528" s="405"/>
      <c r="H528" s="405"/>
      <c r="I528" s="405"/>
      <c r="J528" s="405"/>
      <c r="K528" s="405"/>
      <c r="L528" s="405"/>
      <c r="M528" s="405"/>
      <c r="N528" s="405"/>
      <c r="O528" s="405"/>
      <c r="P528" s="405"/>
      <c r="Q528" s="405"/>
      <c r="R528" s="405"/>
      <c r="S528" s="405"/>
      <c r="T528" s="405"/>
      <c r="U528" s="405"/>
      <c r="V528" s="405"/>
      <c r="W528" s="405"/>
      <c r="X528" s="405"/>
      <c r="Y528" s="405"/>
      <c r="Z528" s="405"/>
    </row>
    <row r="529">
      <c r="A529" s="405"/>
      <c r="B529" s="405"/>
      <c r="C529" s="405"/>
      <c r="D529" s="405"/>
      <c r="E529" s="405"/>
      <c r="F529" s="405"/>
      <c r="G529" s="405"/>
      <c r="H529" s="405"/>
      <c r="I529" s="405"/>
      <c r="J529" s="405"/>
      <c r="K529" s="405"/>
      <c r="L529" s="405"/>
      <c r="M529" s="405"/>
      <c r="N529" s="405"/>
      <c r="O529" s="405"/>
      <c r="P529" s="405"/>
      <c r="Q529" s="405"/>
      <c r="R529" s="405"/>
      <c r="S529" s="405"/>
      <c r="T529" s="405"/>
      <c r="U529" s="405"/>
      <c r="V529" s="405"/>
      <c r="W529" s="405"/>
      <c r="X529" s="405"/>
      <c r="Y529" s="405"/>
      <c r="Z529" s="405"/>
    </row>
    <row r="530">
      <c r="A530" s="405"/>
      <c r="B530" s="405"/>
      <c r="C530" s="405"/>
      <c r="D530" s="405"/>
      <c r="E530" s="405"/>
      <c r="F530" s="405"/>
      <c r="G530" s="405"/>
      <c r="H530" s="405"/>
      <c r="I530" s="405"/>
      <c r="J530" s="405"/>
      <c r="K530" s="405"/>
      <c r="L530" s="405"/>
      <c r="M530" s="405"/>
      <c r="N530" s="405"/>
      <c r="O530" s="405"/>
      <c r="P530" s="405"/>
      <c r="Q530" s="405"/>
      <c r="R530" s="405"/>
      <c r="S530" s="405"/>
      <c r="T530" s="405"/>
      <c r="U530" s="405"/>
      <c r="V530" s="405"/>
      <c r="W530" s="405"/>
      <c r="X530" s="405"/>
      <c r="Y530" s="405"/>
      <c r="Z530" s="405"/>
    </row>
    <row r="531">
      <c r="A531" s="405"/>
      <c r="B531" s="405"/>
      <c r="C531" s="405"/>
      <c r="D531" s="405"/>
      <c r="E531" s="405"/>
      <c r="F531" s="405"/>
      <c r="G531" s="405"/>
      <c r="H531" s="405"/>
      <c r="I531" s="405"/>
      <c r="J531" s="405"/>
      <c r="K531" s="405"/>
      <c r="L531" s="405"/>
      <c r="M531" s="405"/>
      <c r="N531" s="405"/>
      <c r="O531" s="405"/>
      <c r="P531" s="405"/>
      <c r="Q531" s="405"/>
      <c r="R531" s="405"/>
      <c r="S531" s="405"/>
      <c r="T531" s="405"/>
      <c r="U531" s="405"/>
      <c r="V531" s="405"/>
      <c r="W531" s="405"/>
      <c r="X531" s="405"/>
      <c r="Y531" s="405"/>
      <c r="Z531" s="405"/>
    </row>
    <row r="532">
      <c r="A532" s="405"/>
      <c r="B532" s="405"/>
      <c r="C532" s="405"/>
      <c r="D532" s="405"/>
      <c r="E532" s="405"/>
      <c r="F532" s="405"/>
      <c r="G532" s="405"/>
      <c r="H532" s="405"/>
      <c r="I532" s="405"/>
      <c r="J532" s="405"/>
      <c r="K532" s="405"/>
      <c r="L532" s="405"/>
      <c r="M532" s="405"/>
      <c r="N532" s="405"/>
      <c r="O532" s="405"/>
      <c r="P532" s="405"/>
      <c r="Q532" s="405"/>
      <c r="R532" s="405"/>
      <c r="S532" s="405"/>
      <c r="T532" s="405"/>
      <c r="U532" s="405"/>
      <c r="V532" s="405"/>
      <c r="W532" s="405"/>
      <c r="X532" s="405"/>
      <c r="Y532" s="405"/>
      <c r="Z532" s="405"/>
    </row>
    <row r="533">
      <c r="A533" s="405"/>
      <c r="B533" s="405"/>
      <c r="C533" s="405"/>
      <c r="D533" s="405"/>
      <c r="E533" s="405"/>
      <c r="F533" s="405"/>
      <c r="G533" s="405"/>
      <c r="H533" s="405"/>
      <c r="I533" s="405"/>
      <c r="J533" s="405"/>
      <c r="K533" s="405"/>
      <c r="L533" s="405"/>
      <c r="M533" s="405"/>
      <c r="N533" s="405"/>
      <c r="O533" s="405"/>
      <c r="P533" s="405"/>
      <c r="Q533" s="405"/>
      <c r="R533" s="405"/>
      <c r="S533" s="405"/>
      <c r="T533" s="405"/>
      <c r="U533" s="405"/>
      <c r="V533" s="405"/>
      <c r="W533" s="405"/>
      <c r="X533" s="405"/>
      <c r="Y533" s="405"/>
      <c r="Z533" s="405"/>
    </row>
    <row r="534">
      <c r="A534" s="405"/>
      <c r="B534" s="405"/>
      <c r="C534" s="405"/>
      <c r="D534" s="405"/>
      <c r="E534" s="405"/>
      <c r="F534" s="405"/>
      <c r="G534" s="405"/>
      <c r="H534" s="405"/>
      <c r="I534" s="405"/>
      <c r="J534" s="405"/>
      <c r="K534" s="405"/>
      <c r="L534" s="405"/>
      <c r="M534" s="405"/>
      <c r="N534" s="405"/>
      <c r="O534" s="405"/>
      <c r="P534" s="405"/>
      <c r="Q534" s="405"/>
      <c r="R534" s="405"/>
      <c r="S534" s="405"/>
      <c r="T534" s="405"/>
      <c r="U534" s="405"/>
      <c r="V534" s="405"/>
      <c r="W534" s="405"/>
      <c r="X534" s="405"/>
      <c r="Y534" s="405"/>
      <c r="Z534" s="405"/>
    </row>
    <row r="535">
      <c r="A535" s="405"/>
      <c r="B535" s="405"/>
      <c r="C535" s="405"/>
      <c r="D535" s="405"/>
      <c r="E535" s="405"/>
      <c r="F535" s="405"/>
      <c r="G535" s="405"/>
      <c r="H535" s="405"/>
      <c r="I535" s="405"/>
      <c r="J535" s="405"/>
      <c r="K535" s="405"/>
      <c r="L535" s="405"/>
      <c r="M535" s="405"/>
      <c r="N535" s="405"/>
      <c r="O535" s="405"/>
      <c r="P535" s="405"/>
      <c r="Q535" s="405"/>
      <c r="R535" s="405"/>
      <c r="S535" s="405"/>
      <c r="T535" s="405"/>
      <c r="U535" s="405"/>
      <c r="V535" s="405"/>
      <c r="W535" s="405"/>
      <c r="X535" s="405"/>
      <c r="Y535" s="405"/>
      <c r="Z535" s="405"/>
    </row>
    <row r="536">
      <c r="A536" s="405"/>
      <c r="B536" s="405"/>
      <c r="C536" s="405"/>
      <c r="D536" s="405"/>
      <c r="E536" s="405"/>
      <c r="F536" s="405"/>
      <c r="G536" s="405"/>
      <c r="H536" s="405"/>
      <c r="I536" s="405"/>
      <c r="J536" s="405"/>
      <c r="K536" s="405"/>
      <c r="L536" s="405"/>
      <c r="M536" s="405"/>
      <c r="N536" s="405"/>
      <c r="O536" s="405"/>
      <c r="P536" s="405"/>
      <c r="Q536" s="405"/>
      <c r="R536" s="405"/>
      <c r="S536" s="405"/>
      <c r="T536" s="405"/>
      <c r="U536" s="405"/>
      <c r="V536" s="405"/>
      <c r="W536" s="405"/>
      <c r="X536" s="405"/>
      <c r="Y536" s="405"/>
      <c r="Z536" s="405"/>
    </row>
    <row r="537">
      <c r="A537" s="405"/>
      <c r="B537" s="405"/>
      <c r="C537" s="405"/>
      <c r="D537" s="405"/>
      <c r="E537" s="405"/>
      <c r="F537" s="405"/>
      <c r="G537" s="405"/>
      <c r="H537" s="405"/>
      <c r="I537" s="405"/>
      <c r="J537" s="405"/>
      <c r="K537" s="405"/>
      <c r="L537" s="405"/>
      <c r="M537" s="405"/>
      <c r="N537" s="405"/>
      <c r="O537" s="405"/>
      <c r="P537" s="405"/>
      <c r="Q537" s="405"/>
      <c r="R537" s="405"/>
      <c r="S537" s="405"/>
      <c r="T537" s="405"/>
      <c r="U537" s="405"/>
      <c r="V537" s="405"/>
      <c r="W537" s="405"/>
      <c r="X537" s="405"/>
      <c r="Y537" s="405"/>
      <c r="Z537" s="405"/>
    </row>
    <row r="538">
      <c r="A538" s="405"/>
      <c r="B538" s="405"/>
      <c r="C538" s="405"/>
      <c r="D538" s="405"/>
      <c r="E538" s="405"/>
      <c r="F538" s="405"/>
      <c r="G538" s="405"/>
      <c r="H538" s="405"/>
      <c r="I538" s="405"/>
      <c r="J538" s="405"/>
      <c r="K538" s="405"/>
      <c r="L538" s="405"/>
      <c r="M538" s="405"/>
      <c r="N538" s="405"/>
      <c r="O538" s="405"/>
      <c r="P538" s="405"/>
      <c r="Q538" s="405"/>
      <c r="R538" s="405"/>
      <c r="S538" s="405"/>
      <c r="T538" s="405"/>
      <c r="U538" s="405"/>
      <c r="V538" s="405"/>
      <c r="W538" s="405"/>
      <c r="X538" s="405"/>
      <c r="Y538" s="405"/>
      <c r="Z538" s="405"/>
    </row>
    <row r="539">
      <c r="A539" s="405"/>
      <c r="B539" s="405"/>
      <c r="C539" s="405"/>
      <c r="D539" s="405"/>
      <c r="E539" s="405"/>
      <c r="F539" s="405"/>
      <c r="G539" s="405"/>
      <c r="H539" s="405"/>
      <c r="I539" s="405"/>
      <c r="J539" s="405"/>
      <c r="K539" s="405"/>
      <c r="L539" s="405"/>
      <c r="M539" s="405"/>
      <c r="N539" s="405"/>
      <c r="O539" s="405"/>
      <c r="P539" s="405"/>
      <c r="Q539" s="405"/>
      <c r="R539" s="405"/>
      <c r="S539" s="405"/>
      <c r="T539" s="405"/>
      <c r="U539" s="405"/>
      <c r="V539" s="405"/>
      <c r="W539" s="405"/>
      <c r="X539" s="405"/>
      <c r="Y539" s="405"/>
      <c r="Z539" s="405"/>
    </row>
    <row r="540">
      <c r="A540" s="405"/>
      <c r="B540" s="405"/>
      <c r="C540" s="405"/>
      <c r="D540" s="405"/>
      <c r="E540" s="405"/>
      <c r="F540" s="405"/>
      <c r="G540" s="405"/>
      <c r="H540" s="405"/>
      <c r="I540" s="405"/>
      <c r="J540" s="405"/>
      <c r="K540" s="405"/>
      <c r="L540" s="405"/>
      <c r="M540" s="405"/>
      <c r="N540" s="405"/>
      <c r="O540" s="405"/>
      <c r="P540" s="405"/>
      <c r="Q540" s="405"/>
      <c r="R540" s="405"/>
      <c r="S540" s="405"/>
      <c r="T540" s="405"/>
      <c r="U540" s="405"/>
      <c r="V540" s="405"/>
      <c r="W540" s="405"/>
      <c r="X540" s="405"/>
      <c r="Y540" s="405"/>
      <c r="Z540" s="405"/>
    </row>
    <row r="541">
      <c r="A541" s="405"/>
      <c r="B541" s="405"/>
      <c r="C541" s="405"/>
      <c r="D541" s="405"/>
      <c r="E541" s="405"/>
      <c r="F541" s="405"/>
      <c r="G541" s="405"/>
      <c r="H541" s="405"/>
      <c r="I541" s="405"/>
      <c r="J541" s="405"/>
      <c r="K541" s="405"/>
      <c r="L541" s="405"/>
      <c r="M541" s="405"/>
      <c r="N541" s="405"/>
      <c r="O541" s="405"/>
      <c r="P541" s="405"/>
      <c r="Q541" s="405"/>
      <c r="R541" s="405"/>
      <c r="S541" s="405"/>
      <c r="T541" s="405"/>
      <c r="U541" s="405"/>
      <c r="V541" s="405"/>
      <c r="W541" s="405"/>
      <c r="X541" s="405"/>
      <c r="Y541" s="405"/>
      <c r="Z541" s="405"/>
    </row>
    <row r="542">
      <c r="A542" s="405"/>
      <c r="B542" s="405"/>
      <c r="C542" s="405"/>
      <c r="D542" s="405"/>
      <c r="E542" s="405"/>
      <c r="F542" s="405"/>
      <c r="G542" s="405"/>
      <c r="H542" s="405"/>
      <c r="I542" s="405"/>
      <c r="J542" s="405"/>
      <c r="K542" s="405"/>
      <c r="L542" s="405"/>
      <c r="M542" s="405"/>
      <c r="N542" s="405"/>
      <c r="O542" s="405"/>
      <c r="P542" s="405"/>
      <c r="Q542" s="405"/>
      <c r="R542" s="405"/>
      <c r="S542" s="405"/>
      <c r="T542" s="405"/>
      <c r="U542" s="405"/>
      <c r="V542" s="405"/>
      <c r="W542" s="405"/>
      <c r="X542" s="405"/>
      <c r="Y542" s="405"/>
      <c r="Z542" s="405"/>
    </row>
    <row r="543">
      <c r="A543" s="405"/>
      <c r="B543" s="405"/>
      <c r="C543" s="405"/>
      <c r="D543" s="405"/>
      <c r="E543" s="405"/>
      <c r="F543" s="405"/>
      <c r="G543" s="405"/>
      <c r="H543" s="405"/>
      <c r="I543" s="405"/>
      <c r="J543" s="405"/>
      <c r="K543" s="405"/>
      <c r="L543" s="405"/>
      <c r="M543" s="405"/>
      <c r="N543" s="405"/>
      <c r="O543" s="405"/>
      <c r="P543" s="405"/>
      <c r="Q543" s="405"/>
      <c r="R543" s="405"/>
      <c r="S543" s="405"/>
      <c r="T543" s="405"/>
      <c r="U543" s="405"/>
      <c r="V543" s="405"/>
      <c r="W543" s="405"/>
      <c r="X543" s="405"/>
      <c r="Y543" s="405"/>
      <c r="Z543" s="405"/>
    </row>
    <row r="544">
      <c r="A544" s="405"/>
      <c r="B544" s="405"/>
      <c r="C544" s="405"/>
      <c r="D544" s="405"/>
      <c r="E544" s="405"/>
      <c r="F544" s="405"/>
      <c r="G544" s="405"/>
      <c r="H544" s="405"/>
      <c r="I544" s="405"/>
      <c r="J544" s="405"/>
      <c r="K544" s="405"/>
      <c r="L544" s="405"/>
      <c r="M544" s="405"/>
      <c r="N544" s="405"/>
      <c r="O544" s="405"/>
      <c r="P544" s="405"/>
      <c r="Q544" s="405"/>
      <c r="R544" s="405"/>
      <c r="S544" s="405"/>
      <c r="T544" s="405"/>
      <c r="U544" s="405"/>
      <c r="V544" s="405"/>
      <c r="W544" s="405"/>
      <c r="X544" s="405"/>
      <c r="Y544" s="405"/>
      <c r="Z544" s="405"/>
    </row>
    <row r="545">
      <c r="A545" s="405"/>
      <c r="B545" s="405"/>
      <c r="C545" s="405"/>
      <c r="D545" s="405"/>
      <c r="E545" s="405"/>
      <c r="F545" s="405"/>
      <c r="G545" s="405"/>
      <c r="H545" s="405"/>
      <c r="I545" s="405"/>
      <c r="J545" s="405"/>
      <c r="K545" s="405"/>
      <c r="L545" s="405"/>
      <c r="M545" s="405"/>
      <c r="N545" s="405"/>
      <c r="O545" s="405"/>
      <c r="P545" s="405"/>
      <c r="Q545" s="405"/>
      <c r="R545" s="405"/>
      <c r="S545" s="405"/>
      <c r="T545" s="405"/>
      <c r="U545" s="405"/>
      <c r="V545" s="405"/>
      <c r="W545" s="405"/>
      <c r="X545" s="405"/>
      <c r="Y545" s="405"/>
      <c r="Z545" s="405"/>
    </row>
    <row r="546">
      <c r="A546" s="405"/>
      <c r="B546" s="405"/>
      <c r="C546" s="405"/>
      <c r="D546" s="405"/>
      <c r="E546" s="405"/>
      <c r="F546" s="405"/>
      <c r="G546" s="405"/>
      <c r="H546" s="405"/>
      <c r="I546" s="405"/>
      <c r="J546" s="405"/>
      <c r="K546" s="405"/>
      <c r="L546" s="405"/>
      <c r="M546" s="405"/>
      <c r="N546" s="405"/>
      <c r="O546" s="405"/>
      <c r="P546" s="405"/>
      <c r="Q546" s="405"/>
      <c r="R546" s="405"/>
      <c r="S546" s="405"/>
      <c r="T546" s="405"/>
      <c r="U546" s="405"/>
      <c r="V546" s="405"/>
      <c r="W546" s="405"/>
      <c r="X546" s="405"/>
      <c r="Y546" s="405"/>
      <c r="Z546" s="405"/>
    </row>
    <row r="547">
      <c r="A547" s="405"/>
      <c r="B547" s="405"/>
      <c r="C547" s="405"/>
      <c r="D547" s="405"/>
      <c r="E547" s="405"/>
      <c r="F547" s="405"/>
      <c r="G547" s="405"/>
      <c r="H547" s="405"/>
      <c r="I547" s="405"/>
      <c r="J547" s="405"/>
      <c r="K547" s="405"/>
      <c r="L547" s="405"/>
      <c r="M547" s="405"/>
      <c r="N547" s="405"/>
      <c r="O547" s="405"/>
      <c r="P547" s="405"/>
      <c r="Q547" s="405"/>
      <c r="R547" s="405"/>
      <c r="S547" s="405"/>
      <c r="T547" s="405"/>
      <c r="U547" s="405"/>
      <c r="V547" s="405"/>
      <c r="W547" s="405"/>
      <c r="X547" s="405"/>
      <c r="Y547" s="405"/>
      <c r="Z547" s="405"/>
    </row>
    <row r="548">
      <c r="A548" s="405"/>
      <c r="B548" s="405"/>
      <c r="C548" s="405"/>
      <c r="D548" s="405"/>
      <c r="E548" s="405"/>
      <c r="F548" s="405"/>
      <c r="G548" s="405"/>
      <c r="H548" s="405"/>
      <c r="I548" s="405"/>
      <c r="J548" s="405"/>
      <c r="K548" s="405"/>
      <c r="L548" s="405"/>
      <c r="M548" s="405"/>
      <c r="N548" s="405"/>
      <c r="O548" s="405"/>
      <c r="P548" s="405"/>
      <c r="Q548" s="405"/>
      <c r="R548" s="405"/>
      <c r="S548" s="405"/>
      <c r="T548" s="405"/>
      <c r="U548" s="405"/>
      <c r="V548" s="405"/>
      <c r="W548" s="405"/>
      <c r="X548" s="405"/>
      <c r="Y548" s="405"/>
      <c r="Z548" s="405"/>
    </row>
    <row r="549">
      <c r="A549" s="405"/>
      <c r="B549" s="405"/>
      <c r="C549" s="405"/>
      <c r="D549" s="405"/>
      <c r="E549" s="405"/>
      <c r="F549" s="405"/>
      <c r="G549" s="405"/>
      <c r="H549" s="405"/>
      <c r="I549" s="405"/>
      <c r="J549" s="405"/>
      <c r="K549" s="405"/>
      <c r="L549" s="405"/>
      <c r="M549" s="405"/>
      <c r="N549" s="405"/>
      <c r="O549" s="405"/>
      <c r="P549" s="405"/>
      <c r="Q549" s="405"/>
      <c r="R549" s="405"/>
      <c r="S549" s="405"/>
      <c r="T549" s="405"/>
      <c r="U549" s="405"/>
      <c r="V549" s="405"/>
      <c r="W549" s="405"/>
      <c r="X549" s="405"/>
      <c r="Y549" s="405"/>
      <c r="Z549" s="405"/>
    </row>
    <row r="550">
      <c r="A550" s="405"/>
      <c r="B550" s="405"/>
      <c r="C550" s="405"/>
      <c r="D550" s="405"/>
      <c r="E550" s="405"/>
      <c r="F550" s="405"/>
      <c r="G550" s="405"/>
      <c r="H550" s="405"/>
      <c r="I550" s="405"/>
      <c r="J550" s="405"/>
      <c r="K550" s="405"/>
      <c r="L550" s="405"/>
      <c r="M550" s="405"/>
      <c r="N550" s="405"/>
      <c r="O550" s="405"/>
      <c r="P550" s="405"/>
      <c r="Q550" s="405"/>
      <c r="R550" s="405"/>
      <c r="S550" s="405"/>
      <c r="T550" s="405"/>
      <c r="U550" s="405"/>
      <c r="V550" s="405"/>
      <c r="W550" s="405"/>
      <c r="X550" s="405"/>
      <c r="Y550" s="405"/>
      <c r="Z550" s="405"/>
    </row>
    <row r="551">
      <c r="A551" s="405"/>
      <c r="B551" s="405"/>
      <c r="C551" s="405"/>
      <c r="D551" s="405"/>
      <c r="E551" s="405"/>
      <c r="F551" s="405"/>
      <c r="G551" s="405"/>
      <c r="H551" s="405"/>
      <c r="I551" s="405"/>
      <c r="J551" s="405"/>
      <c r="K551" s="405"/>
      <c r="L551" s="405"/>
      <c r="M551" s="405"/>
      <c r="N551" s="405"/>
      <c r="O551" s="405"/>
      <c r="P551" s="405"/>
      <c r="Q551" s="405"/>
      <c r="R551" s="405"/>
      <c r="S551" s="405"/>
      <c r="T551" s="405"/>
      <c r="U551" s="405"/>
      <c r="V551" s="405"/>
      <c r="W551" s="405"/>
      <c r="X551" s="405"/>
      <c r="Y551" s="405"/>
      <c r="Z551" s="405"/>
    </row>
    <row r="552">
      <c r="A552" s="405"/>
      <c r="B552" s="405"/>
      <c r="C552" s="405"/>
      <c r="D552" s="405"/>
      <c r="E552" s="405"/>
      <c r="F552" s="405"/>
      <c r="G552" s="405"/>
      <c r="H552" s="405"/>
      <c r="I552" s="405"/>
      <c r="J552" s="405"/>
      <c r="K552" s="405"/>
      <c r="L552" s="405"/>
      <c r="M552" s="405"/>
      <c r="N552" s="405"/>
      <c r="O552" s="405"/>
      <c r="P552" s="405"/>
      <c r="Q552" s="405"/>
      <c r="R552" s="405"/>
      <c r="S552" s="405"/>
      <c r="T552" s="405"/>
      <c r="U552" s="405"/>
      <c r="V552" s="405"/>
      <c r="W552" s="405"/>
      <c r="X552" s="405"/>
      <c r="Y552" s="405"/>
      <c r="Z552" s="405"/>
    </row>
    <row r="553">
      <c r="A553" s="405"/>
      <c r="B553" s="405"/>
      <c r="C553" s="405"/>
      <c r="D553" s="405"/>
      <c r="E553" s="405"/>
      <c r="F553" s="405"/>
      <c r="G553" s="405"/>
      <c r="H553" s="405"/>
      <c r="I553" s="405"/>
      <c r="J553" s="405"/>
      <c r="K553" s="405"/>
      <c r="L553" s="405"/>
      <c r="M553" s="405"/>
      <c r="N553" s="405"/>
      <c r="O553" s="405"/>
      <c r="P553" s="405"/>
      <c r="Q553" s="405"/>
      <c r="R553" s="405"/>
      <c r="S553" s="405"/>
      <c r="T553" s="405"/>
      <c r="U553" s="405"/>
      <c r="V553" s="405"/>
      <c r="W553" s="405"/>
      <c r="X553" s="405"/>
      <c r="Y553" s="405"/>
      <c r="Z553" s="405"/>
    </row>
    <row r="554">
      <c r="A554" s="405"/>
      <c r="B554" s="405"/>
      <c r="C554" s="405"/>
      <c r="D554" s="405"/>
      <c r="E554" s="405"/>
      <c r="F554" s="405"/>
      <c r="G554" s="405"/>
      <c r="H554" s="405"/>
      <c r="I554" s="405"/>
      <c r="J554" s="405"/>
      <c r="K554" s="405"/>
      <c r="L554" s="405"/>
      <c r="M554" s="405"/>
      <c r="N554" s="405"/>
      <c r="O554" s="405"/>
      <c r="P554" s="405"/>
      <c r="Q554" s="405"/>
      <c r="R554" s="405"/>
      <c r="S554" s="405"/>
      <c r="T554" s="405"/>
      <c r="U554" s="405"/>
      <c r="V554" s="405"/>
      <c r="W554" s="405"/>
      <c r="X554" s="405"/>
      <c r="Y554" s="405"/>
      <c r="Z554" s="405"/>
    </row>
    <row r="555">
      <c r="A555" s="405"/>
      <c r="B555" s="405"/>
      <c r="C555" s="405"/>
      <c r="D555" s="405"/>
      <c r="E555" s="405"/>
      <c r="F555" s="405"/>
      <c r="G555" s="405"/>
      <c r="H555" s="405"/>
      <c r="I555" s="405"/>
      <c r="J555" s="405"/>
      <c r="K555" s="405"/>
      <c r="L555" s="405"/>
      <c r="M555" s="405"/>
      <c r="N555" s="405"/>
      <c r="O555" s="405"/>
      <c r="P555" s="405"/>
      <c r="Q555" s="405"/>
      <c r="R555" s="405"/>
      <c r="S555" s="405"/>
      <c r="T555" s="405"/>
      <c r="U555" s="405"/>
      <c r="V555" s="405"/>
      <c r="W555" s="405"/>
      <c r="X555" s="405"/>
      <c r="Y555" s="405"/>
      <c r="Z555" s="405"/>
    </row>
    <row r="556">
      <c r="A556" s="405"/>
      <c r="B556" s="405"/>
      <c r="C556" s="405"/>
      <c r="D556" s="405"/>
      <c r="E556" s="405"/>
      <c r="F556" s="405"/>
      <c r="G556" s="405"/>
      <c r="H556" s="405"/>
      <c r="I556" s="405"/>
      <c r="J556" s="405"/>
      <c r="K556" s="405"/>
      <c r="L556" s="405"/>
      <c r="M556" s="405"/>
      <c r="N556" s="405"/>
      <c r="O556" s="405"/>
      <c r="P556" s="405"/>
      <c r="Q556" s="405"/>
      <c r="R556" s="405"/>
      <c r="S556" s="405"/>
      <c r="T556" s="405"/>
      <c r="U556" s="405"/>
      <c r="V556" s="405"/>
      <c r="W556" s="405"/>
      <c r="X556" s="405"/>
      <c r="Y556" s="405"/>
      <c r="Z556" s="405"/>
    </row>
    <row r="557">
      <c r="A557" s="405"/>
      <c r="B557" s="405"/>
      <c r="C557" s="405"/>
      <c r="D557" s="405"/>
      <c r="E557" s="405"/>
      <c r="F557" s="405"/>
      <c r="G557" s="405"/>
      <c r="H557" s="405"/>
      <c r="I557" s="405"/>
      <c r="J557" s="405"/>
      <c r="K557" s="405"/>
      <c r="L557" s="405"/>
      <c r="M557" s="405"/>
      <c r="N557" s="405"/>
      <c r="O557" s="405"/>
      <c r="P557" s="405"/>
      <c r="Q557" s="405"/>
      <c r="R557" s="405"/>
      <c r="S557" s="405"/>
      <c r="T557" s="405"/>
      <c r="U557" s="405"/>
      <c r="V557" s="405"/>
      <c r="W557" s="405"/>
      <c r="X557" s="405"/>
      <c r="Y557" s="405"/>
      <c r="Z557" s="405"/>
    </row>
    <row r="558">
      <c r="A558" s="405"/>
      <c r="B558" s="405"/>
      <c r="C558" s="405"/>
      <c r="D558" s="405"/>
      <c r="E558" s="405"/>
      <c r="F558" s="405"/>
      <c r="G558" s="405"/>
      <c r="H558" s="405"/>
      <c r="I558" s="405"/>
      <c r="J558" s="405"/>
      <c r="K558" s="405"/>
      <c r="L558" s="405"/>
      <c r="M558" s="405"/>
      <c r="N558" s="405"/>
      <c r="O558" s="405"/>
      <c r="P558" s="405"/>
      <c r="Q558" s="405"/>
      <c r="R558" s="405"/>
      <c r="S558" s="405"/>
      <c r="T558" s="405"/>
      <c r="U558" s="405"/>
      <c r="V558" s="405"/>
      <c r="W558" s="405"/>
      <c r="X558" s="405"/>
      <c r="Y558" s="405"/>
      <c r="Z558" s="405"/>
    </row>
    <row r="559">
      <c r="A559" s="405"/>
      <c r="B559" s="405"/>
      <c r="C559" s="405"/>
      <c r="D559" s="405"/>
      <c r="E559" s="405"/>
      <c r="F559" s="405"/>
      <c r="G559" s="405"/>
      <c r="H559" s="405"/>
      <c r="I559" s="405"/>
      <c r="J559" s="405"/>
      <c r="K559" s="405"/>
      <c r="L559" s="405"/>
      <c r="M559" s="405"/>
      <c r="N559" s="405"/>
      <c r="O559" s="405"/>
      <c r="P559" s="405"/>
      <c r="Q559" s="405"/>
      <c r="R559" s="405"/>
      <c r="S559" s="405"/>
      <c r="T559" s="405"/>
      <c r="U559" s="405"/>
      <c r="V559" s="405"/>
      <c r="W559" s="405"/>
      <c r="X559" s="405"/>
      <c r="Y559" s="405"/>
      <c r="Z559" s="405"/>
    </row>
    <row r="560">
      <c r="A560" s="405"/>
      <c r="B560" s="405"/>
      <c r="C560" s="405"/>
      <c r="D560" s="405"/>
      <c r="E560" s="405"/>
      <c r="F560" s="405"/>
      <c r="G560" s="405"/>
      <c r="H560" s="405"/>
      <c r="I560" s="405"/>
      <c r="J560" s="405"/>
      <c r="K560" s="405"/>
      <c r="L560" s="405"/>
      <c r="M560" s="405"/>
      <c r="N560" s="405"/>
      <c r="O560" s="405"/>
      <c r="P560" s="405"/>
      <c r="Q560" s="405"/>
      <c r="R560" s="405"/>
      <c r="S560" s="405"/>
      <c r="T560" s="405"/>
      <c r="U560" s="405"/>
      <c r="V560" s="405"/>
      <c r="W560" s="405"/>
      <c r="X560" s="405"/>
      <c r="Y560" s="405"/>
      <c r="Z560" s="405"/>
    </row>
    <row r="561">
      <c r="A561" s="405"/>
      <c r="B561" s="405"/>
      <c r="C561" s="405"/>
      <c r="D561" s="405"/>
      <c r="E561" s="405"/>
      <c r="F561" s="405"/>
      <c r="G561" s="405"/>
      <c r="H561" s="405"/>
      <c r="I561" s="405"/>
      <c r="J561" s="405"/>
      <c r="K561" s="405"/>
      <c r="L561" s="405"/>
      <c r="M561" s="405"/>
      <c r="N561" s="405"/>
      <c r="O561" s="405"/>
      <c r="P561" s="405"/>
      <c r="Q561" s="405"/>
      <c r="R561" s="405"/>
      <c r="S561" s="405"/>
      <c r="T561" s="405"/>
      <c r="U561" s="405"/>
      <c r="V561" s="405"/>
      <c r="W561" s="405"/>
      <c r="X561" s="405"/>
      <c r="Y561" s="405"/>
      <c r="Z561" s="405"/>
    </row>
    <row r="562">
      <c r="A562" s="405"/>
      <c r="B562" s="405"/>
      <c r="C562" s="405"/>
      <c r="D562" s="405"/>
      <c r="E562" s="405"/>
      <c r="F562" s="405"/>
      <c r="G562" s="405"/>
      <c r="H562" s="405"/>
      <c r="I562" s="405"/>
      <c r="J562" s="405"/>
      <c r="K562" s="405"/>
      <c r="L562" s="405"/>
      <c r="M562" s="405"/>
      <c r="N562" s="405"/>
      <c r="O562" s="405"/>
      <c r="P562" s="405"/>
      <c r="Q562" s="405"/>
      <c r="R562" s="405"/>
      <c r="S562" s="405"/>
      <c r="T562" s="405"/>
      <c r="U562" s="405"/>
      <c r="V562" s="405"/>
      <c r="W562" s="405"/>
      <c r="X562" s="405"/>
      <c r="Y562" s="405"/>
      <c r="Z562" s="405"/>
    </row>
    <row r="563">
      <c r="A563" s="405"/>
      <c r="B563" s="405"/>
      <c r="C563" s="405"/>
      <c r="D563" s="405"/>
      <c r="E563" s="405"/>
      <c r="F563" s="405"/>
      <c r="G563" s="405"/>
      <c r="H563" s="405"/>
      <c r="I563" s="405"/>
      <c r="J563" s="405"/>
      <c r="K563" s="405"/>
      <c r="L563" s="405"/>
      <c r="M563" s="405"/>
      <c r="N563" s="405"/>
      <c r="O563" s="405"/>
      <c r="P563" s="405"/>
      <c r="Q563" s="405"/>
      <c r="R563" s="405"/>
      <c r="S563" s="405"/>
      <c r="T563" s="405"/>
      <c r="U563" s="405"/>
      <c r="V563" s="405"/>
      <c r="W563" s="405"/>
      <c r="X563" s="405"/>
      <c r="Y563" s="405"/>
      <c r="Z563" s="405"/>
    </row>
    <row r="564">
      <c r="A564" s="405"/>
      <c r="B564" s="405"/>
      <c r="C564" s="405"/>
      <c r="D564" s="405"/>
      <c r="E564" s="405"/>
      <c r="F564" s="405"/>
      <c r="G564" s="405"/>
      <c r="H564" s="405"/>
      <c r="I564" s="405"/>
      <c r="J564" s="405"/>
      <c r="K564" s="405"/>
      <c r="L564" s="405"/>
      <c r="M564" s="405"/>
      <c r="N564" s="405"/>
      <c r="O564" s="405"/>
      <c r="P564" s="405"/>
      <c r="Q564" s="405"/>
      <c r="R564" s="405"/>
      <c r="S564" s="405"/>
      <c r="T564" s="405"/>
      <c r="U564" s="405"/>
      <c r="V564" s="405"/>
      <c r="W564" s="405"/>
      <c r="X564" s="405"/>
      <c r="Y564" s="405"/>
      <c r="Z564" s="405"/>
    </row>
    <row r="565">
      <c r="A565" s="405"/>
      <c r="B565" s="405"/>
      <c r="C565" s="405"/>
      <c r="D565" s="405"/>
      <c r="E565" s="405"/>
      <c r="F565" s="405"/>
      <c r="G565" s="405"/>
      <c r="H565" s="405"/>
      <c r="I565" s="405"/>
      <c r="J565" s="405"/>
      <c r="K565" s="405"/>
      <c r="L565" s="405"/>
      <c r="M565" s="405"/>
      <c r="N565" s="405"/>
      <c r="O565" s="405"/>
      <c r="P565" s="405"/>
      <c r="Q565" s="405"/>
      <c r="R565" s="405"/>
      <c r="S565" s="405"/>
      <c r="T565" s="405"/>
      <c r="U565" s="405"/>
      <c r="V565" s="405"/>
      <c r="W565" s="405"/>
      <c r="X565" s="405"/>
      <c r="Y565" s="405"/>
      <c r="Z565" s="405"/>
    </row>
    <row r="566">
      <c r="A566" s="405"/>
      <c r="B566" s="405"/>
      <c r="C566" s="405"/>
      <c r="D566" s="405"/>
      <c r="E566" s="405"/>
      <c r="F566" s="405"/>
      <c r="G566" s="405"/>
      <c r="H566" s="405"/>
      <c r="I566" s="405"/>
      <c r="J566" s="405"/>
      <c r="K566" s="405"/>
      <c r="L566" s="405"/>
      <c r="M566" s="405"/>
      <c r="N566" s="405"/>
      <c r="O566" s="405"/>
      <c r="P566" s="405"/>
      <c r="Q566" s="405"/>
      <c r="R566" s="405"/>
      <c r="S566" s="405"/>
      <c r="T566" s="405"/>
      <c r="U566" s="405"/>
      <c r="V566" s="405"/>
      <c r="W566" s="405"/>
      <c r="X566" s="405"/>
      <c r="Y566" s="405"/>
      <c r="Z566" s="405"/>
    </row>
    <row r="567">
      <c r="A567" s="405"/>
      <c r="B567" s="405"/>
      <c r="C567" s="405"/>
      <c r="D567" s="405"/>
      <c r="E567" s="405"/>
      <c r="F567" s="405"/>
      <c r="G567" s="405"/>
      <c r="H567" s="405"/>
      <c r="I567" s="405"/>
      <c r="J567" s="405"/>
      <c r="K567" s="405"/>
      <c r="L567" s="405"/>
      <c r="M567" s="405"/>
      <c r="N567" s="405"/>
      <c r="O567" s="405"/>
      <c r="P567" s="405"/>
      <c r="Q567" s="405"/>
      <c r="R567" s="405"/>
      <c r="S567" s="405"/>
      <c r="T567" s="405"/>
      <c r="U567" s="405"/>
      <c r="V567" s="405"/>
      <c r="W567" s="405"/>
      <c r="X567" s="405"/>
      <c r="Y567" s="405"/>
      <c r="Z567" s="405"/>
    </row>
    <row r="568">
      <c r="A568" s="405"/>
      <c r="B568" s="405"/>
      <c r="C568" s="405"/>
      <c r="D568" s="405"/>
      <c r="E568" s="405"/>
      <c r="F568" s="405"/>
      <c r="G568" s="405"/>
      <c r="H568" s="405"/>
      <c r="I568" s="405"/>
      <c r="J568" s="405"/>
      <c r="K568" s="405"/>
      <c r="L568" s="405"/>
      <c r="M568" s="405"/>
      <c r="N568" s="405"/>
      <c r="O568" s="405"/>
      <c r="P568" s="405"/>
      <c r="Q568" s="405"/>
      <c r="R568" s="405"/>
      <c r="S568" s="405"/>
      <c r="T568" s="405"/>
      <c r="U568" s="405"/>
      <c r="V568" s="405"/>
      <c r="W568" s="405"/>
      <c r="X568" s="405"/>
      <c r="Y568" s="405"/>
      <c r="Z568" s="405"/>
    </row>
    <row r="569">
      <c r="A569" s="405"/>
      <c r="B569" s="405"/>
      <c r="C569" s="405"/>
      <c r="D569" s="405"/>
      <c r="E569" s="405"/>
      <c r="F569" s="405"/>
      <c r="G569" s="405"/>
      <c r="H569" s="405"/>
      <c r="I569" s="405"/>
      <c r="J569" s="405"/>
      <c r="K569" s="405"/>
      <c r="L569" s="405"/>
      <c r="M569" s="405"/>
      <c r="N569" s="405"/>
      <c r="O569" s="405"/>
      <c r="P569" s="405"/>
      <c r="Q569" s="405"/>
      <c r="R569" s="405"/>
      <c r="S569" s="405"/>
      <c r="T569" s="405"/>
      <c r="U569" s="405"/>
      <c r="V569" s="405"/>
      <c r="W569" s="405"/>
      <c r="X569" s="405"/>
      <c r="Y569" s="405"/>
      <c r="Z569" s="405"/>
    </row>
    <row r="570">
      <c r="A570" s="405"/>
      <c r="B570" s="405"/>
      <c r="C570" s="405"/>
      <c r="D570" s="405"/>
      <c r="E570" s="405"/>
      <c r="F570" s="405"/>
      <c r="G570" s="405"/>
      <c r="H570" s="405"/>
      <c r="I570" s="405"/>
      <c r="J570" s="405"/>
      <c r="K570" s="405"/>
      <c r="L570" s="405"/>
      <c r="M570" s="405"/>
      <c r="N570" s="405"/>
      <c r="O570" s="405"/>
      <c r="P570" s="405"/>
      <c r="Q570" s="405"/>
      <c r="R570" s="405"/>
      <c r="S570" s="405"/>
      <c r="T570" s="405"/>
      <c r="U570" s="405"/>
      <c r="V570" s="405"/>
      <c r="W570" s="405"/>
      <c r="X570" s="405"/>
      <c r="Y570" s="405"/>
      <c r="Z570" s="405"/>
    </row>
    <row r="571">
      <c r="A571" s="405"/>
      <c r="B571" s="405"/>
      <c r="C571" s="405"/>
      <c r="D571" s="405"/>
      <c r="E571" s="405"/>
      <c r="F571" s="405"/>
      <c r="G571" s="405"/>
      <c r="H571" s="405"/>
      <c r="I571" s="405"/>
      <c r="J571" s="405"/>
      <c r="K571" s="405"/>
      <c r="L571" s="405"/>
      <c r="M571" s="405"/>
      <c r="N571" s="405"/>
      <c r="O571" s="405"/>
      <c r="P571" s="405"/>
      <c r="Q571" s="405"/>
      <c r="R571" s="405"/>
      <c r="S571" s="405"/>
      <c r="T571" s="405"/>
      <c r="U571" s="405"/>
      <c r="V571" s="405"/>
      <c r="W571" s="405"/>
      <c r="X571" s="405"/>
      <c r="Y571" s="405"/>
      <c r="Z571" s="405"/>
    </row>
    <row r="572">
      <c r="A572" s="405"/>
      <c r="B572" s="405"/>
      <c r="C572" s="405"/>
      <c r="D572" s="405"/>
      <c r="E572" s="405"/>
      <c r="F572" s="405"/>
      <c r="G572" s="405"/>
      <c r="H572" s="405"/>
      <c r="I572" s="405"/>
      <c r="J572" s="405"/>
      <c r="K572" s="405"/>
      <c r="L572" s="405"/>
      <c r="M572" s="405"/>
      <c r="N572" s="405"/>
      <c r="O572" s="405"/>
      <c r="P572" s="405"/>
      <c r="Q572" s="405"/>
      <c r="R572" s="405"/>
      <c r="S572" s="405"/>
      <c r="T572" s="405"/>
      <c r="U572" s="405"/>
      <c r="V572" s="405"/>
      <c r="W572" s="405"/>
      <c r="X572" s="405"/>
      <c r="Y572" s="405"/>
      <c r="Z572" s="405"/>
    </row>
    <row r="573">
      <c r="A573" s="405"/>
      <c r="B573" s="405"/>
      <c r="C573" s="405"/>
      <c r="D573" s="405"/>
      <c r="E573" s="405"/>
      <c r="F573" s="405"/>
      <c r="G573" s="405"/>
      <c r="H573" s="405"/>
      <c r="I573" s="405"/>
      <c r="J573" s="405"/>
      <c r="K573" s="405"/>
      <c r="L573" s="405"/>
      <c r="M573" s="405"/>
      <c r="N573" s="405"/>
      <c r="O573" s="405"/>
      <c r="P573" s="405"/>
      <c r="Q573" s="405"/>
      <c r="R573" s="405"/>
      <c r="S573" s="405"/>
      <c r="T573" s="405"/>
      <c r="U573" s="405"/>
      <c r="V573" s="405"/>
      <c r="W573" s="405"/>
      <c r="X573" s="405"/>
      <c r="Y573" s="405"/>
      <c r="Z573" s="405"/>
    </row>
    <row r="574">
      <c r="A574" s="405"/>
      <c r="B574" s="405"/>
      <c r="C574" s="405"/>
      <c r="D574" s="405"/>
      <c r="E574" s="405"/>
      <c r="F574" s="405"/>
      <c r="G574" s="405"/>
      <c r="H574" s="405"/>
      <c r="I574" s="405"/>
      <c r="J574" s="405"/>
      <c r="K574" s="405"/>
      <c r="L574" s="405"/>
      <c r="M574" s="405"/>
      <c r="N574" s="405"/>
      <c r="O574" s="405"/>
      <c r="P574" s="405"/>
      <c r="Q574" s="405"/>
      <c r="R574" s="405"/>
      <c r="S574" s="405"/>
      <c r="T574" s="405"/>
      <c r="U574" s="405"/>
      <c r="V574" s="405"/>
      <c r="W574" s="405"/>
      <c r="X574" s="405"/>
      <c r="Y574" s="405"/>
      <c r="Z574" s="405"/>
    </row>
    <row r="575">
      <c r="A575" s="405"/>
      <c r="B575" s="405"/>
      <c r="C575" s="405"/>
      <c r="D575" s="405"/>
      <c r="E575" s="405"/>
      <c r="F575" s="405"/>
      <c r="G575" s="405"/>
      <c r="H575" s="405"/>
      <c r="I575" s="405"/>
      <c r="J575" s="405"/>
      <c r="K575" s="405"/>
      <c r="L575" s="405"/>
      <c r="M575" s="405"/>
      <c r="N575" s="405"/>
      <c r="O575" s="405"/>
      <c r="P575" s="405"/>
      <c r="Q575" s="405"/>
      <c r="R575" s="405"/>
      <c r="S575" s="405"/>
      <c r="T575" s="405"/>
      <c r="U575" s="405"/>
      <c r="V575" s="405"/>
      <c r="W575" s="405"/>
      <c r="X575" s="405"/>
      <c r="Y575" s="405"/>
      <c r="Z575" s="405"/>
    </row>
    <row r="576">
      <c r="A576" s="405"/>
      <c r="B576" s="405"/>
      <c r="C576" s="405"/>
      <c r="D576" s="405"/>
      <c r="E576" s="405"/>
      <c r="F576" s="405"/>
      <c r="G576" s="405"/>
      <c r="H576" s="405"/>
      <c r="I576" s="405"/>
      <c r="J576" s="405"/>
      <c r="K576" s="405"/>
      <c r="L576" s="405"/>
      <c r="M576" s="405"/>
      <c r="N576" s="405"/>
      <c r="O576" s="405"/>
      <c r="P576" s="405"/>
      <c r="Q576" s="405"/>
      <c r="R576" s="405"/>
      <c r="S576" s="405"/>
      <c r="T576" s="405"/>
      <c r="U576" s="405"/>
      <c r="V576" s="405"/>
      <c r="W576" s="405"/>
      <c r="X576" s="405"/>
      <c r="Y576" s="405"/>
      <c r="Z576" s="405"/>
    </row>
    <row r="577">
      <c r="A577" s="405"/>
      <c r="B577" s="405"/>
      <c r="C577" s="405"/>
      <c r="D577" s="405"/>
      <c r="E577" s="405"/>
      <c r="F577" s="405"/>
      <c r="G577" s="405"/>
      <c r="H577" s="405"/>
      <c r="I577" s="405"/>
      <c r="J577" s="405"/>
      <c r="K577" s="405"/>
      <c r="L577" s="405"/>
      <c r="M577" s="405"/>
      <c r="N577" s="405"/>
      <c r="O577" s="405"/>
      <c r="P577" s="405"/>
      <c r="Q577" s="405"/>
      <c r="R577" s="405"/>
      <c r="S577" s="405"/>
      <c r="T577" s="405"/>
      <c r="U577" s="405"/>
      <c r="V577" s="405"/>
      <c r="W577" s="405"/>
      <c r="X577" s="405"/>
      <c r="Y577" s="405"/>
      <c r="Z577" s="405"/>
    </row>
    <row r="578">
      <c r="A578" s="405"/>
      <c r="B578" s="405"/>
      <c r="C578" s="405"/>
      <c r="D578" s="405"/>
      <c r="E578" s="405"/>
      <c r="F578" s="405"/>
      <c r="G578" s="405"/>
      <c r="H578" s="405"/>
      <c r="I578" s="405"/>
      <c r="J578" s="405"/>
      <c r="K578" s="405"/>
      <c r="L578" s="405"/>
      <c r="M578" s="405"/>
      <c r="N578" s="405"/>
      <c r="O578" s="405"/>
      <c r="P578" s="405"/>
      <c r="Q578" s="405"/>
      <c r="R578" s="405"/>
      <c r="S578" s="405"/>
      <c r="T578" s="405"/>
      <c r="U578" s="405"/>
      <c r="V578" s="405"/>
      <c r="W578" s="405"/>
      <c r="X578" s="405"/>
      <c r="Y578" s="405"/>
      <c r="Z578" s="405"/>
    </row>
    <row r="579">
      <c r="A579" s="405"/>
      <c r="B579" s="405"/>
      <c r="C579" s="405"/>
      <c r="D579" s="405"/>
      <c r="E579" s="405"/>
      <c r="F579" s="405"/>
      <c r="G579" s="405"/>
      <c r="H579" s="405"/>
      <c r="I579" s="405"/>
      <c r="J579" s="405"/>
      <c r="K579" s="405"/>
      <c r="L579" s="405"/>
      <c r="M579" s="405"/>
      <c r="N579" s="405"/>
      <c r="O579" s="405"/>
      <c r="P579" s="405"/>
      <c r="Q579" s="405"/>
      <c r="R579" s="405"/>
      <c r="S579" s="405"/>
      <c r="T579" s="405"/>
      <c r="U579" s="405"/>
      <c r="V579" s="405"/>
      <c r="W579" s="405"/>
      <c r="X579" s="405"/>
      <c r="Y579" s="405"/>
      <c r="Z579" s="405"/>
    </row>
    <row r="580">
      <c r="A580" s="405"/>
      <c r="B580" s="405"/>
      <c r="C580" s="405"/>
      <c r="D580" s="405"/>
      <c r="E580" s="405"/>
      <c r="F580" s="405"/>
      <c r="G580" s="405"/>
      <c r="H580" s="405"/>
      <c r="I580" s="405"/>
      <c r="J580" s="405"/>
      <c r="K580" s="405"/>
      <c r="L580" s="405"/>
      <c r="M580" s="405"/>
      <c r="N580" s="405"/>
      <c r="O580" s="405"/>
      <c r="P580" s="405"/>
      <c r="Q580" s="405"/>
      <c r="R580" s="405"/>
      <c r="S580" s="405"/>
      <c r="T580" s="405"/>
      <c r="U580" s="405"/>
      <c r="V580" s="405"/>
      <c r="W580" s="405"/>
      <c r="X580" s="405"/>
      <c r="Y580" s="405"/>
      <c r="Z580" s="405"/>
    </row>
    <row r="581">
      <c r="A581" s="405"/>
      <c r="B581" s="405"/>
      <c r="C581" s="405"/>
      <c r="D581" s="405"/>
      <c r="E581" s="405"/>
      <c r="F581" s="405"/>
      <c r="G581" s="405"/>
      <c r="H581" s="405"/>
      <c r="I581" s="405"/>
      <c r="J581" s="405"/>
      <c r="K581" s="405"/>
      <c r="L581" s="405"/>
      <c r="M581" s="405"/>
      <c r="N581" s="405"/>
      <c r="O581" s="405"/>
      <c r="P581" s="405"/>
      <c r="Q581" s="405"/>
      <c r="R581" s="405"/>
      <c r="S581" s="405"/>
      <c r="T581" s="405"/>
      <c r="U581" s="405"/>
      <c r="V581" s="405"/>
      <c r="W581" s="405"/>
      <c r="X581" s="405"/>
      <c r="Y581" s="405"/>
      <c r="Z581" s="405"/>
    </row>
    <row r="582">
      <c r="A582" s="405"/>
      <c r="B582" s="405"/>
      <c r="C582" s="405"/>
      <c r="D582" s="405"/>
      <c r="E582" s="405"/>
      <c r="F582" s="405"/>
      <c r="G582" s="405"/>
      <c r="H582" s="405"/>
      <c r="I582" s="405"/>
      <c r="J582" s="405"/>
      <c r="K582" s="405"/>
      <c r="L582" s="405"/>
      <c r="M582" s="405"/>
      <c r="N582" s="405"/>
      <c r="O582" s="405"/>
      <c r="P582" s="405"/>
      <c r="Q582" s="405"/>
      <c r="R582" s="405"/>
      <c r="S582" s="405"/>
      <c r="T582" s="405"/>
      <c r="U582" s="405"/>
      <c r="V582" s="405"/>
      <c r="W582" s="405"/>
      <c r="X582" s="405"/>
      <c r="Y582" s="405"/>
      <c r="Z582" s="405"/>
    </row>
    <row r="583">
      <c r="A583" s="405"/>
      <c r="B583" s="405"/>
      <c r="C583" s="405"/>
      <c r="D583" s="405"/>
      <c r="E583" s="405"/>
      <c r="F583" s="405"/>
      <c r="G583" s="405"/>
      <c r="H583" s="405"/>
      <c r="I583" s="405"/>
      <c r="J583" s="405"/>
      <c r="K583" s="405"/>
      <c r="L583" s="405"/>
      <c r="M583" s="405"/>
      <c r="N583" s="405"/>
      <c r="O583" s="405"/>
      <c r="P583" s="405"/>
      <c r="Q583" s="405"/>
      <c r="R583" s="405"/>
      <c r="S583" s="405"/>
      <c r="T583" s="405"/>
      <c r="U583" s="405"/>
      <c r="V583" s="405"/>
      <c r="W583" s="405"/>
      <c r="X583" s="405"/>
      <c r="Y583" s="405"/>
      <c r="Z583" s="405"/>
    </row>
    <row r="584">
      <c r="A584" s="405"/>
      <c r="B584" s="405"/>
      <c r="C584" s="405"/>
      <c r="D584" s="405"/>
      <c r="E584" s="405"/>
      <c r="F584" s="405"/>
      <c r="G584" s="405"/>
      <c r="H584" s="405"/>
      <c r="I584" s="405"/>
      <c r="J584" s="405"/>
      <c r="K584" s="405"/>
      <c r="L584" s="405"/>
      <c r="M584" s="405"/>
      <c r="N584" s="405"/>
      <c r="O584" s="405"/>
      <c r="P584" s="405"/>
      <c r="Q584" s="405"/>
      <c r="R584" s="405"/>
      <c r="S584" s="405"/>
      <c r="T584" s="405"/>
      <c r="U584" s="405"/>
      <c r="V584" s="405"/>
      <c r="W584" s="405"/>
      <c r="X584" s="405"/>
      <c r="Y584" s="405"/>
      <c r="Z584" s="405"/>
    </row>
    <row r="585">
      <c r="A585" s="405"/>
      <c r="B585" s="405"/>
      <c r="C585" s="405"/>
      <c r="D585" s="405"/>
      <c r="E585" s="405"/>
      <c r="F585" s="405"/>
      <c r="G585" s="405"/>
      <c r="H585" s="405"/>
      <c r="I585" s="405"/>
      <c r="J585" s="405"/>
      <c r="K585" s="405"/>
      <c r="L585" s="405"/>
      <c r="M585" s="405"/>
      <c r="N585" s="405"/>
      <c r="O585" s="405"/>
      <c r="P585" s="405"/>
      <c r="Q585" s="405"/>
      <c r="R585" s="405"/>
      <c r="S585" s="405"/>
      <c r="T585" s="405"/>
      <c r="U585" s="405"/>
      <c r="V585" s="405"/>
      <c r="W585" s="405"/>
      <c r="X585" s="405"/>
      <c r="Y585" s="405"/>
      <c r="Z585" s="405"/>
    </row>
    <row r="586">
      <c r="A586" s="405"/>
      <c r="B586" s="405"/>
      <c r="C586" s="405"/>
      <c r="D586" s="405"/>
      <c r="E586" s="405"/>
      <c r="F586" s="405"/>
      <c r="G586" s="405"/>
      <c r="H586" s="405"/>
      <c r="I586" s="405"/>
      <c r="J586" s="405"/>
      <c r="K586" s="405"/>
      <c r="L586" s="405"/>
      <c r="M586" s="405"/>
      <c r="N586" s="405"/>
      <c r="O586" s="405"/>
      <c r="P586" s="405"/>
      <c r="Q586" s="405"/>
      <c r="R586" s="405"/>
      <c r="S586" s="405"/>
      <c r="T586" s="405"/>
      <c r="U586" s="405"/>
      <c r="V586" s="405"/>
      <c r="W586" s="405"/>
      <c r="X586" s="405"/>
      <c r="Y586" s="405"/>
      <c r="Z586" s="405"/>
    </row>
    <row r="587">
      <c r="A587" s="405"/>
      <c r="B587" s="405"/>
      <c r="C587" s="405"/>
      <c r="D587" s="405"/>
      <c r="E587" s="405"/>
      <c r="F587" s="405"/>
      <c r="G587" s="405"/>
      <c r="H587" s="405"/>
      <c r="I587" s="405"/>
      <c r="J587" s="405"/>
      <c r="K587" s="405"/>
      <c r="L587" s="405"/>
      <c r="M587" s="405"/>
      <c r="N587" s="405"/>
      <c r="O587" s="405"/>
      <c r="P587" s="405"/>
      <c r="Q587" s="405"/>
      <c r="R587" s="405"/>
      <c r="S587" s="405"/>
      <c r="T587" s="405"/>
      <c r="U587" s="405"/>
      <c r="V587" s="405"/>
      <c r="W587" s="405"/>
      <c r="X587" s="405"/>
      <c r="Y587" s="405"/>
      <c r="Z587" s="405"/>
    </row>
    <row r="588">
      <c r="A588" s="405"/>
      <c r="B588" s="405"/>
      <c r="C588" s="405"/>
      <c r="D588" s="405"/>
      <c r="E588" s="405"/>
      <c r="F588" s="405"/>
      <c r="G588" s="405"/>
      <c r="H588" s="405"/>
      <c r="I588" s="405"/>
      <c r="J588" s="405"/>
      <c r="K588" s="405"/>
      <c r="L588" s="405"/>
      <c r="M588" s="405"/>
      <c r="N588" s="405"/>
      <c r="O588" s="405"/>
      <c r="P588" s="405"/>
      <c r="Q588" s="405"/>
      <c r="R588" s="405"/>
      <c r="S588" s="405"/>
      <c r="T588" s="405"/>
      <c r="U588" s="405"/>
      <c r="V588" s="405"/>
      <c r="W588" s="405"/>
      <c r="X588" s="405"/>
      <c r="Y588" s="405"/>
      <c r="Z588" s="405"/>
    </row>
    <row r="589">
      <c r="A589" s="405"/>
      <c r="B589" s="405"/>
      <c r="C589" s="405"/>
      <c r="D589" s="405"/>
      <c r="E589" s="405"/>
      <c r="F589" s="405"/>
      <c r="G589" s="405"/>
      <c r="H589" s="405"/>
      <c r="I589" s="405"/>
      <c r="J589" s="405"/>
      <c r="K589" s="405"/>
      <c r="L589" s="405"/>
      <c r="M589" s="405"/>
      <c r="N589" s="405"/>
      <c r="O589" s="405"/>
      <c r="P589" s="405"/>
      <c r="Q589" s="405"/>
      <c r="R589" s="405"/>
      <c r="S589" s="405"/>
      <c r="T589" s="405"/>
      <c r="U589" s="405"/>
      <c r="V589" s="405"/>
      <c r="W589" s="405"/>
      <c r="X589" s="405"/>
      <c r="Y589" s="405"/>
      <c r="Z589" s="405"/>
    </row>
    <row r="590">
      <c r="A590" s="405"/>
      <c r="B590" s="405"/>
      <c r="C590" s="405"/>
      <c r="D590" s="405"/>
      <c r="E590" s="405"/>
      <c r="F590" s="405"/>
      <c r="G590" s="405"/>
      <c r="H590" s="405"/>
      <c r="I590" s="405"/>
      <c r="J590" s="405"/>
      <c r="K590" s="405"/>
      <c r="L590" s="405"/>
      <c r="M590" s="405"/>
      <c r="N590" s="405"/>
      <c r="O590" s="405"/>
      <c r="P590" s="405"/>
      <c r="Q590" s="405"/>
      <c r="R590" s="405"/>
      <c r="S590" s="405"/>
      <c r="T590" s="405"/>
      <c r="U590" s="405"/>
      <c r="V590" s="405"/>
      <c r="W590" s="405"/>
      <c r="X590" s="405"/>
      <c r="Y590" s="405"/>
      <c r="Z590" s="405"/>
    </row>
    <row r="591">
      <c r="A591" s="405"/>
      <c r="B591" s="405"/>
      <c r="C591" s="405"/>
      <c r="D591" s="405"/>
      <c r="E591" s="405"/>
      <c r="F591" s="405"/>
      <c r="G591" s="405"/>
      <c r="H591" s="405"/>
      <c r="I591" s="405"/>
      <c r="J591" s="405"/>
      <c r="K591" s="405"/>
      <c r="L591" s="405"/>
      <c r="M591" s="405"/>
      <c r="N591" s="405"/>
      <c r="O591" s="405"/>
      <c r="P591" s="405"/>
      <c r="Q591" s="405"/>
      <c r="R591" s="405"/>
      <c r="S591" s="405"/>
      <c r="T591" s="405"/>
      <c r="U591" s="405"/>
      <c r="V591" s="405"/>
      <c r="W591" s="405"/>
      <c r="X591" s="405"/>
      <c r="Y591" s="405"/>
      <c r="Z591" s="405"/>
    </row>
    <row r="592">
      <c r="A592" s="405"/>
      <c r="B592" s="405"/>
      <c r="C592" s="405"/>
      <c r="D592" s="405"/>
      <c r="E592" s="405"/>
      <c r="F592" s="405"/>
      <c r="G592" s="405"/>
      <c r="H592" s="405"/>
      <c r="I592" s="405"/>
      <c r="J592" s="405"/>
      <c r="K592" s="405"/>
      <c r="L592" s="405"/>
      <c r="M592" s="405"/>
      <c r="N592" s="405"/>
      <c r="O592" s="405"/>
      <c r="P592" s="405"/>
      <c r="Q592" s="405"/>
      <c r="R592" s="405"/>
      <c r="S592" s="405"/>
      <c r="T592" s="405"/>
      <c r="U592" s="405"/>
      <c r="V592" s="405"/>
      <c r="W592" s="405"/>
      <c r="X592" s="405"/>
      <c r="Y592" s="405"/>
      <c r="Z592" s="405"/>
    </row>
    <row r="593">
      <c r="A593" s="405"/>
      <c r="B593" s="405"/>
      <c r="C593" s="405"/>
      <c r="D593" s="405"/>
      <c r="E593" s="405"/>
      <c r="F593" s="405"/>
      <c r="G593" s="405"/>
      <c r="H593" s="405"/>
      <c r="I593" s="405"/>
      <c r="J593" s="405"/>
      <c r="K593" s="405"/>
      <c r="L593" s="405"/>
      <c r="M593" s="405"/>
      <c r="N593" s="405"/>
      <c r="O593" s="405"/>
      <c r="P593" s="405"/>
      <c r="Q593" s="405"/>
      <c r="R593" s="405"/>
      <c r="S593" s="405"/>
      <c r="T593" s="405"/>
      <c r="U593" s="405"/>
      <c r="V593" s="405"/>
      <c r="W593" s="405"/>
      <c r="X593" s="405"/>
      <c r="Y593" s="405"/>
      <c r="Z593" s="405"/>
    </row>
    <row r="594">
      <c r="A594" s="405"/>
      <c r="B594" s="405"/>
      <c r="C594" s="405"/>
      <c r="D594" s="405"/>
      <c r="E594" s="405"/>
      <c r="F594" s="405"/>
      <c r="G594" s="405"/>
      <c r="H594" s="405"/>
      <c r="I594" s="405"/>
      <c r="J594" s="405"/>
      <c r="K594" s="405"/>
      <c r="L594" s="405"/>
      <c r="M594" s="405"/>
      <c r="N594" s="405"/>
      <c r="O594" s="405"/>
      <c r="P594" s="405"/>
      <c r="Q594" s="405"/>
      <c r="R594" s="405"/>
      <c r="S594" s="405"/>
      <c r="T594" s="405"/>
      <c r="U594" s="405"/>
      <c r="V594" s="405"/>
      <c r="W594" s="405"/>
      <c r="X594" s="405"/>
      <c r="Y594" s="405"/>
      <c r="Z594" s="405"/>
    </row>
    <row r="595">
      <c r="A595" s="405"/>
      <c r="B595" s="405"/>
      <c r="C595" s="405"/>
      <c r="D595" s="405"/>
      <c r="E595" s="405"/>
      <c r="F595" s="405"/>
      <c r="G595" s="405"/>
      <c r="H595" s="405"/>
      <c r="I595" s="405"/>
      <c r="J595" s="405"/>
      <c r="K595" s="405"/>
      <c r="L595" s="405"/>
      <c r="M595" s="405"/>
      <c r="N595" s="405"/>
      <c r="O595" s="405"/>
      <c r="P595" s="405"/>
      <c r="Q595" s="405"/>
      <c r="R595" s="405"/>
      <c r="S595" s="405"/>
      <c r="T595" s="405"/>
      <c r="U595" s="405"/>
      <c r="V595" s="405"/>
      <c r="W595" s="405"/>
      <c r="X595" s="405"/>
      <c r="Y595" s="405"/>
      <c r="Z595" s="405"/>
    </row>
    <row r="596">
      <c r="A596" s="405"/>
      <c r="B596" s="405"/>
      <c r="C596" s="405"/>
      <c r="D596" s="405"/>
      <c r="E596" s="405"/>
      <c r="F596" s="405"/>
      <c r="G596" s="405"/>
      <c r="H596" s="405"/>
      <c r="I596" s="405"/>
      <c r="J596" s="405"/>
      <c r="K596" s="405"/>
      <c r="L596" s="405"/>
      <c r="M596" s="405"/>
      <c r="N596" s="405"/>
      <c r="O596" s="405"/>
      <c r="P596" s="405"/>
      <c r="Q596" s="405"/>
      <c r="R596" s="405"/>
      <c r="S596" s="405"/>
      <c r="T596" s="405"/>
      <c r="U596" s="405"/>
      <c r="V596" s="405"/>
      <c r="W596" s="405"/>
      <c r="X596" s="405"/>
      <c r="Y596" s="405"/>
      <c r="Z596" s="405"/>
    </row>
    <row r="597">
      <c r="A597" s="405"/>
      <c r="B597" s="405"/>
      <c r="C597" s="405"/>
      <c r="D597" s="405"/>
      <c r="E597" s="405"/>
      <c r="F597" s="405"/>
      <c r="G597" s="405"/>
      <c r="H597" s="405"/>
      <c r="I597" s="405"/>
      <c r="J597" s="405"/>
      <c r="K597" s="405"/>
      <c r="L597" s="405"/>
      <c r="M597" s="405"/>
      <c r="N597" s="405"/>
      <c r="O597" s="405"/>
      <c r="P597" s="405"/>
      <c r="Q597" s="405"/>
      <c r="R597" s="405"/>
      <c r="S597" s="405"/>
      <c r="T597" s="405"/>
      <c r="U597" s="405"/>
      <c r="V597" s="405"/>
      <c r="W597" s="405"/>
      <c r="X597" s="405"/>
      <c r="Y597" s="405"/>
      <c r="Z597" s="405"/>
    </row>
    <row r="598">
      <c r="A598" s="405"/>
      <c r="B598" s="405"/>
      <c r="C598" s="405"/>
      <c r="D598" s="405"/>
      <c r="E598" s="405"/>
      <c r="F598" s="405"/>
      <c r="G598" s="405"/>
      <c r="H598" s="405"/>
      <c r="I598" s="405"/>
      <c r="J598" s="405"/>
      <c r="K598" s="405"/>
      <c r="L598" s="405"/>
      <c r="M598" s="405"/>
      <c r="N598" s="405"/>
      <c r="O598" s="405"/>
      <c r="P598" s="405"/>
      <c r="Q598" s="405"/>
      <c r="R598" s="405"/>
      <c r="S598" s="405"/>
      <c r="T598" s="405"/>
      <c r="U598" s="405"/>
      <c r="V598" s="405"/>
      <c r="W598" s="405"/>
      <c r="X598" s="405"/>
      <c r="Y598" s="405"/>
      <c r="Z598" s="405"/>
    </row>
    <row r="599">
      <c r="A599" s="405"/>
      <c r="B599" s="405"/>
      <c r="C599" s="405"/>
      <c r="D599" s="405"/>
      <c r="E599" s="405"/>
      <c r="F599" s="405"/>
      <c r="G599" s="405"/>
      <c r="H599" s="405"/>
      <c r="I599" s="405"/>
      <c r="J599" s="405"/>
      <c r="K599" s="405"/>
      <c r="L599" s="405"/>
      <c r="M599" s="405"/>
      <c r="N599" s="405"/>
      <c r="O599" s="405"/>
      <c r="P599" s="405"/>
      <c r="Q599" s="405"/>
      <c r="R599" s="405"/>
      <c r="S599" s="405"/>
      <c r="T599" s="405"/>
      <c r="U599" s="405"/>
      <c r="V599" s="405"/>
      <c r="W599" s="405"/>
      <c r="X599" s="405"/>
      <c r="Y599" s="405"/>
      <c r="Z599" s="405"/>
    </row>
    <row r="600">
      <c r="A600" s="405"/>
      <c r="B600" s="405"/>
      <c r="C600" s="405"/>
      <c r="D600" s="405"/>
      <c r="E600" s="405"/>
      <c r="F600" s="405"/>
      <c r="G600" s="405"/>
      <c r="H600" s="405"/>
      <c r="I600" s="405"/>
      <c r="J600" s="405"/>
      <c r="K600" s="405"/>
      <c r="L600" s="405"/>
      <c r="M600" s="405"/>
      <c r="N600" s="405"/>
      <c r="O600" s="405"/>
      <c r="P600" s="405"/>
      <c r="Q600" s="405"/>
      <c r="R600" s="405"/>
      <c r="S600" s="405"/>
      <c r="T600" s="405"/>
      <c r="U600" s="405"/>
      <c r="V600" s="405"/>
      <c r="W600" s="405"/>
      <c r="X600" s="405"/>
      <c r="Y600" s="405"/>
      <c r="Z600" s="405"/>
    </row>
    <row r="601">
      <c r="A601" s="405"/>
      <c r="B601" s="405"/>
      <c r="C601" s="405"/>
      <c r="D601" s="405"/>
      <c r="E601" s="405"/>
      <c r="F601" s="405"/>
      <c r="G601" s="405"/>
      <c r="H601" s="405"/>
      <c r="I601" s="405"/>
      <c r="J601" s="405"/>
      <c r="K601" s="405"/>
      <c r="L601" s="405"/>
      <c r="M601" s="405"/>
      <c r="N601" s="405"/>
      <c r="O601" s="405"/>
      <c r="P601" s="405"/>
      <c r="Q601" s="405"/>
      <c r="R601" s="405"/>
      <c r="S601" s="405"/>
      <c r="T601" s="405"/>
      <c r="U601" s="405"/>
      <c r="V601" s="405"/>
      <c r="W601" s="405"/>
      <c r="X601" s="405"/>
      <c r="Y601" s="405"/>
      <c r="Z601" s="405"/>
    </row>
    <row r="602">
      <c r="A602" s="405"/>
      <c r="B602" s="405"/>
      <c r="C602" s="405"/>
      <c r="D602" s="405"/>
      <c r="E602" s="405"/>
      <c r="F602" s="405"/>
      <c r="G602" s="405"/>
      <c r="H602" s="405"/>
      <c r="I602" s="405"/>
      <c r="J602" s="405"/>
      <c r="K602" s="405"/>
      <c r="L602" s="405"/>
      <c r="M602" s="405"/>
      <c r="N602" s="405"/>
      <c r="O602" s="405"/>
      <c r="P602" s="405"/>
      <c r="Q602" s="405"/>
      <c r="R602" s="405"/>
      <c r="S602" s="405"/>
      <c r="T602" s="405"/>
      <c r="U602" s="405"/>
      <c r="V602" s="405"/>
      <c r="W602" s="405"/>
      <c r="X602" s="405"/>
      <c r="Y602" s="405"/>
      <c r="Z602" s="405"/>
    </row>
    <row r="603">
      <c r="A603" s="405"/>
      <c r="B603" s="405"/>
      <c r="C603" s="405"/>
      <c r="D603" s="405"/>
      <c r="E603" s="405"/>
      <c r="F603" s="405"/>
      <c r="G603" s="405"/>
      <c r="H603" s="405"/>
      <c r="I603" s="405"/>
      <c r="J603" s="405"/>
      <c r="K603" s="405"/>
      <c r="L603" s="405"/>
      <c r="M603" s="405"/>
      <c r="N603" s="405"/>
      <c r="O603" s="405"/>
      <c r="P603" s="405"/>
      <c r="Q603" s="405"/>
      <c r="R603" s="405"/>
      <c r="S603" s="405"/>
      <c r="T603" s="405"/>
      <c r="U603" s="405"/>
      <c r="V603" s="405"/>
      <c r="W603" s="405"/>
      <c r="X603" s="405"/>
      <c r="Y603" s="405"/>
      <c r="Z603" s="405"/>
    </row>
    <row r="604">
      <c r="A604" s="405"/>
      <c r="B604" s="405"/>
      <c r="C604" s="405"/>
      <c r="D604" s="405"/>
      <c r="E604" s="405"/>
      <c r="F604" s="405"/>
      <c r="G604" s="405"/>
      <c r="H604" s="405"/>
      <c r="I604" s="405"/>
      <c r="J604" s="405"/>
      <c r="K604" s="405"/>
      <c r="L604" s="405"/>
      <c r="M604" s="405"/>
      <c r="N604" s="405"/>
      <c r="O604" s="405"/>
      <c r="P604" s="405"/>
      <c r="Q604" s="405"/>
      <c r="R604" s="405"/>
      <c r="S604" s="405"/>
      <c r="T604" s="405"/>
      <c r="U604" s="405"/>
      <c r="V604" s="405"/>
      <c r="W604" s="405"/>
      <c r="X604" s="405"/>
      <c r="Y604" s="405"/>
      <c r="Z604" s="405"/>
    </row>
    <row r="605">
      <c r="A605" s="405"/>
      <c r="B605" s="405"/>
      <c r="C605" s="405"/>
      <c r="D605" s="405"/>
      <c r="E605" s="405"/>
      <c r="F605" s="405"/>
      <c r="G605" s="405"/>
      <c r="H605" s="405"/>
      <c r="I605" s="405"/>
      <c r="J605" s="405"/>
      <c r="K605" s="405"/>
      <c r="L605" s="405"/>
      <c r="M605" s="405"/>
      <c r="N605" s="405"/>
      <c r="O605" s="405"/>
      <c r="P605" s="405"/>
      <c r="Q605" s="405"/>
      <c r="R605" s="405"/>
      <c r="S605" s="405"/>
      <c r="T605" s="405"/>
      <c r="U605" s="405"/>
      <c r="V605" s="405"/>
      <c r="W605" s="405"/>
      <c r="X605" s="405"/>
      <c r="Y605" s="405"/>
      <c r="Z605" s="405"/>
    </row>
    <row r="606">
      <c r="A606" s="405"/>
      <c r="B606" s="405"/>
      <c r="C606" s="405"/>
      <c r="D606" s="405"/>
      <c r="E606" s="405"/>
      <c r="F606" s="405"/>
      <c r="G606" s="405"/>
      <c r="H606" s="405"/>
      <c r="I606" s="405"/>
      <c r="J606" s="405"/>
      <c r="K606" s="405"/>
      <c r="L606" s="405"/>
      <c r="M606" s="405"/>
      <c r="N606" s="405"/>
      <c r="O606" s="405"/>
      <c r="P606" s="405"/>
      <c r="Q606" s="405"/>
      <c r="R606" s="405"/>
      <c r="S606" s="405"/>
      <c r="T606" s="405"/>
      <c r="U606" s="405"/>
      <c r="V606" s="405"/>
      <c r="W606" s="405"/>
      <c r="X606" s="405"/>
      <c r="Y606" s="405"/>
      <c r="Z606" s="405"/>
    </row>
    <row r="607">
      <c r="A607" s="405"/>
      <c r="B607" s="405"/>
      <c r="C607" s="405"/>
      <c r="D607" s="405"/>
      <c r="E607" s="405"/>
      <c r="F607" s="405"/>
      <c r="G607" s="405"/>
      <c r="H607" s="405"/>
      <c r="I607" s="405"/>
      <c r="J607" s="405"/>
      <c r="K607" s="405"/>
      <c r="L607" s="405"/>
      <c r="M607" s="405"/>
      <c r="N607" s="405"/>
      <c r="O607" s="405"/>
      <c r="P607" s="405"/>
      <c r="Q607" s="405"/>
      <c r="R607" s="405"/>
      <c r="S607" s="405"/>
      <c r="T607" s="405"/>
      <c r="U607" s="405"/>
      <c r="V607" s="405"/>
      <c r="W607" s="405"/>
      <c r="X607" s="405"/>
      <c r="Y607" s="405"/>
      <c r="Z607" s="405"/>
    </row>
    <row r="608">
      <c r="A608" s="405"/>
      <c r="B608" s="405"/>
      <c r="C608" s="405"/>
      <c r="D608" s="405"/>
      <c r="E608" s="405"/>
      <c r="F608" s="405"/>
      <c r="G608" s="405"/>
      <c r="H608" s="405"/>
      <c r="I608" s="405"/>
      <c r="J608" s="405"/>
      <c r="K608" s="405"/>
      <c r="L608" s="405"/>
      <c r="M608" s="405"/>
      <c r="N608" s="405"/>
      <c r="O608" s="405"/>
      <c r="P608" s="405"/>
      <c r="Q608" s="405"/>
      <c r="R608" s="405"/>
      <c r="S608" s="405"/>
      <c r="T608" s="405"/>
      <c r="U608" s="405"/>
      <c r="V608" s="405"/>
      <c r="W608" s="405"/>
      <c r="X608" s="405"/>
      <c r="Y608" s="405"/>
      <c r="Z608" s="405"/>
    </row>
    <row r="609">
      <c r="A609" s="405"/>
      <c r="B609" s="405"/>
      <c r="C609" s="405"/>
      <c r="D609" s="405"/>
      <c r="E609" s="405"/>
      <c r="F609" s="405"/>
      <c r="G609" s="405"/>
      <c r="H609" s="405"/>
      <c r="I609" s="405"/>
      <c r="J609" s="405"/>
      <c r="K609" s="405"/>
      <c r="L609" s="405"/>
      <c r="M609" s="405"/>
      <c r="N609" s="405"/>
      <c r="O609" s="405"/>
      <c r="P609" s="405"/>
      <c r="Q609" s="405"/>
      <c r="R609" s="405"/>
      <c r="S609" s="405"/>
      <c r="T609" s="405"/>
      <c r="U609" s="405"/>
      <c r="V609" s="405"/>
      <c r="W609" s="405"/>
      <c r="X609" s="405"/>
      <c r="Y609" s="405"/>
      <c r="Z609" s="405"/>
    </row>
    <row r="610">
      <c r="A610" s="405"/>
      <c r="B610" s="405"/>
      <c r="C610" s="405"/>
      <c r="D610" s="405"/>
      <c r="E610" s="405"/>
      <c r="F610" s="405"/>
      <c r="G610" s="405"/>
      <c r="H610" s="405"/>
      <c r="I610" s="405"/>
      <c r="J610" s="405"/>
      <c r="K610" s="405"/>
      <c r="L610" s="405"/>
      <c r="M610" s="405"/>
      <c r="N610" s="405"/>
      <c r="O610" s="405"/>
      <c r="P610" s="405"/>
      <c r="Q610" s="405"/>
      <c r="R610" s="405"/>
      <c r="S610" s="405"/>
      <c r="T610" s="405"/>
      <c r="U610" s="405"/>
      <c r="V610" s="405"/>
      <c r="W610" s="405"/>
      <c r="X610" s="405"/>
      <c r="Y610" s="405"/>
      <c r="Z610" s="405"/>
    </row>
    <row r="611">
      <c r="A611" s="405"/>
      <c r="B611" s="405"/>
      <c r="C611" s="405"/>
      <c r="D611" s="405"/>
      <c r="E611" s="405"/>
      <c r="F611" s="405"/>
      <c r="G611" s="405"/>
      <c r="H611" s="405"/>
      <c r="I611" s="405"/>
      <c r="J611" s="405"/>
      <c r="K611" s="405"/>
      <c r="L611" s="405"/>
      <c r="M611" s="405"/>
      <c r="N611" s="405"/>
      <c r="O611" s="405"/>
      <c r="P611" s="405"/>
      <c r="Q611" s="405"/>
      <c r="R611" s="405"/>
      <c r="S611" s="405"/>
      <c r="T611" s="405"/>
      <c r="U611" s="405"/>
      <c r="V611" s="405"/>
      <c r="W611" s="405"/>
      <c r="X611" s="405"/>
      <c r="Y611" s="405"/>
      <c r="Z611" s="405"/>
    </row>
    <row r="612">
      <c r="A612" s="405"/>
      <c r="B612" s="405"/>
      <c r="C612" s="405"/>
      <c r="D612" s="405"/>
      <c r="E612" s="405"/>
      <c r="F612" s="405"/>
      <c r="G612" s="405"/>
      <c r="H612" s="405"/>
      <c r="I612" s="405"/>
      <c r="J612" s="405"/>
      <c r="K612" s="405"/>
      <c r="L612" s="405"/>
      <c r="M612" s="405"/>
      <c r="N612" s="405"/>
      <c r="O612" s="405"/>
      <c r="P612" s="405"/>
      <c r="Q612" s="405"/>
      <c r="R612" s="405"/>
      <c r="S612" s="405"/>
      <c r="T612" s="405"/>
      <c r="U612" s="405"/>
      <c r="V612" s="405"/>
      <c r="W612" s="405"/>
      <c r="X612" s="405"/>
      <c r="Y612" s="405"/>
      <c r="Z612" s="405"/>
    </row>
    <row r="613">
      <c r="A613" s="405"/>
      <c r="B613" s="405"/>
      <c r="C613" s="405"/>
      <c r="D613" s="405"/>
      <c r="E613" s="405"/>
      <c r="F613" s="405"/>
      <c r="G613" s="405"/>
      <c r="H613" s="405"/>
      <c r="I613" s="405"/>
      <c r="J613" s="405"/>
      <c r="K613" s="405"/>
      <c r="L613" s="405"/>
      <c r="M613" s="405"/>
      <c r="N613" s="405"/>
      <c r="O613" s="405"/>
      <c r="P613" s="405"/>
      <c r="Q613" s="405"/>
      <c r="R613" s="405"/>
      <c r="S613" s="405"/>
      <c r="T613" s="405"/>
      <c r="U613" s="405"/>
      <c r="V613" s="405"/>
      <c r="W613" s="405"/>
      <c r="X613" s="405"/>
      <c r="Y613" s="405"/>
      <c r="Z613" s="405"/>
    </row>
    <row r="614">
      <c r="A614" s="405"/>
      <c r="B614" s="405"/>
      <c r="C614" s="405"/>
      <c r="D614" s="405"/>
      <c r="E614" s="405"/>
      <c r="F614" s="405"/>
      <c r="G614" s="405"/>
      <c r="H614" s="405"/>
      <c r="I614" s="405"/>
      <c r="J614" s="405"/>
      <c r="K614" s="405"/>
      <c r="L614" s="405"/>
      <c r="M614" s="405"/>
      <c r="N614" s="405"/>
      <c r="O614" s="405"/>
      <c r="P614" s="405"/>
      <c r="Q614" s="405"/>
      <c r="R614" s="405"/>
      <c r="S614" s="405"/>
      <c r="T614" s="405"/>
      <c r="U614" s="405"/>
      <c r="V614" s="405"/>
      <c r="W614" s="405"/>
      <c r="X614" s="405"/>
      <c r="Y614" s="405"/>
      <c r="Z614" s="405"/>
    </row>
    <row r="615">
      <c r="A615" s="405"/>
      <c r="B615" s="405"/>
      <c r="C615" s="405"/>
      <c r="D615" s="405"/>
      <c r="E615" s="405"/>
      <c r="F615" s="405"/>
      <c r="G615" s="405"/>
      <c r="H615" s="405"/>
      <c r="I615" s="405"/>
      <c r="J615" s="405"/>
      <c r="K615" s="405"/>
      <c r="L615" s="405"/>
      <c r="M615" s="405"/>
      <c r="N615" s="405"/>
      <c r="O615" s="405"/>
      <c r="P615" s="405"/>
      <c r="Q615" s="405"/>
      <c r="R615" s="405"/>
      <c r="S615" s="405"/>
      <c r="T615" s="405"/>
      <c r="U615" s="405"/>
      <c r="V615" s="405"/>
      <c r="W615" s="405"/>
      <c r="X615" s="405"/>
      <c r="Y615" s="405"/>
      <c r="Z615" s="405"/>
    </row>
    <row r="616">
      <c r="A616" s="405"/>
      <c r="B616" s="405"/>
      <c r="C616" s="405"/>
      <c r="D616" s="405"/>
      <c r="E616" s="405"/>
      <c r="F616" s="405"/>
      <c r="G616" s="405"/>
      <c r="H616" s="405"/>
      <c r="I616" s="405"/>
      <c r="J616" s="405"/>
      <c r="K616" s="405"/>
      <c r="L616" s="405"/>
      <c r="M616" s="405"/>
      <c r="N616" s="405"/>
      <c r="O616" s="405"/>
      <c r="P616" s="405"/>
      <c r="Q616" s="405"/>
      <c r="R616" s="405"/>
      <c r="S616" s="405"/>
      <c r="T616" s="405"/>
      <c r="U616" s="405"/>
      <c r="V616" s="405"/>
      <c r="W616" s="405"/>
      <c r="X616" s="405"/>
      <c r="Y616" s="405"/>
      <c r="Z616" s="405"/>
    </row>
    <row r="617">
      <c r="A617" s="405"/>
      <c r="B617" s="405"/>
      <c r="C617" s="405"/>
      <c r="D617" s="405"/>
      <c r="E617" s="405"/>
      <c r="F617" s="405"/>
      <c r="G617" s="405"/>
      <c r="H617" s="405"/>
      <c r="I617" s="405"/>
      <c r="J617" s="405"/>
      <c r="K617" s="405"/>
      <c r="L617" s="405"/>
      <c r="M617" s="405"/>
      <c r="N617" s="405"/>
      <c r="O617" s="405"/>
      <c r="P617" s="405"/>
      <c r="Q617" s="405"/>
      <c r="R617" s="405"/>
      <c r="S617" s="405"/>
      <c r="T617" s="405"/>
      <c r="U617" s="405"/>
      <c r="V617" s="405"/>
      <c r="W617" s="405"/>
      <c r="X617" s="405"/>
      <c r="Y617" s="405"/>
      <c r="Z617" s="405"/>
    </row>
    <row r="618">
      <c r="A618" s="405"/>
      <c r="B618" s="405"/>
      <c r="C618" s="405"/>
      <c r="D618" s="405"/>
      <c r="E618" s="405"/>
      <c r="F618" s="405"/>
      <c r="G618" s="405"/>
      <c r="H618" s="405"/>
      <c r="I618" s="405"/>
      <c r="J618" s="405"/>
      <c r="K618" s="405"/>
      <c r="L618" s="405"/>
      <c r="M618" s="405"/>
      <c r="N618" s="405"/>
      <c r="O618" s="405"/>
      <c r="P618" s="405"/>
      <c r="Q618" s="405"/>
      <c r="R618" s="405"/>
      <c r="S618" s="405"/>
      <c r="T618" s="405"/>
      <c r="U618" s="405"/>
      <c r="V618" s="405"/>
      <c r="W618" s="405"/>
      <c r="X618" s="405"/>
      <c r="Y618" s="405"/>
      <c r="Z618" s="405"/>
    </row>
    <row r="619">
      <c r="A619" s="405"/>
      <c r="B619" s="405"/>
      <c r="C619" s="405"/>
      <c r="D619" s="405"/>
      <c r="E619" s="405"/>
      <c r="F619" s="405"/>
      <c r="G619" s="405"/>
      <c r="H619" s="405"/>
      <c r="I619" s="405"/>
      <c r="J619" s="405"/>
      <c r="K619" s="405"/>
      <c r="L619" s="405"/>
      <c r="M619" s="405"/>
      <c r="N619" s="405"/>
      <c r="O619" s="405"/>
      <c r="P619" s="405"/>
      <c r="Q619" s="405"/>
      <c r="R619" s="405"/>
      <c r="S619" s="405"/>
      <c r="T619" s="405"/>
      <c r="U619" s="405"/>
      <c r="V619" s="405"/>
      <c r="W619" s="405"/>
      <c r="X619" s="405"/>
      <c r="Y619" s="405"/>
      <c r="Z619" s="405"/>
    </row>
    <row r="620">
      <c r="A620" s="405"/>
      <c r="B620" s="405"/>
      <c r="C620" s="405"/>
      <c r="D620" s="405"/>
      <c r="E620" s="405"/>
      <c r="F620" s="405"/>
      <c r="G620" s="405"/>
      <c r="H620" s="405"/>
      <c r="I620" s="405"/>
      <c r="J620" s="405"/>
      <c r="K620" s="405"/>
      <c r="L620" s="405"/>
      <c r="M620" s="405"/>
      <c r="N620" s="405"/>
      <c r="O620" s="405"/>
      <c r="P620" s="405"/>
      <c r="Q620" s="405"/>
      <c r="R620" s="405"/>
      <c r="S620" s="405"/>
      <c r="T620" s="405"/>
      <c r="U620" s="405"/>
      <c r="V620" s="405"/>
      <c r="W620" s="405"/>
      <c r="X620" s="405"/>
      <c r="Y620" s="405"/>
      <c r="Z620" s="405"/>
    </row>
    <row r="621">
      <c r="A621" s="405"/>
      <c r="B621" s="405"/>
      <c r="C621" s="405"/>
      <c r="D621" s="405"/>
      <c r="E621" s="405"/>
      <c r="F621" s="405"/>
      <c r="G621" s="405"/>
      <c r="H621" s="405"/>
      <c r="I621" s="405"/>
      <c r="J621" s="405"/>
      <c r="K621" s="405"/>
      <c r="L621" s="405"/>
      <c r="M621" s="405"/>
      <c r="N621" s="405"/>
      <c r="O621" s="405"/>
      <c r="P621" s="405"/>
      <c r="Q621" s="405"/>
      <c r="R621" s="405"/>
      <c r="S621" s="405"/>
      <c r="T621" s="405"/>
      <c r="U621" s="405"/>
      <c r="V621" s="405"/>
      <c r="W621" s="405"/>
      <c r="X621" s="405"/>
      <c r="Y621" s="405"/>
      <c r="Z621" s="405"/>
    </row>
    <row r="622">
      <c r="A622" s="405"/>
      <c r="B622" s="405"/>
      <c r="C622" s="405"/>
      <c r="D622" s="405"/>
      <c r="E622" s="405"/>
      <c r="F622" s="405"/>
      <c r="G622" s="405"/>
      <c r="H622" s="405"/>
      <c r="I622" s="405"/>
      <c r="J622" s="405"/>
      <c r="K622" s="405"/>
      <c r="L622" s="405"/>
      <c r="M622" s="405"/>
      <c r="N622" s="405"/>
      <c r="O622" s="405"/>
      <c r="P622" s="405"/>
      <c r="Q622" s="405"/>
      <c r="R622" s="405"/>
      <c r="S622" s="405"/>
      <c r="T622" s="405"/>
      <c r="U622" s="405"/>
      <c r="V622" s="405"/>
      <c r="W622" s="405"/>
      <c r="X622" s="405"/>
      <c r="Y622" s="405"/>
      <c r="Z622" s="405"/>
    </row>
    <row r="623">
      <c r="A623" s="405"/>
      <c r="B623" s="405"/>
      <c r="C623" s="405"/>
      <c r="D623" s="405"/>
      <c r="E623" s="405"/>
      <c r="F623" s="405"/>
      <c r="G623" s="405"/>
      <c r="H623" s="405"/>
      <c r="I623" s="405"/>
      <c r="J623" s="405"/>
      <c r="K623" s="405"/>
      <c r="L623" s="405"/>
      <c r="M623" s="405"/>
      <c r="N623" s="405"/>
      <c r="O623" s="405"/>
      <c r="P623" s="405"/>
      <c r="Q623" s="405"/>
      <c r="R623" s="405"/>
      <c r="S623" s="405"/>
      <c r="T623" s="405"/>
      <c r="U623" s="405"/>
      <c r="V623" s="405"/>
      <c r="W623" s="405"/>
      <c r="X623" s="405"/>
      <c r="Y623" s="405"/>
      <c r="Z623" s="405"/>
    </row>
    <row r="624">
      <c r="A624" s="405"/>
      <c r="B624" s="405"/>
      <c r="C624" s="405"/>
      <c r="D624" s="405"/>
      <c r="E624" s="405"/>
      <c r="F624" s="405"/>
      <c r="G624" s="405"/>
      <c r="H624" s="405"/>
      <c r="I624" s="405"/>
      <c r="J624" s="405"/>
      <c r="K624" s="405"/>
      <c r="L624" s="405"/>
      <c r="M624" s="405"/>
      <c r="N624" s="405"/>
      <c r="O624" s="405"/>
      <c r="P624" s="405"/>
      <c r="Q624" s="405"/>
      <c r="R624" s="405"/>
      <c r="S624" s="405"/>
      <c r="T624" s="405"/>
      <c r="U624" s="405"/>
      <c r="V624" s="405"/>
      <c r="W624" s="405"/>
      <c r="X624" s="405"/>
      <c r="Y624" s="405"/>
      <c r="Z624" s="405"/>
    </row>
    <row r="625">
      <c r="A625" s="405"/>
      <c r="B625" s="405"/>
      <c r="C625" s="405"/>
      <c r="D625" s="405"/>
      <c r="E625" s="405"/>
      <c r="F625" s="405"/>
      <c r="G625" s="405"/>
      <c r="H625" s="405"/>
      <c r="I625" s="405"/>
      <c r="J625" s="405"/>
      <c r="K625" s="405"/>
      <c r="L625" s="405"/>
      <c r="M625" s="405"/>
      <c r="N625" s="405"/>
      <c r="O625" s="405"/>
      <c r="P625" s="405"/>
      <c r="Q625" s="405"/>
      <c r="R625" s="405"/>
      <c r="S625" s="405"/>
      <c r="T625" s="405"/>
      <c r="U625" s="405"/>
      <c r="V625" s="405"/>
      <c r="W625" s="405"/>
      <c r="X625" s="405"/>
      <c r="Y625" s="405"/>
      <c r="Z625" s="405"/>
    </row>
    <row r="626">
      <c r="A626" s="405"/>
      <c r="B626" s="405"/>
      <c r="C626" s="405"/>
      <c r="D626" s="405"/>
      <c r="E626" s="405"/>
      <c r="F626" s="405"/>
      <c r="G626" s="405"/>
      <c r="H626" s="405"/>
      <c r="I626" s="405"/>
      <c r="J626" s="405"/>
      <c r="K626" s="405"/>
      <c r="L626" s="405"/>
      <c r="M626" s="405"/>
      <c r="N626" s="405"/>
      <c r="O626" s="405"/>
      <c r="P626" s="405"/>
      <c r="Q626" s="405"/>
      <c r="R626" s="405"/>
      <c r="S626" s="405"/>
      <c r="T626" s="405"/>
      <c r="U626" s="405"/>
      <c r="V626" s="405"/>
      <c r="W626" s="405"/>
      <c r="X626" s="405"/>
      <c r="Y626" s="405"/>
      <c r="Z626" s="405"/>
    </row>
    <row r="627">
      <c r="A627" s="405"/>
      <c r="B627" s="405"/>
      <c r="C627" s="405"/>
      <c r="D627" s="405"/>
      <c r="E627" s="405"/>
      <c r="F627" s="405"/>
      <c r="G627" s="405"/>
      <c r="H627" s="405"/>
      <c r="I627" s="405"/>
      <c r="J627" s="405"/>
      <c r="K627" s="405"/>
      <c r="L627" s="405"/>
      <c r="M627" s="405"/>
      <c r="N627" s="405"/>
      <c r="O627" s="405"/>
      <c r="P627" s="405"/>
      <c r="Q627" s="405"/>
      <c r="R627" s="405"/>
      <c r="S627" s="405"/>
      <c r="T627" s="405"/>
      <c r="U627" s="405"/>
      <c r="V627" s="405"/>
      <c r="W627" s="405"/>
      <c r="X627" s="405"/>
      <c r="Y627" s="405"/>
      <c r="Z627" s="405"/>
    </row>
    <row r="628">
      <c r="A628" s="405"/>
      <c r="B628" s="405"/>
      <c r="C628" s="405"/>
      <c r="D628" s="405"/>
      <c r="E628" s="405"/>
      <c r="F628" s="405"/>
      <c r="G628" s="405"/>
      <c r="H628" s="405"/>
      <c r="I628" s="405"/>
      <c r="J628" s="405"/>
      <c r="K628" s="405"/>
      <c r="L628" s="405"/>
      <c r="M628" s="405"/>
      <c r="N628" s="405"/>
      <c r="O628" s="405"/>
      <c r="P628" s="405"/>
      <c r="Q628" s="405"/>
      <c r="R628" s="405"/>
      <c r="S628" s="405"/>
      <c r="T628" s="405"/>
      <c r="U628" s="405"/>
      <c r="V628" s="405"/>
      <c r="W628" s="405"/>
      <c r="X628" s="405"/>
      <c r="Y628" s="405"/>
      <c r="Z628" s="405"/>
    </row>
    <row r="629">
      <c r="A629" s="405"/>
      <c r="B629" s="405"/>
      <c r="C629" s="405"/>
      <c r="D629" s="405"/>
      <c r="E629" s="405"/>
      <c r="F629" s="405"/>
      <c r="G629" s="405"/>
      <c r="H629" s="405"/>
      <c r="I629" s="405"/>
      <c r="J629" s="405"/>
      <c r="K629" s="405"/>
      <c r="L629" s="405"/>
      <c r="M629" s="405"/>
      <c r="N629" s="405"/>
      <c r="O629" s="405"/>
      <c r="P629" s="405"/>
      <c r="Q629" s="405"/>
      <c r="R629" s="405"/>
      <c r="S629" s="405"/>
      <c r="T629" s="405"/>
      <c r="U629" s="405"/>
      <c r="V629" s="405"/>
      <c r="W629" s="405"/>
      <c r="X629" s="405"/>
      <c r="Y629" s="405"/>
      <c r="Z629" s="405"/>
    </row>
    <row r="630">
      <c r="A630" s="405"/>
      <c r="B630" s="405"/>
      <c r="C630" s="405"/>
      <c r="D630" s="405"/>
      <c r="E630" s="405"/>
      <c r="F630" s="405"/>
      <c r="G630" s="405"/>
      <c r="H630" s="405"/>
      <c r="I630" s="405"/>
      <c r="J630" s="405"/>
      <c r="K630" s="405"/>
      <c r="L630" s="405"/>
      <c r="M630" s="405"/>
      <c r="N630" s="405"/>
      <c r="O630" s="405"/>
      <c r="P630" s="405"/>
      <c r="Q630" s="405"/>
      <c r="R630" s="405"/>
      <c r="S630" s="405"/>
      <c r="T630" s="405"/>
      <c r="U630" s="405"/>
      <c r="V630" s="405"/>
      <c r="W630" s="405"/>
      <c r="X630" s="405"/>
      <c r="Y630" s="405"/>
      <c r="Z630" s="405"/>
    </row>
    <row r="631">
      <c r="A631" s="405"/>
      <c r="B631" s="405"/>
      <c r="C631" s="405"/>
      <c r="D631" s="405"/>
      <c r="E631" s="405"/>
      <c r="F631" s="405"/>
      <c r="G631" s="405"/>
      <c r="H631" s="405"/>
      <c r="I631" s="405"/>
      <c r="J631" s="405"/>
      <c r="K631" s="405"/>
      <c r="L631" s="405"/>
      <c r="M631" s="405"/>
      <c r="N631" s="405"/>
      <c r="O631" s="405"/>
      <c r="P631" s="405"/>
      <c r="Q631" s="405"/>
      <c r="R631" s="405"/>
      <c r="S631" s="405"/>
      <c r="T631" s="405"/>
      <c r="U631" s="405"/>
      <c r="V631" s="405"/>
      <c r="W631" s="405"/>
      <c r="X631" s="405"/>
      <c r="Y631" s="405"/>
      <c r="Z631" s="405"/>
    </row>
    <row r="632">
      <c r="A632" s="405"/>
      <c r="B632" s="405"/>
      <c r="C632" s="405"/>
      <c r="D632" s="405"/>
      <c r="E632" s="405"/>
      <c r="F632" s="405"/>
      <c r="G632" s="405"/>
      <c r="H632" s="405"/>
      <c r="I632" s="405"/>
      <c r="J632" s="405"/>
      <c r="K632" s="405"/>
      <c r="L632" s="405"/>
      <c r="M632" s="405"/>
      <c r="N632" s="405"/>
      <c r="O632" s="405"/>
      <c r="P632" s="405"/>
      <c r="Q632" s="405"/>
      <c r="R632" s="405"/>
      <c r="S632" s="405"/>
      <c r="T632" s="405"/>
      <c r="U632" s="405"/>
      <c r="V632" s="405"/>
      <c r="W632" s="405"/>
      <c r="X632" s="405"/>
      <c r="Y632" s="405"/>
      <c r="Z632" s="405"/>
    </row>
    <row r="633">
      <c r="A633" s="405"/>
      <c r="B633" s="405"/>
      <c r="C633" s="405"/>
      <c r="D633" s="405"/>
      <c r="E633" s="405"/>
      <c r="F633" s="405"/>
      <c r="G633" s="405"/>
      <c r="H633" s="405"/>
      <c r="I633" s="405"/>
      <c r="J633" s="405"/>
      <c r="K633" s="405"/>
      <c r="L633" s="405"/>
      <c r="M633" s="405"/>
      <c r="N633" s="405"/>
      <c r="O633" s="405"/>
      <c r="P633" s="405"/>
      <c r="Q633" s="405"/>
      <c r="R633" s="405"/>
      <c r="S633" s="405"/>
      <c r="T633" s="405"/>
      <c r="U633" s="405"/>
      <c r="V633" s="405"/>
      <c r="W633" s="405"/>
      <c r="X633" s="405"/>
      <c r="Y633" s="405"/>
      <c r="Z633" s="405"/>
    </row>
    <row r="634">
      <c r="A634" s="405"/>
      <c r="B634" s="405"/>
      <c r="C634" s="405"/>
      <c r="D634" s="405"/>
      <c r="E634" s="405"/>
      <c r="F634" s="405"/>
      <c r="G634" s="405"/>
      <c r="H634" s="405"/>
      <c r="I634" s="405"/>
      <c r="J634" s="405"/>
      <c r="K634" s="405"/>
      <c r="L634" s="405"/>
      <c r="M634" s="405"/>
      <c r="N634" s="405"/>
      <c r="O634" s="405"/>
      <c r="P634" s="405"/>
      <c r="Q634" s="405"/>
      <c r="R634" s="405"/>
      <c r="S634" s="405"/>
      <c r="T634" s="405"/>
      <c r="U634" s="405"/>
      <c r="V634" s="405"/>
      <c r="W634" s="405"/>
      <c r="X634" s="405"/>
      <c r="Y634" s="405"/>
      <c r="Z634" s="405"/>
    </row>
    <row r="635">
      <c r="A635" s="405"/>
      <c r="B635" s="405"/>
      <c r="C635" s="405"/>
      <c r="D635" s="405"/>
      <c r="E635" s="405"/>
      <c r="F635" s="405"/>
      <c r="G635" s="405"/>
      <c r="H635" s="405"/>
      <c r="I635" s="405"/>
      <c r="J635" s="405"/>
      <c r="K635" s="405"/>
      <c r="L635" s="405"/>
      <c r="M635" s="405"/>
      <c r="N635" s="405"/>
      <c r="O635" s="405"/>
      <c r="P635" s="405"/>
      <c r="Q635" s="405"/>
      <c r="R635" s="405"/>
      <c r="S635" s="405"/>
      <c r="T635" s="405"/>
      <c r="U635" s="405"/>
      <c r="V635" s="405"/>
      <c r="W635" s="405"/>
      <c r="X635" s="405"/>
      <c r="Y635" s="405"/>
      <c r="Z635" s="405"/>
    </row>
    <row r="636">
      <c r="A636" s="405"/>
      <c r="B636" s="405"/>
      <c r="C636" s="405"/>
      <c r="D636" s="405"/>
      <c r="E636" s="405"/>
      <c r="F636" s="405"/>
      <c r="G636" s="405"/>
      <c r="H636" s="405"/>
      <c r="I636" s="405"/>
      <c r="J636" s="405"/>
      <c r="K636" s="405"/>
      <c r="L636" s="405"/>
      <c r="M636" s="405"/>
      <c r="N636" s="405"/>
      <c r="O636" s="405"/>
      <c r="P636" s="405"/>
      <c r="Q636" s="405"/>
      <c r="R636" s="405"/>
      <c r="S636" s="405"/>
      <c r="T636" s="405"/>
      <c r="U636" s="405"/>
      <c r="V636" s="405"/>
      <c r="W636" s="405"/>
      <c r="X636" s="405"/>
      <c r="Y636" s="405"/>
      <c r="Z636" s="405"/>
    </row>
    <row r="637">
      <c r="A637" s="405"/>
      <c r="B637" s="405"/>
      <c r="C637" s="405"/>
      <c r="D637" s="405"/>
      <c r="E637" s="405"/>
      <c r="F637" s="405"/>
      <c r="G637" s="405"/>
      <c r="H637" s="405"/>
      <c r="I637" s="405"/>
      <c r="J637" s="405"/>
      <c r="K637" s="405"/>
      <c r="L637" s="405"/>
      <c r="M637" s="405"/>
      <c r="N637" s="405"/>
      <c r="O637" s="405"/>
      <c r="P637" s="405"/>
      <c r="Q637" s="405"/>
      <c r="R637" s="405"/>
      <c r="S637" s="405"/>
      <c r="T637" s="405"/>
      <c r="U637" s="405"/>
      <c r="V637" s="405"/>
      <c r="W637" s="405"/>
      <c r="X637" s="405"/>
      <c r="Y637" s="405"/>
      <c r="Z637" s="405"/>
    </row>
    <row r="638">
      <c r="A638" s="405"/>
      <c r="B638" s="405"/>
      <c r="C638" s="405"/>
      <c r="D638" s="405"/>
      <c r="E638" s="405"/>
      <c r="F638" s="405"/>
      <c r="G638" s="405"/>
      <c r="H638" s="405"/>
      <c r="I638" s="405"/>
      <c r="J638" s="405"/>
      <c r="K638" s="405"/>
      <c r="L638" s="405"/>
      <c r="M638" s="405"/>
      <c r="N638" s="405"/>
      <c r="O638" s="405"/>
      <c r="P638" s="405"/>
      <c r="Q638" s="405"/>
      <c r="R638" s="405"/>
      <c r="S638" s="405"/>
      <c r="T638" s="405"/>
      <c r="U638" s="405"/>
      <c r="V638" s="405"/>
      <c r="W638" s="405"/>
      <c r="X638" s="405"/>
      <c r="Y638" s="405"/>
      <c r="Z638" s="405"/>
    </row>
    <row r="639">
      <c r="A639" s="405"/>
      <c r="B639" s="405"/>
      <c r="C639" s="405"/>
      <c r="D639" s="405"/>
      <c r="E639" s="405"/>
      <c r="F639" s="405"/>
      <c r="G639" s="405"/>
      <c r="H639" s="405"/>
      <c r="I639" s="405"/>
      <c r="J639" s="405"/>
      <c r="K639" s="405"/>
      <c r="L639" s="405"/>
      <c r="M639" s="405"/>
      <c r="N639" s="405"/>
      <c r="O639" s="405"/>
      <c r="P639" s="405"/>
      <c r="Q639" s="405"/>
      <c r="R639" s="405"/>
      <c r="S639" s="405"/>
      <c r="T639" s="405"/>
      <c r="U639" s="405"/>
      <c r="V639" s="405"/>
      <c r="W639" s="405"/>
      <c r="X639" s="405"/>
      <c r="Y639" s="405"/>
      <c r="Z639" s="405"/>
    </row>
    <row r="640">
      <c r="A640" s="405"/>
      <c r="B640" s="405"/>
      <c r="C640" s="405"/>
      <c r="D640" s="405"/>
      <c r="E640" s="405"/>
      <c r="F640" s="405"/>
      <c r="G640" s="405"/>
      <c r="H640" s="405"/>
      <c r="I640" s="405"/>
      <c r="J640" s="405"/>
      <c r="K640" s="405"/>
      <c r="L640" s="405"/>
      <c r="M640" s="405"/>
      <c r="N640" s="405"/>
      <c r="O640" s="405"/>
      <c r="P640" s="405"/>
      <c r="Q640" s="405"/>
      <c r="R640" s="405"/>
      <c r="S640" s="405"/>
      <c r="T640" s="405"/>
      <c r="U640" s="405"/>
      <c r="V640" s="405"/>
      <c r="W640" s="405"/>
      <c r="X640" s="405"/>
      <c r="Y640" s="405"/>
      <c r="Z640" s="405"/>
    </row>
    <row r="641">
      <c r="A641" s="405"/>
      <c r="B641" s="405"/>
      <c r="C641" s="405"/>
      <c r="D641" s="405"/>
      <c r="E641" s="405"/>
      <c r="F641" s="405"/>
      <c r="G641" s="405"/>
      <c r="H641" s="405"/>
      <c r="I641" s="405"/>
      <c r="J641" s="405"/>
      <c r="K641" s="405"/>
      <c r="L641" s="405"/>
      <c r="M641" s="405"/>
      <c r="N641" s="405"/>
      <c r="O641" s="405"/>
      <c r="P641" s="405"/>
      <c r="Q641" s="405"/>
      <c r="R641" s="405"/>
      <c r="S641" s="405"/>
      <c r="T641" s="405"/>
      <c r="U641" s="405"/>
      <c r="V641" s="405"/>
      <c r="W641" s="405"/>
      <c r="X641" s="405"/>
      <c r="Y641" s="405"/>
      <c r="Z641" s="405"/>
    </row>
    <row r="642">
      <c r="A642" s="405"/>
      <c r="B642" s="405"/>
      <c r="C642" s="405"/>
      <c r="D642" s="405"/>
      <c r="E642" s="405"/>
      <c r="F642" s="405"/>
      <c r="G642" s="405"/>
      <c r="H642" s="405"/>
      <c r="I642" s="405"/>
      <c r="J642" s="405"/>
      <c r="K642" s="405"/>
      <c r="L642" s="405"/>
      <c r="M642" s="405"/>
      <c r="N642" s="405"/>
      <c r="O642" s="405"/>
      <c r="P642" s="405"/>
      <c r="Q642" s="405"/>
      <c r="R642" s="405"/>
      <c r="S642" s="405"/>
      <c r="T642" s="405"/>
      <c r="U642" s="405"/>
      <c r="V642" s="405"/>
      <c r="W642" s="405"/>
      <c r="X642" s="405"/>
      <c r="Y642" s="405"/>
      <c r="Z642" s="405"/>
    </row>
    <row r="643">
      <c r="A643" s="405"/>
      <c r="B643" s="405"/>
      <c r="C643" s="405"/>
      <c r="D643" s="405"/>
      <c r="E643" s="405"/>
      <c r="F643" s="405"/>
      <c r="G643" s="405"/>
      <c r="H643" s="405"/>
      <c r="I643" s="405"/>
      <c r="J643" s="405"/>
      <c r="K643" s="405"/>
      <c r="L643" s="405"/>
      <c r="M643" s="405"/>
      <c r="N643" s="405"/>
      <c r="O643" s="405"/>
      <c r="P643" s="405"/>
      <c r="Q643" s="405"/>
      <c r="R643" s="405"/>
      <c r="S643" s="405"/>
      <c r="T643" s="405"/>
      <c r="U643" s="405"/>
      <c r="V643" s="405"/>
      <c r="W643" s="405"/>
      <c r="X643" s="405"/>
      <c r="Y643" s="405"/>
      <c r="Z643" s="405"/>
    </row>
    <row r="644">
      <c r="A644" s="405"/>
      <c r="B644" s="405"/>
      <c r="C644" s="405"/>
      <c r="D644" s="405"/>
      <c r="E644" s="405"/>
      <c r="F644" s="405"/>
      <c r="G644" s="405"/>
      <c r="H644" s="405"/>
      <c r="I644" s="405"/>
      <c r="J644" s="405"/>
      <c r="K644" s="405"/>
      <c r="L644" s="405"/>
      <c r="M644" s="405"/>
      <c r="N644" s="405"/>
      <c r="O644" s="405"/>
      <c r="P644" s="405"/>
      <c r="Q644" s="405"/>
      <c r="R644" s="405"/>
      <c r="S644" s="405"/>
      <c r="T644" s="405"/>
      <c r="U644" s="405"/>
      <c r="V644" s="405"/>
      <c r="W644" s="405"/>
      <c r="X644" s="405"/>
      <c r="Y644" s="405"/>
      <c r="Z644" s="405"/>
    </row>
    <row r="645">
      <c r="A645" s="405"/>
      <c r="B645" s="405"/>
      <c r="C645" s="405"/>
      <c r="D645" s="405"/>
      <c r="E645" s="405"/>
      <c r="F645" s="405"/>
      <c r="G645" s="405"/>
      <c r="H645" s="405"/>
      <c r="I645" s="405"/>
      <c r="J645" s="405"/>
      <c r="K645" s="405"/>
      <c r="L645" s="405"/>
      <c r="M645" s="405"/>
      <c r="N645" s="405"/>
      <c r="O645" s="405"/>
      <c r="P645" s="405"/>
      <c r="Q645" s="405"/>
      <c r="R645" s="405"/>
      <c r="S645" s="405"/>
      <c r="T645" s="405"/>
      <c r="U645" s="405"/>
      <c r="V645" s="405"/>
      <c r="W645" s="405"/>
      <c r="X645" s="405"/>
      <c r="Y645" s="405"/>
      <c r="Z645" s="405"/>
    </row>
    <row r="646">
      <c r="A646" s="405"/>
      <c r="B646" s="405"/>
      <c r="C646" s="405"/>
      <c r="D646" s="405"/>
      <c r="E646" s="405"/>
      <c r="F646" s="405"/>
      <c r="G646" s="405"/>
      <c r="H646" s="405"/>
      <c r="I646" s="405"/>
      <c r="J646" s="405"/>
      <c r="K646" s="405"/>
      <c r="L646" s="405"/>
      <c r="M646" s="405"/>
      <c r="N646" s="405"/>
      <c r="O646" s="405"/>
      <c r="P646" s="405"/>
      <c r="Q646" s="405"/>
      <c r="R646" s="405"/>
      <c r="S646" s="405"/>
      <c r="T646" s="405"/>
      <c r="U646" s="405"/>
      <c r="V646" s="405"/>
      <c r="W646" s="405"/>
      <c r="X646" s="405"/>
      <c r="Y646" s="405"/>
      <c r="Z646" s="405"/>
    </row>
    <row r="647">
      <c r="A647" s="405"/>
      <c r="B647" s="405"/>
      <c r="C647" s="405"/>
      <c r="D647" s="405"/>
      <c r="E647" s="405"/>
      <c r="F647" s="405"/>
      <c r="G647" s="405"/>
      <c r="H647" s="405"/>
      <c r="I647" s="405"/>
      <c r="J647" s="405"/>
      <c r="K647" s="405"/>
      <c r="L647" s="405"/>
      <c r="M647" s="405"/>
      <c r="N647" s="405"/>
      <c r="O647" s="405"/>
      <c r="P647" s="405"/>
      <c r="Q647" s="405"/>
      <c r="R647" s="405"/>
      <c r="S647" s="405"/>
      <c r="T647" s="405"/>
      <c r="U647" s="405"/>
      <c r="V647" s="405"/>
      <c r="W647" s="405"/>
      <c r="X647" s="405"/>
      <c r="Y647" s="405"/>
      <c r="Z647" s="405"/>
    </row>
    <row r="648">
      <c r="A648" s="405"/>
      <c r="B648" s="405"/>
      <c r="C648" s="405"/>
      <c r="D648" s="405"/>
      <c r="E648" s="405"/>
      <c r="F648" s="405"/>
      <c r="G648" s="405"/>
      <c r="H648" s="405"/>
      <c r="I648" s="405"/>
      <c r="J648" s="405"/>
      <c r="K648" s="405"/>
      <c r="L648" s="405"/>
      <c r="M648" s="405"/>
      <c r="N648" s="405"/>
      <c r="O648" s="405"/>
      <c r="P648" s="405"/>
      <c r="Q648" s="405"/>
      <c r="R648" s="405"/>
      <c r="S648" s="405"/>
      <c r="T648" s="405"/>
      <c r="U648" s="405"/>
      <c r="V648" s="405"/>
      <c r="W648" s="405"/>
      <c r="X648" s="405"/>
      <c r="Y648" s="405"/>
      <c r="Z648" s="405"/>
    </row>
    <row r="649">
      <c r="A649" s="405"/>
      <c r="B649" s="405"/>
      <c r="C649" s="405"/>
      <c r="D649" s="405"/>
      <c r="E649" s="405"/>
      <c r="F649" s="405"/>
      <c r="G649" s="405"/>
      <c r="H649" s="405"/>
      <c r="I649" s="405"/>
      <c r="J649" s="405"/>
      <c r="K649" s="405"/>
      <c r="L649" s="405"/>
      <c r="M649" s="405"/>
      <c r="N649" s="405"/>
      <c r="O649" s="405"/>
      <c r="P649" s="405"/>
      <c r="Q649" s="405"/>
      <c r="R649" s="405"/>
      <c r="S649" s="405"/>
      <c r="T649" s="405"/>
      <c r="U649" s="405"/>
      <c r="V649" s="405"/>
      <c r="W649" s="405"/>
      <c r="X649" s="405"/>
      <c r="Y649" s="405"/>
      <c r="Z649" s="405"/>
    </row>
    <row r="650">
      <c r="A650" s="405"/>
      <c r="B650" s="405"/>
      <c r="C650" s="405"/>
      <c r="D650" s="405"/>
      <c r="E650" s="405"/>
      <c r="F650" s="405"/>
      <c r="G650" s="405"/>
      <c r="H650" s="405"/>
      <c r="I650" s="405"/>
      <c r="J650" s="405"/>
      <c r="K650" s="405"/>
      <c r="L650" s="405"/>
      <c r="M650" s="405"/>
      <c r="N650" s="405"/>
      <c r="O650" s="405"/>
      <c r="P650" s="405"/>
      <c r="Q650" s="405"/>
      <c r="R650" s="405"/>
      <c r="S650" s="405"/>
      <c r="T650" s="405"/>
      <c r="U650" s="405"/>
      <c r="V650" s="405"/>
      <c r="W650" s="405"/>
      <c r="X650" s="405"/>
      <c r="Y650" s="405"/>
      <c r="Z650" s="405"/>
    </row>
    <row r="651">
      <c r="A651" s="405"/>
      <c r="B651" s="405"/>
      <c r="C651" s="405"/>
      <c r="D651" s="405"/>
      <c r="E651" s="405"/>
      <c r="F651" s="405"/>
      <c r="G651" s="405"/>
      <c r="H651" s="405"/>
      <c r="I651" s="405"/>
      <c r="J651" s="405"/>
      <c r="K651" s="405"/>
      <c r="L651" s="405"/>
      <c r="M651" s="405"/>
      <c r="N651" s="405"/>
      <c r="O651" s="405"/>
      <c r="P651" s="405"/>
      <c r="Q651" s="405"/>
      <c r="R651" s="405"/>
      <c r="S651" s="405"/>
      <c r="T651" s="405"/>
      <c r="U651" s="405"/>
      <c r="V651" s="405"/>
      <c r="W651" s="405"/>
      <c r="X651" s="405"/>
      <c r="Y651" s="405"/>
      <c r="Z651" s="405"/>
    </row>
    <row r="652">
      <c r="A652" s="405"/>
      <c r="B652" s="405"/>
      <c r="C652" s="405"/>
      <c r="D652" s="405"/>
      <c r="E652" s="405"/>
      <c r="F652" s="405"/>
      <c r="G652" s="405"/>
      <c r="H652" s="405"/>
      <c r="I652" s="405"/>
      <c r="J652" s="405"/>
      <c r="K652" s="405"/>
      <c r="L652" s="405"/>
      <c r="M652" s="405"/>
      <c r="N652" s="405"/>
      <c r="O652" s="405"/>
      <c r="P652" s="405"/>
      <c r="Q652" s="405"/>
      <c r="R652" s="405"/>
      <c r="S652" s="405"/>
      <c r="T652" s="405"/>
      <c r="U652" s="405"/>
      <c r="V652" s="405"/>
      <c r="W652" s="405"/>
      <c r="X652" s="405"/>
      <c r="Y652" s="405"/>
      <c r="Z652" s="405"/>
    </row>
    <row r="653">
      <c r="A653" s="405"/>
      <c r="B653" s="405"/>
      <c r="C653" s="405"/>
      <c r="D653" s="405"/>
      <c r="E653" s="405"/>
      <c r="F653" s="405"/>
      <c r="G653" s="405"/>
      <c r="H653" s="405"/>
      <c r="I653" s="405"/>
      <c r="J653" s="405"/>
      <c r="K653" s="405"/>
      <c r="L653" s="405"/>
      <c r="M653" s="405"/>
      <c r="N653" s="405"/>
      <c r="O653" s="405"/>
      <c r="P653" s="405"/>
      <c r="Q653" s="405"/>
      <c r="R653" s="405"/>
      <c r="S653" s="405"/>
      <c r="T653" s="405"/>
      <c r="U653" s="405"/>
      <c r="V653" s="405"/>
      <c r="W653" s="405"/>
      <c r="X653" s="405"/>
      <c r="Y653" s="405"/>
      <c r="Z653" s="405"/>
    </row>
    <row r="654">
      <c r="A654" s="405"/>
      <c r="B654" s="405"/>
      <c r="C654" s="405"/>
      <c r="D654" s="405"/>
      <c r="E654" s="405"/>
      <c r="F654" s="405"/>
      <c r="G654" s="405"/>
      <c r="H654" s="405"/>
      <c r="I654" s="405"/>
      <c r="J654" s="405"/>
      <c r="K654" s="405"/>
      <c r="L654" s="405"/>
      <c r="M654" s="405"/>
      <c r="N654" s="405"/>
      <c r="O654" s="405"/>
      <c r="P654" s="405"/>
      <c r="Q654" s="405"/>
      <c r="R654" s="405"/>
      <c r="S654" s="405"/>
      <c r="T654" s="405"/>
      <c r="U654" s="405"/>
      <c r="V654" s="405"/>
      <c r="W654" s="405"/>
      <c r="X654" s="405"/>
      <c r="Y654" s="405"/>
      <c r="Z654" s="405"/>
    </row>
    <row r="655">
      <c r="A655" s="405"/>
      <c r="B655" s="405"/>
      <c r="C655" s="405"/>
      <c r="D655" s="405"/>
      <c r="E655" s="405"/>
      <c r="F655" s="405"/>
      <c r="G655" s="405"/>
      <c r="H655" s="405"/>
      <c r="I655" s="405"/>
      <c r="J655" s="405"/>
      <c r="K655" s="405"/>
      <c r="L655" s="405"/>
      <c r="M655" s="405"/>
      <c r="N655" s="405"/>
      <c r="O655" s="405"/>
      <c r="P655" s="405"/>
      <c r="Q655" s="405"/>
      <c r="R655" s="405"/>
      <c r="S655" s="405"/>
      <c r="T655" s="405"/>
      <c r="U655" s="405"/>
      <c r="V655" s="405"/>
      <c r="W655" s="405"/>
      <c r="X655" s="405"/>
      <c r="Y655" s="405"/>
      <c r="Z655" s="405"/>
    </row>
    <row r="656">
      <c r="A656" s="405"/>
      <c r="B656" s="405"/>
      <c r="C656" s="405"/>
      <c r="D656" s="405"/>
      <c r="E656" s="405"/>
      <c r="F656" s="405"/>
      <c r="G656" s="405"/>
      <c r="H656" s="405"/>
      <c r="I656" s="405"/>
      <c r="J656" s="405"/>
      <c r="K656" s="405"/>
      <c r="L656" s="405"/>
      <c r="M656" s="405"/>
      <c r="N656" s="405"/>
      <c r="O656" s="405"/>
      <c r="P656" s="405"/>
      <c r="Q656" s="405"/>
      <c r="R656" s="405"/>
      <c r="S656" s="405"/>
      <c r="T656" s="405"/>
      <c r="U656" s="405"/>
      <c r="V656" s="405"/>
      <c r="W656" s="405"/>
      <c r="X656" s="405"/>
      <c r="Y656" s="405"/>
      <c r="Z656" s="405"/>
    </row>
    <row r="657">
      <c r="A657" s="405"/>
      <c r="B657" s="405"/>
      <c r="C657" s="405"/>
      <c r="D657" s="405"/>
      <c r="E657" s="405"/>
      <c r="F657" s="405"/>
      <c r="G657" s="405"/>
      <c r="H657" s="405"/>
      <c r="I657" s="405"/>
      <c r="J657" s="405"/>
      <c r="K657" s="405"/>
      <c r="L657" s="405"/>
      <c r="M657" s="405"/>
      <c r="N657" s="405"/>
      <c r="O657" s="405"/>
      <c r="P657" s="405"/>
      <c r="Q657" s="405"/>
      <c r="R657" s="405"/>
      <c r="S657" s="405"/>
      <c r="T657" s="405"/>
      <c r="U657" s="405"/>
      <c r="V657" s="405"/>
      <c r="W657" s="405"/>
      <c r="X657" s="405"/>
      <c r="Y657" s="405"/>
      <c r="Z657" s="405"/>
    </row>
    <row r="658">
      <c r="A658" s="405"/>
      <c r="B658" s="405"/>
      <c r="C658" s="405"/>
      <c r="D658" s="405"/>
      <c r="E658" s="405"/>
      <c r="F658" s="405"/>
      <c r="G658" s="405"/>
      <c r="H658" s="405"/>
      <c r="I658" s="405"/>
      <c r="J658" s="405"/>
      <c r="K658" s="405"/>
      <c r="L658" s="405"/>
      <c r="M658" s="405"/>
      <c r="N658" s="405"/>
      <c r="O658" s="405"/>
      <c r="P658" s="405"/>
      <c r="Q658" s="405"/>
      <c r="R658" s="405"/>
      <c r="S658" s="405"/>
      <c r="T658" s="405"/>
      <c r="U658" s="405"/>
      <c r="V658" s="405"/>
      <c r="W658" s="405"/>
      <c r="X658" s="405"/>
      <c r="Y658" s="405"/>
      <c r="Z658" s="405"/>
    </row>
    <row r="659">
      <c r="A659" s="405"/>
      <c r="B659" s="405"/>
      <c r="C659" s="405"/>
      <c r="D659" s="405"/>
      <c r="E659" s="405"/>
      <c r="F659" s="405"/>
      <c r="G659" s="405"/>
      <c r="H659" s="405"/>
      <c r="I659" s="405"/>
      <c r="J659" s="405"/>
      <c r="K659" s="405"/>
      <c r="L659" s="405"/>
      <c r="M659" s="405"/>
      <c r="N659" s="405"/>
      <c r="O659" s="405"/>
      <c r="P659" s="405"/>
      <c r="Q659" s="405"/>
      <c r="R659" s="405"/>
      <c r="S659" s="405"/>
      <c r="T659" s="405"/>
      <c r="U659" s="405"/>
      <c r="V659" s="405"/>
      <c r="W659" s="405"/>
      <c r="X659" s="405"/>
      <c r="Y659" s="405"/>
      <c r="Z659" s="405"/>
    </row>
    <row r="660">
      <c r="A660" s="405"/>
      <c r="B660" s="405"/>
      <c r="C660" s="405"/>
      <c r="D660" s="405"/>
      <c r="E660" s="405"/>
      <c r="F660" s="405"/>
      <c r="G660" s="405"/>
      <c r="H660" s="405"/>
      <c r="I660" s="405"/>
      <c r="J660" s="405"/>
      <c r="K660" s="405"/>
      <c r="L660" s="405"/>
      <c r="M660" s="405"/>
      <c r="N660" s="405"/>
      <c r="O660" s="405"/>
      <c r="P660" s="405"/>
      <c r="Q660" s="405"/>
      <c r="R660" s="405"/>
      <c r="S660" s="405"/>
      <c r="T660" s="405"/>
      <c r="U660" s="405"/>
      <c r="V660" s="405"/>
      <c r="W660" s="405"/>
      <c r="X660" s="405"/>
      <c r="Y660" s="405"/>
      <c r="Z660" s="405"/>
    </row>
    <row r="661">
      <c r="A661" s="405"/>
      <c r="B661" s="405"/>
      <c r="C661" s="405"/>
      <c r="D661" s="405"/>
      <c r="E661" s="405"/>
      <c r="F661" s="405"/>
      <c r="G661" s="405"/>
      <c r="H661" s="405"/>
      <c r="I661" s="405"/>
      <c r="J661" s="405"/>
      <c r="K661" s="405"/>
      <c r="L661" s="405"/>
      <c r="M661" s="405"/>
      <c r="N661" s="405"/>
      <c r="O661" s="405"/>
      <c r="P661" s="405"/>
      <c r="Q661" s="405"/>
      <c r="R661" s="405"/>
      <c r="S661" s="405"/>
      <c r="T661" s="405"/>
      <c r="U661" s="405"/>
      <c r="V661" s="405"/>
      <c r="W661" s="405"/>
      <c r="X661" s="405"/>
      <c r="Y661" s="405"/>
      <c r="Z661" s="405"/>
    </row>
    <row r="662">
      <c r="A662" s="405"/>
      <c r="B662" s="405"/>
      <c r="C662" s="405"/>
      <c r="D662" s="405"/>
      <c r="E662" s="405"/>
      <c r="F662" s="405"/>
      <c r="G662" s="405"/>
      <c r="H662" s="405"/>
      <c r="I662" s="405"/>
      <c r="J662" s="405"/>
      <c r="K662" s="405"/>
      <c r="L662" s="405"/>
      <c r="M662" s="405"/>
      <c r="N662" s="405"/>
      <c r="O662" s="405"/>
      <c r="P662" s="405"/>
      <c r="Q662" s="405"/>
      <c r="R662" s="405"/>
      <c r="S662" s="405"/>
      <c r="T662" s="405"/>
      <c r="U662" s="405"/>
      <c r="V662" s="405"/>
      <c r="W662" s="405"/>
      <c r="X662" s="405"/>
      <c r="Y662" s="405"/>
      <c r="Z662" s="405"/>
    </row>
    <row r="663">
      <c r="A663" s="405"/>
      <c r="B663" s="405"/>
      <c r="C663" s="405"/>
      <c r="D663" s="405"/>
      <c r="E663" s="405"/>
      <c r="F663" s="405"/>
      <c r="G663" s="405"/>
      <c r="H663" s="405"/>
      <c r="I663" s="405"/>
      <c r="J663" s="405"/>
      <c r="K663" s="405"/>
      <c r="L663" s="405"/>
      <c r="M663" s="405"/>
      <c r="N663" s="405"/>
      <c r="O663" s="405"/>
      <c r="P663" s="405"/>
      <c r="Q663" s="405"/>
      <c r="R663" s="405"/>
      <c r="S663" s="405"/>
      <c r="T663" s="405"/>
      <c r="U663" s="405"/>
      <c r="V663" s="405"/>
      <c r="W663" s="405"/>
      <c r="X663" s="405"/>
      <c r="Y663" s="405"/>
      <c r="Z663" s="405"/>
    </row>
    <row r="664">
      <c r="A664" s="405"/>
      <c r="B664" s="405"/>
      <c r="C664" s="405"/>
      <c r="D664" s="405"/>
      <c r="E664" s="405"/>
      <c r="F664" s="405"/>
      <c r="G664" s="405"/>
      <c r="H664" s="405"/>
      <c r="I664" s="405"/>
      <c r="J664" s="405"/>
      <c r="K664" s="405"/>
      <c r="L664" s="405"/>
      <c r="M664" s="405"/>
      <c r="N664" s="405"/>
      <c r="O664" s="405"/>
      <c r="P664" s="405"/>
      <c r="Q664" s="405"/>
      <c r="R664" s="405"/>
      <c r="S664" s="405"/>
      <c r="T664" s="405"/>
      <c r="U664" s="405"/>
      <c r="V664" s="405"/>
      <c r="W664" s="405"/>
      <c r="X664" s="405"/>
      <c r="Y664" s="405"/>
      <c r="Z664" s="405"/>
    </row>
    <row r="665">
      <c r="A665" s="405"/>
      <c r="B665" s="405"/>
      <c r="C665" s="405"/>
      <c r="D665" s="405"/>
      <c r="E665" s="405"/>
      <c r="F665" s="405"/>
      <c r="G665" s="405"/>
      <c r="H665" s="405"/>
      <c r="I665" s="405"/>
      <c r="J665" s="405"/>
      <c r="K665" s="405"/>
      <c r="L665" s="405"/>
      <c r="M665" s="405"/>
      <c r="N665" s="405"/>
      <c r="O665" s="405"/>
      <c r="P665" s="405"/>
      <c r="Q665" s="405"/>
      <c r="R665" s="405"/>
      <c r="S665" s="405"/>
      <c r="T665" s="405"/>
      <c r="U665" s="405"/>
      <c r="V665" s="405"/>
      <c r="W665" s="405"/>
      <c r="X665" s="405"/>
      <c r="Y665" s="405"/>
      <c r="Z665" s="405"/>
    </row>
    <row r="666">
      <c r="A666" s="405"/>
      <c r="B666" s="405"/>
      <c r="C666" s="405"/>
      <c r="D666" s="405"/>
      <c r="E666" s="405"/>
      <c r="F666" s="405"/>
      <c r="G666" s="405"/>
      <c r="H666" s="405"/>
      <c r="I666" s="405"/>
      <c r="J666" s="405"/>
      <c r="K666" s="405"/>
      <c r="L666" s="405"/>
      <c r="M666" s="405"/>
      <c r="N666" s="405"/>
      <c r="O666" s="405"/>
      <c r="P666" s="405"/>
      <c r="Q666" s="405"/>
      <c r="R666" s="405"/>
      <c r="S666" s="405"/>
      <c r="T666" s="405"/>
      <c r="U666" s="405"/>
      <c r="V666" s="405"/>
      <c r="W666" s="405"/>
      <c r="X666" s="405"/>
      <c r="Y666" s="405"/>
      <c r="Z666" s="405"/>
    </row>
    <row r="667">
      <c r="A667" s="405"/>
      <c r="B667" s="405"/>
      <c r="C667" s="405"/>
      <c r="D667" s="405"/>
      <c r="E667" s="405"/>
      <c r="F667" s="405"/>
      <c r="G667" s="405"/>
      <c r="H667" s="405"/>
      <c r="I667" s="405"/>
      <c r="J667" s="405"/>
      <c r="K667" s="405"/>
      <c r="L667" s="405"/>
      <c r="M667" s="405"/>
      <c r="N667" s="405"/>
      <c r="O667" s="405"/>
      <c r="P667" s="405"/>
      <c r="Q667" s="405"/>
      <c r="R667" s="405"/>
      <c r="S667" s="405"/>
      <c r="T667" s="405"/>
      <c r="U667" s="405"/>
      <c r="V667" s="405"/>
      <c r="W667" s="405"/>
      <c r="X667" s="405"/>
      <c r="Y667" s="405"/>
      <c r="Z667" s="405"/>
    </row>
    <row r="668">
      <c r="A668" s="405"/>
      <c r="B668" s="405"/>
      <c r="C668" s="405"/>
      <c r="D668" s="405"/>
      <c r="E668" s="405"/>
      <c r="F668" s="405"/>
      <c r="G668" s="405"/>
      <c r="H668" s="405"/>
      <c r="I668" s="405"/>
      <c r="J668" s="405"/>
      <c r="K668" s="405"/>
      <c r="L668" s="405"/>
      <c r="M668" s="405"/>
      <c r="N668" s="405"/>
      <c r="O668" s="405"/>
      <c r="P668" s="405"/>
      <c r="Q668" s="405"/>
      <c r="R668" s="405"/>
      <c r="S668" s="405"/>
      <c r="T668" s="405"/>
      <c r="U668" s="405"/>
      <c r="V668" s="405"/>
      <c r="W668" s="405"/>
      <c r="X668" s="405"/>
      <c r="Y668" s="405"/>
      <c r="Z668" s="405"/>
    </row>
    <row r="669">
      <c r="A669" s="405"/>
      <c r="B669" s="405"/>
      <c r="C669" s="405"/>
      <c r="D669" s="405"/>
      <c r="E669" s="405"/>
      <c r="F669" s="405"/>
      <c r="G669" s="405"/>
      <c r="H669" s="405"/>
      <c r="I669" s="405"/>
      <c r="J669" s="405"/>
      <c r="K669" s="405"/>
      <c r="L669" s="405"/>
      <c r="M669" s="405"/>
      <c r="N669" s="405"/>
      <c r="O669" s="405"/>
      <c r="P669" s="405"/>
      <c r="Q669" s="405"/>
      <c r="R669" s="405"/>
      <c r="S669" s="405"/>
      <c r="T669" s="405"/>
      <c r="U669" s="405"/>
      <c r="V669" s="405"/>
      <c r="W669" s="405"/>
      <c r="X669" s="405"/>
      <c r="Y669" s="405"/>
      <c r="Z669" s="405"/>
    </row>
    <row r="670">
      <c r="A670" s="405"/>
      <c r="B670" s="405"/>
      <c r="C670" s="405"/>
      <c r="D670" s="405"/>
      <c r="E670" s="405"/>
      <c r="F670" s="405"/>
      <c r="G670" s="405"/>
      <c r="H670" s="405"/>
      <c r="I670" s="405"/>
      <c r="J670" s="405"/>
      <c r="K670" s="405"/>
      <c r="L670" s="405"/>
      <c r="M670" s="405"/>
      <c r="N670" s="405"/>
      <c r="O670" s="405"/>
      <c r="P670" s="405"/>
      <c r="Q670" s="405"/>
      <c r="R670" s="405"/>
      <c r="S670" s="405"/>
      <c r="T670" s="405"/>
      <c r="U670" s="405"/>
      <c r="V670" s="405"/>
      <c r="W670" s="405"/>
      <c r="X670" s="405"/>
      <c r="Y670" s="405"/>
      <c r="Z670" s="405"/>
    </row>
    <row r="671">
      <c r="A671" s="405"/>
      <c r="B671" s="405"/>
      <c r="C671" s="405"/>
      <c r="D671" s="405"/>
      <c r="E671" s="405"/>
      <c r="F671" s="405"/>
      <c r="G671" s="405"/>
      <c r="H671" s="405"/>
      <c r="I671" s="405"/>
      <c r="J671" s="405"/>
      <c r="K671" s="405"/>
      <c r="L671" s="405"/>
      <c r="M671" s="405"/>
      <c r="N671" s="405"/>
      <c r="O671" s="405"/>
      <c r="P671" s="405"/>
      <c r="Q671" s="405"/>
      <c r="R671" s="405"/>
      <c r="S671" s="405"/>
      <c r="T671" s="405"/>
      <c r="U671" s="405"/>
      <c r="V671" s="405"/>
      <c r="W671" s="405"/>
      <c r="X671" s="405"/>
      <c r="Y671" s="405"/>
      <c r="Z671" s="405"/>
    </row>
    <row r="672">
      <c r="A672" s="405"/>
      <c r="B672" s="405"/>
      <c r="C672" s="405"/>
      <c r="D672" s="405"/>
      <c r="E672" s="405"/>
      <c r="F672" s="405"/>
      <c r="G672" s="405"/>
      <c r="H672" s="405"/>
      <c r="I672" s="405"/>
      <c r="J672" s="405"/>
      <c r="K672" s="405"/>
      <c r="L672" s="405"/>
      <c r="M672" s="405"/>
      <c r="N672" s="405"/>
      <c r="O672" s="405"/>
      <c r="P672" s="405"/>
      <c r="Q672" s="405"/>
      <c r="R672" s="405"/>
      <c r="S672" s="405"/>
      <c r="T672" s="405"/>
      <c r="U672" s="405"/>
      <c r="V672" s="405"/>
      <c r="W672" s="405"/>
      <c r="X672" s="405"/>
      <c r="Y672" s="405"/>
      <c r="Z672" s="405"/>
    </row>
    <row r="673">
      <c r="A673" s="405"/>
      <c r="B673" s="405"/>
      <c r="C673" s="405"/>
      <c r="D673" s="405"/>
      <c r="E673" s="405"/>
      <c r="F673" s="405"/>
      <c r="G673" s="405"/>
      <c r="H673" s="405"/>
      <c r="I673" s="405"/>
      <c r="J673" s="405"/>
      <c r="K673" s="405"/>
      <c r="L673" s="405"/>
      <c r="M673" s="405"/>
      <c r="N673" s="405"/>
      <c r="O673" s="405"/>
      <c r="P673" s="405"/>
      <c r="Q673" s="405"/>
      <c r="R673" s="405"/>
      <c r="S673" s="405"/>
      <c r="T673" s="405"/>
      <c r="U673" s="405"/>
      <c r="V673" s="405"/>
      <c r="W673" s="405"/>
      <c r="X673" s="405"/>
      <c r="Y673" s="405"/>
      <c r="Z673" s="405"/>
    </row>
    <row r="674">
      <c r="A674" s="405"/>
      <c r="B674" s="405"/>
      <c r="C674" s="405"/>
      <c r="D674" s="405"/>
      <c r="E674" s="405"/>
      <c r="F674" s="405"/>
      <c r="G674" s="405"/>
      <c r="H674" s="405"/>
      <c r="I674" s="405"/>
      <c r="J674" s="405"/>
      <c r="K674" s="405"/>
      <c r="L674" s="405"/>
      <c r="M674" s="405"/>
      <c r="N674" s="405"/>
      <c r="O674" s="405"/>
      <c r="P674" s="405"/>
      <c r="Q674" s="405"/>
      <c r="R674" s="405"/>
      <c r="S674" s="405"/>
      <c r="T674" s="405"/>
      <c r="U674" s="405"/>
      <c r="V674" s="405"/>
      <c r="W674" s="405"/>
      <c r="X674" s="405"/>
      <c r="Y674" s="405"/>
      <c r="Z674" s="405"/>
    </row>
    <row r="675">
      <c r="A675" s="405"/>
      <c r="B675" s="405"/>
      <c r="C675" s="405"/>
      <c r="D675" s="405"/>
      <c r="E675" s="405"/>
      <c r="F675" s="405"/>
      <c r="G675" s="405"/>
      <c r="H675" s="405"/>
      <c r="I675" s="405"/>
      <c r="J675" s="405"/>
      <c r="K675" s="405"/>
      <c r="L675" s="405"/>
      <c r="M675" s="405"/>
      <c r="N675" s="405"/>
      <c r="O675" s="405"/>
      <c r="P675" s="405"/>
      <c r="Q675" s="405"/>
      <c r="R675" s="405"/>
      <c r="S675" s="405"/>
      <c r="T675" s="405"/>
      <c r="U675" s="405"/>
      <c r="V675" s="405"/>
      <c r="W675" s="405"/>
      <c r="X675" s="405"/>
      <c r="Y675" s="405"/>
      <c r="Z675" s="405"/>
    </row>
    <row r="676">
      <c r="A676" s="405"/>
      <c r="B676" s="405"/>
      <c r="C676" s="405"/>
      <c r="D676" s="405"/>
      <c r="E676" s="405"/>
      <c r="F676" s="405"/>
      <c r="G676" s="405"/>
      <c r="H676" s="405"/>
      <c r="I676" s="405"/>
      <c r="J676" s="405"/>
      <c r="K676" s="405"/>
      <c r="L676" s="405"/>
      <c r="M676" s="405"/>
      <c r="N676" s="405"/>
      <c r="O676" s="405"/>
      <c r="P676" s="405"/>
      <c r="Q676" s="405"/>
      <c r="R676" s="405"/>
      <c r="S676" s="405"/>
      <c r="T676" s="405"/>
      <c r="U676" s="405"/>
      <c r="V676" s="405"/>
      <c r="W676" s="405"/>
      <c r="X676" s="405"/>
      <c r="Y676" s="405"/>
      <c r="Z676" s="405"/>
    </row>
    <row r="677">
      <c r="A677" s="405"/>
      <c r="B677" s="405"/>
      <c r="C677" s="405"/>
      <c r="D677" s="405"/>
      <c r="E677" s="405"/>
      <c r="F677" s="405"/>
      <c r="G677" s="405"/>
      <c r="H677" s="405"/>
      <c r="I677" s="405"/>
      <c r="J677" s="405"/>
      <c r="K677" s="405"/>
      <c r="L677" s="405"/>
      <c r="M677" s="405"/>
      <c r="N677" s="405"/>
      <c r="O677" s="405"/>
      <c r="P677" s="405"/>
      <c r="Q677" s="405"/>
      <c r="R677" s="405"/>
      <c r="S677" s="405"/>
      <c r="T677" s="405"/>
      <c r="U677" s="405"/>
      <c r="V677" s="405"/>
      <c r="W677" s="405"/>
      <c r="X677" s="405"/>
      <c r="Y677" s="405"/>
      <c r="Z677" s="405"/>
    </row>
    <row r="678">
      <c r="A678" s="405"/>
      <c r="B678" s="405"/>
      <c r="C678" s="405"/>
      <c r="D678" s="405"/>
      <c r="E678" s="405"/>
      <c r="F678" s="405"/>
      <c r="G678" s="405"/>
      <c r="H678" s="405"/>
      <c r="I678" s="405"/>
      <c r="J678" s="405"/>
      <c r="K678" s="405"/>
      <c r="L678" s="405"/>
      <c r="M678" s="405"/>
      <c r="N678" s="405"/>
      <c r="O678" s="405"/>
      <c r="P678" s="405"/>
      <c r="Q678" s="405"/>
      <c r="R678" s="405"/>
      <c r="S678" s="405"/>
      <c r="T678" s="405"/>
      <c r="U678" s="405"/>
      <c r="V678" s="405"/>
      <c r="W678" s="405"/>
      <c r="X678" s="405"/>
      <c r="Y678" s="405"/>
      <c r="Z678" s="405"/>
    </row>
    <row r="679">
      <c r="A679" s="405"/>
      <c r="B679" s="405"/>
      <c r="C679" s="405"/>
      <c r="D679" s="405"/>
      <c r="E679" s="405"/>
      <c r="F679" s="405"/>
      <c r="G679" s="405"/>
      <c r="H679" s="405"/>
      <c r="I679" s="405"/>
      <c r="J679" s="405"/>
      <c r="K679" s="405"/>
      <c r="L679" s="405"/>
      <c r="M679" s="405"/>
      <c r="N679" s="405"/>
      <c r="O679" s="405"/>
      <c r="P679" s="405"/>
      <c r="Q679" s="405"/>
      <c r="R679" s="405"/>
      <c r="S679" s="405"/>
      <c r="T679" s="405"/>
      <c r="U679" s="405"/>
      <c r="V679" s="405"/>
      <c r="W679" s="405"/>
      <c r="X679" s="405"/>
      <c r="Y679" s="405"/>
      <c r="Z679" s="405"/>
    </row>
    <row r="680">
      <c r="A680" s="405"/>
      <c r="B680" s="405"/>
      <c r="C680" s="405"/>
      <c r="D680" s="405"/>
      <c r="E680" s="405"/>
      <c r="F680" s="405"/>
      <c r="G680" s="405"/>
      <c r="H680" s="405"/>
      <c r="I680" s="405"/>
      <c r="J680" s="405"/>
      <c r="K680" s="405"/>
      <c r="L680" s="405"/>
      <c r="M680" s="405"/>
      <c r="N680" s="405"/>
      <c r="O680" s="405"/>
      <c r="P680" s="405"/>
      <c r="Q680" s="405"/>
      <c r="R680" s="405"/>
      <c r="S680" s="405"/>
      <c r="T680" s="405"/>
      <c r="U680" s="405"/>
      <c r="V680" s="405"/>
      <c r="W680" s="405"/>
      <c r="X680" s="405"/>
      <c r="Y680" s="405"/>
      <c r="Z680" s="405"/>
    </row>
    <row r="681">
      <c r="A681" s="405"/>
      <c r="B681" s="405"/>
      <c r="C681" s="405"/>
      <c r="D681" s="405"/>
      <c r="E681" s="405"/>
      <c r="F681" s="405"/>
      <c r="G681" s="405"/>
      <c r="H681" s="405"/>
      <c r="I681" s="405"/>
      <c r="J681" s="405"/>
      <c r="K681" s="405"/>
      <c r="L681" s="405"/>
      <c r="M681" s="405"/>
      <c r="N681" s="405"/>
      <c r="O681" s="405"/>
      <c r="P681" s="405"/>
      <c r="Q681" s="405"/>
      <c r="R681" s="405"/>
      <c r="S681" s="405"/>
      <c r="T681" s="405"/>
      <c r="U681" s="405"/>
      <c r="V681" s="405"/>
      <c r="W681" s="405"/>
      <c r="X681" s="405"/>
      <c r="Y681" s="405"/>
      <c r="Z681" s="405"/>
    </row>
    <row r="682">
      <c r="A682" s="405"/>
      <c r="B682" s="405"/>
      <c r="C682" s="405"/>
      <c r="D682" s="405"/>
      <c r="E682" s="405"/>
      <c r="F682" s="405"/>
      <c r="G682" s="405"/>
      <c r="H682" s="405"/>
      <c r="I682" s="405"/>
      <c r="J682" s="405"/>
      <c r="K682" s="405"/>
      <c r="L682" s="405"/>
      <c r="M682" s="405"/>
      <c r="N682" s="405"/>
      <c r="O682" s="405"/>
      <c r="P682" s="405"/>
      <c r="Q682" s="405"/>
      <c r="R682" s="405"/>
      <c r="S682" s="405"/>
      <c r="T682" s="405"/>
      <c r="U682" s="405"/>
      <c r="V682" s="405"/>
      <c r="W682" s="405"/>
      <c r="X682" s="405"/>
      <c r="Y682" s="405"/>
      <c r="Z682" s="405"/>
    </row>
    <row r="683">
      <c r="A683" s="405"/>
      <c r="B683" s="405"/>
      <c r="C683" s="405"/>
      <c r="D683" s="405"/>
      <c r="E683" s="405"/>
      <c r="F683" s="405"/>
      <c r="G683" s="405"/>
      <c r="H683" s="405"/>
      <c r="I683" s="405"/>
      <c r="J683" s="405"/>
      <c r="K683" s="405"/>
      <c r="L683" s="405"/>
      <c r="M683" s="405"/>
      <c r="N683" s="405"/>
      <c r="O683" s="405"/>
      <c r="P683" s="405"/>
      <c r="Q683" s="405"/>
      <c r="R683" s="405"/>
      <c r="S683" s="405"/>
      <c r="T683" s="405"/>
      <c r="U683" s="405"/>
      <c r="V683" s="405"/>
      <c r="W683" s="405"/>
      <c r="X683" s="405"/>
      <c r="Y683" s="405"/>
      <c r="Z683" s="405"/>
    </row>
    <row r="684">
      <c r="A684" s="405"/>
      <c r="B684" s="405"/>
      <c r="C684" s="405"/>
      <c r="D684" s="405"/>
      <c r="E684" s="405"/>
      <c r="F684" s="405"/>
      <c r="G684" s="405"/>
      <c r="H684" s="405"/>
      <c r="I684" s="405"/>
      <c r="J684" s="405"/>
      <c r="K684" s="405"/>
      <c r="L684" s="405"/>
      <c r="M684" s="405"/>
      <c r="N684" s="405"/>
      <c r="O684" s="405"/>
      <c r="P684" s="405"/>
      <c r="Q684" s="405"/>
      <c r="R684" s="405"/>
      <c r="S684" s="405"/>
      <c r="T684" s="405"/>
      <c r="U684" s="405"/>
      <c r="V684" s="405"/>
      <c r="W684" s="405"/>
      <c r="X684" s="405"/>
      <c r="Y684" s="405"/>
      <c r="Z684" s="405"/>
    </row>
    <row r="685">
      <c r="A685" s="405"/>
      <c r="B685" s="405"/>
      <c r="C685" s="405"/>
      <c r="D685" s="405"/>
      <c r="E685" s="405"/>
      <c r="F685" s="405"/>
      <c r="G685" s="405"/>
      <c r="H685" s="405"/>
      <c r="I685" s="405"/>
      <c r="J685" s="405"/>
      <c r="K685" s="405"/>
      <c r="L685" s="405"/>
      <c r="M685" s="405"/>
      <c r="N685" s="405"/>
      <c r="O685" s="405"/>
      <c r="P685" s="405"/>
      <c r="Q685" s="405"/>
      <c r="R685" s="405"/>
      <c r="S685" s="405"/>
      <c r="T685" s="405"/>
      <c r="U685" s="405"/>
      <c r="V685" s="405"/>
      <c r="W685" s="405"/>
      <c r="X685" s="405"/>
      <c r="Y685" s="405"/>
      <c r="Z685" s="405"/>
    </row>
    <row r="686">
      <c r="A686" s="405"/>
      <c r="B686" s="405"/>
      <c r="C686" s="405"/>
      <c r="D686" s="405"/>
      <c r="E686" s="405"/>
      <c r="F686" s="405"/>
      <c r="G686" s="405"/>
      <c r="H686" s="405"/>
      <c r="I686" s="405"/>
      <c r="J686" s="405"/>
      <c r="K686" s="405"/>
      <c r="L686" s="405"/>
      <c r="M686" s="405"/>
      <c r="N686" s="405"/>
      <c r="O686" s="405"/>
      <c r="P686" s="405"/>
      <c r="Q686" s="405"/>
      <c r="R686" s="405"/>
      <c r="S686" s="405"/>
      <c r="T686" s="405"/>
      <c r="U686" s="405"/>
      <c r="V686" s="405"/>
      <c r="W686" s="405"/>
      <c r="X686" s="405"/>
      <c r="Y686" s="405"/>
      <c r="Z686" s="405"/>
    </row>
    <row r="687">
      <c r="A687" s="405"/>
      <c r="B687" s="405"/>
      <c r="C687" s="405"/>
      <c r="D687" s="405"/>
      <c r="E687" s="405"/>
      <c r="F687" s="405"/>
      <c r="G687" s="405"/>
      <c r="H687" s="405"/>
      <c r="I687" s="405"/>
      <c r="J687" s="405"/>
      <c r="K687" s="405"/>
      <c r="L687" s="405"/>
      <c r="M687" s="405"/>
      <c r="N687" s="405"/>
      <c r="O687" s="405"/>
      <c r="P687" s="405"/>
      <c r="Q687" s="405"/>
      <c r="R687" s="405"/>
      <c r="S687" s="405"/>
      <c r="T687" s="405"/>
      <c r="U687" s="405"/>
      <c r="V687" s="405"/>
      <c r="W687" s="405"/>
      <c r="X687" s="405"/>
      <c r="Y687" s="405"/>
      <c r="Z687" s="405"/>
    </row>
    <row r="688">
      <c r="A688" s="405"/>
      <c r="B688" s="405"/>
      <c r="C688" s="405"/>
      <c r="D688" s="405"/>
      <c r="E688" s="405"/>
      <c r="F688" s="405"/>
      <c r="G688" s="405"/>
      <c r="H688" s="405"/>
      <c r="I688" s="405"/>
      <c r="J688" s="405"/>
      <c r="K688" s="405"/>
      <c r="L688" s="405"/>
      <c r="M688" s="405"/>
      <c r="N688" s="405"/>
      <c r="O688" s="405"/>
      <c r="P688" s="405"/>
      <c r="Q688" s="405"/>
      <c r="R688" s="405"/>
      <c r="S688" s="405"/>
      <c r="T688" s="405"/>
      <c r="U688" s="405"/>
      <c r="V688" s="405"/>
      <c r="W688" s="405"/>
      <c r="X688" s="405"/>
      <c r="Y688" s="405"/>
      <c r="Z688" s="405"/>
    </row>
    <row r="689">
      <c r="A689" s="405"/>
      <c r="B689" s="405"/>
      <c r="C689" s="405"/>
      <c r="D689" s="405"/>
      <c r="E689" s="405"/>
      <c r="F689" s="405"/>
      <c r="G689" s="405"/>
      <c r="H689" s="405"/>
      <c r="I689" s="405"/>
      <c r="J689" s="405"/>
      <c r="K689" s="405"/>
      <c r="L689" s="405"/>
      <c r="M689" s="405"/>
      <c r="N689" s="405"/>
      <c r="O689" s="405"/>
      <c r="P689" s="405"/>
      <c r="Q689" s="405"/>
      <c r="R689" s="405"/>
      <c r="S689" s="405"/>
      <c r="T689" s="405"/>
      <c r="U689" s="405"/>
      <c r="V689" s="405"/>
      <c r="W689" s="405"/>
      <c r="X689" s="405"/>
      <c r="Y689" s="405"/>
      <c r="Z689" s="405"/>
    </row>
    <row r="690">
      <c r="A690" s="405"/>
      <c r="B690" s="405"/>
      <c r="C690" s="405"/>
      <c r="D690" s="405"/>
      <c r="E690" s="405"/>
      <c r="F690" s="405"/>
      <c r="G690" s="405"/>
      <c r="H690" s="405"/>
      <c r="I690" s="405"/>
      <c r="J690" s="405"/>
      <c r="K690" s="405"/>
      <c r="L690" s="405"/>
      <c r="M690" s="405"/>
      <c r="N690" s="405"/>
      <c r="O690" s="405"/>
      <c r="P690" s="405"/>
      <c r="Q690" s="405"/>
      <c r="R690" s="405"/>
      <c r="S690" s="405"/>
      <c r="T690" s="405"/>
      <c r="U690" s="405"/>
      <c r="V690" s="405"/>
      <c r="W690" s="405"/>
      <c r="X690" s="405"/>
      <c r="Y690" s="405"/>
      <c r="Z690" s="405"/>
    </row>
    <row r="691">
      <c r="A691" s="405"/>
      <c r="B691" s="405"/>
      <c r="C691" s="405"/>
      <c r="D691" s="405"/>
      <c r="E691" s="405"/>
      <c r="F691" s="405"/>
      <c r="G691" s="405"/>
      <c r="H691" s="405"/>
      <c r="I691" s="405"/>
      <c r="J691" s="405"/>
      <c r="K691" s="405"/>
      <c r="L691" s="405"/>
      <c r="M691" s="405"/>
      <c r="N691" s="405"/>
      <c r="O691" s="405"/>
      <c r="P691" s="405"/>
      <c r="Q691" s="405"/>
      <c r="R691" s="405"/>
      <c r="S691" s="405"/>
      <c r="T691" s="405"/>
      <c r="U691" s="405"/>
      <c r="V691" s="405"/>
      <c r="W691" s="405"/>
      <c r="X691" s="405"/>
      <c r="Y691" s="405"/>
      <c r="Z691" s="405"/>
    </row>
    <row r="692">
      <c r="A692" s="405"/>
      <c r="B692" s="405"/>
      <c r="C692" s="405"/>
      <c r="D692" s="405"/>
      <c r="E692" s="405"/>
      <c r="F692" s="405"/>
      <c r="G692" s="405"/>
      <c r="H692" s="405"/>
      <c r="I692" s="405"/>
      <c r="J692" s="405"/>
      <c r="K692" s="405"/>
      <c r="L692" s="405"/>
      <c r="M692" s="405"/>
      <c r="N692" s="405"/>
      <c r="O692" s="405"/>
      <c r="P692" s="405"/>
      <c r="Q692" s="405"/>
      <c r="R692" s="405"/>
      <c r="S692" s="405"/>
      <c r="T692" s="405"/>
      <c r="U692" s="405"/>
      <c r="V692" s="405"/>
      <c r="W692" s="405"/>
      <c r="X692" s="405"/>
      <c r="Y692" s="405"/>
      <c r="Z692" s="405"/>
    </row>
    <row r="693">
      <c r="A693" s="405"/>
      <c r="B693" s="405"/>
      <c r="C693" s="405"/>
      <c r="D693" s="405"/>
      <c r="E693" s="405"/>
      <c r="F693" s="405"/>
      <c r="G693" s="405"/>
      <c r="H693" s="405"/>
      <c r="I693" s="405"/>
      <c r="J693" s="405"/>
      <c r="K693" s="405"/>
      <c r="L693" s="405"/>
      <c r="M693" s="405"/>
      <c r="N693" s="405"/>
      <c r="O693" s="405"/>
      <c r="P693" s="405"/>
      <c r="Q693" s="405"/>
      <c r="R693" s="405"/>
      <c r="S693" s="405"/>
      <c r="T693" s="405"/>
      <c r="U693" s="405"/>
      <c r="V693" s="405"/>
      <c r="W693" s="405"/>
      <c r="X693" s="405"/>
      <c r="Y693" s="405"/>
      <c r="Z693" s="405"/>
    </row>
    <row r="694">
      <c r="A694" s="405"/>
      <c r="B694" s="405"/>
      <c r="C694" s="405"/>
      <c r="D694" s="405"/>
      <c r="E694" s="405"/>
      <c r="F694" s="405"/>
      <c r="G694" s="405"/>
      <c r="H694" s="405"/>
      <c r="I694" s="405"/>
      <c r="J694" s="405"/>
      <c r="K694" s="405"/>
      <c r="L694" s="405"/>
      <c r="M694" s="405"/>
      <c r="N694" s="405"/>
      <c r="O694" s="405"/>
      <c r="P694" s="405"/>
      <c r="Q694" s="405"/>
      <c r="R694" s="405"/>
      <c r="S694" s="405"/>
      <c r="T694" s="405"/>
      <c r="U694" s="405"/>
      <c r="V694" s="405"/>
      <c r="W694" s="405"/>
      <c r="X694" s="405"/>
      <c r="Y694" s="405"/>
      <c r="Z694" s="405"/>
    </row>
    <row r="695">
      <c r="A695" s="405"/>
      <c r="B695" s="405"/>
      <c r="C695" s="405"/>
      <c r="D695" s="405"/>
      <c r="E695" s="405"/>
      <c r="F695" s="405"/>
      <c r="G695" s="405"/>
      <c r="H695" s="405"/>
      <c r="I695" s="405"/>
      <c r="J695" s="405"/>
      <c r="K695" s="405"/>
      <c r="L695" s="405"/>
      <c r="M695" s="405"/>
      <c r="N695" s="405"/>
      <c r="O695" s="405"/>
      <c r="P695" s="405"/>
      <c r="Q695" s="405"/>
      <c r="R695" s="405"/>
      <c r="S695" s="405"/>
      <c r="T695" s="405"/>
      <c r="U695" s="405"/>
      <c r="V695" s="405"/>
      <c r="W695" s="405"/>
      <c r="X695" s="405"/>
      <c r="Y695" s="405"/>
      <c r="Z695" s="405"/>
    </row>
    <row r="696">
      <c r="A696" s="405"/>
      <c r="B696" s="405"/>
      <c r="C696" s="405"/>
      <c r="D696" s="405"/>
      <c r="E696" s="405"/>
      <c r="F696" s="405"/>
      <c r="G696" s="405"/>
      <c r="H696" s="405"/>
      <c r="I696" s="405"/>
      <c r="J696" s="405"/>
      <c r="K696" s="405"/>
      <c r="L696" s="405"/>
      <c r="M696" s="405"/>
      <c r="N696" s="405"/>
      <c r="O696" s="405"/>
      <c r="P696" s="405"/>
      <c r="Q696" s="405"/>
      <c r="R696" s="405"/>
      <c r="S696" s="405"/>
      <c r="T696" s="405"/>
      <c r="U696" s="405"/>
      <c r="V696" s="405"/>
      <c r="W696" s="405"/>
      <c r="X696" s="405"/>
      <c r="Y696" s="405"/>
      <c r="Z696" s="405"/>
    </row>
    <row r="697">
      <c r="A697" s="405"/>
      <c r="B697" s="405"/>
      <c r="C697" s="405"/>
      <c r="D697" s="405"/>
      <c r="E697" s="405"/>
      <c r="F697" s="405"/>
      <c r="G697" s="405"/>
      <c r="H697" s="405"/>
      <c r="I697" s="405"/>
      <c r="J697" s="405"/>
      <c r="K697" s="405"/>
      <c r="L697" s="405"/>
      <c r="M697" s="405"/>
      <c r="N697" s="405"/>
      <c r="O697" s="405"/>
      <c r="P697" s="405"/>
      <c r="Q697" s="405"/>
      <c r="R697" s="405"/>
      <c r="S697" s="405"/>
      <c r="T697" s="405"/>
      <c r="U697" s="405"/>
      <c r="V697" s="405"/>
      <c r="W697" s="405"/>
      <c r="X697" s="405"/>
      <c r="Y697" s="405"/>
      <c r="Z697" s="405"/>
    </row>
    <row r="698">
      <c r="A698" s="405"/>
      <c r="B698" s="405"/>
      <c r="C698" s="405"/>
      <c r="D698" s="405"/>
      <c r="E698" s="405"/>
      <c r="F698" s="405"/>
      <c r="G698" s="405"/>
      <c r="H698" s="405"/>
      <c r="I698" s="405"/>
      <c r="J698" s="405"/>
      <c r="K698" s="405"/>
      <c r="L698" s="405"/>
      <c r="M698" s="405"/>
      <c r="N698" s="405"/>
      <c r="O698" s="405"/>
      <c r="P698" s="405"/>
      <c r="Q698" s="405"/>
      <c r="R698" s="405"/>
      <c r="S698" s="405"/>
      <c r="T698" s="405"/>
      <c r="U698" s="405"/>
      <c r="V698" s="405"/>
      <c r="W698" s="405"/>
      <c r="X698" s="405"/>
      <c r="Y698" s="405"/>
      <c r="Z698" s="405"/>
    </row>
    <row r="699">
      <c r="A699" s="405"/>
      <c r="B699" s="405"/>
      <c r="C699" s="405"/>
      <c r="D699" s="405"/>
      <c r="E699" s="405"/>
      <c r="F699" s="405"/>
      <c r="G699" s="405"/>
      <c r="H699" s="405"/>
      <c r="I699" s="405"/>
      <c r="J699" s="405"/>
      <c r="K699" s="405"/>
      <c r="L699" s="405"/>
      <c r="M699" s="405"/>
      <c r="N699" s="405"/>
      <c r="O699" s="405"/>
      <c r="P699" s="405"/>
      <c r="Q699" s="405"/>
      <c r="R699" s="405"/>
      <c r="S699" s="405"/>
      <c r="T699" s="405"/>
      <c r="U699" s="405"/>
      <c r="V699" s="405"/>
      <c r="W699" s="405"/>
      <c r="X699" s="405"/>
      <c r="Y699" s="405"/>
      <c r="Z699" s="405"/>
    </row>
    <row r="700">
      <c r="A700" s="405"/>
      <c r="B700" s="405"/>
      <c r="C700" s="405"/>
      <c r="D700" s="405"/>
      <c r="E700" s="405"/>
      <c r="F700" s="405"/>
      <c r="G700" s="405"/>
      <c r="H700" s="405"/>
      <c r="I700" s="405"/>
      <c r="J700" s="405"/>
      <c r="K700" s="405"/>
      <c r="L700" s="405"/>
      <c r="M700" s="405"/>
      <c r="N700" s="405"/>
      <c r="O700" s="405"/>
      <c r="P700" s="405"/>
      <c r="Q700" s="405"/>
      <c r="R700" s="405"/>
      <c r="S700" s="405"/>
      <c r="T700" s="405"/>
      <c r="U700" s="405"/>
      <c r="V700" s="405"/>
      <c r="W700" s="405"/>
      <c r="X700" s="405"/>
      <c r="Y700" s="405"/>
      <c r="Z700" s="405"/>
    </row>
    <row r="701">
      <c r="A701" s="405"/>
      <c r="B701" s="405"/>
      <c r="C701" s="405"/>
      <c r="D701" s="405"/>
      <c r="E701" s="405"/>
      <c r="F701" s="405"/>
      <c r="G701" s="405"/>
      <c r="H701" s="405"/>
      <c r="I701" s="405"/>
      <c r="J701" s="405"/>
      <c r="K701" s="405"/>
      <c r="L701" s="405"/>
      <c r="M701" s="405"/>
      <c r="N701" s="405"/>
      <c r="O701" s="405"/>
      <c r="P701" s="405"/>
      <c r="Q701" s="405"/>
      <c r="R701" s="405"/>
      <c r="S701" s="405"/>
      <c r="T701" s="405"/>
      <c r="U701" s="405"/>
      <c r="V701" s="405"/>
      <c r="W701" s="405"/>
      <c r="X701" s="405"/>
      <c r="Y701" s="405"/>
      <c r="Z701" s="405"/>
    </row>
    <row r="702">
      <c r="A702" s="405"/>
      <c r="B702" s="405"/>
      <c r="C702" s="405"/>
      <c r="D702" s="405"/>
      <c r="E702" s="405"/>
      <c r="F702" s="405"/>
      <c r="G702" s="405"/>
      <c r="H702" s="405"/>
      <c r="I702" s="405"/>
      <c r="J702" s="405"/>
      <c r="K702" s="405"/>
      <c r="L702" s="405"/>
      <c r="M702" s="405"/>
      <c r="N702" s="405"/>
      <c r="O702" s="405"/>
      <c r="P702" s="405"/>
      <c r="Q702" s="405"/>
      <c r="R702" s="405"/>
      <c r="S702" s="405"/>
      <c r="T702" s="405"/>
      <c r="U702" s="405"/>
      <c r="V702" s="405"/>
      <c r="W702" s="405"/>
      <c r="X702" s="405"/>
      <c r="Y702" s="405"/>
      <c r="Z702" s="405"/>
    </row>
    <row r="703">
      <c r="A703" s="405"/>
      <c r="B703" s="405"/>
      <c r="C703" s="405"/>
      <c r="D703" s="405"/>
      <c r="E703" s="405"/>
      <c r="F703" s="405"/>
      <c r="G703" s="405"/>
      <c r="H703" s="405"/>
      <c r="I703" s="405"/>
      <c r="J703" s="405"/>
      <c r="K703" s="405"/>
      <c r="L703" s="405"/>
      <c r="M703" s="405"/>
      <c r="N703" s="405"/>
      <c r="O703" s="405"/>
      <c r="P703" s="405"/>
      <c r="Q703" s="405"/>
      <c r="R703" s="405"/>
      <c r="S703" s="405"/>
      <c r="T703" s="405"/>
      <c r="U703" s="405"/>
      <c r="V703" s="405"/>
      <c r="W703" s="405"/>
      <c r="X703" s="405"/>
      <c r="Y703" s="405"/>
      <c r="Z703" s="405"/>
    </row>
    <row r="704">
      <c r="A704" s="405"/>
      <c r="B704" s="405"/>
      <c r="C704" s="405"/>
      <c r="D704" s="405"/>
      <c r="E704" s="405"/>
      <c r="F704" s="405"/>
      <c r="G704" s="405"/>
      <c r="H704" s="405"/>
      <c r="I704" s="405"/>
      <c r="J704" s="405"/>
      <c r="K704" s="405"/>
      <c r="L704" s="405"/>
      <c r="M704" s="405"/>
      <c r="N704" s="405"/>
      <c r="O704" s="405"/>
      <c r="P704" s="405"/>
      <c r="Q704" s="405"/>
      <c r="R704" s="405"/>
      <c r="S704" s="405"/>
      <c r="T704" s="405"/>
      <c r="U704" s="405"/>
      <c r="V704" s="405"/>
      <c r="W704" s="405"/>
      <c r="X704" s="405"/>
      <c r="Y704" s="405"/>
      <c r="Z704" s="405"/>
    </row>
    <row r="705">
      <c r="A705" s="405"/>
      <c r="B705" s="405"/>
      <c r="C705" s="405"/>
      <c r="D705" s="405"/>
      <c r="E705" s="405"/>
      <c r="F705" s="405"/>
      <c r="G705" s="405"/>
      <c r="H705" s="405"/>
      <c r="I705" s="405"/>
      <c r="J705" s="405"/>
      <c r="K705" s="405"/>
      <c r="L705" s="405"/>
      <c r="M705" s="405"/>
      <c r="N705" s="405"/>
      <c r="O705" s="405"/>
      <c r="P705" s="405"/>
      <c r="Q705" s="405"/>
      <c r="R705" s="405"/>
      <c r="S705" s="405"/>
      <c r="T705" s="405"/>
      <c r="U705" s="405"/>
      <c r="V705" s="405"/>
      <c r="W705" s="405"/>
      <c r="X705" s="405"/>
      <c r="Y705" s="405"/>
      <c r="Z705" s="405"/>
    </row>
    <row r="706">
      <c r="A706" s="405"/>
      <c r="B706" s="405"/>
      <c r="C706" s="405"/>
      <c r="D706" s="405"/>
      <c r="E706" s="405"/>
      <c r="F706" s="405"/>
      <c r="G706" s="405"/>
      <c r="H706" s="405"/>
      <c r="I706" s="405"/>
      <c r="J706" s="405"/>
      <c r="K706" s="405"/>
      <c r="L706" s="405"/>
      <c r="M706" s="405"/>
      <c r="N706" s="405"/>
      <c r="O706" s="405"/>
      <c r="P706" s="405"/>
      <c r="Q706" s="405"/>
      <c r="R706" s="405"/>
      <c r="S706" s="405"/>
      <c r="T706" s="405"/>
      <c r="U706" s="405"/>
      <c r="V706" s="405"/>
      <c r="W706" s="405"/>
      <c r="X706" s="405"/>
      <c r="Y706" s="405"/>
      <c r="Z706" s="405"/>
    </row>
    <row r="707">
      <c r="A707" s="405"/>
      <c r="B707" s="405"/>
      <c r="C707" s="405"/>
      <c r="D707" s="405"/>
      <c r="E707" s="405"/>
      <c r="F707" s="405"/>
      <c r="G707" s="405"/>
      <c r="H707" s="405"/>
      <c r="I707" s="405"/>
      <c r="J707" s="405"/>
      <c r="K707" s="405"/>
      <c r="L707" s="405"/>
      <c r="M707" s="405"/>
      <c r="N707" s="405"/>
      <c r="O707" s="405"/>
      <c r="P707" s="405"/>
      <c r="Q707" s="405"/>
      <c r="R707" s="405"/>
      <c r="S707" s="405"/>
      <c r="T707" s="405"/>
      <c r="U707" s="405"/>
      <c r="V707" s="405"/>
      <c r="W707" s="405"/>
      <c r="X707" s="405"/>
      <c r="Y707" s="405"/>
      <c r="Z707" s="405"/>
    </row>
    <row r="708">
      <c r="A708" s="405"/>
      <c r="B708" s="405"/>
      <c r="C708" s="405"/>
      <c r="D708" s="405"/>
      <c r="E708" s="405"/>
      <c r="F708" s="405"/>
      <c r="G708" s="405"/>
      <c r="H708" s="405"/>
      <c r="I708" s="405"/>
      <c r="J708" s="405"/>
      <c r="K708" s="405"/>
      <c r="L708" s="405"/>
      <c r="M708" s="405"/>
      <c r="N708" s="405"/>
      <c r="O708" s="405"/>
      <c r="P708" s="405"/>
      <c r="Q708" s="405"/>
      <c r="R708" s="405"/>
      <c r="S708" s="405"/>
      <c r="T708" s="405"/>
      <c r="U708" s="405"/>
      <c r="V708" s="405"/>
      <c r="W708" s="405"/>
      <c r="X708" s="405"/>
      <c r="Y708" s="405"/>
      <c r="Z708" s="405"/>
    </row>
    <row r="709">
      <c r="A709" s="405"/>
      <c r="B709" s="405"/>
      <c r="C709" s="405"/>
      <c r="D709" s="405"/>
      <c r="E709" s="405"/>
      <c r="F709" s="405"/>
      <c r="G709" s="405"/>
      <c r="H709" s="405"/>
      <c r="I709" s="405"/>
      <c r="J709" s="405"/>
      <c r="K709" s="405"/>
      <c r="L709" s="405"/>
      <c r="M709" s="405"/>
      <c r="N709" s="405"/>
      <c r="O709" s="405"/>
      <c r="P709" s="405"/>
      <c r="Q709" s="405"/>
      <c r="R709" s="405"/>
      <c r="S709" s="405"/>
      <c r="T709" s="405"/>
      <c r="U709" s="405"/>
      <c r="V709" s="405"/>
      <c r="W709" s="405"/>
      <c r="X709" s="405"/>
      <c r="Y709" s="405"/>
      <c r="Z709" s="405"/>
    </row>
    <row r="710">
      <c r="A710" s="405"/>
      <c r="B710" s="405"/>
      <c r="C710" s="405"/>
      <c r="D710" s="405"/>
      <c r="E710" s="405"/>
      <c r="F710" s="405"/>
      <c r="G710" s="405"/>
      <c r="H710" s="405"/>
      <c r="I710" s="405"/>
      <c r="J710" s="405"/>
      <c r="K710" s="405"/>
      <c r="L710" s="405"/>
      <c r="M710" s="405"/>
      <c r="N710" s="405"/>
      <c r="O710" s="405"/>
      <c r="P710" s="405"/>
      <c r="Q710" s="405"/>
      <c r="R710" s="405"/>
      <c r="S710" s="405"/>
      <c r="T710" s="405"/>
      <c r="U710" s="405"/>
      <c r="V710" s="405"/>
      <c r="W710" s="405"/>
      <c r="X710" s="405"/>
      <c r="Y710" s="405"/>
      <c r="Z710" s="405"/>
    </row>
    <row r="711">
      <c r="A711" s="405"/>
      <c r="B711" s="405"/>
      <c r="C711" s="405"/>
      <c r="D711" s="405"/>
      <c r="E711" s="405"/>
      <c r="F711" s="405"/>
      <c r="G711" s="405"/>
      <c r="H711" s="405"/>
      <c r="I711" s="405"/>
      <c r="J711" s="405"/>
      <c r="K711" s="405"/>
      <c r="L711" s="405"/>
      <c r="M711" s="405"/>
      <c r="N711" s="405"/>
      <c r="O711" s="405"/>
      <c r="P711" s="405"/>
      <c r="Q711" s="405"/>
      <c r="R711" s="405"/>
      <c r="S711" s="405"/>
      <c r="T711" s="405"/>
      <c r="U711" s="405"/>
      <c r="V711" s="405"/>
      <c r="W711" s="405"/>
      <c r="X711" s="405"/>
      <c r="Y711" s="405"/>
      <c r="Z711" s="405"/>
    </row>
    <row r="712">
      <c r="A712" s="405"/>
      <c r="B712" s="405"/>
      <c r="C712" s="405"/>
      <c r="D712" s="405"/>
      <c r="E712" s="405"/>
      <c r="F712" s="405"/>
      <c r="G712" s="405"/>
      <c r="H712" s="405"/>
      <c r="I712" s="405"/>
      <c r="J712" s="405"/>
      <c r="K712" s="405"/>
      <c r="L712" s="405"/>
      <c r="M712" s="405"/>
      <c r="N712" s="405"/>
      <c r="O712" s="405"/>
      <c r="P712" s="405"/>
      <c r="Q712" s="405"/>
      <c r="R712" s="405"/>
      <c r="S712" s="405"/>
      <c r="T712" s="405"/>
      <c r="U712" s="405"/>
      <c r="V712" s="405"/>
      <c r="W712" s="405"/>
      <c r="X712" s="405"/>
      <c r="Y712" s="405"/>
      <c r="Z712" s="405"/>
    </row>
    <row r="713">
      <c r="A713" s="405"/>
      <c r="B713" s="405"/>
      <c r="C713" s="405"/>
      <c r="D713" s="405"/>
      <c r="E713" s="405"/>
      <c r="F713" s="405"/>
      <c r="G713" s="405"/>
      <c r="H713" s="405"/>
      <c r="I713" s="405"/>
      <c r="J713" s="405"/>
      <c r="K713" s="405"/>
      <c r="L713" s="405"/>
      <c r="M713" s="405"/>
      <c r="N713" s="405"/>
      <c r="O713" s="405"/>
      <c r="P713" s="405"/>
      <c r="Q713" s="405"/>
      <c r="R713" s="405"/>
      <c r="S713" s="405"/>
      <c r="T713" s="405"/>
      <c r="U713" s="405"/>
      <c r="V713" s="405"/>
      <c r="W713" s="405"/>
      <c r="X713" s="405"/>
      <c r="Y713" s="405"/>
      <c r="Z713" s="405"/>
    </row>
    <row r="714">
      <c r="A714" s="405"/>
      <c r="B714" s="405"/>
      <c r="C714" s="405"/>
      <c r="D714" s="405"/>
      <c r="E714" s="405"/>
      <c r="F714" s="405"/>
      <c r="G714" s="405"/>
      <c r="H714" s="405"/>
      <c r="I714" s="405"/>
      <c r="J714" s="405"/>
      <c r="K714" s="405"/>
      <c r="L714" s="405"/>
      <c r="M714" s="405"/>
      <c r="N714" s="405"/>
      <c r="O714" s="405"/>
      <c r="P714" s="405"/>
      <c r="Q714" s="405"/>
      <c r="R714" s="405"/>
      <c r="S714" s="405"/>
      <c r="T714" s="405"/>
      <c r="U714" s="405"/>
      <c r="V714" s="405"/>
      <c r="W714" s="405"/>
      <c r="X714" s="405"/>
      <c r="Y714" s="405"/>
      <c r="Z714" s="405"/>
    </row>
    <row r="715">
      <c r="A715" s="405"/>
      <c r="B715" s="405"/>
      <c r="C715" s="405"/>
      <c r="D715" s="405"/>
      <c r="E715" s="405"/>
      <c r="F715" s="405"/>
      <c r="G715" s="405"/>
      <c r="H715" s="405"/>
      <c r="I715" s="405"/>
      <c r="J715" s="405"/>
      <c r="K715" s="405"/>
      <c r="L715" s="405"/>
      <c r="M715" s="405"/>
      <c r="N715" s="405"/>
      <c r="O715" s="405"/>
      <c r="P715" s="405"/>
      <c r="Q715" s="405"/>
      <c r="R715" s="405"/>
      <c r="S715" s="405"/>
      <c r="T715" s="405"/>
      <c r="U715" s="405"/>
      <c r="V715" s="405"/>
      <c r="W715" s="405"/>
      <c r="X715" s="405"/>
      <c r="Y715" s="405"/>
      <c r="Z715" s="405"/>
    </row>
    <row r="716">
      <c r="A716" s="405"/>
      <c r="B716" s="405"/>
      <c r="C716" s="405"/>
      <c r="D716" s="405"/>
      <c r="E716" s="405"/>
      <c r="F716" s="405"/>
      <c r="G716" s="405"/>
      <c r="H716" s="405"/>
      <c r="I716" s="405"/>
      <c r="J716" s="405"/>
      <c r="K716" s="405"/>
      <c r="L716" s="405"/>
      <c r="M716" s="405"/>
      <c r="N716" s="405"/>
      <c r="O716" s="405"/>
      <c r="P716" s="405"/>
      <c r="Q716" s="405"/>
      <c r="R716" s="405"/>
      <c r="S716" s="405"/>
      <c r="T716" s="405"/>
      <c r="U716" s="405"/>
      <c r="V716" s="405"/>
      <c r="W716" s="405"/>
      <c r="X716" s="405"/>
      <c r="Y716" s="405"/>
      <c r="Z716" s="405"/>
    </row>
    <row r="717">
      <c r="A717" s="405"/>
      <c r="B717" s="405"/>
      <c r="C717" s="405"/>
      <c r="D717" s="405"/>
      <c r="E717" s="405"/>
      <c r="F717" s="405"/>
      <c r="G717" s="405"/>
      <c r="H717" s="405"/>
      <c r="I717" s="405"/>
      <c r="J717" s="405"/>
      <c r="K717" s="405"/>
      <c r="L717" s="405"/>
      <c r="M717" s="405"/>
      <c r="N717" s="405"/>
      <c r="O717" s="405"/>
      <c r="P717" s="405"/>
      <c r="Q717" s="405"/>
      <c r="R717" s="405"/>
      <c r="S717" s="405"/>
      <c r="T717" s="405"/>
      <c r="U717" s="405"/>
      <c r="V717" s="405"/>
      <c r="W717" s="405"/>
      <c r="X717" s="405"/>
      <c r="Y717" s="405"/>
      <c r="Z717" s="405"/>
    </row>
    <row r="718">
      <c r="A718" s="405"/>
      <c r="B718" s="405"/>
      <c r="C718" s="405"/>
      <c r="D718" s="405"/>
      <c r="E718" s="405"/>
      <c r="F718" s="405"/>
      <c r="G718" s="405"/>
      <c r="H718" s="405"/>
      <c r="I718" s="405"/>
      <c r="J718" s="405"/>
      <c r="K718" s="405"/>
      <c r="L718" s="405"/>
      <c r="M718" s="405"/>
      <c r="N718" s="405"/>
      <c r="O718" s="405"/>
      <c r="P718" s="405"/>
      <c r="Q718" s="405"/>
      <c r="R718" s="405"/>
      <c r="S718" s="405"/>
      <c r="T718" s="405"/>
      <c r="U718" s="405"/>
      <c r="V718" s="405"/>
      <c r="W718" s="405"/>
      <c r="X718" s="405"/>
      <c r="Y718" s="405"/>
      <c r="Z718" s="405"/>
    </row>
    <row r="719">
      <c r="A719" s="405"/>
      <c r="B719" s="405"/>
      <c r="C719" s="405"/>
      <c r="D719" s="405"/>
      <c r="E719" s="405"/>
      <c r="F719" s="405"/>
      <c r="G719" s="405"/>
      <c r="H719" s="405"/>
      <c r="I719" s="405"/>
      <c r="J719" s="405"/>
      <c r="K719" s="405"/>
      <c r="L719" s="405"/>
      <c r="M719" s="405"/>
      <c r="N719" s="405"/>
      <c r="O719" s="405"/>
      <c r="P719" s="405"/>
      <c r="Q719" s="405"/>
      <c r="R719" s="405"/>
      <c r="S719" s="405"/>
      <c r="T719" s="405"/>
      <c r="U719" s="405"/>
      <c r="V719" s="405"/>
      <c r="W719" s="405"/>
      <c r="X719" s="405"/>
      <c r="Y719" s="405"/>
      <c r="Z719" s="405"/>
    </row>
    <row r="720">
      <c r="A720" s="405"/>
      <c r="B720" s="405"/>
      <c r="C720" s="405"/>
      <c r="D720" s="405"/>
      <c r="E720" s="405"/>
      <c r="F720" s="405"/>
      <c r="G720" s="405"/>
      <c r="H720" s="405"/>
      <c r="I720" s="405"/>
      <c r="J720" s="405"/>
      <c r="K720" s="405"/>
      <c r="L720" s="405"/>
      <c r="M720" s="405"/>
      <c r="N720" s="405"/>
      <c r="O720" s="405"/>
      <c r="P720" s="405"/>
      <c r="Q720" s="405"/>
      <c r="R720" s="405"/>
      <c r="S720" s="405"/>
      <c r="T720" s="405"/>
      <c r="U720" s="405"/>
      <c r="V720" s="405"/>
      <c r="W720" s="405"/>
      <c r="X720" s="405"/>
      <c r="Y720" s="405"/>
      <c r="Z720" s="405"/>
    </row>
    <row r="721">
      <c r="A721" s="405"/>
      <c r="B721" s="405"/>
      <c r="C721" s="405"/>
      <c r="D721" s="405"/>
      <c r="E721" s="405"/>
      <c r="F721" s="405"/>
      <c r="G721" s="405"/>
      <c r="H721" s="405"/>
      <c r="I721" s="405"/>
      <c r="J721" s="405"/>
      <c r="K721" s="405"/>
      <c r="L721" s="405"/>
      <c r="M721" s="405"/>
      <c r="N721" s="405"/>
      <c r="O721" s="405"/>
      <c r="P721" s="405"/>
      <c r="Q721" s="405"/>
      <c r="R721" s="405"/>
      <c r="S721" s="405"/>
      <c r="T721" s="405"/>
      <c r="U721" s="405"/>
      <c r="V721" s="405"/>
      <c r="W721" s="405"/>
      <c r="X721" s="405"/>
      <c r="Y721" s="405"/>
      <c r="Z721" s="405"/>
    </row>
    <row r="722">
      <c r="A722" s="405"/>
      <c r="B722" s="405"/>
      <c r="C722" s="405"/>
      <c r="D722" s="405"/>
      <c r="E722" s="405"/>
      <c r="F722" s="405"/>
      <c r="G722" s="405"/>
      <c r="H722" s="405"/>
      <c r="I722" s="405"/>
      <c r="J722" s="405"/>
      <c r="K722" s="405"/>
      <c r="L722" s="405"/>
      <c r="M722" s="405"/>
      <c r="N722" s="405"/>
      <c r="O722" s="405"/>
      <c r="P722" s="405"/>
      <c r="Q722" s="405"/>
      <c r="R722" s="405"/>
      <c r="S722" s="405"/>
      <c r="T722" s="405"/>
      <c r="U722" s="405"/>
      <c r="V722" s="405"/>
      <c r="W722" s="405"/>
      <c r="X722" s="405"/>
      <c r="Y722" s="405"/>
      <c r="Z722" s="405"/>
    </row>
    <row r="723">
      <c r="A723" s="405"/>
      <c r="B723" s="405"/>
      <c r="C723" s="405"/>
      <c r="D723" s="405"/>
      <c r="E723" s="405"/>
      <c r="F723" s="405"/>
      <c r="G723" s="405"/>
      <c r="H723" s="405"/>
      <c r="I723" s="405"/>
      <c r="J723" s="405"/>
      <c r="K723" s="405"/>
      <c r="L723" s="405"/>
      <c r="M723" s="405"/>
      <c r="N723" s="405"/>
      <c r="O723" s="405"/>
      <c r="P723" s="405"/>
      <c r="Q723" s="405"/>
      <c r="R723" s="405"/>
      <c r="S723" s="405"/>
      <c r="T723" s="405"/>
      <c r="U723" s="405"/>
      <c r="V723" s="405"/>
      <c r="W723" s="405"/>
      <c r="X723" s="405"/>
      <c r="Y723" s="405"/>
      <c r="Z723" s="405"/>
    </row>
    <row r="724">
      <c r="A724" s="405"/>
      <c r="B724" s="405"/>
      <c r="C724" s="405"/>
      <c r="D724" s="405"/>
      <c r="E724" s="405"/>
      <c r="F724" s="405"/>
      <c r="G724" s="405"/>
      <c r="H724" s="405"/>
      <c r="I724" s="405"/>
      <c r="J724" s="405"/>
      <c r="K724" s="405"/>
      <c r="L724" s="405"/>
      <c r="M724" s="405"/>
      <c r="N724" s="405"/>
      <c r="O724" s="405"/>
      <c r="P724" s="405"/>
      <c r="Q724" s="405"/>
      <c r="R724" s="405"/>
      <c r="S724" s="405"/>
      <c r="T724" s="405"/>
      <c r="U724" s="405"/>
      <c r="V724" s="405"/>
      <c r="W724" s="405"/>
      <c r="X724" s="405"/>
      <c r="Y724" s="405"/>
      <c r="Z724" s="405"/>
    </row>
    <row r="725">
      <c r="A725" s="405"/>
      <c r="B725" s="405"/>
      <c r="C725" s="405"/>
      <c r="D725" s="405"/>
      <c r="E725" s="405"/>
      <c r="F725" s="405"/>
      <c r="G725" s="405"/>
      <c r="H725" s="405"/>
      <c r="I725" s="405"/>
      <c r="J725" s="405"/>
      <c r="K725" s="405"/>
      <c r="L725" s="405"/>
      <c r="M725" s="405"/>
      <c r="N725" s="405"/>
      <c r="O725" s="405"/>
      <c r="P725" s="405"/>
      <c r="Q725" s="405"/>
      <c r="R725" s="405"/>
      <c r="S725" s="405"/>
      <c r="T725" s="405"/>
      <c r="U725" s="405"/>
      <c r="V725" s="405"/>
      <c r="W725" s="405"/>
      <c r="X725" s="405"/>
      <c r="Y725" s="405"/>
      <c r="Z725" s="405"/>
    </row>
    <row r="726">
      <c r="A726" s="405"/>
      <c r="B726" s="405"/>
      <c r="C726" s="405"/>
      <c r="D726" s="405"/>
      <c r="E726" s="405"/>
      <c r="F726" s="405"/>
      <c r="G726" s="405"/>
      <c r="H726" s="405"/>
      <c r="I726" s="405"/>
      <c r="J726" s="405"/>
      <c r="K726" s="405"/>
      <c r="L726" s="405"/>
      <c r="M726" s="405"/>
      <c r="N726" s="405"/>
      <c r="O726" s="405"/>
      <c r="P726" s="405"/>
      <c r="Q726" s="405"/>
      <c r="R726" s="405"/>
      <c r="S726" s="405"/>
      <c r="T726" s="405"/>
      <c r="U726" s="405"/>
      <c r="V726" s="405"/>
      <c r="W726" s="405"/>
      <c r="X726" s="405"/>
      <c r="Y726" s="405"/>
      <c r="Z726" s="405"/>
    </row>
    <row r="727">
      <c r="A727" s="405"/>
      <c r="B727" s="405"/>
      <c r="C727" s="405"/>
      <c r="D727" s="405"/>
      <c r="E727" s="405"/>
      <c r="F727" s="405"/>
      <c r="G727" s="405"/>
      <c r="H727" s="405"/>
      <c r="I727" s="405"/>
      <c r="J727" s="405"/>
      <c r="K727" s="405"/>
      <c r="L727" s="405"/>
      <c r="M727" s="405"/>
      <c r="N727" s="405"/>
      <c r="O727" s="405"/>
      <c r="P727" s="405"/>
      <c r="Q727" s="405"/>
      <c r="R727" s="405"/>
      <c r="S727" s="405"/>
      <c r="T727" s="405"/>
      <c r="U727" s="405"/>
      <c r="V727" s="405"/>
      <c r="W727" s="405"/>
      <c r="X727" s="405"/>
      <c r="Y727" s="405"/>
      <c r="Z727" s="405"/>
    </row>
    <row r="728">
      <c r="A728" s="405"/>
      <c r="B728" s="405"/>
      <c r="C728" s="405"/>
      <c r="D728" s="405"/>
      <c r="E728" s="405"/>
      <c r="F728" s="405"/>
      <c r="G728" s="405"/>
      <c r="H728" s="405"/>
      <c r="I728" s="405"/>
      <c r="J728" s="405"/>
      <c r="K728" s="405"/>
      <c r="L728" s="405"/>
      <c r="M728" s="405"/>
      <c r="N728" s="405"/>
      <c r="O728" s="405"/>
      <c r="P728" s="405"/>
      <c r="Q728" s="405"/>
      <c r="R728" s="405"/>
      <c r="S728" s="405"/>
      <c r="T728" s="405"/>
      <c r="U728" s="405"/>
      <c r="V728" s="405"/>
      <c r="W728" s="405"/>
      <c r="X728" s="405"/>
      <c r="Y728" s="405"/>
      <c r="Z728" s="405"/>
    </row>
    <row r="729">
      <c r="A729" s="405"/>
      <c r="B729" s="405"/>
      <c r="C729" s="405"/>
      <c r="D729" s="405"/>
      <c r="E729" s="405"/>
      <c r="F729" s="405"/>
      <c r="G729" s="405"/>
      <c r="H729" s="405"/>
      <c r="I729" s="405"/>
      <c r="J729" s="405"/>
      <c r="K729" s="405"/>
      <c r="L729" s="405"/>
      <c r="M729" s="405"/>
      <c r="N729" s="405"/>
      <c r="O729" s="405"/>
      <c r="P729" s="405"/>
      <c r="Q729" s="405"/>
      <c r="R729" s="405"/>
      <c r="S729" s="405"/>
      <c r="T729" s="405"/>
      <c r="U729" s="405"/>
      <c r="V729" s="405"/>
      <c r="W729" s="405"/>
      <c r="X729" s="405"/>
      <c r="Y729" s="405"/>
      <c r="Z729" s="405"/>
    </row>
    <row r="730">
      <c r="A730" s="405"/>
      <c r="B730" s="405"/>
      <c r="C730" s="405"/>
      <c r="D730" s="405"/>
      <c r="E730" s="405"/>
      <c r="F730" s="405"/>
      <c r="G730" s="405"/>
      <c r="H730" s="405"/>
      <c r="I730" s="405"/>
      <c r="J730" s="405"/>
      <c r="K730" s="405"/>
      <c r="L730" s="405"/>
      <c r="M730" s="405"/>
      <c r="N730" s="405"/>
      <c r="O730" s="405"/>
      <c r="P730" s="405"/>
      <c r="Q730" s="405"/>
      <c r="R730" s="405"/>
      <c r="S730" s="405"/>
      <c r="T730" s="405"/>
      <c r="U730" s="405"/>
      <c r="V730" s="405"/>
      <c r="W730" s="405"/>
      <c r="X730" s="405"/>
      <c r="Y730" s="405"/>
      <c r="Z730" s="405"/>
    </row>
    <row r="731">
      <c r="A731" s="405"/>
      <c r="B731" s="405"/>
      <c r="C731" s="405"/>
      <c r="D731" s="405"/>
      <c r="E731" s="405"/>
      <c r="F731" s="405"/>
      <c r="G731" s="405"/>
      <c r="H731" s="405"/>
      <c r="I731" s="405"/>
      <c r="J731" s="405"/>
      <c r="K731" s="405"/>
      <c r="L731" s="405"/>
      <c r="M731" s="405"/>
      <c r="N731" s="405"/>
      <c r="O731" s="405"/>
      <c r="P731" s="405"/>
      <c r="Q731" s="405"/>
      <c r="R731" s="405"/>
      <c r="S731" s="405"/>
      <c r="T731" s="405"/>
      <c r="U731" s="405"/>
      <c r="V731" s="405"/>
      <c r="W731" s="405"/>
      <c r="X731" s="405"/>
      <c r="Y731" s="405"/>
      <c r="Z731" s="405"/>
    </row>
    <row r="732">
      <c r="A732" s="405"/>
      <c r="B732" s="405"/>
      <c r="C732" s="405"/>
      <c r="D732" s="405"/>
      <c r="E732" s="405"/>
      <c r="F732" s="405"/>
      <c r="G732" s="405"/>
      <c r="H732" s="405"/>
      <c r="I732" s="405"/>
      <c r="J732" s="405"/>
      <c r="K732" s="405"/>
      <c r="L732" s="405"/>
      <c r="M732" s="405"/>
      <c r="N732" s="405"/>
      <c r="O732" s="405"/>
      <c r="P732" s="405"/>
      <c r="Q732" s="405"/>
      <c r="R732" s="405"/>
      <c r="S732" s="405"/>
      <c r="T732" s="405"/>
      <c r="U732" s="405"/>
      <c r="V732" s="405"/>
      <c r="W732" s="405"/>
      <c r="X732" s="405"/>
      <c r="Y732" s="405"/>
      <c r="Z732" s="405"/>
    </row>
    <row r="733">
      <c r="A733" s="405"/>
      <c r="B733" s="405"/>
      <c r="C733" s="405"/>
      <c r="D733" s="405"/>
      <c r="E733" s="405"/>
      <c r="F733" s="405"/>
      <c r="G733" s="405"/>
      <c r="H733" s="405"/>
      <c r="I733" s="405"/>
      <c r="J733" s="405"/>
      <c r="K733" s="405"/>
      <c r="L733" s="405"/>
      <c r="M733" s="405"/>
      <c r="N733" s="405"/>
      <c r="O733" s="405"/>
      <c r="P733" s="405"/>
      <c r="Q733" s="405"/>
      <c r="R733" s="405"/>
      <c r="S733" s="405"/>
      <c r="T733" s="405"/>
      <c r="U733" s="405"/>
      <c r="V733" s="405"/>
      <c r="W733" s="405"/>
      <c r="X733" s="405"/>
      <c r="Y733" s="405"/>
      <c r="Z733" s="405"/>
    </row>
    <row r="734">
      <c r="A734" s="405"/>
      <c r="B734" s="405"/>
      <c r="C734" s="405"/>
      <c r="D734" s="405"/>
      <c r="E734" s="405"/>
      <c r="F734" s="405"/>
      <c r="G734" s="405"/>
      <c r="H734" s="405"/>
      <c r="I734" s="405"/>
      <c r="J734" s="405"/>
      <c r="K734" s="405"/>
      <c r="L734" s="405"/>
      <c r="M734" s="405"/>
      <c r="N734" s="405"/>
      <c r="O734" s="405"/>
      <c r="P734" s="405"/>
      <c r="Q734" s="405"/>
      <c r="R734" s="405"/>
      <c r="S734" s="405"/>
      <c r="T734" s="405"/>
      <c r="U734" s="405"/>
      <c r="V734" s="405"/>
      <c r="W734" s="405"/>
      <c r="X734" s="405"/>
      <c r="Y734" s="405"/>
      <c r="Z734" s="405"/>
    </row>
    <row r="735">
      <c r="A735" s="405"/>
      <c r="B735" s="405"/>
      <c r="C735" s="405"/>
      <c r="D735" s="405"/>
      <c r="E735" s="405"/>
      <c r="F735" s="405"/>
      <c r="G735" s="405"/>
      <c r="H735" s="405"/>
      <c r="I735" s="405"/>
      <c r="J735" s="405"/>
      <c r="K735" s="405"/>
      <c r="L735" s="405"/>
      <c r="M735" s="405"/>
      <c r="N735" s="405"/>
      <c r="O735" s="405"/>
      <c r="P735" s="405"/>
      <c r="Q735" s="405"/>
      <c r="R735" s="405"/>
      <c r="S735" s="405"/>
      <c r="T735" s="405"/>
      <c r="U735" s="405"/>
      <c r="V735" s="405"/>
      <c r="W735" s="405"/>
      <c r="X735" s="405"/>
      <c r="Y735" s="405"/>
      <c r="Z735" s="405"/>
    </row>
    <row r="736">
      <c r="A736" s="405"/>
      <c r="B736" s="405"/>
      <c r="C736" s="405"/>
      <c r="D736" s="405"/>
      <c r="E736" s="405"/>
      <c r="F736" s="405"/>
      <c r="G736" s="405"/>
      <c r="H736" s="405"/>
      <c r="I736" s="405"/>
      <c r="J736" s="405"/>
      <c r="K736" s="405"/>
      <c r="L736" s="405"/>
      <c r="M736" s="405"/>
      <c r="N736" s="405"/>
      <c r="O736" s="405"/>
      <c r="P736" s="405"/>
      <c r="Q736" s="405"/>
      <c r="R736" s="405"/>
      <c r="S736" s="405"/>
      <c r="T736" s="405"/>
      <c r="U736" s="405"/>
      <c r="V736" s="405"/>
      <c r="W736" s="405"/>
      <c r="X736" s="405"/>
      <c r="Y736" s="405"/>
      <c r="Z736" s="405"/>
    </row>
    <row r="737">
      <c r="A737" s="405"/>
      <c r="B737" s="405"/>
      <c r="C737" s="405"/>
      <c r="D737" s="405"/>
      <c r="E737" s="405"/>
      <c r="F737" s="405"/>
      <c r="G737" s="405"/>
      <c r="H737" s="405"/>
      <c r="I737" s="405"/>
      <c r="J737" s="405"/>
      <c r="K737" s="405"/>
      <c r="L737" s="405"/>
      <c r="M737" s="405"/>
      <c r="N737" s="405"/>
      <c r="O737" s="405"/>
      <c r="P737" s="405"/>
      <c r="Q737" s="405"/>
      <c r="R737" s="405"/>
      <c r="S737" s="405"/>
      <c r="T737" s="405"/>
      <c r="U737" s="405"/>
      <c r="V737" s="405"/>
      <c r="W737" s="405"/>
      <c r="X737" s="405"/>
      <c r="Y737" s="405"/>
      <c r="Z737" s="405"/>
    </row>
    <row r="738">
      <c r="A738" s="405"/>
      <c r="B738" s="405"/>
      <c r="C738" s="405"/>
      <c r="D738" s="405"/>
      <c r="E738" s="405"/>
      <c r="F738" s="405"/>
      <c r="G738" s="405"/>
      <c r="H738" s="405"/>
      <c r="I738" s="405"/>
      <c r="J738" s="405"/>
      <c r="K738" s="405"/>
      <c r="L738" s="405"/>
      <c r="M738" s="405"/>
      <c r="N738" s="405"/>
      <c r="O738" s="405"/>
      <c r="P738" s="405"/>
      <c r="Q738" s="405"/>
      <c r="R738" s="405"/>
      <c r="S738" s="405"/>
      <c r="T738" s="405"/>
      <c r="U738" s="405"/>
      <c r="V738" s="405"/>
      <c r="W738" s="405"/>
      <c r="X738" s="405"/>
      <c r="Y738" s="405"/>
      <c r="Z738" s="405"/>
    </row>
    <row r="739">
      <c r="A739" s="405"/>
      <c r="B739" s="405"/>
      <c r="C739" s="405"/>
      <c r="D739" s="405"/>
      <c r="E739" s="405"/>
      <c r="F739" s="405"/>
      <c r="G739" s="405"/>
      <c r="H739" s="405"/>
      <c r="I739" s="405"/>
      <c r="J739" s="405"/>
      <c r="K739" s="405"/>
      <c r="L739" s="405"/>
      <c r="M739" s="405"/>
      <c r="N739" s="405"/>
      <c r="O739" s="405"/>
      <c r="P739" s="405"/>
      <c r="Q739" s="405"/>
      <c r="R739" s="405"/>
      <c r="S739" s="405"/>
      <c r="T739" s="405"/>
      <c r="U739" s="405"/>
      <c r="V739" s="405"/>
      <c r="W739" s="405"/>
      <c r="X739" s="405"/>
      <c r="Y739" s="405"/>
      <c r="Z739" s="405"/>
    </row>
    <row r="740">
      <c r="A740" s="405"/>
      <c r="B740" s="405"/>
      <c r="C740" s="405"/>
      <c r="D740" s="405"/>
      <c r="E740" s="405"/>
      <c r="F740" s="405"/>
      <c r="G740" s="405"/>
      <c r="H740" s="405"/>
      <c r="I740" s="405"/>
      <c r="J740" s="405"/>
      <c r="K740" s="405"/>
      <c r="L740" s="405"/>
      <c r="M740" s="405"/>
      <c r="N740" s="405"/>
      <c r="O740" s="405"/>
      <c r="P740" s="405"/>
      <c r="Q740" s="405"/>
      <c r="R740" s="405"/>
      <c r="S740" s="405"/>
      <c r="T740" s="405"/>
      <c r="U740" s="405"/>
      <c r="V740" s="405"/>
      <c r="W740" s="405"/>
      <c r="X740" s="405"/>
      <c r="Y740" s="405"/>
      <c r="Z740" s="405"/>
    </row>
    <row r="741">
      <c r="A741" s="405"/>
      <c r="B741" s="405"/>
      <c r="C741" s="405"/>
      <c r="D741" s="405"/>
      <c r="E741" s="405"/>
      <c r="F741" s="405"/>
      <c r="G741" s="405"/>
      <c r="H741" s="405"/>
      <c r="I741" s="405"/>
      <c r="J741" s="405"/>
      <c r="K741" s="405"/>
      <c r="L741" s="405"/>
      <c r="M741" s="405"/>
      <c r="N741" s="405"/>
      <c r="O741" s="405"/>
      <c r="P741" s="405"/>
      <c r="Q741" s="405"/>
      <c r="R741" s="405"/>
      <c r="S741" s="405"/>
      <c r="T741" s="405"/>
      <c r="U741" s="405"/>
      <c r="V741" s="405"/>
      <c r="W741" s="405"/>
      <c r="X741" s="405"/>
      <c r="Y741" s="405"/>
      <c r="Z741" s="405"/>
    </row>
    <row r="742">
      <c r="A742" s="405"/>
      <c r="B742" s="405"/>
      <c r="C742" s="405"/>
      <c r="D742" s="405"/>
      <c r="E742" s="405"/>
      <c r="F742" s="405"/>
      <c r="G742" s="405"/>
      <c r="H742" s="405"/>
      <c r="I742" s="405"/>
      <c r="J742" s="405"/>
      <c r="K742" s="405"/>
      <c r="L742" s="405"/>
      <c r="M742" s="405"/>
      <c r="N742" s="405"/>
      <c r="O742" s="405"/>
      <c r="P742" s="405"/>
      <c r="Q742" s="405"/>
      <c r="R742" s="405"/>
      <c r="S742" s="405"/>
      <c r="T742" s="405"/>
      <c r="U742" s="405"/>
      <c r="V742" s="405"/>
      <c r="W742" s="405"/>
      <c r="X742" s="405"/>
      <c r="Y742" s="405"/>
      <c r="Z742" s="405"/>
    </row>
    <row r="743">
      <c r="A743" s="405"/>
      <c r="B743" s="405"/>
      <c r="C743" s="405"/>
      <c r="D743" s="405"/>
      <c r="E743" s="405"/>
      <c r="F743" s="405"/>
      <c r="G743" s="405"/>
      <c r="H743" s="405"/>
      <c r="I743" s="405"/>
      <c r="J743" s="405"/>
      <c r="K743" s="405"/>
      <c r="L743" s="405"/>
      <c r="M743" s="405"/>
      <c r="N743" s="405"/>
      <c r="O743" s="405"/>
      <c r="P743" s="405"/>
      <c r="Q743" s="405"/>
      <c r="R743" s="405"/>
      <c r="S743" s="405"/>
      <c r="T743" s="405"/>
      <c r="U743" s="405"/>
      <c r="V743" s="405"/>
      <c r="W743" s="405"/>
      <c r="X743" s="405"/>
      <c r="Y743" s="405"/>
      <c r="Z743" s="405"/>
    </row>
    <row r="744">
      <c r="A744" s="405"/>
      <c r="B744" s="405"/>
      <c r="C744" s="405"/>
      <c r="D744" s="405"/>
      <c r="E744" s="405"/>
      <c r="F744" s="405"/>
      <c r="G744" s="405"/>
      <c r="H744" s="405"/>
      <c r="I744" s="405"/>
      <c r="J744" s="405"/>
      <c r="K744" s="405"/>
      <c r="L744" s="405"/>
      <c r="M744" s="405"/>
      <c r="N744" s="405"/>
      <c r="O744" s="405"/>
      <c r="P744" s="405"/>
      <c r="Q744" s="405"/>
      <c r="R744" s="405"/>
      <c r="S744" s="405"/>
      <c r="T744" s="405"/>
      <c r="U744" s="405"/>
      <c r="V744" s="405"/>
      <c r="W744" s="405"/>
      <c r="X744" s="405"/>
      <c r="Y744" s="405"/>
      <c r="Z744" s="405"/>
    </row>
    <row r="745">
      <c r="A745" s="405"/>
      <c r="B745" s="405"/>
      <c r="C745" s="405"/>
      <c r="D745" s="405"/>
      <c r="E745" s="405"/>
      <c r="F745" s="405"/>
      <c r="G745" s="405"/>
      <c r="H745" s="405"/>
      <c r="I745" s="405"/>
      <c r="J745" s="405"/>
      <c r="K745" s="405"/>
      <c r="L745" s="405"/>
      <c r="M745" s="405"/>
      <c r="N745" s="405"/>
      <c r="O745" s="405"/>
      <c r="P745" s="405"/>
      <c r="Q745" s="405"/>
      <c r="R745" s="405"/>
      <c r="S745" s="405"/>
      <c r="T745" s="405"/>
      <c r="U745" s="405"/>
      <c r="V745" s="405"/>
      <c r="W745" s="405"/>
      <c r="X745" s="405"/>
      <c r="Y745" s="405"/>
      <c r="Z745" s="405"/>
    </row>
    <row r="746">
      <c r="A746" s="405"/>
      <c r="B746" s="405"/>
      <c r="C746" s="405"/>
      <c r="D746" s="405"/>
      <c r="E746" s="405"/>
      <c r="F746" s="405"/>
      <c r="G746" s="405"/>
      <c r="H746" s="405"/>
      <c r="I746" s="405"/>
      <c r="J746" s="405"/>
      <c r="K746" s="405"/>
      <c r="L746" s="405"/>
      <c r="M746" s="405"/>
      <c r="N746" s="405"/>
      <c r="O746" s="405"/>
      <c r="P746" s="405"/>
      <c r="Q746" s="405"/>
      <c r="R746" s="405"/>
      <c r="S746" s="405"/>
      <c r="T746" s="405"/>
      <c r="U746" s="405"/>
      <c r="V746" s="405"/>
      <c r="W746" s="405"/>
      <c r="X746" s="405"/>
      <c r="Y746" s="405"/>
      <c r="Z746" s="405"/>
    </row>
    <row r="747">
      <c r="A747" s="405"/>
      <c r="B747" s="405"/>
      <c r="C747" s="405"/>
      <c r="D747" s="405"/>
      <c r="E747" s="405"/>
      <c r="F747" s="405"/>
      <c r="G747" s="405"/>
      <c r="H747" s="405"/>
      <c r="I747" s="405"/>
      <c r="J747" s="405"/>
      <c r="K747" s="405"/>
      <c r="L747" s="405"/>
      <c r="M747" s="405"/>
      <c r="N747" s="405"/>
      <c r="O747" s="405"/>
      <c r="P747" s="405"/>
      <c r="Q747" s="405"/>
      <c r="R747" s="405"/>
      <c r="S747" s="405"/>
      <c r="T747" s="405"/>
      <c r="U747" s="405"/>
      <c r="V747" s="405"/>
      <c r="W747" s="405"/>
      <c r="X747" s="405"/>
      <c r="Y747" s="405"/>
      <c r="Z747" s="405"/>
    </row>
    <row r="748">
      <c r="A748" s="405"/>
      <c r="B748" s="405"/>
      <c r="C748" s="405"/>
      <c r="D748" s="405"/>
      <c r="E748" s="405"/>
      <c r="F748" s="405"/>
      <c r="G748" s="405"/>
      <c r="H748" s="405"/>
      <c r="I748" s="405"/>
      <c r="J748" s="405"/>
      <c r="K748" s="405"/>
      <c r="L748" s="405"/>
      <c r="M748" s="405"/>
      <c r="N748" s="405"/>
      <c r="O748" s="405"/>
      <c r="P748" s="405"/>
      <c r="Q748" s="405"/>
      <c r="R748" s="405"/>
      <c r="S748" s="405"/>
      <c r="T748" s="405"/>
      <c r="U748" s="405"/>
      <c r="V748" s="405"/>
      <c r="W748" s="405"/>
      <c r="X748" s="405"/>
      <c r="Y748" s="405"/>
      <c r="Z748" s="405"/>
    </row>
    <row r="749">
      <c r="A749" s="405"/>
      <c r="B749" s="405"/>
      <c r="C749" s="405"/>
      <c r="D749" s="405"/>
      <c r="E749" s="405"/>
      <c r="F749" s="405"/>
      <c r="G749" s="405"/>
      <c r="H749" s="405"/>
      <c r="I749" s="405"/>
      <c r="J749" s="405"/>
      <c r="K749" s="405"/>
      <c r="L749" s="405"/>
      <c r="M749" s="405"/>
      <c r="N749" s="405"/>
      <c r="O749" s="405"/>
      <c r="P749" s="405"/>
      <c r="Q749" s="405"/>
      <c r="R749" s="405"/>
      <c r="S749" s="405"/>
      <c r="T749" s="405"/>
      <c r="U749" s="405"/>
      <c r="V749" s="405"/>
      <c r="W749" s="405"/>
      <c r="X749" s="405"/>
      <c r="Y749" s="405"/>
      <c r="Z749" s="405"/>
    </row>
    <row r="750">
      <c r="A750" s="405"/>
      <c r="B750" s="405"/>
      <c r="C750" s="405"/>
      <c r="D750" s="405"/>
      <c r="E750" s="405"/>
      <c r="F750" s="405"/>
      <c r="G750" s="405"/>
      <c r="H750" s="405"/>
      <c r="I750" s="405"/>
      <c r="J750" s="405"/>
      <c r="K750" s="405"/>
      <c r="L750" s="405"/>
      <c r="M750" s="405"/>
      <c r="N750" s="405"/>
      <c r="O750" s="405"/>
      <c r="P750" s="405"/>
      <c r="Q750" s="405"/>
      <c r="R750" s="405"/>
      <c r="S750" s="405"/>
      <c r="T750" s="405"/>
      <c r="U750" s="405"/>
      <c r="V750" s="405"/>
      <c r="W750" s="405"/>
      <c r="X750" s="405"/>
      <c r="Y750" s="405"/>
      <c r="Z750" s="405"/>
    </row>
    <row r="751">
      <c r="A751" s="405"/>
      <c r="B751" s="405"/>
      <c r="C751" s="405"/>
      <c r="D751" s="405"/>
      <c r="E751" s="405"/>
      <c r="F751" s="405"/>
      <c r="G751" s="405"/>
      <c r="H751" s="405"/>
      <c r="I751" s="405"/>
      <c r="J751" s="405"/>
      <c r="K751" s="405"/>
      <c r="L751" s="405"/>
      <c r="M751" s="405"/>
      <c r="N751" s="405"/>
      <c r="O751" s="405"/>
      <c r="P751" s="405"/>
      <c r="Q751" s="405"/>
      <c r="R751" s="405"/>
      <c r="S751" s="405"/>
      <c r="T751" s="405"/>
      <c r="U751" s="405"/>
      <c r="V751" s="405"/>
      <c r="W751" s="405"/>
      <c r="X751" s="405"/>
      <c r="Y751" s="405"/>
      <c r="Z751" s="405"/>
    </row>
    <row r="752">
      <c r="A752" s="405"/>
      <c r="B752" s="405"/>
      <c r="C752" s="405"/>
      <c r="D752" s="405"/>
      <c r="E752" s="405"/>
      <c r="F752" s="405"/>
      <c r="G752" s="405"/>
      <c r="H752" s="405"/>
      <c r="I752" s="405"/>
      <c r="J752" s="405"/>
      <c r="K752" s="405"/>
      <c r="L752" s="405"/>
      <c r="M752" s="405"/>
      <c r="N752" s="405"/>
      <c r="O752" s="405"/>
      <c r="P752" s="405"/>
      <c r="Q752" s="405"/>
      <c r="R752" s="405"/>
      <c r="S752" s="405"/>
      <c r="T752" s="405"/>
      <c r="U752" s="405"/>
      <c r="V752" s="405"/>
      <c r="W752" s="405"/>
      <c r="X752" s="405"/>
      <c r="Y752" s="405"/>
      <c r="Z752" s="405"/>
    </row>
    <row r="753">
      <c r="A753" s="405"/>
      <c r="B753" s="405"/>
      <c r="C753" s="405"/>
      <c r="D753" s="405"/>
      <c r="E753" s="405"/>
      <c r="F753" s="405"/>
      <c r="G753" s="405"/>
      <c r="H753" s="405"/>
      <c r="I753" s="405"/>
      <c r="J753" s="405"/>
      <c r="K753" s="405"/>
      <c r="L753" s="405"/>
      <c r="M753" s="405"/>
      <c r="N753" s="405"/>
      <c r="O753" s="405"/>
      <c r="P753" s="405"/>
      <c r="Q753" s="405"/>
      <c r="R753" s="405"/>
      <c r="S753" s="405"/>
      <c r="T753" s="405"/>
      <c r="U753" s="405"/>
      <c r="V753" s="405"/>
      <c r="W753" s="405"/>
      <c r="X753" s="405"/>
      <c r="Y753" s="405"/>
      <c r="Z753" s="405"/>
    </row>
    <row r="754">
      <c r="A754" s="405"/>
      <c r="B754" s="405"/>
      <c r="C754" s="405"/>
      <c r="D754" s="405"/>
      <c r="E754" s="405"/>
      <c r="F754" s="405"/>
      <c r="G754" s="405"/>
      <c r="H754" s="405"/>
      <c r="I754" s="405"/>
      <c r="J754" s="405"/>
      <c r="K754" s="405"/>
      <c r="L754" s="405"/>
      <c r="M754" s="405"/>
      <c r="N754" s="405"/>
      <c r="O754" s="405"/>
      <c r="P754" s="405"/>
      <c r="Q754" s="405"/>
      <c r="R754" s="405"/>
      <c r="S754" s="405"/>
      <c r="T754" s="405"/>
      <c r="U754" s="405"/>
      <c r="V754" s="405"/>
      <c r="W754" s="405"/>
      <c r="X754" s="405"/>
      <c r="Y754" s="405"/>
      <c r="Z754" s="405"/>
    </row>
    <row r="755">
      <c r="A755" s="405"/>
      <c r="B755" s="405"/>
      <c r="C755" s="405"/>
      <c r="D755" s="405"/>
      <c r="E755" s="405"/>
      <c r="F755" s="405"/>
      <c r="G755" s="405"/>
      <c r="H755" s="405"/>
      <c r="I755" s="405"/>
      <c r="J755" s="405"/>
      <c r="K755" s="405"/>
      <c r="L755" s="405"/>
      <c r="M755" s="405"/>
      <c r="N755" s="405"/>
      <c r="O755" s="405"/>
      <c r="P755" s="405"/>
      <c r="Q755" s="405"/>
      <c r="R755" s="405"/>
      <c r="S755" s="405"/>
      <c r="T755" s="405"/>
      <c r="U755" s="405"/>
      <c r="V755" s="405"/>
      <c r="W755" s="405"/>
      <c r="X755" s="405"/>
      <c r="Y755" s="405"/>
      <c r="Z755" s="405"/>
    </row>
    <row r="756">
      <c r="A756" s="405"/>
      <c r="B756" s="405"/>
      <c r="C756" s="405"/>
      <c r="D756" s="405"/>
      <c r="E756" s="405"/>
      <c r="F756" s="405"/>
      <c r="G756" s="405"/>
      <c r="H756" s="405"/>
      <c r="I756" s="405"/>
      <c r="J756" s="405"/>
      <c r="K756" s="405"/>
      <c r="L756" s="405"/>
      <c r="M756" s="405"/>
      <c r="N756" s="405"/>
      <c r="O756" s="405"/>
      <c r="P756" s="405"/>
      <c r="Q756" s="405"/>
      <c r="R756" s="405"/>
      <c r="S756" s="405"/>
      <c r="T756" s="405"/>
      <c r="U756" s="405"/>
      <c r="V756" s="405"/>
      <c r="W756" s="405"/>
      <c r="X756" s="405"/>
      <c r="Y756" s="405"/>
      <c r="Z756" s="405"/>
    </row>
    <row r="757">
      <c r="A757" s="405"/>
      <c r="B757" s="405"/>
      <c r="C757" s="405"/>
      <c r="D757" s="405"/>
      <c r="E757" s="405"/>
      <c r="F757" s="405"/>
      <c r="G757" s="405"/>
      <c r="H757" s="405"/>
      <c r="I757" s="405"/>
      <c r="J757" s="405"/>
      <c r="K757" s="405"/>
      <c r="L757" s="405"/>
      <c r="M757" s="405"/>
      <c r="N757" s="405"/>
      <c r="O757" s="405"/>
      <c r="P757" s="405"/>
      <c r="Q757" s="405"/>
      <c r="R757" s="405"/>
      <c r="S757" s="405"/>
      <c r="T757" s="405"/>
      <c r="U757" s="405"/>
      <c r="V757" s="405"/>
      <c r="W757" s="405"/>
      <c r="X757" s="405"/>
      <c r="Y757" s="405"/>
      <c r="Z757" s="405"/>
    </row>
    <row r="758">
      <c r="A758" s="405"/>
      <c r="B758" s="405"/>
      <c r="C758" s="405"/>
      <c r="D758" s="405"/>
      <c r="E758" s="405"/>
      <c r="F758" s="405"/>
      <c r="G758" s="405"/>
      <c r="H758" s="405"/>
      <c r="I758" s="405"/>
      <c r="J758" s="405"/>
      <c r="K758" s="405"/>
      <c r="L758" s="405"/>
      <c r="M758" s="405"/>
      <c r="N758" s="405"/>
      <c r="O758" s="405"/>
      <c r="P758" s="405"/>
      <c r="Q758" s="405"/>
      <c r="R758" s="405"/>
      <c r="S758" s="405"/>
      <c r="T758" s="405"/>
      <c r="U758" s="405"/>
      <c r="V758" s="405"/>
      <c r="W758" s="405"/>
      <c r="X758" s="405"/>
      <c r="Y758" s="405"/>
      <c r="Z758" s="405"/>
    </row>
    <row r="759">
      <c r="A759" s="405"/>
      <c r="B759" s="405"/>
      <c r="C759" s="405"/>
      <c r="D759" s="405"/>
      <c r="E759" s="405"/>
      <c r="F759" s="405"/>
      <c r="G759" s="405"/>
      <c r="H759" s="405"/>
      <c r="I759" s="405"/>
      <c r="J759" s="405"/>
      <c r="K759" s="405"/>
      <c r="L759" s="405"/>
      <c r="M759" s="405"/>
      <c r="N759" s="405"/>
      <c r="O759" s="405"/>
      <c r="P759" s="405"/>
      <c r="Q759" s="405"/>
      <c r="R759" s="405"/>
      <c r="S759" s="405"/>
      <c r="T759" s="405"/>
      <c r="U759" s="405"/>
      <c r="V759" s="405"/>
      <c r="W759" s="405"/>
      <c r="X759" s="405"/>
      <c r="Y759" s="405"/>
      <c r="Z759" s="405"/>
    </row>
    <row r="760">
      <c r="A760" s="405"/>
      <c r="B760" s="405"/>
      <c r="C760" s="405"/>
      <c r="D760" s="405"/>
      <c r="E760" s="405"/>
      <c r="F760" s="405"/>
      <c r="G760" s="405"/>
      <c r="H760" s="405"/>
      <c r="I760" s="405"/>
      <c r="J760" s="405"/>
      <c r="K760" s="405"/>
      <c r="L760" s="405"/>
      <c r="M760" s="405"/>
      <c r="N760" s="405"/>
      <c r="O760" s="405"/>
      <c r="P760" s="405"/>
      <c r="Q760" s="405"/>
      <c r="R760" s="405"/>
      <c r="S760" s="405"/>
      <c r="T760" s="405"/>
      <c r="U760" s="405"/>
      <c r="V760" s="405"/>
      <c r="W760" s="405"/>
      <c r="X760" s="405"/>
      <c r="Y760" s="405"/>
      <c r="Z760" s="405"/>
    </row>
    <row r="761">
      <c r="A761" s="405"/>
      <c r="B761" s="405"/>
      <c r="C761" s="405"/>
      <c r="D761" s="405"/>
      <c r="E761" s="405"/>
      <c r="F761" s="405"/>
      <c r="G761" s="405"/>
      <c r="H761" s="405"/>
      <c r="I761" s="405"/>
      <c r="J761" s="405"/>
      <c r="K761" s="405"/>
      <c r="L761" s="405"/>
      <c r="M761" s="405"/>
      <c r="N761" s="405"/>
      <c r="O761" s="405"/>
      <c r="P761" s="405"/>
      <c r="Q761" s="405"/>
      <c r="R761" s="405"/>
      <c r="S761" s="405"/>
      <c r="T761" s="405"/>
      <c r="U761" s="405"/>
      <c r="V761" s="405"/>
      <c r="W761" s="405"/>
      <c r="X761" s="405"/>
      <c r="Y761" s="405"/>
      <c r="Z761" s="405"/>
    </row>
    <row r="762">
      <c r="A762" s="405"/>
      <c r="B762" s="405"/>
      <c r="C762" s="405"/>
      <c r="D762" s="405"/>
      <c r="E762" s="405"/>
      <c r="F762" s="405"/>
      <c r="G762" s="405"/>
      <c r="H762" s="405"/>
      <c r="I762" s="405"/>
      <c r="J762" s="405"/>
      <c r="K762" s="405"/>
      <c r="L762" s="405"/>
      <c r="M762" s="405"/>
      <c r="N762" s="405"/>
      <c r="O762" s="405"/>
      <c r="P762" s="405"/>
      <c r="Q762" s="405"/>
      <c r="R762" s="405"/>
      <c r="S762" s="405"/>
      <c r="T762" s="405"/>
      <c r="U762" s="405"/>
      <c r="V762" s="405"/>
      <c r="W762" s="405"/>
      <c r="X762" s="405"/>
      <c r="Y762" s="405"/>
      <c r="Z762" s="405"/>
    </row>
    <row r="763">
      <c r="A763" s="405"/>
      <c r="B763" s="405"/>
      <c r="C763" s="405"/>
      <c r="D763" s="405"/>
      <c r="E763" s="405"/>
      <c r="F763" s="405"/>
      <c r="G763" s="405"/>
      <c r="H763" s="405"/>
      <c r="I763" s="405"/>
      <c r="J763" s="405"/>
      <c r="K763" s="405"/>
      <c r="L763" s="405"/>
      <c r="M763" s="405"/>
      <c r="N763" s="405"/>
      <c r="O763" s="405"/>
      <c r="P763" s="405"/>
      <c r="Q763" s="405"/>
      <c r="R763" s="405"/>
      <c r="S763" s="405"/>
      <c r="T763" s="405"/>
      <c r="U763" s="405"/>
      <c r="V763" s="405"/>
      <c r="W763" s="405"/>
      <c r="X763" s="405"/>
      <c r="Y763" s="405"/>
      <c r="Z763" s="405"/>
    </row>
    <row r="764">
      <c r="A764" s="405"/>
      <c r="B764" s="405"/>
      <c r="C764" s="405"/>
      <c r="D764" s="405"/>
      <c r="E764" s="405"/>
      <c r="F764" s="405"/>
      <c r="G764" s="405"/>
      <c r="H764" s="405"/>
      <c r="I764" s="405"/>
      <c r="J764" s="405"/>
      <c r="K764" s="405"/>
      <c r="L764" s="405"/>
      <c r="M764" s="405"/>
      <c r="N764" s="405"/>
      <c r="O764" s="405"/>
      <c r="P764" s="405"/>
      <c r="Q764" s="405"/>
      <c r="R764" s="405"/>
      <c r="S764" s="405"/>
      <c r="T764" s="405"/>
      <c r="U764" s="405"/>
      <c r="V764" s="405"/>
      <c r="W764" s="405"/>
      <c r="X764" s="405"/>
      <c r="Y764" s="405"/>
      <c r="Z764" s="405"/>
    </row>
    <row r="765">
      <c r="A765" s="405"/>
      <c r="B765" s="405"/>
      <c r="C765" s="405"/>
      <c r="D765" s="405"/>
      <c r="E765" s="405"/>
      <c r="F765" s="405"/>
      <c r="G765" s="405"/>
      <c r="H765" s="405"/>
      <c r="I765" s="405"/>
      <c r="J765" s="405"/>
      <c r="K765" s="405"/>
      <c r="L765" s="405"/>
      <c r="M765" s="405"/>
      <c r="N765" s="405"/>
      <c r="O765" s="405"/>
      <c r="P765" s="405"/>
      <c r="Q765" s="405"/>
      <c r="R765" s="405"/>
      <c r="S765" s="405"/>
      <c r="T765" s="405"/>
      <c r="U765" s="405"/>
      <c r="V765" s="405"/>
      <c r="W765" s="405"/>
      <c r="X765" s="405"/>
      <c r="Y765" s="405"/>
      <c r="Z765" s="405"/>
    </row>
    <row r="766">
      <c r="A766" s="405"/>
      <c r="B766" s="405"/>
      <c r="C766" s="405"/>
      <c r="D766" s="405"/>
      <c r="E766" s="405"/>
      <c r="F766" s="405"/>
      <c r="G766" s="405"/>
      <c r="H766" s="405"/>
      <c r="I766" s="405"/>
      <c r="J766" s="405"/>
      <c r="K766" s="405"/>
      <c r="L766" s="405"/>
      <c r="M766" s="405"/>
      <c r="N766" s="405"/>
      <c r="O766" s="405"/>
      <c r="P766" s="405"/>
      <c r="Q766" s="405"/>
      <c r="R766" s="405"/>
      <c r="S766" s="405"/>
      <c r="T766" s="405"/>
      <c r="U766" s="405"/>
      <c r="V766" s="405"/>
      <c r="W766" s="405"/>
      <c r="X766" s="405"/>
      <c r="Y766" s="405"/>
      <c r="Z766" s="405"/>
    </row>
    <row r="767">
      <c r="A767" s="405"/>
      <c r="B767" s="405"/>
      <c r="C767" s="405"/>
      <c r="D767" s="405"/>
      <c r="E767" s="405"/>
      <c r="F767" s="405"/>
      <c r="G767" s="405"/>
      <c r="H767" s="405"/>
      <c r="I767" s="405"/>
      <c r="J767" s="405"/>
      <c r="K767" s="405"/>
      <c r="L767" s="405"/>
      <c r="M767" s="405"/>
      <c r="N767" s="405"/>
      <c r="O767" s="405"/>
      <c r="P767" s="405"/>
      <c r="Q767" s="405"/>
      <c r="R767" s="405"/>
      <c r="S767" s="405"/>
      <c r="T767" s="405"/>
      <c r="U767" s="405"/>
      <c r="V767" s="405"/>
      <c r="W767" s="405"/>
      <c r="X767" s="405"/>
      <c r="Y767" s="405"/>
      <c r="Z767" s="405"/>
    </row>
    <row r="768">
      <c r="A768" s="405"/>
      <c r="B768" s="405"/>
      <c r="C768" s="405"/>
      <c r="D768" s="405"/>
      <c r="E768" s="405"/>
      <c r="F768" s="405"/>
      <c r="G768" s="405"/>
      <c r="H768" s="405"/>
      <c r="I768" s="405"/>
      <c r="J768" s="405"/>
      <c r="K768" s="405"/>
      <c r="L768" s="405"/>
      <c r="M768" s="405"/>
      <c r="N768" s="405"/>
      <c r="O768" s="405"/>
      <c r="P768" s="405"/>
      <c r="Q768" s="405"/>
      <c r="R768" s="405"/>
      <c r="S768" s="405"/>
      <c r="T768" s="405"/>
      <c r="U768" s="405"/>
      <c r="V768" s="405"/>
      <c r="W768" s="405"/>
      <c r="X768" s="405"/>
      <c r="Y768" s="405"/>
      <c r="Z768" s="405"/>
    </row>
    <row r="769">
      <c r="A769" s="405"/>
      <c r="B769" s="405"/>
      <c r="C769" s="405"/>
      <c r="D769" s="405"/>
      <c r="E769" s="405"/>
      <c r="F769" s="405"/>
      <c r="G769" s="405"/>
      <c r="H769" s="405"/>
      <c r="I769" s="405"/>
      <c r="J769" s="405"/>
      <c r="K769" s="405"/>
      <c r="L769" s="405"/>
      <c r="M769" s="405"/>
      <c r="N769" s="405"/>
      <c r="O769" s="405"/>
      <c r="P769" s="405"/>
      <c r="Q769" s="405"/>
      <c r="R769" s="405"/>
      <c r="S769" s="405"/>
      <c r="T769" s="405"/>
      <c r="U769" s="405"/>
      <c r="V769" s="405"/>
      <c r="W769" s="405"/>
      <c r="X769" s="405"/>
      <c r="Y769" s="405"/>
      <c r="Z769" s="405"/>
    </row>
    <row r="770">
      <c r="A770" s="405"/>
      <c r="B770" s="405"/>
      <c r="C770" s="405"/>
      <c r="D770" s="405"/>
      <c r="E770" s="405"/>
      <c r="F770" s="405"/>
      <c r="G770" s="405"/>
      <c r="H770" s="405"/>
      <c r="I770" s="405"/>
      <c r="J770" s="405"/>
      <c r="K770" s="405"/>
      <c r="L770" s="405"/>
      <c r="M770" s="405"/>
      <c r="N770" s="405"/>
      <c r="O770" s="405"/>
      <c r="P770" s="405"/>
      <c r="Q770" s="405"/>
      <c r="R770" s="405"/>
      <c r="S770" s="405"/>
      <c r="T770" s="405"/>
      <c r="U770" s="405"/>
      <c r="V770" s="405"/>
      <c r="W770" s="405"/>
      <c r="X770" s="405"/>
      <c r="Y770" s="405"/>
      <c r="Z770" s="405"/>
    </row>
    <row r="771">
      <c r="A771" s="405"/>
      <c r="B771" s="405"/>
      <c r="C771" s="405"/>
      <c r="D771" s="405"/>
      <c r="E771" s="405"/>
      <c r="F771" s="405"/>
      <c r="G771" s="405"/>
      <c r="H771" s="405"/>
      <c r="I771" s="405"/>
      <c r="J771" s="405"/>
      <c r="K771" s="405"/>
      <c r="L771" s="405"/>
      <c r="M771" s="405"/>
      <c r="N771" s="405"/>
      <c r="O771" s="405"/>
      <c r="P771" s="405"/>
      <c r="Q771" s="405"/>
      <c r="R771" s="405"/>
      <c r="S771" s="405"/>
      <c r="T771" s="405"/>
      <c r="U771" s="405"/>
      <c r="V771" s="405"/>
      <c r="W771" s="405"/>
      <c r="X771" s="405"/>
      <c r="Y771" s="405"/>
      <c r="Z771" s="405"/>
    </row>
    <row r="772">
      <c r="A772" s="405"/>
      <c r="B772" s="405"/>
      <c r="C772" s="405"/>
      <c r="D772" s="405"/>
      <c r="E772" s="405"/>
      <c r="F772" s="405"/>
      <c r="G772" s="405"/>
      <c r="H772" s="405"/>
      <c r="I772" s="405"/>
      <c r="J772" s="405"/>
      <c r="K772" s="405"/>
      <c r="L772" s="405"/>
      <c r="M772" s="405"/>
      <c r="N772" s="405"/>
      <c r="O772" s="405"/>
      <c r="P772" s="405"/>
      <c r="Q772" s="405"/>
      <c r="R772" s="405"/>
      <c r="S772" s="405"/>
      <c r="T772" s="405"/>
      <c r="U772" s="405"/>
      <c r="V772" s="405"/>
      <c r="W772" s="405"/>
      <c r="X772" s="405"/>
      <c r="Y772" s="405"/>
      <c r="Z772" s="405"/>
    </row>
    <row r="773">
      <c r="A773" s="405"/>
      <c r="B773" s="405"/>
      <c r="C773" s="405"/>
      <c r="D773" s="405"/>
      <c r="E773" s="405"/>
      <c r="F773" s="405"/>
      <c r="G773" s="405"/>
      <c r="H773" s="405"/>
      <c r="I773" s="405"/>
      <c r="J773" s="405"/>
      <c r="K773" s="405"/>
      <c r="L773" s="405"/>
      <c r="M773" s="405"/>
      <c r="N773" s="405"/>
      <c r="O773" s="405"/>
      <c r="P773" s="405"/>
      <c r="Q773" s="405"/>
      <c r="R773" s="405"/>
      <c r="S773" s="405"/>
      <c r="T773" s="405"/>
      <c r="U773" s="405"/>
      <c r="V773" s="405"/>
      <c r="W773" s="405"/>
      <c r="X773" s="405"/>
      <c r="Y773" s="405"/>
      <c r="Z773" s="405"/>
    </row>
    <row r="774">
      <c r="A774" s="405"/>
      <c r="B774" s="405"/>
      <c r="C774" s="405"/>
      <c r="D774" s="405"/>
      <c r="E774" s="405"/>
      <c r="F774" s="405"/>
      <c r="G774" s="405"/>
      <c r="H774" s="405"/>
      <c r="I774" s="405"/>
      <c r="J774" s="405"/>
      <c r="K774" s="405"/>
      <c r="L774" s="405"/>
      <c r="M774" s="405"/>
      <c r="N774" s="405"/>
      <c r="O774" s="405"/>
      <c r="P774" s="405"/>
      <c r="Q774" s="405"/>
      <c r="R774" s="405"/>
      <c r="S774" s="405"/>
      <c r="T774" s="405"/>
      <c r="U774" s="405"/>
      <c r="V774" s="405"/>
      <c r="W774" s="405"/>
      <c r="X774" s="405"/>
      <c r="Y774" s="405"/>
      <c r="Z774" s="405"/>
    </row>
    <row r="775">
      <c r="A775" s="405"/>
      <c r="B775" s="405"/>
      <c r="C775" s="405"/>
      <c r="D775" s="405"/>
      <c r="E775" s="405"/>
      <c r="F775" s="405"/>
      <c r="G775" s="405"/>
      <c r="H775" s="405"/>
      <c r="I775" s="405"/>
      <c r="J775" s="405"/>
      <c r="K775" s="405"/>
      <c r="L775" s="405"/>
      <c r="M775" s="405"/>
      <c r="N775" s="405"/>
      <c r="O775" s="405"/>
      <c r="P775" s="405"/>
      <c r="Q775" s="405"/>
      <c r="R775" s="405"/>
      <c r="S775" s="405"/>
      <c r="T775" s="405"/>
      <c r="U775" s="405"/>
      <c r="V775" s="405"/>
      <c r="W775" s="405"/>
      <c r="X775" s="405"/>
      <c r="Y775" s="405"/>
      <c r="Z775" s="405"/>
    </row>
    <row r="776">
      <c r="A776" s="405"/>
      <c r="B776" s="405"/>
      <c r="C776" s="405"/>
      <c r="D776" s="405"/>
      <c r="E776" s="405"/>
      <c r="F776" s="405"/>
      <c r="G776" s="405"/>
      <c r="H776" s="405"/>
      <c r="I776" s="405"/>
      <c r="J776" s="405"/>
      <c r="K776" s="405"/>
      <c r="L776" s="405"/>
      <c r="M776" s="405"/>
      <c r="N776" s="405"/>
      <c r="O776" s="405"/>
      <c r="P776" s="405"/>
      <c r="Q776" s="405"/>
      <c r="R776" s="405"/>
      <c r="S776" s="405"/>
      <c r="T776" s="405"/>
      <c r="U776" s="405"/>
      <c r="V776" s="405"/>
      <c r="W776" s="405"/>
      <c r="X776" s="405"/>
      <c r="Y776" s="405"/>
      <c r="Z776" s="405"/>
    </row>
    <row r="777">
      <c r="A777" s="405"/>
      <c r="B777" s="405"/>
      <c r="C777" s="405"/>
      <c r="D777" s="405"/>
      <c r="E777" s="405"/>
      <c r="F777" s="405"/>
      <c r="G777" s="405"/>
      <c r="H777" s="405"/>
      <c r="I777" s="405"/>
      <c r="J777" s="405"/>
      <c r="K777" s="405"/>
      <c r="L777" s="405"/>
      <c r="M777" s="405"/>
      <c r="N777" s="405"/>
      <c r="O777" s="405"/>
      <c r="P777" s="405"/>
      <c r="Q777" s="405"/>
      <c r="R777" s="405"/>
      <c r="S777" s="405"/>
      <c r="T777" s="405"/>
      <c r="U777" s="405"/>
      <c r="V777" s="405"/>
      <c r="W777" s="405"/>
      <c r="X777" s="405"/>
      <c r="Y777" s="405"/>
      <c r="Z777" s="405"/>
    </row>
    <row r="778">
      <c r="A778" s="405"/>
      <c r="B778" s="405"/>
      <c r="C778" s="405"/>
      <c r="D778" s="405"/>
      <c r="E778" s="405"/>
      <c r="F778" s="405"/>
      <c r="G778" s="405"/>
      <c r="H778" s="405"/>
      <c r="I778" s="405"/>
      <c r="J778" s="405"/>
      <c r="K778" s="405"/>
      <c r="L778" s="405"/>
      <c r="M778" s="405"/>
      <c r="N778" s="405"/>
      <c r="O778" s="405"/>
      <c r="P778" s="405"/>
      <c r="Q778" s="405"/>
      <c r="R778" s="405"/>
      <c r="S778" s="405"/>
      <c r="T778" s="405"/>
      <c r="U778" s="405"/>
      <c r="V778" s="405"/>
      <c r="W778" s="405"/>
      <c r="X778" s="405"/>
      <c r="Y778" s="405"/>
      <c r="Z778" s="405"/>
    </row>
    <row r="779">
      <c r="A779" s="405"/>
      <c r="B779" s="405"/>
      <c r="C779" s="405"/>
      <c r="D779" s="405"/>
      <c r="E779" s="405"/>
      <c r="F779" s="405"/>
      <c r="G779" s="405"/>
      <c r="H779" s="405"/>
      <c r="I779" s="405"/>
      <c r="J779" s="405"/>
      <c r="K779" s="405"/>
      <c r="L779" s="405"/>
      <c r="M779" s="405"/>
      <c r="N779" s="405"/>
      <c r="O779" s="405"/>
      <c r="P779" s="405"/>
      <c r="Q779" s="405"/>
      <c r="R779" s="405"/>
      <c r="S779" s="405"/>
      <c r="T779" s="405"/>
      <c r="U779" s="405"/>
      <c r="V779" s="405"/>
      <c r="W779" s="405"/>
      <c r="X779" s="405"/>
      <c r="Y779" s="405"/>
      <c r="Z779" s="405"/>
    </row>
    <row r="780">
      <c r="A780" s="405"/>
      <c r="B780" s="405"/>
      <c r="C780" s="405"/>
      <c r="D780" s="405"/>
      <c r="E780" s="405"/>
      <c r="F780" s="405"/>
      <c r="G780" s="405"/>
      <c r="H780" s="405"/>
      <c r="I780" s="405"/>
      <c r="J780" s="405"/>
      <c r="K780" s="405"/>
      <c r="L780" s="405"/>
      <c r="M780" s="405"/>
      <c r="N780" s="405"/>
      <c r="O780" s="405"/>
      <c r="P780" s="405"/>
      <c r="Q780" s="405"/>
      <c r="R780" s="405"/>
      <c r="S780" s="405"/>
      <c r="T780" s="405"/>
      <c r="U780" s="405"/>
      <c r="V780" s="405"/>
      <c r="W780" s="405"/>
      <c r="X780" s="405"/>
      <c r="Y780" s="405"/>
      <c r="Z780" s="405"/>
    </row>
    <row r="781">
      <c r="A781" s="405"/>
      <c r="B781" s="405"/>
      <c r="C781" s="405"/>
      <c r="D781" s="405"/>
      <c r="E781" s="405"/>
      <c r="F781" s="405"/>
      <c r="G781" s="405"/>
      <c r="H781" s="405"/>
      <c r="I781" s="405"/>
      <c r="J781" s="405"/>
      <c r="K781" s="405"/>
      <c r="L781" s="405"/>
      <c r="M781" s="405"/>
      <c r="N781" s="405"/>
      <c r="O781" s="405"/>
      <c r="P781" s="405"/>
      <c r="Q781" s="405"/>
      <c r="R781" s="405"/>
      <c r="S781" s="405"/>
      <c r="T781" s="405"/>
      <c r="U781" s="405"/>
      <c r="V781" s="405"/>
      <c r="W781" s="405"/>
      <c r="X781" s="405"/>
      <c r="Y781" s="405"/>
      <c r="Z781" s="405"/>
    </row>
    <row r="782">
      <c r="A782" s="405"/>
      <c r="B782" s="405"/>
      <c r="C782" s="405"/>
      <c r="D782" s="405"/>
      <c r="E782" s="405"/>
      <c r="F782" s="405"/>
      <c r="G782" s="405"/>
      <c r="H782" s="405"/>
      <c r="I782" s="405"/>
      <c r="J782" s="405"/>
      <c r="K782" s="405"/>
      <c r="L782" s="405"/>
      <c r="M782" s="405"/>
      <c r="N782" s="405"/>
      <c r="O782" s="405"/>
      <c r="P782" s="405"/>
      <c r="Q782" s="405"/>
      <c r="R782" s="405"/>
      <c r="S782" s="405"/>
      <c r="T782" s="405"/>
      <c r="U782" s="405"/>
      <c r="V782" s="405"/>
      <c r="W782" s="405"/>
      <c r="X782" s="405"/>
      <c r="Y782" s="405"/>
      <c r="Z782" s="405"/>
    </row>
    <row r="783">
      <c r="A783" s="405"/>
      <c r="B783" s="405"/>
      <c r="C783" s="405"/>
      <c r="D783" s="405"/>
      <c r="E783" s="405"/>
      <c r="F783" s="405"/>
      <c r="G783" s="405"/>
      <c r="H783" s="405"/>
      <c r="I783" s="405"/>
      <c r="J783" s="405"/>
      <c r="K783" s="405"/>
      <c r="L783" s="405"/>
      <c r="M783" s="405"/>
      <c r="N783" s="405"/>
      <c r="O783" s="405"/>
      <c r="P783" s="405"/>
      <c r="Q783" s="405"/>
      <c r="R783" s="405"/>
      <c r="S783" s="405"/>
      <c r="T783" s="405"/>
      <c r="U783" s="405"/>
      <c r="V783" s="405"/>
      <c r="W783" s="405"/>
      <c r="X783" s="405"/>
      <c r="Y783" s="405"/>
      <c r="Z783" s="405"/>
    </row>
    <row r="784">
      <c r="A784" s="405"/>
      <c r="B784" s="405"/>
      <c r="C784" s="405"/>
      <c r="D784" s="405"/>
      <c r="E784" s="405"/>
      <c r="F784" s="405"/>
      <c r="G784" s="405"/>
      <c r="H784" s="405"/>
      <c r="I784" s="405"/>
      <c r="J784" s="405"/>
      <c r="K784" s="405"/>
      <c r="L784" s="405"/>
      <c r="M784" s="405"/>
      <c r="N784" s="405"/>
      <c r="O784" s="405"/>
      <c r="P784" s="405"/>
      <c r="Q784" s="405"/>
      <c r="R784" s="405"/>
      <c r="S784" s="405"/>
      <c r="T784" s="405"/>
      <c r="U784" s="405"/>
      <c r="V784" s="405"/>
      <c r="W784" s="405"/>
      <c r="X784" s="405"/>
      <c r="Y784" s="405"/>
      <c r="Z784" s="405"/>
    </row>
    <row r="785">
      <c r="A785" s="405"/>
      <c r="B785" s="405"/>
      <c r="C785" s="405"/>
      <c r="D785" s="405"/>
      <c r="E785" s="405"/>
      <c r="F785" s="405"/>
      <c r="G785" s="405"/>
      <c r="H785" s="405"/>
      <c r="I785" s="405"/>
      <c r="J785" s="405"/>
      <c r="K785" s="405"/>
      <c r="L785" s="405"/>
      <c r="M785" s="405"/>
      <c r="N785" s="405"/>
      <c r="O785" s="405"/>
      <c r="P785" s="405"/>
      <c r="Q785" s="405"/>
      <c r="R785" s="405"/>
      <c r="S785" s="405"/>
      <c r="T785" s="405"/>
      <c r="U785" s="405"/>
      <c r="V785" s="405"/>
      <c r="W785" s="405"/>
      <c r="X785" s="405"/>
      <c r="Y785" s="405"/>
      <c r="Z785" s="405"/>
    </row>
    <row r="786">
      <c r="A786" s="405"/>
      <c r="B786" s="405"/>
      <c r="C786" s="405"/>
      <c r="D786" s="405"/>
      <c r="E786" s="405"/>
      <c r="F786" s="405"/>
      <c r="G786" s="405"/>
      <c r="H786" s="405"/>
      <c r="I786" s="405"/>
      <c r="J786" s="405"/>
      <c r="K786" s="405"/>
      <c r="L786" s="405"/>
      <c r="M786" s="405"/>
      <c r="N786" s="405"/>
      <c r="O786" s="405"/>
      <c r="P786" s="405"/>
      <c r="Q786" s="405"/>
      <c r="R786" s="405"/>
      <c r="S786" s="405"/>
      <c r="T786" s="405"/>
      <c r="U786" s="405"/>
      <c r="V786" s="405"/>
      <c r="W786" s="405"/>
      <c r="X786" s="405"/>
      <c r="Y786" s="405"/>
      <c r="Z786" s="405"/>
    </row>
    <row r="787">
      <c r="A787" s="405"/>
      <c r="B787" s="405"/>
      <c r="C787" s="405"/>
      <c r="D787" s="405"/>
      <c r="E787" s="405"/>
      <c r="F787" s="405"/>
      <c r="G787" s="405"/>
      <c r="H787" s="405"/>
      <c r="I787" s="405"/>
      <c r="J787" s="405"/>
      <c r="K787" s="405"/>
      <c r="L787" s="405"/>
      <c r="M787" s="405"/>
      <c r="N787" s="405"/>
      <c r="O787" s="405"/>
      <c r="P787" s="405"/>
      <c r="Q787" s="405"/>
      <c r="R787" s="405"/>
      <c r="S787" s="405"/>
      <c r="T787" s="405"/>
      <c r="U787" s="405"/>
      <c r="V787" s="405"/>
      <c r="W787" s="405"/>
      <c r="X787" s="405"/>
      <c r="Y787" s="405"/>
      <c r="Z787" s="405"/>
    </row>
    <row r="788">
      <c r="A788" s="405"/>
      <c r="B788" s="405"/>
      <c r="C788" s="405"/>
      <c r="D788" s="405"/>
      <c r="E788" s="405"/>
      <c r="F788" s="405"/>
      <c r="G788" s="405"/>
      <c r="H788" s="405"/>
      <c r="I788" s="405"/>
      <c r="J788" s="405"/>
      <c r="K788" s="405"/>
      <c r="L788" s="405"/>
      <c r="M788" s="405"/>
      <c r="N788" s="405"/>
      <c r="O788" s="405"/>
      <c r="P788" s="405"/>
      <c r="Q788" s="405"/>
      <c r="R788" s="405"/>
      <c r="S788" s="405"/>
      <c r="T788" s="405"/>
      <c r="U788" s="405"/>
      <c r="V788" s="405"/>
      <c r="W788" s="405"/>
      <c r="X788" s="405"/>
      <c r="Y788" s="405"/>
      <c r="Z788" s="405"/>
    </row>
    <row r="789">
      <c r="A789" s="405"/>
      <c r="B789" s="405"/>
      <c r="C789" s="405"/>
      <c r="D789" s="405"/>
      <c r="E789" s="405"/>
      <c r="F789" s="405"/>
      <c r="G789" s="405"/>
      <c r="H789" s="405"/>
      <c r="I789" s="405"/>
      <c r="J789" s="405"/>
      <c r="K789" s="405"/>
      <c r="L789" s="405"/>
      <c r="M789" s="405"/>
      <c r="N789" s="405"/>
      <c r="O789" s="405"/>
      <c r="P789" s="405"/>
      <c r="Q789" s="405"/>
      <c r="R789" s="405"/>
      <c r="S789" s="405"/>
      <c r="T789" s="405"/>
      <c r="U789" s="405"/>
      <c r="V789" s="405"/>
      <c r="W789" s="405"/>
      <c r="X789" s="405"/>
      <c r="Y789" s="405"/>
      <c r="Z789" s="405"/>
    </row>
    <row r="790">
      <c r="A790" s="405"/>
      <c r="B790" s="405"/>
      <c r="C790" s="405"/>
      <c r="D790" s="405"/>
      <c r="E790" s="405"/>
      <c r="F790" s="405"/>
      <c r="G790" s="405"/>
      <c r="H790" s="405"/>
      <c r="I790" s="405"/>
      <c r="J790" s="405"/>
      <c r="K790" s="405"/>
      <c r="L790" s="405"/>
      <c r="M790" s="405"/>
      <c r="N790" s="405"/>
      <c r="O790" s="405"/>
      <c r="P790" s="405"/>
      <c r="Q790" s="405"/>
      <c r="R790" s="405"/>
      <c r="S790" s="405"/>
      <c r="T790" s="405"/>
      <c r="U790" s="405"/>
      <c r="V790" s="405"/>
      <c r="W790" s="405"/>
      <c r="X790" s="405"/>
      <c r="Y790" s="405"/>
      <c r="Z790" s="405"/>
    </row>
    <row r="791">
      <c r="A791" s="405"/>
      <c r="B791" s="405"/>
      <c r="C791" s="405"/>
      <c r="D791" s="405"/>
      <c r="E791" s="405"/>
      <c r="F791" s="405"/>
      <c r="G791" s="405"/>
      <c r="H791" s="405"/>
      <c r="I791" s="405"/>
      <c r="J791" s="405"/>
      <c r="K791" s="405"/>
      <c r="L791" s="405"/>
      <c r="M791" s="405"/>
      <c r="N791" s="405"/>
      <c r="O791" s="405"/>
      <c r="P791" s="405"/>
      <c r="Q791" s="405"/>
      <c r="R791" s="405"/>
      <c r="S791" s="405"/>
      <c r="T791" s="405"/>
      <c r="U791" s="405"/>
      <c r="V791" s="405"/>
      <c r="W791" s="405"/>
      <c r="X791" s="405"/>
      <c r="Y791" s="405"/>
      <c r="Z791" s="405"/>
    </row>
    <row r="792">
      <c r="A792" s="405"/>
      <c r="B792" s="405"/>
      <c r="C792" s="405"/>
      <c r="D792" s="405"/>
      <c r="E792" s="405"/>
      <c r="F792" s="405"/>
      <c r="G792" s="405"/>
      <c r="H792" s="405"/>
      <c r="I792" s="405"/>
      <c r="J792" s="405"/>
      <c r="K792" s="405"/>
      <c r="L792" s="405"/>
      <c r="M792" s="405"/>
      <c r="N792" s="405"/>
      <c r="O792" s="405"/>
      <c r="P792" s="405"/>
      <c r="Q792" s="405"/>
      <c r="R792" s="405"/>
      <c r="S792" s="405"/>
      <c r="T792" s="405"/>
      <c r="U792" s="405"/>
      <c r="V792" s="405"/>
      <c r="W792" s="405"/>
      <c r="X792" s="405"/>
      <c r="Y792" s="405"/>
      <c r="Z792" s="405"/>
    </row>
    <row r="793">
      <c r="A793" s="405"/>
      <c r="B793" s="405"/>
      <c r="C793" s="405"/>
      <c r="D793" s="405"/>
      <c r="E793" s="405"/>
      <c r="F793" s="405"/>
      <c r="G793" s="405"/>
      <c r="H793" s="405"/>
      <c r="I793" s="405"/>
      <c r="J793" s="405"/>
      <c r="K793" s="405"/>
      <c r="L793" s="405"/>
      <c r="M793" s="405"/>
      <c r="N793" s="405"/>
      <c r="O793" s="405"/>
      <c r="P793" s="405"/>
      <c r="Q793" s="405"/>
      <c r="R793" s="405"/>
      <c r="S793" s="405"/>
      <c r="T793" s="405"/>
      <c r="U793" s="405"/>
      <c r="V793" s="405"/>
      <c r="W793" s="405"/>
      <c r="X793" s="405"/>
      <c r="Y793" s="405"/>
      <c r="Z793" s="405"/>
    </row>
    <row r="794">
      <c r="A794" s="405"/>
      <c r="B794" s="405"/>
      <c r="C794" s="405"/>
      <c r="D794" s="405"/>
      <c r="E794" s="405"/>
      <c r="F794" s="405"/>
      <c r="G794" s="405"/>
      <c r="H794" s="405"/>
      <c r="I794" s="405"/>
      <c r="J794" s="405"/>
      <c r="K794" s="405"/>
      <c r="L794" s="405"/>
      <c r="M794" s="405"/>
      <c r="N794" s="405"/>
      <c r="O794" s="405"/>
      <c r="P794" s="405"/>
      <c r="Q794" s="405"/>
      <c r="R794" s="405"/>
      <c r="S794" s="405"/>
      <c r="T794" s="405"/>
      <c r="U794" s="405"/>
      <c r="V794" s="405"/>
      <c r="W794" s="405"/>
      <c r="X794" s="405"/>
      <c r="Y794" s="405"/>
      <c r="Z794" s="405"/>
    </row>
    <row r="795">
      <c r="A795" s="405"/>
      <c r="B795" s="405"/>
      <c r="C795" s="405"/>
      <c r="D795" s="405"/>
      <c r="E795" s="405"/>
      <c r="F795" s="405"/>
      <c r="G795" s="405"/>
      <c r="H795" s="405"/>
      <c r="I795" s="405"/>
      <c r="J795" s="405"/>
      <c r="K795" s="405"/>
      <c r="L795" s="405"/>
      <c r="M795" s="405"/>
      <c r="N795" s="405"/>
      <c r="O795" s="405"/>
      <c r="P795" s="405"/>
      <c r="Q795" s="405"/>
      <c r="R795" s="405"/>
      <c r="S795" s="405"/>
      <c r="T795" s="405"/>
      <c r="U795" s="405"/>
      <c r="V795" s="405"/>
      <c r="W795" s="405"/>
      <c r="X795" s="405"/>
      <c r="Y795" s="405"/>
      <c r="Z795" s="405"/>
    </row>
    <row r="796">
      <c r="A796" s="405"/>
      <c r="B796" s="405"/>
      <c r="C796" s="405"/>
      <c r="D796" s="405"/>
      <c r="E796" s="405"/>
      <c r="F796" s="405"/>
      <c r="G796" s="405"/>
      <c r="H796" s="405"/>
      <c r="I796" s="405"/>
      <c r="J796" s="405"/>
      <c r="K796" s="405"/>
      <c r="L796" s="405"/>
      <c r="M796" s="405"/>
      <c r="N796" s="405"/>
      <c r="O796" s="405"/>
      <c r="P796" s="405"/>
      <c r="Q796" s="405"/>
      <c r="R796" s="405"/>
      <c r="S796" s="405"/>
      <c r="T796" s="405"/>
      <c r="U796" s="405"/>
      <c r="V796" s="405"/>
      <c r="W796" s="405"/>
      <c r="X796" s="405"/>
      <c r="Y796" s="405"/>
      <c r="Z796" s="405"/>
    </row>
    <row r="797">
      <c r="A797" s="405"/>
      <c r="B797" s="405"/>
      <c r="C797" s="405"/>
      <c r="D797" s="405"/>
      <c r="E797" s="405"/>
      <c r="F797" s="405"/>
      <c r="G797" s="405"/>
      <c r="H797" s="405"/>
      <c r="I797" s="405"/>
      <c r="J797" s="405"/>
      <c r="K797" s="405"/>
      <c r="L797" s="405"/>
      <c r="M797" s="405"/>
      <c r="N797" s="405"/>
      <c r="O797" s="405"/>
      <c r="P797" s="405"/>
      <c r="Q797" s="405"/>
      <c r="R797" s="405"/>
      <c r="S797" s="405"/>
      <c r="T797" s="405"/>
      <c r="U797" s="405"/>
      <c r="V797" s="405"/>
      <c r="W797" s="405"/>
      <c r="X797" s="405"/>
      <c r="Y797" s="405"/>
      <c r="Z797" s="405"/>
    </row>
    <row r="798">
      <c r="A798" s="405"/>
      <c r="B798" s="405"/>
      <c r="C798" s="405"/>
      <c r="D798" s="405"/>
      <c r="E798" s="405"/>
      <c r="F798" s="405"/>
      <c r="G798" s="405"/>
      <c r="H798" s="405"/>
      <c r="I798" s="405"/>
      <c r="J798" s="405"/>
      <c r="K798" s="405"/>
      <c r="L798" s="405"/>
      <c r="M798" s="405"/>
      <c r="N798" s="405"/>
      <c r="O798" s="405"/>
      <c r="P798" s="405"/>
      <c r="Q798" s="405"/>
      <c r="R798" s="405"/>
      <c r="S798" s="405"/>
      <c r="T798" s="405"/>
      <c r="U798" s="405"/>
      <c r="V798" s="405"/>
      <c r="W798" s="405"/>
      <c r="X798" s="405"/>
      <c r="Y798" s="405"/>
      <c r="Z798" s="405"/>
    </row>
    <row r="799">
      <c r="A799" s="405"/>
      <c r="B799" s="405"/>
      <c r="C799" s="405"/>
      <c r="D799" s="405"/>
      <c r="E799" s="405"/>
      <c r="F799" s="405"/>
      <c r="G799" s="405"/>
      <c r="H799" s="405"/>
      <c r="I799" s="405"/>
      <c r="J799" s="405"/>
      <c r="K799" s="405"/>
      <c r="L799" s="405"/>
      <c r="M799" s="405"/>
      <c r="N799" s="405"/>
      <c r="O799" s="405"/>
      <c r="P799" s="405"/>
      <c r="Q799" s="405"/>
      <c r="R799" s="405"/>
      <c r="S799" s="405"/>
      <c r="T799" s="405"/>
      <c r="U799" s="405"/>
      <c r="V799" s="405"/>
      <c r="W799" s="405"/>
      <c r="X799" s="405"/>
      <c r="Y799" s="405"/>
      <c r="Z799" s="405"/>
    </row>
    <row r="800">
      <c r="A800" s="405"/>
      <c r="B800" s="405"/>
      <c r="C800" s="405"/>
      <c r="D800" s="405"/>
      <c r="E800" s="405"/>
      <c r="F800" s="405"/>
      <c r="G800" s="405"/>
      <c r="H800" s="405"/>
      <c r="I800" s="405"/>
      <c r="J800" s="405"/>
      <c r="K800" s="405"/>
      <c r="L800" s="405"/>
      <c r="M800" s="405"/>
      <c r="N800" s="405"/>
      <c r="O800" s="405"/>
      <c r="P800" s="405"/>
      <c r="Q800" s="405"/>
      <c r="R800" s="405"/>
      <c r="S800" s="405"/>
      <c r="T800" s="405"/>
      <c r="U800" s="405"/>
      <c r="V800" s="405"/>
      <c r="W800" s="405"/>
      <c r="X800" s="405"/>
      <c r="Y800" s="405"/>
      <c r="Z800" s="405"/>
    </row>
    <row r="801">
      <c r="A801" s="405"/>
      <c r="B801" s="405"/>
      <c r="C801" s="405"/>
      <c r="D801" s="405"/>
      <c r="E801" s="405"/>
      <c r="F801" s="405"/>
      <c r="G801" s="405"/>
      <c r="H801" s="405"/>
      <c r="I801" s="405"/>
      <c r="J801" s="405"/>
      <c r="K801" s="405"/>
      <c r="L801" s="405"/>
      <c r="M801" s="405"/>
      <c r="N801" s="405"/>
      <c r="O801" s="405"/>
      <c r="P801" s="405"/>
      <c r="Q801" s="405"/>
      <c r="R801" s="405"/>
      <c r="S801" s="405"/>
      <c r="T801" s="405"/>
      <c r="U801" s="405"/>
      <c r="V801" s="405"/>
      <c r="W801" s="405"/>
      <c r="X801" s="405"/>
      <c r="Y801" s="405"/>
      <c r="Z801" s="405"/>
    </row>
    <row r="802">
      <c r="A802" s="405"/>
      <c r="B802" s="405"/>
      <c r="C802" s="405"/>
      <c r="D802" s="405"/>
      <c r="E802" s="405"/>
      <c r="F802" s="405"/>
      <c r="G802" s="405"/>
      <c r="H802" s="405"/>
      <c r="I802" s="405"/>
      <c r="J802" s="405"/>
      <c r="K802" s="405"/>
      <c r="L802" s="405"/>
      <c r="M802" s="405"/>
      <c r="N802" s="405"/>
      <c r="O802" s="405"/>
      <c r="P802" s="405"/>
      <c r="Q802" s="405"/>
      <c r="R802" s="405"/>
      <c r="S802" s="405"/>
      <c r="T802" s="405"/>
      <c r="U802" s="405"/>
      <c r="V802" s="405"/>
      <c r="W802" s="405"/>
      <c r="X802" s="405"/>
      <c r="Y802" s="405"/>
      <c r="Z802" s="405"/>
    </row>
    <row r="803">
      <c r="A803" s="405"/>
      <c r="B803" s="405"/>
      <c r="C803" s="405"/>
      <c r="D803" s="405"/>
      <c r="E803" s="405"/>
      <c r="F803" s="405"/>
      <c r="G803" s="405"/>
      <c r="H803" s="405"/>
      <c r="I803" s="405"/>
      <c r="J803" s="405"/>
      <c r="K803" s="405"/>
      <c r="L803" s="405"/>
      <c r="M803" s="405"/>
      <c r="N803" s="405"/>
      <c r="O803" s="405"/>
      <c r="P803" s="405"/>
      <c r="Q803" s="405"/>
      <c r="R803" s="405"/>
      <c r="S803" s="405"/>
      <c r="T803" s="405"/>
      <c r="U803" s="405"/>
      <c r="V803" s="405"/>
      <c r="W803" s="405"/>
      <c r="X803" s="405"/>
      <c r="Y803" s="405"/>
      <c r="Z803" s="405"/>
    </row>
    <row r="804">
      <c r="A804" s="405"/>
      <c r="B804" s="405"/>
      <c r="C804" s="405"/>
      <c r="D804" s="405"/>
      <c r="E804" s="405"/>
      <c r="F804" s="405"/>
      <c r="G804" s="405"/>
      <c r="H804" s="405"/>
      <c r="I804" s="405"/>
      <c r="J804" s="405"/>
      <c r="K804" s="405"/>
      <c r="L804" s="405"/>
      <c r="M804" s="405"/>
      <c r="N804" s="405"/>
      <c r="O804" s="405"/>
      <c r="P804" s="405"/>
      <c r="Q804" s="405"/>
      <c r="R804" s="405"/>
      <c r="S804" s="405"/>
      <c r="T804" s="405"/>
      <c r="U804" s="405"/>
      <c r="V804" s="405"/>
      <c r="W804" s="405"/>
      <c r="X804" s="405"/>
      <c r="Y804" s="405"/>
      <c r="Z804" s="405"/>
    </row>
    <row r="805">
      <c r="A805" s="405"/>
      <c r="B805" s="405"/>
      <c r="C805" s="405"/>
      <c r="D805" s="405"/>
      <c r="E805" s="405"/>
      <c r="F805" s="405"/>
      <c r="G805" s="405"/>
      <c r="H805" s="405"/>
      <c r="I805" s="405"/>
      <c r="J805" s="405"/>
      <c r="K805" s="405"/>
      <c r="L805" s="405"/>
      <c r="M805" s="405"/>
      <c r="N805" s="405"/>
      <c r="O805" s="405"/>
      <c r="P805" s="405"/>
      <c r="Q805" s="405"/>
      <c r="R805" s="405"/>
      <c r="S805" s="405"/>
      <c r="T805" s="405"/>
      <c r="U805" s="405"/>
      <c r="V805" s="405"/>
      <c r="W805" s="405"/>
      <c r="X805" s="405"/>
      <c r="Y805" s="405"/>
      <c r="Z805" s="405"/>
    </row>
    <row r="806">
      <c r="A806" s="405"/>
      <c r="B806" s="405"/>
      <c r="C806" s="405"/>
      <c r="D806" s="405"/>
      <c r="E806" s="405"/>
      <c r="F806" s="405"/>
      <c r="G806" s="405"/>
      <c r="H806" s="405"/>
      <c r="I806" s="405"/>
      <c r="J806" s="405"/>
      <c r="K806" s="405"/>
      <c r="L806" s="405"/>
      <c r="M806" s="405"/>
      <c r="N806" s="405"/>
      <c r="O806" s="405"/>
      <c r="P806" s="405"/>
      <c r="Q806" s="405"/>
      <c r="R806" s="405"/>
      <c r="S806" s="405"/>
      <c r="T806" s="405"/>
      <c r="U806" s="405"/>
      <c r="V806" s="405"/>
      <c r="W806" s="405"/>
      <c r="X806" s="405"/>
      <c r="Y806" s="405"/>
      <c r="Z806" s="405"/>
    </row>
    <row r="807">
      <c r="A807" s="405"/>
      <c r="B807" s="405"/>
      <c r="C807" s="405"/>
      <c r="D807" s="405"/>
      <c r="E807" s="405"/>
      <c r="F807" s="405"/>
      <c r="G807" s="405"/>
      <c r="H807" s="405"/>
      <c r="I807" s="405"/>
      <c r="J807" s="405"/>
      <c r="K807" s="405"/>
      <c r="L807" s="405"/>
      <c r="M807" s="405"/>
      <c r="N807" s="405"/>
      <c r="O807" s="405"/>
      <c r="P807" s="405"/>
      <c r="Q807" s="405"/>
      <c r="R807" s="405"/>
      <c r="S807" s="405"/>
      <c r="T807" s="405"/>
      <c r="U807" s="405"/>
      <c r="V807" s="405"/>
      <c r="W807" s="405"/>
      <c r="X807" s="405"/>
      <c r="Y807" s="405"/>
      <c r="Z807" s="405"/>
    </row>
    <row r="808">
      <c r="A808" s="405"/>
      <c r="B808" s="405"/>
      <c r="C808" s="405"/>
      <c r="D808" s="405"/>
      <c r="E808" s="405"/>
      <c r="F808" s="405"/>
      <c r="G808" s="405"/>
      <c r="H808" s="405"/>
      <c r="I808" s="405"/>
      <c r="J808" s="405"/>
      <c r="K808" s="405"/>
      <c r="L808" s="405"/>
      <c r="M808" s="405"/>
      <c r="N808" s="405"/>
      <c r="O808" s="405"/>
      <c r="P808" s="405"/>
      <c r="Q808" s="405"/>
      <c r="R808" s="405"/>
      <c r="S808" s="405"/>
      <c r="T808" s="405"/>
      <c r="U808" s="405"/>
      <c r="V808" s="405"/>
      <c r="W808" s="405"/>
      <c r="X808" s="405"/>
      <c r="Y808" s="405"/>
      <c r="Z808" s="405"/>
    </row>
    <row r="809">
      <c r="A809" s="405"/>
      <c r="B809" s="405"/>
      <c r="C809" s="405"/>
      <c r="D809" s="405"/>
      <c r="E809" s="405"/>
      <c r="F809" s="405"/>
      <c r="G809" s="405"/>
      <c r="H809" s="405"/>
      <c r="I809" s="405"/>
      <c r="J809" s="405"/>
      <c r="K809" s="405"/>
      <c r="L809" s="405"/>
      <c r="M809" s="405"/>
      <c r="N809" s="405"/>
      <c r="O809" s="405"/>
      <c r="P809" s="405"/>
      <c r="Q809" s="405"/>
      <c r="R809" s="405"/>
      <c r="S809" s="405"/>
      <c r="T809" s="405"/>
      <c r="U809" s="405"/>
      <c r="V809" s="405"/>
      <c r="W809" s="405"/>
      <c r="X809" s="405"/>
      <c r="Y809" s="405"/>
      <c r="Z809" s="405"/>
    </row>
    <row r="810">
      <c r="A810" s="405"/>
      <c r="B810" s="405"/>
      <c r="C810" s="405"/>
      <c r="D810" s="405"/>
      <c r="E810" s="405"/>
      <c r="F810" s="405"/>
      <c r="G810" s="405"/>
      <c r="H810" s="405"/>
      <c r="I810" s="405"/>
      <c r="J810" s="405"/>
      <c r="K810" s="405"/>
      <c r="L810" s="405"/>
      <c r="M810" s="405"/>
      <c r="N810" s="405"/>
      <c r="O810" s="405"/>
      <c r="P810" s="405"/>
      <c r="Q810" s="405"/>
      <c r="R810" s="405"/>
      <c r="S810" s="405"/>
      <c r="T810" s="405"/>
      <c r="U810" s="405"/>
      <c r="V810" s="405"/>
      <c r="W810" s="405"/>
      <c r="X810" s="405"/>
      <c r="Y810" s="405"/>
      <c r="Z810" s="405"/>
    </row>
    <row r="811">
      <c r="A811" s="405"/>
      <c r="B811" s="405"/>
      <c r="C811" s="405"/>
      <c r="D811" s="405"/>
      <c r="E811" s="405"/>
      <c r="F811" s="405"/>
      <c r="G811" s="405"/>
      <c r="H811" s="405"/>
      <c r="I811" s="405"/>
      <c r="J811" s="405"/>
      <c r="K811" s="405"/>
      <c r="L811" s="405"/>
      <c r="M811" s="405"/>
      <c r="N811" s="405"/>
      <c r="O811" s="405"/>
      <c r="P811" s="405"/>
      <c r="Q811" s="405"/>
      <c r="R811" s="405"/>
      <c r="S811" s="405"/>
      <c r="T811" s="405"/>
      <c r="U811" s="405"/>
      <c r="V811" s="405"/>
      <c r="W811" s="405"/>
      <c r="X811" s="405"/>
      <c r="Y811" s="405"/>
      <c r="Z811" s="405"/>
    </row>
    <row r="812">
      <c r="A812" s="405"/>
      <c r="B812" s="405"/>
      <c r="C812" s="405"/>
      <c r="D812" s="405"/>
      <c r="E812" s="405"/>
      <c r="F812" s="405"/>
      <c r="G812" s="405"/>
      <c r="H812" s="405"/>
      <c r="I812" s="405"/>
      <c r="J812" s="405"/>
      <c r="K812" s="405"/>
      <c r="L812" s="405"/>
      <c r="M812" s="405"/>
      <c r="N812" s="405"/>
      <c r="O812" s="405"/>
      <c r="P812" s="405"/>
      <c r="Q812" s="405"/>
      <c r="R812" s="405"/>
      <c r="S812" s="405"/>
      <c r="T812" s="405"/>
      <c r="U812" s="405"/>
      <c r="V812" s="405"/>
      <c r="W812" s="405"/>
      <c r="X812" s="405"/>
      <c r="Y812" s="405"/>
      <c r="Z812" s="405"/>
    </row>
    <row r="813">
      <c r="A813" s="405"/>
      <c r="B813" s="405"/>
      <c r="C813" s="405"/>
      <c r="D813" s="405"/>
      <c r="E813" s="405"/>
      <c r="F813" s="405"/>
      <c r="G813" s="405"/>
      <c r="H813" s="405"/>
      <c r="I813" s="405"/>
      <c r="J813" s="405"/>
      <c r="K813" s="405"/>
      <c r="L813" s="405"/>
      <c r="M813" s="405"/>
      <c r="N813" s="405"/>
      <c r="O813" s="405"/>
      <c r="P813" s="405"/>
      <c r="Q813" s="405"/>
      <c r="R813" s="405"/>
      <c r="S813" s="405"/>
      <c r="T813" s="405"/>
      <c r="U813" s="405"/>
      <c r="V813" s="405"/>
      <c r="W813" s="405"/>
      <c r="X813" s="405"/>
      <c r="Y813" s="405"/>
      <c r="Z813" s="405"/>
    </row>
    <row r="814">
      <c r="A814" s="405"/>
      <c r="B814" s="405"/>
      <c r="C814" s="405"/>
      <c r="D814" s="405"/>
      <c r="E814" s="405"/>
      <c r="F814" s="405"/>
      <c r="G814" s="405"/>
      <c r="H814" s="405"/>
      <c r="I814" s="405"/>
      <c r="J814" s="405"/>
      <c r="K814" s="405"/>
      <c r="L814" s="405"/>
      <c r="M814" s="405"/>
      <c r="N814" s="405"/>
      <c r="O814" s="405"/>
      <c r="P814" s="405"/>
      <c r="Q814" s="405"/>
      <c r="R814" s="405"/>
      <c r="S814" s="405"/>
      <c r="T814" s="405"/>
      <c r="U814" s="405"/>
      <c r="V814" s="405"/>
      <c r="W814" s="405"/>
      <c r="X814" s="405"/>
      <c r="Y814" s="405"/>
      <c r="Z814" s="405"/>
    </row>
    <row r="815">
      <c r="A815" s="405"/>
      <c r="B815" s="405"/>
      <c r="C815" s="405"/>
      <c r="D815" s="405"/>
      <c r="E815" s="405"/>
      <c r="F815" s="405"/>
      <c r="G815" s="405"/>
      <c r="H815" s="405"/>
      <c r="I815" s="405"/>
      <c r="J815" s="405"/>
      <c r="K815" s="405"/>
      <c r="L815" s="405"/>
      <c r="M815" s="405"/>
      <c r="N815" s="405"/>
      <c r="O815" s="405"/>
      <c r="P815" s="405"/>
      <c r="Q815" s="405"/>
      <c r="R815" s="405"/>
      <c r="S815" s="405"/>
      <c r="T815" s="405"/>
      <c r="U815" s="405"/>
      <c r="V815" s="405"/>
      <c r="W815" s="405"/>
      <c r="X815" s="405"/>
      <c r="Y815" s="405"/>
      <c r="Z815" s="405"/>
    </row>
    <row r="816">
      <c r="A816" s="405"/>
      <c r="B816" s="405"/>
      <c r="C816" s="405"/>
      <c r="D816" s="405"/>
      <c r="E816" s="405"/>
      <c r="F816" s="405"/>
      <c r="G816" s="405"/>
      <c r="H816" s="405"/>
      <c r="I816" s="405"/>
      <c r="J816" s="405"/>
      <c r="K816" s="405"/>
      <c r="L816" s="405"/>
      <c r="M816" s="405"/>
      <c r="N816" s="405"/>
      <c r="O816" s="405"/>
      <c r="P816" s="405"/>
      <c r="Q816" s="405"/>
      <c r="R816" s="405"/>
      <c r="S816" s="405"/>
      <c r="T816" s="405"/>
      <c r="U816" s="405"/>
      <c r="V816" s="405"/>
      <c r="W816" s="405"/>
      <c r="X816" s="405"/>
      <c r="Y816" s="405"/>
      <c r="Z816" s="405"/>
    </row>
    <row r="817">
      <c r="A817" s="405"/>
      <c r="B817" s="405"/>
      <c r="C817" s="405"/>
      <c r="D817" s="405"/>
      <c r="E817" s="405"/>
      <c r="F817" s="405"/>
      <c r="G817" s="405"/>
      <c r="H817" s="405"/>
      <c r="I817" s="405"/>
      <c r="J817" s="405"/>
      <c r="K817" s="405"/>
      <c r="L817" s="405"/>
      <c r="M817" s="405"/>
      <c r="N817" s="405"/>
      <c r="O817" s="405"/>
      <c r="P817" s="405"/>
      <c r="Q817" s="405"/>
      <c r="R817" s="405"/>
      <c r="S817" s="405"/>
      <c r="T817" s="405"/>
      <c r="U817" s="405"/>
      <c r="V817" s="405"/>
      <c r="W817" s="405"/>
      <c r="X817" s="405"/>
      <c r="Y817" s="405"/>
      <c r="Z817" s="405"/>
    </row>
    <row r="818">
      <c r="A818" s="405"/>
      <c r="B818" s="405"/>
      <c r="C818" s="405"/>
      <c r="D818" s="405"/>
      <c r="E818" s="405"/>
      <c r="F818" s="405"/>
      <c r="G818" s="405"/>
      <c r="H818" s="405"/>
      <c r="I818" s="405"/>
      <c r="J818" s="405"/>
      <c r="K818" s="405"/>
      <c r="L818" s="405"/>
      <c r="M818" s="405"/>
      <c r="N818" s="405"/>
      <c r="O818" s="405"/>
      <c r="P818" s="405"/>
      <c r="Q818" s="405"/>
      <c r="R818" s="405"/>
      <c r="S818" s="405"/>
      <c r="T818" s="405"/>
      <c r="U818" s="405"/>
      <c r="V818" s="405"/>
      <c r="W818" s="405"/>
      <c r="X818" s="405"/>
      <c r="Y818" s="405"/>
      <c r="Z818" s="405"/>
    </row>
    <row r="819">
      <c r="A819" s="405"/>
      <c r="B819" s="405"/>
      <c r="C819" s="405"/>
      <c r="D819" s="405"/>
      <c r="E819" s="405"/>
      <c r="F819" s="405"/>
      <c r="G819" s="405"/>
      <c r="H819" s="405"/>
      <c r="I819" s="405"/>
      <c r="J819" s="405"/>
      <c r="K819" s="405"/>
      <c r="L819" s="405"/>
      <c r="M819" s="405"/>
      <c r="N819" s="405"/>
      <c r="O819" s="405"/>
      <c r="P819" s="405"/>
      <c r="Q819" s="405"/>
      <c r="R819" s="405"/>
      <c r="S819" s="405"/>
      <c r="T819" s="405"/>
      <c r="U819" s="405"/>
      <c r="V819" s="405"/>
      <c r="W819" s="405"/>
      <c r="X819" s="405"/>
      <c r="Y819" s="405"/>
      <c r="Z819" s="405"/>
    </row>
    <row r="820">
      <c r="A820" s="405"/>
      <c r="B820" s="405"/>
      <c r="C820" s="405"/>
      <c r="D820" s="405"/>
      <c r="E820" s="405"/>
      <c r="F820" s="405"/>
      <c r="G820" s="405"/>
      <c r="H820" s="405"/>
      <c r="I820" s="405"/>
      <c r="J820" s="405"/>
      <c r="K820" s="405"/>
      <c r="L820" s="405"/>
      <c r="M820" s="405"/>
      <c r="N820" s="405"/>
      <c r="O820" s="405"/>
      <c r="P820" s="405"/>
      <c r="Q820" s="405"/>
      <c r="R820" s="405"/>
      <c r="S820" s="405"/>
      <c r="T820" s="405"/>
      <c r="U820" s="405"/>
      <c r="V820" s="405"/>
      <c r="W820" s="405"/>
      <c r="X820" s="405"/>
      <c r="Y820" s="405"/>
      <c r="Z820" s="405"/>
    </row>
    <row r="821">
      <c r="A821" s="405"/>
      <c r="B821" s="405"/>
      <c r="C821" s="405"/>
      <c r="D821" s="405"/>
      <c r="E821" s="405"/>
      <c r="F821" s="405"/>
      <c r="G821" s="405"/>
      <c r="H821" s="405"/>
      <c r="I821" s="405"/>
      <c r="J821" s="405"/>
      <c r="K821" s="405"/>
      <c r="L821" s="405"/>
      <c r="M821" s="405"/>
      <c r="N821" s="405"/>
      <c r="O821" s="405"/>
      <c r="P821" s="405"/>
      <c r="Q821" s="405"/>
      <c r="R821" s="405"/>
      <c r="S821" s="405"/>
      <c r="T821" s="405"/>
      <c r="U821" s="405"/>
      <c r="V821" s="405"/>
      <c r="W821" s="405"/>
      <c r="X821" s="405"/>
      <c r="Y821" s="405"/>
      <c r="Z821" s="405"/>
    </row>
    <row r="822">
      <c r="A822" s="405"/>
      <c r="B822" s="405"/>
      <c r="C822" s="405"/>
      <c r="D822" s="405"/>
      <c r="E822" s="405"/>
      <c r="F822" s="405"/>
      <c r="G822" s="405"/>
      <c r="H822" s="405"/>
      <c r="I822" s="405"/>
      <c r="J822" s="405"/>
      <c r="K822" s="405"/>
      <c r="L822" s="405"/>
      <c r="M822" s="405"/>
      <c r="N822" s="405"/>
      <c r="O822" s="405"/>
      <c r="P822" s="405"/>
      <c r="Q822" s="405"/>
      <c r="R822" s="405"/>
      <c r="S822" s="405"/>
      <c r="T822" s="405"/>
      <c r="U822" s="405"/>
      <c r="V822" s="405"/>
      <c r="W822" s="405"/>
      <c r="X822" s="405"/>
      <c r="Y822" s="405"/>
      <c r="Z822" s="405"/>
    </row>
    <row r="823">
      <c r="A823" s="405"/>
      <c r="B823" s="405"/>
      <c r="C823" s="405"/>
      <c r="D823" s="405"/>
      <c r="E823" s="405"/>
      <c r="F823" s="405"/>
      <c r="G823" s="405"/>
      <c r="H823" s="405"/>
      <c r="I823" s="405"/>
      <c r="J823" s="405"/>
      <c r="K823" s="405"/>
      <c r="L823" s="405"/>
      <c r="M823" s="405"/>
      <c r="N823" s="405"/>
      <c r="O823" s="405"/>
      <c r="P823" s="405"/>
      <c r="Q823" s="405"/>
      <c r="R823" s="405"/>
      <c r="S823" s="405"/>
      <c r="T823" s="405"/>
      <c r="U823" s="405"/>
      <c r="V823" s="405"/>
      <c r="W823" s="405"/>
      <c r="X823" s="405"/>
      <c r="Y823" s="405"/>
      <c r="Z823" s="405"/>
    </row>
    <row r="824">
      <c r="A824" s="405"/>
      <c r="B824" s="405"/>
      <c r="C824" s="405"/>
      <c r="D824" s="405"/>
      <c r="E824" s="405"/>
      <c r="F824" s="405"/>
      <c r="G824" s="405"/>
      <c r="H824" s="405"/>
      <c r="I824" s="405"/>
      <c r="J824" s="405"/>
      <c r="K824" s="405"/>
      <c r="L824" s="405"/>
      <c r="M824" s="405"/>
      <c r="N824" s="405"/>
      <c r="O824" s="405"/>
      <c r="P824" s="405"/>
      <c r="Q824" s="405"/>
      <c r="R824" s="405"/>
      <c r="S824" s="405"/>
      <c r="T824" s="405"/>
      <c r="U824" s="405"/>
      <c r="V824" s="405"/>
      <c r="W824" s="405"/>
      <c r="X824" s="405"/>
      <c r="Y824" s="405"/>
      <c r="Z824" s="405"/>
    </row>
    <row r="825">
      <c r="A825" s="405"/>
      <c r="B825" s="405"/>
      <c r="C825" s="405"/>
      <c r="D825" s="405"/>
      <c r="E825" s="405"/>
      <c r="F825" s="405"/>
      <c r="G825" s="405"/>
      <c r="H825" s="405"/>
      <c r="I825" s="405"/>
      <c r="J825" s="405"/>
      <c r="K825" s="405"/>
      <c r="L825" s="405"/>
      <c r="M825" s="405"/>
      <c r="N825" s="405"/>
      <c r="O825" s="405"/>
      <c r="P825" s="405"/>
      <c r="Q825" s="405"/>
      <c r="R825" s="405"/>
      <c r="S825" s="405"/>
      <c r="T825" s="405"/>
      <c r="U825" s="405"/>
      <c r="V825" s="405"/>
      <c r="W825" s="405"/>
      <c r="X825" s="405"/>
      <c r="Y825" s="405"/>
      <c r="Z825" s="405"/>
    </row>
    <row r="826">
      <c r="A826" s="405"/>
      <c r="B826" s="405"/>
      <c r="C826" s="405"/>
      <c r="D826" s="405"/>
      <c r="E826" s="405"/>
      <c r="F826" s="405"/>
      <c r="G826" s="405"/>
      <c r="H826" s="405"/>
      <c r="I826" s="405"/>
      <c r="J826" s="405"/>
      <c r="K826" s="405"/>
      <c r="L826" s="405"/>
      <c r="M826" s="405"/>
      <c r="N826" s="405"/>
      <c r="O826" s="405"/>
      <c r="P826" s="405"/>
      <c r="Q826" s="405"/>
      <c r="R826" s="405"/>
      <c r="S826" s="405"/>
      <c r="T826" s="405"/>
      <c r="U826" s="405"/>
      <c r="V826" s="405"/>
      <c r="W826" s="405"/>
      <c r="X826" s="405"/>
      <c r="Y826" s="405"/>
      <c r="Z826" s="405"/>
    </row>
    <row r="827">
      <c r="A827" s="405"/>
      <c r="B827" s="405"/>
      <c r="C827" s="405"/>
      <c r="D827" s="405"/>
      <c r="E827" s="405"/>
      <c r="F827" s="405"/>
      <c r="G827" s="405"/>
      <c r="H827" s="405"/>
      <c r="I827" s="405"/>
      <c r="J827" s="405"/>
      <c r="K827" s="405"/>
      <c r="L827" s="405"/>
      <c r="M827" s="405"/>
      <c r="N827" s="405"/>
      <c r="O827" s="405"/>
      <c r="P827" s="405"/>
      <c r="Q827" s="405"/>
      <c r="R827" s="405"/>
      <c r="S827" s="405"/>
      <c r="T827" s="405"/>
      <c r="U827" s="405"/>
      <c r="V827" s="405"/>
      <c r="W827" s="405"/>
      <c r="X827" s="405"/>
      <c r="Y827" s="405"/>
      <c r="Z827" s="405"/>
    </row>
    <row r="828">
      <c r="A828" s="405"/>
      <c r="B828" s="405"/>
      <c r="C828" s="405"/>
      <c r="D828" s="405"/>
      <c r="E828" s="405"/>
      <c r="F828" s="405"/>
      <c r="G828" s="405"/>
      <c r="H828" s="405"/>
      <c r="I828" s="405"/>
      <c r="J828" s="405"/>
      <c r="K828" s="405"/>
      <c r="L828" s="405"/>
      <c r="M828" s="405"/>
      <c r="N828" s="405"/>
      <c r="O828" s="405"/>
      <c r="P828" s="405"/>
      <c r="Q828" s="405"/>
      <c r="R828" s="405"/>
      <c r="S828" s="405"/>
      <c r="T828" s="405"/>
      <c r="U828" s="405"/>
      <c r="V828" s="405"/>
      <c r="W828" s="405"/>
      <c r="X828" s="405"/>
      <c r="Y828" s="405"/>
      <c r="Z828" s="405"/>
    </row>
    <row r="829">
      <c r="A829" s="405"/>
      <c r="B829" s="405"/>
      <c r="C829" s="405"/>
      <c r="D829" s="405"/>
      <c r="E829" s="405"/>
      <c r="F829" s="405"/>
      <c r="G829" s="405"/>
      <c r="H829" s="405"/>
      <c r="I829" s="405"/>
      <c r="J829" s="405"/>
      <c r="K829" s="405"/>
      <c r="L829" s="405"/>
      <c r="M829" s="405"/>
      <c r="N829" s="405"/>
      <c r="O829" s="405"/>
      <c r="P829" s="405"/>
      <c r="Q829" s="405"/>
      <c r="R829" s="405"/>
      <c r="S829" s="405"/>
      <c r="T829" s="405"/>
      <c r="U829" s="405"/>
      <c r="V829" s="405"/>
      <c r="W829" s="405"/>
      <c r="X829" s="405"/>
      <c r="Y829" s="405"/>
      <c r="Z829" s="405"/>
    </row>
    <row r="830">
      <c r="A830" s="405"/>
      <c r="B830" s="405"/>
      <c r="C830" s="405"/>
      <c r="D830" s="405"/>
      <c r="E830" s="405"/>
      <c r="F830" s="405"/>
      <c r="G830" s="405"/>
      <c r="H830" s="405"/>
      <c r="I830" s="405"/>
      <c r="J830" s="405"/>
      <c r="K830" s="405"/>
      <c r="L830" s="405"/>
      <c r="M830" s="405"/>
      <c r="N830" s="405"/>
      <c r="O830" s="405"/>
      <c r="P830" s="405"/>
      <c r="Q830" s="405"/>
      <c r="R830" s="405"/>
      <c r="S830" s="405"/>
      <c r="T830" s="405"/>
      <c r="U830" s="405"/>
      <c r="V830" s="405"/>
      <c r="W830" s="405"/>
      <c r="X830" s="405"/>
      <c r="Y830" s="405"/>
      <c r="Z830" s="405"/>
    </row>
    <row r="831">
      <c r="A831" s="405"/>
      <c r="B831" s="405"/>
      <c r="C831" s="405"/>
      <c r="D831" s="405"/>
      <c r="E831" s="405"/>
      <c r="F831" s="405"/>
      <c r="G831" s="405"/>
      <c r="H831" s="405"/>
      <c r="I831" s="405"/>
      <c r="J831" s="405"/>
      <c r="K831" s="405"/>
      <c r="L831" s="405"/>
      <c r="M831" s="405"/>
      <c r="N831" s="405"/>
      <c r="O831" s="405"/>
      <c r="P831" s="405"/>
      <c r="Q831" s="405"/>
      <c r="R831" s="405"/>
      <c r="S831" s="405"/>
      <c r="T831" s="405"/>
      <c r="U831" s="405"/>
      <c r="V831" s="405"/>
      <c r="W831" s="405"/>
      <c r="X831" s="405"/>
      <c r="Y831" s="405"/>
      <c r="Z831" s="405"/>
    </row>
    <row r="832">
      <c r="A832" s="405"/>
      <c r="B832" s="405"/>
      <c r="C832" s="405"/>
      <c r="D832" s="405"/>
      <c r="E832" s="405"/>
      <c r="F832" s="405"/>
      <c r="G832" s="405"/>
      <c r="H832" s="405"/>
      <c r="I832" s="405"/>
      <c r="J832" s="405"/>
      <c r="K832" s="405"/>
      <c r="L832" s="405"/>
      <c r="M832" s="405"/>
      <c r="N832" s="405"/>
      <c r="O832" s="405"/>
      <c r="P832" s="405"/>
      <c r="Q832" s="405"/>
      <c r="R832" s="405"/>
      <c r="S832" s="405"/>
      <c r="T832" s="405"/>
      <c r="U832" s="405"/>
      <c r="V832" s="405"/>
      <c r="W832" s="405"/>
      <c r="X832" s="405"/>
      <c r="Y832" s="405"/>
      <c r="Z832" s="405"/>
    </row>
    <row r="833">
      <c r="A833" s="405"/>
      <c r="B833" s="405"/>
      <c r="C833" s="405"/>
      <c r="D833" s="405"/>
      <c r="E833" s="405"/>
      <c r="F833" s="405"/>
      <c r="G833" s="405"/>
      <c r="H833" s="405"/>
      <c r="I833" s="405"/>
      <c r="J833" s="405"/>
      <c r="K833" s="405"/>
      <c r="L833" s="405"/>
      <c r="M833" s="405"/>
      <c r="N833" s="405"/>
      <c r="O833" s="405"/>
      <c r="P833" s="405"/>
      <c r="Q833" s="405"/>
      <c r="R833" s="405"/>
      <c r="S833" s="405"/>
      <c r="T833" s="405"/>
      <c r="U833" s="405"/>
      <c r="V833" s="405"/>
      <c r="W833" s="405"/>
      <c r="X833" s="405"/>
      <c r="Y833" s="405"/>
      <c r="Z833" s="405"/>
    </row>
    <row r="834">
      <c r="A834" s="405"/>
      <c r="B834" s="405"/>
      <c r="C834" s="405"/>
      <c r="D834" s="405"/>
      <c r="E834" s="405"/>
      <c r="F834" s="405"/>
      <c r="G834" s="405"/>
      <c r="H834" s="405"/>
      <c r="I834" s="405"/>
      <c r="J834" s="405"/>
      <c r="K834" s="405"/>
      <c r="L834" s="405"/>
      <c r="M834" s="405"/>
      <c r="N834" s="405"/>
      <c r="O834" s="405"/>
      <c r="P834" s="405"/>
      <c r="Q834" s="405"/>
      <c r="R834" s="405"/>
      <c r="S834" s="405"/>
      <c r="T834" s="405"/>
      <c r="U834" s="405"/>
      <c r="V834" s="405"/>
      <c r="W834" s="405"/>
      <c r="X834" s="405"/>
      <c r="Y834" s="405"/>
      <c r="Z834" s="405"/>
    </row>
    <row r="835">
      <c r="A835" s="405"/>
      <c r="B835" s="405"/>
      <c r="C835" s="405"/>
      <c r="D835" s="405"/>
      <c r="E835" s="405"/>
      <c r="F835" s="405"/>
      <c r="G835" s="405"/>
      <c r="H835" s="405"/>
      <c r="I835" s="405"/>
      <c r="J835" s="405"/>
      <c r="K835" s="405"/>
      <c r="L835" s="405"/>
      <c r="M835" s="405"/>
      <c r="N835" s="405"/>
      <c r="O835" s="405"/>
      <c r="P835" s="405"/>
      <c r="Q835" s="405"/>
      <c r="R835" s="405"/>
      <c r="S835" s="405"/>
      <c r="T835" s="405"/>
      <c r="U835" s="405"/>
      <c r="V835" s="405"/>
      <c r="W835" s="405"/>
      <c r="X835" s="405"/>
      <c r="Y835" s="405"/>
      <c r="Z835" s="405"/>
    </row>
    <row r="836">
      <c r="A836" s="405"/>
      <c r="B836" s="405"/>
      <c r="C836" s="405"/>
      <c r="D836" s="405"/>
      <c r="E836" s="405"/>
      <c r="F836" s="405"/>
      <c r="G836" s="405"/>
      <c r="H836" s="405"/>
      <c r="I836" s="405"/>
      <c r="J836" s="405"/>
      <c r="K836" s="405"/>
      <c r="L836" s="405"/>
      <c r="M836" s="405"/>
      <c r="N836" s="405"/>
      <c r="O836" s="405"/>
      <c r="P836" s="405"/>
      <c r="Q836" s="405"/>
      <c r="R836" s="405"/>
      <c r="S836" s="405"/>
      <c r="T836" s="405"/>
      <c r="U836" s="405"/>
      <c r="V836" s="405"/>
      <c r="W836" s="405"/>
      <c r="X836" s="405"/>
      <c r="Y836" s="405"/>
      <c r="Z836" s="405"/>
    </row>
    <row r="837">
      <c r="A837" s="405"/>
      <c r="B837" s="405"/>
      <c r="C837" s="405"/>
      <c r="D837" s="405"/>
      <c r="E837" s="405"/>
      <c r="F837" s="405"/>
      <c r="G837" s="405"/>
      <c r="H837" s="405"/>
      <c r="I837" s="405"/>
      <c r="J837" s="405"/>
      <c r="K837" s="405"/>
      <c r="L837" s="405"/>
      <c r="M837" s="405"/>
      <c r="N837" s="405"/>
      <c r="O837" s="405"/>
      <c r="P837" s="405"/>
      <c r="Q837" s="405"/>
      <c r="R837" s="405"/>
      <c r="S837" s="405"/>
      <c r="T837" s="405"/>
      <c r="U837" s="405"/>
      <c r="V837" s="405"/>
      <c r="W837" s="405"/>
      <c r="X837" s="405"/>
      <c r="Y837" s="405"/>
      <c r="Z837" s="405"/>
    </row>
    <row r="838">
      <c r="A838" s="405"/>
      <c r="B838" s="405"/>
      <c r="C838" s="405"/>
      <c r="D838" s="405"/>
      <c r="E838" s="405"/>
      <c r="F838" s="405"/>
      <c r="G838" s="405"/>
      <c r="H838" s="405"/>
      <c r="I838" s="405"/>
      <c r="J838" s="405"/>
      <c r="K838" s="405"/>
      <c r="L838" s="405"/>
      <c r="M838" s="405"/>
      <c r="N838" s="405"/>
      <c r="O838" s="405"/>
      <c r="P838" s="405"/>
      <c r="Q838" s="405"/>
      <c r="R838" s="405"/>
      <c r="S838" s="405"/>
      <c r="T838" s="405"/>
      <c r="U838" s="405"/>
      <c r="V838" s="405"/>
      <c r="W838" s="405"/>
      <c r="X838" s="405"/>
      <c r="Y838" s="405"/>
      <c r="Z838" s="405"/>
    </row>
    <row r="839">
      <c r="A839" s="405"/>
      <c r="B839" s="405"/>
      <c r="C839" s="405"/>
      <c r="D839" s="405"/>
      <c r="E839" s="405"/>
      <c r="F839" s="405"/>
      <c r="G839" s="405"/>
      <c r="H839" s="405"/>
      <c r="I839" s="405"/>
      <c r="J839" s="405"/>
      <c r="K839" s="405"/>
      <c r="L839" s="405"/>
      <c r="M839" s="405"/>
      <c r="N839" s="405"/>
      <c r="O839" s="405"/>
      <c r="P839" s="405"/>
      <c r="Q839" s="405"/>
      <c r="R839" s="405"/>
      <c r="S839" s="405"/>
      <c r="T839" s="405"/>
      <c r="U839" s="405"/>
      <c r="V839" s="405"/>
      <c r="W839" s="405"/>
      <c r="X839" s="405"/>
      <c r="Y839" s="405"/>
      <c r="Z839" s="405"/>
    </row>
    <row r="840">
      <c r="A840" s="405"/>
      <c r="B840" s="405"/>
      <c r="C840" s="405"/>
      <c r="D840" s="405"/>
      <c r="E840" s="405"/>
      <c r="F840" s="405"/>
      <c r="G840" s="405"/>
      <c r="H840" s="405"/>
      <c r="I840" s="405"/>
      <c r="J840" s="405"/>
      <c r="K840" s="405"/>
      <c r="L840" s="405"/>
      <c r="M840" s="405"/>
      <c r="N840" s="405"/>
      <c r="O840" s="405"/>
      <c r="P840" s="405"/>
      <c r="Q840" s="405"/>
      <c r="R840" s="405"/>
      <c r="S840" s="405"/>
      <c r="T840" s="405"/>
      <c r="U840" s="405"/>
      <c r="V840" s="405"/>
      <c r="W840" s="405"/>
      <c r="X840" s="405"/>
      <c r="Y840" s="405"/>
      <c r="Z840" s="405"/>
    </row>
    <row r="841">
      <c r="A841" s="405"/>
      <c r="B841" s="405"/>
      <c r="C841" s="405"/>
      <c r="D841" s="405"/>
      <c r="E841" s="405"/>
      <c r="F841" s="405"/>
      <c r="G841" s="405"/>
      <c r="H841" s="405"/>
      <c r="I841" s="405"/>
      <c r="J841" s="405"/>
      <c r="K841" s="405"/>
      <c r="L841" s="405"/>
      <c r="M841" s="405"/>
      <c r="N841" s="405"/>
      <c r="O841" s="405"/>
      <c r="P841" s="405"/>
      <c r="Q841" s="405"/>
      <c r="R841" s="405"/>
      <c r="S841" s="405"/>
      <c r="T841" s="405"/>
      <c r="U841" s="405"/>
      <c r="V841" s="405"/>
      <c r="W841" s="405"/>
      <c r="X841" s="405"/>
      <c r="Y841" s="405"/>
      <c r="Z841" s="405"/>
    </row>
    <row r="842">
      <c r="A842" s="405"/>
      <c r="B842" s="405"/>
      <c r="C842" s="405"/>
      <c r="D842" s="405"/>
      <c r="E842" s="405"/>
      <c r="F842" s="405"/>
      <c r="G842" s="405"/>
      <c r="H842" s="405"/>
      <c r="I842" s="405"/>
      <c r="J842" s="405"/>
      <c r="K842" s="405"/>
      <c r="L842" s="405"/>
      <c r="M842" s="405"/>
      <c r="N842" s="405"/>
      <c r="O842" s="405"/>
      <c r="P842" s="405"/>
      <c r="Q842" s="405"/>
      <c r="R842" s="405"/>
      <c r="S842" s="405"/>
      <c r="T842" s="405"/>
      <c r="U842" s="405"/>
      <c r="V842" s="405"/>
      <c r="W842" s="405"/>
      <c r="X842" s="405"/>
      <c r="Y842" s="405"/>
      <c r="Z842" s="405"/>
    </row>
    <row r="843">
      <c r="A843" s="405"/>
      <c r="B843" s="405"/>
      <c r="C843" s="405"/>
      <c r="D843" s="405"/>
      <c r="E843" s="405"/>
      <c r="F843" s="405"/>
      <c r="G843" s="405"/>
      <c r="H843" s="405"/>
      <c r="I843" s="405"/>
      <c r="J843" s="405"/>
      <c r="K843" s="405"/>
      <c r="L843" s="405"/>
      <c r="M843" s="405"/>
      <c r="N843" s="405"/>
      <c r="O843" s="405"/>
      <c r="P843" s="405"/>
      <c r="Q843" s="405"/>
      <c r="R843" s="405"/>
      <c r="S843" s="405"/>
      <c r="T843" s="405"/>
      <c r="U843" s="405"/>
      <c r="V843" s="405"/>
      <c r="W843" s="405"/>
      <c r="X843" s="405"/>
      <c r="Y843" s="405"/>
      <c r="Z843" s="405"/>
    </row>
    <row r="844">
      <c r="A844" s="405"/>
      <c r="B844" s="405"/>
      <c r="C844" s="405"/>
      <c r="D844" s="405"/>
      <c r="E844" s="405"/>
      <c r="F844" s="405"/>
      <c r="G844" s="405"/>
      <c r="H844" s="405"/>
      <c r="I844" s="405"/>
      <c r="J844" s="405"/>
      <c r="K844" s="405"/>
      <c r="L844" s="405"/>
      <c r="M844" s="405"/>
      <c r="N844" s="405"/>
      <c r="O844" s="405"/>
      <c r="P844" s="405"/>
      <c r="Q844" s="405"/>
      <c r="R844" s="405"/>
      <c r="S844" s="405"/>
      <c r="T844" s="405"/>
      <c r="U844" s="405"/>
      <c r="V844" s="405"/>
      <c r="W844" s="405"/>
      <c r="X844" s="405"/>
      <c r="Y844" s="405"/>
      <c r="Z844" s="405"/>
    </row>
    <row r="845">
      <c r="A845" s="405"/>
      <c r="B845" s="405"/>
      <c r="C845" s="405"/>
      <c r="D845" s="405"/>
      <c r="E845" s="405"/>
      <c r="F845" s="405"/>
      <c r="G845" s="405"/>
      <c r="H845" s="405"/>
      <c r="I845" s="405"/>
      <c r="J845" s="405"/>
      <c r="K845" s="405"/>
      <c r="L845" s="405"/>
      <c r="M845" s="405"/>
      <c r="N845" s="405"/>
      <c r="O845" s="405"/>
      <c r="P845" s="405"/>
      <c r="Q845" s="405"/>
      <c r="R845" s="405"/>
      <c r="S845" s="405"/>
      <c r="T845" s="405"/>
      <c r="U845" s="405"/>
      <c r="V845" s="405"/>
      <c r="W845" s="405"/>
      <c r="X845" s="405"/>
      <c r="Y845" s="405"/>
      <c r="Z845" s="405"/>
    </row>
    <row r="846">
      <c r="A846" s="405"/>
      <c r="B846" s="405"/>
      <c r="C846" s="405"/>
      <c r="D846" s="405"/>
      <c r="E846" s="405"/>
      <c r="F846" s="405"/>
      <c r="G846" s="405"/>
      <c r="H846" s="405"/>
      <c r="I846" s="405"/>
      <c r="J846" s="405"/>
      <c r="K846" s="405"/>
      <c r="L846" s="405"/>
      <c r="M846" s="405"/>
      <c r="N846" s="405"/>
      <c r="O846" s="405"/>
      <c r="P846" s="405"/>
      <c r="Q846" s="405"/>
      <c r="R846" s="405"/>
      <c r="S846" s="405"/>
      <c r="T846" s="405"/>
      <c r="U846" s="405"/>
      <c r="V846" s="405"/>
      <c r="W846" s="405"/>
      <c r="X846" s="405"/>
      <c r="Y846" s="405"/>
      <c r="Z846" s="405"/>
    </row>
    <row r="847">
      <c r="A847" s="405"/>
      <c r="B847" s="405"/>
      <c r="C847" s="405"/>
      <c r="D847" s="405"/>
      <c r="E847" s="405"/>
      <c r="F847" s="405"/>
      <c r="G847" s="405"/>
      <c r="H847" s="405"/>
      <c r="I847" s="405"/>
      <c r="J847" s="405"/>
      <c r="K847" s="405"/>
      <c r="L847" s="405"/>
      <c r="M847" s="405"/>
      <c r="N847" s="405"/>
      <c r="O847" s="405"/>
      <c r="P847" s="405"/>
      <c r="Q847" s="405"/>
      <c r="R847" s="405"/>
      <c r="S847" s="405"/>
      <c r="T847" s="405"/>
      <c r="U847" s="405"/>
      <c r="V847" s="405"/>
      <c r="W847" s="405"/>
      <c r="X847" s="405"/>
      <c r="Y847" s="405"/>
      <c r="Z847" s="405"/>
    </row>
    <row r="848">
      <c r="A848" s="405"/>
      <c r="B848" s="405"/>
      <c r="C848" s="405"/>
      <c r="D848" s="405"/>
      <c r="E848" s="405"/>
      <c r="F848" s="405"/>
      <c r="G848" s="405"/>
      <c r="H848" s="405"/>
      <c r="I848" s="405"/>
      <c r="J848" s="405"/>
      <c r="K848" s="405"/>
      <c r="L848" s="405"/>
      <c r="M848" s="405"/>
      <c r="N848" s="405"/>
      <c r="O848" s="405"/>
      <c r="P848" s="405"/>
      <c r="Q848" s="405"/>
      <c r="R848" s="405"/>
      <c r="S848" s="405"/>
      <c r="T848" s="405"/>
      <c r="U848" s="405"/>
      <c r="V848" s="405"/>
      <c r="W848" s="405"/>
      <c r="X848" s="405"/>
      <c r="Y848" s="405"/>
      <c r="Z848" s="405"/>
    </row>
    <row r="849">
      <c r="A849" s="405"/>
      <c r="B849" s="405"/>
      <c r="C849" s="405"/>
      <c r="D849" s="405"/>
      <c r="E849" s="405"/>
      <c r="F849" s="405"/>
      <c r="G849" s="405"/>
      <c r="H849" s="405"/>
      <c r="I849" s="405"/>
      <c r="J849" s="405"/>
      <c r="K849" s="405"/>
      <c r="L849" s="405"/>
      <c r="M849" s="405"/>
      <c r="N849" s="405"/>
      <c r="O849" s="405"/>
      <c r="P849" s="405"/>
      <c r="Q849" s="405"/>
      <c r="R849" s="405"/>
      <c r="S849" s="405"/>
      <c r="T849" s="405"/>
      <c r="U849" s="405"/>
      <c r="V849" s="405"/>
      <c r="W849" s="405"/>
      <c r="X849" s="405"/>
      <c r="Y849" s="405"/>
      <c r="Z849" s="405"/>
    </row>
    <row r="850">
      <c r="A850" s="405"/>
      <c r="B850" s="405"/>
      <c r="C850" s="405"/>
      <c r="D850" s="405"/>
      <c r="E850" s="405"/>
      <c r="F850" s="405"/>
      <c r="G850" s="405"/>
      <c r="H850" s="405"/>
      <c r="I850" s="405"/>
      <c r="J850" s="405"/>
      <c r="K850" s="405"/>
      <c r="L850" s="405"/>
      <c r="M850" s="405"/>
      <c r="N850" s="405"/>
      <c r="O850" s="405"/>
      <c r="P850" s="405"/>
      <c r="Q850" s="405"/>
      <c r="R850" s="405"/>
      <c r="S850" s="405"/>
      <c r="T850" s="405"/>
      <c r="U850" s="405"/>
      <c r="V850" s="405"/>
      <c r="W850" s="405"/>
      <c r="X850" s="405"/>
      <c r="Y850" s="405"/>
      <c r="Z850" s="405"/>
    </row>
    <row r="851">
      <c r="A851" s="405"/>
      <c r="B851" s="405"/>
      <c r="C851" s="405"/>
      <c r="D851" s="405"/>
      <c r="E851" s="405"/>
      <c r="F851" s="405"/>
      <c r="G851" s="405"/>
      <c r="H851" s="405"/>
      <c r="I851" s="405"/>
      <c r="J851" s="405"/>
      <c r="K851" s="405"/>
      <c r="L851" s="405"/>
      <c r="M851" s="405"/>
      <c r="N851" s="405"/>
      <c r="O851" s="405"/>
      <c r="P851" s="405"/>
      <c r="Q851" s="405"/>
      <c r="R851" s="405"/>
      <c r="S851" s="405"/>
      <c r="T851" s="405"/>
      <c r="U851" s="405"/>
      <c r="V851" s="405"/>
      <c r="W851" s="405"/>
      <c r="X851" s="405"/>
      <c r="Y851" s="405"/>
      <c r="Z851" s="405"/>
    </row>
    <row r="852">
      <c r="A852" s="405"/>
      <c r="B852" s="405"/>
      <c r="C852" s="405"/>
      <c r="D852" s="405"/>
      <c r="E852" s="405"/>
      <c r="F852" s="405"/>
      <c r="G852" s="405"/>
      <c r="H852" s="405"/>
      <c r="I852" s="405"/>
      <c r="J852" s="405"/>
      <c r="K852" s="405"/>
      <c r="L852" s="405"/>
      <c r="M852" s="405"/>
      <c r="N852" s="405"/>
      <c r="O852" s="405"/>
      <c r="P852" s="405"/>
      <c r="Q852" s="405"/>
      <c r="R852" s="405"/>
      <c r="S852" s="405"/>
      <c r="T852" s="405"/>
      <c r="U852" s="405"/>
      <c r="V852" s="405"/>
      <c r="W852" s="405"/>
      <c r="X852" s="405"/>
      <c r="Y852" s="405"/>
      <c r="Z852" s="405"/>
    </row>
    <row r="853">
      <c r="A853" s="405"/>
      <c r="B853" s="405"/>
      <c r="C853" s="405"/>
      <c r="D853" s="405"/>
      <c r="E853" s="405"/>
      <c r="F853" s="405"/>
      <c r="G853" s="405"/>
      <c r="H853" s="405"/>
      <c r="I853" s="405"/>
      <c r="J853" s="405"/>
      <c r="K853" s="405"/>
      <c r="L853" s="405"/>
      <c r="M853" s="405"/>
      <c r="N853" s="405"/>
      <c r="O853" s="405"/>
      <c r="P853" s="405"/>
      <c r="Q853" s="405"/>
      <c r="R853" s="405"/>
      <c r="S853" s="405"/>
      <c r="T853" s="405"/>
      <c r="U853" s="405"/>
      <c r="V853" s="405"/>
      <c r="W853" s="405"/>
      <c r="X853" s="405"/>
      <c r="Y853" s="405"/>
      <c r="Z853" s="405"/>
    </row>
    <row r="854">
      <c r="A854" s="405"/>
      <c r="B854" s="405"/>
      <c r="C854" s="405"/>
      <c r="D854" s="405"/>
      <c r="E854" s="405"/>
      <c r="F854" s="405"/>
      <c r="G854" s="405"/>
      <c r="H854" s="405"/>
      <c r="I854" s="405"/>
      <c r="J854" s="405"/>
      <c r="K854" s="405"/>
      <c r="L854" s="405"/>
      <c r="M854" s="405"/>
      <c r="N854" s="405"/>
      <c r="O854" s="405"/>
      <c r="P854" s="405"/>
      <c r="Q854" s="405"/>
      <c r="R854" s="405"/>
      <c r="S854" s="405"/>
      <c r="T854" s="405"/>
      <c r="U854" s="405"/>
      <c r="V854" s="405"/>
      <c r="W854" s="405"/>
      <c r="X854" s="405"/>
      <c r="Y854" s="405"/>
      <c r="Z854" s="405"/>
    </row>
    <row r="855">
      <c r="A855" s="405"/>
      <c r="B855" s="405"/>
      <c r="C855" s="405"/>
      <c r="D855" s="405"/>
      <c r="E855" s="405"/>
      <c r="F855" s="405"/>
      <c r="G855" s="405"/>
      <c r="H855" s="405"/>
      <c r="I855" s="405"/>
      <c r="J855" s="405"/>
      <c r="K855" s="405"/>
      <c r="L855" s="405"/>
      <c r="M855" s="405"/>
      <c r="N855" s="405"/>
      <c r="O855" s="405"/>
      <c r="P855" s="405"/>
      <c r="Q855" s="405"/>
      <c r="R855" s="405"/>
      <c r="S855" s="405"/>
      <c r="T855" s="405"/>
      <c r="U855" s="405"/>
      <c r="V855" s="405"/>
      <c r="W855" s="405"/>
      <c r="X855" s="405"/>
      <c r="Y855" s="405"/>
      <c r="Z855" s="405"/>
    </row>
    <row r="856">
      <c r="A856" s="405"/>
      <c r="B856" s="405"/>
      <c r="C856" s="405"/>
      <c r="D856" s="405"/>
      <c r="E856" s="405"/>
      <c r="F856" s="405"/>
      <c r="G856" s="405"/>
      <c r="H856" s="405"/>
      <c r="I856" s="405"/>
      <c r="J856" s="405"/>
      <c r="K856" s="405"/>
      <c r="L856" s="405"/>
      <c r="M856" s="405"/>
      <c r="N856" s="405"/>
      <c r="O856" s="405"/>
      <c r="P856" s="405"/>
      <c r="Q856" s="405"/>
      <c r="R856" s="405"/>
      <c r="S856" s="405"/>
      <c r="T856" s="405"/>
      <c r="U856" s="405"/>
      <c r="V856" s="405"/>
      <c r="W856" s="405"/>
      <c r="X856" s="405"/>
      <c r="Y856" s="405"/>
      <c r="Z856" s="405"/>
    </row>
    <row r="857">
      <c r="A857" s="405"/>
      <c r="B857" s="405"/>
      <c r="C857" s="405"/>
      <c r="D857" s="405"/>
      <c r="E857" s="405"/>
      <c r="F857" s="405"/>
      <c r="G857" s="405"/>
      <c r="H857" s="405"/>
      <c r="I857" s="405"/>
      <c r="J857" s="405"/>
      <c r="K857" s="405"/>
      <c r="L857" s="405"/>
      <c r="M857" s="405"/>
      <c r="N857" s="405"/>
      <c r="O857" s="405"/>
      <c r="P857" s="405"/>
      <c r="Q857" s="405"/>
      <c r="R857" s="405"/>
      <c r="S857" s="405"/>
      <c r="T857" s="405"/>
      <c r="U857" s="405"/>
      <c r="V857" s="405"/>
      <c r="W857" s="405"/>
      <c r="X857" s="405"/>
      <c r="Y857" s="405"/>
      <c r="Z857" s="405"/>
    </row>
    <row r="858">
      <c r="A858" s="405"/>
      <c r="B858" s="405"/>
      <c r="C858" s="405"/>
      <c r="D858" s="405"/>
      <c r="E858" s="405"/>
      <c r="F858" s="405"/>
      <c r="G858" s="405"/>
      <c r="H858" s="405"/>
      <c r="I858" s="405"/>
      <c r="J858" s="405"/>
      <c r="K858" s="405"/>
      <c r="L858" s="405"/>
      <c r="M858" s="405"/>
      <c r="N858" s="405"/>
      <c r="O858" s="405"/>
      <c r="P858" s="405"/>
      <c r="Q858" s="405"/>
      <c r="R858" s="405"/>
      <c r="S858" s="405"/>
      <c r="T858" s="405"/>
      <c r="U858" s="405"/>
      <c r="V858" s="405"/>
      <c r="W858" s="405"/>
      <c r="X858" s="405"/>
      <c r="Y858" s="405"/>
      <c r="Z858" s="405"/>
    </row>
    <row r="859">
      <c r="A859" s="405"/>
      <c r="B859" s="405"/>
      <c r="C859" s="405"/>
      <c r="D859" s="405"/>
      <c r="E859" s="405"/>
      <c r="F859" s="405"/>
      <c r="G859" s="405"/>
      <c r="H859" s="405"/>
      <c r="I859" s="405"/>
      <c r="J859" s="405"/>
      <c r="K859" s="405"/>
      <c r="L859" s="405"/>
      <c r="M859" s="405"/>
      <c r="N859" s="405"/>
      <c r="O859" s="405"/>
      <c r="P859" s="405"/>
      <c r="Q859" s="405"/>
      <c r="R859" s="405"/>
      <c r="S859" s="405"/>
      <c r="T859" s="405"/>
      <c r="U859" s="405"/>
      <c r="V859" s="405"/>
      <c r="W859" s="405"/>
      <c r="X859" s="405"/>
      <c r="Y859" s="405"/>
      <c r="Z859" s="405"/>
    </row>
    <row r="860">
      <c r="A860" s="405"/>
      <c r="B860" s="405"/>
      <c r="C860" s="405"/>
      <c r="D860" s="405"/>
      <c r="E860" s="405"/>
      <c r="F860" s="405"/>
      <c r="G860" s="405"/>
      <c r="H860" s="405"/>
      <c r="I860" s="405"/>
      <c r="J860" s="405"/>
      <c r="K860" s="405"/>
      <c r="L860" s="405"/>
      <c r="M860" s="405"/>
      <c r="N860" s="405"/>
      <c r="O860" s="405"/>
      <c r="P860" s="405"/>
      <c r="Q860" s="405"/>
      <c r="R860" s="405"/>
      <c r="S860" s="405"/>
      <c r="T860" s="405"/>
      <c r="U860" s="405"/>
      <c r="V860" s="405"/>
      <c r="W860" s="405"/>
      <c r="X860" s="405"/>
      <c r="Y860" s="405"/>
      <c r="Z860" s="405"/>
    </row>
    <row r="861">
      <c r="A861" s="405"/>
      <c r="B861" s="405"/>
      <c r="C861" s="405"/>
      <c r="D861" s="405"/>
      <c r="E861" s="405"/>
      <c r="F861" s="405"/>
      <c r="G861" s="405"/>
      <c r="H861" s="405"/>
      <c r="I861" s="405"/>
      <c r="J861" s="405"/>
      <c r="K861" s="405"/>
      <c r="L861" s="405"/>
      <c r="M861" s="405"/>
      <c r="N861" s="405"/>
      <c r="O861" s="405"/>
      <c r="P861" s="405"/>
      <c r="Q861" s="405"/>
      <c r="R861" s="405"/>
      <c r="S861" s="405"/>
      <c r="T861" s="405"/>
      <c r="U861" s="405"/>
      <c r="V861" s="405"/>
      <c r="W861" s="405"/>
      <c r="X861" s="405"/>
      <c r="Y861" s="405"/>
      <c r="Z861" s="405"/>
    </row>
    <row r="862">
      <c r="A862" s="405"/>
      <c r="B862" s="405"/>
      <c r="C862" s="405"/>
      <c r="D862" s="405"/>
      <c r="E862" s="405"/>
      <c r="F862" s="405"/>
      <c r="G862" s="405"/>
      <c r="H862" s="405"/>
      <c r="I862" s="405"/>
      <c r="J862" s="405"/>
      <c r="K862" s="405"/>
      <c r="L862" s="405"/>
      <c r="M862" s="405"/>
      <c r="N862" s="405"/>
      <c r="O862" s="405"/>
      <c r="P862" s="405"/>
      <c r="Q862" s="405"/>
      <c r="R862" s="405"/>
      <c r="S862" s="405"/>
      <c r="T862" s="405"/>
      <c r="U862" s="405"/>
      <c r="V862" s="405"/>
      <c r="W862" s="405"/>
      <c r="X862" s="405"/>
      <c r="Y862" s="405"/>
      <c r="Z862" s="405"/>
    </row>
    <row r="863">
      <c r="A863" s="405"/>
      <c r="B863" s="405"/>
      <c r="C863" s="405"/>
      <c r="D863" s="405"/>
      <c r="E863" s="405"/>
      <c r="F863" s="405"/>
      <c r="G863" s="405"/>
      <c r="H863" s="405"/>
      <c r="I863" s="405"/>
      <c r="J863" s="405"/>
      <c r="K863" s="405"/>
      <c r="L863" s="405"/>
      <c r="M863" s="405"/>
      <c r="N863" s="405"/>
      <c r="O863" s="405"/>
      <c r="P863" s="405"/>
      <c r="Q863" s="405"/>
      <c r="R863" s="405"/>
      <c r="S863" s="405"/>
      <c r="T863" s="405"/>
      <c r="U863" s="405"/>
      <c r="V863" s="405"/>
      <c r="W863" s="405"/>
      <c r="X863" s="405"/>
      <c r="Y863" s="405"/>
      <c r="Z863" s="405"/>
    </row>
    <row r="864">
      <c r="A864" s="405"/>
      <c r="B864" s="405"/>
      <c r="C864" s="405"/>
      <c r="D864" s="405"/>
      <c r="E864" s="405"/>
      <c r="F864" s="405"/>
      <c r="G864" s="405"/>
      <c r="H864" s="405"/>
      <c r="I864" s="405"/>
      <c r="J864" s="405"/>
      <c r="K864" s="405"/>
      <c r="L864" s="405"/>
      <c r="M864" s="405"/>
      <c r="N864" s="405"/>
      <c r="O864" s="405"/>
      <c r="P864" s="405"/>
      <c r="Q864" s="405"/>
      <c r="R864" s="405"/>
      <c r="S864" s="405"/>
      <c r="T864" s="405"/>
      <c r="U864" s="405"/>
      <c r="V864" s="405"/>
      <c r="W864" s="405"/>
      <c r="X864" s="405"/>
      <c r="Y864" s="405"/>
      <c r="Z864" s="405"/>
    </row>
    <row r="865">
      <c r="A865" s="405"/>
      <c r="B865" s="405"/>
      <c r="C865" s="405"/>
      <c r="D865" s="405"/>
      <c r="E865" s="405"/>
      <c r="F865" s="405"/>
      <c r="G865" s="405"/>
      <c r="H865" s="405"/>
      <c r="I865" s="405"/>
      <c r="J865" s="405"/>
      <c r="K865" s="405"/>
      <c r="L865" s="405"/>
      <c r="M865" s="405"/>
      <c r="N865" s="405"/>
      <c r="O865" s="405"/>
      <c r="P865" s="405"/>
      <c r="Q865" s="405"/>
      <c r="R865" s="405"/>
      <c r="S865" s="405"/>
      <c r="T865" s="405"/>
      <c r="U865" s="405"/>
      <c r="V865" s="405"/>
      <c r="W865" s="405"/>
      <c r="X865" s="405"/>
      <c r="Y865" s="405"/>
      <c r="Z865" s="405"/>
    </row>
    <row r="866">
      <c r="A866" s="405"/>
      <c r="B866" s="405"/>
      <c r="C866" s="405"/>
      <c r="D866" s="405"/>
      <c r="E866" s="405"/>
      <c r="F866" s="405"/>
      <c r="G866" s="405"/>
      <c r="H866" s="405"/>
      <c r="I866" s="405"/>
      <c r="J866" s="405"/>
      <c r="K866" s="405"/>
      <c r="L866" s="405"/>
      <c r="M866" s="405"/>
      <c r="N866" s="405"/>
      <c r="O866" s="405"/>
      <c r="P866" s="405"/>
      <c r="Q866" s="405"/>
      <c r="R866" s="405"/>
      <c r="S866" s="405"/>
      <c r="T866" s="405"/>
      <c r="U866" s="405"/>
      <c r="V866" s="405"/>
      <c r="W866" s="405"/>
      <c r="X866" s="405"/>
      <c r="Y866" s="405"/>
      <c r="Z866" s="405"/>
    </row>
    <row r="867">
      <c r="A867" s="405"/>
      <c r="B867" s="405"/>
      <c r="C867" s="405"/>
      <c r="D867" s="405"/>
      <c r="E867" s="405"/>
      <c r="F867" s="405"/>
      <c r="G867" s="405"/>
      <c r="H867" s="405"/>
      <c r="I867" s="405"/>
      <c r="J867" s="405"/>
      <c r="K867" s="405"/>
      <c r="L867" s="405"/>
      <c r="M867" s="405"/>
      <c r="N867" s="405"/>
      <c r="O867" s="405"/>
      <c r="P867" s="405"/>
      <c r="Q867" s="405"/>
      <c r="R867" s="405"/>
      <c r="S867" s="405"/>
      <c r="T867" s="405"/>
      <c r="U867" s="405"/>
      <c r="V867" s="405"/>
      <c r="W867" s="405"/>
      <c r="X867" s="405"/>
      <c r="Y867" s="405"/>
      <c r="Z867" s="405"/>
    </row>
    <row r="868">
      <c r="A868" s="405"/>
      <c r="B868" s="405"/>
      <c r="C868" s="405"/>
      <c r="D868" s="405"/>
      <c r="E868" s="405"/>
      <c r="F868" s="405"/>
      <c r="G868" s="405"/>
      <c r="H868" s="405"/>
      <c r="I868" s="405"/>
      <c r="J868" s="405"/>
      <c r="K868" s="405"/>
      <c r="L868" s="405"/>
      <c r="M868" s="405"/>
      <c r="N868" s="405"/>
      <c r="O868" s="405"/>
      <c r="P868" s="405"/>
      <c r="Q868" s="405"/>
      <c r="R868" s="405"/>
      <c r="S868" s="405"/>
      <c r="T868" s="405"/>
      <c r="U868" s="405"/>
      <c r="V868" s="405"/>
      <c r="W868" s="405"/>
      <c r="X868" s="405"/>
      <c r="Y868" s="405"/>
      <c r="Z868" s="405"/>
    </row>
    <row r="869">
      <c r="A869" s="405"/>
      <c r="B869" s="405"/>
      <c r="C869" s="405"/>
      <c r="D869" s="405"/>
      <c r="E869" s="405"/>
      <c r="F869" s="405"/>
      <c r="G869" s="405"/>
      <c r="H869" s="405"/>
      <c r="I869" s="405"/>
      <c r="J869" s="405"/>
      <c r="K869" s="405"/>
      <c r="L869" s="405"/>
      <c r="M869" s="405"/>
      <c r="N869" s="405"/>
      <c r="O869" s="405"/>
      <c r="P869" s="405"/>
      <c r="Q869" s="405"/>
      <c r="R869" s="405"/>
      <c r="S869" s="405"/>
      <c r="T869" s="405"/>
      <c r="U869" s="405"/>
      <c r="V869" s="405"/>
      <c r="W869" s="405"/>
      <c r="X869" s="405"/>
      <c r="Y869" s="405"/>
      <c r="Z869" s="405"/>
    </row>
    <row r="870">
      <c r="A870" s="405"/>
      <c r="B870" s="405"/>
      <c r="C870" s="405"/>
      <c r="D870" s="405"/>
      <c r="E870" s="405"/>
      <c r="F870" s="405"/>
      <c r="G870" s="405"/>
      <c r="H870" s="405"/>
      <c r="I870" s="405"/>
      <c r="J870" s="405"/>
      <c r="K870" s="405"/>
      <c r="L870" s="405"/>
      <c r="M870" s="405"/>
      <c r="N870" s="405"/>
      <c r="O870" s="405"/>
      <c r="P870" s="405"/>
      <c r="Q870" s="405"/>
      <c r="R870" s="405"/>
      <c r="S870" s="405"/>
      <c r="T870" s="405"/>
      <c r="U870" s="405"/>
      <c r="V870" s="405"/>
      <c r="W870" s="405"/>
      <c r="X870" s="405"/>
      <c r="Y870" s="405"/>
      <c r="Z870" s="405"/>
    </row>
    <row r="871">
      <c r="A871" s="405"/>
      <c r="B871" s="405"/>
      <c r="C871" s="405"/>
      <c r="D871" s="405"/>
      <c r="E871" s="405"/>
      <c r="F871" s="405"/>
      <c r="G871" s="405"/>
      <c r="H871" s="405"/>
      <c r="I871" s="405"/>
      <c r="J871" s="405"/>
      <c r="K871" s="405"/>
      <c r="L871" s="405"/>
      <c r="M871" s="405"/>
      <c r="N871" s="405"/>
      <c r="O871" s="405"/>
      <c r="P871" s="405"/>
      <c r="Q871" s="405"/>
      <c r="R871" s="405"/>
      <c r="S871" s="405"/>
      <c r="T871" s="405"/>
      <c r="U871" s="405"/>
      <c r="V871" s="405"/>
      <c r="W871" s="405"/>
      <c r="X871" s="405"/>
      <c r="Y871" s="405"/>
      <c r="Z871" s="405"/>
    </row>
    <row r="872">
      <c r="A872" s="405"/>
      <c r="B872" s="405"/>
      <c r="C872" s="405"/>
      <c r="D872" s="405"/>
      <c r="E872" s="405"/>
      <c r="F872" s="405"/>
      <c r="G872" s="405"/>
      <c r="H872" s="405"/>
      <c r="I872" s="405"/>
      <c r="J872" s="405"/>
      <c r="K872" s="405"/>
      <c r="L872" s="405"/>
      <c r="M872" s="405"/>
      <c r="N872" s="405"/>
      <c r="O872" s="405"/>
      <c r="P872" s="405"/>
      <c r="Q872" s="405"/>
      <c r="R872" s="405"/>
      <c r="S872" s="405"/>
      <c r="T872" s="405"/>
      <c r="U872" s="405"/>
      <c r="V872" s="405"/>
      <c r="W872" s="405"/>
      <c r="X872" s="405"/>
      <c r="Y872" s="405"/>
      <c r="Z872" s="405"/>
    </row>
    <row r="873">
      <c r="A873" s="405"/>
      <c r="B873" s="405"/>
      <c r="C873" s="405"/>
      <c r="D873" s="405"/>
      <c r="E873" s="405"/>
      <c r="F873" s="405"/>
      <c r="G873" s="405"/>
      <c r="H873" s="405"/>
      <c r="I873" s="405"/>
      <c r="J873" s="405"/>
      <c r="K873" s="405"/>
      <c r="L873" s="405"/>
      <c r="M873" s="405"/>
      <c r="N873" s="405"/>
      <c r="O873" s="405"/>
      <c r="P873" s="405"/>
      <c r="Q873" s="405"/>
      <c r="R873" s="405"/>
      <c r="S873" s="405"/>
      <c r="T873" s="405"/>
      <c r="U873" s="405"/>
      <c r="V873" s="405"/>
      <c r="W873" s="405"/>
      <c r="X873" s="405"/>
      <c r="Y873" s="405"/>
      <c r="Z873" s="405"/>
    </row>
    <row r="874">
      <c r="A874" s="405"/>
      <c r="B874" s="405"/>
      <c r="C874" s="405"/>
      <c r="D874" s="405"/>
      <c r="E874" s="405"/>
      <c r="F874" s="405"/>
      <c r="G874" s="405"/>
      <c r="H874" s="405"/>
      <c r="I874" s="405"/>
      <c r="J874" s="405"/>
      <c r="K874" s="405"/>
      <c r="L874" s="405"/>
      <c r="M874" s="405"/>
      <c r="N874" s="405"/>
      <c r="O874" s="405"/>
      <c r="P874" s="405"/>
      <c r="Q874" s="405"/>
      <c r="R874" s="405"/>
      <c r="S874" s="405"/>
      <c r="T874" s="405"/>
      <c r="U874" s="405"/>
      <c r="V874" s="405"/>
      <c r="W874" s="405"/>
      <c r="X874" s="405"/>
      <c r="Y874" s="405"/>
      <c r="Z874" s="405"/>
    </row>
    <row r="875">
      <c r="A875" s="405"/>
      <c r="B875" s="405"/>
      <c r="C875" s="405"/>
      <c r="D875" s="405"/>
      <c r="E875" s="405"/>
      <c r="F875" s="405"/>
      <c r="G875" s="405"/>
      <c r="H875" s="405"/>
      <c r="I875" s="405"/>
      <c r="J875" s="405"/>
      <c r="K875" s="405"/>
      <c r="L875" s="405"/>
      <c r="M875" s="405"/>
      <c r="N875" s="405"/>
      <c r="O875" s="405"/>
      <c r="P875" s="405"/>
      <c r="Q875" s="405"/>
      <c r="R875" s="405"/>
      <c r="S875" s="405"/>
      <c r="T875" s="405"/>
      <c r="U875" s="405"/>
      <c r="V875" s="405"/>
      <c r="W875" s="405"/>
      <c r="X875" s="405"/>
      <c r="Y875" s="405"/>
      <c r="Z875" s="405"/>
    </row>
    <row r="876">
      <c r="A876" s="405"/>
      <c r="B876" s="405"/>
      <c r="C876" s="405"/>
      <c r="D876" s="405"/>
      <c r="E876" s="405"/>
      <c r="F876" s="405"/>
      <c r="G876" s="405"/>
      <c r="H876" s="405"/>
      <c r="I876" s="405"/>
      <c r="J876" s="405"/>
      <c r="K876" s="405"/>
      <c r="L876" s="405"/>
      <c r="M876" s="405"/>
      <c r="N876" s="405"/>
      <c r="O876" s="405"/>
      <c r="P876" s="405"/>
      <c r="Q876" s="405"/>
      <c r="R876" s="405"/>
      <c r="S876" s="405"/>
      <c r="T876" s="405"/>
      <c r="U876" s="405"/>
      <c r="V876" s="405"/>
      <c r="W876" s="405"/>
      <c r="X876" s="405"/>
      <c r="Y876" s="405"/>
      <c r="Z876" s="405"/>
    </row>
    <row r="877">
      <c r="A877" s="405"/>
      <c r="B877" s="405"/>
      <c r="C877" s="405"/>
      <c r="D877" s="405"/>
      <c r="E877" s="405"/>
      <c r="F877" s="405"/>
      <c r="G877" s="405"/>
      <c r="H877" s="405"/>
      <c r="I877" s="405"/>
      <c r="J877" s="405"/>
      <c r="K877" s="405"/>
      <c r="L877" s="405"/>
      <c r="M877" s="405"/>
      <c r="N877" s="405"/>
      <c r="O877" s="405"/>
      <c r="P877" s="405"/>
      <c r="Q877" s="405"/>
      <c r="R877" s="405"/>
      <c r="S877" s="405"/>
      <c r="T877" s="405"/>
      <c r="U877" s="405"/>
      <c r="V877" s="405"/>
      <c r="W877" s="405"/>
      <c r="X877" s="405"/>
      <c r="Y877" s="405"/>
      <c r="Z877" s="405"/>
    </row>
    <row r="878">
      <c r="A878" s="405"/>
      <c r="B878" s="405"/>
      <c r="C878" s="405"/>
      <c r="D878" s="405"/>
      <c r="E878" s="405"/>
      <c r="F878" s="405"/>
      <c r="G878" s="405"/>
      <c r="H878" s="405"/>
      <c r="I878" s="405"/>
      <c r="J878" s="405"/>
      <c r="K878" s="405"/>
      <c r="L878" s="405"/>
      <c r="M878" s="405"/>
      <c r="N878" s="405"/>
      <c r="O878" s="405"/>
      <c r="P878" s="405"/>
      <c r="Q878" s="405"/>
      <c r="R878" s="405"/>
      <c r="S878" s="405"/>
      <c r="T878" s="405"/>
      <c r="U878" s="405"/>
      <c r="V878" s="405"/>
      <c r="W878" s="405"/>
      <c r="X878" s="405"/>
      <c r="Y878" s="405"/>
      <c r="Z878" s="405"/>
    </row>
    <row r="879">
      <c r="A879" s="405"/>
      <c r="B879" s="405"/>
      <c r="C879" s="405"/>
      <c r="D879" s="405"/>
      <c r="E879" s="405"/>
      <c r="F879" s="405"/>
      <c r="G879" s="405"/>
      <c r="H879" s="405"/>
      <c r="I879" s="405"/>
      <c r="J879" s="405"/>
      <c r="K879" s="405"/>
      <c r="L879" s="405"/>
      <c r="M879" s="405"/>
      <c r="N879" s="405"/>
      <c r="O879" s="405"/>
      <c r="P879" s="405"/>
      <c r="Q879" s="405"/>
      <c r="R879" s="405"/>
      <c r="S879" s="405"/>
      <c r="T879" s="405"/>
      <c r="U879" s="405"/>
      <c r="V879" s="405"/>
      <c r="W879" s="405"/>
      <c r="X879" s="405"/>
      <c r="Y879" s="405"/>
      <c r="Z879" s="405"/>
    </row>
    <row r="880">
      <c r="A880" s="405"/>
      <c r="B880" s="405"/>
      <c r="C880" s="405"/>
      <c r="D880" s="405"/>
      <c r="E880" s="405"/>
      <c r="F880" s="405"/>
      <c r="G880" s="405"/>
      <c r="H880" s="405"/>
      <c r="I880" s="405"/>
      <c r="J880" s="405"/>
      <c r="K880" s="405"/>
      <c r="L880" s="405"/>
      <c r="M880" s="405"/>
      <c r="N880" s="405"/>
      <c r="O880" s="405"/>
      <c r="P880" s="405"/>
      <c r="Q880" s="405"/>
      <c r="R880" s="405"/>
      <c r="S880" s="405"/>
      <c r="T880" s="405"/>
      <c r="U880" s="405"/>
      <c r="V880" s="405"/>
      <c r="W880" s="405"/>
      <c r="X880" s="405"/>
      <c r="Y880" s="405"/>
      <c r="Z880" s="405"/>
    </row>
    <row r="881">
      <c r="A881" s="405"/>
      <c r="B881" s="405"/>
      <c r="C881" s="405"/>
      <c r="D881" s="405"/>
      <c r="E881" s="405"/>
      <c r="F881" s="405"/>
      <c r="G881" s="405"/>
      <c r="H881" s="405"/>
      <c r="I881" s="405"/>
      <c r="J881" s="405"/>
      <c r="K881" s="405"/>
      <c r="L881" s="405"/>
      <c r="M881" s="405"/>
      <c r="N881" s="405"/>
      <c r="O881" s="405"/>
      <c r="P881" s="405"/>
      <c r="Q881" s="405"/>
      <c r="R881" s="405"/>
      <c r="S881" s="405"/>
      <c r="T881" s="405"/>
      <c r="U881" s="405"/>
      <c r="V881" s="405"/>
      <c r="W881" s="405"/>
      <c r="X881" s="405"/>
      <c r="Y881" s="405"/>
      <c r="Z881" s="405"/>
    </row>
    <row r="882">
      <c r="A882" s="405"/>
      <c r="B882" s="405"/>
      <c r="C882" s="405"/>
      <c r="D882" s="405"/>
      <c r="E882" s="405"/>
      <c r="F882" s="405"/>
      <c r="G882" s="405"/>
      <c r="H882" s="405"/>
      <c r="I882" s="405"/>
      <c r="J882" s="405"/>
      <c r="K882" s="405"/>
      <c r="L882" s="405"/>
      <c r="M882" s="405"/>
      <c r="N882" s="405"/>
      <c r="O882" s="405"/>
      <c r="P882" s="405"/>
      <c r="Q882" s="405"/>
      <c r="R882" s="405"/>
      <c r="S882" s="405"/>
      <c r="T882" s="405"/>
      <c r="U882" s="405"/>
      <c r="V882" s="405"/>
      <c r="W882" s="405"/>
      <c r="X882" s="405"/>
      <c r="Y882" s="405"/>
      <c r="Z882" s="405"/>
    </row>
    <row r="883">
      <c r="A883" s="405"/>
      <c r="B883" s="405"/>
      <c r="C883" s="405"/>
      <c r="D883" s="405"/>
      <c r="E883" s="405"/>
      <c r="F883" s="405"/>
      <c r="G883" s="405"/>
      <c r="H883" s="405"/>
      <c r="I883" s="405"/>
      <c r="J883" s="405"/>
      <c r="K883" s="405"/>
      <c r="L883" s="405"/>
      <c r="M883" s="405"/>
      <c r="N883" s="405"/>
      <c r="O883" s="405"/>
      <c r="P883" s="405"/>
      <c r="Q883" s="405"/>
      <c r="R883" s="405"/>
      <c r="S883" s="405"/>
      <c r="T883" s="405"/>
      <c r="U883" s="405"/>
      <c r="V883" s="405"/>
      <c r="W883" s="405"/>
      <c r="X883" s="405"/>
      <c r="Y883" s="405"/>
      <c r="Z883" s="405"/>
    </row>
    <row r="884">
      <c r="A884" s="405"/>
      <c r="B884" s="405"/>
      <c r="C884" s="405"/>
      <c r="D884" s="405"/>
      <c r="E884" s="405"/>
      <c r="F884" s="405"/>
      <c r="G884" s="405"/>
      <c r="H884" s="405"/>
      <c r="I884" s="405"/>
      <c r="J884" s="405"/>
      <c r="K884" s="405"/>
      <c r="L884" s="405"/>
      <c r="M884" s="405"/>
      <c r="N884" s="405"/>
      <c r="O884" s="405"/>
      <c r="P884" s="405"/>
      <c r="Q884" s="405"/>
      <c r="R884" s="405"/>
      <c r="S884" s="405"/>
      <c r="T884" s="405"/>
      <c r="U884" s="405"/>
      <c r="V884" s="405"/>
      <c r="W884" s="405"/>
      <c r="X884" s="405"/>
      <c r="Y884" s="405"/>
      <c r="Z884" s="405"/>
    </row>
    <row r="885">
      <c r="A885" s="405"/>
      <c r="B885" s="405"/>
      <c r="C885" s="405"/>
      <c r="D885" s="405"/>
      <c r="E885" s="405"/>
      <c r="F885" s="405"/>
      <c r="G885" s="405"/>
      <c r="H885" s="405"/>
      <c r="I885" s="405"/>
      <c r="J885" s="405"/>
      <c r="K885" s="405"/>
      <c r="L885" s="405"/>
      <c r="M885" s="405"/>
      <c r="N885" s="405"/>
      <c r="O885" s="405"/>
      <c r="P885" s="405"/>
      <c r="Q885" s="405"/>
      <c r="R885" s="405"/>
      <c r="S885" s="405"/>
      <c r="T885" s="405"/>
      <c r="U885" s="405"/>
      <c r="V885" s="405"/>
      <c r="W885" s="405"/>
      <c r="X885" s="405"/>
      <c r="Y885" s="405"/>
      <c r="Z885" s="405"/>
    </row>
    <row r="886">
      <c r="A886" s="405"/>
      <c r="B886" s="405"/>
      <c r="C886" s="405"/>
      <c r="D886" s="405"/>
      <c r="E886" s="405"/>
      <c r="F886" s="405"/>
      <c r="G886" s="405"/>
      <c r="H886" s="405"/>
      <c r="I886" s="405"/>
      <c r="J886" s="405"/>
      <c r="K886" s="405"/>
      <c r="L886" s="405"/>
      <c r="M886" s="405"/>
      <c r="N886" s="405"/>
      <c r="O886" s="405"/>
      <c r="P886" s="405"/>
      <c r="Q886" s="405"/>
      <c r="R886" s="405"/>
      <c r="S886" s="405"/>
      <c r="T886" s="405"/>
      <c r="U886" s="405"/>
      <c r="V886" s="405"/>
      <c r="W886" s="405"/>
      <c r="X886" s="405"/>
      <c r="Y886" s="405"/>
      <c r="Z886" s="405"/>
    </row>
    <row r="887">
      <c r="A887" s="405"/>
      <c r="B887" s="405"/>
      <c r="C887" s="405"/>
      <c r="D887" s="405"/>
      <c r="E887" s="405"/>
      <c r="F887" s="405"/>
      <c r="G887" s="405"/>
      <c r="H887" s="405"/>
      <c r="I887" s="405"/>
      <c r="J887" s="405"/>
      <c r="K887" s="405"/>
      <c r="L887" s="405"/>
      <c r="M887" s="405"/>
      <c r="N887" s="405"/>
      <c r="O887" s="405"/>
      <c r="P887" s="405"/>
      <c r="Q887" s="405"/>
      <c r="R887" s="405"/>
      <c r="S887" s="405"/>
      <c r="T887" s="405"/>
      <c r="U887" s="405"/>
      <c r="V887" s="405"/>
      <c r="W887" s="405"/>
      <c r="X887" s="405"/>
      <c r="Y887" s="405"/>
      <c r="Z887" s="405"/>
    </row>
    <row r="888">
      <c r="A888" s="405"/>
      <c r="B888" s="405"/>
      <c r="C888" s="405"/>
      <c r="D888" s="405"/>
      <c r="E888" s="405"/>
      <c r="F888" s="405"/>
      <c r="G888" s="405"/>
      <c r="H888" s="405"/>
      <c r="I888" s="405"/>
      <c r="J888" s="405"/>
      <c r="K888" s="405"/>
      <c r="L888" s="405"/>
      <c r="M888" s="405"/>
      <c r="N888" s="405"/>
      <c r="O888" s="405"/>
      <c r="P888" s="405"/>
      <c r="Q888" s="405"/>
      <c r="R888" s="405"/>
      <c r="S888" s="405"/>
      <c r="T888" s="405"/>
      <c r="U888" s="405"/>
      <c r="V888" s="405"/>
      <c r="W888" s="405"/>
      <c r="X888" s="405"/>
      <c r="Y888" s="405"/>
      <c r="Z888" s="405"/>
    </row>
    <row r="889">
      <c r="A889" s="405"/>
      <c r="B889" s="405"/>
      <c r="C889" s="405"/>
      <c r="D889" s="405"/>
      <c r="E889" s="405"/>
      <c r="F889" s="405"/>
      <c r="G889" s="405"/>
      <c r="H889" s="405"/>
      <c r="I889" s="405"/>
      <c r="J889" s="405"/>
      <c r="K889" s="405"/>
      <c r="L889" s="405"/>
      <c r="M889" s="405"/>
      <c r="N889" s="405"/>
      <c r="O889" s="405"/>
      <c r="P889" s="405"/>
      <c r="Q889" s="405"/>
      <c r="R889" s="405"/>
      <c r="S889" s="405"/>
      <c r="T889" s="405"/>
      <c r="U889" s="405"/>
      <c r="V889" s="405"/>
      <c r="W889" s="405"/>
      <c r="X889" s="405"/>
      <c r="Y889" s="405"/>
      <c r="Z889" s="405"/>
    </row>
    <row r="890">
      <c r="A890" s="405"/>
      <c r="B890" s="405"/>
      <c r="C890" s="405"/>
      <c r="D890" s="405"/>
      <c r="E890" s="405"/>
      <c r="F890" s="405"/>
      <c r="G890" s="405"/>
      <c r="H890" s="405"/>
      <c r="I890" s="405"/>
      <c r="J890" s="405"/>
      <c r="K890" s="405"/>
      <c r="L890" s="405"/>
      <c r="M890" s="405"/>
      <c r="N890" s="405"/>
      <c r="O890" s="405"/>
      <c r="P890" s="405"/>
      <c r="Q890" s="405"/>
      <c r="R890" s="405"/>
      <c r="S890" s="405"/>
      <c r="T890" s="405"/>
      <c r="U890" s="405"/>
      <c r="V890" s="405"/>
      <c r="W890" s="405"/>
      <c r="X890" s="405"/>
      <c r="Y890" s="405"/>
      <c r="Z890" s="405"/>
    </row>
    <row r="891">
      <c r="A891" s="405"/>
      <c r="B891" s="405"/>
      <c r="C891" s="405"/>
      <c r="D891" s="405"/>
      <c r="E891" s="405"/>
      <c r="F891" s="405"/>
      <c r="G891" s="405"/>
      <c r="H891" s="405"/>
      <c r="I891" s="405"/>
      <c r="J891" s="405"/>
      <c r="K891" s="405"/>
      <c r="L891" s="405"/>
      <c r="M891" s="405"/>
      <c r="N891" s="405"/>
      <c r="O891" s="405"/>
      <c r="P891" s="405"/>
      <c r="Q891" s="405"/>
      <c r="R891" s="405"/>
      <c r="S891" s="405"/>
      <c r="T891" s="405"/>
      <c r="U891" s="405"/>
      <c r="V891" s="405"/>
      <c r="W891" s="405"/>
      <c r="X891" s="405"/>
      <c r="Y891" s="405"/>
      <c r="Z891" s="405"/>
    </row>
    <row r="892">
      <c r="A892" s="405"/>
      <c r="B892" s="405"/>
      <c r="C892" s="405"/>
      <c r="D892" s="405"/>
      <c r="E892" s="405"/>
      <c r="F892" s="405"/>
      <c r="G892" s="405"/>
      <c r="H892" s="405"/>
      <c r="I892" s="405"/>
      <c r="J892" s="405"/>
      <c r="K892" s="405"/>
      <c r="L892" s="405"/>
      <c r="M892" s="405"/>
      <c r="N892" s="405"/>
      <c r="O892" s="405"/>
      <c r="P892" s="405"/>
      <c r="Q892" s="405"/>
      <c r="R892" s="405"/>
      <c r="S892" s="405"/>
      <c r="T892" s="405"/>
      <c r="U892" s="405"/>
      <c r="V892" s="405"/>
      <c r="W892" s="405"/>
      <c r="X892" s="405"/>
      <c r="Y892" s="405"/>
      <c r="Z892" s="405"/>
    </row>
    <row r="893">
      <c r="A893" s="405"/>
      <c r="B893" s="405"/>
      <c r="C893" s="405"/>
      <c r="D893" s="405"/>
      <c r="E893" s="405"/>
      <c r="F893" s="405"/>
      <c r="G893" s="405"/>
      <c r="H893" s="405"/>
      <c r="I893" s="405"/>
      <c r="J893" s="405"/>
      <c r="K893" s="405"/>
      <c r="L893" s="405"/>
      <c r="M893" s="405"/>
      <c r="N893" s="405"/>
      <c r="O893" s="405"/>
      <c r="P893" s="405"/>
      <c r="Q893" s="405"/>
      <c r="R893" s="405"/>
      <c r="S893" s="405"/>
      <c r="T893" s="405"/>
      <c r="U893" s="405"/>
      <c r="V893" s="405"/>
      <c r="W893" s="405"/>
      <c r="X893" s="405"/>
      <c r="Y893" s="405"/>
      <c r="Z893" s="405"/>
    </row>
    <row r="894">
      <c r="A894" s="405"/>
      <c r="B894" s="405"/>
      <c r="C894" s="405"/>
      <c r="D894" s="405"/>
      <c r="E894" s="405"/>
      <c r="F894" s="405"/>
      <c r="G894" s="405"/>
      <c r="H894" s="405"/>
      <c r="I894" s="405"/>
      <c r="J894" s="405"/>
      <c r="K894" s="405"/>
      <c r="L894" s="405"/>
      <c r="M894" s="405"/>
      <c r="N894" s="405"/>
      <c r="O894" s="405"/>
      <c r="P894" s="405"/>
      <c r="Q894" s="405"/>
      <c r="R894" s="405"/>
      <c r="S894" s="405"/>
      <c r="T894" s="405"/>
      <c r="U894" s="405"/>
      <c r="V894" s="405"/>
      <c r="W894" s="405"/>
      <c r="X894" s="405"/>
      <c r="Y894" s="405"/>
      <c r="Z894" s="405"/>
    </row>
    <row r="895">
      <c r="A895" s="405"/>
      <c r="B895" s="405"/>
      <c r="C895" s="405"/>
      <c r="D895" s="405"/>
      <c r="E895" s="405"/>
      <c r="F895" s="405"/>
      <c r="G895" s="405"/>
      <c r="H895" s="405"/>
      <c r="I895" s="405"/>
      <c r="J895" s="405"/>
      <c r="K895" s="405"/>
      <c r="L895" s="405"/>
      <c r="M895" s="405"/>
      <c r="N895" s="405"/>
      <c r="O895" s="405"/>
      <c r="P895" s="405"/>
      <c r="Q895" s="405"/>
      <c r="R895" s="405"/>
      <c r="S895" s="405"/>
      <c r="T895" s="405"/>
      <c r="U895" s="405"/>
      <c r="V895" s="405"/>
      <c r="W895" s="405"/>
      <c r="X895" s="405"/>
      <c r="Y895" s="405"/>
      <c r="Z895" s="405"/>
    </row>
    <row r="896">
      <c r="A896" s="405"/>
      <c r="B896" s="405"/>
      <c r="C896" s="405"/>
      <c r="D896" s="405"/>
      <c r="E896" s="405"/>
      <c r="F896" s="405"/>
      <c r="G896" s="405"/>
      <c r="H896" s="405"/>
      <c r="I896" s="405"/>
      <c r="J896" s="405"/>
      <c r="K896" s="405"/>
      <c r="L896" s="405"/>
      <c r="M896" s="405"/>
      <c r="N896" s="405"/>
      <c r="O896" s="405"/>
      <c r="P896" s="405"/>
      <c r="Q896" s="405"/>
      <c r="R896" s="405"/>
      <c r="S896" s="405"/>
      <c r="T896" s="405"/>
      <c r="U896" s="405"/>
      <c r="V896" s="405"/>
      <c r="W896" s="405"/>
      <c r="X896" s="405"/>
      <c r="Y896" s="405"/>
      <c r="Z896" s="405"/>
    </row>
    <row r="897">
      <c r="A897" s="405"/>
      <c r="B897" s="405"/>
      <c r="C897" s="405"/>
      <c r="D897" s="405"/>
      <c r="E897" s="405"/>
      <c r="F897" s="405"/>
      <c r="G897" s="405"/>
      <c r="H897" s="405"/>
      <c r="I897" s="405"/>
      <c r="J897" s="405"/>
      <c r="K897" s="405"/>
      <c r="L897" s="405"/>
      <c r="M897" s="405"/>
      <c r="N897" s="405"/>
      <c r="O897" s="405"/>
      <c r="P897" s="405"/>
      <c r="Q897" s="405"/>
      <c r="R897" s="405"/>
      <c r="S897" s="405"/>
      <c r="T897" s="405"/>
      <c r="U897" s="405"/>
      <c r="V897" s="405"/>
      <c r="W897" s="405"/>
      <c r="X897" s="405"/>
      <c r="Y897" s="405"/>
      <c r="Z897" s="405"/>
    </row>
    <row r="898">
      <c r="A898" s="405"/>
      <c r="B898" s="405"/>
      <c r="C898" s="405"/>
      <c r="D898" s="405"/>
      <c r="E898" s="405"/>
      <c r="F898" s="405"/>
      <c r="G898" s="405"/>
      <c r="H898" s="405"/>
      <c r="I898" s="405"/>
      <c r="J898" s="405"/>
      <c r="K898" s="405"/>
      <c r="L898" s="405"/>
      <c r="M898" s="405"/>
      <c r="N898" s="405"/>
      <c r="O898" s="405"/>
      <c r="P898" s="405"/>
      <c r="Q898" s="405"/>
      <c r="R898" s="405"/>
      <c r="S898" s="405"/>
      <c r="T898" s="405"/>
      <c r="U898" s="405"/>
      <c r="V898" s="405"/>
      <c r="W898" s="405"/>
      <c r="X898" s="405"/>
      <c r="Y898" s="405"/>
      <c r="Z898" s="405"/>
    </row>
    <row r="899">
      <c r="A899" s="405"/>
      <c r="B899" s="405"/>
      <c r="C899" s="405"/>
      <c r="D899" s="405"/>
      <c r="E899" s="405"/>
      <c r="F899" s="405"/>
      <c r="G899" s="405"/>
      <c r="H899" s="405"/>
      <c r="I899" s="405"/>
      <c r="J899" s="405"/>
      <c r="K899" s="405"/>
      <c r="L899" s="405"/>
      <c r="M899" s="405"/>
      <c r="N899" s="405"/>
      <c r="O899" s="405"/>
      <c r="P899" s="405"/>
      <c r="Q899" s="405"/>
      <c r="R899" s="405"/>
      <c r="S899" s="405"/>
      <c r="T899" s="405"/>
      <c r="U899" s="405"/>
      <c r="V899" s="405"/>
      <c r="W899" s="405"/>
      <c r="X899" s="405"/>
      <c r="Y899" s="405"/>
      <c r="Z899" s="405"/>
    </row>
    <row r="900">
      <c r="A900" s="405"/>
      <c r="B900" s="405"/>
      <c r="C900" s="405"/>
      <c r="D900" s="405"/>
      <c r="E900" s="405"/>
      <c r="F900" s="405"/>
      <c r="G900" s="405"/>
      <c r="H900" s="405"/>
      <c r="I900" s="405"/>
      <c r="J900" s="405"/>
      <c r="K900" s="405"/>
      <c r="L900" s="405"/>
      <c r="M900" s="405"/>
      <c r="N900" s="405"/>
      <c r="O900" s="405"/>
      <c r="P900" s="405"/>
      <c r="Q900" s="405"/>
      <c r="R900" s="405"/>
      <c r="S900" s="405"/>
      <c r="T900" s="405"/>
      <c r="U900" s="405"/>
      <c r="V900" s="405"/>
      <c r="W900" s="405"/>
      <c r="X900" s="405"/>
      <c r="Y900" s="405"/>
      <c r="Z900" s="405"/>
    </row>
    <row r="901">
      <c r="A901" s="405"/>
      <c r="B901" s="405"/>
      <c r="C901" s="405"/>
      <c r="D901" s="405"/>
      <c r="E901" s="405"/>
      <c r="F901" s="405"/>
      <c r="G901" s="405"/>
      <c r="H901" s="405"/>
      <c r="I901" s="405"/>
      <c r="J901" s="405"/>
      <c r="K901" s="405"/>
      <c r="L901" s="405"/>
      <c r="M901" s="405"/>
      <c r="N901" s="405"/>
      <c r="O901" s="405"/>
      <c r="P901" s="405"/>
      <c r="Q901" s="405"/>
      <c r="R901" s="405"/>
      <c r="S901" s="405"/>
      <c r="T901" s="405"/>
      <c r="U901" s="405"/>
      <c r="V901" s="405"/>
      <c r="W901" s="405"/>
      <c r="X901" s="405"/>
      <c r="Y901" s="405"/>
      <c r="Z901" s="405"/>
    </row>
    <row r="902">
      <c r="A902" s="405"/>
      <c r="B902" s="405"/>
      <c r="C902" s="405"/>
      <c r="D902" s="405"/>
      <c r="E902" s="405"/>
      <c r="F902" s="405"/>
      <c r="G902" s="405"/>
      <c r="H902" s="405"/>
      <c r="I902" s="405"/>
      <c r="J902" s="405"/>
      <c r="K902" s="405"/>
      <c r="L902" s="405"/>
      <c r="M902" s="405"/>
      <c r="N902" s="405"/>
      <c r="O902" s="405"/>
      <c r="P902" s="405"/>
      <c r="Q902" s="405"/>
      <c r="R902" s="405"/>
      <c r="S902" s="405"/>
      <c r="T902" s="405"/>
      <c r="U902" s="405"/>
      <c r="V902" s="405"/>
      <c r="W902" s="405"/>
      <c r="X902" s="405"/>
      <c r="Y902" s="405"/>
      <c r="Z902" s="405"/>
    </row>
    <row r="903">
      <c r="A903" s="405"/>
      <c r="B903" s="405"/>
      <c r="C903" s="405"/>
      <c r="D903" s="405"/>
      <c r="E903" s="405"/>
      <c r="F903" s="405"/>
      <c r="G903" s="405"/>
      <c r="H903" s="405"/>
      <c r="I903" s="405"/>
      <c r="J903" s="405"/>
      <c r="K903" s="405"/>
      <c r="L903" s="405"/>
      <c r="M903" s="405"/>
      <c r="N903" s="405"/>
      <c r="O903" s="405"/>
      <c r="P903" s="405"/>
      <c r="Q903" s="405"/>
      <c r="R903" s="405"/>
      <c r="S903" s="405"/>
      <c r="T903" s="405"/>
      <c r="U903" s="405"/>
      <c r="V903" s="405"/>
      <c r="W903" s="405"/>
      <c r="X903" s="405"/>
      <c r="Y903" s="405"/>
      <c r="Z903" s="405"/>
    </row>
    <row r="904">
      <c r="A904" s="405"/>
      <c r="B904" s="405"/>
      <c r="C904" s="405"/>
      <c r="D904" s="405"/>
      <c r="E904" s="405"/>
      <c r="F904" s="405"/>
      <c r="G904" s="405"/>
      <c r="H904" s="405"/>
      <c r="I904" s="405"/>
      <c r="J904" s="405"/>
      <c r="K904" s="405"/>
      <c r="L904" s="405"/>
      <c r="M904" s="405"/>
      <c r="N904" s="405"/>
      <c r="O904" s="405"/>
      <c r="P904" s="405"/>
      <c r="Q904" s="405"/>
      <c r="R904" s="405"/>
      <c r="S904" s="405"/>
      <c r="T904" s="405"/>
      <c r="U904" s="405"/>
      <c r="V904" s="405"/>
      <c r="W904" s="405"/>
      <c r="X904" s="405"/>
      <c r="Y904" s="405"/>
      <c r="Z904" s="405"/>
    </row>
    <row r="905">
      <c r="A905" s="405"/>
      <c r="B905" s="405"/>
      <c r="C905" s="405"/>
      <c r="D905" s="405"/>
      <c r="E905" s="405"/>
      <c r="F905" s="405"/>
      <c r="G905" s="405"/>
      <c r="H905" s="405"/>
      <c r="I905" s="405"/>
      <c r="J905" s="405"/>
      <c r="K905" s="405"/>
      <c r="L905" s="405"/>
      <c r="M905" s="405"/>
      <c r="N905" s="405"/>
      <c r="O905" s="405"/>
      <c r="P905" s="405"/>
      <c r="Q905" s="405"/>
      <c r="R905" s="405"/>
      <c r="S905" s="405"/>
      <c r="T905" s="405"/>
      <c r="U905" s="405"/>
      <c r="V905" s="405"/>
      <c r="W905" s="405"/>
      <c r="X905" s="405"/>
      <c r="Y905" s="405"/>
      <c r="Z905" s="405"/>
    </row>
    <row r="906">
      <c r="A906" s="405"/>
      <c r="B906" s="405"/>
      <c r="C906" s="405"/>
      <c r="D906" s="405"/>
      <c r="E906" s="405"/>
      <c r="F906" s="405"/>
      <c r="G906" s="405"/>
      <c r="H906" s="405"/>
      <c r="I906" s="405"/>
      <c r="J906" s="405"/>
      <c r="K906" s="405"/>
      <c r="L906" s="405"/>
      <c r="M906" s="405"/>
      <c r="N906" s="405"/>
      <c r="O906" s="405"/>
      <c r="P906" s="405"/>
      <c r="Q906" s="405"/>
      <c r="R906" s="405"/>
      <c r="S906" s="405"/>
      <c r="T906" s="405"/>
      <c r="U906" s="405"/>
      <c r="V906" s="405"/>
      <c r="W906" s="405"/>
      <c r="X906" s="405"/>
      <c r="Y906" s="405"/>
      <c r="Z906" s="405"/>
    </row>
    <row r="907">
      <c r="A907" s="405"/>
      <c r="B907" s="405"/>
      <c r="C907" s="405"/>
      <c r="D907" s="405"/>
      <c r="E907" s="405"/>
      <c r="F907" s="405"/>
      <c r="G907" s="405"/>
      <c r="H907" s="405"/>
      <c r="I907" s="405"/>
      <c r="J907" s="405"/>
      <c r="K907" s="405"/>
      <c r="L907" s="405"/>
      <c r="M907" s="405"/>
      <c r="N907" s="405"/>
      <c r="O907" s="405"/>
      <c r="P907" s="405"/>
      <c r="Q907" s="405"/>
      <c r="R907" s="405"/>
      <c r="S907" s="405"/>
      <c r="T907" s="405"/>
      <c r="U907" s="405"/>
      <c r="V907" s="405"/>
      <c r="W907" s="405"/>
      <c r="X907" s="405"/>
      <c r="Y907" s="405"/>
      <c r="Z907" s="405"/>
    </row>
    <row r="908">
      <c r="A908" s="405"/>
      <c r="B908" s="405"/>
      <c r="C908" s="405"/>
      <c r="D908" s="405"/>
      <c r="E908" s="405"/>
      <c r="F908" s="405"/>
      <c r="G908" s="405"/>
      <c r="H908" s="405"/>
      <c r="I908" s="405"/>
      <c r="J908" s="405"/>
      <c r="K908" s="405"/>
      <c r="L908" s="405"/>
      <c r="M908" s="405"/>
      <c r="N908" s="405"/>
      <c r="O908" s="405"/>
      <c r="P908" s="405"/>
      <c r="Q908" s="405"/>
      <c r="R908" s="405"/>
      <c r="S908" s="405"/>
      <c r="T908" s="405"/>
      <c r="U908" s="405"/>
      <c r="V908" s="405"/>
      <c r="W908" s="405"/>
      <c r="X908" s="405"/>
      <c r="Y908" s="405"/>
      <c r="Z908" s="405"/>
    </row>
    <row r="909">
      <c r="A909" s="405"/>
      <c r="B909" s="405"/>
      <c r="C909" s="405"/>
      <c r="D909" s="405"/>
      <c r="E909" s="405"/>
      <c r="F909" s="405"/>
      <c r="G909" s="405"/>
      <c r="H909" s="405"/>
      <c r="I909" s="405"/>
      <c r="J909" s="405"/>
      <c r="K909" s="405"/>
      <c r="L909" s="405"/>
      <c r="M909" s="405"/>
      <c r="N909" s="405"/>
      <c r="O909" s="405"/>
      <c r="P909" s="405"/>
      <c r="Q909" s="405"/>
      <c r="R909" s="405"/>
      <c r="S909" s="405"/>
      <c r="T909" s="405"/>
      <c r="U909" s="405"/>
      <c r="V909" s="405"/>
      <c r="W909" s="405"/>
      <c r="X909" s="405"/>
      <c r="Y909" s="405"/>
      <c r="Z909" s="405"/>
    </row>
    <row r="910">
      <c r="A910" s="405"/>
      <c r="B910" s="405"/>
      <c r="C910" s="405"/>
      <c r="D910" s="405"/>
      <c r="E910" s="405"/>
      <c r="F910" s="405"/>
      <c r="G910" s="405"/>
      <c r="H910" s="405"/>
      <c r="I910" s="405"/>
      <c r="J910" s="405"/>
      <c r="K910" s="405"/>
      <c r="L910" s="405"/>
      <c r="M910" s="405"/>
      <c r="N910" s="405"/>
      <c r="O910" s="405"/>
      <c r="P910" s="405"/>
      <c r="Q910" s="405"/>
      <c r="R910" s="405"/>
      <c r="S910" s="405"/>
      <c r="T910" s="405"/>
      <c r="U910" s="405"/>
      <c r="V910" s="405"/>
      <c r="W910" s="405"/>
      <c r="X910" s="405"/>
      <c r="Y910" s="405"/>
      <c r="Z910" s="405"/>
    </row>
    <row r="911">
      <c r="A911" s="405"/>
      <c r="B911" s="405"/>
      <c r="C911" s="405"/>
      <c r="D911" s="405"/>
      <c r="E911" s="405"/>
      <c r="F911" s="405"/>
      <c r="G911" s="405"/>
      <c r="H911" s="405"/>
      <c r="I911" s="405"/>
      <c r="J911" s="405"/>
      <c r="K911" s="405"/>
      <c r="L911" s="405"/>
      <c r="M911" s="405"/>
      <c r="N911" s="405"/>
      <c r="O911" s="405"/>
      <c r="P911" s="405"/>
      <c r="Q911" s="405"/>
      <c r="R911" s="405"/>
      <c r="S911" s="405"/>
      <c r="T911" s="405"/>
      <c r="U911" s="405"/>
      <c r="V911" s="405"/>
      <c r="W911" s="405"/>
      <c r="X911" s="405"/>
      <c r="Y911" s="405"/>
      <c r="Z911" s="405"/>
    </row>
    <row r="912">
      <c r="A912" s="405"/>
      <c r="B912" s="405"/>
      <c r="C912" s="405"/>
      <c r="D912" s="405"/>
      <c r="E912" s="405"/>
      <c r="F912" s="405"/>
      <c r="G912" s="405"/>
      <c r="H912" s="405"/>
      <c r="I912" s="405"/>
      <c r="J912" s="405"/>
      <c r="K912" s="405"/>
      <c r="L912" s="405"/>
      <c r="M912" s="405"/>
      <c r="N912" s="405"/>
      <c r="O912" s="405"/>
      <c r="P912" s="405"/>
      <c r="Q912" s="405"/>
      <c r="R912" s="405"/>
      <c r="S912" s="405"/>
      <c r="T912" s="405"/>
      <c r="U912" s="405"/>
      <c r="V912" s="405"/>
      <c r="W912" s="405"/>
      <c r="X912" s="405"/>
      <c r="Y912" s="405"/>
      <c r="Z912" s="405"/>
    </row>
    <row r="913">
      <c r="A913" s="405"/>
      <c r="B913" s="405"/>
      <c r="C913" s="405"/>
      <c r="D913" s="405"/>
      <c r="E913" s="405"/>
      <c r="F913" s="405"/>
      <c r="G913" s="405"/>
      <c r="H913" s="405"/>
      <c r="I913" s="405"/>
      <c r="J913" s="405"/>
      <c r="K913" s="405"/>
      <c r="L913" s="405"/>
      <c r="M913" s="405"/>
      <c r="N913" s="405"/>
      <c r="O913" s="405"/>
      <c r="P913" s="405"/>
      <c r="Q913" s="405"/>
      <c r="R913" s="405"/>
      <c r="S913" s="405"/>
      <c r="T913" s="405"/>
      <c r="U913" s="405"/>
      <c r="V913" s="405"/>
      <c r="W913" s="405"/>
      <c r="X913" s="405"/>
      <c r="Y913" s="405"/>
      <c r="Z913" s="405"/>
    </row>
    <row r="914">
      <c r="A914" s="405"/>
      <c r="B914" s="405"/>
      <c r="C914" s="405"/>
      <c r="D914" s="405"/>
      <c r="E914" s="405"/>
      <c r="F914" s="405"/>
      <c r="G914" s="405"/>
      <c r="H914" s="405"/>
      <c r="I914" s="405"/>
      <c r="J914" s="405"/>
      <c r="K914" s="405"/>
      <c r="L914" s="405"/>
      <c r="M914" s="405"/>
      <c r="N914" s="405"/>
      <c r="O914" s="405"/>
      <c r="P914" s="405"/>
      <c r="Q914" s="405"/>
      <c r="R914" s="405"/>
      <c r="S914" s="405"/>
      <c r="T914" s="405"/>
      <c r="U914" s="405"/>
      <c r="V914" s="405"/>
      <c r="W914" s="405"/>
      <c r="X914" s="405"/>
      <c r="Y914" s="405"/>
      <c r="Z914" s="405"/>
    </row>
    <row r="915">
      <c r="A915" s="405"/>
      <c r="B915" s="405"/>
      <c r="C915" s="405"/>
      <c r="D915" s="405"/>
      <c r="E915" s="405"/>
      <c r="F915" s="405"/>
      <c r="G915" s="405"/>
      <c r="H915" s="405"/>
      <c r="I915" s="405"/>
      <c r="J915" s="405"/>
      <c r="K915" s="405"/>
      <c r="L915" s="405"/>
      <c r="M915" s="405"/>
      <c r="N915" s="405"/>
      <c r="O915" s="405"/>
      <c r="P915" s="405"/>
      <c r="Q915" s="405"/>
      <c r="R915" s="405"/>
      <c r="S915" s="405"/>
      <c r="T915" s="405"/>
      <c r="U915" s="405"/>
      <c r="V915" s="405"/>
      <c r="W915" s="405"/>
      <c r="X915" s="405"/>
      <c r="Y915" s="405"/>
      <c r="Z915" s="405"/>
    </row>
    <row r="916">
      <c r="A916" s="405"/>
      <c r="B916" s="405"/>
      <c r="C916" s="405"/>
      <c r="D916" s="405"/>
      <c r="E916" s="405"/>
      <c r="F916" s="405"/>
      <c r="G916" s="405"/>
      <c r="H916" s="405"/>
      <c r="I916" s="405"/>
      <c r="J916" s="405"/>
      <c r="K916" s="405"/>
      <c r="L916" s="405"/>
      <c r="M916" s="405"/>
      <c r="N916" s="405"/>
      <c r="O916" s="405"/>
      <c r="P916" s="405"/>
      <c r="Q916" s="405"/>
      <c r="R916" s="405"/>
      <c r="S916" s="405"/>
      <c r="T916" s="405"/>
      <c r="U916" s="405"/>
      <c r="V916" s="405"/>
      <c r="W916" s="405"/>
      <c r="X916" s="405"/>
      <c r="Y916" s="405"/>
      <c r="Z916" s="405"/>
    </row>
    <row r="917">
      <c r="A917" s="405"/>
      <c r="B917" s="405"/>
      <c r="C917" s="405"/>
      <c r="D917" s="405"/>
      <c r="E917" s="405"/>
      <c r="F917" s="405"/>
      <c r="G917" s="405"/>
      <c r="H917" s="405"/>
      <c r="I917" s="405"/>
      <c r="J917" s="405"/>
      <c r="K917" s="405"/>
      <c r="L917" s="405"/>
      <c r="M917" s="405"/>
      <c r="N917" s="405"/>
      <c r="O917" s="405"/>
      <c r="P917" s="405"/>
      <c r="Q917" s="405"/>
      <c r="R917" s="405"/>
      <c r="S917" s="405"/>
      <c r="T917" s="405"/>
      <c r="U917" s="405"/>
      <c r="V917" s="405"/>
      <c r="W917" s="405"/>
      <c r="X917" s="405"/>
      <c r="Y917" s="405"/>
      <c r="Z917" s="405"/>
    </row>
    <row r="918">
      <c r="A918" s="405"/>
      <c r="B918" s="405"/>
      <c r="C918" s="405"/>
      <c r="D918" s="405"/>
      <c r="E918" s="405"/>
      <c r="F918" s="405"/>
      <c r="G918" s="405"/>
      <c r="H918" s="405"/>
      <c r="I918" s="405"/>
      <c r="J918" s="405"/>
      <c r="K918" s="405"/>
      <c r="L918" s="405"/>
      <c r="M918" s="405"/>
      <c r="N918" s="405"/>
      <c r="O918" s="405"/>
      <c r="P918" s="405"/>
      <c r="Q918" s="405"/>
      <c r="R918" s="405"/>
      <c r="S918" s="405"/>
      <c r="T918" s="405"/>
      <c r="U918" s="405"/>
      <c r="V918" s="405"/>
      <c r="W918" s="405"/>
      <c r="X918" s="405"/>
      <c r="Y918" s="405"/>
      <c r="Z918" s="405"/>
    </row>
    <row r="919">
      <c r="A919" s="405"/>
      <c r="B919" s="405"/>
      <c r="C919" s="405"/>
      <c r="D919" s="405"/>
      <c r="E919" s="405"/>
      <c r="F919" s="405"/>
      <c r="G919" s="405"/>
      <c r="H919" s="405"/>
      <c r="I919" s="405"/>
      <c r="J919" s="405"/>
      <c r="K919" s="405"/>
      <c r="L919" s="405"/>
      <c r="M919" s="405"/>
      <c r="N919" s="405"/>
      <c r="O919" s="405"/>
      <c r="P919" s="405"/>
      <c r="Q919" s="405"/>
      <c r="R919" s="405"/>
      <c r="S919" s="405"/>
      <c r="T919" s="405"/>
      <c r="U919" s="405"/>
      <c r="V919" s="405"/>
      <c r="W919" s="405"/>
      <c r="X919" s="405"/>
      <c r="Y919" s="405"/>
      <c r="Z919" s="405"/>
    </row>
    <row r="920">
      <c r="A920" s="405"/>
      <c r="B920" s="405"/>
      <c r="C920" s="405"/>
      <c r="D920" s="405"/>
      <c r="E920" s="405"/>
      <c r="F920" s="405"/>
      <c r="G920" s="405"/>
      <c r="H920" s="405"/>
      <c r="I920" s="405"/>
      <c r="J920" s="405"/>
      <c r="K920" s="405"/>
      <c r="L920" s="405"/>
      <c r="M920" s="405"/>
      <c r="N920" s="405"/>
      <c r="O920" s="405"/>
      <c r="P920" s="405"/>
      <c r="Q920" s="405"/>
      <c r="R920" s="405"/>
      <c r="S920" s="405"/>
      <c r="T920" s="405"/>
      <c r="U920" s="405"/>
      <c r="V920" s="405"/>
      <c r="W920" s="405"/>
      <c r="X920" s="405"/>
      <c r="Y920" s="405"/>
      <c r="Z920" s="405"/>
    </row>
    <row r="921">
      <c r="A921" s="405"/>
      <c r="B921" s="405"/>
      <c r="C921" s="405"/>
      <c r="D921" s="405"/>
      <c r="E921" s="405"/>
      <c r="F921" s="405"/>
      <c r="G921" s="405"/>
      <c r="H921" s="405"/>
      <c r="I921" s="405"/>
      <c r="J921" s="405"/>
      <c r="K921" s="405"/>
      <c r="L921" s="405"/>
      <c r="M921" s="405"/>
      <c r="N921" s="405"/>
      <c r="O921" s="405"/>
      <c r="P921" s="405"/>
      <c r="Q921" s="405"/>
      <c r="R921" s="405"/>
      <c r="S921" s="405"/>
      <c r="T921" s="405"/>
      <c r="U921" s="405"/>
      <c r="V921" s="405"/>
      <c r="W921" s="405"/>
      <c r="X921" s="405"/>
      <c r="Y921" s="405"/>
      <c r="Z921" s="405"/>
    </row>
    <row r="922">
      <c r="A922" s="405"/>
      <c r="B922" s="405"/>
      <c r="C922" s="405"/>
      <c r="D922" s="405"/>
      <c r="E922" s="405"/>
      <c r="F922" s="405"/>
      <c r="G922" s="405"/>
      <c r="H922" s="405"/>
      <c r="I922" s="405"/>
      <c r="J922" s="405"/>
      <c r="K922" s="405"/>
      <c r="L922" s="405"/>
      <c r="M922" s="405"/>
      <c r="N922" s="405"/>
      <c r="O922" s="405"/>
      <c r="P922" s="405"/>
      <c r="Q922" s="405"/>
      <c r="R922" s="405"/>
      <c r="S922" s="405"/>
      <c r="T922" s="405"/>
      <c r="U922" s="405"/>
      <c r="V922" s="405"/>
      <c r="W922" s="405"/>
      <c r="X922" s="405"/>
      <c r="Y922" s="405"/>
      <c r="Z922" s="405"/>
    </row>
    <row r="923">
      <c r="A923" s="405"/>
      <c r="B923" s="405"/>
      <c r="C923" s="405"/>
      <c r="D923" s="405"/>
      <c r="E923" s="405"/>
      <c r="F923" s="405"/>
      <c r="G923" s="405"/>
      <c r="H923" s="405"/>
      <c r="I923" s="405"/>
      <c r="J923" s="405"/>
      <c r="K923" s="405"/>
      <c r="L923" s="405"/>
      <c r="M923" s="405"/>
      <c r="N923" s="405"/>
      <c r="O923" s="405"/>
      <c r="P923" s="405"/>
      <c r="Q923" s="405"/>
      <c r="R923" s="405"/>
      <c r="S923" s="405"/>
      <c r="T923" s="405"/>
      <c r="U923" s="405"/>
      <c r="V923" s="405"/>
      <c r="W923" s="405"/>
      <c r="X923" s="405"/>
      <c r="Y923" s="405"/>
      <c r="Z923" s="405"/>
    </row>
    <row r="924">
      <c r="A924" s="405"/>
      <c r="B924" s="405"/>
      <c r="C924" s="405"/>
      <c r="D924" s="405"/>
      <c r="E924" s="405"/>
      <c r="F924" s="405"/>
      <c r="G924" s="405"/>
      <c r="H924" s="405"/>
      <c r="I924" s="405"/>
      <c r="J924" s="405"/>
      <c r="K924" s="405"/>
      <c r="L924" s="405"/>
      <c r="M924" s="405"/>
      <c r="N924" s="405"/>
      <c r="O924" s="405"/>
      <c r="P924" s="405"/>
      <c r="Q924" s="405"/>
      <c r="R924" s="405"/>
      <c r="S924" s="405"/>
      <c r="T924" s="405"/>
      <c r="U924" s="405"/>
      <c r="V924" s="405"/>
      <c r="W924" s="405"/>
      <c r="X924" s="405"/>
      <c r="Y924" s="405"/>
      <c r="Z924" s="405"/>
    </row>
    <row r="925">
      <c r="A925" s="405"/>
      <c r="B925" s="405"/>
      <c r="C925" s="405"/>
      <c r="D925" s="405"/>
      <c r="E925" s="405"/>
      <c r="F925" s="405"/>
      <c r="G925" s="405"/>
      <c r="H925" s="405"/>
      <c r="I925" s="405"/>
      <c r="J925" s="405"/>
      <c r="K925" s="405"/>
      <c r="L925" s="405"/>
      <c r="M925" s="405"/>
      <c r="N925" s="405"/>
      <c r="O925" s="405"/>
      <c r="P925" s="405"/>
      <c r="Q925" s="405"/>
      <c r="R925" s="405"/>
      <c r="S925" s="405"/>
      <c r="T925" s="405"/>
      <c r="U925" s="405"/>
      <c r="V925" s="405"/>
      <c r="W925" s="405"/>
      <c r="X925" s="405"/>
      <c r="Y925" s="405"/>
      <c r="Z925" s="405"/>
    </row>
    <row r="926">
      <c r="A926" s="405"/>
      <c r="B926" s="405"/>
      <c r="C926" s="405"/>
      <c r="D926" s="405"/>
      <c r="E926" s="405"/>
      <c r="F926" s="405"/>
      <c r="G926" s="405"/>
      <c r="H926" s="405"/>
      <c r="I926" s="405"/>
      <c r="J926" s="405"/>
      <c r="K926" s="405"/>
      <c r="L926" s="405"/>
      <c r="M926" s="405"/>
      <c r="N926" s="405"/>
      <c r="O926" s="405"/>
      <c r="P926" s="405"/>
      <c r="Q926" s="405"/>
      <c r="R926" s="405"/>
      <c r="S926" s="405"/>
      <c r="T926" s="405"/>
      <c r="U926" s="405"/>
      <c r="V926" s="405"/>
      <c r="W926" s="405"/>
      <c r="X926" s="405"/>
      <c r="Y926" s="405"/>
      <c r="Z926" s="405"/>
    </row>
    <row r="927">
      <c r="A927" s="405"/>
      <c r="B927" s="405"/>
      <c r="C927" s="405"/>
      <c r="D927" s="405"/>
      <c r="E927" s="405"/>
      <c r="F927" s="405"/>
      <c r="G927" s="405"/>
      <c r="H927" s="405"/>
      <c r="I927" s="405"/>
      <c r="J927" s="405"/>
      <c r="K927" s="405"/>
      <c r="L927" s="405"/>
      <c r="M927" s="405"/>
      <c r="N927" s="405"/>
      <c r="O927" s="405"/>
      <c r="P927" s="405"/>
      <c r="Q927" s="405"/>
      <c r="R927" s="405"/>
      <c r="S927" s="405"/>
      <c r="T927" s="405"/>
      <c r="U927" s="405"/>
      <c r="V927" s="405"/>
      <c r="W927" s="405"/>
      <c r="X927" s="405"/>
      <c r="Y927" s="405"/>
      <c r="Z927" s="405"/>
    </row>
    <row r="928">
      <c r="A928" s="405"/>
      <c r="B928" s="405"/>
      <c r="C928" s="405"/>
      <c r="D928" s="405"/>
      <c r="E928" s="405"/>
      <c r="F928" s="405"/>
      <c r="G928" s="405"/>
      <c r="H928" s="405"/>
      <c r="I928" s="405"/>
      <c r="J928" s="405"/>
      <c r="K928" s="405"/>
      <c r="L928" s="405"/>
      <c r="M928" s="405"/>
      <c r="N928" s="405"/>
      <c r="O928" s="405"/>
      <c r="P928" s="405"/>
      <c r="Q928" s="405"/>
      <c r="R928" s="405"/>
      <c r="S928" s="405"/>
      <c r="T928" s="405"/>
      <c r="U928" s="405"/>
      <c r="V928" s="405"/>
      <c r="W928" s="405"/>
      <c r="X928" s="405"/>
      <c r="Y928" s="405"/>
      <c r="Z928" s="405"/>
    </row>
    <row r="929">
      <c r="A929" s="405"/>
      <c r="B929" s="405"/>
      <c r="C929" s="405"/>
      <c r="D929" s="405"/>
      <c r="E929" s="405"/>
      <c r="F929" s="405"/>
      <c r="G929" s="405"/>
      <c r="H929" s="405"/>
      <c r="I929" s="405"/>
      <c r="J929" s="405"/>
      <c r="K929" s="405"/>
      <c r="L929" s="405"/>
      <c r="M929" s="405"/>
      <c r="N929" s="405"/>
      <c r="O929" s="405"/>
      <c r="P929" s="405"/>
      <c r="Q929" s="405"/>
      <c r="R929" s="405"/>
      <c r="S929" s="405"/>
      <c r="T929" s="405"/>
      <c r="U929" s="405"/>
      <c r="V929" s="405"/>
      <c r="W929" s="405"/>
      <c r="X929" s="405"/>
      <c r="Y929" s="405"/>
      <c r="Z929" s="405"/>
    </row>
    <row r="930">
      <c r="A930" s="405"/>
      <c r="B930" s="405"/>
      <c r="C930" s="405"/>
      <c r="D930" s="405"/>
      <c r="E930" s="405"/>
      <c r="F930" s="405"/>
      <c r="G930" s="405"/>
      <c r="H930" s="405"/>
      <c r="I930" s="405"/>
      <c r="J930" s="405"/>
      <c r="K930" s="405"/>
      <c r="L930" s="405"/>
      <c r="M930" s="405"/>
      <c r="N930" s="405"/>
      <c r="O930" s="405"/>
      <c r="P930" s="405"/>
      <c r="Q930" s="405"/>
      <c r="R930" s="405"/>
      <c r="S930" s="405"/>
      <c r="T930" s="405"/>
      <c r="U930" s="405"/>
      <c r="V930" s="405"/>
      <c r="W930" s="405"/>
      <c r="X930" s="405"/>
      <c r="Y930" s="405"/>
      <c r="Z930" s="405"/>
    </row>
    <row r="931">
      <c r="A931" s="405"/>
      <c r="B931" s="405"/>
      <c r="C931" s="405"/>
      <c r="D931" s="405"/>
      <c r="E931" s="405"/>
      <c r="F931" s="405"/>
      <c r="G931" s="405"/>
      <c r="H931" s="405"/>
      <c r="I931" s="405"/>
      <c r="J931" s="405"/>
      <c r="K931" s="405"/>
      <c r="L931" s="405"/>
      <c r="M931" s="405"/>
      <c r="N931" s="405"/>
      <c r="O931" s="405"/>
      <c r="P931" s="405"/>
      <c r="Q931" s="405"/>
      <c r="R931" s="405"/>
      <c r="S931" s="405"/>
      <c r="T931" s="405"/>
      <c r="U931" s="405"/>
      <c r="V931" s="405"/>
      <c r="W931" s="405"/>
      <c r="X931" s="405"/>
      <c r="Y931" s="405"/>
      <c r="Z931" s="405"/>
    </row>
    <row r="932">
      <c r="A932" s="405"/>
      <c r="B932" s="405"/>
      <c r="C932" s="405"/>
      <c r="D932" s="405"/>
      <c r="E932" s="405"/>
      <c r="F932" s="405"/>
      <c r="G932" s="405"/>
      <c r="H932" s="405"/>
      <c r="I932" s="405"/>
      <c r="J932" s="405"/>
      <c r="K932" s="405"/>
      <c r="L932" s="405"/>
      <c r="M932" s="405"/>
      <c r="N932" s="405"/>
      <c r="O932" s="405"/>
      <c r="P932" s="405"/>
      <c r="Q932" s="405"/>
      <c r="R932" s="405"/>
      <c r="S932" s="405"/>
      <c r="T932" s="405"/>
      <c r="U932" s="405"/>
      <c r="V932" s="405"/>
      <c r="W932" s="405"/>
      <c r="X932" s="405"/>
      <c r="Y932" s="405"/>
      <c r="Z932" s="405"/>
    </row>
    <row r="933">
      <c r="A933" s="405"/>
      <c r="B933" s="405"/>
      <c r="C933" s="405"/>
      <c r="D933" s="405"/>
      <c r="E933" s="405"/>
      <c r="F933" s="405"/>
      <c r="G933" s="405"/>
      <c r="H933" s="405"/>
      <c r="I933" s="405"/>
      <c r="J933" s="405"/>
      <c r="K933" s="405"/>
      <c r="L933" s="405"/>
      <c r="M933" s="405"/>
      <c r="N933" s="405"/>
      <c r="O933" s="405"/>
      <c r="P933" s="405"/>
      <c r="Q933" s="405"/>
      <c r="R933" s="405"/>
      <c r="S933" s="405"/>
      <c r="T933" s="405"/>
      <c r="U933" s="405"/>
      <c r="V933" s="405"/>
      <c r="W933" s="405"/>
      <c r="X933" s="405"/>
      <c r="Y933" s="405"/>
      <c r="Z933" s="405"/>
    </row>
    <row r="934">
      <c r="A934" s="405"/>
      <c r="B934" s="405"/>
      <c r="C934" s="405"/>
      <c r="D934" s="405"/>
      <c r="E934" s="405"/>
      <c r="F934" s="405"/>
      <c r="G934" s="405"/>
      <c r="H934" s="405"/>
      <c r="I934" s="405"/>
      <c r="J934" s="405"/>
      <c r="K934" s="405"/>
      <c r="L934" s="405"/>
      <c r="M934" s="405"/>
      <c r="N934" s="405"/>
      <c r="O934" s="405"/>
      <c r="P934" s="405"/>
      <c r="Q934" s="405"/>
      <c r="R934" s="405"/>
      <c r="S934" s="405"/>
      <c r="T934" s="405"/>
      <c r="U934" s="405"/>
      <c r="V934" s="405"/>
      <c r="W934" s="405"/>
      <c r="X934" s="405"/>
      <c r="Y934" s="405"/>
      <c r="Z934" s="405"/>
    </row>
    <row r="935">
      <c r="A935" s="405"/>
      <c r="B935" s="405"/>
      <c r="C935" s="405"/>
      <c r="D935" s="405"/>
      <c r="E935" s="405"/>
      <c r="F935" s="405"/>
      <c r="G935" s="405"/>
      <c r="H935" s="405"/>
      <c r="I935" s="405"/>
      <c r="J935" s="405"/>
      <c r="K935" s="405"/>
      <c r="L935" s="405"/>
      <c r="M935" s="405"/>
      <c r="N935" s="405"/>
      <c r="O935" s="405"/>
      <c r="P935" s="405"/>
      <c r="Q935" s="405"/>
      <c r="R935" s="405"/>
      <c r="S935" s="405"/>
      <c r="T935" s="405"/>
      <c r="U935" s="405"/>
      <c r="V935" s="405"/>
      <c r="W935" s="405"/>
      <c r="X935" s="405"/>
      <c r="Y935" s="405"/>
      <c r="Z935" s="405"/>
    </row>
    <row r="936">
      <c r="A936" s="405"/>
      <c r="B936" s="405"/>
      <c r="C936" s="405"/>
      <c r="D936" s="405"/>
      <c r="E936" s="405"/>
      <c r="F936" s="405"/>
      <c r="G936" s="405"/>
      <c r="H936" s="405"/>
      <c r="I936" s="405"/>
      <c r="J936" s="405"/>
      <c r="K936" s="405"/>
      <c r="L936" s="405"/>
      <c r="M936" s="405"/>
      <c r="N936" s="405"/>
      <c r="O936" s="405"/>
      <c r="P936" s="405"/>
      <c r="Q936" s="405"/>
      <c r="R936" s="405"/>
      <c r="S936" s="405"/>
      <c r="T936" s="405"/>
      <c r="U936" s="405"/>
      <c r="V936" s="405"/>
      <c r="W936" s="405"/>
      <c r="X936" s="405"/>
      <c r="Y936" s="405"/>
      <c r="Z936" s="405"/>
    </row>
    <row r="937">
      <c r="A937" s="405"/>
      <c r="B937" s="405"/>
      <c r="C937" s="405"/>
      <c r="D937" s="405"/>
      <c r="E937" s="405"/>
      <c r="F937" s="405"/>
      <c r="G937" s="405"/>
      <c r="H937" s="405"/>
      <c r="I937" s="405"/>
      <c r="J937" s="405"/>
      <c r="K937" s="405"/>
      <c r="L937" s="405"/>
      <c r="M937" s="405"/>
      <c r="N937" s="405"/>
      <c r="O937" s="405"/>
      <c r="P937" s="405"/>
      <c r="Q937" s="405"/>
      <c r="R937" s="405"/>
      <c r="S937" s="405"/>
      <c r="T937" s="405"/>
      <c r="U937" s="405"/>
      <c r="V937" s="405"/>
      <c r="W937" s="405"/>
      <c r="X937" s="405"/>
      <c r="Y937" s="405"/>
      <c r="Z937" s="405"/>
    </row>
    <row r="938">
      <c r="A938" s="405"/>
      <c r="B938" s="405"/>
      <c r="C938" s="405"/>
      <c r="D938" s="405"/>
      <c r="E938" s="405"/>
      <c r="F938" s="405"/>
      <c r="G938" s="405"/>
      <c r="H938" s="405"/>
      <c r="I938" s="405"/>
      <c r="J938" s="405"/>
      <c r="K938" s="405"/>
      <c r="L938" s="405"/>
      <c r="M938" s="405"/>
      <c r="N938" s="405"/>
      <c r="O938" s="405"/>
      <c r="P938" s="405"/>
      <c r="Q938" s="405"/>
      <c r="R938" s="405"/>
      <c r="S938" s="405"/>
      <c r="T938" s="405"/>
      <c r="U938" s="405"/>
      <c r="V938" s="405"/>
      <c r="W938" s="405"/>
      <c r="X938" s="405"/>
      <c r="Y938" s="405"/>
      <c r="Z938" s="405"/>
    </row>
    <row r="939">
      <c r="A939" s="405"/>
      <c r="B939" s="405"/>
      <c r="C939" s="405"/>
      <c r="D939" s="405"/>
      <c r="E939" s="405"/>
      <c r="F939" s="405"/>
      <c r="G939" s="405"/>
      <c r="H939" s="405"/>
      <c r="I939" s="405"/>
      <c r="J939" s="405"/>
      <c r="K939" s="405"/>
      <c r="L939" s="405"/>
      <c r="M939" s="405"/>
      <c r="N939" s="405"/>
      <c r="O939" s="405"/>
      <c r="P939" s="405"/>
      <c r="Q939" s="405"/>
      <c r="R939" s="405"/>
      <c r="S939" s="405"/>
      <c r="T939" s="405"/>
      <c r="U939" s="405"/>
      <c r="V939" s="405"/>
      <c r="W939" s="405"/>
      <c r="X939" s="405"/>
      <c r="Y939" s="405"/>
      <c r="Z939" s="405"/>
    </row>
    <row r="940">
      <c r="A940" s="405"/>
      <c r="B940" s="405"/>
      <c r="C940" s="405"/>
      <c r="D940" s="405"/>
      <c r="E940" s="405"/>
      <c r="F940" s="405"/>
      <c r="G940" s="405"/>
      <c r="H940" s="405"/>
      <c r="I940" s="405"/>
      <c r="J940" s="405"/>
      <c r="K940" s="405"/>
      <c r="L940" s="405"/>
      <c r="M940" s="405"/>
      <c r="N940" s="405"/>
      <c r="O940" s="405"/>
      <c r="P940" s="405"/>
      <c r="Q940" s="405"/>
      <c r="R940" s="405"/>
      <c r="S940" s="405"/>
      <c r="T940" s="405"/>
      <c r="U940" s="405"/>
      <c r="V940" s="405"/>
      <c r="W940" s="405"/>
      <c r="X940" s="405"/>
      <c r="Y940" s="405"/>
      <c r="Z940" s="405"/>
    </row>
    <row r="941">
      <c r="A941" s="405"/>
      <c r="B941" s="405"/>
      <c r="C941" s="405"/>
      <c r="D941" s="405"/>
      <c r="E941" s="405"/>
      <c r="F941" s="405"/>
      <c r="G941" s="405"/>
      <c r="H941" s="405"/>
      <c r="I941" s="405"/>
      <c r="J941" s="405"/>
      <c r="K941" s="405"/>
      <c r="L941" s="405"/>
      <c r="M941" s="405"/>
      <c r="N941" s="405"/>
      <c r="O941" s="405"/>
      <c r="P941" s="405"/>
      <c r="Q941" s="405"/>
      <c r="R941" s="405"/>
      <c r="S941" s="405"/>
      <c r="T941" s="405"/>
      <c r="U941" s="405"/>
      <c r="V941" s="405"/>
      <c r="W941" s="405"/>
      <c r="X941" s="405"/>
      <c r="Y941" s="405"/>
      <c r="Z941" s="405"/>
    </row>
    <row r="942">
      <c r="A942" s="405"/>
      <c r="B942" s="405"/>
      <c r="C942" s="405"/>
      <c r="D942" s="405"/>
      <c r="E942" s="405"/>
      <c r="F942" s="405"/>
      <c r="G942" s="405"/>
      <c r="H942" s="405"/>
      <c r="I942" s="405"/>
      <c r="J942" s="405"/>
      <c r="K942" s="405"/>
      <c r="L942" s="405"/>
      <c r="M942" s="405"/>
      <c r="N942" s="405"/>
      <c r="O942" s="405"/>
      <c r="P942" s="405"/>
      <c r="Q942" s="405"/>
      <c r="R942" s="405"/>
      <c r="S942" s="405"/>
      <c r="T942" s="405"/>
      <c r="U942" s="405"/>
      <c r="V942" s="405"/>
      <c r="W942" s="405"/>
      <c r="X942" s="405"/>
      <c r="Y942" s="405"/>
      <c r="Z942" s="405"/>
    </row>
    <row r="943">
      <c r="A943" s="405"/>
      <c r="B943" s="405"/>
      <c r="C943" s="405"/>
      <c r="D943" s="405"/>
      <c r="E943" s="405"/>
      <c r="F943" s="405"/>
      <c r="G943" s="405"/>
      <c r="H943" s="405"/>
      <c r="I943" s="405"/>
      <c r="J943" s="405"/>
      <c r="K943" s="405"/>
      <c r="L943" s="405"/>
      <c r="M943" s="405"/>
      <c r="N943" s="405"/>
      <c r="O943" s="405"/>
      <c r="P943" s="405"/>
      <c r="Q943" s="405"/>
      <c r="R943" s="405"/>
      <c r="S943" s="405"/>
      <c r="T943" s="405"/>
      <c r="U943" s="405"/>
      <c r="V943" s="405"/>
      <c r="W943" s="405"/>
      <c r="X943" s="405"/>
      <c r="Y943" s="405"/>
      <c r="Z943" s="405"/>
    </row>
    <row r="944">
      <c r="A944" s="405"/>
      <c r="B944" s="405"/>
      <c r="C944" s="405"/>
      <c r="D944" s="405"/>
      <c r="E944" s="405"/>
      <c r="F944" s="405"/>
      <c r="G944" s="405"/>
      <c r="H944" s="405"/>
      <c r="I944" s="405"/>
      <c r="J944" s="405"/>
      <c r="K944" s="405"/>
      <c r="L944" s="405"/>
      <c r="M944" s="405"/>
      <c r="N944" s="405"/>
      <c r="O944" s="405"/>
      <c r="P944" s="405"/>
      <c r="Q944" s="405"/>
      <c r="R944" s="405"/>
      <c r="S944" s="405"/>
      <c r="T944" s="405"/>
      <c r="U944" s="405"/>
      <c r="V944" s="405"/>
      <c r="W944" s="405"/>
      <c r="X944" s="405"/>
      <c r="Y944" s="405"/>
      <c r="Z944" s="405"/>
    </row>
    <row r="945">
      <c r="A945" s="405"/>
      <c r="B945" s="405"/>
      <c r="C945" s="405"/>
      <c r="D945" s="405"/>
      <c r="E945" s="405"/>
      <c r="F945" s="405"/>
      <c r="G945" s="405"/>
      <c r="H945" s="405"/>
      <c r="I945" s="405"/>
      <c r="J945" s="405"/>
      <c r="K945" s="405"/>
      <c r="L945" s="405"/>
      <c r="M945" s="405"/>
      <c r="N945" s="405"/>
      <c r="O945" s="405"/>
      <c r="P945" s="405"/>
      <c r="Q945" s="405"/>
      <c r="R945" s="405"/>
      <c r="S945" s="405"/>
      <c r="T945" s="405"/>
      <c r="U945" s="405"/>
      <c r="V945" s="405"/>
      <c r="W945" s="405"/>
      <c r="X945" s="405"/>
      <c r="Y945" s="405"/>
      <c r="Z945" s="405"/>
    </row>
    <row r="946">
      <c r="A946" s="405"/>
      <c r="B946" s="405"/>
      <c r="C946" s="405"/>
      <c r="D946" s="405"/>
      <c r="E946" s="405"/>
      <c r="F946" s="405"/>
      <c r="G946" s="405"/>
      <c r="H946" s="405"/>
      <c r="I946" s="405"/>
      <c r="J946" s="405"/>
      <c r="K946" s="405"/>
      <c r="L946" s="405"/>
      <c r="M946" s="405"/>
      <c r="N946" s="405"/>
      <c r="O946" s="405"/>
      <c r="P946" s="405"/>
      <c r="Q946" s="405"/>
      <c r="R946" s="405"/>
      <c r="S946" s="405"/>
      <c r="T946" s="405"/>
      <c r="U946" s="405"/>
      <c r="V946" s="405"/>
      <c r="W946" s="405"/>
      <c r="X946" s="405"/>
      <c r="Y946" s="405"/>
      <c r="Z946" s="405"/>
    </row>
    <row r="947">
      <c r="A947" s="405"/>
      <c r="B947" s="405"/>
      <c r="C947" s="405"/>
      <c r="D947" s="405"/>
      <c r="E947" s="405"/>
      <c r="F947" s="405"/>
      <c r="G947" s="405"/>
      <c r="H947" s="405"/>
      <c r="I947" s="405"/>
      <c r="J947" s="405"/>
      <c r="K947" s="405"/>
      <c r="L947" s="405"/>
      <c r="M947" s="405"/>
      <c r="N947" s="405"/>
      <c r="O947" s="405"/>
      <c r="P947" s="405"/>
      <c r="Q947" s="405"/>
      <c r="R947" s="405"/>
      <c r="S947" s="405"/>
      <c r="T947" s="405"/>
      <c r="U947" s="405"/>
      <c r="V947" s="405"/>
      <c r="W947" s="405"/>
      <c r="X947" s="405"/>
      <c r="Y947" s="405"/>
      <c r="Z947" s="405"/>
    </row>
    <row r="948">
      <c r="A948" s="405"/>
      <c r="B948" s="405"/>
      <c r="C948" s="405"/>
      <c r="D948" s="405"/>
      <c r="E948" s="405"/>
      <c r="F948" s="405"/>
      <c r="G948" s="405"/>
      <c r="H948" s="405"/>
      <c r="I948" s="405"/>
      <c r="J948" s="405"/>
      <c r="K948" s="405"/>
      <c r="L948" s="405"/>
      <c r="M948" s="405"/>
      <c r="N948" s="405"/>
      <c r="O948" s="405"/>
      <c r="P948" s="405"/>
      <c r="Q948" s="405"/>
      <c r="R948" s="405"/>
      <c r="S948" s="405"/>
      <c r="T948" s="405"/>
      <c r="U948" s="405"/>
      <c r="V948" s="405"/>
      <c r="W948" s="405"/>
      <c r="X948" s="405"/>
      <c r="Y948" s="405"/>
      <c r="Z948" s="405"/>
    </row>
    <row r="949">
      <c r="A949" s="405"/>
      <c r="B949" s="405"/>
      <c r="C949" s="405"/>
      <c r="D949" s="405"/>
      <c r="E949" s="405"/>
      <c r="F949" s="405"/>
      <c r="G949" s="405"/>
      <c r="H949" s="405"/>
      <c r="I949" s="405"/>
      <c r="J949" s="405"/>
      <c r="K949" s="405"/>
      <c r="L949" s="405"/>
      <c r="M949" s="405"/>
      <c r="N949" s="405"/>
      <c r="O949" s="405"/>
      <c r="P949" s="405"/>
      <c r="Q949" s="405"/>
      <c r="R949" s="405"/>
      <c r="S949" s="405"/>
      <c r="T949" s="405"/>
      <c r="U949" s="405"/>
      <c r="V949" s="405"/>
      <c r="W949" s="405"/>
      <c r="X949" s="405"/>
      <c r="Y949" s="405"/>
      <c r="Z949" s="405"/>
    </row>
    <row r="950">
      <c r="A950" s="405"/>
      <c r="B950" s="405"/>
      <c r="C950" s="405"/>
      <c r="D950" s="405"/>
      <c r="E950" s="405"/>
      <c r="F950" s="405"/>
      <c r="G950" s="405"/>
      <c r="H950" s="405"/>
      <c r="I950" s="405"/>
      <c r="J950" s="405"/>
      <c r="K950" s="405"/>
      <c r="L950" s="405"/>
      <c r="M950" s="405"/>
      <c r="N950" s="405"/>
      <c r="O950" s="405"/>
      <c r="P950" s="405"/>
      <c r="Q950" s="405"/>
      <c r="R950" s="405"/>
      <c r="S950" s="405"/>
      <c r="T950" s="405"/>
      <c r="U950" s="405"/>
      <c r="V950" s="405"/>
      <c r="W950" s="405"/>
      <c r="X950" s="405"/>
      <c r="Y950" s="405"/>
      <c r="Z950" s="405"/>
    </row>
    <row r="951">
      <c r="A951" s="405"/>
      <c r="B951" s="405"/>
      <c r="C951" s="405"/>
      <c r="D951" s="405"/>
      <c r="E951" s="405"/>
      <c r="F951" s="405"/>
      <c r="G951" s="405"/>
      <c r="H951" s="405"/>
      <c r="I951" s="405"/>
      <c r="J951" s="405"/>
      <c r="K951" s="405"/>
      <c r="L951" s="405"/>
      <c r="M951" s="405"/>
      <c r="N951" s="405"/>
      <c r="O951" s="405"/>
      <c r="P951" s="405"/>
      <c r="Q951" s="405"/>
      <c r="R951" s="405"/>
      <c r="S951" s="405"/>
      <c r="T951" s="405"/>
      <c r="U951" s="405"/>
      <c r="V951" s="405"/>
      <c r="W951" s="405"/>
      <c r="X951" s="405"/>
      <c r="Y951" s="405"/>
      <c r="Z951" s="405"/>
    </row>
    <row r="952">
      <c r="A952" s="405"/>
      <c r="B952" s="405"/>
      <c r="C952" s="405"/>
      <c r="D952" s="405"/>
      <c r="E952" s="405"/>
      <c r="F952" s="405"/>
      <c r="G952" s="405"/>
      <c r="H952" s="405"/>
      <c r="I952" s="405"/>
      <c r="J952" s="405"/>
      <c r="K952" s="405"/>
      <c r="L952" s="405"/>
      <c r="M952" s="405"/>
      <c r="N952" s="405"/>
      <c r="O952" s="405"/>
      <c r="P952" s="405"/>
      <c r="Q952" s="405"/>
      <c r="R952" s="405"/>
      <c r="S952" s="405"/>
      <c r="T952" s="405"/>
      <c r="U952" s="405"/>
      <c r="V952" s="405"/>
      <c r="W952" s="405"/>
      <c r="X952" s="405"/>
      <c r="Y952" s="405"/>
      <c r="Z952" s="405"/>
    </row>
    <row r="953">
      <c r="A953" s="405"/>
      <c r="B953" s="405"/>
      <c r="C953" s="405"/>
      <c r="D953" s="405"/>
      <c r="E953" s="405"/>
      <c r="F953" s="405"/>
      <c r="G953" s="405"/>
      <c r="H953" s="405"/>
      <c r="I953" s="405"/>
      <c r="J953" s="405"/>
      <c r="K953" s="405"/>
      <c r="L953" s="405"/>
      <c r="M953" s="405"/>
      <c r="N953" s="405"/>
      <c r="O953" s="405"/>
      <c r="P953" s="405"/>
      <c r="Q953" s="405"/>
      <c r="R953" s="405"/>
      <c r="S953" s="405"/>
      <c r="T953" s="405"/>
      <c r="U953" s="405"/>
      <c r="V953" s="405"/>
      <c r="W953" s="405"/>
      <c r="X953" s="405"/>
      <c r="Y953" s="405"/>
      <c r="Z953" s="405"/>
    </row>
    <row r="954">
      <c r="A954" s="405"/>
      <c r="B954" s="405"/>
      <c r="C954" s="405"/>
      <c r="D954" s="405"/>
      <c r="E954" s="405"/>
      <c r="F954" s="405"/>
      <c r="G954" s="405"/>
      <c r="H954" s="405"/>
      <c r="I954" s="405"/>
      <c r="J954" s="405"/>
      <c r="K954" s="405"/>
      <c r="L954" s="405"/>
      <c r="M954" s="405"/>
      <c r="N954" s="405"/>
      <c r="O954" s="405"/>
      <c r="P954" s="405"/>
      <c r="Q954" s="405"/>
      <c r="R954" s="405"/>
      <c r="S954" s="405"/>
      <c r="T954" s="405"/>
      <c r="U954" s="405"/>
      <c r="V954" s="405"/>
      <c r="W954" s="405"/>
      <c r="X954" s="405"/>
      <c r="Y954" s="405"/>
      <c r="Z954" s="405"/>
    </row>
    <row r="955">
      <c r="A955" s="405"/>
      <c r="B955" s="405"/>
      <c r="C955" s="405"/>
      <c r="D955" s="405"/>
      <c r="E955" s="405"/>
      <c r="F955" s="405"/>
      <c r="G955" s="405"/>
      <c r="H955" s="405"/>
      <c r="I955" s="405"/>
      <c r="J955" s="405"/>
      <c r="K955" s="405"/>
      <c r="L955" s="405"/>
      <c r="M955" s="405"/>
      <c r="N955" s="405"/>
      <c r="O955" s="405"/>
      <c r="P955" s="405"/>
      <c r="Q955" s="405"/>
      <c r="R955" s="405"/>
      <c r="S955" s="405"/>
      <c r="T955" s="405"/>
      <c r="U955" s="405"/>
      <c r="V955" s="405"/>
      <c r="W955" s="405"/>
      <c r="X955" s="405"/>
      <c r="Y955" s="405"/>
      <c r="Z955" s="405"/>
    </row>
    <row r="956">
      <c r="A956" s="405"/>
      <c r="B956" s="405"/>
      <c r="C956" s="405"/>
      <c r="D956" s="405"/>
      <c r="E956" s="405"/>
      <c r="F956" s="405"/>
      <c r="G956" s="405"/>
      <c r="H956" s="405"/>
      <c r="I956" s="405"/>
      <c r="J956" s="405"/>
      <c r="K956" s="405"/>
      <c r="L956" s="405"/>
      <c r="M956" s="405"/>
      <c r="N956" s="405"/>
      <c r="O956" s="405"/>
      <c r="P956" s="405"/>
      <c r="Q956" s="405"/>
      <c r="R956" s="405"/>
      <c r="S956" s="405"/>
      <c r="T956" s="405"/>
      <c r="U956" s="405"/>
      <c r="V956" s="405"/>
      <c r="W956" s="405"/>
      <c r="X956" s="405"/>
      <c r="Y956" s="405"/>
      <c r="Z956" s="405"/>
    </row>
    <row r="957">
      <c r="A957" s="405"/>
      <c r="B957" s="405"/>
      <c r="C957" s="405"/>
      <c r="D957" s="405"/>
      <c r="E957" s="405"/>
      <c r="F957" s="405"/>
      <c r="G957" s="405"/>
      <c r="H957" s="405"/>
      <c r="I957" s="405"/>
      <c r="J957" s="405"/>
      <c r="K957" s="405"/>
      <c r="L957" s="405"/>
      <c r="M957" s="405"/>
      <c r="N957" s="405"/>
      <c r="O957" s="405"/>
      <c r="P957" s="405"/>
      <c r="Q957" s="405"/>
      <c r="R957" s="405"/>
      <c r="S957" s="405"/>
      <c r="T957" s="405"/>
      <c r="U957" s="405"/>
      <c r="V957" s="405"/>
      <c r="W957" s="405"/>
      <c r="X957" s="405"/>
      <c r="Y957" s="405"/>
      <c r="Z957" s="405"/>
    </row>
    <row r="958">
      <c r="A958" s="405"/>
      <c r="B958" s="405"/>
      <c r="C958" s="405"/>
      <c r="D958" s="405"/>
      <c r="E958" s="405"/>
      <c r="F958" s="405"/>
      <c r="G958" s="405"/>
      <c r="H958" s="405"/>
      <c r="I958" s="405"/>
      <c r="J958" s="405"/>
      <c r="K958" s="405"/>
      <c r="L958" s="405"/>
      <c r="M958" s="405"/>
      <c r="N958" s="405"/>
      <c r="O958" s="405"/>
      <c r="P958" s="405"/>
      <c r="Q958" s="405"/>
      <c r="R958" s="405"/>
      <c r="S958" s="405"/>
      <c r="T958" s="405"/>
      <c r="U958" s="405"/>
      <c r="V958" s="405"/>
      <c r="W958" s="405"/>
      <c r="X958" s="405"/>
      <c r="Y958" s="405"/>
      <c r="Z958" s="405"/>
    </row>
    <row r="959">
      <c r="A959" s="405"/>
      <c r="B959" s="405"/>
      <c r="C959" s="405"/>
      <c r="D959" s="405"/>
      <c r="E959" s="405"/>
      <c r="F959" s="405"/>
      <c r="G959" s="405"/>
      <c r="H959" s="405"/>
      <c r="I959" s="405"/>
      <c r="J959" s="405"/>
      <c r="K959" s="405"/>
      <c r="L959" s="405"/>
      <c r="M959" s="405"/>
      <c r="N959" s="405"/>
      <c r="O959" s="405"/>
      <c r="P959" s="405"/>
      <c r="Q959" s="405"/>
      <c r="R959" s="405"/>
      <c r="S959" s="405"/>
      <c r="T959" s="405"/>
      <c r="U959" s="405"/>
      <c r="V959" s="405"/>
      <c r="W959" s="405"/>
      <c r="X959" s="405"/>
      <c r="Y959" s="405"/>
      <c r="Z959" s="405"/>
    </row>
    <row r="960">
      <c r="A960" s="405"/>
      <c r="B960" s="405"/>
      <c r="C960" s="405"/>
      <c r="D960" s="405"/>
      <c r="E960" s="405"/>
      <c r="F960" s="405"/>
      <c r="G960" s="405"/>
      <c r="H960" s="405"/>
      <c r="I960" s="405"/>
      <c r="J960" s="405"/>
      <c r="K960" s="405"/>
      <c r="L960" s="405"/>
      <c r="M960" s="405"/>
      <c r="N960" s="405"/>
      <c r="O960" s="405"/>
      <c r="P960" s="405"/>
      <c r="Q960" s="405"/>
      <c r="R960" s="405"/>
      <c r="S960" s="405"/>
      <c r="T960" s="405"/>
      <c r="U960" s="405"/>
      <c r="V960" s="405"/>
      <c r="W960" s="405"/>
      <c r="X960" s="405"/>
      <c r="Y960" s="405"/>
      <c r="Z960" s="405"/>
    </row>
    <row r="961">
      <c r="A961" s="405"/>
      <c r="B961" s="405"/>
      <c r="C961" s="405"/>
      <c r="D961" s="405"/>
      <c r="E961" s="405"/>
      <c r="F961" s="405"/>
      <c r="G961" s="405"/>
      <c r="H961" s="405"/>
      <c r="I961" s="405"/>
      <c r="J961" s="405"/>
      <c r="K961" s="405"/>
      <c r="L961" s="405"/>
      <c r="M961" s="405"/>
      <c r="N961" s="405"/>
      <c r="O961" s="405"/>
      <c r="P961" s="405"/>
      <c r="Q961" s="405"/>
      <c r="R961" s="405"/>
      <c r="S961" s="405"/>
      <c r="T961" s="405"/>
      <c r="U961" s="405"/>
      <c r="V961" s="405"/>
      <c r="W961" s="405"/>
      <c r="X961" s="405"/>
      <c r="Y961" s="405"/>
      <c r="Z961" s="405"/>
    </row>
    <row r="962">
      <c r="A962" s="405"/>
      <c r="B962" s="405"/>
      <c r="C962" s="405"/>
      <c r="D962" s="405"/>
      <c r="E962" s="405"/>
      <c r="F962" s="405"/>
      <c r="G962" s="405"/>
      <c r="H962" s="405"/>
      <c r="I962" s="405"/>
      <c r="J962" s="405"/>
      <c r="K962" s="405"/>
      <c r="L962" s="405"/>
      <c r="M962" s="405"/>
      <c r="N962" s="405"/>
      <c r="O962" s="405"/>
      <c r="P962" s="405"/>
      <c r="Q962" s="405"/>
      <c r="R962" s="405"/>
      <c r="S962" s="405"/>
      <c r="T962" s="405"/>
      <c r="U962" s="405"/>
      <c r="V962" s="405"/>
      <c r="W962" s="405"/>
      <c r="X962" s="405"/>
      <c r="Y962" s="405"/>
      <c r="Z962" s="405"/>
    </row>
    <row r="963">
      <c r="A963" s="405"/>
      <c r="B963" s="405"/>
      <c r="C963" s="405"/>
      <c r="D963" s="405"/>
      <c r="E963" s="405"/>
      <c r="F963" s="405"/>
      <c r="G963" s="405"/>
      <c r="H963" s="405"/>
      <c r="I963" s="405"/>
      <c r="J963" s="405"/>
      <c r="K963" s="405"/>
      <c r="L963" s="405"/>
      <c r="M963" s="405"/>
      <c r="N963" s="405"/>
      <c r="O963" s="405"/>
      <c r="P963" s="405"/>
      <c r="Q963" s="405"/>
      <c r="R963" s="405"/>
      <c r="S963" s="405"/>
      <c r="T963" s="405"/>
      <c r="U963" s="405"/>
      <c r="V963" s="405"/>
      <c r="W963" s="405"/>
      <c r="X963" s="405"/>
      <c r="Y963" s="405"/>
      <c r="Z963" s="405"/>
    </row>
    <row r="964">
      <c r="A964" s="405"/>
      <c r="B964" s="405"/>
      <c r="C964" s="405"/>
      <c r="D964" s="405"/>
      <c r="E964" s="405"/>
      <c r="F964" s="405"/>
      <c r="G964" s="405"/>
      <c r="H964" s="405"/>
      <c r="I964" s="405"/>
      <c r="J964" s="405"/>
      <c r="K964" s="405"/>
      <c r="L964" s="405"/>
      <c r="M964" s="405"/>
      <c r="N964" s="405"/>
      <c r="O964" s="405"/>
      <c r="P964" s="405"/>
      <c r="Q964" s="405"/>
      <c r="R964" s="405"/>
      <c r="S964" s="405"/>
      <c r="T964" s="405"/>
      <c r="U964" s="405"/>
      <c r="V964" s="405"/>
      <c r="W964" s="405"/>
      <c r="X964" s="405"/>
      <c r="Y964" s="405"/>
      <c r="Z964" s="405"/>
    </row>
    <row r="965">
      <c r="A965" s="405"/>
      <c r="B965" s="405"/>
      <c r="C965" s="405"/>
      <c r="D965" s="405"/>
      <c r="E965" s="405"/>
      <c r="F965" s="405"/>
      <c r="G965" s="405"/>
      <c r="H965" s="405"/>
      <c r="I965" s="405"/>
      <c r="J965" s="405"/>
      <c r="K965" s="405"/>
      <c r="L965" s="405"/>
      <c r="M965" s="405"/>
      <c r="N965" s="405"/>
      <c r="O965" s="405"/>
      <c r="P965" s="405"/>
      <c r="Q965" s="405"/>
      <c r="R965" s="405"/>
      <c r="S965" s="405"/>
      <c r="T965" s="405"/>
      <c r="U965" s="405"/>
      <c r="V965" s="405"/>
      <c r="W965" s="405"/>
      <c r="X965" s="405"/>
      <c r="Y965" s="405"/>
      <c r="Z965" s="405"/>
    </row>
    <row r="966">
      <c r="A966" s="405"/>
      <c r="B966" s="405"/>
      <c r="C966" s="405"/>
      <c r="D966" s="405"/>
      <c r="E966" s="405"/>
      <c r="F966" s="405"/>
      <c r="G966" s="405"/>
      <c r="H966" s="405"/>
      <c r="I966" s="405"/>
      <c r="J966" s="405"/>
      <c r="K966" s="405"/>
      <c r="L966" s="405"/>
      <c r="M966" s="405"/>
      <c r="N966" s="405"/>
      <c r="O966" s="405"/>
      <c r="P966" s="405"/>
      <c r="Q966" s="405"/>
      <c r="R966" s="405"/>
      <c r="S966" s="405"/>
      <c r="T966" s="405"/>
      <c r="U966" s="405"/>
      <c r="V966" s="405"/>
      <c r="W966" s="405"/>
      <c r="X966" s="405"/>
      <c r="Y966" s="405"/>
      <c r="Z966" s="405"/>
    </row>
    <row r="967">
      <c r="A967" s="405"/>
      <c r="B967" s="405"/>
      <c r="C967" s="405"/>
      <c r="D967" s="405"/>
      <c r="E967" s="405"/>
      <c r="F967" s="405"/>
      <c r="G967" s="405"/>
      <c r="H967" s="405"/>
      <c r="I967" s="405"/>
      <c r="J967" s="405"/>
      <c r="K967" s="405"/>
      <c r="L967" s="405"/>
      <c r="M967" s="405"/>
      <c r="N967" s="405"/>
      <c r="O967" s="405"/>
      <c r="P967" s="405"/>
      <c r="Q967" s="405"/>
      <c r="R967" s="405"/>
      <c r="S967" s="405"/>
      <c r="T967" s="405"/>
      <c r="U967" s="405"/>
      <c r="V967" s="405"/>
      <c r="W967" s="405"/>
      <c r="X967" s="405"/>
      <c r="Y967" s="405"/>
      <c r="Z967" s="405"/>
    </row>
    <row r="968">
      <c r="A968" s="405"/>
      <c r="B968" s="405"/>
      <c r="C968" s="405"/>
      <c r="D968" s="405"/>
      <c r="E968" s="405"/>
      <c r="F968" s="405"/>
      <c r="G968" s="405"/>
      <c r="H968" s="405"/>
      <c r="I968" s="405"/>
      <c r="J968" s="405"/>
      <c r="K968" s="405"/>
      <c r="L968" s="405"/>
      <c r="M968" s="405"/>
      <c r="N968" s="405"/>
      <c r="O968" s="405"/>
      <c r="P968" s="405"/>
      <c r="Q968" s="405"/>
      <c r="R968" s="405"/>
      <c r="S968" s="405"/>
      <c r="T968" s="405"/>
      <c r="U968" s="405"/>
      <c r="V968" s="405"/>
      <c r="W968" s="405"/>
      <c r="X968" s="405"/>
      <c r="Y968" s="405"/>
      <c r="Z968" s="405"/>
    </row>
    <row r="969">
      <c r="A969" s="405"/>
      <c r="B969" s="405"/>
      <c r="C969" s="405"/>
      <c r="D969" s="405"/>
      <c r="E969" s="405"/>
      <c r="F969" s="405"/>
      <c r="G969" s="405"/>
      <c r="H969" s="405"/>
      <c r="I969" s="405"/>
      <c r="J969" s="405"/>
      <c r="K969" s="405"/>
      <c r="L969" s="405"/>
      <c r="M969" s="405"/>
      <c r="N969" s="405"/>
      <c r="O969" s="405"/>
      <c r="P969" s="405"/>
      <c r="Q969" s="405"/>
      <c r="R969" s="405"/>
      <c r="S969" s="405"/>
      <c r="T969" s="405"/>
      <c r="U969" s="405"/>
      <c r="V969" s="405"/>
      <c r="W969" s="405"/>
      <c r="X969" s="405"/>
      <c r="Y969" s="405"/>
      <c r="Z969" s="405"/>
    </row>
    <row r="970">
      <c r="A970" s="405"/>
      <c r="B970" s="405"/>
      <c r="C970" s="405"/>
      <c r="D970" s="405"/>
      <c r="E970" s="405"/>
      <c r="F970" s="405"/>
      <c r="G970" s="405"/>
      <c r="H970" s="405"/>
      <c r="I970" s="405"/>
      <c r="J970" s="405"/>
      <c r="K970" s="405"/>
      <c r="L970" s="405"/>
      <c r="M970" s="405"/>
      <c r="N970" s="405"/>
      <c r="O970" s="405"/>
      <c r="P970" s="405"/>
      <c r="Q970" s="405"/>
      <c r="R970" s="405"/>
      <c r="S970" s="405"/>
      <c r="T970" s="405"/>
      <c r="U970" s="405"/>
      <c r="V970" s="405"/>
      <c r="W970" s="405"/>
      <c r="X970" s="405"/>
      <c r="Y970" s="405"/>
      <c r="Z970" s="405"/>
    </row>
    <row r="971">
      <c r="A971" s="405"/>
      <c r="B971" s="405"/>
      <c r="C971" s="405"/>
      <c r="D971" s="405"/>
      <c r="E971" s="405"/>
      <c r="F971" s="405"/>
      <c r="G971" s="405"/>
      <c r="H971" s="405"/>
      <c r="I971" s="405"/>
      <c r="J971" s="405"/>
      <c r="K971" s="405"/>
      <c r="L971" s="405"/>
      <c r="M971" s="405"/>
      <c r="N971" s="405"/>
      <c r="O971" s="405"/>
      <c r="P971" s="405"/>
      <c r="Q971" s="405"/>
      <c r="R971" s="405"/>
      <c r="S971" s="405"/>
      <c r="T971" s="405"/>
      <c r="U971" s="405"/>
      <c r="V971" s="405"/>
      <c r="W971" s="405"/>
      <c r="X971" s="405"/>
      <c r="Y971" s="405"/>
      <c r="Z971" s="405"/>
    </row>
    <row r="972">
      <c r="A972" s="405"/>
      <c r="B972" s="405"/>
      <c r="C972" s="405"/>
      <c r="D972" s="405"/>
      <c r="E972" s="405"/>
      <c r="F972" s="405"/>
      <c r="G972" s="405"/>
      <c r="H972" s="405"/>
      <c r="I972" s="405"/>
      <c r="J972" s="405"/>
      <c r="K972" s="405"/>
      <c r="L972" s="405"/>
      <c r="M972" s="405"/>
      <c r="N972" s="405"/>
      <c r="O972" s="405"/>
      <c r="P972" s="405"/>
      <c r="Q972" s="405"/>
      <c r="R972" s="405"/>
      <c r="S972" s="405"/>
      <c r="T972" s="405"/>
      <c r="U972" s="405"/>
      <c r="V972" s="405"/>
      <c r="W972" s="405"/>
      <c r="X972" s="405"/>
      <c r="Y972" s="405"/>
      <c r="Z972" s="405"/>
    </row>
    <row r="973">
      <c r="A973" s="405"/>
      <c r="B973" s="405"/>
      <c r="C973" s="405"/>
      <c r="D973" s="405"/>
      <c r="E973" s="405"/>
      <c r="F973" s="405"/>
      <c r="G973" s="405"/>
      <c r="H973" s="405"/>
      <c r="I973" s="405"/>
      <c r="J973" s="405"/>
      <c r="K973" s="405"/>
      <c r="L973" s="405"/>
      <c r="M973" s="405"/>
      <c r="N973" s="405"/>
      <c r="O973" s="405"/>
      <c r="P973" s="405"/>
      <c r="Q973" s="405"/>
      <c r="R973" s="405"/>
      <c r="S973" s="405"/>
      <c r="T973" s="405"/>
      <c r="U973" s="405"/>
      <c r="V973" s="405"/>
      <c r="W973" s="405"/>
      <c r="X973" s="405"/>
      <c r="Y973" s="405"/>
      <c r="Z973" s="405"/>
    </row>
    <row r="974">
      <c r="A974" s="405"/>
      <c r="B974" s="405"/>
      <c r="C974" s="405"/>
      <c r="D974" s="405"/>
      <c r="E974" s="405"/>
      <c r="F974" s="405"/>
      <c r="G974" s="405"/>
      <c r="H974" s="405"/>
      <c r="I974" s="405"/>
      <c r="J974" s="405"/>
      <c r="K974" s="405"/>
      <c r="L974" s="405"/>
      <c r="M974" s="405"/>
      <c r="N974" s="405"/>
      <c r="O974" s="405"/>
      <c r="P974" s="405"/>
      <c r="Q974" s="405"/>
      <c r="R974" s="405"/>
      <c r="S974" s="405"/>
      <c r="T974" s="405"/>
      <c r="U974" s="405"/>
      <c r="V974" s="405"/>
      <c r="W974" s="405"/>
      <c r="X974" s="405"/>
      <c r="Y974" s="405"/>
      <c r="Z974" s="405"/>
    </row>
    <row r="975">
      <c r="A975" s="405"/>
      <c r="B975" s="405"/>
      <c r="C975" s="405"/>
      <c r="D975" s="405"/>
      <c r="E975" s="405"/>
      <c r="F975" s="405"/>
      <c r="G975" s="405"/>
      <c r="H975" s="405"/>
      <c r="I975" s="405"/>
      <c r="J975" s="405"/>
      <c r="K975" s="405"/>
      <c r="L975" s="405"/>
      <c r="M975" s="405"/>
      <c r="N975" s="405"/>
      <c r="O975" s="405"/>
      <c r="P975" s="405"/>
      <c r="Q975" s="405"/>
      <c r="R975" s="405"/>
      <c r="S975" s="405"/>
      <c r="T975" s="405"/>
      <c r="U975" s="405"/>
      <c r="V975" s="405"/>
      <c r="W975" s="405"/>
      <c r="X975" s="405"/>
      <c r="Y975" s="405"/>
      <c r="Z975" s="405"/>
    </row>
    <row r="976">
      <c r="A976" s="405"/>
      <c r="B976" s="405"/>
      <c r="C976" s="405"/>
      <c r="D976" s="405"/>
      <c r="E976" s="405"/>
      <c r="F976" s="405"/>
      <c r="G976" s="405"/>
      <c r="H976" s="405"/>
      <c r="I976" s="405"/>
      <c r="J976" s="405"/>
      <c r="K976" s="405"/>
      <c r="L976" s="405"/>
      <c r="M976" s="405"/>
      <c r="N976" s="405"/>
      <c r="O976" s="405"/>
      <c r="P976" s="405"/>
      <c r="Q976" s="405"/>
      <c r="R976" s="405"/>
      <c r="S976" s="405"/>
      <c r="T976" s="405"/>
      <c r="U976" s="405"/>
      <c r="V976" s="405"/>
      <c r="W976" s="405"/>
      <c r="X976" s="405"/>
      <c r="Y976" s="405"/>
      <c r="Z976" s="405"/>
    </row>
    <row r="977">
      <c r="A977" s="405"/>
      <c r="B977" s="405"/>
      <c r="C977" s="405"/>
      <c r="D977" s="405"/>
      <c r="E977" s="405"/>
      <c r="F977" s="405"/>
      <c r="G977" s="405"/>
      <c r="H977" s="405"/>
      <c r="I977" s="405"/>
      <c r="J977" s="405"/>
      <c r="K977" s="405"/>
      <c r="L977" s="405"/>
      <c r="M977" s="405"/>
      <c r="N977" s="405"/>
      <c r="O977" s="405"/>
      <c r="P977" s="405"/>
      <c r="Q977" s="405"/>
      <c r="R977" s="405"/>
      <c r="S977" s="405"/>
      <c r="T977" s="405"/>
      <c r="U977" s="405"/>
      <c r="V977" s="405"/>
      <c r="W977" s="405"/>
      <c r="X977" s="405"/>
      <c r="Y977" s="405"/>
      <c r="Z977" s="405"/>
    </row>
    <row r="978">
      <c r="A978" s="405"/>
      <c r="B978" s="405"/>
      <c r="C978" s="405"/>
      <c r="D978" s="405"/>
      <c r="E978" s="405"/>
      <c r="F978" s="405"/>
      <c r="G978" s="405"/>
      <c r="H978" s="405"/>
      <c r="I978" s="405"/>
      <c r="J978" s="405"/>
      <c r="K978" s="405"/>
      <c r="L978" s="405"/>
      <c r="M978" s="405"/>
      <c r="N978" s="405"/>
      <c r="O978" s="405"/>
      <c r="P978" s="405"/>
      <c r="Q978" s="405"/>
      <c r="R978" s="405"/>
      <c r="S978" s="405"/>
      <c r="T978" s="405"/>
      <c r="U978" s="405"/>
      <c r="V978" s="405"/>
      <c r="W978" s="405"/>
      <c r="X978" s="405"/>
      <c r="Y978" s="405"/>
      <c r="Z978" s="405"/>
    </row>
    <row r="979">
      <c r="A979" s="405"/>
      <c r="B979" s="405"/>
      <c r="C979" s="405"/>
      <c r="D979" s="405"/>
      <c r="E979" s="405"/>
      <c r="F979" s="405"/>
      <c r="G979" s="405"/>
      <c r="H979" s="405"/>
      <c r="I979" s="405"/>
      <c r="J979" s="405"/>
      <c r="K979" s="405"/>
      <c r="L979" s="405"/>
      <c r="M979" s="405"/>
      <c r="N979" s="405"/>
      <c r="O979" s="405"/>
      <c r="P979" s="405"/>
      <c r="Q979" s="405"/>
      <c r="R979" s="405"/>
      <c r="S979" s="405"/>
      <c r="T979" s="405"/>
      <c r="U979" s="405"/>
      <c r="V979" s="405"/>
      <c r="W979" s="405"/>
      <c r="X979" s="405"/>
      <c r="Y979" s="405"/>
      <c r="Z979" s="405"/>
    </row>
    <row r="980">
      <c r="A980" s="405"/>
      <c r="B980" s="405"/>
      <c r="C980" s="405"/>
      <c r="D980" s="405"/>
      <c r="E980" s="405"/>
      <c r="F980" s="405"/>
      <c r="G980" s="405"/>
      <c r="H980" s="405"/>
      <c r="I980" s="405"/>
      <c r="J980" s="405"/>
      <c r="K980" s="405"/>
      <c r="L980" s="405"/>
      <c r="M980" s="405"/>
      <c r="N980" s="405"/>
      <c r="O980" s="405"/>
      <c r="P980" s="405"/>
      <c r="Q980" s="405"/>
      <c r="R980" s="405"/>
      <c r="S980" s="405"/>
      <c r="T980" s="405"/>
      <c r="U980" s="405"/>
      <c r="V980" s="405"/>
      <c r="W980" s="405"/>
      <c r="X980" s="405"/>
      <c r="Y980" s="405"/>
      <c r="Z980" s="405"/>
    </row>
    <row r="981">
      <c r="A981" s="405"/>
      <c r="B981" s="405"/>
      <c r="C981" s="405"/>
      <c r="D981" s="405"/>
      <c r="E981" s="405"/>
      <c r="F981" s="405"/>
      <c r="G981" s="405"/>
      <c r="H981" s="405"/>
      <c r="I981" s="405"/>
      <c r="J981" s="405"/>
      <c r="K981" s="405"/>
      <c r="L981" s="405"/>
      <c r="M981" s="405"/>
      <c r="N981" s="405"/>
      <c r="O981" s="405"/>
      <c r="P981" s="405"/>
      <c r="Q981" s="405"/>
      <c r="R981" s="405"/>
      <c r="S981" s="405"/>
      <c r="T981" s="405"/>
      <c r="U981" s="405"/>
      <c r="V981" s="405"/>
      <c r="W981" s="405"/>
      <c r="X981" s="405"/>
      <c r="Y981" s="405"/>
      <c r="Z981" s="405"/>
    </row>
    <row r="982">
      <c r="A982" s="405"/>
      <c r="B982" s="405"/>
      <c r="C982" s="405"/>
      <c r="D982" s="405"/>
      <c r="E982" s="405"/>
      <c r="F982" s="405"/>
      <c r="G982" s="405"/>
      <c r="H982" s="405"/>
      <c r="I982" s="405"/>
      <c r="J982" s="405"/>
      <c r="K982" s="405"/>
      <c r="L982" s="405"/>
      <c r="M982" s="405"/>
      <c r="N982" s="405"/>
      <c r="O982" s="405"/>
      <c r="P982" s="405"/>
      <c r="Q982" s="405"/>
      <c r="R982" s="405"/>
      <c r="S982" s="405"/>
      <c r="T982" s="405"/>
      <c r="U982" s="405"/>
      <c r="V982" s="405"/>
      <c r="W982" s="405"/>
      <c r="X982" s="405"/>
      <c r="Y982" s="405"/>
      <c r="Z982" s="405"/>
    </row>
    <row r="983">
      <c r="A983" s="405"/>
      <c r="B983" s="405"/>
      <c r="C983" s="405"/>
      <c r="D983" s="405"/>
      <c r="E983" s="405"/>
      <c r="F983" s="405"/>
      <c r="G983" s="405"/>
      <c r="H983" s="405"/>
      <c r="I983" s="405"/>
      <c r="J983" s="405"/>
      <c r="K983" s="405"/>
      <c r="L983" s="405"/>
      <c r="M983" s="405"/>
      <c r="N983" s="405"/>
      <c r="O983" s="405"/>
      <c r="P983" s="405"/>
      <c r="Q983" s="405"/>
      <c r="R983" s="405"/>
      <c r="S983" s="405"/>
      <c r="T983" s="405"/>
      <c r="U983" s="405"/>
      <c r="V983" s="405"/>
      <c r="W983" s="405"/>
      <c r="X983" s="405"/>
      <c r="Y983" s="405"/>
      <c r="Z983" s="405"/>
    </row>
    <row r="984">
      <c r="A984" s="405"/>
      <c r="B984" s="405"/>
      <c r="C984" s="405"/>
      <c r="D984" s="405"/>
      <c r="E984" s="405"/>
      <c r="F984" s="405"/>
      <c r="G984" s="405"/>
      <c r="H984" s="405"/>
      <c r="I984" s="405"/>
      <c r="J984" s="405"/>
      <c r="K984" s="405"/>
      <c r="L984" s="405"/>
      <c r="M984" s="405"/>
      <c r="N984" s="405"/>
      <c r="O984" s="405"/>
      <c r="P984" s="405"/>
      <c r="Q984" s="405"/>
      <c r="R984" s="405"/>
      <c r="S984" s="405"/>
      <c r="T984" s="405"/>
      <c r="U984" s="405"/>
      <c r="V984" s="405"/>
      <c r="W984" s="405"/>
      <c r="X984" s="405"/>
      <c r="Y984" s="405"/>
      <c r="Z984" s="405"/>
    </row>
    <row r="985">
      <c r="A985" s="405"/>
      <c r="B985" s="405"/>
      <c r="C985" s="405"/>
      <c r="D985" s="405"/>
      <c r="E985" s="405"/>
      <c r="F985" s="405"/>
      <c r="G985" s="405"/>
      <c r="H985" s="405"/>
      <c r="I985" s="405"/>
      <c r="J985" s="405"/>
      <c r="K985" s="405"/>
      <c r="L985" s="405"/>
      <c r="M985" s="405"/>
      <c r="N985" s="405"/>
      <c r="O985" s="405"/>
      <c r="P985" s="405"/>
      <c r="Q985" s="405"/>
      <c r="R985" s="405"/>
      <c r="S985" s="405"/>
      <c r="T985" s="405"/>
      <c r="U985" s="405"/>
      <c r="V985" s="405"/>
      <c r="W985" s="405"/>
      <c r="X985" s="405"/>
      <c r="Y985" s="405"/>
      <c r="Z985" s="405"/>
    </row>
    <row r="986">
      <c r="A986" s="405"/>
      <c r="B986" s="405"/>
      <c r="C986" s="405"/>
      <c r="D986" s="405"/>
      <c r="E986" s="405"/>
      <c r="F986" s="405"/>
      <c r="G986" s="405"/>
      <c r="H986" s="405"/>
      <c r="I986" s="405"/>
      <c r="J986" s="405"/>
      <c r="K986" s="405"/>
      <c r="L986" s="405"/>
      <c r="M986" s="405"/>
      <c r="N986" s="405"/>
      <c r="O986" s="405"/>
      <c r="P986" s="405"/>
      <c r="Q986" s="405"/>
      <c r="R986" s="405"/>
      <c r="S986" s="405"/>
      <c r="T986" s="405"/>
      <c r="U986" s="405"/>
      <c r="V986" s="405"/>
      <c r="W986" s="405"/>
      <c r="X986" s="405"/>
      <c r="Y986" s="405"/>
      <c r="Z986" s="405"/>
    </row>
    <row r="987">
      <c r="A987" s="405"/>
      <c r="B987" s="405"/>
      <c r="C987" s="405"/>
      <c r="D987" s="405"/>
      <c r="E987" s="405"/>
      <c r="F987" s="405"/>
      <c r="G987" s="405"/>
      <c r="H987" s="405"/>
      <c r="I987" s="405"/>
      <c r="J987" s="405"/>
      <c r="K987" s="405"/>
      <c r="L987" s="405"/>
      <c r="M987" s="405"/>
      <c r="N987" s="405"/>
      <c r="O987" s="405"/>
      <c r="P987" s="405"/>
      <c r="Q987" s="405"/>
      <c r="R987" s="405"/>
      <c r="S987" s="405"/>
      <c r="T987" s="405"/>
      <c r="U987" s="405"/>
      <c r="V987" s="405"/>
      <c r="W987" s="405"/>
      <c r="X987" s="405"/>
      <c r="Y987" s="405"/>
      <c r="Z987" s="405"/>
    </row>
    <row r="988">
      <c r="A988" s="405"/>
      <c r="B988" s="405"/>
      <c r="C988" s="405"/>
      <c r="D988" s="405"/>
      <c r="E988" s="405"/>
      <c r="F988" s="405"/>
      <c r="G988" s="405"/>
      <c r="H988" s="405"/>
      <c r="I988" s="405"/>
      <c r="J988" s="405"/>
      <c r="K988" s="405"/>
      <c r="L988" s="405"/>
      <c r="M988" s="405"/>
      <c r="N988" s="405"/>
      <c r="O988" s="405"/>
      <c r="P988" s="405"/>
      <c r="Q988" s="405"/>
      <c r="R988" s="405"/>
      <c r="S988" s="405"/>
      <c r="T988" s="405"/>
      <c r="U988" s="405"/>
      <c r="V988" s="405"/>
      <c r="W988" s="405"/>
      <c r="X988" s="405"/>
      <c r="Y988" s="405"/>
      <c r="Z988" s="405"/>
    </row>
    <row r="989">
      <c r="A989" s="405"/>
      <c r="B989" s="405"/>
      <c r="C989" s="405"/>
      <c r="D989" s="405"/>
      <c r="E989" s="405"/>
      <c r="F989" s="405"/>
      <c r="G989" s="405"/>
      <c r="H989" s="405"/>
      <c r="I989" s="405"/>
      <c r="J989" s="405"/>
      <c r="K989" s="405"/>
      <c r="L989" s="405"/>
      <c r="M989" s="405"/>
      <c r="N989" s="405"/>
      <c r="O989" s="405"/>
      <c r="P989" s="405"/>
      <c r="Q989" s="405"/>
      <c r="R989" s="405"/>
      <c r="S989" s="405"/>
      <c r="T989" s="405"/>
      <c r="U989" s="405"/>
      <c r="V989" s="405"/>
      <c r="W989" s="405"/>
      <c r="X989" s="405"/>
      <c r="Y989" s="405"/>
      <c r="Z989" s="405"/>
    </row>
    <row r="990">
      <c r="A990" s="405"/>
      <c r="B990" s="405"/>
      <c r="C990" s="405"/>
      <c r="D990" s="405"/>
      <c r="E990" s="405"/>
      <c r="F990" s="405"/>
      <c r="G990" s="405"/>
      <c r="H990" s="405"/>
      <c r="I990" s="405"/>
      <c r="J990" s="405"/>
      <c r="K990" s="405"/>
      <c r="L990" s="405"/>
      <c r="M990" s="405"/>
      <c r="N990" s="405"/>
      <c r="O990" s="405"/>
      <c r="P990" s="405"/>
      <c r="Q990" s="405"/>
      <c r="R990" s="405"/>
      <c r="S990" s="405"/>
      <c r="T990" s="405"/>
      <c r="U990" s="405"/>
      <c r="V990" s="405"/>
      <c r="W990" s="405"/>
      <c r="X990" s="405"/>
      <c r="Y990" s="405"/>
      <c r="Z990" s="405"/>
    </row>
    <row r="991">
      <c r="A991" s="405"/>
      <c r="B991" s="405"/>
      <c r="C991" s="405"/>
      <c r="D991" s="405"/>
      <c r="E991" s="405"/>
      <c r="F991" s="405"/>
      <c r="G991" s="405"/>
      <c r="H991" s="405"/>
      <c r="I991" s="405"/>
      <c r="J991" s="405"/>
      <c r="K991" s="405"/>
      <c r="L991" s="405"/>
      <c r="M991" s="405"/>
      <c r="N991" s="405"/>
      <c r="O991" s="405"/>
      <c r="P991" s="405"/>
      <c r="Q991" s="405"/>
      <c r="R991" s="405"/>
      <c r="S991" s="405"/>
      <c r="T991" s="405"/>
      <c r="U991" s="405"/>
      <c r="V991" s="405"/>
      <c r="W991" s="405"/>
      <c r="X991" s="405"/>
      <c r="Y991" s="405"/>
      <c r="Z991" s="405"/>
    </row>
    <row r="992">
      <c r="A992" s="405"/>
      <c r="B992" s="405"/>
      <c r="C992" s="405"/>
      <c r="D992" s="405"/>
      <c r="E992" s="405"/>
      <c r="F992" s="405"/>
      <c r="G992" s="405"/>
      <c r="H992" s="405"/>
      <c r="I992" s="405"/>
      <c r="J992" s="405"/>
      <c r="K992" s="405"/>
      <c r="L992" s="405"/>
      <c r="M992" s="405"/>
      <c r="N992" s="405"/>
      <c r="O992" s="405"/>
      <c r="P992" s="405"/>
      <c r="Q992" s="405"/>
      <c r="R992" s="405"/>
      <c r="S992" s="405"/>
      <c r="T992" s="405"/>
      <c r="U992" s="405"/>
      <c r="V992" s="405"/>
      <c r="W992" s="405"/>
      <c r="X992" s="405"/>
      <c r="Y992" s="405"/>
      <c r="Z992" s="405"/>
    </row>
    <row r="993">
      <c r="A993" s="405"/>
      <c r="B993" s="405"/>
      <c r="C993" s="405"/>
      <c r="D993" s="405"/>
      <c r="E993" s="405"/>
      <c r="F993" s="405"/>
      <c r="G993" s="405"/>
      <c r="H993" s="405"/>
      <c r="I993" s="405"/>
      <c r="J993" s="405"/>
      <c r="K993" s="405"/>
      <c r="L993" s="405"/>
      <c r="M993" s="405"/>
      <c r="N993" s="405"/>
      <c r="O993" s="405"/>
      <c r="P993" s="405"/>
      <c r="Q993" s="405"/>
      <c r="R993" s="405"/>
      <c r="S993" s="405"/>
      <c r="T993" s="405"/>
      <c r="U993" s="405"/>
      <c r="V993" s="405"/>
      <c r="W993" s="405"/>
      <c r="X993" s="405"/>
      <c r="Y993" s="405"/>
      <c r="Z993" s="405"/>
    </row>
    <row r="994">
      <c r="A994" s="405"/>
      <c r="B994" s="405"/>
      <c r="C994" s="405"/>
      <c r="D994" s="405"/>
      <c r="E994" s="405"/>
      <c r="F994" s="405"/>
      <c r="G994" s="405"/>
      <c r="H994" s="405"/>
      <c r="I994" s="405"/>
      <c r="J994" s="405"/>
      <c r="K994" s="405"/>
      <c r="L994" s="405"/>
      <c r="M994" s="405"/>
      <c r="N994" s="405"/>
      <c r="O994" s="405"/>
      <c r="P994" s="405"/>
      <c r="Q994" s="405"/>
      <c r="R994" s="405"/>
      <c r="S994" s="405"/>
      <c r="T994" s="405"/>
      <c r="U994" s="405"/>
      <c r="V994" s="405"/>
      <c r="W994" s="405"/>
      <c r="X994" s="405"/>
      <c r="Y994" s="405"/>
      <c r="Z994" s="405"/>
    </row>
    <row r="995">
      <c r="A995" s="405"/>
      <c r="B995" s="405"/>
      <c r="C995" s="405"/>
      <c r="D995" s="405"/>
      <c r="E995" s="405"/>
      <c r="F995" s="405"/>
      <c r="G995" s="405"/>
      <c r="H995" s="405"/>
      <c r="I995" s="405"/>
      <c r="J995" s="405"/>
      <c r="K995" s="405"/>
      <c r="L995" s="405"/>
      <c r="M995" s="405"/>
      <c r="N995" s="405"/>
      <c r="O995" s="405"/>
      <c r="P995" s="405"/>
      <c r="Q995" s="405"/>
      <c r="R995" s="405"/>
      <c r="S995" s="405"/>
      <c r="T995" s="405"/>
      <c r="U995" s="405"/>
      <c r="V995" s="405"/>
      <c r="W995" s="405"/>
      <c r="X995" s="405"/>
      <c r="Y995" s="405"/>
      <c r="Z995" s="405"/>
    </row>
  </sheetData>
  <printOptions horizontalCentered="1" verticalCentered="1"/>
  <pageMargins bottom="0.0" footer="0.0" header="0.0" left="0.0" right="0.04454443194600676" top="0.0"/>
  <pageSetup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cols>
    <col customWidth="1" min="1" max="1" width="1.75"/>
    <col customWidth="1" min="2" max="2" width="9.63"/>
    <col customWidth="1" min="3" max="3" width="2.75"/>
    <col customWidth="1" min="4" max="4" width="40.63"/>
    <col customWidth="1" min="5" max="5" width="23.13"/>
    <col customWidth="1" min="6" max="6" width="10.88"/>
    <col customWidth="1" min="7" max="7" width="4.88"/>
    <col customWidth="1" min="8" max="8" width="4.38"/>
    <col customWidth="1" min="9" max="9" width="15.88"/>
    <col customWidth="1" min="10" max="10" width="15.0"/>
    <col collapsed="1" min="12" max="12" width="12.63"/>
    <col customWidth="1" hidden="1" min="13" max="13" width="21.0" outlineLevel="1"/>
    <col customWidth="1" hidden="1" min="14" max="40" width="3.88" outlineLevel="1"/>
    <col customWidth="1" hidden="1" min="41" max="41" width="2.88" outlineLevel="1"/>
  </cols>
  <sheetData>
    <row r="1">
      <c r="A1" s="193"/>
      <c r="B1" s="193"/>
      <c r="C1" s="193"/>
      <c r="D1" s="193"/>
      <c r="E1" s="193"/>
      <c r="F1" s="195"/>
      <c r="G1" s="196"/>
      <c r="H1" s="196"/>
      <c r="I1" s="197"/>
      <c r="J1" s="196"/>
      <c r="K1" s="193"/>
      <c r="L1" s="193"/>
      <c r="M1" s="198"/>
      <c r="N1" s="200">
        <v>3.0</v>
      </c>
      <c r="O1" s="199">
        <v>3.0</v>
      </c>
      <c r="P1" s="199">
        <v>9.0</v>
      </c>
      <c r="Q1" s="199">
        <v>9.0</v>
      </c>
      <c r="R1" s="201"/>
      <c r="S1" s="201"/>
      <c r="T1" s="201"/>
      <c r="U1" s="201"/>
      <c r="V1" s="201"/>
      <c r="W1" s="201"/>
      <c r="X1" s="201"/>
      <c r="Y1" s="201"/>
      <c r="Z1" s="201"/>
      <c r="AA1" s="201"/>
      <c r="AB1" s="201"/>
      <c r="AC1" s="201"/>
      <c r="AD1" s="201"/>
      <c r="AE1" s="201"/>
      <c r="AF1" s="201"/>
      <c r="AG1" s="201"/>
      <c r="AH1" s="201"/>
      <c r="AI1" s="201"/>
      <c r="AJ1" s="201"/>
      <c r="AK1" s="201"/>
      <c r="AL1" s="201"/>
      <c r="AM1" s="201"/>
      <c r="AN1" s="201"/>
      <c r="AO1" s="193"/>
      <c r="AP1" s="193"/>
      <c r="AQ1" s="193"/>
    </row>
    <row r="2">
      <c r="F2" s="49"/>
      <c r="G2" s="1"/>
      <c r="H2" s="1"/>
      <c r="I2" s="203"/>
      <c r="J2" s="1"/>
      <c r="M2" s="7" t="s">
        <v>7328</v>
      </c>
      <c r="N2" s="359">
        <v>46000.0</v>
      </c>
      <c r="O2" s="204">
        <v>46065.0</v>
      </c>
      <c r="P2" s="204">
        <v>46072.0</v>
      </c>
      <c r="Q2" s="419">
        <v>46242.0</v>
      </c>
      <c r="R2" s="204"/>
      <c r="S2" s="204"/>
      <c r="T2" s="204"/>
      <c r="U2" s="204"/>
      <c r="V2" s="204"/>
      <c r="W2" s="204"/>
      <c r="X2" s="204"/>
      <c r="Y2" s="204"/>
      <c r="Z2" s="204"/>
      <c r="AA2" s="204"/>
      <c r="AB2" s="204"/>
      <c r="AC2" s="204"/>
      <c r="AD2" s="204"/>
      <c r="AE2" s="204"/>
      <c r="AF2" s="204"/>
      <c r="AG2" s="204"/>
      <c r="AH2" s="204"/>
      <c r="AI2" s="204"/>
      <c r="AJ2" s="204"/>
      <c r="AK2" s="204"/>
      <c r="AL2" s="204"/>
      <c r="AM2" s="204"/>
      <c r="AN2" s="204"/>
    </row>
    <row r="3">
      <c r="A3" s="206"/>
      <c r="B3" s="207" t="s">
        <v>7329</v>
      </c>
      <c r="M3" s="7" t="s">
        <v>7330</v>
      </c>
      <c r="N3" s="208">
        <f t="shared" ref="N3:AN3" si="1">COLUMN()-13</f>
        <v>1</v>
      </c>
      <c r="O3" s="208">
        <f t="shared" si="1"/>
        <v>2</v>
      </c>
      <c r="P3" s="208">
        <f t="shared" si="1"/>
        <v>3</v>
      </c>
      <c r="Q3" s="208">
        <f t="shared" si="1"/>
        <v>4</v>
      </c>
      <c r="R3" s="208">
        <f t="shared" si="1"/>
        <v>5</v>
      </c>
      <c r="S3" s="208">
        <f t="shared" si="1"/>
        <v>6</v>
      </c>
      <c r="T3" s="208">
        <f t="shared" si="1"/>
        <v>7</v>
      </c>
      <c r="U3" s="208">
        <f t="shared" si="1"/>
        <v>8</v>
      </c>
      <c r="V3" s="208">
        <f t="shared" si="1"/>
        <v>9</v>
      </c>
      <c r="W3" s="208">
        <f t="shared" si="1"/>
        <v>10</v>
      </c>
      <c r="X3" s="208">
        <f t="shared" si="1"/>
        <v>11</v>
      </c>
      <c r="Y3" s="208">
        <f t="shared" si="1"/>
        <v>12</v>
      </c>
      <c r="Z3" s="208">
        <f t="shared" si="1"/>
        <v>13</v>
      </c>
      <c r="AA3" s="208">
        <f t="shared" si="1"/>
        <v>14</v>
      </c>
      <c r="AB3" s="208">
        <f t="shared" si="1"/>
        <v>15</v>
      </c>
      <c r="AC3" s="208">
        <f t="shared" si="1"/>
        <v>16</v>
      </c>
      <c r="AD3" s="208">
        <f t="shared" si="1"/>
        <v>17</v>
      </c>
      <c r="AE3" s="208">
        <f t="shared" si="1"/>
        <v>18</v>
      </c>
      <c r="AF3" s="208">
        <f t="shared" si="1"/>
        <v>19</v>
      </c>
      <c r="AG3" s="208">
        <f t="shared" si="1"/>
        <v>20</v>
      </c>
      <c r="AH3" s="208">
        <f t="shared" si="1"/>
        <v>21</v>
      </c>
      <c r="AI3" s="208">
        <f t="shared" si="1"/>
        <v>22</v>
      </c>
      <c r="AJ3" s="208">
        <f t="shared" si="1"/>
        <v>23</v>
      </c>
      <c r="AK3" s="208">
        <f t="shared" si="1"/>
        <v>24</v>
      </c>
      <c r="AL3" s="208">
        <f t="shared" si="1"/>
        <v>25</v>
      </c>
      <c r="AM3" s="208">
        <f t="shared" si="1"/>
        <v>26</v>
      </c>
      <c r="AN3" s="208">
        <f t="shared" si="1"/>
        <v>27</v>
      </c>
    </row>
    <row r="4">
      <c r="A4" s="7"/>
      <c r="B4" s="209" t="s">
        <v>7331</v>
      </c>
      <c r="C4" s="209" t="s">
        <v>7155</v>
      </c>
      <c r="D4" s="209" t="str">
        <f t="array" ref="D4">_xlfn.XLOOKUP(J4,'2NDSORTEDL'!AA1:AA12,'2NDSORTEDL'!AB1:AB12,"",0,1)</f>
        <v>Guest House, Maitri Park, Chembur</v>
      </c>
      <c r="I4" s="362" t="s">
        <v>7673</v>
      </c>
      <c r="J4" s="211">
        <v>9.0</v>
      </c>
      <c r="N4" s="9" t="s">
        <v>7333</v>
      </c>
    </row>
    <row r="5">
      <c r="A5" s="7"/>
      <c r="B5" s="209" t="s">
        <v>7334</v>
      </c>
      <c r="C5" s="209" t="s">
        <v>7155</v>
      </c>
      <c r="D5" s="209" t="s">
        <v>7483</v>
      </c>
      <c r="E5" s="202"/>
      <c r="F5" s="212"/>
      <c r="G5" s="12"/>
      <c r="H5" s="12"/>
      <c r="I5" s="213"/>
      <c r="J5" s="168" t="s">
        <v>7336</v>
      </c>
      <c r="N5" s="1"/>
      <c r="Q5" s="1"/>
    </row>
    <row r="6">
      <c r="F6" s="49"/>
      <c r="G6" s="1"/>
      <c r="H6" s="1"/>
      <c r="I6" s="203"/>
      <c r="J6" s="1"/>
      <c r="N6" s="1"/>
      <c r="Q6" s="1"/>
    </row>
    <row r="7">
      <c r="A7" s="214"/>
      <c r="B7" s="215" t="s">
        <v>7674</v>
      </c>
      <c r="C7" s="216" t="s">
        <v>7338</v>
      </c>
      <c r="D7" s="164"/>
      <c r="E7" s="217" t="s">
        <v>7339</v>
      </c>
      <c r="F7" s="218" t="s">
        <v>7340</v>
      </c>
      <c r="G7" s="217" t="s">
        <v>7341</v>
      </c>
      <c r="H7" s="217" t="s">
        <v>7342</v>
      </c>
      <c r="I7" s="219" t="s">
        <v>7343</v>
      </c>
      <c r="J7" s="217" t="s">
        <v>7344</v>
      </c>
      <c r="K7" s="1"/>
      <c r="L7" s="1"/>
      <c r="M7" s="1"/>
      <c r="N7" s="220"/>
      <c r="O7" s="1"/>
      <c r="P7" s="1"/>
      <c r="Q7" s="1"/>
      <c r="R7" s="1"/>
      <c r="S7" s="1"/>
      <c r="T7" s="1"/>
      <c r="U7" s="1"/>
      <c r="V7" s="1"/>
      <c r="W7" s="1"/>
      <c r="X7" s="1"/>
      <c r="Y7" s="1"/>
      <c r="Z7" s="1"/>
      <c r="AA7" s="1"/>
      <c r="AB7" s="1"/>
      <c r="AC7" s="1"/>
      <c r="AD7" s="1"/>
      <c r="AE7" s="1"/>
      <c r="AF7" s="1"/>
      <c r="AG7" s="1"/>
      <c r="AH7" s="1"/>
      <c r="AI7" s="1"/>
      <c r="AJ7" s="1"/>
      <c r="AK7" s="1"/>
      <c r="AL7" s="1"/>
      <c r="AM7" s="1"/>
      <c r="AN7" s="1"/>
      <c r="AO7" s="1"/>
      <c r="AP7" s="1"/>
      <c r="AQ7" s="1"/>
    </row>
    <row r="8">
      <c r="B8" s="221">
        <f t="shared" ref="B8:B46" si="2">ROW()-7</f>
        <v>1</v>
      </c>
      <c r="C8" s="363" t="s">
        <v>418</v>
      </c>
      <c r="D8" s="164"/>
      <c r="E8" s="223" t="str">
        <f t="array" ref="E8">_xlfn.XLOOKUP(C8,'2NDSORTEDL'!$B$2:$B$50,'2NDSORTEDL'!$C$2:$C$50,"",0,1)</f>
        <v>NSAID</v>
      </c>
      <c r="F8" s="224">
        <f t="array" ref="F8">_xlfn.XLOOKUP($C8,'2NDSORTEDL'!$B$2:$B$60,'2NDSORTEDL'!$Y$2:$Y$60,"",0,1)</f>
        <v>46784</v>
      </c>
      <c r="G8" s="208" t="s">
        <v>7345</v>
      </c>
      <c r="H8" s="208">
        <v>1.0</v>
      </c>
      <c r="I8" s="420">
        <v>46242.0</v>
      </c>
      <c r="J8" s="226" t="str">
        <f t="shared" ref="J8:J46" si="3">IF(SUMIFS($N8:$AM8,$N$2:$AM$2,$I8,$N$1:$AM$1,$J$4)&gt;=H8,"REPLACED",IF(SUMIFS($N8:$AM8,$N$2:$AM$2,$I8,$N$1:$AM$1,$J$4)=0,"","N.A."))</f>
        <v>REPLACED</v>
      </c>
      <c r="N8" s="223"/>
      <c r="O8" s="227">
        <v>1.0</v>
      </c>
      <c r="P8" s="227">
        <v>1.0</v>
      </c>
      <c r="Q8" s="208">
        <v>1.0</v>
      </c>
      <c r="R8" s="223"/>
      <c r="S8" s="223"/>
      <c r="T8" s="223"/>
      <c r="U8" s="223"/>
      <c r="V8" s="223"/>
      <c r="W8" s="223"/>
      <c r="X8" s="223"/>
      <c r="Y8" s="223"/>
      <c r="Z8" s="223"/>
      <c r="AA8" s="223"/>
      <c r="AB8" s="223"/>
      <c r="AC8" s="223"/>
      <c r="AD8" s="223"/>
      <c r="AE8" s="223"/>
      <c r="AF8" s="223"/>
      <c r="AG8" s="223"/>
      <c r="AH8" s="223"/>
      <c r="AI8" s="223"/>
      <c r="AJ8" s="223"/>
      <c r="AK8" s="223"/>
      <c r="AL8" s="223"/>
      <c r="AM8" s="223"/>
      <c r="AN8" s="223"/>
      <c r="AO8" s="223">
        <f t="shared" ref="AO8:AO39" si="4">SUM(N8:AM8)</f>
        <v>3</v>
      </c>
    </row>
    <row r="9">
      <c r="B9" s="221">
        <f t="shared" si="2"/>
        <v>2</v>
      </c>
      <c r="C9" s="363" t="s">
        <v>7346</v>
      </c>
      <c r="D9" s="164"/>
      <c r="E9" s="223" t="str">
        <f t="array" ref="E9">_xlfn.XLOOKUP(C9,'2NDSORTEDL'!$B$2:$B$50,'2NDSORTEDL'!$C$2:$C$50,"",0,1)</f>
        <v/>
      </c>
      <c r="F9" s="224" t="str">
        <f t="array" ref="F9">_xlfn.XLOOKUP($C9,'2NDSORTEDL'!$B$2:$B$60,'2NDSORTEDL'!$Y$2:$Y$60,"",0,1)</f>
        <v/>
      </c>
      <c r="G9" s="208" t="s">
        <v>7345</v>
      </c>
      <c r="H9" s="208">
        <v>1.0</v>
      </c>
      <c r="I9" s="229">
        <f t="shared" ref="I9:I46" si="5">I8</f>
        <v>46242</v>
      </c>
      <c r="J9" s="226" t="str">
        <f t="shared" si="3"/>
        <v>REPLACED</v>
      </c>
      <c r="K9" s="7" t="s">
        <v>7336</v>
      </c>
      <c r="N9" s="368">
        <v>1.0</v>
      </c>
      <c r="O9" s="223"/>
      <c r="P9" s="227"/>
      <c r="Q9" s="368">
        <v>1.0</v>
      </c>
      <c r="R9" s="223"/>
      <c r="S9" s="223"/>
      <c r="T9" s="223"/>
      <c r="U9" s="223"/>
      <c r="V9" s="223"/>
      <c r="W9" s="223"/>
      <c r="X9" s="223"/>
      <c r="Y9" s="223"/>
      <c r="Z9" s="223"/>
      <c r="AA9" s="223"/>
      <c r="AB9" s="223"/>
      <c r="AC9" s="223"/>
      <c r="AD9" s="223"/>
      <c r="AE9" s="223"/>
      <c r="AF9" s="223"/>
      <c r="AG9" s="223"/>
      <c r="AH9" s="223"/>
      <c r="AI9" s="223"/>
      <c r="AJ9" s="223"/>
      <c r="AK9" s="223"/>
      <c r="AL9" s="223"/>
      <c r="AM9" s="223"/>
      <c r="AN9" s="223"/>
      <c r="AO9" s="223">
        <f t="shared" si="4"/>
        <v>2</v>
      </c>
    </row>
    <row r="10">
      <c r="B10" s="221">
        <f t="shared" si="2"/>
        <v>3</v>
      </c>
      <c r="C10" s="363" t="s">
        <v>1006</v>
      </c>
      <c r="D10" s="164"/>
      <c r="E10" s="223" t="str">
        <f t="array" ref="E10">_xlfn.XLOOKUP(C10,'2NDSORTEDL'!$B$2:$B$50,'2NDSORTEDL'!$C$2:$C$50,"",0,1)</f>
        <v>NSAID</v>
      </c>
      <c r="F10" s="224">
        <f t="array" ref="F10">_xlfn.XLOOKUP($C10,'2NDSORTEDL'!$B$2:$B$60,'2NDSORTEDL'!$Y$2:$Y$60,"",0,1)</f>
        <v>46692</v>
      </c>
      <c r="G10" s="208" t="s">
        <v>7345</v>
      </c>
      <c r="H10" s="208">
        <v>20.0</v>
      </c>
      <c r="I10" s="229">
        <f t="shared" si="5"/>
        <v>46242</v>
      </c>
      <c r="J10" s="226" t="str">
        <f t="shared" si="3"/>
        <v>REPLACED</v>
      </c>
      <c r="N10" s="369" t="s">
        <v>1767</v>
      </c>
      <c r="O10" s="227">
        <v>20.0</v>
      </c>
      <c r="P10" s="227">
        <v>20.0</v>
      </c>
      <c r="Q10" s="368">
        <v>20.0</v>
      </c>
      <c r="R10" s="223"/>
      <c r="S10" s="223"/>
      <c r="T10" s="223"/>
      <c r="U10" s="223"/>
      <c r="V10" s="223"/>
      <c r="W10" s="223"/>
      <c r="X10" s="223"/>
      <c r="Y10" s="223"/>
      <c r="Z10" s="223"/>
      <c r="AA10" s="223"/>
      <c r="AB10" s="223"/>
      <c r="AC10" s="223"/>
      <c r="AD10" s="223"/>
      <c r="AE10" s="223"/>
      <c r="AF10" s="223"/>
      <c r="AG10" s="223"/>
      <c r="AH10" s="223"/>
      <c r="AI10" s="223"/>
      <c r="AJ10" s="223"/>
      <c r="AK10" s="223"/>
      <c r="AL10" s="223"/>
      <c r="AM10" s="223"/>
      <c r="AN10" s="223"/>
      <c r="AO10" s="223">
        <f t="shared" si="4"/>
        <v>60</v>
      </c>
    </row>
    <row r="11">
      <c r="B11" s="221">
        <f t="shared" si="2"/>
        <v>4</v>
      </c>
      <c r="C11" s="363" t="s">
        <v>1126</v>
      </c>
      <c r="D11" s="164"/>
      <c r="E11" s="223" t="str">
        <f t="array" ref="E11">_xlfn.XLOOKUP(C11,'2NDSORTEDL'!$B$2:$B$50,'2NDSORTEDL'!$C$2:$C$50,"",0,1)</f>
        <v>ANTI_BACTERIAL</v>
      </c>
      <c r="F11" s="224">
        <f t="array" ref="F11">_xlfn.XLOOKUP($C11,'2NDSORTEDL'!$B$2:$B$60,'2NDSORTEDL'!$Y$2:$Y$60,"",0,1)</f>
        <v>46784</v>
      </c>
      <c r="G11" s="208" t="s">
        <v>7345</v>
      </c>
      <c r="H11" s="208">
        <v>1.0</v>
      </c>
      <c r="I11" s="229">
        <f t="shared" si="5"/>
        <v>46242</v>
      </c>
      <c r="J11" s="226" t="str">
        <f t="shared" si="3"/>
        <v>REPLACED</v>
      </c>
      <c r="N11" s="208">
        <v>1.0</v>
      </c>
      <c r="O11" s="227"/>
      <c r="P11" s="223"/>
      <c r="Q11" s="208">
        <v>1.0</v>
      </c>
      <c r="R11" s="223"/>
      <c r="S11" s="223"/>
      <c r="T11" s="223"/>
      <c r="U11" s="223"/>
      <c r="V11" s="223"/>
      <c r="W11" s="223"/>
      <c r="X11" s="223"/>
      <c r="Y11" s="223"/>
      <c r="Z11" s="223"/>
      <c r="AA11" s="223"/>
      <c r="AB11" s="223"/>
      <c r="AC11" s="223"/>
      <c r="AD11" s="223"/>
      <c r="AE11" s="223"/>
      <c r="AF11" s="223"/>
      <c r="AG11" s="223"/>
      <c r="AH11" s="223"/>
      <c r="AI11" s="223"/>
      <c r="AJ11" s="223"/>
      <c r="AK11" s="223"/>
      <c r="AL11" s="223"/>
      <c r="AM11" s="223"/>
      <c r="AN11" s="223"/>
      <c r="AO11" s="223">
        <f t="shared" si="4"/>
        <v>2</v>
      </c>
    </row>
    <row r="12">
      <c r="B12" s="221">
        <f t="shared" si="2"/>
        <v>5</v>
      </c>
      <c r="C12" s="363" t="s">
        <v>5452</v>
      </c>
      <c r="D12" s="164"/>
      <c r="E12" s="223" t="str">
        <f t="array" ref="E12">_xlfn.XLOOKUP(C12,'2NDSORTEDL'!$B$2:$B$50,'2NDSORTEDL'!$C$2:$C$50,"",0,1)</f>
        <v/>
      </c>
      <c r="F12" s="224" t="str">
        <f t="array" ref="F12">_xlfn.XLOOKUP($C12,'2NDSORTEDL'!$B$2:$B$60,'2NDSORTEDL'!$Y$2:$Y$60,"",0,1)</f>
        <v/>
      </c>
      <c r="G12" s="208" t="s">
        <v>7345</v>
      </c>
      <c r="H12" s="208">
        <v>1.0</v>
      </c>
      <c r="I12" s="229">
        <f t="shared" si="5"/>
        <v>46242</v>
      </c>
      <c r="J12" s="226" t="str">
        <f t="shared" si="3"/>
        <v>REPLACED</v>
      </c>
      <c r="N12" s="230"/>
      <c r="O12" s="223"/>
      <c r="P12" s="223"/>
      <c r="Q12" s="208">
        <v>1.0</v>
      </c>
      <c r="R12" s="223"/>
      <c r="S12" s="223"/>
      <c r="T12" s="223"/>
      <c r="U12" s="223"/>
      <c r="V12" s="223"/>
      <c r="W12" s="223"/>
      <c r="X12" s="223"/>
      <c r="Y12" s="223"/>
      <c r="Z12" s="223"/>
      <c r="AA12" s="223"/>
      <c r="AB12" s="223"/>
      <c r="AC12" s="223"/>
      <c r="AD12" s="223"/>
      <c r="AE12" s="223"/>
      <c r="AF12" s="223"/>
      <c r="AG12" s="223"/>
      <c r="AH12" s="223"/>
      <c r="AI12" s="223"/>
      <c r="AJ12" s="223"/>
      <c r="AK12" s="223"/>
      <c r="AL12" s="223"/>
      <c r="AM12" s="223"/>
      <c r="AN12" s="223"/>
      <c r="AO12" s="223">
        <f t="shared" si="4"/>
        <v>1</v>
      </c>
    </row>
    <row r="13">
      <c r="B13" s="221">
        <f t="shared" si="2"/>
        <v>6</v>
      </c>
      <c r="C13" s="363" t="s">
        <v>1398</v>
      </c>
      <c r="D13" s="164"/>
      <c r="E13" s="223" t="str">
        <f t="array" ref="E13">_xlfn.XLOOKUP(C13,'2NDSORTEDL'!$B$2:$B$50,'2NDSORTEDL'!$C$2:$C$50,"",0,1)</f>
        <v>ANTI_SEPTIC</v>
      </c>
      <c r="F13" s="224">
        <f t="array" ref="F13">_xlfn.XLOOKUP($C13,'2NDSORTEDL'!$B$2:$B$60,'2NDSORTEDL'!$Y$2:$Y$60,"",0,1)</f>
        <v>46784</v>
      </c>
      <c r="G13" s="208" t="s">
        <v>7345</v>
      </c>
      <c r="H13" s="208">
        <v>1.0</v>
      </c>
      <c r="I13" s="229">
        <f t="shared" si="5"/>
        <v>46242</v>
      </c>
      <c r="J13" s="226" t="str">
        <f t="shared" si="3"/>
        <v>REPLACED</v>
      </c>
      <c r="N13" s="230"/>
      <c r="O13" s="227">
        <v>1.0</v>
      </c>
      <c r="P13" s="227"/>
      <c r="Q13" s="208">
        <v>1.0</v>
      </c>
      <c r="R13" s="223"/>
      <c r="S13" s="223"/>
      <c r="T13" s="223"/>
      <c r="U13" s="223"/>
      <c r="V13" s="223"/>
      <c r="W13" s="223"/>
      <c r="X13" s="223"/>
      <c r="Y13" s="223"/>
      <c r="Z13" s="223"/>
      <c r="AA13" s="223"/>
      <c r="AB13" s="223"/>
      <c r="AC13" s="223"/>
      <c r="AD13" s="223"/>
      <c r="AE13" s="223"/>
      <c r="AF13" s="223"/>
      <c r="AG13" s="223"/>
      <c r="AH13" s="223"/>
      <c r="AI13" s="223"/>
      <c r="AJ13" s="223"/>
      <c r="AK13" s="223"/>
      <c r="AL13" s="223"/>
      <c r="AM13" s="223"/>
      <c r="AN13" s="223"/>
      <c r="AO13" s="223">
        <f t="shared" si="4"/>
        <v>2</v>
      </c>
    </row>
    <row r="14">
      <c r="B14" s="221">
        <f t="shared" si="2"/>
        <v>7</v>
      </c>
      <c r="C14" s="363" t="s">
        <v>1470</v>
      </c>
      <c r="D14" s="164"/>
      <c r="E14" s="223" t="str">
        <f t="array" ref="E14">_xlfn.XLOOKUP(C14,'2NDSORTEDL'!$B$2:$B$50,'2NDSORTEDL'!$C$2:$C$50,"",0,1)</f>
        <v>ANTI_SEPTIC</v>
      </c>
      <c r="F14" s="224">
        <f t="array" ref="F14">_xlfn.XLOOKUP($C14,'2NDSORTEDL'!$B$2:$B$60,'2NDSORTEDL'!$Y$2:$Y$60,"",0,1)</f>
        <v>46569</v>
      </c>
      <c r="G14" s="208" t="s">
        <v>7345</v>
      </c>
      <c r="H14" s="208">
        <v>1.0</v>
      </c>
      <c r="I14" s="229">
        <f t="shared" si="5"/>
        <v>46242</v>
      </c>
      <c r="J14" s="226" t="str">
        <f t="shared" si="3"/>
        <v>REPLACED</v>
      </c>
      <c r="N14" s="230"/>
      <c r="O14" s="227"/>
      <c r="P14" s="223"/>
      <c r="Q14" s="208">
        <v>1.0</v>
      </c>
      <c r="R14" s="223"/>
      <c r="S14" s="223"/>
      <c r="T14" s="223"/>
      <c r="U14" s="223"/>
      <c r="V14" s="223"/>
      <c r="W14" s="223"/>
      <c r="X14" s="223"/>
      <c r="Y14" s="223"/>
      <c r="Z14" s="223"/>
      <c r="AA14" s="223"/>
      <c r="AB14" s="223"/>
      <c r="AC14" s="223"/>
      <c r="AD14" s="223"/>
      <c r="AE14" s="223"/>
      <c r="AF14" s="223"/>
      <c r="AG14" s="223"/>
      <c r="AH14" s="223"/>
      <c r="AI14" s="223"/>
      <c r="AJ14" s="223"/>
      <c r="AK14" s="223"/>
      <c r="AL14" s="223"/>
      <c r="AM14" s="223"/>
      <c r="AN14" s="223"/>
      <c r="AO14" s="223">
        <f t="shared" si="4"/>
        <v>1</v>
      </c>
    </row>
    <row r="15">
      <c r="B15" s="221">
        <f t="shared" si="2"/>
        <v>8</v>
      </c>
      <c r="C15" s="363" t="s">
        <v>2543</v>
      </c>
      <c r="D15" s="164"/>
      <c r="E15" s="223" t="str">
        <f t="array" ref="E15">_xlfn.XLOOKUP(C15,'2NDSORTEDL'!$B$2:$B$50,'2NDSORTEDL'!$C$2:$C$50,"",0,1)</f>
        <v>COTTON</v>
      </c>
      <c r="F15" s="224">
        <f t="array" ref="F15">_xlfn.XLOOKUP($C15,'2NDSORTEDL'!$B$2:$B$60,'2NDSORTEDL'!$Y$2:$Y$60,"",0,1)</f>
        <v>46661</v>
      </c>
      <c r="G15" s="208" t="s">
        <v>7345</v>
      </c>
      <c r="H15" s="208">
        <v>1.0</v>
      </c>
      <c r="I15" s="229">
        <f t="shared" si="5"/>
        <v>46242</v>
      </c>
      <c r="J15" s="226" t="str">
        <f t="shared" si="3"/>
        <v>REPLACED</v>
      </c>
      <c r="N15" s="230"/>
      <c r="O15" s="227">
        <v>1.0</v>
      </c>
      <c r="P15" s="223"/>
      <c r="Q15" s="208">
        <v>1.0</v>
      </c>
      <c r="R15" s="223"/>
      <c r="S15" s="223"/>
      <c r="T15" s="223"/>
      <c r="U15" s="223"/>
      <c r="V15" s="223"/>
      <c r="W15" s="223"/>
      <c r="X15" s="223"/>
      <c r="Y15" s="223"/>
      <c r="Z15" s="223"/>
      <c r="AA15" s="223"/>
      <c r="AB15" s="223"/>
      <c r="AC15" s="223"/>
      <c r="AD15" s="223"/>
      <c r="AE15" s="223"/>
      <c r="AF15" s="223"/>
      <c r="AG15" s="223"/>
      <c r="AH15" s="223"/>
      <c r="AI15" s="223"/>
      <c r="AJ15" s="223"/>
      <c r="AK15" s="223"/>
      <c r="AL15" s="223"/>
      <c r="AM15" s="223"/>
      <c r="AN15" s="223"/>
      <c r="AO15" s="223">
        <f t="shared" si="4"/>
        <v>2</v>
      </c>
    </row>
    <row r="16">
      <c r="B16" s="221">
        <f t="shared" si="2"/>
        <v>9</v>
      </c>
      <c r="C16" s="363" t="s">
        <v>1307</v>
      </c>
      <c r="D16" s="164"/>
      <c r="E16" s="223" t="str">
        <f t="array" ref="E16">_xlfn.XLOOKUP(C16,'2NDSORTEDL'!$B$2:$B$50,'2NDSORTEDL'!$C$2:$C$50,"",0,1)</f>
        <v/>
      </c>
      <c r="F16" s="224">
        <f t="array" ref="F16">_xlfn.XLOOKUP($C16,'2NDSORTEDL'!$B$2:$B$60,'2NDSORTEDL'!$Y$2:$Y$60,"",0,1)</f>
        <v>46419</v>
      </c>
      <c r="G16" s="208" t="s">
        <v>7345</v>
      </c>
      <c r="H16" s="208">
        <v>1.0</v>
      </c>
      <c r="I16" s="229">
        <f t="shared" si="5"/>
        <v>46242</v>
      </c>
      <c r="J16" s="226" t="str">
        <f t="shared" si="3"/>
        <v/>
      </c>
      <c r="N16" s="368">
        <v>1.0</v>
      </c>
      <c r="O16" s="223"/>
      <c r="P16" s="223"/>
      <c r="Q16" s="230"/>
      <c r="R16" s="223"/>
      <c r="S16" s="223"/>
      <c r="T16" s="223"/>
      <c r="U16" s="223"/>
      <c r="V16" s="223"/>
      <c r="W16" s="223"/>
      <c r="X16" s="223"/>
      <c r="Y16" s="223"/>
      <c r="Z16" s="223"/>
      <c r="AA16" s="223"/>
      <c r="AB16" s="223"/>
      <c r="AC16" s="223"/>
      <c r="AD16" s="223"/>
      <c r="AE16" s="223"/>
      <c r="AF16" s="223"/>
      <c r="AG16" s="223"/>
      <c r="AH16" s="223"/>
      <c r="AI16" s="223"/>
      <c r="AJ16" s="223"/>
      <c r="AK16" s="223"/>
      <c r="AL16" s="223"/>
      <c r="AM16" s="223"/>
      <c r="AN16" s="223"/>
      <c r="AO16" s="223">
        <f t="shared" si="4"/>
        <v>1</v>
      </c>
    </row>
    <row r="17">
      <c r="B17" s="221">
        <f t="shared" si="2"/>
        <v>10</v>
      </c>
      <c r="C17" s="363" t="s">
        <v>3748</v>
      </c>
      <c r="D17" s="164"/>
      <c r="E17" s="223" t="str">
        <f t="array" ref="E17">_xlfn.XLOOKUP(C17,'2NDSORTEDL'!$B$2:$B$50,'2NDSORTEDL'!$C$2:$C$50,"",0,1)</f>
        <v>DRESSING_PAD</v>
      </c>
      <c r="F17" s="224">
        <f t="array" ref="F17">_xlfn.XLOOKUP($C17,'2NDSORTEDL'!$B$2:$B$60,'2NDSORTEDL'!$Y$2:$Y$60,"",0,1)</f>
        <v>46935</v>
      </c>
      <c r="G17" s="208" t="s">
        <v>7345</v>
      </c>
      <c r="H17" s="208">
        <v>1.0</v>
      </c>
      <c r="I17" s="229">
        <f t="shared" si="5"/>
        <v>46242</v>
      </c>
      <c r="J17" s="226" t="str">
        <f t="shared" si="3"/>
        <v>REPLACED</v>
      </c>
      <c r="N17" s="230"/>
      <c r="O17" s="227"/>
      <c r="P17" s="223"/>
      <c r="Q17" s="208">
        <v>1.0</v>
      </c>
      <c r="R17" s="223"/>
      <c r="S17" s="223"/>
      <c r="T17" s="223"/>
      <c r="U17" s="223"/>
      <c r="V17" s="223"/>
      <c r="W17" s="223"/>
      <c r="X17" s="223"/>
      <c r="Y17" s="223"/>
      <c r="Z17" s="223"/>
      <c r="AA17" s="223"/>
      <c r="AB17" s="223"/>
      <c r="AC17" s="223"/>
      <c r="AD17" s="223"/>
      <c r="AE17" s="223"/>
      <c r="AF17" s="223"/>
      <c r="AG17" s="223"/>
      <c r="AH17" s="223"/>
      <c r="AI17" s="223"/>
      <c r="AJ17" s="223"/>
      <c r="AK17" s="223"/>
      <c r="AL17" s="223"/>
      <c r="AM17" s="223"/>
      <c r="AN17" s="223"/>
      <c r="AO17" s="223">
        <f t="shared" si="4"/>
        <v>1</v>
      </c>
    </row>
    <row r="18">
      <c r="B18" s="221">
        <f t="shared" si="2"/>
        <v>11</v>
      </c>
      <c r="C18" s="363" t="s">
        <v>1508</v>
      </c>
      <c r="D18" s="164"/>
      <c r="E18" s="223" t="str">
        <f t="array" ref="E18">_xlfn.XLOOKUP(C18,'2NDSORTEDL'!$B$2:$B$50,'2NDSORTEDL'!$C$2:$C$50,"",0,1)</f>
        <v/>
      </c>
      <c r="F18" s="224" t="str">
        <f t="array" ref="F18">_xlfn.XLOOKUP($C18,'2NDSORTEDL'!$B$2:$B$60,'2NDSORTEDL'!$Y$2:$Y$60,"",0,1)</f>
        <v/>
      </c>
      <c r="G18" s="208" t="s">
        <v>7345</v>
      </c>
      <c r="H18" s="208">
        <v>1.0</v>
      </c>
      <c r="I18" s="229">
        <f t="shared" si="5"/>
        <v>46242</v>
      </c>
      <c r="J18" s="226" t="str">
        <f t="shared" si="3"/>
        <v/>
      </c>
      <c r="N18" s="230"/>
      <c r="O18" s="223"/>
      <c r="P18" s="223"/>
      <c r="Q18" s="230"/>
      <c r="R18" s="223"/>
      <c r="S18" s="223"/>
      <c r="T18" s="223"/>
      <c r="U18" s="223"/>
      <c r="V18" s="223"/>
      <c r="W18" s="223"/>
      <c r="X18" s="223"/>
      <c r="Y18" s="223"/>
      <c r="Z18" s="223"/>
      <c r="AA18" s="223"/>
      <c r="AB18" s="223"/>
      <c r="AC18" s="223"/>
      <c r="AD18" s="223"/>
      <c r="AE18" s="223"/>
      <c r="AF18" s="223"/>
      <c r="AG18" s="223"/>
      <c r="AH18" s="223"/>
      <c r="AI18" s="223"/>
      <c r="AJ18" s="223"/>
      <c r="AK18" s="223"/>
      <c r="AL18" s="223"/>
      <c r="AM18" s="223"/>
      <c r="AN18" s="223"/>
      <c r="AO18" s="223">
        <f t="shared" si="4"/>
        <v>0</v>
      </c>
    </row>
    <row r="19">
      <c r="B19" s="221">
        <f t="shared" si="2"/>
        <v>12</v>
      </c>
      <c r="C19" s="363" t="s">
        <v>7347</v>
      </c>
      <c r="D19" s="164"/>
      <c r="E19" s="223" t="str">
        <f t="array" ref="E19">_xlfn.XLOOKUP(C19,'2NDSORTEDL'!$B$2:$B$50,'2NDSORTEDL'!$C$2:$C$50,"",0,1)</f>
        <v/>
      </c>
      <c r="F19" s="224" t="str">
        <f t="array" ref="F19">_xlfn.XLOOKUP($C19,'2NDSORTEDL'!$B$2:$B$60,'2NDSORTEDL'!$Y$2:$Y$60,"",0,1)</f>
        <v/>
      </c>
      <c r="G19" s="208" t="s">
        <v>7345</v>
      </c>
      <c r="H19" s="208">
        <v>2.0</v>
      </c>
      <c r="I19" s="229">
        <f t="shared" si="5"/>
        <v>46242</v>
      </c>
      <c r="J19" s="226" t="str">
        <f t="shared" si="3"/>
        <v/>
      </c>
      <c r="N19" s="230"/>
      <c r="O19" s="223"/>
      <c r="P19" s="223"/>
      <c r="Q19" s="230"/>
      <c r="R19" s="223"/>
      <c r="S19" s="223"/>
      <c r="T19" s="223"/>
      <c r="U19" s="223"/>
      <c r="V19" s="223"/>
      <c r="W19" s="223"/>
      <c r="X19" s="223"/>
      <c r="Y19" s="223"/>
      <c r="Z19" s="223"/>
      <c r="AA19" s="223"/>
      <c r="AB19" s="223"/>
      <c r="AC19" s="223"/>
      <c r="AD19" s="223"/>
      <c r="AE19" s="223"/>
      <c r="AF19" s="223"/>
      <c r="AG19" s="223"/>
      <c r="AH19" s="223"/>
      <c r="AI19" s="223"/>
      <c r="AJ19" s="223"/>
      <c r="AK19" s="223"/>
      <c r="AL19" s="223"/>
      <c r="AM19" s="223"/>
      <c r="AN19" s="223"/>
      <c r="AO19" s="223">
        <f t="shared" si="4"/>
        <v>0</v>
      </c>
    </row>
    <row r="20">
      <c r="B20" s="221">
        <f t="shared" si="2"/>
        <v>13</v>
      </c>
      <c r="C20" s="363" t="s">
        <v>3322</v>
      </c>
      <c r="D20" s="164"/>
      <c r="E20" s="223" t="str">
        <f t="array" ref="E20">_xlfn.XLOOKUP(C20,'2NDSORTEDL'!$B$2:$B$50,'2NDSORTEDL'!$C$2:$C$50,"",0,1)</f>
        <v>PLASTER_TAPE</v>
      </c>
      <c r="F20" s="224">
        <f t="array" ref="F20">_xlfn.XLOOKUP($C20,'2NDSORTEDL'!$B$2:$B$60,'2NDSORTEDL'!$Y$2:$Y$60,"",0,1)</f>
        <v>46692</v>
      </c>
      <c r="G20" s="208" t="s">
        <v>7345</v>
      </c>
      <c r="H20" s="208">
        <v>4.0</v>
      </c>
      <c r="I20" s="229">
        <f t="shared" si="5"/>
        <v>46242</v>
      </c>
      <c r="J20" s="226" t="str">
        <f t="shared" si="3"/>
        <v/>
      </c>
      <c r="N20" s="208"/>
      <c r="O20" s="227">
        <v>4.0</v>
      </c>
      <c r="P20" s="227">
        <v>4.0</v>
      </c>
      <c r="Q20" s="230"/>
      <c r="R20" s="223"/>
      <c r="S20" s="223"/>
      <c r="T20" s="223"/>
      <c r="U20" s="223"/>
      <c r="V20" s="223"/>
      <c r="W20" s="223"/>
      <c r="X20" s="223"/>
      <c r="Y20" s="223"/>
      <c r="Z20" s="223"/>
      <c r="AA20" s="223"/>
      <c r="AB20" s="223"/>
      <c r="AC20" s="223"/>
      <c r="AD20" s="223"/>
      <c r="AE20" s="223"/>
      <c r="AF20" s="223"/>
      <c r="AG20" s="223"/>
      <c r="AH20" s="223"/>
      <c r="AI20" s="223"/>
      <c r="AJ20" s="223"/>
      <c r="AK20" s="223"/>
      <c r="AL20" s="223"/>
      <c r="AM20" s="223"/>
      <c r="AN20" s="223"/>
      <c r="AO20" s="223">
        <f t="shared" si="4"/>
        <v>8</v>
      </c>
    </row>
    <row r="21">
      <c r="B21" s="221">
        <f t="shared" si="2"/>
        <v>14</v>
      </c>
      <c r="C21" s="363" t="s">
        <v>3786</v>
      </c>
      <c r="D21" s="164"/>
      <c r="E21" s="223" t="str">
        <f t="array" ref="E21">_xlfn.XLOOKUP(C21,'2NDSORTEDL'!$B$2:$B$50,'2NDSORTEDL'!$C$2:$C$50,"",0,1)</f>
        <v>SWAB</v>
      </c>
      <c r="F21" s="224">
        <f t="array" ref="F21">_xlfn.XLOOKUP($C21,'2NDSORTEDL'!$B$2:$B$60,'2NDSORTEDL'!$Y$2:$Y$60,"",0,1)</f>
        <v>47209</v>
      </c>
      <c r="G21" s="208" t="s">
        <v>7345</v>
      </c>
      <c r="H21" s="208">
        <v>4.0</v>
      </c>
      <c r="I21" s="229">
        <f t="shared" si="5"/>
        <v>46242</v>
      </c>
      <c r="J21" s="226" t="str">
        <f t="shared" si="3"/>
        <v>REPLACED</v>
      </c>
      <c r="N21" s="208"/>
      <c r="O21" s="227">
        <v>4.0</v>
      </c>
      <c r="P21" s="223"/>
      <c r="Q21" s="208">
        <v>4.0</v>
      </c>
      <c r="R21" s="223"/>
      <c r="S21" s="223"/>
      <c r="T21" s="223"/>
      <c r="U21" s="223"/>
      <c r="V21" s="223"/>
      <c r="W21" s="223"/>
      <c r="X21" s="223"/>
      <c r="Y21" s="223"/>
      <c r="Z21" s="223"/>
      <c r="AA21" s="223"/>
      <c r="AB21" s="223"/>
      <c r="AC21" s="223"/>
      <c r="AD21" s="223"/>
      <c r="AE21" s="223"/>
      <c r="AF21" s="223"/>
      <c r="AG21" s="223"/>
      <c r="AH21" s="223"/>
      <c r="AI21" s="223"/>
      <c r="AJ21" s="223"/>
      <c r="AK21" s="223"/>
      <c r="AL21" s="223"/>
      <c r="AM21" s="223"/>
      <c r="AN21" s="223"/>
      <c r="AO21" s="223">
        <f t="shared" si="4"/>
        <v>8</v>
      </c>
    </row>
    <row r="22">
      <c r="B22" s="221">
        <f t="shared" si="2"/>
        <v>15</v>
      </c>
      <c r="C22" s="363" t="s">
        <v>3418</v>
      </c>
      <c r="D22" s="164"/>
      <c r="E22" s="223" t="str">
        <f t="array" ref="E22">_xlfn.XLOOKUP(C22,'2NDSORTEDL'!$B$2:$B$50,'2NDSORTEDL'!$C$2:$C$50,"",0,1)</f>
        <v>BLADE</v>
      </c>
      <c r="F22" s="224">
        <f t="array" ref="F22">_xlfn.XLOOKUP($C22,'2NDSORTEDL'!$B$2:$B$60,'2NDSORTEDL'!$Y$2:$Y$60,"",0,1)</f>
        <v>47058</v>
      </c>
      <c r="G22" s="208" t="s">
        <v>7345</v>
      </c>
      <c r="H22" s="208">
        <v>1.0</v>
      </c>
      <c r="I22" s="229">
        <f t="shared" si="5"/>
        <v>46242</v>
      </c>
      <c r="J22" s="226" t="str">
        <f t="shared" si="3"/>
        <v/>
      </c>
      <c r="N22" s="368">
        <v>1.0</v>
      </c>
      <c r="O22" s="223"/>
      <c r="P22" s="223"/>
      <c r="Q22" s="368"/>
      <c r="R22" s="223"/>
      <c r="S22" s="223"/>
      <c r="T22" s="223"/>
      <c r="U22" s="223"/>
      <c r="V22" s="223"/>
      <c r="W22" s="223"/>
      <c r="X22" s="223"/>
      <c r="Y22" s="223"/>
      <c r="Z22" s="223"/>
      <c r="AA22" s="223"/>
      <c r="AB22" s="223"/>
      <c r="AC22" s="223"/>
      <c r="AD22" s="223"/>
      <c r="AE22" s="223"/>
      <c r="AF22" s="223"/>
      <c r="AG22" s="223"/>
      <c r="AH22" s="223"/>
      <c r="AI22" s="223"/>
      <c r="AJ22" s="223"/>
      <c r="AK22" s="223"/>
      <c r="AL22" s="223"/>
      <c r="AM22" s="223"/>
      <c r="AN22" s="223"/>
      <c r="AO22" s="223">
        <f t="shared" si="4"/>
        <v>1</v>
      </c>
    </row>
    <row r="23">
      <c r="B23" s="221">
        <f t="shared" si="2"/>
        <v>16</v>
      </c>
      <c r="C23" s="363" t="s">
        <v>2794</v>
      </c>
      <c r="D23" s="164"/>
      <c r="E23" s="223" t="str">
        <f t="array" ref="E23">_xlfn.XLOOKUP(C23,'2NDSORTEDL'!$B$2:$B$50,'2NDSORTEDL'!$C$2:$C$50,"",0,1)</f>
        <v>BANDAGE</v>
      </c>
      <c r="F23" s="224">
        <f t="array" ref="F23">_xlfn.XLOOKUP($C23,'2NDSORTEDL'!$B$2:$B$60,'2NDSORTEDL'!$Y$2:$Y$60,"",0,1)</f>
        <v>47088</v>
      </c>
      <c r="G23" s="208" t="s">
        <v>7345</v>
      </c>
      <c r="H23" s="208">
        <v>1.0</v>
      </c>
      <c r="I23" s="229">
        <f t="shared" si="5"/>
        <v>46242</v>
      </c>
      <c r="J23" s="226" t="str">
        <f t="shared" si="3"/>
        <v>REPLACED</v>
      </c>
      <c r="N23" s="230"/>
      <c r="O23" s="227"/>
      <c r="P23" s="223"/>
      <c r="Q23" s="368">
        <v>1.0</v>
      </c>
      <c r="R23" s="223"/>
      <c r="S23" s="223"/>
      <c r="T23" s="223"/>
      <c r="U23" s="223"/>
      <c r="V23" s="223"/>
      <c r="W23" s="223"/>
      <c r="X23" s="223"/>
      <c r="Y23" s="223"/>
      <c r="Z23" s="223"/>
      <c r="AA23" s="223"/>
      <c r="AB23" s="223"/>
      <c r="AC23" s="223"/>
      <c r="AD23" s="223"/>
      <c r="AE23" s="223"/>
      <c r="AF23" s="223"/>
      <c r="AG23" s="223"/>
      <c r="AH23" s="223"/>
      <c r="AI23" s="223"/>
      <c r="AJ23" s="223"/>
      <c r="AK23" s="223"/>
      <c r="AL23" s="223"/>
      <c r="AM23" s="223"/>
      <c r="AN23" s="223"/>
      <c r="AO23" s="223">
        <f t="shared" si="4"/>
        <v>1</v>
      </c>
    </row>
    <row r="24">
      <c r="B24" s="221">
        <f t="shared" si="2"/>
        <v>17</v>
      </c>
      <c r="C24" s="363" t="s">
        <v>1947</v>
      </c>
      <c r="D24" s="164"/>
      <c r="E24" s="223" t="str">
        <f t="array" ref="E24">_xlfn.XLOOKUP(C24,'2NDSORTEDL'!$B$2:$B$50,'2NDSORTEDL'!$C$2:$C$50,"",0,1)</f>
        <v>ORS</v>
      </c>
      <c r="F24" s="224">
        <f t="array" ref="F24">_xlfn.XLOOKUP($C24,'2NDSORTEDL'!$B$2:$B$60,'2NDSORTEDL'!$Y$2:$Y$60,"",0,1)</f>
        <v>46813</v>
      </c>
      <c r="G24" s="208" t="s">
        <v>7345</v>
      </c>
      <c r="H24" s="208">
        <v>2.0</v>
      </c>
      <c r="I24" s="229">
        <f t="shared" si="5"/>
        <v>46242</v>
      </c>
      <c r="J24" s="226" t="str">
        <f t="shared" si="3"/>
        <v>REPLACED</v>
      </c>
      <c r="N24" s="208">
        <v>2.0</v>
      </c>
      <c r="O24" s="227"/>
      <c r="P24" s="227">
        <v>2.0</v>
      </c>
      <c r="Q24" s="208">
        <v>2.0</v>
      </c>
      <c r="R24" s="223"/>
      <c r="S24" s="223"/>
      <c r="T24" s="223"/>
      <c r="U24" s="223"/>
      <c r="V24" s="223"/>
      <c r="W24" s="223"/>
      <c r="X24" s="223"/>
      <c r="Y24" s="223"/>
      <c r="Z24" s="223"/>
      <c r="AA24" s="223"/>
      <c r="AB24" s="223"/>
      <c r="AC24" s="223"/>
      <c r="AD24" s="223"/>
      <c r="AE24" s="223"/>
      <c r="AF24" s="223"/>
      <c r="AG24" s="223"/>
      <c r="AH24" s="223"/>
      <c r="AI24" s="223"/>
      <c r="AJ24" s="223"/>
      <c r="AK24" s="223"/>
      <c r="AL24" s="223"/>
      <c r="AM24" s="223"/>
      <c r="AN24" s="223"/>
      <c r="AO24" s="223">
        <f t="shared" si="4"/>
        <v>6</v>
      </c>
    </row>
    <row r="25">
      <c r="B25" s="221">
        <f t="shared" si="2"/>
        <v>18</v>
      </c>
      <c r="C25" s="363" t="s">
        <v>3150</v>
      </c>
      <c r="D25" s="164"/>
      <c r="E25" s="223" t="str">
        <f t="array" ref="E25">_xlfn.XLOOKUP(C25,'2NDSORTEDL'!$B$2:$B$50,'2NDSORTEDL'!$C$2:$C$50,"",0,1)</f>
        <v>BANDAGE</v>
      </c>
      <c r="F25" s="224">
        <f t="array" ref="F25">_xlfn.XLOOKUP($C25,'2NDSORTEDL'!$B$2:$B$60,'2NDSORTEDL'!$Y$2:$Y$60,"",0,1)</f>
        <v>46905</v>
      </c>
      <c r="G25" s="208" t="s">
        <v>7345</v>
      </c>
      <c r="H25" s="208">
        <v>1.0</v>
      </c>
      <c r="I25" s="229">
        <f t="shared" si="5"/>
        <v>46242</v>
      </c>
      <c r="J25" s="226" t="str">
        <f t="shared" si="3"/>
        <v>REPLACED</v>
      </c>
      <c r="N25" s="230"/>
      <c r="O25" s="227">
        <v>1.0</v>
      </c>
      <c r="P25" s="223"/>
      <c r="Q25" s="368">
        <v>1.0</v>
      </c>
      <c r="R25" s="223"/>
      <c r="S25" s="223"/>
      <c r="T25" s="223"/>
      <c r="U25" s="223"/>
      <c r="V25" s="223"/>
      <c r="W25" s="223"/>
      <c r="X25" s="223"/>
      <c r="Y25" s="223"/>
      <c r="Z25" s="223"/>
      <c r="AA25" s="223"/>
      <c r="AB25" s="223"/>
      <c r="AC25" s="223"/>
      <c r="AD25" s="223"/>
      <c r="AE25" s="223"/>
      <c r="AF25" s="223"/>
      <c r="AG25" s="223"/>
      <c r="AH25" s="223"/>
      <c r="AI25" s="223"/>
      <c r="AJ25" s="223"/>
      <c r="AK25" s="223"/>
      <c r="AL25" s="223"/>
      <c r="AM25" s="223"/>
      <c r="AN25" s="223"/>
      <c r="AO25" s="223">
        <f t="shared" si="4"/>
        <v>2</v>
      </c>
    </row>
    <row r="26">
      <c r="B26" s="221">
        <f t="shared" si="2"/>
        <v>19</v>
      </c>
      <c r="C26" s="363" t="s">
        <v>2039</v>
      </c>
      <c r="D26" s="164"/>
      <c r="E26" s="223" t="str">
        <f t="array" ref="E26">_xlfn.XLOOKUP(C26,'2NDSORTEDL'!$B$2:$B$50,'2NDSORTEDL'!$C$2:$C$50,"",0,1)</f>
        <v>TORNIQUET</v>
      </c>
      <c r="F26" s="224" t="str">
        <f t="array" ref="F26">_xlfn.XLOOKUP($C26,'2NDSORTEDL'!$B$2:$B$60,'2NDSORTEDL'!$Y$2:$Y$60,"",0,1)</f>
        <v>--</v>
      </c>
      <c r="G26" s="208" t="s">
        <v>7345</v>
      </c>
      <c r="H26" s="208">
        <v>1.0</v>
      </c>
      <c r="I26" s="229">
        <f t="shared" si="5"/>
        <v>46242</v>
      </c>
      <c r="J26" s="226" t="str">
        <f t="shared" si="3"/>
        <v/>
      </c>
      <c r="N26" s="230"/>
      <c r="O26" s="223"/>
      <c r="P26" s="223"/>
      <c r="Q26" s="368"/>
      <c r="R26" s="223"/>
      <c r="S26" s="223"/>
      <c r="T26" s="223"/>
      <c r="U26" s="223"/>
      <c r="V26" s="223"/>
      <c r="W26" s="223"/>
      <c r="X26" s="223"/>
      <c r="Y26" s="223"/>
      <c r="Z26" s="223"/>
      <c r="AA26" s="223"/>
      <c r="AB26" s="223"/>
      <c r="AC26" s="223"/>
      <c r="AD26" s="223"/>
      <c r="AE26" s="223"/>
      <c r="AF26" s="223"/>
      <c r="AG26" s="223"/>
      <c r="AH26" s="223"/>
      <c r="AI26" s="223"/>
      <c r="AJ26" s="223"/>
      <c r="AK26" s="223"/>
      <c r="AL26" s="223"/>
      <c r="AM26" s="223"/>
      <c r="AN26" s="223"/>
      <c r="AO26" s="223">
        <f t="shared" si="4"/>
        <v>0</v>
      </c>
    </row>
    <row r="27">
      <c r="B27" s="221">
        <f t="shared" si="2"/>
        <v>20</v>
      </c>
      <c r="C27" s="363" t="s">
        <v>2711</v>
      </c>
      <c r="D27" s="164"/>
      <c r="E27" s="223" t="str">
        <f t="array" ref="E27">_xlfn.XLOOKUP(C27,'2NDSORTEDL'!$B$2:$B$50,'2NDSORTEDL'!$C$2:$C$50,"",0,1)</f>
        <v>SYRINGE</v>
      </c>
      <c r="F27" s="224">
        <f t="array" ref="F27">_xlfn.XLOOKUP($C27,'2NDSORTEDL'!$B$2:$B$60,'2NDSORTEDL'!$Y$2:$Y$60,"",0,1)</f>
        <v>47574</v>
      </c>
      <c r="G27" s="208" t="s">
        <v>7345</v>
      </c>
      <c r="H27" s="208">
        <v>1.0</v>
      </c>
      <c r="I27" s="229">
        <f t="shared" si="5"/>
        <v>46242</v>
      </c>
      <c r="J27" s="226" t="str">
        <f t="shared" si="3"/>
        <v>REPLACED</v>
      </c>
      <c r="N27" s="230"/>
      <c r="O27" s="223"/>
      <c r="P27" s="223"/>
      <c r="Q27" s="368">
        <v>1.0</v>
      </c>
      <c r="R27" s="223"/>
      <c r="S27" s="223"/>
      <c r="T27" s="223"/>
      <c r="U27" s="223"/>
      <c r="V27" s="223"/>
      <c r="W27" s="223"/>
      <c r="X27" s="223"/>
      <c r="Y27" s="223"/>
      <c r="Z27" s="223"/>
      <c r="AA27" s="223"/>
      <c r="AB27" s="223"/>
      <c r="AC27" s="223"/>
      <c r="AD27" s="223"/>
      <c r="AE27" s="223"/>
      <c r="AF27" s="223"/>
      <c r="AG27" s="223"/>
      <c r="AH27" s="223"/>
      <c r="AI27" s="223"/>
      <c r="AJ27" s="223"/>
      <c r="AK27" s="223"/>
      <c r="AL27" s="223"/>
      <c r="AM27" s="223"/>
      <c r="AN27" s="223"/>
      <c r="AO27" s="223">
        <f t="shared" si="4"/>
        <v>1</v>
      </c>
    </row>
    <row r="28">
      <c r="B28" s="221">
        <f t="shared" si="2"/>
        <v>21</v>
      </c>
      <c r="C28" s="363" t="s">
        <v>7348</v>
      </c>
      <c r="D28" s="164"/>
      <c r="E28" s="223" t="str">
        <f t="array" ref="E28">_xlfn.XLOOKUP(C28,'2NDSORTEDL'!$B$2:$B$50,'2NDSORTEDL'!$C$2:$C$50,"",0,1)</f>
        <v/>
      </c>
      <c r="F28" s="224" t="str">
        <f t="array" ref="F28">_xlfn.XLOOKUP($C28,'2NDSORTEDL'!$B$2:$B$60,'2NDSORTEDL'!$Y$2:$Y$60,"",0,1)</f>
        <v/>
      </c>
      <c r="G28" s="208" t="s">
        <v>7345</v>
      </c>
      <c r="H28" s="208">
        <v>1.0</v>
      </c>
      <c r="I28" s="229">
        <f t="shared" si="5"/>
        <v>46242</v>
      </c>
      <c r="J28" s="226" t="str">
        <f t="shared" si="3"/>
        <v>REPLACED</v>
      </c>
      <c r="N28" s="230"/>
      <c r="O28" s="223"/>
      <c r="P28" s="223"/>
      <c r="Q28" s="208">
        <v>1.0</v>
      </c>
      <c r="R28" s="223"/>
      <c r="S28" s="223"/>
      <c r="T28" s="223"/>
      <c r="U28" s="223"/>
      <c r="V28" s="223"/>
      <c r="W28" s="223"/>
      <c r="X28" s="223"/>
      <c r="Y28" s="223"/>
      <c r="Z28" s="223"/>
      <c r="AA28" s="223"/>
      <c r="AB28" s="223"/>
      <c r="AC28" s="223"/>
      <c r="AD28" s="223"/>
      <c r="AE28" s="223"/>
      <c r="AF28" s="223"/>
      <c r="AG28" s="223"/>
      <c r="AH28" s="223"/>
      <c r="AI28" s="223"/>
      <c r="AJ28" s="223"/>
      <c r="AK28" s="223"/>
      <c r="AL28" s="223"/>
      <c r="AM28" s="223"/>
      <c r="AN28" s="223"/>
      <c r="AO28" s="223">
        <f t="shared" si="4"/>
        <v>1</v>
      </c>
    </row>
    <row r="29">
      <c r="B29" s="221">
        <f t="shared" si="2"/>
        <v>22</v>
      </c>
      <c r="C29" s="363" t="s">
        <v>3551</v>
      </c>
      <c r="D29" s="164"/>
      <c r="E29" s="223" t="str">
        <f t="array" ref="E29">_xlfn.XLOOKUP(C29,'2NDSORTEDL'!$B$2:$B$50,'2NDSORTEDL'!$C$2:$C$50,"",0,1)</f>
        <v>MANUAL</v>
      </c>
      <c r="F29" s="224" t="str">
        <f t="array" ref="F29">_xlfn.XLOOKUP($C29,'2NDSORTEDL'!$B$2:$B$60,'2NDSORTEDL'!$Y$2:$Y$60,"",0,1)</f>
        <v>--</v>
      </c>
      <c r="G29" s="208" t="s">
        <v>7345</v>
      </c>
      <c r="H29" s="208">
        <v>1.0</v>
      </c>
      <c r="I29" s="229">
        <f t="shared" si="5"/>
        <v>46242</v>
      </c>
      <c r="J29" s="226" t="str">
        <f t="shared" si="3"/>
        <v/>
      </c>
      <c r="N29" s="230"/>
      <c r="O29" s="223"/>
      <c r="P29" s="223"/>
      <c r="Q29" s="230"/>
      <c r="R29" s="223"/>
      <c r="S29" s="223"/>
      <c r="T29" s="223"/>
      <c r="U29" s="223"/>
      <c r="V29" s="223"/>
      <c r="W29" s="223"/>
      <c r="X29" s="223"/>
      <c r="Y29" s="223"/>
      <c r="Z29" s="223"/>
      <c r="AA29" s="223"/>
      <c r="AB29" s="223"/>
      <c r="AC29" s="223"/>
      <c r="AD29" s="223"/>
      <c r="AE29" s="223"/>
      <c r="AF29" s="223"/>
      <c r="AG29" s="223"/>
      <c r="AH29" s="223"/>
      <c r="AI29" s="223"/>
      <c r="AJ29" s="223"/>
      <c r="AK29" s="223"/>
      <c r="AL29" s="223"/>
      <c r="AM29" s="223"/>
      <c r="AN29" s="223"/>
      <c r="AO29" s="223">
        <f t="shared" si="4"/>
        <v>0</v>
      </c>
    </row>
    <row r="30">
      <c r="B30" s="221">
        <f t="shared" si="2"/>
        <v>23</v>
      </c>
      <c r="C30" s="363" t="s">
        <v>1772</v>
      </c>
      <c r="D30" s="164"/>
      <c r="E30" s="223" t="str">
        <f t="array" ref="E30">_xlfn.XLOOKUP(C30,'2NDSORTEDL'!$B$2:$B$50,'2NDSORTEDL'!$C$2:$C$50,"",0,1)</f>
        <v>ANTI_BACTERIAL</v>
      </c>
      <c r="F30" s="224">
        <f t="array" ref="F30">_xlfn.XLOOKUP($C30,'2NDSORTEDL'!$B$2:$B$60,'2NDSORTEDL'!$Y$2:$Y$60,"",0,1)</f>
        <v>46296</v>
      </c>
      <c r="G30" s="208" t="s">
        <v>7345</v>
      </c>
      <c r="H30" s="208">
        <v>1.0</v>
      </c>
      <c r="I30" s="229">
        <f t="shared" si="5"/>
        <v>46242</v>
      </c>
      <c r="J30" s="226" t="str">
        <f t="shared" si="3"/>
        <v>REPLACED</v>
      </c>
      <c r="N30" s="208">
        <v>1.0</v>
      </c>
      <c r="O30" s="227"/>
      <c r="P30" s="223"/>
      <c r="Q30" s="208">
        <v>1.0</v>
      </c>
      <c r="R30" s="223"/>
      <c r="S30" s="223"/>
      <c r="T30" s="223"/>
      <c r="U30" s="223"/>
      <c r="V30" s="223"/>
      <c r="W30" s="223"/>
      <c r="X30" s="223"/>
      <c r="Y30" s="223"/>
      <c r="Z30" s="223"/>
      <c r="AA30" s="223"/>
      <c r="AB30" s="223"/>
      <c r="AC30" s="223"/>
      <c r="AD30" s="223"/>
      <c r="AE30" s="223"/>
      <c r="AF30" s="223"/>
      <c r="AG30" s="223"/>
      <c r="AH30" s="223"/>
      <c r="AI30" s="223"/>
      <c r="AJ30" s="223"/>
      <c r="AK30" s="223"/>
      <c r="AL30" s="223"/>
      <c r="AM30" s="223"/>
      <c r="AN30" s="223"/>
      <c r="AO30" s="223">
        <f t="shared" si="4"/>
        <v>2</v>
      </c>
    </row>
    <row r="31">
      <c r="B31" s="221">
        <f t="shared" si="2"/>
        <v>24</v>
      </c>
      <c r="C31" s="363" t="s">
        <v>3512</v>
      </c>
      <c r="D31" s="164"/>
      <c r="E31" s="223" t="str">
        <f t="array" ref="E31">_xlfn.XLOOKUP(C31,'2NDSORTEDL'!$B$2:$B$50,'2NDSORTEDL'!$C$2:$C$50,"",0,1)</f>
        <v>LIST</v>
      </c>
      <c r="F31" s="224" t="str">
        <f t="array" ref="F31">_xlfn.XLOOKUP($C31,'2NDSORTEDL'!$B$2:$B$60,'2NDSORTEDL'!$Y$2:$Y$60,"",0,1)</f>
        <v>--</v>
      </c>
      <c r="G31" s="208" t="s">
        <v>7345</v>
      </c>
      <c r="H31" s="208">
        <v>1.0</v>
      </c>
      <c r="I31" s="229">
        <f t="shared" si="5"/>
        <v>46242</v>
      </c>
      <c r="J31" s="226" t="str">
        <f t="shared" si="3"/>
        <v/>
      </c>
      <c r="N31" s="230"/>
      <c r="O31" s="223"/>
      <c r="P31" s="223"/>
      <c r="Q31" s="368"/>
      <c r="R31" s="223"/>
      <c r="S31" s="223"/>
      <c r="T31" s="223"/>
      <c r="U31" s="223"/>
      <c r="V31" s="223"/>
      <c r="W31" s="223"/>
      <c r="X31" s="223"/>
      <c r="Y31" s="223"/>
      <c r="Z31" s="223"/>
      <c r="AA31" s="223"/>
      <c r="AB31" s="223"/>
      <c r="AC31" s="223"/>
      <c r="AD31" s="223"/>
      <c r="AE31" s="223"/>
      <c r="AF31" s="223"/>
      <c r="AG31" s="223"/>
      <c r="AH31" s="223"/>
      <c r="AI31" s="223"/>
      <c r="AJ31" s="223"/>
      <c r="AK31" s="223"/>
      <c r="AL31" s="223"/>
      <c r="AM31" s="223"/>
      <c r="AN31" s="223"/>
      <c r="AO31" s="223">
        <f t="shared" si="4"/>
        <v>0</v>
      </c>
    </row>
    <row r="32">
      <c r="B32" s="221">
        <f t="shared" si="2"/>
        <v>25</v>
      </c>
      <c r="C32" s="363" t="s">
        <v>3094</v>
      </c>
      <c r="D32" s="164"/>
      <c r="E32" s="223" t="str">
        <f t="array" ref="E32">_xlfn.XLOOKUP(C32,'2NDSORTEDL'!$B$2:$B$50,'2NDSORTEDL'!$C$2:$C$50,"",0,1)</f>
        <v>PLASTER_TAPE</v>
      </c>
      <c r="F32" s="224" t="str">
        <f t="array" ref="F32">_xlfn.XLOOKUP($C32,'2NDSORTEDL'!$B$2:$B$60,'2NDSORTEDL'!$Y$2:$Y$60,"",0,1)</f>
        <v>--</v>
      </c>
      <c r="G32" s="208" t="s">
        <v>7345</v>
      </c>
      <c r="H32" s="208">
        <v>1.0</v>
      </c>
      <c r="I32" s="229">
        <f t="shared" si="5"/>
        <v>46242</v>
      </c>
      <c r="J32" s="226" t="str">
        <f t="shared" si="3"/>
        <v>REPLACED</v>
      </c>
      <c r="N32" s="230"/>
      <c r="O32" s="227"/>
      <c r="P32" s="223"/>
      <c r="Q32" s="368">
        <v>1.0</v>
      </c>
      <c r="R32" s="223"/>
      <c r="S32" s="223"/>
      <c r="T32" s="223"/>
      <c r="U32" s="223"/>
      <c r="V32" s="223"/>
      <c r="W32" s="223"/>
      <c r="X32" s="223"/>
      <c r="Y32" s="223"/>
      <c r="Z32" s="223"/>
      <c r="AA32" s="223"/>
      <c r="AB32" s="223"/>
      <c r="AC32" s="223"/>
      <c r="AD32" s="223"/>
      <c r="AE32" s="223"/>
      <c r="AF32" s="223"/>
      <c r="AG32" s="223"/>
      <c r="AH32" s="223"/>
      <c r="AI32" s="223"/>
      <c r="AJ32" s="223"/>
      <c r="AK32" s="223"/>
      <c r="AL32" s="223"/>
      <c r="AM32" s="223"/>
      <c r="AN32" s="223"/>
      <c r="AO32" s="223">
        <f t="shared" si="4"/>
        <v>1</v>
      </c>
    </row>
    <row r="33">
      <c r="B33" s="221">
        <f t="shared" si="2"/>
        <v>26</v>
      </c>
      <c r="C33" s="363" t="s">
        <v>3820</v>
      </c>
      <c r="D33" s="164"/>
      <c r="E33" s="223" t="str">
        <f t="array" ref="E33">_xlfn.XLOOKUP(C33,'2NDSORTEDL'!$B$2:$B$50,'2NDSORTEDL'!$C$2:$C$50,"",0,1)</f>
        <v>MASK</v>
      </c>
      <c r="F33" s="224" t="str">
        <f t="array" ref="F33">_xlfn.XLOOKUP($C33,'2NDSORTEDL'!$B$2:$B$60,'2NDSORTEDL'!$Y$2:$Y$60,"",0,1)</f>
        <v>--</v>
      </c>
      <c r="G33" s="208" t="s">
        <v>7345</v>
      </c>
      <c r="H33" s="208">
        <v>1.0</v>
      </c>
      <c r="I33" s="229">
        <f t="shared" si="5"/>
        <v>46242</v>
      </c>
      <c r="J33" s="226" t="str">
        <f t="shared" si="3"/>
        <v>REPLACED</v>
      </c>
      <c r="N33" s="230"/>
      <c r="O33" s="227">
        <v>1.0</v>
      </c>
      <c r="P33" s="223"/>
      <c r="Q33" s="368">
        <v>1.0</v>
      </c>
      <c r="R33" s="223"/>
      <c r="S33" s="223"/>
      <c r="T33" s="223"/>
      <c r="U33" s="223"/>
      <c r="V33" s="223"/>
      <c r="W33" s="223"/>
      <c r="X33" s="223"/>
      <c r="Y33" s="223"/>
      <c r="Z33" s="223"/>
      <c r="AA33" s="223"/>
      <c r="AB33" s="223"/>
      <c r="AC33" s="223"/>
      <c r="AD33" s="223"/>
      <c r="AE33" s="223"/>
      <c r="AF33" s="223"/>
      <c r="AG33" s="223"/>
      <c r="AH33" s="223"/>
      <c r="AI33" s="223"/>
      <c r="AJ33" s="223"/>
      <c r="AK33" s="223"/>
      <c r="AL33" s="223"/>
      <c r="AM33" s="223"/>
      <c r="AN33" s="223"/>
      <c r="AO33" s="223">
        <f t="shared" si="4"/>
        <v>2</v>
      </c>
    </row>
    <row r="34">
      <c r="B34" s="221">
        <f t="shared" si="2"/>
        <v>27</v>
      </c>
      <c r="C34" s="363" t="s">
        <v>2950</v>
      </c>
      <c r="D34" s="164"/>
      <c r="E34" s="223" t="str">
        <f t="array" ref="E34">_xlfn.XLOOKUP(C34,'2NDSORTEDL'!$B$2:$B$50,'2NDSORTEDL'!$C$2:$C$50,"",0,1)</f>
        <v>BANDAGE</v>
      </c>
      <c r="F34" s="224" t="str">
        <f t="array" ref="F34">_xlfn.XLOOKUP($C34,'2NDSORTEDL'!$B$2:$B$60,'2NDSORTEDL'!$Y$2:$Y$60,"",0,1)</f>
        <v>--</v>
      </c>
      <c r="G34" s="208" t="s">
        <v>7345</v>
      </c>
      <c r="H34" s="368">
        <v>2.0</v>
      </c>
      <c r="I34" s="229">
        <f t="shared" si="5"/>
        <v>46242</v>
      </c>
      <c r="J34" s="226" t="str">
        <f t="shared" si="3"/>
        <v>REPLACED</v>
      </c>
      <c r="N34" s="230"/>
      <c r="O34" s="227">
        <v>2.0</v>
      </c>
      <c r="P34" s="223"/>
      <c r="Q34" s="208">
        <v>2.0</v>
      </c>
      <c r="R34" s="223"/>
      <c r="S34" s="223"/>
      <c r="T34" s="223"/>
      <c r="U34" s="223"/>
      <c r="V34" s="223"/>
      <c r="W34" s="223"/>
      <c r="X34" s="223"/>
      <c r="Y34" s="223"/>
      <c r="Z34" s="223"/>
      <c r="AA34" s="223"/>
      <c r="AB34" s="223"/>
      <c r="AC34" s="223"/>
      <c r="AD34" s="223"/>
      <c r="AE34" s="223"/>
      <c r="AF34" s="223"/>
      <c r="AG34" s="223"/>
      <c r="AH34" s="223"/>
      <c r="AI34" s="223"/>
      <c r="AJ34" s="223"/>
      <c r="AK34" s="223"/>
      <c r="AL34" s="223"/>
      <c r="AM34" s="223"/>
      <c r="AN34" s="223"/>
      <c r="AO34" s="223">
        <f t="shared" si="4"/>
        <v>4</v>
      </c>
    </row>
    <row r="35">
      <c r="B35" s="221">
        <f t="shared" si="2"/>
        <v>28</v>
      </c>
      <c r="C35" s="363" t="s">
        <v>3005</v>
      </c>
      <c r="D35" s="164"/>
      <c r="E35" s="223" t="str">
        <f t="array" ref="E35">_xlfn.XLOOKUP(C35,'2NDSORTEDL'!$B$2:$B$50,'2NDSORTEDL'!$C$2:$C$50,"",0,1)</f>
        <v>BANDAGE</v>
      </c>
      <c r="F35" s="224" t="str">
        <f t="array" ref="F35">_xlfn.XLOOKUP($C35,'2NDSORTEDL'!$B$2:$B$60,'2NDSORTEDL'!$Y$2:$Y$60,"",0,1)</f>
        <v>--</v>
      </c>
      <c r="G35" s="208" t="s">
        <v>7345</v>
      </c>
      <c r="H35" s="368">
        <v>2.0</v>
      </c>
      <c r="I35" s="229">
        <f t="shared" si="5"/>
        <v>46242</v>
      </c>
      <c r="J35" s="226" t="str">
        <f t="shared" si="3"/>
        <v>REPLACED</v>
      </c>
      <c r="N35" s="230"/>
      <c r="O35" s="227">
        <v>2.0</v>
      </c>
      <c r="P35" s="223"/>
      <c r="Q35" s="208">
        <v>2.0</v>
      </c>
      <c r="R35" s="223"/>
      <c r="S35" s="223"/>
      <c r="T35" s="223"/>
      <c r="U35" s="223"/>
      <c r="V35" s="223"/>
      <c r="W35" s="223"/>
      <c r="X35" s="223"/>
      <c r="Y35" s="223"/>
      <c r="Z35" s="223"/>
      <c r="AA35" s="223"/>
      <c r="AB35" s="223"/>
      <c r="AC35" s="223"/>
      <c r="AD35" s="223"/>
      <c r="AE35" s="223"/>
      <c r="AF35" s="223"/>
      <c r="AG35" s="223"/>
      <c r="AH35" s="223"/>
      <c r="AI35" s="223"/>
      <c r="AJ35" s="223"/>
      <c r="AK35" s="223"/>
      <c r="AL35" s="223"/>
      <c r="AM35" s="223"/>
      <c r="AN35" s="223"/>
      <c r="AO35" s="223">
        <f t="shared" si="4"/>
        <v>4</v>
      </c>
    </row>
    <row r="36">
      <c r="B36" s="221">
        <f t="shared" si="2"/>
        <v>29</v>
      </c>
      <c r="C36" s="363" t="s">
        <v>3897</v>
      </c>
      <c r="D36" s="164"/>
      <c r="E36" s="223" t="str">
        <f t="array" ref="E36">_xlfn.XLOOKUP(C36,'2NDSORTEDL'!$B$2:$B$50,'2NDSORTEDL'!$C$2:$C$50,"",0,1)</f>
        <v/>
      </c>
      <c r="F36" s="224" t="str">
        <f t="array" ref="F36">_xlfn.XLOOKUP($C36,'2NDSORTEDL'!$B$2:$B$60,'2NDSORTEDL'!$Y$2:$Y$60,"",0,1)</f>
        <v>--</v>
      </c>
      <c r="G36" s="208" t="s">
        <v>7345</v>
      </c>
      <c r="H36" s="208">
        <v>1.0</v>
      </c>
      <c r="I36" s="229">
        <f t="shared" si="5"/>
        <v>46242</v>
      </c>
      <c r="J36" s="226" t="str">
        <f t="shared" si="3"/>
        <v/>
      </c>
      <c r="N36" s="230"/>
      <c r="O36" s="223"/>
      <c r="P36" s="223"/>
      <c r="Q36" s="230"/>
      <c r="R36" s="223"/>
      <c r="S36" s="223"/>
      <c r="T36" s="223"/>
      <c r="U36" s="223"/>
      <c r="V36" s="223"/>
      <c r="W36" s="223"/>
      <c r="X36" s="223"/>
      <c r="Y36" s="223"/>
      <c r="Z36" s="223"/>
      <c r="AA36" s="223"/>
      <c r="AB36" s="223"/>
      <c r="AC36" s="223"/>
      <c r="AD36" s="223"/>
      <c r="AE36" s="223"/>
      <c r="AF36" s="223"/>
      <c r="AG36" s="223"/>
      <c r="AH36" s="223"/>
      <c r="AI36" s="223"/>
      <c r="AJ36" s="223"/>
      <c r="AK36" s="223"/>
      <c r="AL36" s="223"/>
      <c r="AM36" s="223"/>
      <c r="AN36" s="223"/>
      <c r="AO36" s="223">
        <f t="shared" si="4"/>
        <v>0</v>
      </c>
    </row>
    <row r="37">
      <c r="B37" s="221">
        <f t="shared" si="2"/>
        <v>30</v>
      </c>
      <c r="C37" s="363" t="s">
        <v>2125</v>
      </c>
      <c r="D37" s="164"/>
      <c r="E37" s="223" t="str">
        <f t="array" ref="E37">_xlfn.XLOOKUP(C37,'2NDSORTEDL'!$B$2:$B$50,'2NDSORTEDL'!$C$2:$C$50,"",0,1)</f>
        <v>WASH_CUP</v>
      </c>
      <c r="F37" s="224" t="str">
        <f t="array" ref="F37">_xlfn.XLOOKUP($C37,'2NDSORTEDL'!$B$2:$B$60,'2NDSORTEDL'!$Y$2:$Y$60,"",0,1)</f>
        <v>--</v>
      </c>
      <c r="G37" s="208" t="s">
        <v>7345</v>
      </c>
      <c r="H37" s="208">
        <v>1.0</v>
      </c>
      <c r="I37" s="229">
        <f t="shared" si="5"/>
        <v>46242</v>
      </c>
      <c r="J37" s="226" t="str">
        <f t="shared" si="3"/>
        <v>REPLACED</v>
      </c>
      <c r="N37" s="230"/>
      <c r="O37" s="223"/>
      <c r="P37" s="223"/>
      <c r="Q37" s="208">
        <v>1.0</v>
      </c>
      <c r="R37" s="223"/>
      <c r="S37" s="223"/>
      <c r="T37" s="223"/>
      <c r="U37" s="223"/>
      <c r="V37" s="223"/>
      <c r="W37" s="223"/>
      <c r="X37" s="223"/>
      <c r="Y37" s="223"/>
      <c r="Z37" s="223"/>
      <c r="AA37" s="223"/>
      <c r="AB37" s="223"/>
      <c r="AC37" s="223"/>
      <c r="AD37" s="223"/>
      <c r="AE37" s="223"/>
      <c r="AF37" s="223"/>
      <c r="AG37" s="223"/>
      <c r="AH37" s="223"/>
      <c r="AI37" s="223"/>
      <c r="AJ37" s="223"/>
      <c r="AK37" s="223"/>
      <c r="AL37" s="223"/>
      <c r="AM37" s="223"/>
      <c r="AN37" s="223"/>
      <c r="AO37" s="223">
        <f t="shared" si="4"/>
        <v>1</v>
      </c>
    </row>
    <row r="38">
      <c r="B38" s="221">
        <f t="shared" si="2"/>
        <v>31</v>
      </c>
      <c r="C38" s="363" t="s">
        <v>3865</v>
      </c>
      <c r="D38" s="164"/>
      <c r="E38" s="223" t="str">
        <f t="array" ref="E38">_xlfn.XLOOKUP(C38,'2NDSORTEDL'!$B$2:$B$60,'2NDSORTEDL'!$C$2:$C$60,"",0,1)</f>
        <v>GLOVES</v>
      </c>
      <c r="F38" s="224">
        <f t="array" ref="F38">_xlfn.XLOOKUP($C38,'2NDSORTEDL'!$B$2:$B$60,'2NDSORTEDL'!$Y$2:$Y$60,"",0,1)</f>
        <v>47849</v>
      </c>
      <c r="G38" s="208" t="s">
        <v>7345</v>
      </c>
      <c r="H38" s="208">
        <v>1.0</v>
      </c>
      <c r="I38" s="229">
        <f t="shared" si="5"/>
        <v>46242</v>
      </c>
      <c r="J38" s="226" t="str">
        <f t="shared" si="3"/>
        <v>REPLACED</v>
      </c>
      <c r="N38" s="230"/>
      <c r="O38" s="223"/>
      <c r="P38" s="223"/>
      <c r="Q38" s="368">
        <v>1.0</v>
      </c>
      <c r="R38" s="223"/>
      <c r="S38" s="223"/>
      <c r="T38" s="223"/>
      <c r="U38" s="223"/>
      <c r="V38" s="223"/>
      <c r="W38" s="223"/>
      <c r="X38" s="223"/>
      <c r="Y38" s="223"/>
      <c r="Z38" s="223"/>
      <c r="AA38" s="223"/>
      <c r="AB38" s="223"/>
      <c r="AC38" s="223"/>
      <c r="AD38" s="223"/>
      <c r="AE38" s="223"/>
      <c r="AF38" s="223"/>
      <c r="AG38" s="223"/>
      <c r="AH38" s="223"/>
      <c r="AI38" s="223"/>
      <c r="AJ38" s="223"/>
      <c r="AK38" s="223"/>
      <c r="AL38" s="223"/>
      <c r="AM38" s="223"/>
      <c r="AN38" s="223"/>
      <c r="AO38" s="223">
        <f t="shared" si="4"/>
        <v>1</v>
      </c>
    </row>
    <row r="39">
      <c r="B39" s="221">
        <f t="shared" si="2"/>
        <v>32</v>
      </c>
      <c r="C39" s="363" t="s">
        <v>2318</v>
      </c>
      <c r="D39" s="164"/>
      <c r="E39" s="223" t="str">
        <f t="array" ref="E39">_xlfn.XLOOKUP(C39,'2NDSORTEDL'!$B$2:$B$60,'2NDSORTEDL'!$C$2:$C$60,"",0,1)</f>
        <v>SAFETY_PIN</v>
      </c>
      <c r="F39" s="224" t="str">
        <f t="array" ref="F39">_xlfn.XLOOKUP($C39,'2NDSORTEDL'!$B$2:$B$60,'2NDSORTEDL'!$Y$2:$Y$60,"",0,1)</f>
        <v>--</v>
      </c>
      <c r="G39" s="208" t="s">
        <v>7345</v>
      </c>
      <c r="H39" s="234">
        <v>4.0</v>
      </c>
      <c r="I39" s="229">
        <f t="shared" si="5"/>
        <v>46242</v>
      </c>
      <c r="J39" s="226" t="str">
        <f t="shared" si="3"/>
        <v/>
      </c>
      <c r="N39" s="368">
        <v>1.0</v>
      </c>
      <c r="O39" s="223"/>
      <c r="P39" s="223"/>
      <c r="Q39" s="368"/>
      <c r="R39" s="223"/>
      <c r="S39" s="223"/>
      <c r="T39" s="223"/>
      <c r="U39" s="223"/>
      <c r="V39" s="223"/>
      <c r="W39" s="223"/>
      <c r="X39" s="223"/>
      <c r="Y39" s="223"/>
      <c r="Z39" s="223"/>
      <c r="AA39" s="223"/>
      <c r="AB39" s="223"/>
      <c r="AC39" s="223"/>
      <c r="AD39" s="223"/>
      <c r="AE39" s="223"/>
      <c r="AF39" s="223"/>
      <c r="AG39" s="223"/>
      <c r="AH39" s="223"/>
      <c r="AI39" s="223"/>
      <c r="AJ39" s="223"/>
      <c r="AK39" s="223"/>
      <c r="AL39" s="223"/>
      <c r="AM39" s="223"/>
      <c r="AN39" s="223"/>
      <c r="AO39" s="223">
        <f t="shared" si="4"/>
        <v>1</v>
      </c>
    </row>
    <row r="40">
      <c r="B40" s="221">
        <f t="shared" si="2"/>
        <v>33</v>
      </c>
      <c r="C40" s="363" t="s">
        <v>4083</v>
      </c>
      <c r="D40" s="164"/>
      <c r="E40" s="223" t="str">
        <f t="array" ref="E40">_xlfn.XLOOKUP(C40,'2NDSORTEDL'!$B$2:$B$60,'2NDSORTEDL'!$C$2:$C$60,"",0,1)</f>
        <v>GEL</v>
      </c>
      <c r="F40" s="224">
        <f t="array" ref="F40">_xlfn.XLOOKUP($C40,'2NDSORTEDL'!$B$2:$B$60,'2NDSORTEDL'!$Y$2:$Y$60,"",0,1)</f>
        <v>46266</v>
      </c>
      <c r="G40" s="208" t="s">
        <v>7345</v>
      </c>
      <c r="H40" s="234">
        <v>1.0</v>
      </c>
      <c r="I40" s="229">
        <f t="shared" si="5"/>
        <v>46242</v>
      </c>
      <c r="J40" s="226" t="str">
        <f t="shared" si="3"/>
        <v>REPLACED</v>
      </c>
      <c r="N40" s="230"/>
      <c r="O40" s="223"/>
      <c r="P40" s="223"/>
      <c r="Q40" s="208">
        <v>1.0</v>
      </c>
      <c r="R40" s="223"/>
      <c r="S40" s="223"/>
      <c r="T40" s="223"/>
      <c r="U40" s="223"/>
      <c r="V40" s="223"/>
      <c r="W40" s="223"/>
      <c r="X40" s="223"/>
      <c r="Y40" s="223"/>
      <c r="Z40" s="223"/>
      <c r="AA40" s="223"/>
      <c r="AB40" s="223"/>
      <c r="AC40" s="223"/>
      <c r="AD40" s="223"/>
      <c r="AE40" s="223"/>
      <c r="AF40" s="223"/>
      <c r="AG40" s="223"/>
      <c r="AH40" s="223"/>
      <c r="AI40" s="223"/>
      <c r="AJ40" s="223"/>
      <c r="AK40" s="223"/>
      <c r="AL40" s="223"/>
      <c r="AM40" s="223"/>
      <c r="AN40" s="223"/>
      <c r="AO40" s="223"/>
    </row>
    <row r="41">
      <c r="B41" s="221">
        <f t="shared" si="2"/>
        <v>34</v>
      </c>
      <c r="C41" s="363" t="s">
        <v>591</v>
      </c>
      <c r="D41" s="164"/>
      <c r="E41" s="223" t="str">
        <f t="array" ref="E41">_xlfn.XLOOKUP(C41,'2NDSORTEDL'!$B$2:$B$60,'2NDSORTEDL'!$C$2:$C$60,"",0,1)</f>
        <v>NSAID</v>
      </c>
      <c r="F41" s="224">
        <f t="array" ref="F41">_xlfn.XLOOKUP($C41,'2NDSORTEDL'!$B$2:$B$60,'2NDSORTEDL'!$Y$2:$Y$60,"",0,1)</f>
        <v>46692</v>
      </c>
      <c r="G41" s="208" t="s">
        <v>7345</v>
      </c>
      <c r="H41" s="234">
        <v>10.0</v>
      </c>
      <c r="I41" s="229">
        <f t="shared" si="5"/>
        <v>46242</v>
      </c>
      <c r="J41" s="226" t="str">
        <f t="shared" si="3"/>
        <v>REPLACED</v>
      </c>
      <c r="N41" s="230"/>
      <c r="O41" s="223"/>
      <c r="P41" s="223"/>
      <c r="Q41" s="208">
        <v>10.0</v>
      </c>
      <c r="R41" s="223"/>
      <c r="S41" s="223"/>
      <c r="T41" s="223"/>
      <c r="U41" s="223"/>
      <c r="V41" s="223"/>
      <c r="W41" s="223"/>
      <c r="X41" s="223"/>
      <c r="Y41" s="223"/>
      <c r="Z41" s="223"/>
      <c r="AA41" s="223"/>
      <c r="AB41" s="223"/>
      <c r="AC41" s="223"/>
      <c r="AD41" s="223"/>
      <c r="AE41" s="223"/>
      <c r="AF41" s="223"/>
      <c r="AG41" s="223"/>
      <c r="AH41" s="223"/>
      <c r="AI41" s="223"/>
      <c r="AJ41" s="223"/>
      <c r="AK41" s="223"/>
      <c r="AL41" s="223"/>
      <c r="AM41" s="223"/>
      <c r="AN41" s="223"/>
      <c r="AO41" s="223"/>
    </row>
    <row r="42">
      <c r="B42" s="221">
        <f t="shared" si="2"/>
        <v>35</v>
      </c>
      <c r="C42" s="363" t="s">
        <v>3374</v>
      </c>
      <c r="D42" s="164"/>
      <c r="E42" s="223" t="str">
        <f t="array" ref="E42">_xlfn.XLOOKUP(C42,'2NDSORTEDL'!$B$2:$B$60,'2NDSORTEDL'!$C$2:$C$60,"",0,1)</f>
        <v>GAUZE_DRESSING</v>
      </c>
      <c r="F42" s="224">
        <f t="array" ref="F42">_xlfn.XLOOKUP($C42,'2NDSORTEDL'!$B$2:$B$60,'2NDSORTEDL'!$Y$2:$Y$60,"",0,1)</f>
        <v>47058</v>
      </c>
      <c r="G42" s="208" t="s">
        <v>7345</v>
      </c>
      <c r="H42" s="234">
        <v>1.0</v>
      </c>
      <c r="I42" s="229">
        <f t="shared" si="5"/>
        <v>46242</v>
      </c>
      <c r="J42" s="226" t="str">
        <f t="shared" si="3"/>
        <v/>
      </c>
      <c r="N42" s="230"/>
      <c r="O42" s="223"/>
      <c r="P42" s="227">
        <v>1.0</v>
      </c>
      <c r="Q42" s="230"/>
      <c r="R42" s="223"/>
      <c r="S42" s="223"/>
      <c r="T42" s="223"/>
      <c r="U42" s="223"/>
      <c r="V42" s="223"/>
      <c r="W42" s="223"/>
      <c r="X42" s="223"/>
      <c r="Y42" s="223"/>
      <c r="Z42" s="223"/>
      <c r="AA42" s="223"/>
      <c r="AB42" s="223"/>
      <c r="AC42" s="223"/>
      <c r="AD42" s="223"/>
      <c r="AE42" s="223"/>
      <c r="AF42" s="223"/>
      <c r="AG42" s="223"/>
      <c r="AH42" s="223"/>
      <c r="AI42" s="223"/>
      <c r="AJ42" s="223"/>
      <c r="AK42" s="223"/>
      <c r="AL42" s="223"/>
      <c r="AM42" s="223"/>
      <c r="AN42" s="223"/>
      <c r="AO42" s="223"/>
    </row>
    <row r="43">
      <c r="B43" s="221">
        <f t="shared" si="2"/>
        <v>36</v>
      </c>
      <c r="C43" s="363" t="s">
        <v>4222</v>
      </c>
      <c r="D43" s="164"/>
      <c r="E43" s="223" t="str">
        <f t="array" ref="E43">_xlfn.XLOOKUP(C43,'2NDSORTEDL'!$B$2:$B$60,'2NDSORTEDL'!$C$2:$C$60,"",0,1)</f>
        <v>ANTISEPTIC</v>
      </c>
      <c r="F43" s="224">
        <f t="array" ref="F43">_xlfn.XLOOKUP($C43,'2NDSORTEDL'!$B$2:$B$60,'2NDSORTEDL'!$Y$2:$Y$60,"",0,1)</f>
        <v>46235</v>
      </c>
      <c r="G43" s="208" t="s">
        <v>7345</v>
      </c>
      <c r="H43" s="234">
        <v>1.0</v>
      </c>
      <c r="I43" s="229">
        <f t="shared" si="5"/>
        <v>46242</v>
      </c>
      <c r="J43" s="226" t="str">
        <f t="shared" si="3"/>
        <v>REPLACED</v>
      </c>
      <c r="N43" s="230"/>
      <c r="O43" s="223"/>
      <c r="P43" s="223"/>
      <c r="Q43" s="208">
        <v>1.0</v>
      </c>
      <c r="R43" s="223"/>
      <c r="S43" s="223"/>
      <c r="T43" s="223"/>
      <c r="U43" s="223"/>
      <c r="V43" s="223"/>
      <c r="W43" s="223"/>
      <c r="X43" s="223"/>
      <c r="Y43" s="223"/>
      <c r="Z43" s="223"/>
      <c r="AA43" s="223"/>
      <c r="AB43" s="223"/>
      <c r="AC43" s="223"/>
      <c r="AD43" s="223"/>
      <c r="AE43" s="223"/>
      <c r="AF43" s="223"/>
      <c r="AG43" s="223"/>
      <c r="AH43" s="223"/>
      <c r="AI43" s="223"/>
      <c r="AJ43" s="223"/>
      <c r="AK43" s="223"/>
      <c r="AL43" s="223"/>
      <c r="AM43" s="223"/>
      <c r="AN43" s="223"/>
      <c r="AO43" s="223"/>
    </row>
    <row r="44">
      <c r="B44" s="221">
        <f t="shared" si="2"/>
        <v>37</v>
      </c>
      <c r="C44" s="363" t="s">
        <v>1861</v>
      </c>
      <c r="D44" s="164"/>
      <c r="E44" s="223" t="str">
        <f t="array" ref="E44">_xlfn.XLOOKUP(C44,'2NDSORTEDL'!$B$2:$B$60,'2NDSORTEDL'!$C$2:$C$60,"",0,1)</f>
        <v>EYE_LUBRICANT_DROPS</v>
      </c>
      <c r="F44" s="224">
        <f t="array" ref="F44">_xlfn.XLOOKUP($C44,'2NDSORTEDL'!$B$2:$B$60,'2NDSORTEDL'!$Y$2:$Y$60,"",0,1)</f>
        <v>46753</v>
      </c>
      <c r="G44" s="208" t="s">
        <v>7345</v>
      </c>
      <c r="H44" s="234">
        <v>1.0</v>
      </c>
      <c r="I44" s="229">
        <f t="shared" si="5"/>
        <v>46242</v>
      </c>
      <c r="J44" s="226" t="str">
        <f t="shared" si="3"/>
        <v>REPLACED</v>
      </c>
      <c r="N44" s="230"/>
      <c r="O44" s="223"/>
      <c r="P44" s="227">
        <v>1.0</v>
      </c>
      <c r="Q44" s="208">
        <v>1.0</v>
      </c>
      <c r="R44" s="223"/>
      <c r="S44" s="223"/>
      <c r="T44" s="223"/>
      <c r="U44" s="223"/>
      <c r="V44" s="223"/>
      <c r="W44" s="223"/>
      <c r="X44" s="223"/>
      <c r="Y44" s="223"/>
      <c r="Z44" s="223"/>
      <c r="AA44" s="223"/>
      <c r="AB44" s="223"/>
      <c r="AC44" s="223"/>
      <c r="AD44" s="223"/>
      <c r="AE44" s="223"/>
      <c r="AF44" s="223"/>
      <c r="AG44" s="223"/>
      <c r="AH44" s="223"/>
      <c r="AI44" s="223"/>
      <c r="AJ44" s="223"/>
      <c r="AK44" s="223"/>
      <c r="AL44" s="223"/>
      <c r="AM44" s="223"/>
      <c r="AN44" s="223"/>
      <c r="AO44" s="223"/>
    </row>
    <row r="45">
      <c r="B45" s="221">
        <f t="shared" si="2"/>
        <v>38</v>
      </c>
      <c r="C45" s="363" t="s">
        <v>2381</v>
      </c>
      <c r="D45" s="164"/>
      <c r="E45" s="223" t="str">
        <f t="array" ref="E45">_xlfn.XLOOKUP(C45,'2NDSORTEDL'!$B$2:$B$60,'2NDSORTEDL'!$C$2:$C$60,"",0,1)</f>
        <v>SCISSORS</v>
      </c>
      <c r="F45" s="224" t="str">
        <f t="array" ref="F45">_xlfn.XLOOKUP($C45,'2NDSORTEDL'!$B$2:$B$60,'2NDSORTEDL'!$Y$2:$Y$60,"",0,1)</f>
        <v>--</v>
      </c>
      <c r="G45" s="208" t="s">
        <v>7345</v>
      </c>
      <c r="H45" s="234">
        <v>1.0</v>
      </c>
      <c r="I45" s="229">
        <f t="shared" si="5"/>
        <v>46242</v>
      </c>
      <c r="J45" s="226" t="str">
        <f t="shared" si="3"/>
        <v/>
      </c>
      <c r="N45" s="230"/>
      <c r="O45" s="223"/>
      <c r="P45" s="223"/>
      <c r="Q45" s="230"/>
      <c r="R45" s="223"/>
      <c r="S45" s="223"/>
      <c r="T45" s="223"/>
      <c r="U45" s="223"/>
      <c r="V45" s="223"/>
      <c r="W45" s="223"/>
      <c r="X45" s="223"/>
      <c r="Y45" s="223"/>
      <c r="Z45" s="223"/>
      <c r="AA45" s="223"/>
      <c r="AB45" s="223"/>
      <c r="AC45" s="223"/>
      <c r="AD45" s="223"/>
      <c r="AE45" s="223"/>
      <c r="AF45" s="223"/>
      <c r="AG45" s="223"/>
      <c r="AH45" s="223"/>
      <c r="AI45" s="223"/>
      <c r="AJ45" s="223"/>
      <c r="AK45" s="223"/>
      <c r="AL45" s="223"/>
      <c r="AM45" s="223"/>
      <c r="AN45" s="223"/>
      <c r="AO45" s="223"/>
    </row>
    <row r="46">
      <c r="B46" s="221">
        <f t="shared" si="2"/>
        <v>39</v>
      </c>
      <c r="C46" s="363" t="s">
        <v>2200</v>
      </c>
      <c r="D46" s="164"/>
      <c r="E46" s="223" t="str">
        <f t="array" ref="E46">_xlfn.XLOOKUP(C46,'2NDSORTEDL'!$B$2:$B$60,'2NDSORTEDL'!$C$2:$C$60,"",0,1)</f>
        <v>GLUCOSE</v>
      </c>
      <c r="F46" s="224" t="str">
        <f t="array" ref="F46">_xlfn.XLOOKUP($C46,'2NDSORTEDL'!$B$2:$B$60,'2NDSORTEDL'!$Y$2:$Y$60,"",0,1)</f>
        <v>--</v>
      </c>
      <c r="G46" s="208" t="s">
        <v>7345</v>
      </c>
      <c r="H46" s="234">
        <v>1.0</v>
      </c>
      <c r="I46" s="229">
        <f t="shared" si="5"/>
        <v>46242</v>
      </c>
      <c r="J46" s="226" t="str">
        <f t="shared" si="3"/>
        <v>REPLACED</v>
      </c>
      <c r="N46" s="230"/>
      <c r="O46" s="223"/>
      <c r="P46" s="223"/>
      <c r="Q46" s="208">
        <v>1.0</v>
      </c>
      <c r="R46" s="223"/>
      <c r="S46" s="223"/>
      <c r="T46" s="223"/>
      <c r="U46" s="223"/>
      <c r="V46" s="223"/>
      <c r="W46" s="223"/>
      <c r="X46" s="223"/>
      <c r="Y46" s="223"/>
      <c r="Z46" s="223"/>
      <c r="AA46" s="223"/>
      <c r="AB46" s="223"/>
      <c r="AC46" s="223"/>
      <c r="AD46" s="223"/>
      <c r="AE46" s="223"/>
      <c r="AF46" s="223"/>
      <c r="AG46" s="223"/>
      <c r="AH46" s="223"/>
      <c r="AI46" s="223"/>
      <c r="AJ46" s="223"/>
      <c r="AK46" s="223"/>
      <c r="AL46" s="223"/>
      <c r="AM46" s="223"/>
      <c r="AN46" s="223"/>
      <c r="AO46" s="223"/>
    </row>
    <row r="47">
      <c r="C47" s="370"/>
      <c r="E47" s="235" t="s">
        <v>7351</v>
      </c>
      <c r="N47" s="1"/>
      <c r="Q47" s="1"/>
    </row>
    <row r="48">
      <c r="F48" s="49"/>
      <c r="G48" s="1"/>
      <c r="H48" s="1"/>
      <c r="I48" s="203"/>
      <c r="J48" s="1"/>
      <c r="N48" s="1"/>
      <c r="Q48" s="1"/>
    </row>
    <row r="49">
      <c r="F49" s="49"/>
      <c r="G49" s="1"/>
      <c r="H49" s="1"/>
      <c r="I49" s="203"/>
      <c r="J49" s="1"/>
      <c r="N49" s="1"/>
      <c r="Q49" s="1"/>
    </row>
    <row r="50">
      <c r="F50" s="49"/>
      <c r="G50" s="1"/>
      <c r="H50" s="1"/>
      <c r="I50" s="9" t="s">
        <v>7352</v>
      </c>
      <c r="J50" s="1"/>
      <c r="N50" s="1"/>
      <c r="Q50" s="1"/>
    </row>
    <row r="51">
      <c r="F51" s="49"/>
      <c r="G51" s="1"/>
      <c r="H51" s="1"/>
      <c r="I51" s="9" t="s">
        <v>7353</v>
      </c>
      <c r="J51" s="1"/>
      <c r="N51" s="1"/>
      <c r="Q51" s="1"/>
    </row>
    <row r="52">
      <c r="F52" s="49"/>
      <c r="G52" s="1"/>
      <c r="H52" s="1"/>
      <c r="I52" s="203"/>
      <c r="J52" s="1"/>
      <c r="N52" s="1"/>
      <c r="Q52" s="1"/>
    </row>
    <row r="53">
      <c r="F53" s="49"/>
      <c r="G53" s="1"/>
      <c r="H53" s="1"/>
      <c r="I53" s="203" t="str">
        <f>"DATE :"&amp;TEXT(I8,"DD-MMM-YYYY")</f>
        <v>DATE :08-Aug-2026</v>
      </c>
      <c r="J53" s="1"/>
      <c r="N53" s="1"/>
      <c r="Q53" s="1"/>
    </row>
    <row r="54">
      <c r="F54" s="49"/>
      <c r="G54" s="1"/>
      <c r="H54" s="1"/>
      <c r="I54" s="203"/>
      <c r="J54" s="1"/>
      <c r="N54" s="1"/>
      <c r="Q54" s="1"/>
    </row>
    <row r="55">
      <c r="F55" s="49"/>
      <c r="G55" s="1"/>
      <c r="H55" s="1"/>
      <c r="I55" s="203"/>
      <c r="J55" s="1"/>
      <c r="N55" s="1"/>
      <c r="Q55" s="1"/>
    </row>
    <row r="56">
      <c r="F56" s="49"/>
      <c r="G56" s="1"/>
      <c r="H56" s="1"/>
      <c r="I56" s="203"/>
      <c r="J56" s="1"/>
      <c r="N56" s="1"/>
      <c r="Q56" s="1"/>
    </row>
    <row r="57">
      <c r="F57" s="49"/>
      <c r="G57" s="1"/>
      <c r="H57" s="1"/>
      <c r="I57" s="203"/>
      <c r="J57" s="1"/>
      <c r="N57" s="1"/>
      <c r="Q57" s="1"/>
    </row>
    <row r="58">
      <c r="F58" s="49"/>
      <c r="G58" s="1"/>
      <c r="H58" s="1"/>
      <c r="I58" s="203"/>
      <c r="J58" s="1"/>
      <c r="N58" s="1"/>
      <c r="Q58" s="1"/>
    </row>
    <row r="59">
      <c r="F59" s="49"/>
      <c r="G59" s="1"/>
      <c r="H59" s="1"/>
      <c r="I59" s="203"/>
      <c r="J59" s="1"/>
      <c r="N59" s="1"/>
      <c r="Q59" s="1"/>
    </row>
    <row r="60">
      <c r="F60" s="49"/>
      <c r="G60" s="1"/>
      <c r="H60" s="1"/>
      <c r="I60" s="203"/>
      <c r="J60" s="1"/>
      <c r="N60" s="1"/>
      <c r="Q60" s="1"/>
    </row>
    <row r="61">
      <c r="F61" s="49"/>
      <c r="G61" s="1"/>
      <c r="H61" s="1"/>
      <c r="I61" s="203"/>
      <c r="J61" s="1"/>
      <c r="N61" s="1"/>
      <c r="Q61" s="1"/>
    </row>
    <row r="62">
      <c r="F62" s="49"/>
      <c r="G62" s="1"/>
      <c r="H62" s="1"/>
      <c r="I62" s="203"/>
      <c r="J62" s="1"/>
      <c r="N62" s="1"/>
      <c r="Q62" s="1"/>
    </row>
    <row r="63">
      <c r="F63" s="49"/>
      <c r="G63" s="1"/>
      <c r="H63" s="1"/>
      <c r="I63" s="203"/>
      <c r="J63" s="1"/>
      <c r="N63" s="1"/>
      <c r="Q63" s="1"/>
    </row>
    <row r="64">
      <c r="F64" s="49"/>
      <c r="G64" s="1"/>
      <c r="H64" s="1"/>
      <c r="I64" s="203"/>
      <c r="J64" s="1"/>
      <c r="N64" s="1"/>
      <c r="Q64" s="1"/>
    </row>
    <row r="65">
      <c r="F65" s="49"/>
      <c r="G65" s="1"/>
      <c r="H65" s="1"/>
      <c r="I65" s="203"/>
      <c r="J65" s="1"/>
      <c r="N65" s="1"/>
      <c r="Q65" s="1"/>
    </row>
    <row r="66">
      <c r="F66" s="49"/>
      <c r="G66" s="1"/>
      <c r="H66" s="1"/>
      <c r="I66" s="203"/>
      <c r="J66" s="1"/>
      <c r="N66" s="1"/>
      <c r="Q66" s="1"/>
    </row>
    <row r="67">
      <c r="F67" s="49"/>
      <c r="G67" s="1"/>
      <c r="H67" s="1"/>
      <c r="I67" s="203"/>
      <c r="J67" s="1"/>
      <c r="N67" s="1"/>
      <c r="Q67" s="1"/>
    </row>
    <row r="68">
      <c r="F68" s="49"/>
      <c r="G68" s="1"/>
      <c r="H68" s="1"/>
      <c r="I68" s="203"/>
      <c r="J68" s="1"/>
      <c r="N68" s="1"/>
      <c r="Q68" s="1"/>
    </row>
    <row r="69">
      <c r="F69" s="49"/>
      <c r="G69" s="1"/>
      <c r="H69" s="1"/>
      <c r="I69" s="203"/>
      <c r="J69" s="1"/>
      <c r="N69" s="1"/>
      <c r="Q69" s="1"/>
    </row>
    <row r="70">
      <c r="F70" s="49"/>
      <c r="G70" s="1"/>
      <c r="H70" s="1"/>
      <c r="I70" s="203"/>
      <c r="J70" s="1"/>
      <c r="N70" s="1"/>
      <c r="Q70" s="1"/>
    </row>
    <row r="71">
      <c r="F71" s="49"/>
      <c r="G71" s="1"/>
      <c r="H71" s="1"/>
      <c r="I71" s="203"/>
      <c r="J71" s="1"/>
      <c r="N71" s="1"/>
      <c r="Q71" s="1"/>
    </row>
    <row r="72">
      <c r="F72" s="49"/>
      <c r="G72" s="1"/>
      <c r="H72" s="1"/>
      <c r="I72" s="203"/>
      <c r="J72" s="1"/>
      <c r="N72" s="1"/>
      <c r="Q72" s="1"/>
    </row>
    <row r="73">
      <c r="F73" s="49"/>
      <c r="G73" s="1"/>
      <c r="H73" s="1"/>
      <c r="I73" s="203"/>
      <c r="J73" s="1"/>
      <c r="N73" s="1"/>
      <c r="Q73" s="1"/>
    </row>
    <row r="74">
      <c r="F74" s="49"/>
      <c r="G74" s="1"/>
      <c r="H74" s="1"/>
      <c r="I74" s="203"/>
      <c r="J74" s="1"/>
      <c r="N74" s="1"/>
      <c r="Q74" s="1"/>
    </row>
    <row r="75">
      <c r="F75" s="49"/>
      <c r="G75" s="1"/>
      <c r="H75" s="1"/>
      <c r="I75" s="203"/>
      <c r="J75" s="1"/>
      <c r="N75" s="1"/>
      <c r="Q75" s="1"/>
    </row>
    <row r="76">
      <c r="F76" s="49"/>
      <c r="G76" s="1"/>
      <c r="H76" s="1"/>
      <c r="I76" s="203"/>
      <c r="J76" s="1"/>
      <c r="N76" s="1"/>
      <c r="Q76" s="1"/>
    </row>
    <row r="77">
      <c r="F77" s="49"/>
      <c r="G77" s="1"/>
      <c r="H77" s="1"/>
      <c r="I77" s="203"/>
      <c r="J77" s="1"/>
      <c r="N77" s="1"/>
      <c r="Q77" s="1"/>
    </row>
    <row r="78">
      <c r="F78" s="49"/>
      <c r="G78" s="1"/>
      <c r="H78" s="1"/>
      <c r="I78" s="203"/>
      <c r="J78" s="1"/>
      <c r="N78" s="1"/>
      <c r="Q78" s="1"/>
    </row>
    <row r="79">
      <c r="F79" s="49"/>
      <c r="G79" s="1"/>
      <c r="H79" s="1"/>
      <c r="I79" s="203"/>
      <c r="J79" s="1"/>
      <c r="N79" s="1"/>
      <c r="Q79" s="1"/>
    </row>
    <row r="80">
      <c r="F80" s="49"/>
      <c r="G80" s="1"/>
      <c r="H80" s="1"/>
      <c r="I80" s="203"/>
      <c r="J80" s="1"/>
      <c r="N80" s="1"/>
      <c r="Q80" s="1"/>
    </row>
    <row r="81">
      <c r="F81" s="49"/>
      <c r="G81" s="1"/>
      <c r="H81" s="1"/>
      <c r="I81" s="203"/>
      <c r="J81" s="1"/>
      <c r="N81" s="1"/>
      <c r="Q81" s="1"/>
    </row>
    <row r="82">
      <c r="F82" s="49"/>
      <c r="G82" s="1"/>
      <c r="H82" s="1"/>
      <c r="I82" s="203"/>
      <c r="J82" s="1"/>
      <c r="N82" s="1"/>
      <c r="Q82" s="1"/>
    </row>
    <row r="83">
      <c r="F83" s="49"/>
      <c r="G83" s="1"/>
      <c r="H83" s="1"/>
      <c r="I83" s="203"/>
      <c r="J83" s="1"/>
      <c r="N83" s="1"/>
      <c r="Q83" s="1"/>
    </row>
    <row r="84">
      <c r="F84" s="49"/>
      <c r="G84" s="1"/>
      <c r="H84" s="1"/>
      <c r="I84" s="203"/>
      <c r="J84" s="1"/>
      <c r="N84" s="1"/>
      <c r="Q84" s="1"/>
    </row>
    <row r="85">
      <c r="F85" s="49"/>
      <c r="G85" s="1"/>
      <c r="H85" s="1"/>
      <c r="I85" s="203"/>
      <c r="J85" s="1"/>
      <c r="N85" s="1"/>
      <c r="Q85" s="1"/>
    </row>
    <row r="86">
      <c r="F86" s="49"/>
      <c r="G86" s="1"/>
      <c r="H86" s="1"/>
      <c r="I86" s="203"/>
      <c r="J86" s="1"/>
      <c r="N86" s="1"/>
      <c r="Q86" s="1"/>
    </row>
    <row r="87">
      <c r="F87" s="49"/>
      <c r="G87" s="1"/>
      <c r="H87" s="1"/>
      <c r="I87" s="203"/>
      <c r="J87" s="1"/>
      <c r="N87" s="1"/>
      <c r="Q87" s="1"/>
    </row>
    <row r="88">
      <c r="F88" s="49"/>
      <c r="G88" s="1"/>
      <c r="H88" s="1"/>
      <c r="I88" s="203"/>
      <c r="J88" s="1"/>
      <c r="N88" s="1"/>
      <c r="Q88" s="1"/>
    </row>
    <row r="89">
      <c r="F89" s="49"/>
      <c r="G89" s="1"/>
      <c r="H89" s="1"/>
      <c r="I89" s="203"/>
      <c r="J89" s="1"/>
      <c r="N89" s="1"/>
      <c r="Q89" s="1"/>
    </row>
    <row r="90">
      <c r="F90" s="49"/>
      <c r="G90" s="1"/>
      <c r="H90" s="1"/>
      <c r="I90" s="203"/>
      <c r="J90" s="1"/>
      <c r="N90" s="1"/>
      <c r="Q90" s="1"/>
    </row>
    <row r="91">
      <c r="F91" s="49"/>
      <c r="G91" s="1"/>
      <c r="H91" s="1"/>
      <c r="I91" s="203"/>
      <c r="J91" s="1"/>
      <c r="N91" s="1"/>
      <c r="Q91" s="1"/>
    </row>
    <row r="92">
      <c r="F92" s="49"/>
      <c r="G92" s="1"/>
      <c r="H92" s="1"/>
      <c r="I92" s="203"/>
      <c r="J92" s="1"/>
      <c r="N92" s="1"/>
      <c r="Q92" s="1"/>
    </row>
    <row r="93">
      <c r="F93" s="49"/>
      <c r="G93" s="1"/>
      <c r="H93" s="1"/>
      <c r="I93" s="203"/>
      <c r="J93" s="1"/>
      <c r="N93" s="1"/>
      <c r="Q93" s="1"/>
    </row>
    <row r="94">
      <c r="F94" s="49"/>
      <c r="G94" s="1"/>
      <c r="H94" s="1"/>
      <c r="I94" s="203"/>
      <c r="J94" s="1"/>
      <c r="N94" s="1"/>
      <c r="Q94" s="1"/>
    </row>
    <row r="95">
      <c r="F95" s="49"/>
      <c r="G95" s="1"/>
      <c r="H95" s="1"/>
      <c r="I95" s="203"/>
      <c r="J95" s="1"/>
      <c r="N95" s="1"/>
      <c r="Q95" s="1"/>
    </row>
    <row r="96">
      <c r="F96" s="49"/>
      <c r="G96" s="1"/>
      <c r="H96" s="1"/>
      <c r="I96" s="203"/>
      <c r="J96" s="1"/>
      <c r="N96" s="1"/>
      <c r="Q96" s="1"/>
    </row>
    <row r="97">
      <c r="F97" s="49"/>
      <c r="G97" s="1"/>
      <c r="H97" s="1"/>
      <c r="I97" s="203"/>
      <c r="J97" s="1"/>
      <c r="N97" s="1"/>
      <c r="Q97" s="1"/>
    </row>
    <row r="98">
      <c r="F98" s="49"/>
      <c r="G98" s="1"/>
      <c r="H98" s="1"/>
      <c r="I98" s="203"/>
      <c r="J98" s="1"/>
      <c r="N98" s="1"/>
      <c r="Q98" s="1"/>
    </row>
    <row r="99">
      <c r="F99" s="49"/>
      <c r="G99" s="1"/>
      <c r="H99" s="1"/>
      <c r="I99" s="203"/>
      <c r="J99" s="1"/>
      <c r="N99" s="1"/>
      <c r="Q99" s="1"/>
    </row>
    <row r="100">
      <c r="F100" s="49"/>
      <c r="G100" s="1"/>
      <c r="H100" s="1"/>
      <c r="I100" s="203"/>
      <c r="J100" s="1"/>
      <c r="N100" s="1"/>
      <c r="Q100" s="1"/>
    </row>
    <row r="101">
      <c r="F101" s="49"/>
      <c r="G101" s="1"/>
      <c r="H101" s="1"/>
      <c r="I101" s="203"/>
      <c r="J101" s="1"/>
      <c r="N101" s="1"/>
      <c r="Q101" s="1"/>
    </row>
    <row r="102">
      <c r="F102" s="49"/>
      <c r="G102" s="1"/>
      <c r="H102" s="1"/>
      <c r="I102" s="203"/>
      <c r="J102" s="1"/>
      <c r="N102" s="1"/>
      <c r="Q102" s="1"/>
    </row>
    <row r="103">
      <c r="F103" s="49"/>
      <c r="G103" s="1"/>
      <c r="H103" s="1"/>
      <c r="I103" s="203"/>
      <c r="J103" s="1"/>
      <c r="N103" s="1"/>
      <c r="Q103" s="1"/>
    </row>
    <row r="104">
      <c r="F104" s="49"/>
      <c r="G104" s="1"/>
      <c r="H104" s="1"/>
      <c r="I104" s="203"/>
      <c r="J104" s="1"/>
      <c r="N104" s="1"/>
      <c r="Q104" s="1"/>
    </row>
    <row r="105">
      <c r="F105" s="49"/>
      <c r="G105" s="1"/>
      <c r="H105" s="1"/>
      <c r="I105" s="203"/>
      <c r="J105" s="1"/>
      <c r="N105" s="1"/>
      <c r="Q105" s="1"/>
    </row>
    <row r="106">
      <c r="F106" s="49"/>
      <c r="G106" s="1"/>
      <c r="H106" s="1"/>
      <c r="I106" s="203"/>
      <c r="J106" s="1"/>
      <c r="N106" s="1"/>
      <c r="Q106" s="1"/>
    </row>
    <row r="107">
      <c r="F107" s="49"/>
      <c r="G107" s="1"/>
      <c r="H107" s="1"/>
      <c r="I107" s="203"/>
      <c r="J107" s="1"/>
      <c r="N107" s="1"/>
      <c r="Q107" s="1"/>
    </row>
    <row r="108">
      <c r="F108" s="49"/>
      <c r="G108" s="1"/>
      <c r="H108" s="1"/>
      <c r="I108" s="203"/>
      <c r="J108" s="1"/>
      <c r="N108" s="1"/>
      <c r="Q108" s="1"/>
    </row>
    <row r="109">
      <c r="F109" s="49"/>
      <c r="G109" s="1"/>
      <c r="H109" s="1"/>
      <c r="I109" s="203"/>
      <c r="J109" s="1"/>
      <c r="N109" s="1"/>
      <c r="Q109" s="1"/>
    </row>
    <row r="110">
      <c r="F110" s="49"/>
      <c r="G110" s="1"/>
      <c r="H110" s="1"/>
      <c r="I110" s="203"/>
      <c r="J110" s="1"/>
      <c r="N110" s="1"/>
      <c r="Q110" s="1"/>
    </row>
    <row r="111">
      <c r="F111" s="49"/>
      <c r="G111" s="1"/>
      <c r="H111" s="1"/>
      <c r="I111" s="203"/>
      <c r="J111" s="1"/>
      <c r="N111" s="1"/>
      <c r="Q111" s="1"/>
    </row>
    <row r="112">
      <c r="F112" s="49"/>
      <c r="G112" s="1"/>
      <c r="H112" s="1"/>
      <c r="I112" s="203"/>
      <c r="J112" s="1"/>
      <c r="N112" s="1"/>
      <c r="Q112" s="1"/>
    </row>
    <row r="113">
      <c r="F113" s="49"/>
      <c r="G113" s="1"/>
      <c r="H113" s="1"/>
      <c r="I113" s="203"/>
      <c r="J113" s="1"/>
      <c r="N113" s="1"/>
      <c r="Q113" s="1"/>
    </row>
    <row r="114">
      <c r="F114" s="49"/>
      <c r="G114" s="1"/>
      <c r="H114" s="1"/>
      <c r="I114" s="203"/>
      <c r="J114" s="1"/>
      <c r="N114" s="1"/>
      <c r="Q114" s="1"/>
    </row>
    <row r="115">
      <c r="F115" s="49"/>
      <c r="G115" s="1"/>
      <c r="H115" s="1"/>
      <c r="I115" s="203"/>
      <c r="J115" s="1"/>
      <c r="N115" s="1"/>
      <c r="Q115" s="1"/>
    </row>
    <row r="116">
      <c r="F116" s="49"/>
      <c r="G116" s="1"/>
      <c r="H116" s="1"/>
      <c r="I116" s="203"/>
      <c r="J116" s="1"/>
      <c r="N116" s="1"/>
      <c r="Q116" s="1"/>
    </row>
    <row r="117">
      <c r="F117" s="49"/>
      <c r="G117" s="1"/>
      <c r="H117" s="1"/>
      <c r="I117" s="203"/>
      <c r="J117" s="1"/>
      <c r="N117" s="1"/>
      <c r="Q117" s="1"/>
    </row>
    <row r="118">
      <c r="F118" s="49"/>
      <c r="G118" s="1"/>
      <c r="H118" s="1"/>
      <c r="I118" s="203"/>
      <c r="J118" s="1"/>
      <c r="N118" s="1"/>
      <c r="Q118" s="1"/>
    </row>
    <row r="119">
      <c r="F119" s="49"/>
      <c r="G119" s="1"/>
      <c r="H119" s="1"/>
      <c r="I119" s="203"/>
      <c r="J119" s="1"/>
      <c r="N119" s="1"/>
      <c r="Q119" s="1"/>
    </row>
    <row r="120">
      <c r="F120" s="49"/>
      <c r="G120" s="1"/>
      <c r="H120" s="1"/>
      <c r="I120" s="203"/>
      <c r="J120" s="1"/>
      <c r="N120" s="1"/>
      <c r="Q120" s="1"/>
    </row>
    <row r="121">
      <c r="F121" s="49"/>
      <c r="G121" s="1"/>
      <c r="H121" s="1"/>
      <c r="I121" s="203"/>
      <c r="J121" s="1"/>
      <c r="N121" s="1"/>
      <c r="Q121" s="1"/>
    </row>
    <row r="122">
      <c r="F122" s="49"/>
      <c r="G122" s="1"/>
      <c r="H122" s="1"/>
      <c r="I122" s="203"/>
      <c r="J122" s="1"/>
      <c r="N122" s="1"/>
      <c r="Q122" s="1"/>
    </row>
    <row r="123">
      <c r="F123" s="49"/>
      <c r="G123" s="1"/>
      <c r="H123" s="1"/>
      <c r="I123" s="203"/>
      <c r="J123" s="1"/>
      <c r="N123" s="1"/>
      <c r="Q123" s="1"/>
    </row>
    <row r="124">
      <c r="F124" s="49"/>
      <c r="G124" s="1"/>
      <c r="H124" s="1"/>
      <c r="I124" s="203"/>
      <c r="J124" s="1"/>
      <c r="N124" s="1"/>
      <c r="Q124" s="1"/>
    </row>
    <row r="125">
      <c r="F125" s="49"/>
      <c r="G125" s="1"/>
      <c r="H125" s="1"/>
      <c r="I125" s="203"/>
      <c r="J125" s="1"/>
      <c r="N125" s="1"/>
      <c r="Q125" s="1"/>
    </row>
    <row r="126">
      <c r="F126" s="49"/>
      <c r="G126" s="1"/>
      <c r="H126" s="1"/>
      <c r="I126" s="203"/>
      <c r="J126" s="1"/>
      <c r="N126" s="1"/>
      <c r="Q126" s="1"/>
    </row>
    <row r="127">
      <c r="F127" s="49"/>
      <c r="G127" s="1"/>
      <c r="H127" s="1"/>
      <c r="I127" s="203"/>
      <c r="J127" s="1"/>
      <c r="N127" s="1"/>
      <c r="Q127" s="1"/>
    </row>
    <row r="128">
      <c r="F128" s="49"/>
      <c r="G128" s="1"/>
      <c r="H128" s="1"/>
      <c r="I128" s="203"/>
      <c r="J128" s="1"/>
      <c r="N128" s="1"/>
      <c r="Q128" s="1"/>
    </row>
    <row r="129">
      <c r="F129" s="49"/>
      <c r="G129" s="1"/>
      <c r="H129" s="1"/>
      <c r="I129" s="203"/>
      <c r="J129" s="1"/>
      <c r="N129" s="1"/>
      <c r="Q129" s="1"/>
    </row>
    <row r="130">
      <c r="F130" s="49"/>
      <c r="G130" s="1"/>
      <c r="H130" s="1"/>
      <c r="I130" s="203"/>
      <c r="J130" s="1"/>
      <c r="N130" s="1"/>
      <c r="Q130" s="1"/>
    </row>
    <row r="131">
      <c r="F131" s="49"/>
      <c r="G131" s="1"/>
      <c r="H131" s="1"/>
      <c r="I131" s="203"/>
      <c r="J131" s="1"/>
      <c r="N131" s="1"/>
      <c r="Q131" s="1"/>
    </row>
    <row r="132">
      <c r="F132" s="49"/>
      <c r="G132" s="1"/>
      <c r="H132" s="1"/>
      <c r="I132" s="203"/>
      <c r="J132" s="1"/>
      <c r="N132" s="1"/>
      <c r="Q132" s="1"/>
    </row>
    <row r="133">
      <c r="F133" s="49"/>
      <c r="G133" s="1"/>
      <c r="H133" s="1"/>
      <c r="I133" s="203"/>
      <c r="J133" s="1"/>
      <c r="N133" s="1"/>
      <c r="Q133" s="1"/>
    </row>
    <row r="134">
      <c r="F134" s="49"/>
      <c r="G134" s="1"/>
      <c r="H134" s="1"/>
      <c r="I134" s="203"/>
      <c r="J134" s="1"/>
      <c r="N134" s="1"/>
      <c r="Q134" s="1"/>
    </row>
    <row r="135">
      <c r="F135" s="49"/>
      <c r="G135" s="1"/>
      <c r="H135" s="1"/>
      <c r="I135" s="203"/>
      <c r="J135" s="1"/>
      <c r="N135" s="1"/>
      <c r="Q135" s="1"/>
    </row>
    <row r="136">
      <c r="F136" s="49"/>
      <c r="G136" s="1"/>
      <c r="H136" s="1"/>
      <c r="I136" s="203"/>
      <c r="J136" s="1"/>
      <c r="N136" s="1"/>
      <c r="Q136" s="1"/>
    </row>
    <row r="137">
      <c r="F137" s="49"/>
      <c r="G137" s="1"/>
      <c r="H137" s="1"/>
      <c r="I137" s="203"/>
      <c r="J137" s="1"/>
      <c r="N137" s="1"/>
      <c r="Q137" s="1"/>
    </row>
    <row r="138">
      <c r="F138" s="49"/>
      <c r="G138" s="1"/>
      <c r="H138" s="1"/>
      <c r="I138" s="203"/>
      <c r="J138" s="1"/>
      <c r="N138" s="1"/>
      <c r="Q138" s="1"/>
    </row>
    <row r="139">
      <c r="F139" s="49"/>
      <c r="G139" s="1"/>
      <c r="H139" s="1"/>
      <c r="I139" s="203"/>
      <c r="J139" s="1"/>
      <c r="N139" s="1"/>
      <c r="Q139" s="1"/>
    </row>
    <row r="140">
      <c r="F140" s="49"/>
      <c r="G140" s="1"/>
      <c r="H140" s="1"/>
      <c r="I140" s="203"/>
      <c r="J140" s="1"/>
      <c r="N140" s="1"/>
      <c r="Q140" s="1"/>
    </row>
    <row r="141">
      <c r="F141" s="49"/>
      <c r="G141" s="1"/>
      <c r="H141" s="1"/>
      <c r="I141" s="203"/>
      <c r="J141" s="1"/>
      <c r="N141" s="1"/>
      <c r="Q141" s="1"/>
    </row>
    <row r="142">
      <c r="F142" s="49"/>
      <c r="G142" s="1"/>
      <c r="H142" s="1"/>
      <c r="I142" s="203"/>
      <c r="J142" s="1"/>
      <c r="N142" s="1"/>
      <c r="Q142" s="1"/>
    </row>
    <row r="143">
      <c r="F143" s="49"/>
      <c r="G143" s="1"/>
      <c r="H143" s="1"/>
      <c r="I143" s="203"/>
      <c r="J143" s="1"/>
      <c r="N143" s="1"/>
      <c r="Q143" s="1"/>
    </row>
    <row r="144">
      <c r="F144" s="49"/>
      <c r="G144" s="1"/>
      <c r="H144" s="1"/>
      <c r="I144" s="203"/>
      <c r="J144" s="1"/>
      <c r="N144" s="1"/>
      <c r="Q144" s="1"/>
    </row>
    <row r="145">
      <c r="F145" s="49"/>
      <c r="G145" s="1"/>
      <c r="H145" s="1"/>
      <c r="I145" s="203"/>
      <c r="J145" s="1"/>
      <c r="N145" s="1"/>
      <c r="Q145" s="1"/>
    </row>
    <row r="146">
      <c r="F146" s="49"/>
      <c r="G146" s="1"/>
      <c r="H146" s="1"/>
      <c r="I146" s="203"/>
      <c r="J146" s="1"/>
      <c r="N146" s="1"/>
      <c r="Q146" s="1"/>
    </row>
    <row r="147">
      <c r="F147" s="49"/>
      <c r="G147" s="1"/>
      <c r="H147" s="1"/>
      <c r="I147" s="203"/>
      <c r="J147" s="1"/>
      <c r="N147" s="1"/>
      <c r="Q147" s="1"/>
    </row>
    <row r="148">
      <c r="F148" s="49"/>
      <c r="G148" s="1"/>
      <c r="H148" s="1"/>
      <c r="I148" s="203"/>
      <c r="J148" s="1"/>
      <c r="N148" s="1"/>
      <c r="Q148" s="1"/>
    </row>
    <row r="149">
      <c r="F149" s="49"/>
      <c r="G149" s="1"/>
      <c r="H149" s="1"/>
      <c r="I149" s="203"/>
      <c r="J149" s="1"/>
      <c r="N149" s="1"/>
      <c r="Q149" s="1"/>
    </row>
    <row r="150">
      <c r="F150" s="49"/>
      <c r="G150" s="1"/>
      <c r="H150" s="1"/>
      <c r="I150" s="203"/>
      <c r="J150" s="1"/>
      <c r="N150" s="1"/>
      <c r="Q150" s="1"/>
    </row>
    <row r="151">
      <c r="F151" s="49"/>
      <c r="G151" s="1"/>
      <c r="H151" s="1"/>
      <c r="I151" s="203"/>
      <c r="J151" s="1"/>
      <c r="N151" s="1"/>
      <c r="Q151" s="1"/>
    </row>
    <row r="152">
      <c r="F152" s="49"/>
      <c r="G152" s="1"/>
      <c r="H152" s="1"/>
      <c r="I152" s="203"/>
      <c r="J152" s="1"/>
      <c r="N152" s="1"/>
      <c r="Q152" s="1"/>
    </row>
    <row r="153">
      <c r="F153" s="49"/>
      <c r="G153" s="1"/>
      <c r="H153" s="1"/>
      <c r="I153" s="203"/>
      <c r="J153" s="1"/>
      <c r="N153" s="1"/>
      <c r="Q153" s="1"/>
    </row>
    <row r="154">
      <c r="F154" s="49"/>
      <c r="G154" s="1"/>
      <c r="H154" s="1"/>
      <c r="I154" s="203"/>
      <c r="J154" s="1"/>
      <c r="N154" s="1"/>
      <c r="Q154" s="1"/>
    </row>
    <row r="155">
      <c r="F155" s="49"/>
      <c r="G155" s="1"/>
      <c r="H155" s="1"/>
      <c r="I155" s="203"/>
      <c r="J155" s="1"/>
      <c r="N155" s="1"/>
      <c r="Q155" s="1"/>
    </row>
    <row r="156">
      <c r="F156" s="49"/>
      <c r="G156" s="1"/>
      <c r="H156" s="1"/>
      <c r="I156" s="203"/>
      <c r="J156" s="1"/>
      <c r="N156" s="1"/>
      <c r="Q156" s="1"/>
    </row>
    <row r="157">
      <c r="F157" s="49"/>
      <c r="G157" s="1"/>
      <c r="H157" s="1"/>
      <c r="I157" s="203"/>
      <c r="J157" s="1"/>
      <c r="N157" s="1"/>
      <c r="Q157" s="1"/>
    </row>
    <row r="158">
      <c r="F158" s="49"/>
      <c r="G158" s="1"/>
      <c r="H158" s="1"/>
      <c r="I158" s="203"/>
      <c r="J158" s="1"/>
      <c r="N158" s="1"/>
      <c r="Q158" s="1"/>
    </row>
    <row r="159">
      <c r="F159" s="49"/>
      <c r="G159" s="1"/>
      <c r="H159" s="1"/>
      <c r="I159" s="203"/>
      <c r="J159" s="1"/>
      <c r="N159" s="1"/>
      <c r="Q159" s="1"/>
    </row>
    <row r="160">
      <c r="F160" s="49"/>
      <c r="G160" s="1"/>
      <c r="H160" s="1"/>
      <c r="I160" s="203"/>
      <c r="J160" s="1"/>
      <c r="N160" s="1"/>
      <c r="Q160" s="1"/>
    </row>
    <row r="161">
      <c r="F161" s="49"/>
      <c r="G161" s="1"/>
      <c r="H161" s="1"/>
      <c r="I161" s="203"/>
      <c r="J161" s="1"/>
      <c r="N161" s="1"/>
      <c r="Q161" s="1"/>
    </row>
    <row r="162">
      <c r="F162" s="49"/>
      <c r="G162" s="1"/>
      <c r="H162" s="1"/>
      <c r="I162" s="203"/>
      <c r="J162" s="1"/>
      <c r="N162" s="1"/>
      <c r="Q162" s="1"/>
    </row>
    <row r="163">
      <c r="F163" s="49"/>
      <c r="G163" s="1"/>
      <c r="H163" s="1"/>
      <c r="I163" s="203"/>
      <c r="J163" s="1"/>
      <c r="N163" s="1"/>
      <c r="Q163" s="1"/>
    </row>
    <row r="164">
      <c r="F164" s="49"/>
      <c r="G164" s="1"/>
      <c r="H164" s="1"/>
      <c r="I164" s="203"/>
      <c r="J164" s="1"/>
      <c r="N164" s="1"/>
      <c r="Q164" s="1"/>
    </row>
    <row r="165">
      <c r="F165" s="49"/>
      <c r="G165" s="1"/>
      <c r="H165" s="1"/>
      <c r="I165" s="203"/>
      <c r="J165" s="1"/>
      <c r="N165" s="1"/>
      <c r="Q165" s="1"/>
    </row>
    <row r="166">
      <c r="F166" s="49"/>
      <c r="G166" s="1"/>
      <c r="H166" s="1"/>
      <c r="I166" s="203"/>
      <c r="J166" s="1"/>
      <c r="N166" s="1"/>
      <c r="Q166" s="1"/>
    </row>
    <row r="167">
      <c r="F167" s="49"/>
      <c r="G167" s="1"/>
      <c r="H167" s="1"/>
      <c r="I167" s="203"/>
      <c r="J167" s="1"/>
      <c r="N167" s="1"/>
      <c r="Q167" s="1"/>
    </row>
    <row r="168">
      <c r="F168" s="49"/>
      <c r="G168" s="1"/>
      <c r="H168" s="1"/>
      <c r="I168" s="203"/>
      <c r="J168" s="1"/>
      <c r="N168" s="1"/>
      <c r="Q168" s="1"/>
    </row>
    <row r="169">
      <c r="F169" s="49"/>
      <c r="G169" s="1"/>
      <c r="H169" s="1"/>
      <c r="I169" s="203"/>
      <c r="J169" s="1"/>
      <c r="N169" s="1"/>
      <c r="Q169" s="1"/>
    </row>
    <row r="170">
      <c r="F170" s="49"/>
      <c r="G170" s="1"/>
      <c r="H170" s="1"/>
      <c r="I170" s="203"/>
      <c r="J170" s="1"/>
      <c r="N170" s="1"/>
      <c r="Q170" s="1"/>
    </row>
    <row r="171">
      <c r="F171" s="49"/>
      <c r="G171" s="1"/>
      <c r="H171" s="1"/>
      <c r="I171" s="203"/>
      <c r="J171" s="1"/>
      <c r="N171" s="1"/>
      <c r="Q171" s="1"/>
    </row>
    <row r="172">
      <c r="F172" s="49"/>
      <c r="G172" s="1"/>
      <c r="H172" s="1"/>
      <c r="I172" s="203"/>
      <c r="J172" s="1"/>
      <c r="N172" s="1"/>
      <c r="Q172" s="1"/>
    </row>
    <row r="173">
      <c r="F173" s="49"/>
      <c r="G173" s="1"/>
      <c r="H173" s="1"/>
      <c r="I173" s="203"/>
      <c r="J173" s="1"/>
      <c r="N173" s="1"/>
      <c r="Q173" s="1"/>
    </row>
    <row r="174">
      <c r="F174" s="49"/>
      <c r="G174" s="1"/>
      <c r="H174" s="1"/>
      <c r="I174" s="203"/>
      <c r="J174" s="1"/>
      <c r="N174" s="1"/>
      <c r="Q174" s="1"/>
    </row>
    <row r="175">
      <c r="F175" s="49"/>
      <c r="G175" s="1"/>
      <c r="H175" s="1"/>
      <c r="I175" s="203"/>
      <c r="J175" s="1"/>
      <c r="N175" s="1"/>
      <c r="Q175" s="1"/>
    </row>
    <row r="176">
      <c r="F176" s="49"/>
      <c r="G176" s="1"/>
      <c r="H176" s="1"/>
      <c r="I176" s="203"/>
      <c r="J176" s="1"/>
      <c r="N176" s="1"/>
      <c r="Q176" s="1"/>
    </row>
    <row r="177">
      <c r="F177" s="49"/>
      <c r="G177" s="1"/>
      <c r="H177" s="1"/>
      <c r="I177" s="203"/>
      <c r="J177" s="1"/>
      <c r="N177" s="1"/>
      <c r="Q177" s="1"/>
    </row>
    <row r="178">
      <c r="F178" s="49"/>
      <c r="G178" s="1"/>
      <c r="H178" s="1"/>
      <c r="I178" s="203"/>
      <c r="J178" s="1"/>
      <c r="N178" s="1"/>
      <c r="Q178" s="1"/>
    </row>
    <row r="179">
      <c r="F179" s="49"/>
      <c r="G179" s="1"/>
      <c r="H179" s="1"/>
      <c r="I179" s="203"/>
      <c r="J179" s="1"/>
      <c r="N179" s="1"/>
      <c r="Q179" s="1"/>
    </row>
    <row r="180">
      <c r="F180" s="49"/>
      <c r="G180" s="1"/>
      <c r="H180" s="1"/>
      <c r="I180" s="203"/>
      <c r="J180" s="1"/>
      <c r="N180" s="1"/>
      <c r="Q180" s="1"/>
    </row>
    <row r="181">
      <c r="F181" s="49"/>
      <c r="G181" s="1"/>
      <c r="H181" s="1"/>
      <c r="I181" s="203"/>
      <c r="J181" s="1"/>
      <c r="N181" s="1"/>
      <c r="Q181" s="1"/>
    </row>
    <row r="182">
      <c r="F182" s="49"/>
      <c r="G182" s="1"/>
      <c r="H182" s="1"/>
      <c r="I182" s="203"/>
      <c r="J182" s="1"/>
      <c r="N182" s="1"/>
      <c r="Q182" s="1"/>
    </row>
    <row r="183">
      <c r="F183" s="49"/>
      <c r="G183" s="1"/>
      <c r="H183" s="1"/>
      <c r="I183" s="203"/>
      <c r="J183" s="1"/>
      <c r="N183" s="1"/>
      <c r="Q183" s="1"/>
    </row>
    <row r="184">
      <c r="F184" s="49"/>
      <c r="G184" s="1"/>
      <c r="H184" s="1"/>
      <c r="I184" s="203"/>
      <c r="J184" s="1"/>
      <c r="N184" s="1"/>
      <c r="Q184" s="1"/>
    </row>
    <row r="185">
      <c r="F185" s="49"/>
      <c r="G185" s="1"/>
      <c r="H185" s="1"/>
      <c r="I185" s="203"/>
      <c r="J185" s="1"/>
      <c r="N185" s="1"/>
      <c r="Q185" s="1"/>
    </row>
    <row r="186">
      <c r="F186" s="49"/>
      <c r="G186" s="1"/>
      <c r="H186" s="1"/>
      <c r="I186" s="203"/>
      <c r="J186" s="1"/>
      <c r="N186" s="1"/>
      <c r="Q186" s="1"/>
    </row>
    <row r="187">
      <c r="F187" s="49"/>
      <c r="G187" s="1"/>
      <c r="H187" s="1"/>
      <c r="I187" s="203"/>
      <c r="J187" s="1"/>
      <c r="N187" s="1"/>
      <c r="Q187" s="1"/>
    </row>
    <row r="188">
      <c r="F188" s="49"/>
      <c r="G188" s="1"/>
      <c r="H188" s="1"/>
      <c r="I188" s="203"/>
      <c r="J188" s="1"/>
      <c r="N188" s="1"/>
      <c r="Q188" s="1"/>
    </row>
    <row r="189">
      <c r="F189" s="49"/>
      <c r="G189" s="1"/>
      <c r="H189" s="1"/>
      <c r="I189" s="203"/>
      <c r="J189" s="1"/>
      <c r="N189" s="1"/>
      <c r="Q189" s="1"/>
    </row>
    <row r="190">
      <c r="F190" s="49"/>
      <c r="G190" s="1"/>
      <c r="H190" s="1"/>
      <c r="I190" s="203"/>
      <c r="J190" s="1"/>
      <c r="N190" s="1"/>
      <c r="Q190" s="1"/>
    </row>
    <row r="191">
      <c r="F191" s="49"/>
      <c r="G191" s="1"/>
      <c r="H191" s="1"/>
      <c r="I191" s="203"/>
      <c r="J191" s="1"/>
      <c r="N191" s="1"/>
      <c r="Q191" s="1"/>
    </row>
    <row r="192">
      <c r="F192" s="49"/>
      <c r="G192" s="1"/>
      <c r="H192" s="1"/>
      <c r="I192" s="203"/>
      <c r="J192" s="1"/>
      <c r="N192" s="1"/>
      <c r="Q192" s="1"/>
    </row>
    <row r="193">
      <c r="F193" s="49"/>
      <c r="G193" s="1"/>
      <c r="H193" s="1"/>
      <c r="I193" s="203"/>
      <c r="J193" s="1"/>
      <c r="N193" s="1"/>
      <c r="Q193" s="1"/>
    </row>
    <row r="194">
      <c r="F194" s="49"/>
      <c r="G194" s="1"/>
      <c r="H194" s="1"/>
      <c r="I194" s="203"/>
      <c r="J194" s="1"/>
      <c r="N194" s="1"/>
      <c r="Q194" s="1"/>
    </row>
    <row r="195">
      <c r="F195" s="49"/>
      <c r="G195" s="1"/>
      <c r="H195" s="1"/>
      <c r="I195" s="203"/>
      <c r="J195" s="1"/>
      <c r="N195" s="1"/>
      <c r="Q195" s="1"/>
    </row>
    <row r="196">
      <c r="F196" s="49"/>
      <c r="G196" s="1"/>
      <c r="H196" s="1"/>
      <c r="I196" s="203"/>
      <c r="J196" s="1"/>
      <c r="N196" s="1"/>
      <c r="Q196" s="1"/>
    </row>
    <row r="197">
      <c r="F197" s="49"/>
      <c r="G197" s="1"/>
      <c r="H197" s="1"/>
      <c r="I197" s="203"/>
      <c r="J197" s="1"/>
      <c r="N197" s="1"/>
      <c r="Q197" s="1"/>
    </row>
    <row r="198">
      <c r="F198" s="49"/>
      <c r="G198" s="1"/>
      <c r="H198" s="1"/>
      <c r="I198" s="203"/>
      <c r="J198" s="1"/>
      <c r="N198" s="1"/>
      <c r="Q198" s="1"/>
    </row>
    <row r="199">
      <c r="F199" s="49"/>
      <c r="G199" s="1"/>
      <c r="H199" s="1"/>
      <c r="I199" s="203"/>
      <c r="J199" s="1"/>
      <c r="N199" s="1"/>
      <c r="Q199" s="1"/>
    </row>
    <row r="200">
      <c r="F200" s="49"/>
      <c r="G200" s="1"/>
      <c r="H200" s="1"/>
      <c r="I200" s="203"/>
      <c r="J200" s="1"/>
      <c r="N200" s="1"/>
      <c r="Q200" s="1"/>
    </row>
    <row r="201">
      <c r="F201" s="49"/>
      <c r="G201" s="1"/>
      <c r="H201" s="1"/>
      <c r="I201" s="203"/>
      <c r="J201" s="1"/>
      <c r="N201" s="1"/>
      <c r="Q201" s="1"/>
    </row>
    <row r="202">
      <c r="F202" s="49"/>
      <c r="G202" s="1"/>
      <c r="H202" s="1"/>
      <c r="I202" s="203"/>
      <c r="J202" s="1"/>
      <c r="N202" s="1"/>
      <c r="Q202" s="1"/>
    </row>
    <row r="203">
      <c r="F203" s="49"/>
      <c r="G203" s="1"/>
      <c r="H203" s="1"/>
      <c r="I203" s="203"/>
      <c r="J203" s="1"/>
      <c r="N203" s="1"/>
      <c r="Q203" s="1"/>
    </row>
    <row r="204">
      <c r="F204" s="49"/>
      <c r="G204" s="1"/>
      <c r="H204" s="1"/>
      <c r="I204" s="203"/>
      <c r="J204" s="1"/>
      <c r="N204" s="1"/>
      <c r="Q204" s="1"/>
    </row>
    <row r="205">
      <c r="F205" s="49"/>
      <c r="G205" s="1"/>
      <c r="H205" s="1"/>
      <c r="I205" s="203"/>
      <c r="J205" s="1"/>
      <c r="N205" s="1"/>
      <c r="Q205" s="1"/>
    </row>
    <row r="206">
      <c r="F206" s="49"/>
      <c r="G206" s="1"/>
      <c r="H206" s="1"/>
      <c r="I206" s="203"/>
      <c r="J206" s="1"/>
      <c r="N206" s="1"/>
      <c r="Q206" s="1"/>
    </row>
    <row r="207">
      <c r="F207" s="49"/>
      <c r="G207" s="1"/>
      <c r="H207" s="1"/>
      <c r="I207" s="203"/>
      <c r="J207" s="1"/>
      <c r="N207" s="1"/>
      <c r="Q207" s="1"/>
    </row>
    <row r="208">
      <c r="F208" s="49"/>
      <c r="G208" s="1"/>
      <c r="H208" s="1"/>
      <c r="I208" s="203"/>
      <c r="J208" s="1"/>
      <c r="N208" s="1"/>
      <c r="Q208" s="1"/>
    </row>
    <row r="209">
      <c r="F209" s="49"/>
      <c r="G209" s="1"/>
      <c r="H209" s="1"/>
      <c r="I209" s="203"/>
      <c r="J209" s="1"/>
      <c r="N209" s="1"/>
      <c r="Q209" s="1"/>
    </row>
    <row r="210">
      <c r="F210" s="49"/>
      <c r="G210" s="1"/>
      <c r="H210" s="1"/>
      <c r="I210" s="203"/>
      <c r="J210" s="1"/>
      <c r="N210" s="1"/>
      <c r="Q210" s="1"/>
    </row>
    <row r="211">
      <c r="F211" s="49"/>
      <c r="G211" s="1"/>
      <c r="H211" s="1"/>
      <c r="I211" s="203"/>
      <c r="J211" s="1"/>
      <c r="N211" s="1"/>
      <c r="Q211" s="1"/>
    </row>
    <row r="212">
      <c r="F212" s="49"/>
      <c r="G212" s="1"/>
      <c r="H212" s="1"/>
      <c r="I212" s="203"/>
      <c r="J212" s="1"/>
      <c r="N212" s="1"/>
      <c r="Q212" s="1"/>
    </row>
    <row r="213">
      <c r="F213" s="49"/>
      <c r="G213" s="1"/>
      <c r="H213" s="1"/>
      <c r="I213" s="203"/>
      <c r="J213" s="1"/>
      <c r="N213" s="1"/>
      <c r="Q213" s="1"/>
    </row>
    <row r="214">
      <c r="F214" s="49"/>
      <c r="G214" s="1"/>
      <c r="H214" s="1"/>
      <c r="I214" s="203"/>
      <c r="J214" s="1"/>
      <c r="N214" s="1"/>
      <c r="Q214" s="1"/>
    </row>
    <row r="215">
      <c r="F215" s="49"/>
      <c r="G215" s="1"/>
      <c r="H215" s="1"/>
      <c r="I215" s="203"/>
      <c r="J215" s="1"/>
      <c r="N215" s="1"/>
      <c r="Q215" s="1"/>
    </row>
    <row r="216">
      <c r="F216" s="49"/>
      <c r="G216" s="1"/>
      <c r="H216" s="1"/>
      <c r="I216" s="203"/>
      <c r="J216" s="1"/>
      <c r="N216" s="1"/>
      <c r="Q216" s="1"/>
    </row>
    <row r="217">
      <c r="F217" s="49"/>
      <c r="G217" s="1"/>
      <c r="H217" s="1"/>
      <c r="I217" s="203"/>
      <c r="J217" s="1"/>
      <c r="N217" s="1"/>
      <c r="Q217" s="1"/>
    </row>
    <row r="218">
      <c r="F218" s="49"/>
      <c r="G218" s="1"/>
      <c r="H218" s="1"/>
      <c r="I218" s="203"/>
      <c r="J218" s="1"/>
      <c r="N218" s="1"/>
      <c r="Q218" s="1"/>
    </row>
    <row r="219">
      <c r="F219" s="49"/>
      <c r="G219" s="1"/>
      <c r="H219" s="1"/>
      <c r="I219" s="203"/>
      <c r="J219" s="1"/>
      <c r="N219" s="1"/>
      <c r="Q219" s="1"/>
    </row>
    <row r="220">
      <c r="F220" s="49"/>
      <c r="G220" s="1"/>
      <c r="H220" s="1"/>
      <c r="I220" s="203"/>
      <c r="J220" s="1"/>
      <c r="N220" s="1"/>
      <c r="Q220" s="1"/>
    </row>
    <row r="221">
      <c r="F221" s="49"/>
      <c r="G221" s="1"/>
      <c r="H221" s="1"/>
      <c r="I221" s="203"/>
      <c r="J221" s="1"/>
      <c r="N221" s="1"/>
      <c r="Q221" s="1"/>
    </row>
    <row r="222">
      <c r="F222" s="49"/>
      <c r="G222" s="1"/>
      <c r="H222" s="1"/>
      <c r="I222" s="203"/>
      <c r="J222" s="1"/>
      <c r="N222" s="1"/>
      <c r="Q222" s="1"/>
    </row>
    <row r="223">
      <c r="F223" s="49"/>
      <c r="G223" s="1"/>
      <c r="H223" s="1"/>
      <c r="I223" s="203"/>
      <c r="J223" s="1"/>
      <c r="N223" s="1"/>
      <c r="Q223" s="1"/>
    </row>
    <row r="224">
      <c r="F224" s="49"/>
      <c r="G224" s="1"/>
      <c r="H224" s="1"/>
      <c r="I224" s="203"/>
      <c r="J224" s="1"/>
      <c r="N224" s="1"/>
      <c r="Q224" s="1"/>
    </row>
    <row r="225">
      <c r="F225" s="49"/>
      <c r="G225" s="1"/>
      <c r="H225" s="1"/>
      <c r="I225" s="203"/>
      <c r="J225" s="1"/>
      <c r="N225" s="1"/>
      <c r="Q225" s="1"/>
    </row>
    <row r="226">
      <c r="F226" s="49"/>
      <c r="G226" s="1"/>
      <c r="H226" s="1"/>
      <c r="I226" s="203"/>
      <c r="J226" s="1"/>
      <c r="N226" s="1"/>
      <c r="Q226" s="1"/>
    </row>
    <row r="227">
      <c r="F227" s="49"/>
      <c r="G227" s="1"/>
      <c r="H227" s="1"/>
      <c r="I227" s="203"/>
      <c r="J227" s="1"/>
      <c r="N227" s="1"/>
      <c r="Q227" s="1"/>
    </row>
    <row r="228">
      <c r="F228" s="49"/>
      <c r="G228" s="1"/>
      <c r="H228" s="1"/>
      <c r="I228" s="203"/>
      <c r="J228" s="1"/>
      <c r="N228" s="1"/>
      <c r="Q228" s="1"/>
    </row>
    <row r="229">
      <c r="F229" s="49"/>
      <c r="G229" s="1"/>
      <c r="H229" s="1"/>
      <c r="I229" s="203"/>
      <c r="J229" s="1"/>
      <c r="N229" s="1"/>
      <c r="Q229" s="1"/>
    </row>
    <row r="230">
      <c r="F230" s="49"/>
      <c r="G230" s="1"/>
      <c r="H230" s="1"/>
      <c r="I230" s="203"/>
      <c r="J230" s="1"/>
      <c r="N230" s="1"/>
      <c r="Q230" s="1"/>
    </row>
    <row r="231">
      <c r="F231" s="49"/>
      <c r="G231" s="1"/>
      <c r="H231" s="1"/>
      <c r="I231" s="203"/>
      <c r="J231" s="1"/>
      <c r="N231" s="1"/>
      <c r="Q231" s="1"/>
    </row>
    <row r="232">
      <c r="F232" s="49"/>
      <c r="G232" s="1"/>
      <c r="H232" s="1"/>
      <c r="I232" s="203"/>
      <c r="J232" s="1"/>
      <c r="N232" s="1"/>
      <c r="Q232" s="1"/>
    </row>
    <row r="233">
      <c r="F233" s="49"/>
      <c r="G233" s="1"/>
      <c r="H233" s="1"/>
      <c r="I233" s="203"/>
      <c r="J233" s="1"/>
      <c r="N233" s="1"/>
      <c r="Q233" s="1"/>
    </row>
    <row r="234">
      <c r="F234" s="49"/>
      <c r="G234" s="1"/>
      <c r="H234" s="1"/>
      <c r="I234" s="203"/>
      <c r="J234" s="1"/>
      <c r="N234" s="1"/>
      <c r="Q234" s="1"/>
    </row>
    <row r="235">
      <c r="F235" s="49"/>
      <c r="G235" s="1"/>
      <c r="H235" s="1"/>
      <c r="I235" s="203"/>
      <c r="J235" s="1"/>
      <c r="N235" s="1"/>
      <c r="Q235" s="1"/>
    </row>
    <row r="236">
      <c r="F236" s="49"/>
      <c r="G236" s="1"/>
      <c r="H236" s="1"/>
      <c r="I236" s="203"/>
      <c r="J236" s="1"/>
      <c r="N236" s="1"/>
      <c r="Q236" s="1"/>
    </row>
    <row r="237">
      <c r="F237" s="49"/>
      <c r="G237" s="1"/>
      <c r="H237" s="1"/>
      <c r="I237" s="203"/>
      <c r="J237" s="1"/>
      <c r="N237" s="1"/>
      <c r="Q237" s="1"/>
    </row>
    <row r="238">
      <c r="F238" s="49"/>
      <c r="G238" s="1"/>
      <c r="H238" s="1"/>
      <c r="I238" s="203"/>
      <c r="J238" s="1"/>
      <c r="N238" s="1"/>
      <c r="Q238" s="1"/>
    </row>
    <row r="239">
      <c r="F239" s="49"/>
      <c r="G239" s="1"/>
      <c r="H239" s="1"/>
      <c r="I239" s="203"/>
      <c r="J239" s="1"/>
      <c r="N239" s="1"/>
      <c r="Q239" s="1"/>
    </row>
    <row r="240">
      <c r="F240" s="49"/>
      <c r="G240" s="1"/>
      <c r="H240" s="1"/>
      <c r="I240" s="203"/>
      <c r="J240" s="1"/>
      <c r="N240" s="1"/>
      <c r="Q240" s="1"/>
    </row>
    <row r="241">
      <c r="F241" s="49"/>
      <c r="G241" s="1"/>
      <c r="H241" s="1"/>
      <c r="I241" s="203"/>
      <c r="J241" s="1"/>
      <c r="N241" s="1"/>
      <c r="Q241" s="1"/>
    </row>
    <row r="242">
      <c r="F242" s="49"/>
      <c r="G242" s="1"/>
      <c r="H242" s="1"/>
      <c r="I242" s="203"/>
      <c r="J242" s="1"/>
      <c r="N242" s="1"/>
      <c r="Q242" s="1"/>
    </row>
    <row r="243">
      <c r="F243" s="49"/>
      <c r="G243" s="1"/>
      <c r="H243" s="1"/>
      <c r="I243" s="203"/>
      <c r="J243" s="1"/>
      <c r="N243" s="1"/>
      <c r="Q243" s="1"/>
    </row>
    <row r="244">
      <c r="F244" s="49"/>
      <c r="G244" s="1"/>
      <c r="H244" s="1"/>
      <c r="I244" s="203"/>
      <c r="J244" s="1"/>
      <c r="N244" s="1"/>
      <c r="Q244" s="1"/>
    </row>
    <row r="245">
      <c r="F245" s="49"/>
      <c r="G245" s="1"/>
      <c r="H245" s="1"/>
      <c r="I245" s="203"/>
      <c r="J245" s="1"/>
      <c r="N245" s="1"/>
      <c r="Q245" s="1"/>
    </row>
    <row r="246">
      <c r="F246" s="49"/>
      <c r="G246" s="1"/>
      <c r="H246" s="1"/>
      <c r="I246" s="203"/>
      <c r="J246" s="1"/>
      <c r="N246" s="1"/>
      <c r="Q246" s="1"/>
    </row>
    <row r="247">
      <c r="F247" s="49"/>
      <c r="G247" s="1"/>
      <c r="H247" s="1"/>
      <c r="I247" s="203"/>
      <c r="J247" s="1"/>
      <c r="N247" s="1"/>
      <c r="Q247" s="1"/>
    </row>
    <row r="248">
      <c r="F248" s="49"/>
      <c r="G248" s="1"/>
      <c r="H248" s="1"/>
      <c r="I248" s="203"/>
      <c r="J248" s="1"/>
      <c r="N248" s="1"/>
      <c r="Q248" s="1"/>
    </row>
    <row r="249">
      <c r="F249" s="49"/>
      <c r="G249" s="1"/>
      <c r="H249" s="1"/>
      <c r="I249" s="203"/>
      <c r="J249" s="1"/>
      <c r="N249" s="1"/>
      <c r="Q249" s="1"/>
    </row>
    <row r="250">
      <c r="F250" s="49"/>
      <c r="G250" s="1"/>
      <c r="H250" s="1"/>
      <c r="I250" s="203"/>
      <c r="J250" s="1"/>
      <c r="N250" s="1"/>
      <c r="Q250" s="1"/>
    </row>
    <row r="251">
      <c r="F251" s="49"/>
      <c r="G251" s="1"/>
      <c r="H251" s="1"/>
      <c r="I251" s="203"/>
      <c r="J251" s="1"/>
      <c r="N251" s="1"/>
      <c r="Q251" s="1"/>
    </row>
    <row r="252">
      <c r="F252" s="49"/>
      <c r="G252" s="1"/>
      <c r="H252" s="1"/>
      <c r="I252" s="203"/>
      <c r="J252" s="1"/>
      <c r="N252" s="1"/>
      <c r="Q252" s="1"/>
    </row>
    <row r="253">
      <c r="F253" s="49"/>
      <c r="G253" s="1"/>
      <c r="H253" s="1"/>
      <c r="I253" s="203"/>
      <c r="J253" s="1"/>
      <c r="N253" s="1"/>
      <c r="Q253" s="1"/>
    </row>
    <row r="254">
      <c r="F254" s="49"/>
      <c r="G254" s="1"/>
      <c r="H254" s="1"/>
      <c r="I254" s="203"/>
      <c r="J254" s="1"/>
      <c r="N254" s="1"/>
      <c r="Q254" s="1"/>
    </row>
    <row r="255">
      <c r="F255" s="49"/>
      <c r="G255" s="1"/>
      <c r="H255" s="1"/>
      <c r="I255" s="203"/>
      <c r="J255" s="1"/>
      <c r="N255" s="1"/>
      <c r="Q255" s="1"/>
    </row>
    <row r="256">
      <c r="F256" s="49"/>
      <c r="G256" s="1"/>
      <c r="H256" s="1"/>
      <c r="I256" s="203"/>
      <c r="J256" s="1"/>
      <c r="N256" s="1"/>
      <c r="Q256" s="1"/>
    </row>
    <row r="257">
      <c r="F257" s="49"/>
      <c r="G257" s="1"/>
      <c r="H257" s="1"/>
      <c r="I257" s="203"/>
      <c r="J257" s="1"/>
      <c r="N257" s="1"/>
      <c r="Q257" s="1"/>
    </row>
    <row r="258">
      <c r="F258" s="49"/>
      <c r="G258" s="1"/>
      <c r="H258" s="1"/>
      <c r="I258" s="203"/>
      <c r="J258" s="1"/>
      <c r="N258" s="1"/>
      <c r="Q258" s="1"/>
    </row>
    <row r="259">
      <c r="F259" s="49"/>
      <c r="G259" s="1"/>
      <c r="H259" s="1"/>
      <c r="I259" s="203"/>
      <c r="J259" s="1"/>
      <c r="N259" s="1"/>
      <c r="Q259" s="1"/>
    </row>
    <row r="260">
      <c r="F260" s="49"/>
      <c r="G260" s="1"/>
      <c r="H260" s="1"/>
      <c r="I260" s="203"/>
      <c r="J260" s="1"/>
      <c r="N260" s="1"/>
      <c r="Q260" s="1"/>
    </row>
    <row r="261">
      <c r="F261" s="49"/>
      <c r="G261" s="1"/>
      <c r="H261" s="1"/>
      <c r="I261" s="203"/>
      <c r="J261" s="1"/>
      <c r="N261" s="1"/>
      <c r="Q261" s="1"/>
    </row>
    <row r="262">
      <c r="F262" s="49"/>
      <c r="G262" s="1"/>
      <c r="H262" s="1"/>
      <c r="I262" s="203"/>
      <c r="J262" s="1"/>
      <c r="N262" s="1"/>
      <c r="Q262" s="1"/>
    </row>
    <row r="263">
      <c r="F263" s="49"/>
      <c r="G263" s="1"/>
      <c r="H263" s="1"/>
      <c r="I263" s="203"/>
      <c r="J263" s="1"/>
      <c r="N263" s="1"/>
      <c r="Q263" s="1"/>
    </row>
    <row r="264">
      <c r="F264" s="49"/>
      <c r="G264" s="1"/>
      <c r="H264" s="1"/>
      <c r="I264" s="203"/>
      <c r="J264" s="1"/>
      <c r="N264" s="1"/>
      <c r="Q264" s="1"/>
    </row>
    <row r="265">
      <c r="F265" s="49"/>
      <c r="G265" s="1"/>
      <c r="H265" s="1"/>
      <c r="I265" s="203"/>
      <c r="J265" s="1"/>
      <c r="N265" s="1"/>
      <c r="Q265" s="1"/>
    </row>
    <row r="266">
      <c r="F266" s="49"/>
      <c r="G266" s="1"/>
      <c r="H266" s="1"/>
      <c r="I266" s="203"/>
      <c r="J266" s="1"/>
      <c r="N266" s="1"/>
      <c r="Q266" s="1"/>
    </row>
    <row r="267">
      <c r="F267" s="49"/>
      <c r="G267" s="1"/>
      <c r="H267" s="1"/>
      <c r="I267" s="203"/>
      <c r="J267" s="1"/>
      <c r="N267" s="1"/>
      <c r="Q267" s="1"/>
    </row>
    <row r="268">
      <c r="F268" s="49"/>
      <c r="G268" s="1"/>
      <c r="H268" s="1"/>
      <c r="I268" s="203"/>
      <c r="J268" s="1"/>
      <c r="N268" s="1"/>
      <c r="Q268" s="1"/>
    </row>
    <row r="269">
      <c r="F269" s="49"/>
      <c r="G269" s="1"/>
      <c r="H269" s="1"/>
      <c r="I269" s="203"/>
      <c r="J269" s="1"/>
      <c r="N269" s="1"/>
      <c r="Q269" s="1"/>
    </row>
    <row r="270">
      <c r="F270" s="49"/>
      <c r="G270" s="1"/>
      <c r="H270" s="1"/>
      <c r="I270" s="203"/>
      <c r="J270" s="1"/>
      <c r="N270" s="1"/>
      <c r="Q270" s="1"/>
    </row>
    <row r="271">
      <c r="F271" s="49"/>
      <c r="G271" s="1"/>
      <c r="H271" s="1"/>
      <c r="I271" s="203"/>
      <c r="J271" s="1"/>
      <c r="N271" s="1"/>
      <c r="Q271" s="1"/>
    </row>
    <row r="272">
      <c r="F272" s="49"/>
      <c r="G272" s="1"/>
      <c r="H272" s="1"/>
      <c r="I272" s="203"/>
      <c r="J272" s="1"/>
      <c r="N272" s="1"/>
      <c r="Q272" s="1"/>
    </row>
    <row r="273">
      <c r="F273" s="49"/>
      <c r="G273" s="1"/>
      <c r="H273" s="1"/>
      <c r="I273" s="203"/>
      <c r="J273" s="1"/>
      <c r="N273" s="1"/>
      <c r="Q273" s="1"/>
    </row>
    <row r="274">
      <c r="F274" s="49"/>
      <c r="G274" s="1"/>
      <c r="H274" s="1"/>
      <c r="I274" s="203"/>
      <c r="J274" s="1"/>
      <c r="N274" s="1"/>
      <c r="Q274" s="1"/>
    </row>
    <row r="275">
      <c r="F275" s="49"/>
      <c r="G275" s="1"/>
      <c r="H275" s="1"/>
      <c r="I275" s="203"/>
      <c r="J275" s="1"/>
      <c r="N275" s="1"/>
      <c r="Q275" s="1"/>
    </row>
    <row r="276">
      <c r="F276" s="49"/>
      <c r="G276" s="1"/>
      <c r="H276" s="1"/>
      <c r="I276" s="203"/>
      <c r="J276" s="1"/>
      <c r="N276" s="1"/>
      <c r="Q276" s="1"/>
    </row>
    <row r="277">
      <c r="F277" s="49"/>
      <c r="G277" s="1"/>
      <c r="H277" s="1"/>
      <c r="I277" s="203"/>
      <c r="J277" s="1"/>
      <c r="N277" s="1"/>
      <c r="Q277" s="1"/>
    </row>
    <row r="278">
      <c r="F278" s="49"/>
      <c r="G278" s="1"/>
      <c r="H278" s="1"/>
      <c r="I278" s="203"/>
      <c r="J278" s="1"/>
      <c r="N278" s="1"/>
      <c r="Q278" s="1"/>
    </row>
    <row r="279">
      <c r="F279" s="49"/>
      <c r="G279" s="1"/>
      <c r="H279" s="1"/>
      <c r="I279" s="203"/>
      <c r="J279" s="1"/>
      <c r="N279" s="1"/>
      <c r="Q279" s="1"/>
    </row>
    <row r="280">
      <c r="F280" s="49"/>
      <c r="G280" s="1"/>
      <c r="H280" s="1"/>
      <c r="I280" s="203"/>
      <c r="J280" s="1"/>
      <c r="N280" s="1"/>
      <c r="Q280" s="1"/>
    </row>
    <row r="281">
      <c r="F281" s="49"/>
      <c r="G281" s="1"/>
      <c r="H281" s="1"/>
      <c r="I281" s="203"/>
      <c r="J281" s="1"/>
      <c r="N281" s="1"/>
      <c r="Q281" s="1"/>
    </row>
    <row r="282">
      <c r="F282" s="49"/>
      <c r="G282" s="1"/>
      <c r="H282" s="1"/>
      <c r="I282" s="203"/>
      <c r="J282" s="1"/>
      <c r="N282" s="1"/>
      <c r="Q282" s="1"/>
    </row>
    <row r="283">
      <c r="F283" s="49"/>
      <c r="G283" s="1"/>
      <c r="H283" s="1"/>
      <c r="I283" s="203"/>
      <c r="J283" s="1"/>
      <c r="N283" s="1"/>
      <c r="Q283" s="1"/>
    </row>
    <row r="284">
      <c r="F284" s="49"/>
      <c r="G284" s="1"/>
      <c r="H284" s="1"/>
      <c r="I284" s="203"/>
      <c r="J284" s="1"/>
      <c r="N284" s="1"/>
      <c r="Q284" s="1"/>
    </row>
    <row r="285">
      <c r="F285" s="49"/>
      <c r="G285" s="1"/>
      <c r="H285" s="1"/>
      <c r="I285" s="203"/>
      <c r="J285" s="1"/>
      <c r="N285" s="1"/>
      <c r="Q285" s="1"/>
    </row>
    <row r="286">
      <c r="F286" s="49"/>
      <c r="G286" s="1"/>
      <c r="H286" s="1"/>
      <c r="I286" s="203"/>
      <c r="J286" s="1"/>
      <c r="N286" s="1"/>
      <c r="Q286" s="1"/>
    </row>
    <row r="287">
      <c r="F287" s="49"/>
      <c r="G287" s="1"/>
      <c r="H287" s="1"/>
      <c r="I287" s="203"/>
      <c r="J287" s="1"/>
      <c r="N287" s="1"/>
      <c r="Q287" s="1"/>
    </row>
    <row r="288">
      <c r="F288" s="49"/>
      <c r="G288" s="1"/>
      <c r="H288" s="1"/>
      <c r="I288" s="203"/>
      <c r="J288" s="1"/>
      <c r="N288" s="1"/>
      <c r="Q288" s="1"/>
    </row>
    <row r="289">
      <c r="F289" s="49"/>
      <c r="G289" s="1"/>
      <c r="H289" s="1"/>
      <c r="I289" s="203"/>
      <c r="J289" s="1"/>
      <c r="N289" s="1"/>
      <c r="Q289" s="1"/>
    </row>
    <row r="290">
      <c r="F290" s="49"/>
      <c r="G290" s="1"/>
      <c r="H290" s="1"/>
      <c r="I290" s="203"/>
      <c r="J290" s="1"/>
      <c r="N290" s="1"/>
      <c r="Q290" s="1"/>
    </row>
    <row r="291">
      <c r="F291" s="49"/>
      <c r="G291" s="1"/>
      <c r="H291" s="1"/>
      <c r="I291" s="203"/>
      <c r="J291" s="1"/>
      <c r="N291" s="1"/>
      <c r="Q291" s="1"/>
    </row>
    <row r="292">
      <c r="F292" s="49"/>
      <c r="G292" s="1"/>
      <c r="H292" s="1"/>
      <c r="I292" s="203"/>
      <c r="J292" s="1"/>
      <c r="N292" s="1"/>
      <c r="Q292" s="1"/>
    </row>
    <row r="293">
      <c r="F293" s="49"/>
      <c r="G293" s="1"/>
      <c r="H293" s="1"/>
      <c r="I293" s="203"/>
      <c r="J293" s="1"/>
      <c r="N293" s="1"/>
      <c r="Q293" s="1"/>
    </row>
    <row r="294">
      <c r="F294" s="49"/>
      <c r="G294" s="1"/>
      <c r="H294" s="1"/>
      <c r="I294" s="203"/>
      <c r="J294" s="1"/>
      <c r="N294" s="1"/>
      <c r="Q294" s="1"/>
    </row>
    <row r="295">
      <c r="F295" s="49"/>
      <c r="G295" s="1"/>
      <c r="H295" s="1"/>
      <c r="I295" s="203"/>
      <c r="J295" s="1"/>
      <c r="N295" s="1"/>
      <c r="Q295" s="1"/>
    </row>
    <row r="296">
      <c r="F296" s="49"/>
      <c r="G296" s="1"/>
      <c r="H296" s="1"/>
      <c r="I296" s="203"/>
      <c r="J296" s="1"/>
      <c r="N296" s="1"/>
      <c r="Q296" s="1"/>
    </row>
    <row r="297">
      <c r="F297" s="49"/>
      <c r="G297" s="1"/>
      <c r="H297" s="1"/>
      <c r="I297" s="203"/>
      <c r="J297" s="1"/>
      <c r="N297" s="1"/>
      <c r="Q297" s="1"/>
    </row>
    <row r="298">
      <c r="F298" s="49"/>
      <c r="G298" s="1"/>
      <c r="H298" s="1"/>
      <c r="I298" s="203"/>
      <c r="J298" s="1"/>
      <c r="N298" s="1"/>
      <c r="Q298" s="1"/>
    </row>
    <row r="299">
      <c r="F299" s="49"/>
      <c r="G299" s="1"/>
      <c r="H299" s="1"/>
      <c r="I299" s="203"/>
      <c r="J299" s="1"/>
      <c r="N299" s="1"/>
      <c r="Q299" s="1"/>
    </row>
    <row r="300">
      <c r="F300" s="49"/>
      <c r="G300" s="1"/>
      <c r="H300" s="1"/>
      <c r="I300" s="203"/>
      <c r="J300" s="1"/>
      <c r="N300" s="1"/>
      <c r="Q300" s="1"/>
    </row>
    <row r="301">
      <c r="F301" s="49"/>
      <c r="G301" s="1"/>
      <c r="H301" s="1"/>
      <c r="I301" s="203"/>
      <c r="J301" s="1"/>
      <c r="N301" s="1"/>
      <c r="Q301" s="1"/>
    </row>
    <row r="302">
      <c r="F302" s="49"/>
      <c r="G302" s="1"/>
      <c r="H302" s="1"/>
      <c r="I302" s="203"/>
      <c r="J302" s="1"/>
      <c r="N302" s="1"/>
      <c r="Q302" s="1"/>
    </row>
    <row r="303">
      <c r="F303" s="49"/>
      <c r="G303" s="1"/>
      <c r="H303" s="1"/>
      <c r="I303" s="203"/>
      <c r="J303" s="1"/>
      <c r="N303" s="1"/>
      <c r="Q303" s="1"/>
    </row>
    <row r="304">
      <c r="F304" s="49"/>
      <c r="G304" s="1"/>
      <c r="H304" s="1"/>
      <c r="I304" s="203"/>
      <c r="J304" s="1"/>
      <c r="N304" s="1"/>
      <c r="Q304" s="1"/>
    </row>
    <row r="305">
      <c r="F305" s="49"/>
      <c r="G305" s="1"/>
      <c r="H305" s="1"/>
      <c r="I305" s="203"/>
      <c r="J305" s="1"/>
      <c r="N305" s="1"/>
      <c r="Q305" s="1"/>
    </row>
    <row r="306">
      <c r="F306" s="49"/>
      <c r="G306" s="1"/>
      <c r="H306" s="1"/>
      <c r="I306" s="203"/>
      <c r="J306" s="1"/>
      <c r="N306" s="1"/>
      <c r="Q306" s="1"/>
    </row>
    <row r="307">
      <c r="F307" s="49"/>
      <c r="G307" s="1"/>
      <c r="H307" s="1"/>
      <c r="I307" s="203"/>
      <c r="J307" s="1"/>
      <c r="N307" s="1"/>
      <c r="Q307" s="1"/>
    </row>
    <row r="308">
      <c r="F308" s="49"/>
      <c r="G308" s="1"/>
      <c r="H308" s="1"/>
      <c r="I308" s="203"/>
      <c r="J308" s="1"/>
      <c r="N308" s="1"/>
      <c r="Q308" s="1"/>
    </row>
    <row r="309">
      <c r="F309" s="49"/>
      <c r="G309" s="1"/>
      <c r="H309" s="1"/>
      <c r="I309" s="203"/>
      <c r="J309" s="1"/>
      <c r="N309" s="1"/>
      <c r="Q309" s="1"/>
    </row>
    <row r="310">
      <c r="F310" s="49"/>
      <c r="G310" s="1"/>
      <c r="H310" s="1"/>
      <c r="I310" s="203"/>
      <c r="J310" s="1"/>
      <c r="N310" s="1"/>
      <c r="Q310" s="1"/>
    </row>
    <row r="311">
      <c r="F311" s="49"/>
      <c r="G311" s="1"/>
      <c r="H311" s="1"/>
      <c r="I311" s="203"/>
      <c r="J311" s="1"/>
      <c r="N311" s="1"/>
      <c r="Q311" s="1"/>
    </row>
    <row r="312">
      <c r="F312" s="49"/>
      <c r="G312" s="1"/>
      <c r="H312" s="1"/>
      <c r="I312" s="203"/>
      <c r="J312" s="1"/>
      <c r="N312" s="1"/>
      <c r="Q312" s="1"/>
    </row>
    <row r="313">
      <c r="F313" s="49"/>
      <c r="G313" s="1"/>
      <c r="H313" s="1"/>
      <c r="I313" s="203"/>
      <c r="J313" s="1"/>
      <c r="N313" s="1"/>
      <c r="Q313" s="1"/>
    </row>
    <row r="314">
      <c r="F314" s="49"/>
      <c r="G314" s="1"/>
      <c r="H314" s="1"/>
      <c r="I314" s="203"/>
      <c r="J314" s="1"/>
      <c r="N314" s="1"/>
      <c r="Q314" s="1"/>
    </row>
    <row r="315">
      <c r="F315" s="49"/>
      <c r="G315" s="1"/>
      <c r="H315" s="1"/>
      <c r="I315" s="203"/>
      <c r="J315" s="1"/>
      <c r="N315" s="1"/>
      <c r="Q315" s="1"/>
    </row>
    <row r="316">
      <c r="F316" s="49"/>
      <c r="G316" s="1"/>
      <c r="H316" s="1"/>
      <c r="I316" s="203"/>
      <c r="J316" s="1"/>
      <c r="N316" s="1"/>
      <c r="Q316" s="1"/>
    </row>
    <row r="317">
      <c r="F317" s="49"/>
      <c r="G317" s="1"/>
      <c r="H317" s="1"/>
      <c r="I317" s="203"/>
      <c r="J317" s="1"/>
      <c r="N317" s="1"/>
      <c r="Q317" s="1"/>
    </row>
    <row r="318">
      <c r="F318" s="49"/>
      <c r="G318" s="1"/>
      <c r="H318" s="1"/>
      <c r="I318" s="203"/>
      <c r="J318" s="1"/>
      <c r="N318" s="1"/>
      <c r="Q318" s="1"/>
    </row>
    <row r="319">
      <c r="F319" s="49"/>
      <c r="G319" s="1"/>
      <c r="H319" s="1"/>
      <c r="I319" s="203"/>
      <c r="J319" s="1"/>
      <c r="N319" s="1"/>
      <c r="Q319" s="1"/>
    </row>
    <row r="320">
      <c r="F320" s="49"/>
      <c r="G320" s="1"/>
      <c r="H320" s="1"/>
      <c r="I320" s="203"/>
      <c r="J320" s="1"/>
      <c r="N320" s="1"/>
      <c r="Q320" s="1"/>
    </row>
    <row r="321">
      <c r="F321" s="49"/>
      <c r="G321" s="1"/>
      <c r="H321" s="1"/>
      <c r="I321" s="203"/>
      <c r="J321" s="1"/>
      <c r="N321" s="1"/>
      <c r="Q321" s="1"/>
    </row>
    <row r="322">
      <c r="F322" s="49"/>
      <c r="G322" s="1"/>
      <c r="H322" s="1"/>
      <c r="I322" s="203"/>
      <c r="J322" s="1"/>
      <c r="N322" s="1"/>
      <c r="Q322" s="1"/>
    </row>
    <row r="323">
      <c r="F323" s="49"/>
      <c r="G323" s="1"/>
      <c r="H323" s="1"/>
      <c r="I323" s="203"/>
      <c r="J323" s="1"/>
      <c r="N323" s="1"/>
      <c r="Q323" s="1"/>
    </row>
    <row r="324">
      <c r="F324" s="49"/>
      <c r="G324" s="1"/>
      <c r="H324" s="1"/>
      <c r="I324" s="203"/>
      <c r="J324" s="1"/>
      <c r="N324" s="1"/>
      <c r="Q324" s="1"/>
    </row>
    <row r="325">
      <c r="F325" s="49"/>
      <c r="G325" s="1"/>
      <c r="H325" s="1"/>
      <c r="I325" s="203"/>
      <c r="J325" s="1"/>
      <c r="N325" s="1"/>
      <c r="Q325" s="1"/>
    </row>
    <row r="326">
      <c r="F326" s="49"/>
      <c r="G326" s="1"/>
      <c r="H326" s="1"/>
      <c r="I326" s="203"/>
      <c r="J326" s="1"/>
      <c r="N326" s="1"/>
      <c r="Q326" s="1"/>
    </row>
    <row r="327">
      <c r="F327" s="49"/>
      <c r="G327" s="1"/>
      <c r="H327" s="1"/>
      <c r="I327" s="203"/>
      <c r="J327" s="1"/>
      <c r="N327" s="1"/>
      <c r="Q327" s="1"/>
    </row>
    <row r="328">
      <c r="F328" s="49"/>
      <c r="G328" s="1"/>
      <c r="H328" s="1"/>
      <c r="I328" s="203"/>
      <c r="J328" s="1"/>
      <c r="N328" s="1"/>
      <c r="Q328" s="1"/>
    </row>
    <row r="329">
      <c r="F329" s="49"/>
      <c r="G329" s="1"/>
      <c r="H329" s="1"/>
      <c r="I329" s="203"/>
      <c r="J329" s="1"/>
      <c r="N329" s="1"/>
      <c r="Q329" s="1"/>
    </row>
    <row r="330">
      <c r="F330" s="49"/>
      <c r="G330" s="1"/>
      <c r="H330" s="1"/>
      <c r="I330" s="203"/>
      <c r="J330" s="1"/>
      <c r="N330" s="1"/>
      <c r="Q330" s="1"/>
    </row>
    <row r="331">
      <c r="F331" s="49"/>
      <c r="G331" s="1"/>
      <c r="H331" s="1"/>
      <c r="I331" s="203"/>
      <c r="J331" s="1"/>
      <c r="N331" s="1"/>
      <c r="Q331" s="1"/>
    </row>
    <row r="332">
      <c r="F332" s="49"/>
      <c r="G332" s="1"/>
      <c r="H332" s="1"/>
      <c r="I332" s="203"/>
      <c r="J332" s="1"/>
      <c r="N332" s="1"/>
      <c r="Q332" s="1"/>
    </row>
    <row r="333">
      <c r="F333" s="49"/>
      <c r="G333" s="1"/>
      <c r="H333" s="1"/>
      <c r="I333" s="203"/>
      <c r="J333" s="1"/>
      <c r="N333" s="1"/>
      <c r="Q333" s="1"/>
    </row>
    <row r="334">
      <c r="F334" s="49"/>
      <c r="G334" s="1"/>
      <c r="H334" s="1"/>
      <c r="I334" s="203"/>
      <c r="J334" s="1"/>
      <c r="N334" s="1"/>
      <c r="Q334" s="1"/>
    </row>
    <row r="335">
      <c r="F335" s="49"/>
      <c r="G335" s="1"/>
      <c r="H335" s="1"/>
      <c r="I335" s="203"/>
      <c r="J335" s="1"/>
      <c r="N335" s="1"/>
      <c r="Q335" s="1"/>
    </row>
    <row r="336">
      <c r="F336" s="49"/>
      <c r="G336" s="1"/>
      <c r="H336" s="1"/>
      <c r="I336" s="203"/>
      <c r="J336" s="1"/>
      <c r="N336" s="1"/>
      <c r="Q336" s="1"/>
    </row>
    <row r="337">
      <c r="F337" s="49"/>
      <c r="G337" s="1"/>
      <c r="H337" s="1"/>
      <c r="I337" s="203"/>
      <c r="J337" s="1"/>
      <c r="N337" s="1"/>
      <c r="Q337" s="1"/>
    </row>
    <row r="338">
      <c r="F338" s="49"/>
      <c r="G338" s="1"/>
      <c r="H338" s="1"/>
      <c r="I338" s="203"/>
      <c r="J338" s="1"/>
      <c r="N338" s="1"/>
      <c r="Q338" s="1"/>
    </row>
    <row r="339">
      <c r="F339" s="49"/>
      <c r="G339" s="1"/>
      <c r="H339" s="1"/>
      <c r="I339" s="203"/>
      <c r="J339" s="1"/>
      <c r="N339" s="1"/>
      <c r="Q339" s="1"/>
    </row>
    <row r="340">
      <c r="F340" s="49"/>
      <c r="G340" s="1"/>
      <c r="H340" s="1"/>
      <c r="I340" s="203"/>
      <c r="J340" s="1"/>
      <c r="N340" s="1"/>
      <c r="Q340" s="1"/>
    </row>
    <row r="341">
      <c r="F341" s="49"/>
      <c r="G341" s="1"/>
      <c r="H341" s="1"/>
      <c r="I341" s="203"/>
      <c r="J341" s="1"/>
      <c r="N341" s="1"/>
      <c r="Q341" s="1"/>
    </row>
    <row r="342">
      <c r="F342" s="49"/>
      <c r="G342" s="1"/>
      <c r="H342" s="1"/>
      <c r="I342" s="203"/>
      <c r="J342" s="1"/>
      <c r="N342" s="1"/>
      <c r="Q342" s="1"/>
    </row>
    <row r="343">
      <c r="F343" s="49"/>
      <c r="G343" s="1"/>
      <c r="H343" s="1"/>
      <c r="I343" s="203"/>
      <c r="J343" s="1"/>
      <c r="N343" s="1"/>
      <c r="Q343" s="1"/>
    </row>
    <row r="344">
      <c r="F344" s="49"/>
      <c r="G344" s="1"/>
      <c r="H344" s="1"/>
      <c r="I344" s="203"/>
      <c r="J344" s="1"/>
      <c r="N344" s="1"/>
      <c r="Q344" s="1"/>
    </row>
    <row r="345">
      <c r="F345" s="49"/>
      <c r="G345" s="1"/>
      <c r="H345" s="1"/>
      <c r="I345" s="203"/>
      <c r="J345" s="1"/>
      <c r="N345" s="1"/>
      <c r="Q345" s="1"/>
    </row>
    <row r="346">
      <c r="F346" s="49"/>
      <c r="G346" s="1"/>
      <c r="H346" s="1"/>
      <c r="I346" s="203"/>
      <c r="J346" s="1"/>
      <c r="N346" s="1"/>
      <c r="Q346" s="1"/>
    </row>
    <row r="347">
      <c r="F347" s="49"/>
      <c r="G347" s="1"/>
      <c r="H347" s="1"/>
      <c r="I347" s="203"/>
      <c r="J347" s="1"/>
      <c r="N347" s="1"/>
      <c r="Q347" s="1"/>
    </row>
    <row r="348">
      <c r="F348" s="49"/>
      <c r="G348" s="1"/>
      <c r="H348" s="1"/>
      <c r="I348" s="203"/>
      <c r="J348" s="1"/>
      <c r="N348" s="1"/>
      <c r="Q348" s="1"/>
    </row>
    <row r="349">
      <c r="F349" s="49"/>
      <c r="G349" s="1"/>
      <c r="H349" s="1"/>
      <c r="I349" s="203"/>
      <c r="J349" s="1"/>
      <c r="N349" s="1"/>
      <c r="Q349" s="1"/>
    </row>
    <row r="350">
      <c r="F350" s="49"/>
      <c r="G350" s="1"/>
      <c r="H350" s="1"/>
      <c r="I350" s="203"/>
      <c r="J350" s="1"/>
      <c r="N350" s="1"/>
      <c r="Q350" s="1"/>
    </row>
    <row r="351">
      <c r="F351" s="49"/>
      <c r="G351" s="1"/>
      <c r="H351" s="1"/>
      <c r="I351" s="203"/>
      <c r="J351" s="1"/>
      <c r="N351" s="1"/>
      <c r="Q351" s="1"/>
    </row>
    <row r="352">
      <c r="F352" s="49"/>
      <c r="G352" s="1"/>
      <c r="H352" s="1"/>
      <c r="I352" s="203"/>
      <c r="J352" s="1"/>
      <c r="N352" s="1"/>
      <c r="Q352" s="1"/>
    </row>
    <row r="353">
      <c r="F353" s="49"/>
      <c r="G353" s="1"/>
      <c r="H353" s="1"/>
      <c r="I353" s="203"/>
      <c r="J353" s="1"/>
      <c r="N353" s="1"/>
      <c r="Q353" s="1"/>
    </row>
    <row r="354">
      <c r="F354" s="49"/>
      <c r="G354" s="1"/>
      <c r="H354" s="1"/>
      <c r="I354" s="203"/>
      <c r="J354" s="1"/>
      <c r="N354" s="1"/>
      <c r="Q354" s="1"/>
    </row>
    <row r="355">
      <c r="F355" s="49"/>
      <c r="G355" s="1"/>
      <c r="H355" s="1"/>
      <c r="I355" s="203"/>
      <c r="J355" s="1"/>
      <c r="N355" s="1"/>
      <c r="Q355" s="1"/>
    </row>
    <row r="356">
      <c r="F356" s="49"/>
      <c r="G356" s="1"/>
      <c r="H356" s="1"/>
      <c r="I356" s="203"/>
      <c r="J356" s="1"/>
      <c r="N356" s="1"/>
      <c r="Q356" s="1"/>
    </row>
    <row r="357">
      <c r="F357" s="49"/>
      <c r="G357" s="1"/>
      <c r="H357" s="1"/>
      <c r="I357" s="203"/>
      <c r="J357" s="1"/>
      <c r="N357" s="1"/>
      <c r="Q357" s="1"/>
    </row>
    <row r="358">
      <c r="F358" s="49"/>
      <c r="G358" s="1"/>
      <c r="H358" s="1"/>
      <c r="I358" s="203"/>
      <c r="J358" s="1"/>
      <c r="N358" s="1"/>
      <c r="Q358" s="1"/>
    </row>
    <row r="359">
      <c r="F359" s="49"/>
      <c r="G359" s="1"/>
      <c r="H359" s="1"/>
      <c r="I359" s="203"/>
      <c r="J359" s="1"/>
      <c r="N359" s="1"/>
      <c r="Q359" s="1"/>
    </row>
    <row r="360">
      <c r="F360" s="49"/>
      <c r="G360" s="1"/>
      <c r="H360" s="1"/>
      <c r="I360" s="203"/>
      <c r="J360" s="1"/>
      <c r="N360" s="1"/>
      <c r="Q360" s="1"/>
    </row>
    <row r="361">
      <c r="F361" s="49"/>
      <c r="G361" s="1"/>
      <c r="H361" s="1"/>
      <c r="I361" s="203"/>
      <c r="J361" s="1"/>
      <c r="N361" s="1"/>
      <c r="Q361" s="1"/>
    </row>
    <row r="362">
      <c r="F362" s="49"/>
      <c r="G362" s="1"/>
      <c r="H362" s="1"/>
      <c r="I362" s="203"/>
      <c r="J362" s="1"/>
      <c r="N362" s="1"/>
      <c r="Q362" s="1"/>
    </row>
    <row r="363">
      <c r="F363" s="49"/>
      <c r="G363" s="1"/>
      <c r="H363" s="1"/>
      <c r="I363" s="203"/>
      <c r="J363" s="1"/>
      <c r="N363" s="1"/>
      <c r="Q363" s="1"/>
    </row>
    <row r="364">
      <c r="F364" s="49"/>
      <c r="G364" s="1"/>
      <c r="H364" s="1"/>
      <c r="I364" s="203"/>
      <c r="J364" s="1"/>
      <c r="N364" s="1"/>
      <c r="Q364" s="1"/>
    </row>
    <row r="365">
      <c r="F365" s="49"/>
      <c r="G365" s="1"/>
      <c r="H365" s="1"/>
      <c r="I365" s="203"/>
      <c r="J365" s="1"/>
      <c r="N365" s="1"/>
      <c r="Q365" s="1"/>
    </row>
    <row r="366">
      <c r="F366" s="49"/>
      <c r="G366" s="1"/>
      <c r="H366" s="1"/>
      <c r="I366" s="203"/>
      <c r="J366" s="1"/>
      <c r="N366" s="1"/>
      <c r="Q366" s="1"/>
    </row>
    <row r="367">
      <c r="F367" s="49"/>
      <c r="G367" s="1"/>
      <c r="H367" s="1"/>
      <c r="I367" s="203"/>
      <c r="J367" s="1"/>
      <c r="N367" s="1"/>
      <c r="Q367" s="1"/>
    </row>
    <row r="368">
      <c r="F368" s="49"/>
      <c r="G368" s="1"/>
      <c r="H368" s="1"/>
      <c r="I368" s="203"/>
      <c r="J368" s="1"/>
      <c r="N368" s="1"/>
      <c r="Q368" s="1"/>
    </row>
    <row r="369">
      <c r="F369" s="49"/>
      <c r="G369" s="1"/>
      <c r="H369" s="1"/>
      <c r="I369" s="203"/>
      <c r="J369" s="1"/>
      <c r="N369" s="1"/>
      <c r="Q369" s="1"/>
    </row>
    <row r="370">
      <c r="F370" s="49"/>
      <c r="G370" s="1"/>
      <c r="H370" s="1"/>
      <c r="I370" s="203"/>
      <c r="J370" s="1"/>
      <c r="N370" s="1"/>
      <c r="Q370" s="1"/>
    </row>
    <row r="371">
      <c r="F371" s="49"/>
      <c r="G371" s="1"/>
      <c r="H371" s="1"/>
      <c r="I371" s="203"/>
      <c r="J371" s="1"/>
      <c r="N371" s="1"/>
      <c r="Q371" s="1"/>
    </row>
    <row r="372">
      <c r="F372" s="49"/>
      <c r="G372" s="1"/>
      <c r="H372" s="1"/>
      <c r="I372" s="203"/>
      <c r="J372" s="1"/>
      <c r="N372" s="1"/>
      <c r="Q372" s="1"/>
    </row>
    <row r="373">
      <c r="F373" s="49"/>
      <c r="G373" s="1"/>
      <c r="H373" s="1"/>
      <c r="I373" s="203"/>
      <c r="J373" s="1"/>
      <c r="N373" s="1"/>
      <c r="Q373" s="1"/>
    </row>
    <row r="374">
      <c r="F374" s="49"/>
      <c r="G374" s="1"/>
      <c r="H374" s="1"/>
      <c r="I374" s="203"/>
      <c r="J374" s="1"/>
      <c r="N374" s="1"/>
      <c r="Q374" s="1"/>
    </row>
    <row r="375">
      <c r="F375" s="49"/>
      <c r="G375" s="1"/>
      <c r="H375" s="1"/>
      <c r="I375" s="203"/>
      <c r="J375" s="1"/>
      <c r="N375" s="1"/>
      <c r="Q375" s="1"/>
    </row>
    <row r="376">
      <c r="F376" s="49"/>
      <c r="G376" s="1"/>
      <c r="H376" s="1"/>
      <c r="I376" s="203"/>
      <c r="J376" s="1"/>
      <c r="N376" s="1"/>
      <c r="Q376" s="1"/>
    </row>
    <row r="377">
      <c r="F377" s="49"/>
      <c r="G377" s="1"/>
      <c r="H377" s="1"/>
      <c r="I377" s="203"/>
      <c r="J377" s="1"/>
      <c r="N377" s="1"/>
      <c r="Q377" s="1"/>
    </row>
    <row r="378">
      <c r="F378" s="49"/>
      <c r="G378" s="1"/>
      <c r="H378" s="1"/>
      <c r="I378" s="203"/>
      <c r="J378" s="1"/>
      <c r="N378" s="1"/>
      <c r="Q378" s="1"/>
    </row>
    <row r="379">
      <c r="F379" s="49"/>
      <c r="G379" s="1"/>
      <c r="H379" s="1"/>
      <c r="I379" s="203"/>
      <c r="J379" s="1"/>
      <c r="N379" s="1"/>
      <c r="Q379" s="1"/>
    </row>
    <row r="380">
      <c r="F380" s="49"/>
      <c r="G380" s="1"/>
      <c r="H380" s="1"/>
      <c r="I380" s="203"/>
      <c r="J380" s="1"/>
      <c r="N380" s="1"/>
      <c r="Q380" s="1"/>
    </row>
    <row r="381">
      <c r="F381" s="49"/>
      <c r="G381" s="1"/>
      <c r="H381" s="1"/>
      <c r="I381" s="203"/>
      <c r="J381" s="1"/>
      <c r="N381" s="1"/>
      <c r="Q381" s="1"/>
    </row>
    <row r="382">
      <c r="F382" s="49"/>
      <c r="G382" s="1"/>
      <c r="H382" s="1"/>
      <c r="I382" s="203"/>
      <c r="J382" s="1"/>
      <c r="N382" s="1"/>
      <c r="Q382" s="1"/>
    </row>
    <row r="383">
      <c r="F383" s="49"/>
      <c r="G383" s="1"/>
      <c r="H383" s="1"/>
      <c r="I383" s="203"/>
      <c r="J383" s="1"/>
      <c r="N383" s="1"/>
      <c r="Q383" s="1"/>
    </row>
    <row r="384">
      <c r="F384" s="49"/>
      <c r="G384" s="1"/>
      <c r="H384" s="1"/>
      <c r="I384" s="203"/>
      <c r="J384" s="1"/>
      <c r="N384" s="1"/>
      <c r="Q384" s="1"/>
    </row>
    <row r="385">
      <c r="F385" s="49"/>
      <c r="G385" s="1"/>
      <c r="H385" s="1"/>
      <c r="I385" s="203"/>
      <c r="J385" s="1"/>
      <c r="N385" s="1"/>
      <c r="Q385" s="1"/>
    </row>
    <row r="386">
      <c r="F386" s="49"/>
      <c r="G386" s="1"/>
      <c r="H386" s="1"/>
      <c r="I386" s="203"/>
      <c r="J386" s="1"/>
      <c r="N386" s="1"/>
      <c r="Q386" s="1"/>
    </row>
    <row r="387">
      <c r="F387" s="49"/>
      <c r="G387" s="1"/>
      <c r="H387" s="1"/>
      <c r="I387" s="203"/>
      <c r="J387" s="1"/>
      <c r="N387" s="1"/>
      <c r="Q387" s="1"/>
    </row>
    <row r="388">
      <c r="F388" s="49"/>
      <c r="G388" s="1"/>
      <c r="H388" s="1"/>
      <c r="I388" s="203"/>
      <c r="J388" s="1"/>
      <c r="N388" s="1"/>
      <c r="Q388" s="1"/>
    </row>
    <row r="389">
      <c r="F389" s="49"/>
      <c r="G389" s="1"/>
      <c r="H389" s="1"/>
      <c r="I389" s="203"/>
      <c r="J389" s="1"/>
      <c r="N389" s="1"/>
      <c r="Q389" s="1"/>
    </row>
    <row r="390">
      <c r="F390" s="49"/>
      <c r="G390" s="1"/>
      <c r="H390" s="1"/>
      <c r="I390" s="203"/>
      <c r="J390" s="1"/>
      <c r="N390" s="1"/>
      <c r="Q390" s="1"/>
    </row>
    <row r="391">
      <c r="F391" s="49"/>
      <c r="G391" s="1"/>
      <c r="H391" s="1"/>
      <c r="I391" s="203"/>
      <c r="J391" s="1"/>
      <c r="N391" s="1"/>
      <c r="Q391" s="1"/>
    </row>
    <row r="392">
      <c r="F392" s="49"/>
      <c r="G392" s="1"/>
      <c r="H392" s="1"/>
      <c r="I392" s="203"/>
      <c r="J392" s="1"/>
      <c r="N392" s="1"/>
      <c r="Q392" s="1"/>
    </row>
    <row r="393">
      <c r="F393" s="49"/>
      <c r="G393" s="1"/>
      <c r="H393" s="1"/>
      <c r="I393" s="203"/>
      <c r="J393" s="1"/>
      <c r="N393" s="1"/>
      <c r="Q393" s="1"/>
    </row>
    <row r="394">
      <c r="F394" s="49"/>
      <c r="G394" s="1"/>
      <c r="H394" s="1"/>
      <c r="I394" s="203"/>
      <c r="J394" s="1"/>
      <c r="N394" s="1"/>
      <c r="Q394" s="1"/>
    </row>
    <row r="395">
      <c r="F395" s="49"/>
      <c r="G395" s="1"/>
      <c r="H395" s="1"/>
      <c r="I395" s="203"/>
      <c r="J395" s="1"/>
      <c r="N395" s="1"/>
      <c r="Q395" s="1"/>
    </row>
    <row r="396">
      <c r="F396" s="49"/>
      <c r="G396" s="1"/>
      <c r="H396" s="1"/>
      <c r="I396" s="203"/>
      <c r="J396" s="1"/>
      <c r="N396" s="1"/>
      <c r="Q396" s="1"/>
    </row>
    <row r="397">
      <c r="F397" s="49"/>
      <c r="G397" s="1"/>
      <c r="H397" s="1"/>
      <c r="I397" s="203"/>
      <c r="J397" s="1"/>
      <c r="N397" s="1"/>
      <c r="Q397" s="1"/>
    </row>
    <row r="398">
      <c r="F398" s="49"/>
      <c r="G398" s="1"/>
      <c r="H398" s="1"/>
      <c r="I398" s="203"/>
      <c r="J398" s="1"/>
      <c r="N398" s="1"/>
      <c r="Q398" s="1"/>
    </row>
    <row r="399">
      <c r="F399" s="49"/>
      <c r="G399" s="1"/>
      <c r="H399" s="1"/>
      <c r="I399" s="203"/>
      <c r="J399" s="1"/>
      <c r="N399" s="1"/>
      <c r="Q399" s="1"/>
    </row>
    <row r="400">
      <c r="F400" s="49"/>
      <c r="G400" s="1"/>
      <c r="H400" s="1"/>
      <c r="I400" s="203"/>
      <c r="J400" s="1"/>
      <c r="N400" s="1"/>
      <c r="Q400" s="1"/>
    </row>
    <row r="401">
      <c r="F401" s="49"/>
      <c r="G401" s="1"/>
      <c r="H401" s="1"/>
      <c r="I401" s="203"/>
      <c r="J401" s="1"/>
      <c r="N401" s="1"/>
      <c r="Q401" s="1"/>
    </row>
    <row r="402">
      <c r="F402" s="49"/>
      <c r="G402" s="1"/>
      <c r="H402" s="1"/>
      <c r="I402" s="203"/>
      <c r="J402" s="1"/>
      <c r="N402" s="1"/>
      <c r="Q402" s="1"/>
    </row>
    <row r="403">
      <c r="F403" s="49"/>
      <c r="G403" s="1"/>
      <c r="H403" s="1"/>
      <c r="I403" s="203"/>
      <c r="J403" s="1"/>
      <c r="N403" s="1"/>
      <c r="Q403" s="1"/>
    </row>
    <row r="404">
      <c r="F404" s="49"/>
      <c r="G404" s="1"/>
      <c r="H404" s="1"/>
      <c r="I404" s="203"/>
      <c r="J404" s="1"/>
      <c r="N404" s="1"/>
      <c r="Q404" s="1"/>
    </row>
    <row r="405">
      <c r="F405" s="49"/>
      <c r="G405" s="1"/>
      <c r="H405" s="1"/>
      <c r="I405" s="203"/>
      <c r="J405" s="1"/>
      <c r="N405" s="1"/>
      <c r="Q405" s="1"/>
    </row>
    <row r="406">
      <c r="F406" s="49"/>
      <c r="G406" s="1"/>
      <c r="H406" s="1"/>
      <c r="I406" s="203"/>
      <c r="J406" s="1"/>
      <c r="N406" s="1"/>
      <c r="Q406" s="1"/>
    </row>
    <row r="407">
      <c r="F407" s="49"/>
      <c r="G407" s="1"/>
      <c r="H407" s="1"/>
      <c r="I407" s="203"/>
      <c r="J407" s="1"/>
      <c r="N407" s="1"/>
      <c r="Q407" s="1"/>
    </row>
    <row r="408">
      <c r="F408" s="49"/>
      <c r="G408" s="1"/>
      <c r="H408" s="1"/>
      <c r="I408" s="203"/>
      <c r="J408" s="1"/>
      <c r="N408" s="1"/>
      <c r="Q408" s="1"/>
    </row>
    <row r="409">
      <c r="F409" s="49"/>
      <c r="G409" s="1"/>
      <c r="H409" s="1"/>
      <c r="I409" s="203"/>
      <c r="J409" s="1"/>
      <c r="N409" s="1"/>
      <c r="Q409" s="1"/>
    </row>
    <row r="410">
      <c r="F410" s="49"/>
      <c r="G410" s="1"/>
      <c r="H410" s="1"/>
      <c r="I410" s="203"/>
      <c r="J410" s="1"/>
      <c r="N410" s="1"/>
      <c r="Q410" s="1"/>
    </row>
    <row r="411">
      <c r="F411" s="49"/>
      <c r="G411" s="1"/>
      <c r="H411" s="1"/>
      <c r="I411" s="203"/>
      <c r="J411" s="1"/>
      <c r="N411" s="1"/>
      <c r="Q411" s="1"/>
    </row>
    <row r="412">
      <c r="F412" s="49"/>
      <c r="G412" s="1"/>
      <c r="H412" s="1"/>
      <c r="I412" s="203"/>
      <c r="J412" s="1"/>
      <c r="N412" s="1"/>
      <c r="Q412" s="1"/>
    </row>
    <row r="413">
      <c r="F413" s="49"/>
      <c r="G413" s="1"/>
      <c r="H413" s="1"/>
      <c r="I413" s="203"/>
      <c r="J413" s="1"/>
      <c r="N413" s="1"/>
      <c r="Q413" s="1"/>
    </row>
    <row r="414">
      <c r="F414" s="49"/>
      <c r="G414" s="1"/>
      <c r="H414" s="1"/>
      <c r="I414" s="203"/>
      <c r="J414" s="1"/>
      <c r="N414" s="1"/>
      <c r="Q414" s="1"/>
    </row>
    <row r="415">
      <c r="F415" s="49"/>
      <c r="G415" s="1"/>
      <c r="H415" s="1"/>
      <c r="I415" s="203"/>
      <c r="J415" s="1"/>
      <c r="N415" s="1"/>
      <c r="Q415" s="1"/>
    </row>
    <row r="416">
      <c r="F416" s="49"/>
      <c r="G416" s="1"/>
      <c r="H416" s="1"/>
      <c r="I416" s="203"/>
      <c r="J416" s="1"/>
      <c r="N416" s="1"/>
      <c r="Q416" s="1"/>
    </row>
    <row r="417">
      <c r="F417" s="49"/>
      <c r="G417" s="1"/>
      <c r="H417" s="1"/>
      <c r="I417" s="203"/>
      <c r="J417" s="1"/>
      <c r="N417" s="1"/>
      <c r="Q417" s="1"/>
    </row>
    <row r="418">
      <c r="F418" s="49"/>
      <c r="G418" s="1"/>
      <c r="H418" s="1"/>
      <c r="I418" s="203"/>
      <c r="J418" s="1"/>
      <c r="N418" s="1"/>
      <c r="Q418" s="1"/>
    </row>
    <row r="419">
      <c r="F419" s="49"/>
      <c r="G419" s="1"/>
      <c r="H419" s="1"/>
      <c r="I419" s="203"/>
      <c r="J419" s="1"/>
      <c r="N419" s="1"/>
      <c r="Q419" s="1"/>
    </row>
    <row r="420">
      <c r="F420" s="49"/>
      <c r="G420" s="1"/>
      <c r="H420" s="1"/>
      <c r="I420" s="203"/>
      <c r="J420" s="1"/>
      <c r="N420" s="1"/>
      <c r="Q420" s="1"/>
    </row>
    <row r="421">
      <c r="F421" s="49"/>
      <c r="G421" s="1"/>
      <c r="H421" s="1"/>
      <c r="I421" s="203"/>
      <c r="J421" s="1"/>
      <c r="N421" s="1"/>
      <c r="Q421" s="1"/>
    </row>
    <row r="422">
      <c r="F422" s="49"/>
      <c r="G422" s="1"/>
      <c r="H422" s="1"/>
      <c r="I422" s="203"/>
      <c r="J422" s="1"/>
      <c r="N422" s="1"/>
      <c r="Q422" s="1"/>
    </row>
    <row r="423">
      <c r="F423" s="49"/>
      <c r="G423" s="1"/>
      <c r="H423" s="1"/>
      <c r="I423" s="203"/>
      <c r="J423" s="1"/>
      <c r="N423" s="1"/>
      <c r="Q423" s="1"/>
    </row>
    <row r="424">
      <c r="F424" s="49"/>
      <c r="G424" s="1"/>
      <c r="H424" s="1"/>
      <c r="I424" s="203"/>
      <c r="J424" s="1"/>
      <c r="N424" s="1"/>
      <c r="Q424" s="1"/>
    </row>
    <row r="425">
      <c r="F425" s="49"/>
      <c r="G425" s="1"/>
      <c r="H425" s="1"/>
      <c r="I425" s="203"/>
      <c r="J425" s="1"/>
      <c r="N425" s="1"/>
      <c r="Q425" s="1"/>
    </row>
    <row r="426">
      <c r="F426" s="49"/>
      <c r="G426" s="1"/>
      <c r="H426" s="1"/>
      <c r="I426" s="203"/>
      <c r="J426" s="1"/>
      <c r="N426" s="1"/>
      <c r="Q426" s="1"/>
    </row>
    <row r="427">
      <c r="F427" s="49"/>
      <c r="G427" s="1"/>
      <c r="H427" s="1"/>
      <c r="I427" s="203"/>
      <c r="J427" s="1"/>
      <c r="N427" s="1"/>
      <c r="Q427" s="1"/>
    </row>
    <row r="428">
      <c r="F428" s="49"/>
      <c r="G428" s="1"/>
      <c r="H428" s="1"/>
      <c r="I428" s="203"/>
      <c r="J428" s="1"/>
      <c r="N428" s="1"/>
      <c r="Q428" s="1"/>
    </row>
    <row r="429">
      <c r="F429" s="49"/>
      <c r="G429" s="1"/>
      <c r="H429" s="1"/>
      <c r="I429" s="203"/>
      <c r="J429" s="1"/>
      <c r="N429" s="1"/>
      <c r="Q429" s="1"/>
    </row>
    <row r="430">
      <c r="F430" s="49"/>
      <c r="G430" s="1"/>
      <c r="H430" s="1"/>
      <c r="I430" s="203"/>
      <c r="J430" s="1"/>
      <c r="N430" s="1"/>
      <c r="Q430" s="1"/>
    </row>
    <row r="431">
      <c r="F431" s="49"/>
      <c r="G431" s="1"/>
      <c r="H431" s="1"/>
      <c r="I431" s="203"/>
      <c r="J431" s="1"/>
      <c r="N431" s="1"/>
      <c r="Q431" s="1"/>
    </row>
    <row r="432">
      <c r="F432" s="49"/>
      <c r="G432" s="1"/>
      <c r="H432" s="1"/>
      <c r="I432" s="203"/>
      <c r="J432" s="1"/>
      <c r="N432" s="1"/>
      <c r="Q432" s="1"/>
    </row>
    <row r="433">
      <c r="F433" s="49"/>
      <c r="G433" s="1"/>
      <c r="H433" s="1"/>
      <c r="I433" s="203"/>
      <c r="J433" s="1"/>
      <c r="N433" s="1"/>
      <c r="Q433" s="1"/>
    </row>
    <row r="434">
      <c r="F434" s="49"/>
      <c r="G434" s="1"/>
      <c r="H434" s="1"/>
      <c r="I434" s="203"/>
      <c r="J434" s="1"/>
      <c r="N434" s="1"/>
      <c r="Q434" s="1"/>
    </row>
    <row r="435">
      <c r="F435" s="49"/>
      <c r="G435" s="1"/>
      <c r="H435" s="1"/>
      <c r="I435" s="203"/>
      <c r="J435" s="1"/>
      <c r="N435" s="1"/>
      <c r="Q435" s="1"/>
    </row>
    <row r="436">
      <c r="F436" s="49"/>
      <c r="G436" s="1"/>
      <c r="H436" s="1"/>
      <c r="I436" s="203"/>
      <c r="J436" s="1"/>
      <c r="N436" s="1"/>
      <c r="Q436" s="1"/>
    </row>
    <row r="437">
      <c r="F437" s="49"/>
      <c r="G437" s="1"/>
      <c r="H437" s="1"/>
      <c r="I437" s="203"/>
      <c r="J437" s="1"/>
      <c r="N437" s="1"/>
      <c r="Q437" s="1"/>
    </row>
    <row r="438">
      <c r="F438" s="49"/>
      <c r="G438" s="1"/>
      <c r="H438" s="1"/>
      <c r="I438" s="203"/>
      <c r="J438" s="1"/>
      <c r="N438" s="1"/>
      <c r="Q438" s="1"/>
    </row>
    <row r="439">
      <c r="F439" s="49"/>
      <c r="G439" s="1"/>
      <c r="H439" s="1"/>
      <c r="I439" s="203"/>
      <c r="J439" s="1"/>
      <c r="N439" s="1"/>
      <c r="Q439" s="1"/>
    </row>
    <row r="440">
      <c r="F440" s="49"/>
      <c r="G440" s="1"/>
      <c r="H440" s="1"/>
      <c r="I440" s="203"/>
      <c r="J440" s="1"/>
      <c r="N440" s="1"/>
      <c r="Q440" s="1"/>
    </row>
    <row r="441">
      <c r="F441" s="49"/>
      <c r="G441" s="1"/>
      <c r="H441" s="1"/>
      <c r="I441" s="203"/>
      <c r="J441" s="1"/>
      <c r="N441" s="1"/>
      <c r="Q441" s="1"/>
    </row>
    <row r="442">
      <c r="F442" s="49"/>
      <c r="G442" s="1"/>
      <c r="H442" s="1"/>
      <c r="I442" s="203"/>
      <c r="J442" s="1"/>
      <c r="N442" s="1"/>
      <c r="Q442" s="1"/>
    </row>
    <row r="443">
      <c r="F443" s="49"/>
      <c r="G443" s="1"/>
      <c r="H443" s="1"/>
      <c r="I443" s="203"/>
      <c r="J443" s="1"/>
      <c r="N443" s="1"/>
      <c r="Q443" s="1"/>
    </row>
    <row r="444">
      <c r="F444" s="49"/>
      <c r="G444" s="1"/>
      <c r="H444" s="1"/>
      <c r="I444" s="203"/>
      <c r="J444" s="1"/>
      <c r="N444" s="1"/>
      <c r="Q444" s="1"/>
    </row>
    <row r="445">
      <c r="F445" s="49"/>
      <c r="G445" s="1"/>
      <c r="H445" s="1"/>
      <c r="I445" s="203"/>
      <c r="J445" s="1"/>
      <c r="N445" s="1"/>
      <c r="Q445" s="1"/>
    </row>
    <row r="446">
      <c r="F446" s="49"/>
      <c r="G446" s="1"/>
      <c r="H446" s="1"/>
      <c r="I446" s="203"/>
      <c r="J446" s="1"/>
      <c r="N446" s="1"/>
      <c r="Q446" s="1"/>
    </row>
    <row r="447">
      <c r="F447" s="49"/>
      <c r="G447" s="1"/>
      <c r="H447" s="1"/>
      <c r="I447" s="203"/>
      <c r="J447" s="1"/>
      <c r="N447" s="1"/>
      <c r="Q447" s="1"/>
    </row>
    <row r="448">
      <c r="F448" s="49"/>
      <c r="G448" s="1"/>
      <c r="H448" s="1"/>
      <c r="I448" s="203"/>
      <c r="J448" s="1"/>
      <c r="N448" s="1"/>
      <c r="Q448" s="1"/>
    </row>
    <row r="449">
      <c r="F449" s="49"/>
      <c r="G449" s="1"/>
      <c r="H449" s="1"/>
      <c r="I449" s="203"/>
      <c r="J449" s="1"/>
      <c r="N449" s="1"/>
      <c r="Q449" s="1"/>
    </row>
    <row r="450">
      <c r="F450" s="49"/>
      <c r="G450" s="1"/>
      <c r="H450" s="1"/>
      <c r="I450" s="203"/>
      <c r="J450" s="1"/>
      <c r="N450" s="1"/>
      <c r="Q450" s="1"/>
    </row>
    <row r="451">
      <c r="F451" s="49"/>
      <c r="G451" s="1"/>
      <c r="H451" s="1"/>
      <c r="I451" s="203"/>
      <c r="J451" s="1"/>
      <c r="N451" s="1"/>
      <c r="Q451" s="1"/>
    </row>
    <row r="452">
      <c r="F452" s="49"/>
      <c r="G452" s="1"/>
      <c r="H452" s="1"/>
      <c r="I452" s="203"/>
      <c r="J452" s="1"/>
      <c r="N452" s="1"/>
      <c r="Q452" s="1"/>
    </row>
    <row r="453">
      <c r="F453" s="49"/>
      <c r="G453" s="1"/>
      <c r="H453" s="1"/>
      <c r="I453" s="203"/>
      <c r="J453" s="1"/>
      <c r="N453" s="1"/>
      <c r="Q453" s="1"/>
    </row>
    <row r="454">
      <c r="F454" s="49"/>
      <c r="G454" s="1"/>
      <c r="H454" s="1"/>
      <c r="I454" s="203"/>
      <c r="J454" s="1"/>
      <c r="N454" s="1"/>
      <c r="Q454" s="1"/>
    </row>
    <row r="455">
      <c r="F455" s="49"/>
      <c r="G455" s="1"/>
      <c r="H455" s="1"/>
      <c r="I455" s="203"/>
      <c r="J455" s="1"/>
      <c r="N455" s="1"/>
      <c r="Q455" s="1"/>
    </row>
    <row r="456">
      <c r="F456" s="49"/>
      <c r="G456" s="1"/>
      <c r="H456" s="1"/>
      <c r="I456" s="203"/>
      <c r="J456" s="1"/>
      <c r="N456" s="1"/>
      <c r="Q456" s="1"/>
    </row>
    <row r="457">
      <c r="F457" s="49"/>
      <c r="G457" s="1"/>
      <c r="H457" s="1"/>
      <c r="I457" s="203"/>
      <c r="J457" s="1"/>
      <c r="N457" s="1"/>
      <c r="Q457" s="1"/>
    </row>
    <row r="458">
      <c r="F458" s="49"/>
      <c r="G458" s="1"/>
      <c r="H458" s="1"/>
      <c r="I458" s="203"/>
      <c r="J458" s="1"/>
      <c r="N458" s="1"/>
      <c r="Q458" s="1"/>
    </row>
    <row r="459">
      <c r="F459" s="49"/>
      <c r="G459" s="1"/>
      <c r="H459" s="1"/>
      <c r="I459" s="203"/>
      <c r="J459" s="1"/>
      <c r="N459" s="1"/>
      <c r="Q459" s="1"/>
    </row>
    <row r="460">
      <c r="F460" s="49"/>
      <c r="G460" s="1"/>
      <c r="H460" s="1"/>
      <c r="I460" s="203"/>
      <c r="J460" s="1"/>
      <c r="N460" s="1"/>
      <c r="Q460" s="1"/>
    </row>
    <row r="461">
      <c r="F461" s="49"/>
      <c r="G461" s="1"/>
      <c r="H461" s="1"/>
      <c r="I461" s="203"/>
      <c r="J461" s="1"/>
      <c r="N461" s="1"/>
      <c r="Q461" s="1"/>
    </row>
    <row r="462">
      <c r="F462" s="49"/>
      <c r="G462" s="1"/>
      <c r="H462" s="1"/>
      <c r="I462" s="203"/>
      <c r="J462" s="1"/>
      <c r="N462" s="1"/>
      <c r="Q462" s="1"/>
    </row>
    <row r="463">
      <c r="F463" s="49"/>
      <c r="G463" s="1"/>
      <c r="H463" s="1"/>
      <c r="I463" s="203"/>
      <c r="J463" s="1"/>
      <c r="N463" s="1"/>
      <c r="Q463" s="1"/>
    </row>
    <row r="464">
      <c r="F464" s="49"/>
      <c r="G464" s="1"/>
      <c r="H464" s="1"/>
      <c r="I464" s="203"/>
      <c r="J464" s="1"/>
      <c r="N464" s="1"/>
      <c r="Q464" s="1"/>
    </row>
    <row r="465">
      <c r="F465" s="49"/>
      <c r="G465" s="1"/>
      <c r="H465" s="1"/>
      <c r="I465" s="203"/>
      <c r="J465" s="1"/>
      <c r="N465" s="1"/>
      <c r="Q465" s="1"/>
    </row>
    <row r="466">
      <c r="F466" s="49"/>
      <c r="G466" s="1"/>
      <c r="H466" s="1"/>
      <c r="I466" s="203"/>
      <c r="J466" s="1"/>
      <c r="N466" s="1"/>
      <c r="Q466" s="1"/>
    </row>
    <row r="467">
      <c r="F467" s="49"/>
      <c r="G467" s="1"/>
      <c r="H467" s="1"/>
      <c r="I467" s="203"/>
      <c r="J467" s="1"/>
      <c r="N467" s="1"/>
      <c r="Q467" s="1"/>
    </row>
    <row r="468">
      <c r="F468" s="49"/>
      <c r="G468" s="1"/>
      <c r="H468" s="1"/>
      <c r="I468" s="203"/>
      <c r="J468" s="1"/>
      <c r="N468" s="1"/>
      <c r="Q468" s="1"/>
    </row>
    <row r="469">
      <c r="F469" s="49"/>
      <c r="G469" s="1"/>
      <c r="H469" s="1"/>
      <c r="I469" s="203"/>
      <c r="J469" s="1"/>
      <c r="N469" s="1"/>
      <c r="Q469" s="1"/>
    </row>
    <row r="470">
      <c r="F470" s="49"/>
      <c r="G470" s="1"/>
      <c r="H470" s="1"/>
      <c r="I470" s="203"/>
      <c r="J470" s="1"/>
      <c r="N470" s="1"/>
      <c r="Q470" s="1"/>
    </row>
    <row r="471">
      <c r="F471" s="49"/>
      <c r="G471" s="1"/>
      <c r="H471" s="1"/>
      <c r="I471" s="203"/>
      <c r="J471" s="1"/>
      <c r="N471" s="1"/>
      <c r="Q471" s="1"/>
    </row>
    <row r="472">
      <c r="F472" s="49"/>
      <c r="G472" s="1"/>
      <c r="H472" s="1"/>
      <c r="I472" s="203"/>
      <c r="J472" s="1"/>
      <c r="N472" s="1"/>
      <c r="Q472" s="1"/>
    </row>
    <row r="473">
      <c r="F473" s="49"/>
      <c r="G473" s="1"/>
      <c r="H473" s="1"/>
      <c r="I473" s="203"/>
      <c r="J473" s="1"/>
      <c r="N473" s="1"/>
      <c r="Q473" s="1"/>
    </row>
    <row r="474">
      <c r="F474" s="49"/>
      <c r="G474" s="1"/>
      <c r="H474" s="1"/>
      <c r="I474" s="203"/>
      <c r="J474" s="1"/>
      <c r="N474" s="1"/>
      <c r="Q474" s="1"/>
    </row>
    <row r="475">
      <c r="F475" s="49"/>
      <c r="G475" s="1"/>
      <c r="H475" s="1"/>
      <c r="I475" s="203"/>
      <c r="J475" s="1"/>
      <c r="N475" s="1"/>
      <c r="Q475" s="1"/>
    </row>
    <row r="476">
      <c r="F476" s="49"/>
      <c r="G476" s="1"/>
      <c r="H476" s="1"/>
      <c r="I476" s="203"/>
      <c r="J476" s="1"/>
      <c r="N476" s="1"/>
      <c r="Q476" s="1"/>
    </row>
    <row r="477">
      <c r="F477" s="49"/>
      <c r="G477" s="1"/>
      <c r="H477" s="1"/>
      <c r="I477" s="203"/>
      <c r="J477" s="1"/>
      <c r="N477" s="1"/>
      <c r="Q477" s="1"/>
    </row>
    <row r="478">
      <c r="F478" s="49"/>
      <c r="G478" s="1"/>
      <c r="H478" s="1"/>
      <c r="I478" s="203"/>
      <c r="J478" s="1"/>
      <c r="N478" s="1"/>
      <c r="Q478" s="1"/>
    </row>
    <row r="479">
      <c r="F479" s="49"/>
      <c r="G479" s="1"/>
      <c r="H479" s="1"/>
      <c r="I479" s="203"/>
      <c r="J479" s="1"/>
      <c r="N479" s="1"/>
      <c r="Q479" s="1"/>
    </row>
    <row r="480">
      <c r="F480" s="49"/>
      <c r="G480" s="1"/>
      <c r="H480" s="1"/>
      <c r="I480" s="203"/>
      <c r="J480" s="1"/>
      <c r="N480" s="1"/>
      <c r="Q480" s="1"/>
    </row>
    <row r="481">
      <c r="F481" s="49"/>
      <c r="G481" s="1"/>
      <c r="H481" s="1"/>
      <c r="I481" s="203"/>
      <c r="J481" s="1"/>
      <c r="N481" s="1"/>
      <c r="Q481" s="1"/>
    </row>
    <row r="482">
      <c r="F482" s="49"/>
      <c r="G482" s="1"/>
      <c r="H482" s="1"/>
      <c r="I482" s="203"/>
      <c r="J482" s="1"/>
      <c r="N482" s="1"/>
      <c r="Q482" s="1"/>
    </row>
    <row r="483">
      <c r="F483" s="49"/>
      <c r="G483" s="1"/>
      <c r="H483" s="1"/>
      <c r="I483" s="203"/>
      <c r="J483" s="1"/>
      <c r="N483" s="1"/>
      <c r="Q483" s="1"/>
    </row>
    <row r="484">
      <c r="F484" s="49"/>
      <c r="G484" s="1"/>
      <c r="H484" s="1"/>
      <c r="I484" s="203"/>
      <c r="J484" s="1"/>
      <c r="N484" s="1"/>
      <c r="Q484" s="1"/>
    </row>
    <row r="485">
      <c r="F485" s="49"/>
      <c r="G485" s="1"/>
      <c r="H485" s="1"/>
      <c r="I485" s="203"/>
      <c r="J485" s="1"/>
      <c r="N485" s="1"/>
      <c r="Q485" s="1"/>
    </row>
    <row r="486">
      <c r="F486" s="49"/>
      <c r="G486" s="1"/>
      <c r="H486" s="1"/>
      <c r="I486" s="203"/>
      <c r="J486" s="1"/>
      <c r="N486" s="1"/>
      <c r="Q486" s="1"/>
    </row>
    <row r="487">
      <c r="F487" s="49"/>
      <c r="G487" s="1"/>
      <c r="H487" s="1"/>
      <c r="I487" s="203"/>
      <c r="J487" s="1"/>
      <c r="N487" s="1"/>
      <c r="Q487" s="1"/>
    </row>
    <row r="488">
      <c r="F488" s="49"/>
      <c r="G488" s="1"/>
      <c r="H488" s="1"/>
      <c r="I488" s="203"/>
      <c r="J488" s="1"/>
      <c r="N488" s="1"/>
      <c r="Q488" s="1"/>
    </row>
    <row r="489">
      <c r="F489" s="49"/>
      <c r="G489" s="1"/>
      <c r="H489" s="1"/>
      <c r="I489" s="203"/>
      <c r="J489" s="1"/>
      <c r="N489" s="1"/>
      <c r="Q489" s="1"/>
    </row>
    <row r="490">
      <c r="F490" s="49"/>
      <c r="G490" s="1"/>
      <c r="H490" s="1"/>
      <c r="I490" s="203"/>
      <c r="J490" s="1"/>
      <c r="N490" s="1"/>
      <c r="Q490" s="1"/>
    </row>
    <row r="491">
      <c r="F491" s="49"/>
      <c r="G491" s="1"/>
      <c r="H491" s="1"/>
      <c r="I491" s="203"/>
      <c r="J491" s="1"/>
      <c r="N491" s="1"/>
      <c r="Q491" s="1"/>
    </row>
    <row r="492">
      <c r="F492" s="49"/>
      <c r="G492" s="1"/>
      <c r="H492" s="1"/>
      <c r="I492" s="203"/>
      <c r="J492" s="1"/>
      <c r="N492" s="1"/>
      <c r="Q492" s="1"/>
    </row>
    <row r="493">
      <c r="F493" s="49"/>
      <c r="G493" s="1"/>
      <c r="H493" s="1"/>
      <c r="I493" s="203"/>
      <c r="J493" s="1"/>
      <c r="N493" s="1"/>
      <c r="Q493" s="1"/>
    </row>
    <row r="494">
      <c r="F494" s="49"/>
      <c r="G494" s="1"/>
      <c r="H494" s="1"/>
      <c r="I494" s="203"/>
      <c r="J494" s="1"/>
      <c r="N494" s="1"/>
      <c r="Q494" s="1"/>
    </row>
    <row r="495">
      <c r="F495" s="49"/>
      <c r="G495" s="1"/>
      <c r="H495" s="1"/>
      <c r="I495" s="203"/>
      <c r="J495" s="1"/>
      <c r="N495" s="1"/>
      <c r="Q495" s="1"/>
    </row>
    <row r="496">
      <c r="F496" s="49"/>
      <c r="G496" s="1"/>
      <c r="H496" s="1"/>
      <c r="I496" s="203"/>
      <c r="J496" s="1"/>
      <c r="N496" s="1"/>
      <c r="Q496" s="1"/>
    </row>
    <row r="497">
      <c r="F497" s="49"/>
      <c r="G497" s="1"/>
      <c r="H497" s="1"/>
      <c r="I497" s="203"/>
      <c r="J497" s="1"/>
      <c r="N497" s="1"/>
      <c r="Q497" s="1"/>
    </row>
    <row r="498">
      <c r="F498" s="49"/>
      <c r="G498" s="1"/>
      <c r="H498" s="1"/>
      <c r="I498" s="203"/>
      <c r="J498" s="1"/>
      <c r="N498" s="1"/>
      <c r="Q498" s="1"/>
    </row>
    <row r="499">
      <c r="F499" s="49"/>
      <c r="G499" s="1"/>
      <c r="H499" s="1"/>
      <c r="I499" s="203"/>
      <c r="J499" s="1"/>
      <c r="N499" s="1"/>
      <c r="Q499" s="1"/>
    </row>
    <row r="500">
      <c r="F500" s="49"/>
      <c r="G500" s="1"/>
      <c r="H500" s="1"/>
      <c r="I500" s="203"/>
      <c r="J500" s="1"/>
      <c r="N500" s="1"/>
      <c r="Q500" s="1"/>
    </row>
    <row r="501">
      <c r="F501" s="49"/>
      <c r="G501" s="1"/>
      <c r="H501" s="1"/>
      <c r="I501" s="203"/>
      <c r="J501" s="1"/>
      <c r="N501" s="1"/>
      <c r="Q501" s="1"/>
    </row>
    <row r="502">
      <c r="F502" s="49"/>
      <c r="G502" s="1"/>
      <c r="H502" s="1"/>
      <c r="I502" s="203"/>
      <c r="J502" s="1"/>
      <c r="N502" s="1"/>
      <c r="Q502" s="1"/>
    </row>
    <row r="503">
      <c r="F503" s="49"/>
      <c r="G503" s="1"/>
      <c r="H503" s="1"/>
      <c r="I503" s="203"/>
      <c r="J503" s="1"/>
      <c r="N503" s="1"/>
      <c r="Q503" s="1"/>
    </row>
    <row r="504">
      <c r="F504" s="49"/>
      <c r="G504" s="1"/>
      <c r="H504" s="1"/>
      <c r="I504" s="203"/>
      <c r="J504" s="1"/>
      <c r="N504" s="1"/>
      <c r="Q504" s="1"/>
    </row>
    <row r="505">
      <c r="F505" s="49"/>
      <c r="G505" s="1"/>
      <c r="H505" s="1"/>
      <c r="I505" s="203"/>
      <c r="J505" s="1"/>
      <c r="N505" s="1"/>
      <c r="Q505" s="1"/>
    </row>
    <row r="506">
      <c r="F506" s="49"/>
      <c r="G506" s="1"/>
      <c r="H506" s="1"/>
      <c r="I506" s="203"/>
      <c r="J506" s="1"/>
      <c r="N506" s="1"/>
      <c r="Q506" s="1"/>
    </row>
    <row r="507">
      <c r="F507" s="49"/>
      <c r="G507" s="1"/>
      <c r="H507" s="1"/>
      <c r="I507" s="203"/>
      <c r="J507" s="1"/>
      <c r="N507" s="1"/>
      <c r="Q507" s="1"/>
    </row>
    <row r="508">
      <c r="F508" s="49"/>
      <c r="G508" s="1"/>
      <c r="H508" s="1"/>
      <c r="I508" s="203"/>
      <c r="J508" s="1"/>
      <c r="N508" s="1"/>
      <c r="Q508" s="1"/>
    </row>
    <row r="509">
      <c r="F509" s="49"/>
      <c r="G509" s="1"/>
      <c r="H509" s="1"/>
      <c r="I509" s="203"/>
      <c r="J509" s="1"/>
      <c r="N509" s="1"/>
      <c r="Q509" s="1"/>
    </row>
    <row r="510">
      <c r="F510" s="49"/>
      <c r="G510" s="1"/>
      <c r="H510" s="1"/>
      <c r="I510" s="203"/>
      <c r="J510" s="1"/>
      <c r="N510" s="1"/>
      <c r="Q510" s="1"/>
    </row>
    <row r="511">
      <c r="F511" s="49"/>
      <c r="G511" s="1"/>
      <c r="H511" s="1"/>
      <c r="I511" s="203"/>
      <c r="J511" s="1"/>
      <c r="N511" s="1"/>
      <c r="Q511" s="1"/>
    </row>
    <row r="512">
      <c r="F512" s="49"/>
      <c r="G512" s="1"/>
      <c r="H512" s="1"/>
      <c r="I512" s="203"/>
      <c r="J512" s="1"/>
      <c r="N512" s="1"/>
      <c r="Q512" s="1"/>
    </row>
    <row r="513">
      <c r="F513" s="49"/>
      <c r="G513" s="1"/>
      <c r="H513" s="1"/>
      <c r="I513" s="203"/>
      <c r="J513" s="1"/>
      <c r="N513" s="1"/>
      <c r="Q513" s="1"/>
    </row>
    <row r="514">
      <c r="F514" s="49"/>
      <c r="G514" s="1"/>
      <c r="H514" s="1"/>
      <c r="I514" s="203"/>
      <c r="J514" s="1"/>
      <c r="N514" s="1"/>
      <c r="Q514" s="1"/>
    </row>
    <row r="515">
      <c r="F515" s="49"/>
      <c r="G515" s="1"/>
      <c r="H515" s="1"/>
      <c r="I515" s="203"/>
      <c r="J515" s="1"/>
      <c r="N515" s="1"/>
      <c r="Q515" s="1"/>
    </row>
    <row r="516">
      <c r="F516" s="49"/>
      <c r="G516" s="1"/>
      <c r="H516" s="1"/>
      <c r="I516" s="203"/>
      <c r="J516" s="1"/>
      <c r="N516" s="1"/>
      <c r="Q516" s="1"/>
    </row>
    <row r="517">
      <c r="F517" s="49"/>
      <c r="G517" s="1"/>
      <c r="H517" s="1"/>
      <c r="I517" s="203"/>
      <c r="J517" s="1"/>
      <c r="N517" s="1"/>
      <c r="Q517" s="1"/>
    </row>
    <row r="518">
      <c r="F518" s="49"/>
      <c r="G518" s="1"/>
      <c r="H518" s="1"/>
      <c r="I518" s="203"/>
      <c r="J518" s="1"/>
      <c r="N518" s="1"/>
      <c r="Q518" s="1"/>
    </row>
    <row r="519">
      <c r="F519" s="49"/>
      <c r="G519" s="1"/>
      <c r="H519" s="1"/>
      <c r="I519" s="203"/>
      <c r="J519" s="1"/>
      <c r="N519" s="1"/>
      <c r="Q519" s="1"/>
    </row>
    <row r="520">
      <c r="F520" s="49"/>
      <c r="G520" s="1"/>
      <c r="H520" s="1"/>
      <c r="I520" s="203"/>
      <c r="J520" s="1"/>
      <c r="N520" s="1"/>
      <c r="Q520" s="1"/>
    </row>
    <row r="521">
      <c r="F521" s="49"/>
      <c r="G521" s="1"/>
      <c r="H521" s="1"/>
      <c r="I521" s="203"/>
      <c r="J521" s="1"/>
      <c r="N521" s="1"/>
      <c r="Q521" s="1"/>
    </row>
    <row r="522">
      <c r="F522" s="49"/>
      <c r="G522" s="1"/>
      <c r="H522" s="1"/>
      <c r="I522" s="203"/>
      <c r="J522" s="1"/>
      <c r="N522" s="1"/>
      <c r="Q522" s="1"/>
    </row>
    <row r="523">
      <c r="F523" s="49"/>
      <c r="G523" s="1"/>
      <c r="H523" s="1"/>
      <c r="I523" s="203"/>
      <c r="J523" s="1"/>
      <c r="N523" s="1"/>
      <c r="Q523" s="1"/>
    </row>
    <row r="524">
      <c r="F524" s="49"/>
      <c r="G524" s="1"/>
      <c r="H524" s="1"/>
      <c r="I524" s="203"/>
      <c r="J524" s="1"/>
      <c r="N524" s="1"/>
      <c r="Q524" s="1"/>
    </row>
    <row r="525">
      <c r="F525" s="49"/>
      <c r="G525" s="1"/>
      <c r="H525" s="1"/>
      <c r="I525" s="203"/>
      <c r="J525" s="1"/>
      <c r="N525" s="1"/>
      <c r="Q525" s="1"/>
    </row>
    <row r="526">
      <c r="F526" s="49"/>
      <c r="G526" s="1"/>
      <c r="H526" s="1"/>
      <c r="I526" s="203"/>
      <c r="J526" s="1"/>
      <c r="N526" s="1"/>
      <c r="Q526" s="1"/>
    </row>
    <row r="527">
      <c r="F527" s="49"/>
      <c r="G527" s="1"/>
      <c r="H527" s="1"/>
      <c r="I527" s="203"/>
      <c r="J527" s="1"/>
      <c r="N527" s="1"/>
      <c r="Q527" s="1"/>
    </row>
    <row r="528">
      <c r="F528" s="49"/>
      <c r="G528" s="1"/>
      <c r="H528" s="1"/>
      <c r="I528" s="203"/>
      <c r="J528" s="1"/>
      <c r="N528" s="1"/>
      <c r="Q528" s="1"/>
    </row>
    <row r="529">
      <c r="F529" s="49"/>
      <c r="G529" s="1"/>
      <c r="H529" s="1"/>
      <c r="I529" s="203"/>
      <c r="J529" s="1"/>
      <c r="N529" s="1"/>
      <c r="Q529" s="1"/>
    </row>
    <row r="530">
      <c r="F530" s="49"/>
      <c r="G530" s="1"/>
      <c r="H530" s="1"/>
      <c r="I530" s="203"/>
      <c r="J530" s="1"/>
      <c r="N530" s="1"/>
      <c r="Q530" s="1"/>
    </row>
    <row r="531">
      <c r="F531" s="49"/>
      <c r="G531" s="1"/>
      <c r="H531" s="1"/>
      <c r="I531" s="203"/>
      <c r="J531" s="1"/>
      <c r="N531" s="1"/>
      <c r="Q531" s="1"/>
    </row>
    <row r="532">
      <c r="F532" s="49"/>
      <c r="G532" s="1"/>
      <c r="H532" s="1"/>
      <c r="I532" s="203"/>
      <c r="J532" s="1"/>
      <c r="N532" s="1"/>
      <c r="Q532" s="1"/>
    </row>
    <row r="533">
      <c r="F533" s="49"/>
      <c r="G533" s="1"/>
      <c r="H533" s="1"/>
      <c r="I533" s="203"/>
      <c r="J533" s="1"/>
      <c r="N533" s="1"/>
      <c r="Q533" s="1"/>
    </row>
    <row r="534">
      <c r="F534" s="49"/>
      <c r="G534" s="1"/>
      <c r="H534" s="1"/>
      <c r="I534" s="203"/>
      <c r="J534" s="1"/>
      <c r="N534" s="1"/>
      <c r="Q534" s="1"/>
    </row>
    <row r="535">
      <c r="F535" s="49"/>
      <c r="G535" s="1"/>
      <c r="H535" s="1"/>
      <c r="I535" s="203"/>
      <c r="J535" s="1"/>
      <c r="N535" s="1"/>
      <c r="Q535" s="1"/>
    </row>
    <row r="536">
      <c r="F536" s="49"/>
      <c r="G536" s="1"/>
      <c r="H536" s="1"/>
      <c r="I536" s="203"/>
      <c r="J536" s="1"/>
      <c r="N536" s="1"/>
      <c r="Q536" s="1"/>
    </row>
    <row r="537">
      <c r="F537" s="49"/>
      <c r="G537" s="1"/>
      <c r="H537" s="1"/>
      <c r="I537" s="203"/>
      <c r="J537" s="1"/>
      <c r="N537" s="1"/>
      <c r="Q537" s="1"/>
    </row>
    <row r="538">
      <c r="F538" s="49"/>
      <c r="G538" s="1"/>
      <c r="H538" s="1"/>
      <c r="I538" s="203"/>
      <c r="J538" s="1"/>
      <c r="N538" s="1"/>
      <c r="Q538" s="1"/>
    </row>
    <row r="539">
      <c r="F539" s="49"/>
      <c r="G539" s="1"/>
      <c r="H539" s="1"/>
      <c r="I539" s="203"/>
      <c r="J539" s="1"/>
      <c r="N539" s="1"/>
      <c r="Q539" s="1"/>
    </row>
    <row r="540">
      <c r="F540" s="49"/>
      <c r="G540" s="1"/>
      <c r="H540" s="1"/>
      <c r="I540" s="203"/>
      <c r="J540" s="1"/>
      <c r="N540" s="1"/>
      <c r="Q540" s="1"/>
    </row>
    <row r="541">
      <c r="F541" s="49"/>
      <c r="G541" s="1"/>
      <c r="H541" s="1"/>
      <c r="I541" s="203"/>
      <c r="J541" s="1"/>
      <c r="N541" s="1"/>
      <c r="Q541" s="1"/>
    </row>
    <row r="542">
      <c r="F542" s="49"/>
      <c r="G542" s="1"/>
      <c r="H542" s="1"/>
      <c r="I542" s="203"/>
      <c r="J542" s="1"/>
      <c r="N542" s="1"/>
      <c r="Q542" s="1"/>
    </row>
    <row r="543">
      <c r="F543" s="49"/>
      <c r="G543" s="1"/>
      <c r="H543" s="1"/>
      <c r="I543" s="203"/>
      <c r="J543" s="1"/>
      <c r="N543" s="1"/>
      <c r="Q543" s="1"/>
    </row>
    <row r="544">
      <c r="F544" s="49"/>
      <c r="G544" s="1"/>
      <c r="H544" s="1"/>
      <c r="I544" s="203"/>
      <c r="J544" s="1"/>
      <c r="N544" s="1"/>
      <c r="Q544" s="1"/>
    </row>
    <row r="545">
      <c r="F545" s="49"/>
      <c r="G545" s="1"/>
      <c r="H545" s="1"/>
      <c r="I545" s="203"/>
      <c r="J545" s="1"/>
      <c r="N545" s="1"/>
      <c r="Q545" s="1"/>
    </row>
    <row r="546">
      <c r="F546" s="49"/>
      <c r="G546" s="1"/>
      <c r="H546" s="1"/>
      <c r="I546" s="203"/>
      <c r="J546" s="1"/>
      <c r="N546" s="1"/>
      <c r="Q546" s="1"/>
    </row>
    <row r="547">
      <c r="F547" s="49"/>
      <c r="G547" s="1"/>
      <c r="H547" s="1"/>
      <c r="I547" s="203"/>
      <c r="J547" s="1"/>
      <c r="N547" s="1"/>
      <c r="Q547" s="1"/>
    </row>
    <row r="548">
      <c r="F548" s="49"/>
      <c r="G548" s="1"/>
      <c r="H548" s="1"/>
      <c r="I548" s="203"/>
      <c r="J548" s="1"/>
      <c r="N548" s="1"/>
      <c r="Q548" s="1"/>
    </row>
    <row r="549">
      <c r="F549" s="49"/>
      <c r="G549" s="1"/>
      <c r="H549" s="1"/>
      <c r="I549" s="203"/>
      <c r="J549" s="1"/>
      <c r="N549" s="1"/>
      <c r="Q549" s="1"/>
    </row>
    <row r="550">
      <c r="F550" s="49"/>
      <c r="G550" s="1"/>
      <c r="H550" s="1"/>
      <c r="I550" s="203"/>
      <c r="J550" s="1"/>
      <c r="N550" s="1"/>
      <c r="Q550" s="1"/>
    </row>
    <row r="551">
      <c r="F551" s="49"/>
      <c r="G551" s="1"/>
      <c r="H551" s="1"/>
      <c r="I551" s="203"/>
      <c r="J551" s="1"/>
      <c r="N551" s="1"/>
      <c r="Q551" s="1"/>
    </row>
    <row r="552">
      <c r="F552" s="49"/>
      <c r="G552" s="1"/>
      <c r="H552" s="1"/>
      <c r="I552" s="203"/>
      <c r="J552" s="1"/>
      <c r="N552" s="1"/>
      <c r="Q552" s="1"/>
    </row>
    <row r="553">
      <c r="F553" s="49"/>
      <c r="G553" s="1"/>
      <c r="H553" s="1"/>
      <c r="I553" s="203"/>
      <c r="J553" s="1"/>
      <c r="N553" s="1"/>
      <c r="Q553" s="1"/>
    </row>
    <row r="554">
      <c r="F554" s="49"/>
      <c r="G554" s="1"/>
      <c r="H554" s="1"/>
      <c r="I554" s="203"/>
      <c r="J554" s="1"/>
      <c r="N554" s="1"/>
      <c r="Q554" s="1"/>
    </row>
    <row r="555">
      <c r="F555" s="49"/>
      <c r="G555" s="1"/>
      <c r="H555" s="1"/>
      <c r="I555" s="203"/>
      <c r="J555" s="1"/>
      <c r="N555" s="1"/>
      <c r="Q555" s="1"/>
    </row>
    <row r="556">
      <c r="F556" s="49"/>
      <c r="G556" s="1"/>
      <c r="H556" s="1"/>
      <c r="I556" s="203"/>
      <c r="J556" s="1"/>
      <c r="N556" s="1"/>
      <c r="Q556" s="1"/>
    </row>
    <row r="557">
      <c r="F557" s="49"/>
      <c r="G557" s="1"/>
      <c r="H557" s="1"/>
      <c r="I557" s="203"/>
      <c r="J557" s="1"/>
      <c r="N557" s="1"/>
      <c r="Q557" s="1"/>
    </row>
    <row r="558">
      <c r="F558" s="49"/>
      <c r="G558" s="1"/>
      <c r="H558" s="1"/>
      <c r="I558" s="203"/>
      <c r="J558" s="1"/>
      <c r="N558" s="1"/>
      <c r="Q558" s="1"/>
    </row>
    <row r="559">
      <c r="F559" s="49"/>
      <c r="G559" s="1"/>
      <c r="H559" s="1"/>
      <c r="I559" s="203"/>
      <c r="J559" s="1"/>
      <c r="N559" s="1"/>
      <c r="Q559" s="1"/>
    </row>
    <row r="560">
      <c r="F560" s="49"/>
      <c r="G560" s="1"/>
      <c r="H560" s="1"/>
      <c r="I560" s="203"/>
      <c r="J560" s="1"/>
      <c r="N560" s="1"/>
      <c r="Q560" s="1"/>
    </row>
    <row r="561">
      <c r="F561" s="49"/>
      <c r="G561" s="1"/>
      <c r="H561" s="1"/>
      <c r="I561" s="203"/>
      <c r="J561" s="1"/>
      <c r="N561" s="1"/>
      <c r="Q561" s="1"/>
    </row>
    <row r="562">
      <c r="F562" s="49"/>
      <c r="G562" s="1"/>
      <c r="H562" s="1"/>
      <c r="I562" s="203"/>
      <c r="J562" s="1"/>
      <c r="N562" s="1"/>
      <c r="Q562" s="1"/>
    </row>
    <row r="563">
      <c r="F563" s="49"/>
      <c r="G563" s="1"/>
      <c r="H563" s="1"/>
      <c r="I563" s="203"/>
      <c r="J563" s="1"/>
      <c r="N563" s="1"/>
      <c r="Q563" s="1"/>
    </row>
    <row r="564">
      <c r="F564" s="49"/>
      <c r="G564" s="1"/>
      <c r="H564" s="1"/>
      <c r="I564" s="203"/>
      <c r="J564" s="1"/>
      <c r="N564" s="1"/>
      <c r="Q564" s="1"/>
    </row>
    <row r="565">
      <c r="F565" s="49"/>
      <c r="G565" s="1"/>
      <c r="H565" s="1"/>
      <c r="I565" s="203"/>
      <c r="J565" s="1"/>
      <c r="N565" s="1"/>
      <c r="Q565" s="1"/>
    </row>
    <row r="566">
      <c r="F566" s="49"/>
      <c r="G566" s="1"/>
      <c r="H566" s="1"/>
      <c r="I566" s="203"/>
      <c r="J566" s="1"/>
      <c r="N566" s="1"/>
      <c r="Q566" s="1"/>
    </row>
    <row r="567">
      <c r="F567" s="49"/>
      <c r="G567" s="1"/>
      <c r="H567" s="1"/>
      <c r="I567" s="203"/>
      <c r="J567" s="1"/>
      <c r="N567" s="1"/>
      <c r="Q567" s="1"/>
    </row>
    <row r="568">
      <c r="F568" s="49"/>
      <c r="G568" s="1"/>
      <c r="H568" s="1"/>
      <c r="I568" s="203"/>
      <c r="J568" s="1"/>
      <c r="N568" s="1"/>
      <c r="Q568" s="1"/>
    </row>
    <row r="569">
      <c r="F569" s="49"/>
      <c r="G569" s="1"/>
      <c r="H569" s="1"/>
      <c r="I569" s="203"/>
      <c r="J569" s="1"/>
      <c r="N569" s="1"/>
      <c r="Q569" s="1"/>
    </row>
    <row r="570">
      <c r="F570" s="49"/>
      <c r="G570" s="1"/>
      <c r="H570" s="1"/>
      <c r="I570" s="203"/>
      <c r="J570" s="1"/>
      <c r="N570" s="1"/>
      <c r="Q570" s="1"/>
    </row>
    <row r="571">
      <c r="F571" s="49"/>
      <c r="G571" s="1"/>
      <c r="H571" s="1"/>
      <c r="I571" s="203"/>
      <c r="J571" s="1"/>
      <c r="N571" s="1"/>
      <c r="Q571" s="1"/>
    </row>
    <row r="572">
      <c r="F572" s="49"/>
      <c r="G572" s="1"/>
      <c r="H572" s="1"/>
      <c r="I572" s="203"/>
      <c r="J572" s="1"/>
      <c r="N572" s="1"/>
      <c r="Q572" s="1"/>
    </row>
    <row r="573">
      <c r="F573" s="49"/>
      <c r="G573" s="1"/>
      <c r="H573" s="1"/>
      <c r="I573" s="203"/>
      <c r="J573" s="1"/>
      <c r="N573" s="1"/>
      <c r="Q573" s="1"/>
    </row>
    <row r="574">
      <c r="F574" s="49"/>
      <c r="G574" s="1"/>
      <c r="H574" s="1"/>
      <c r="I574" s="203"/>
      <c r="J574" s="1"/>
      <c r="N574" s="1"/>
      <c r="Q574" s="1"/>
    </row>
    <row r="575">
      <c r="F575" s="49"/>
      <c r="G575" s="1"/>
      <c r="H575" s="1"/>
      <c r="I575" s="203"/>
      <c r="J575" s="1"/>
      <c r="N575" s="1"/>
      <c r="Q575" s="1"/>
    </row>
    <row r="576">
      <c r="F576" s="49"/>
      <c r="G576" s="1"/>
      <c r="H576" s="1"/>
      <c r="I576" s="203"/>
      <c r="J576" s="1"/>
      <c r="N576" s="1"/>
      <c r="Q576" s="1"/>
    </row>
    <row r="577">
      <c r="F577" s="49"/>
      <c r="G577" s="1"/>
      <c r="H577" s="1"/>
      <c r="I577" s="203"/>
      <c r="J577" s="1"/>
      <c r="N577" s="1"/>
      <c r="Q577" s="1"/>
    </row>
    <row r="578">
      <c r="F578" s="49"/>
      <c r="G578" s="1"/>
      <c r="H578" s="1"/>
      <c r="I578" s="203"/>
      <c r="J578" s="1"/>
      <c r="N578" s="1"/>
      <c r="Q578" s="1"/>
    </row>
    <row r="579">
      <c r="F579" s="49"/>
      <c r="G579" s="1"/>
      <c r="H579" s="1"/>
      <c r="I579" s="203"/>
      <c r="J579" s="1"/>
      <c r="N579" s="1"/>
      <c r="Q579" s="1"/>
    </row>
    <row r="580">
      <c r="F580" s="49"/>
      <c r="G580" s="1"/>
      <c r="H580" s="1"/>
      <c r="I580" s="203"/>
      <c r="J580" s="1"/>
      <c r="N580" s="1"/>
      <c r="Q580" s="1"/>
    </row>
    <row r="581">
      <c r="F581" s="49"/>
      <c r="G581" s="1"/>
      <c r="H581" s="1"/>
      <c r="I581" s="203"/>
      <c r="J581" s="1"/>
      <c r="N581" s="1"/>
      <c r="Q581" s="1"/>
    </row>
    <row r="582">
      <c r="F582" s="49"/>
      <c r="G582" s="1"/>
      <c r="H582" s="1"/>
      <c r="I582" s="203"/>
      <c r="J582" s="1"/>
      <c r="N582" s="1"/>
      <c r="Q582" s="1"/>
    </row>
    <row r="583">
      <c r="F583" s="49"/>
      <c r="G583" s="1"/>
      <c r="H583" s="1"/>
      <c r="I583" s="203"/>
      <c r="J583" s="1"/>
      <c r="N583" s="1"/>
      <c r="Q583" s="1"/>
    </row>
    <row r="584">
      <c r="F584" s="49"/>
      <c r="G584" s="1"/>
      <c r="H584" s="1"/>
      <c r="I584" s="203"/>
      <c r="J584" s="1"/>
      <c r="N584" s="1"/>
      <c r="Q584" s="1"/>
    </row>
    <row r="585">
      <c r="F585" s="49"/>
      <c r="G585" s="1"/>
      <c r="H585" s="1"/>
      <c r="I585" s="203"/>
      <c r="J585" s="1"/>
      <c r="N585" s="1"/>
      <c r="Q585" s="1"/>
    </row>
    <row r="586">
      <c r="F586" s="49"/>
      <c r="G586" s="1"/>
      <c r="H586" s="1"/>
      <c r="I586" s="203"/>
      <c r="J586" s="1"/>
      <c r="N586" s="1"/>
      <c r="Q586" s="1"/>
    </row>
    <row r="587">
      <c r="F587" s="49"/>
      <c r="G587" s="1"/>
      <c r="H587" s="1"/>
      <c r="I587" s="203"/>
      <c r="J587" s="1"/>
      <c r="N587" s="1"/>
      <c r="Q587" s="1"/>
    </row>
    <row r="588">
      <c r="F588" s="49"/>
      <c r="G588" s="1"/>
      <c r="H588" s="1"/>
      <c r="I588" s="203"/>
      <c r="J588" s="1"/>
      <c r="N588" s="1"/>
      <c r="Q588" s="1"/>
    </row>
    <row r="589">
      <c r="F589" s="49"/>
      <c r="G589" s="1"/>
      <c r="H589" s="1"/>
      <c r="I589" s="203"/>
      <c r="J589" s="1"/>
      <c r="N589" s="1"/>
      <c r="Q589" s="1"/>
    </row>
    <row r="590">
      <c r="F590" s="49"/>
      <c r="G590" s="1"/>
      <c r="H590" s="1"/>
      <c r="I590" s="203"/>
      <c r="J590" s="1"/>
      <c r="N590" s="1"/>
      <c r="Q590" s="1"/>
    </row>
    <row r="591">
      <c r="F591" s="49"/>
      <c r="G591" s="1"/>
      <c r="H591" s="1"/>
      <c r="I591" s="203"/>
      <c r="J591" s="1"/>
      <c r="N591" s="1"/>
      <c r="Q591" s="1"/>
    </row>
    <row r="592">
      <c r="F592" s="49"/>
      <c r="G592" s="1"/>
      <c r="H592" s="1"/>
      <c r="I592" s="203"/>
      <c r="J592" s="1"/>
      <c r="N592" s="1"/>
      <c r="Q592" s="1"/>
    </row>
    <row r="593">
      <c r="F593" s="49"/>
      <c r="G593" s="1"/>
      <c r="H593" s="1"/>
      <c r="I593" s="203"/>
      <c r="J593" s="1"/>
      <c r="N593" s="1"/>
      <c r="Q593" s="1"/>
    </row>
    <row r="594">
      <c r="F594" s="49"/>
      <c r="G594" s="1"/>
      <c r="H594" s="1"/>
      <c r="I594" s="203"/>
      <c r="J594" s="1"/>
      <c r="N594" s="1"/>
      <c r="Q594" s="1"/>
    </row>
    <row r="595">
      <c r="F595" s="49"/>
      <c r="G595" s="1"/>
      <c r="H595" s="1"/>
      <c r="I595" s="203"/>
      <c r="J595" s="1"/>
      <c r="N595" s="1"/>
      <c r="Q595" s="1"/>
    </row>
    <row r="596">
      <c r="F596" s="49"/>
      <c r="G596" s="1"/>
      <c r="H596" s="1"/>
      <c r="I596" s="203"/>
      <c r="J596" s="1"/>
      <c r="N596" s="1"/>
      <c r="Q596" s="1"/>
    </row>
    <row r="597">
      <c r="F597" s="49"/>
      <c r="G597" s="1"/>
      <c r="H597" s="1"/>
      <c r="I597" s="203"/>
      <c r="J597" s="1"/>
      <c r="N597" s="1"/>
      <c r="Q597" s="1"/>
    </row>
    <row r="598">
      <c r="F598" s="49"/>
      <c r="G598" s="1"/>
      <c r="H598" s="1"/>
      <c r="I598" s="203"/>
      <c r="J598" s="1"/>
      <c r="N598" s="1"/>
      <c r="Q598" s="1"/>
    </row>
    <row r="599">
      <c r="F599" s="49"/>
      <c r="G599" s="1"/>
      <c r="H599" s="1"/>
      <c r="I599" s="203"/>
      <c r="J599" s="1"/>
      <c r="N599" s="1"/>
      <c r="Q599" s="1"/>
    </row>
    <row r="600">
      <c r="F600" s="49"/>
      <c r="G600" s="1"/>
      <c r="H600" s="1"/>
      <c r="I600" s="203"/>
      <c r="J600" s="1"/>
      <c r="N600" s="1"/>
      <c r="Q600" s="1"/>
    </row>
    <row r="601">
      <c r="F601" s="49"/>
      <c r="G601" s="1"/>
      <c r="H601" s="1"/>
      <c r="I601" s="203"/>
      <c r="J601" s="1"/>
      <c r="N601" s="1"/>
      <c r="Q601" s="1"/>
    </row>
    <row r="602">
      <c r="F602" s="49"/>
      <c r="G602" s="1"/>
      <c r="H602" s="1"/>
      <c r="I602" s="203"/>
      <c r="J602" s="1"/>
      <c r="N602" s="1"/>
      <c r="Q602" s="1"/>
    </row>
    <row r="603">
      <c r="F603" s="49"/>
      <c r="G603" s="1"/>
      <c r="H603" s="1"/>
      <c r="I603" s="203"/>
      <c r="J603" s="1"/>
      <c r="N603" s="1"/>
      <c r="Q603" s="1"/>
    </row>
    <row r="604">
      <c r="F604" s="49"/>
      <c r="G604" s="1"/>
      <c r="H604" s="1"/>
      <c r="I604" s="203"/>
      <c r="J604" s="1"/>
      <c r="N604" s="1"/>
      <c r="Q604" s="1"/>
    </row>
    <row r="605">
      <c r="F605" s="49"/>
      <c r="G605" s="1"/>
      <c r="H605" s="1"/>
      <c r="I605" s="203"/>
      <c r="J605" s="1"/>
      <c r="N605" s="1"/>
      <c r="Q605" s="1"/>
    </row>
    <row r="606">
      <c r="F606" s="49"/>
      <c r="G606" s="1"/>
      <c r="H606" s="1"/>
      <c r="I606" s="203"/>
      <c r="J606" s="1"/>
      <c r="N606" s="1"/>
      <c r="Q606" s="1"/>
    </row>
    <row r="607">
      <c r="F607" s="49"/>
      <c r="G607" s="1"/>
      <c r="H607" s="1"/>
      <c r="I607" s="203"/>
      <c r="J607" s="1"/>
      <c r="N607" s="1"/>
      <c r="Q607" s="1"/>
    </row>
    <row r="608">
      <c r="F608" s="49"/>
      <c r="G608" s="1"/>
      <c r="H608" s="1"/>
      <c r="I608" s="203"/>
      <c r="J608" s="1"/>
      <c r="N608" s="1"/>
      <c r="Q608" s="1"/>
    </row>
    <row r="609">
      <c r="F609" s="49"/>
      <c r="G609" s="1"/>
      <c r="H609" s="1"/>
      <c r="I609" s="203"/>
      <c r="J609" s="1"/>
      <c r="N609" s="1"/>
      <c r="Q609" s="1"/>
    </row>
    <row r="610">
      <c r="F610" s="49"/>
      <c r="G610" s="1"/>
      <c r="H610" s="1"/>
      <c r="I610" s="203"/>
      <c r="J610" s="1"/>
      <c r="N610" s="1"/>
      <c r="Q610" s="1"/>
    </row>
    <row r="611">
      <c r="F611" s="49"/>
      <c r="G611" s="1"/>
      <c r="H611" s="1"/>
      <c r="I611" s="203"/>
      <c r="J611" s="1"/>
      <c r="N611" s="1"/>
      <c r="Q611" s="1"/>
    </row>
    <row r="612">
      <c r="F612" s="49"/>
      <c r="G612" s="1"/>
      <c r="H612" s="1"/>
      <c r="I612" s="203"/>
      <c r="J612" s="1"/>
      <c r="N612" s="1"/>
      <c r="Q612" s="1"/>
    </row>
    <row r="613">
      <c r="F613" s="49"/>
      <c r="G613" s="1"/>
      <c r="H613" s="1"/>
      <c r="I613" s="203"/>
      <c r="J613" s="1"/>
      <c r="N613" s="1"/>
      <c r="Q613" s="1"/>
    </row>
    <row r="614">
      <c r="F614" s="49"/>
      <c r="G614" s="1"/>
      <c r="H614" s="1"/>
      <c r="I614" s="203"/>
      <c r="J614" s="1"/>
      <c r="N614" s="1"/>
      <c r="Q614" s="1"/>
    </row>
    <row r="615">
      <c r="F615" s="49"/>
      <c r="G615" s="1"/>
      <c r="H615" s="1"/>
      <c r="I615" s="203"/>
      <c r="J615" s="1"/>
      <c r="N615" s="1"/>
      <c r="Q615" s="1"/>
    </row>
    <row r="616">
      <c r="F616" s="49"/>
      <c r="G616" s="1"/>
      <c r="H616" s="1"/>
      <c r="I616" s="203"/>
      <c r="J616" s="1"/>
      <c r="N616" s="1"/>
      <c r="Q616" s="1"/>
    </row>
    <row r="617">
      <c r="F617" s="49"/>
      <c r="G617" s="1"/>
      <c r="H617" s="1"/>
      <c r="I617" s="203"/>
      <c r="J617" s="1"/>
      <c r="N617" s="1"/>
      <c r="Q617" s="1"/>
    </row>
    <row r="618">
      <c r="F618" s="49"/>
      <c r="G618" s="1"/>
      <c r="H618" s="1"/>
      <c r="I618" s="203"/>
      <c r="J618" s="1"/>
      <c r="N618" s="1"/>
      <c r="Q618" s="1"/>
    </row>
    <row r="619">
      <c r="F619" s="49"/>
      <c r="G619" s="1"/>
      <c r="H619" s="1"/>
      <c r="I619" s="203"/>
      <c r="J619" s="1"/>
      <c r="N619" s="1"/>
      <c r="Q619" s="1"/>
    </row>
    <row r="620">
      <c r="F620" s="49"/>
      <c r="G620" s="1"/>
      <c r="H620" s="1"/>
      <c r="I620" s="203"/>
      <c r="J620" s="1"/>
      <c r="N620" s="1"/>
      <c r="Q620" s="1"/>
    </row>
    <row r="621">
      <c r="F621" s="49"/>
      <c r="G621" s="1"/>
      <c r="H621" s="1"/>
      <c r="I621" s="203"/>
      <c r="J621" s="1"/>
      <c r="N621" s="1"/>
      <c r="Q621" s="1"/>
    </row>
    <row r="622">
      <c r="F622" s="49"/>
      <c r="G622" s="1"/>
      <c r="H622" s="1"/>
      <c r="I622" s="203"/>
      <c r="J622" s="1"/>
      <c r="N622" s="1"/>
      <c r="Q622" s="1"/>
    </row>
    <row r="623">
      <c r="F623" s="49"/>
      <c r="G623" s="1"/>
      <c r="H623" s="1"/>
      <c r="I623" s="203"/>
      <c r="J623" s="1"/>
      <c r="N623" s="1"/>
      <c r="Q623" s="1"/>
    </row>
    <row r="624">
      <c r="F624" s="49"/>
      <c r="G624" s="1"/>
      <c r="H624" s="1"/>
      <c r="I624" s="203"/>
      <c r="J624" s="1"/>
      <c r="N624" s="1"/>
      <c r="Q624" s="1"/>
    </row>
    <row r="625">
      <c r="F625" s="49"/>
      <c r="G625" s="1"/>
      <c r="H625" s="1"/>
      <c r="I625" s="203"/>
      <c r="J625" s="1"/>
      <c r="N625" s="1"/>
      <c r="Q625" s="1"/>
    </row>
    <row r="626">
      <c r="F626" s="49"/>
      <c r="G626" s="1"/>
      <c r="H626" s="1"/>
      <c r="I626" s="203"/>
      <c r="J626" s="1"/>
      <c r="N626" s="1"/>
      <c r="Q626" s="1"/>
    </row>
    <row r="627">
      <c r="F627" s="49"/>
      <c r="G627" s="1"/>
      <c r="H627" s="1"/>
      <c r="I627" s="203"/>
      <c r="J627" s="1"/>
      <c r="N627" s="1"/>
      <c r="Q627" s="1"/>
    </row>
    <row r="628">
      <c r="F628" s="49"/>
      <c r="G628" s="1"/>
      <c r="H628" s="1"/>
      <c r="I628" s="203"/>
      <c r="J628" s="1"/>
      <c r="N628" s="1"/>
      <c r="Q628" s="1"/>
    </row>
    <row r="629">
      <c r="F629" s="49"/>
      <c r="G629" s="1"/>
      <c r="H629" s="1"/>
      <c r="I629" s="203"/>
      <c r="J629" s="1"/>
      <c r="N629" s="1"/>
      <c r="Q629" s="1"/>
    </row>
    <row r="630">
      <c r="F630" s="49"/>
      <c r="G630" s="1"/>
      <c r="H630" s="1"/>
      <c r="I630" s="203"/>
      <c r="J630" s="1"/>
      <c r="N630" s="1"/>
      <c r="Q630" s="1"/>
    </row>
    <row r="631">
      <c r="F631" s="49"/>
      <c r="G631" s="1"/>
      <c r="H631" s="1"/>
      <c r="I631" s="203"/>
      <c r="J631" s="1"/>
      <c r="N631" s="1"/>
      <c r="Q631" s="1"/>
    </row>
    <row r="632">
      <c r="F632" s="49"/>
      <c r="G632" s="1"/>
      <c r="H632" s="1"/>
      <c r="I632" s="203"/>
      <c r="J632" s="1"/>
      <c r="N632" s="1"/>
      <c r="Q632" s="1"/>
    </row>
    <row r="633">
      <c r="F633" s="49"/>
      <c r="G633" s="1"/>
      <c r="H633" s="1"/>
      <c r="I633" s="203"/>
      <c r="J633" s="1"/>
      <c r="N633" s="1"/>
      <c r="Q633" s="1"/>
    </row>
    <row r="634">
      <c r="F634" s="49"/>
      <c r="G634" s="1"/>
      <c r="H634" s="1"/>
      <c r="I634" s="203"/>
      <c r="J634" s="1"/>
      <c r="N634" s="1"/>
      <c r="Q634" s="1"/>
    </row>
    <row r="635">
      <c r="F635" s="49"/>
      <c r="G635" s="1"/>
      <c r="H635" s="1"/>
      <c r="I635" s="203"/>
      <c r="J635" s="1"/>
      <c r="N635" s="1"/>
      <c r="Q635" s="1"/>
    </row>
    <row r="636">
      <c r="F636" s="49"/>
      <c r="G636" s="1"/>
      <c r="H636" s="1"/>
      <c r="I636" s="203"/>
      <c r="J636" s="1"/>
      <c r="N636" s="1"/>
      <c r="Q636" s="1"/>
    </row>
    <row r="637">
      <c r="F637" s="49"/>
      <c r="G637" s="1"/>
      <c r="H637" s="1"/>
      <c r="I637" s="203"/>
      <c r="J637" s="1"/>
      <c r="N637" s="1"/>
      <c r="Q637" s="1"/>
    </row>
    <row r="638">
      <c r="F638" s="49"/>
      <c r="G638" s="1"/>
      <c r="H638" s="1"/>
      <c r="I638" s="203"/>
      <c r="J638" s="1"/>
      <c r="N638" s="1"/>
      <c r="Q638" s="1"/>
    </row>
    <row r="639">
      <c r="F639" s="49"/>
      <c r="G639" s="1"/>
      <c r="H639" s="1"/>
      <c r="I639" s="203"/>
      <c r="J639" s="1"/>
      <c r="N639" s="1"/>
      <c r="Q639" s="1"/>
    </row>
    <row r="640">
      <c r="F640" s="49"/>
      <c r="G640" s="1"/>
      <c r="H640" s="1"/>
      <c r="I640" s="203"/>
      <c r="J640" s="1"/>
      <c r="N640" s="1"/>
      <c r="Q640" s="1"/>
    </row>
    <row r="641">
      <c r="F641" s="49"/>
      <c r="G641" s="1"/>
      <c r="H641" s="1"/>
      <c r="I641" s="203"/>
      <c r="J641" s="1"/>
      <c r="N641" s="1"/>
      <c r="Q641" s="1"/>
    </row>
    <row r="642">
      <c r="F642" s="49"/>
      <c r="G642" s="1"/>
      <c r="H642" s="1"/>
      <c r="I642" s="203"/>
      <c r="J642" s="1"/>
      <c r="N642" s="1"/>
      <c r="Q642" s="1"/>
    </row>
    <row r="643">
      <c r="F643" s="49"/>
      <c r="G643" s="1"/>
      <c r="H643" s="1"/>
      <c r="I643" s="203"/>
      <c r="J643" s="1"/>
      <c r="N643" s="1"/>
      <c r="Q643" s="1"/>
    </row>
    <row r="644">
      <c r="F644" s="49"/>
      <c r="G644" s="1"/>
      <c r="H644" s="1"/>
      <c r="I644" s="203"/>
      <c r="J644" s="1"/>
      <c r="N644" s="1"/>
      <c r="Q644" s="1"/>
    </row>
    <row r="645">
      <c r="F645" s="49"/>
      <c r="G645" s="1"/>
      <c r="H645" s="1"/>
      <c r="I645" s="203"/>
      <c r="J645" s="1"/>
      <c r="N645" s="1"/>
      <c r="Q645" s="1"/>
    </row>
    <row r="646">
      <c r="F646" s="49"/>
      <c r="G646" s="1"/>
      <c r="H646" s="1"/>
      <c r="I646" s="203"/>
      <c r="J646" s="1"/>
      <c r="N646" s="1"/>
      <c r="Q646" s="1"/>
    </row>
    <row r="647">
      <c r="F647" s="49"/>
      <c r="G647" s="1"/>
      <c r="H647" s="1"/>
      <c r="I647" s="203"/>
      <c r="J647" s="1"/>
      <c r="N647" s="1"/>
      <c r="Q647" s="1"/>
    </row>
    <row r="648">
      <c r="F648" s="49"/>
      <c r="G648" s="1"/>
      <c r="H648" s="1"/>
      <c r="I648" s="203"/>
      <c r="J648" s="1"/>
      <c r="N648" s="1"/>
      <c r="Q648" s="1"/>
    </row>
    <row r="649">
      <c r="F649" s="49"/>
      <c r="G649" s="1"/>
      <c r="H649" s="1"/>
      <c r="I649" s="203"/>
      <c r="J649" s="1"/>
      <c r="N649" s="1"/>
      <c r="Q649" s="1"/>
    </row>
    <row r="650">
      <c r="F650" s="49"/>
      <c r="G650" s="1"/>
      <c r="H650" s="1"/>
      <c r="I650" s="203"/>
      <c r="J650" s="1"/>
      <c r="N650" s="1"/>
      <c r="Q650" s="1"/>
    </row>
    <row r="651">
      <c r="F651" s="49"/>
      <c r="G651" s="1"/>
      <c r="H651" s="1"/>
      <c r="I651" s="203"/>
      <c r="J651" s="1"/>
      <c r="N651" s="1"/>
      <c r="Q651" s="1"/>
    </row>
    <row r="652">
      <c r="F652" s="49"/>
      <c r="G652" s="1"/>
      <c r="H652" s="1"/>
      <c r="I652" s="203"/>
      <c r="J652" s="1"/>
      <c r="N652" s="1"/>
      <c r="Q652" s="1"/>
    </row>
    <row r="653">
      <c r="F653" s="49"/>
      <c r="G653" s="1"/>
      <c r="H653" s="1"/>
      <c r="I653" s="203"/>
      <c r="J653" s="1"/>
      <c r="N653" s="1"/>
      <c r="Q653" s="1"/>
    </row>
    <row r="654">
      <c r="F654" s="49"/>
      <c r="G654" s="1"/>
      <c r="H654" s="1"/>
      <c r="I654" s="203"/>
      <c r="J654" s="1"/>
      <c r="N654" s="1"/>
      <c r="Q654" s="1"/>
    </row>
    <row r="655">
      <c r="F655" s="49"/>
      <c r="G655" s="1"/>
      <c r="H655" s="1"/>
      <c r="I655" s="203"/>
      <c r="J655" s="1"/>
      <c r="N655" s="1"/>
      <c r="Q655" s="1"/>
    </row>
    <row r="656">
      <c r="F656" s="49"/>
      <c r="G656" s="1"/>
      <c r="H656" s="1"/>
      <c r="I656" s="203"/>
      <c r="J656" s="1"/>
      <c r="N656" s="1"/>
      <c r="Q656" s="1"/>
    </row>
    <row r="657">
      <c r="F657" s="49"/>
      <c r="G657" s="1"/>
      <c r="H657" s="1"/>
      <c r="I657" s="203"/>
      <c r="J657" s="1"/>
      <c r="N657" s="1"/>
      <c r="Q657" s="1"/>
    </row>
    <row r="658">
      <c r="F658" s="49"/>
      <c r="G658" s="1"/>
      <c r="H658" s="1"/>
      <c r="I658" s="203"/>
      <c r="J658" s="1"/>
      <c r="N658" s="1"/>
      <c r="Q658" s="1"/>
    </row>
    <row r="659">
      <c r="F659" s="49"/>
      <c r="G659" s="1"/>
      <c r="H659" s="1"/>
      <c r="I659" s="203"/>
      <c r="J659" s="1"/>
      <c r="N659" s="1"/>
      <c r="Q659" s="1"/>
    </row>
    <row r="660">
      <c r="F660" s="49"/>
      <c r="G660" s="1"/>
      <c r="H660" s="1"/>
      <c r="I660" s="203"/>
      <c r="J660" s="1"/>
      <c r="N660" s="1"/>
      <c r="Q660" s="1"/>
    </row>
    <row r="661">
      <c r="F661" s="49"/>
      <c r="G661" s="1"/>
      <c r="H661" s="1"/>
      <c r="I661" s="203"/>
      <c r="J661" s="1"/>
      <c r="N661" s="1"/>
      <c r="Q661" s="1"/>
    </row>
    <row r="662">
      <c r="F662" s="49"/>
      <c r="G662" s="1"/>
      <c r="H662" s="1"/>
      <c r="I662" s="203"/>
      <c r="J662" s="1"/>
      <c r="N662" s="1"/>
      <c r="Q662" s="1"/>
    </row>
    <row r="663">
      <c r="F663" s="49"/>
      <c r="G663" s="1"/>
      <c r="H663" s="1"/>
      <c r="I663" s="203"/>
      <c r="J663" s="1"/>
      <c r="N663" s="1"/>
      <c r="Q663" s="1"/>
    </row>
    <row r="664">
      <c r="F664" s="49"/>
      <c r="G664" s="1"/>
      <c r="H664" s="1"/>
      <c r="I664" s="203"/>
      <c r="J664" s="1"/>
      <c r="N664" s="1"/>
      <c r="Q664" s="1"/>
    </row>
    <row r="665">
      <c r="F665" s="49"/>
      <c r="G665" s="1"/>
      <c r="H665" s="1"/>
      <c r="I665" s="203"/>
      <c r="J665" s="1"/>
      <c r="N665" s="1"/>
      <c r="Q665" s="1"/>
    </row>
    <row r="666">
      <c r="F666" s="49"/>
      <c r="G666" s="1"/>
      <c r="H666" s="1"/>
      <c r="I666" s="203"/>
      <c r="J666" s="1"/>
      <c r="N666" s="1"/>
      <c r="Q666" s="1"/>
    </row>
    <row r="667">
      <c r="F667" s="49"/>
      <c r="G667" s="1"/>
      <c r="H667" s="1"/>
      <c r="I667" s="203"/>
      <c r="J667" s="1"/>
      <c r="N667" s="1"/>
      <c r="Q667" s="1"/>
    </row>
    <row r="668">
      <c r="F668" s="49"/>
      <c r="G668" s="1"/>
      <c r="H668" s="1"/>
      <c r="I668" s="203"/>
      <c r="J668" s="1"/>
      <c r="N668" s="1"/>
      <c r="Q668" s="1"/>
    </row>
    <row r="669">
      <c r="F669" s="49"/>
      <c r="G669" s="1"/>
      <c r="H669" s="1"/>
      <c r="I669" s="203"/>
      <c r="J669" s="1"/>
      <c r="N669" s="1"/>
      <c r="Q669" s="1"/>
    </row>
    <row r="670">
      <c r="F670" s="49"/>
      <c r="G670" s="1"/>
      <c r="H670" s="1"/>
      <c r="I670" s="203"/>
      <c r="J670" s="1"/>
      <c r="N670" s="1"/>
      <c r="Q670" s="1"/>
    </row>
    <row r="671">
      <c r="F671" s="49"/>
      <c r="G671" s="1"/>
      <c r="H671" s="1"/>
      <c r="I671" s="203"/>
      <c r="J671" s="1"/>
      <c r="N671" s="1"/>
      <c r="Q671" s="1"/>
    </row>
    <row r="672">
      <c r="F672" s="49"/>
      <c r="G672" s="1"/>
      <c r="H672" s="1"/>
      <c r="I672" s="203"/>
      <c r="J672" s="1"/>
      <c r="N672" s="1"/>
      <c r="Q672" s="1"/>
    </row>
    <row r="673">
      <c r="F673" s="49"/>
      <c r="G673" s="1"/>
      <c r="H673" s="1"/>
      <c r="I673" s="203"/>
      <c r="J673" s="1"/>
      <c r="N673" s="1"/>
      <c r="Q673" s="1"/>
    </row>
    <row r="674">
      <c r="F674" s="49"/>
      <c r="G674" s="1"/>
      <c r="H674" s="1"/>
      <c r="I674" s="203"/>
      <c r="J674" s="1"/>
      <c r="N674" s="1"/>
      <c r="Q674" s="1"/>
    </row>
    <row r="675">
      <c r="F675" s="49"/>
      <c r="G675" s="1"/>
      <c r="H675" s="1"/>
      <c r="I675" s="203"/>
      <c r="J675" s="1"/>
      <c r="N675" s="1"/>
      <c r="Q675" s="1"/>
    </row>
    <row r="676">
      <c r="F676" s="49"/>
      <c r="G676" s="1"/>
      <c r="H676" s="1"/>
      <c r="I676" s="203"/>
      <c r="J676" s="1"/>
      <c r="N676" s="1"/>
      <c r="Q676" s="1"/>
    </row>
    <row r="677">
      <c r="F677" s="49"/>
      <c r="G677" s="1"/>
      <c r="H677" s="1"/>
      <c r="I677" s="203"/>
      <c r="J677" s="1"/>
      <c r="N677" s="1"/>
      <c r="Q677" s="1"/>
    </row>
    <row r="678">
      <c r="F678" s="49"/>
      <c r="G678" s="1"/>
      <c r="H678" s="1"/>
      <c r="I678" s="203"/>
      <c r="J678" s="1"/>
      <c r="N678" s="1"/>
      <c r="Q678" s="1"/>
    </row>
    <row r="679">
      <c r="F679" s="49"/>
      <c r="G679" s="1"/>
      <c r="H679" s="1"/>
      <c r="I679" s="203"/>
      <c r="J679" s="1"/>
      <c r="N679" s="1"/>
      <c r="Q679" s="1"/>
    </row>
    <row r="680">
      <c r="F680" s="49"/>
      <c r="G680" s="1"/>
      <c r="H680" s="1"/>
      <c r="I680" s="203"/>
      <c r="J680" s="1"/>
      <c r="N680" s="1"/>
      <c r="Q680" s="1"/>
    </row>
    <row r="681">
      <c r="F681" s="49"/>
      <c r="G681" s="1"/>
      <c r="H681" s="1"/>
      <c r="I681" s="203"/>
      <c r="J681" s="1"/>
      <c r="N681" s="1"/>
      <c r="Q681" s="1"/>
    </row>
    <row r="682">
      <c r="F682" s="49"/>
      <c r="G682" s="1"/>
      <c r="H682" s="1"/>
      <c r="I682" s="203"/>
      <c r="J682" s="1"/>
      <c r="N682" s="1"/>
      <c r="Q682" s="1"/>
    </row>
    <row r="683">
      <c r="F683" s="49"/>
      <c r="G683" s="1"/>
      <c r="H683" s="1"/>
      <c r="I683" s="203"/>
      <c r="J683" s="1"/>
      <c r="N683" s="1"/>
      <c r="Q683" s="1"/>
    </row>
    <row r="684">
      <c r="F684" s="49"/>
      <c r="G684" s="1"/>
      <c r="H684" s="1"/>
      <c r="I684" s="203"/>
      <c r="J684" s="1"/>
      <c r="N684" s="1"/>
      <c r="Q684" s="1"/>
    </row>
    <row r="685">
      <c r="F685" s="49"/>
      <c r="G685" s="1"/>
      <c r="H685" s="1"/>
      <c r="I685" s="203"/>
      <c r="J685" s="1"/>
      <c r="N685" s="1"/>
      <c r="Q685" s="1"/>
    </row>
    <row r="686">
      <c r="F686" s="49"/>
      <c r="G686" s="1"/>
      <c r="H686" s="1"/>
      <c r="I686" s="203"/>
      <c r="J686" s="1"/>
      <c r="N686" s="1"/>
      <c r="Q686" s="1"/>
    </row>
    <row r="687">
      <c r="F687" s="49"/>
      <c r="G687" s="1"/>
      <c r="H687" s="1"/>
      <c r="I687" s="203"/>
      <c r="J687" s="1"/>
      <c r="N687" s="1"/>
      <c r="Q687" s="1"/>
    </row>
    <row r="688">
      <c r="F688" s="49"/>
      <c r="G688" s="1"/>
      <c r="H688" s="1"/>
      <c r="I688" s="203"/>
      <c r="J688" s="1"/>
      <c r="N688" s="1"/>
      <c r="Q688" s="1"/>
    </row>
    <row r="689">
      <c r="F689" s="49"/>
      <c r="G689" s="1"/>
      <c r="H689" s="1"/>
      <c r="I689" s="203"/>
      <c r="J689" s="1"/>
      <c r="N689" s="1"/>
      <c r="Q689" s="1"/>
    </row>
    <row r="690">
      <c r="F690" s="49"/>
      <c r="G690" s="1"/>
      <c r="H690" s="1"/>
      <c r="I690" s="203"/>
      <c r="J690" s="1"/>
      <c r="N690" s="1"/>
      <c r="Q690" s="1"/>
    </row>
    <row r="691">
      <c r="F691" s="49"/>
      <c r="G691" s="1"/>
      <c r="H691" s="1"/>
      <c r="I691" s="203"/>
      <c r="J691" s="1"/>
      <c r="N691" s="1"/>
      <c r="Q691" s="1"/>
    </row>
    <row r="692">
      <c r="F692" s="49"/>
      <c r="G692" s="1"/>
      <c r="H692" s="1"/>
      <c r="I692" s="203"/>
      <c r="J692" s="1"/>
      <c r="N692" s="1"/>
      <c r="Q692" s="1"/>
    </row>
    <row r="693">
      <c r="F693" s="49"/>
      <c r="G693" s="1"/>
      <c r="H693" s="1"/>
      <c r="I693" s="203"/>
      <c r="J693" s="1"/>
      <c r="N693" s="1"/>
      <c r="Q693" s="1"/>
    </row>
    <row r="694">
      <c r="F694" s="49"/>
      <c r="G694" s="1"/>
      <c r="H694" s="1"/>
      <c r="I694" s="203"/>
      <c r="J694" s="1"/>
      <c r="N694" s="1"/>
      <c r="Q694" s="1"/>
    </row>
    <row r="695">
      <c r="F695" s="49"/>
      <c r="G695" s="1"/>
      <c r="H695" s="1"/>
      <c r="I695" s="203"/>
      <c r="J695" s="1"/>
      <c r="N695" s="1"/>
      <c r="Q695" s="1"/>
    </row>
    <row r="696">
      <c r="F696" s="49"/>
      <c r="G696" s="1"/>
      <c r="H696" s="1"/>
      <c r="I696" s="203"/>
      <c r="J696" s="1"/>
      <c r="N696" s="1"/>
      <c r="Q696" s="1"/>
    </row>
    <row r="697">
      <c r="F697" s="49"/>
      <c r="G697" s="1"/>
      <c r="H697" s="1"/>
      <c r="I697" s="203"/>
      <c r="J697" s="1"/>
      <c r="N697" s="1"/>
      <c r="Q697" s="1"/>
    </row>
    <row r="698">
      <c r="F698" s="49"/>
      <c r="G698" s="1"/>
      <c r="H698" s="1"/>
      <c r="I698" s="203"/>
      <c r="J698" s="1"/>
      <c r="N698" s="1"/>
      <c r="Q698" s="1"/>
    </row>
    <row r="699">
      <c r="F699" s="49"/>
      <c r="G699" s="1"/>
      <c r="H699" s="1"/>
      <c r="I699" s="203"/>
      <c r="J699" s="1"/>
      <c r="N699" s="1"/>
      <c r="Q699" s="1"/>
    </row>
    <row r="700">
      <c r="F700" s="49"/>
      <c r="G700" s="1"/>
      <c r="H700" s="1"/>
      <c r="I700" s="203"/>
      <c r="J700" s="1"/>
      <c r="N700" s="1"/>
      <c r="Q700" s="1"/>
    </row>
    <row r="701">
      <c r="F701" s="49"/>
      <c r="G701" s="1"/>
      <c r="H701" s="1"/>
      <c r="I701" s="203"/>
      <c r="J701" s="1"/>
      <c r="N701" s="1"/>
      <c r="Q701" s="1"/>
    </row>
    <row r="702">
      <c r="F702" s="49"/>
      <c r="G702" s="1"/>
      <c r="H702" s="1"/>
      <c r="I702" s="203"/>
      <c r="J702" s="1"/>
      <c r="N702" s="1"/>
      <c r="Q702" s="1"/>
    </row>
    <row r="703">
      <c r="F703" s="49"/>
      <c r="G703" s="1"/>
      <c r="H703" s="1"/>
      <c r="I703" s="203"/>
      <c r="J703" s="1"/>
      <c r="N703" s="1"/>
      <c r="Q703" s="1"/>
    </row>
    <row r="704">
      <c r="F704" s="49"/>
      <c r="G704" s="1"/>
      <c r="H704" s="1"/>
      <c r="I704" s="203"/>
      <c r="J704" s="1"/>
      <c r="N704" s="1"/>
      <c r="Q704" s="1"/>
    </row>
    <row r="705">
      <c r="F705" s="49"/>
      <c r="G705" s="1"/>
      <c r="H705" s="1"/>
      <c r="I705" s="203"/>
      <c r="J705" s="1"/>
      <c r="N705" s="1"/>
      <c r="Q705" s="1"/>
    </row>
    <row r="706">
      <c r="F706" s="49"/>
      <c r="G706" s="1"/>
      <c r="H706" s="1"/>
      <c r="I706" s="203"/>
      <c r="J706" s="1"/>
      <c r="N706" s="1"/>
      <c r="Q706" s="1"/>
    </row>
    <row r="707">
      <c r="F707" s="49"/>
      <c r="G707" s="1"/>
      <c r="H707" s="1"/>
      <c r="I707" s="203"/>
      <c r="J707" s="1"/>
      <c r="N707" s="1"/>
      <c r="Q707" s="1"/>
    </row>
    <row r="708">
      <c r="F708" s="49"/>
      <c r="G708" s="1"/>
      <c r="H708" s="1"/>
      <c r="I708" s="203"/>
      <c r="J708" s="1"/>
      <c r="N708" s="1"/>
      <c r="Q708" s="1"/>
    </row>
    <row r="709">
      <c r="F709" s="49"/>
      <c r="G709" s="1"/>
      <c r="H709" s="1"/>
      <c r="I709" s="203"/>
      <c r="J709" s="1"/>
      <c r="N709" s="1"/>
      <c r="Q709" s="1"/>
    </row>
    <row r="710">
      <c r="F710" s="49"/>
      <c r="G710" s="1"/>
      <c r="H710" s="1"/>
      <c r="I710" s="203"/>
      <c r="J710" s="1"/>
      <c r="N710" s="1"/>
      <c r="Q710" s="1"/>
    </row>
    <row r="711">
      <c r="F711" s="49"/>
      <c r="G711" s="1"/>
      <c r="H711" s="1"/>
      <c r="I711" s="203"/>
      <c r="J711" s="1"/>
      <c r="N711" s="1"/>
      <c r="Q711" s="1"/>
    </row>
    <row r="712">
      <c r="F712" s="49"/>
      <c r="G712" s="1"/>
      <c r="H712" s="1"/>
      <c r="I712" s="203"/>
      <c r="J712" s="1"/>
      <c r="N712" s="1"/>
      <c r="Q712" s="1"/>
    </row>
    <row r="713">
      <c r="F713" s="49"/>
      <c r="G713" s="1"/>
      <c r="H713" s="1"/>
      <c r="I713" s="203"/>
      <c r="J713" s="1"/>
      <c r="N713" s="1"/>
      <c r="Q713" s="1"/>
    </row>
    <row r="714">
      <c r="F714" s="49"/>
      <c r="G714" s="1"/>
      <c r="H714" s="1"/>
      <c r="I714" s="203"/>
      <c r="J714" s="1"/>
      <c r="N714" s="1"/>
      <c r="Q714" s="1"/>
    </row>
    <row r="715">
      <c r="F715" s="49"/>
      <c r="G715" s="1"/>
      <c r="H715" s="1"/>
      <c r="I715" s="203"/>
      <c r="J715" s="1"/>
      <c r="N715" s="1"/>
      <c r="Q715" s="1"/>
    </row>
    <row r="716">
      <c r="F716" s="49"/>
      <c r="G716" s="1"/>
      <c r="H716" s="1"/>
      <c r="I716" s="203"/>
      <c r="J716" s="1"/>
      <c r="N716" s="1"/>
      <c r="Q716" s="1"/>
    </row>
    <row r="717">
      <c r="F717" s="49"/>
      <c r="G717" s="1"/>
      <c r="H717" s="1"/>
      <c r="I717" s="203"/>
      <c r="J717" s="1"/>
      <c r="N717" s="1"/>
      <c r="Q717" s="1"/>
    </row>
    <row r="718">
      <c r="F718" s="49"/>
      <c r="G718" s="1"/>
      <c r="H718" s="1"/>
      <c r="I718" s="203"/>
      <c r="J718" s="1"/>
      <c r="N718" s="1"/>
      <c r="Q718" s="1"/>
    </row>
    <row r="719">
      <c r="F719" s="49"/>
      <c r="G719" s="1"/>
      <c r="H719" s="1"/>
      <c r="I719" s="203"/>
      <c r="J719" s="1"/>
      <c r="N719" s="1"/>
      <c r="Q719" s="1"/>
    </row>
    <row r="720">
      <c r="F720" s="49"/>
      <c r="G720" s="1"/>
      <c r="H720" s="1"/>
      <c r="I720" s="203"/>
      <c r="J720" s="1"/>
      <c r="N720" s="1"/>
      <c r="Q720" s="1"/>
    </row>
    <row r="721">
      <c r="F721" s="49"/>
      <c r="G721" s="1"/>
      <c r="H721" s="1"/>
      <c r="I721" s="203"/>
      <c r="J721" s="1"/>
      <c r="N721" s="1"/>
      <c r="Q721" s="1"/>
    </row>
    <row r="722">
      <c r="F722" s="49"/>
      <c r="G722" s="1"/>
      <c r="H722" s="1"/>
      <c r="I722" s="203"/>
      <c r="J722" s="1"/>
      <c r="N722" s="1"/>
      <c r="Q722" s="1"/>
    </row>
    <row r="723">
      <c r="F723" s="49"/>
      <c r="G723" s="1"/>
      <c r="H723" s="1"/>
      <c r="I723" s="203"/>
      <c r="J723" s="1"/>
      <c r="N723" s="1"/>
      <c r="Q723" s="1"/>
    </row>
    <row r="724">
      <c r="F724" s="49"/>
      <c r="G724" s="1"/>
      <c r="H724" s="1"/>
      <c r="I724" s="203"/>
      <c r="J724" s="1"/>
      <c r="N724" s="1"/>
      <c r="Q724" s="1"/>
    </row>
    <row r="725">
      <c r="F725" s="49"/>
      <c r="G725" s="1"/>
      <c r="H725" s="1"/>
      <c r="I725" s="203"/>
      <c r="J725" s="1"/>
      <c r="N725" s="1"/>
      <c r="Q725" s="1"/>
    </row>
    <row r="726">
      <c r="F726" s="49"/>
      <c r="G726" s="1"/>
      <c r="H726" s="1"/>
      <c r="I726" s="203"/>
      <c r="J726" s="1"/>
      <c r="N726" s="1"/>
      <c r="Q726" s="1"/>
    </row>
    <row r="727">
      <c r="F727" s="49"/>
      <c r="G727" s="1"/>
      <c r="H727" s="1"/>
      <c r="I727" s="203"/>
      <c r="J727" s="1"/>
      <c r="N727" s="1"/>
      <c r="Q727" s="1"/>
    </row>
    <row r="728">
      <c r="F728" s="49"/>
      <c r="G728" s="1"/>
      <c r="H728" s="1"/>
      <c r="I728" s="203"/>
      <c r="J728" s="1"/>
      <c r="N728" s="1"/>
      <c r="Q728" s="1"/>
    </row>
    <row r="729">
      <c r="F729" s="49"/>
      <c r="G729" s="1"/>
      <c r="H729" s="1"/>
      <c r="I729" s="203"/>
      <c r="J729" s="1"/>
      <c r="N729" s="1"/>
      <c r="Q729" s="1"/>
    </row>
    <row r="730">
      <c r="F730" s="49"/>
      <c r="G730" s="1"/>
      <c r="H730" s="1"/>
      <c r="I730" s="203"/>
      <c r="J730" s="1"/>
      <c r="N730" s="1"/>
      <c r="Q730" s="1"/>
    </row>
    <row r="731">
      <c r="F731" s="49"/>
      <c r="G731" s="1"/>
      <c r="H731" s="1"/>
      <c r="I731" s="203"/>
      <c r="J731" s="1"/>
      <c r="N731" s="1"/>
      <c r="Q731" s="1"/>
    </row>
    <row r="732">
      <c r="F732" s="49"/>
      <c r="G732" s="1"/>
      <c r="H732" s="1"/>
      <c r="I732" s="203"/>
      <c r="J732" s="1"/>
      <c r="N732" s="1"/>
      <c r="Q732" s="1"/>
    </row>
    <row r="733">
      <c r="F733" s="49"/>
      <c r="G733" s="1"/>
      <c r="H733" s="1"/>
      <c r="I733" s="203"/>
      <c r="J733" s="1"/>
      <c r="N733" s="1"/>
      <c r="Q733" s="1"/>
    </row>
    <row r="734">
      <c r="F734" s="49"/>
      <c r="G734" s="1"/>
      <c r="H734" s="1"/>
      <c r="I734" s="203"/>
      <c r="J734" s="1"/>
      <c r="N734" s="1"/>
      <c r="Q734" s="1"/>
    </row>
    <row r="735">
      <c r="F735" s="49"/>
      <c r="G735" s="1"/>
      <c r="H735" s="1"/>
      <c r="I735" s="203"/>
      <c r="J735" s="1"/>
      <c r="N735" s="1"/>
      <c r="Q735" s="1"/>
    </row>
    <row r="736">
      <c r="F736" s="49"/>
      <c r="G736" s="1"/>
      <c r="H736" s="1"/>
      <c r="I736" s="203"/>
      <c r="J736" s="1"/>
      <c r="N736" s="1"/>
      <c r="Q736" s="1"/>
    </row>
    <row r="737">
      <c r="F737" s="49"/>
      <c r="G737" s="1"/>
      <c r="H737" s="1"/>
      <c r="I737" s="203"/>
      <c r="J737" s="1"/>
      <c r="N737" s="1"/>
      <c r="Q737" s="1"/>
    </row>
    <row r="738">
      <c r="F738" s="49"/>
      <c r="G738" s="1"/>
      <c r="H738" s="1"/>
      <c r="I738" s="203"/>
      <c r="J738" s="1"/>
      <c r="N738" s="1"/>
      <c r="Q738" s="1"/>
    </row>
    <row r="739">
      <c r="F739" s="49"/>
      <c r="G739" s="1"/>
      <c r="H739" s="1"/>
      <c r="I739" s="203"/>
      <c r="J739" s="1"/>
      <c r="N739" s="1"/>
      <c r="Q739" s="1"/>
    </row>
    <row r="740">
      <c r="F740" s="49"/>
      <c r="G740" s="1"/>
      <c r="H740" s="1"/>
      <c r="I740" s="203"/>
      <c r="J740" s="1"/>
      <c r="N740" s="1"/>
      <c r="Q740" s="1"/>
    </row>
    <row r="741">
      <c r="F741" s="49"/>
      <c r="G741" s="1"/>
      <c r="H741" s="1"/>
      <c r="I741" s="203"/>
      <c r="J741" s="1"/>
      <c r="N741" s="1"/>
      <c r="Q741" s="1"/>
    </row>
    <row r="742">
      <c r="F742" s="49"/>
      <c r="G742" s="1"/>
      <c r="H742" s="1"/>
      <c r="I742" s="203"/>
      <c r="J742" s="1"/>
      <c r="N742" s="1"/>
      <c r="Q742" s="1"/>
    </row>
    <row r="743">
      <c r="F743" s="49"/>
      <c r="G743" s="1"/>
      <c r="H743" s="1"/>
      <c r="I743" s="203"/>
      <c r="J743" s="1"/>
      <c r="N743" s="1"/>
      <c r="Q743" s="1"/>
    </row>
    <row r="744">
      <c r="F744" s="49"/>
      <c r="G744" s="1"/>
      <c r="H744" s="1"/>
      <c r="I744" s="203"/>
      <c r="J744" s="1"/>
      <c r="N744" s="1"/>
      <c r="Q744" s="1"/>
    </row>
    <row r="745">
      <c r="F745" s="49"/>
      <c r="G745" s="1"/>
      <c r="H745" s="1"/>
      <c r="I745" s="203"/>
      <c r="J745" s="1"/>
      <c r="N745" s="1"/>
      <c r="Q745" s="1"/>
    </row>
    <row r="746">
      <c r="F746" s="49"/>
      <c r="G746" s="1"/>
      <c r="H746" s="1"/>
      <c r="I746" s="203"/>
      <c r="J746" s="1"/>
      <c r="N746" s="1"/>
      <c r="Q746" s="1"/>
    </row>
    <row r="747">
      <c r="F747" s="49"/>
      <c r="G747" s="1"/>
      <c r="H747" s="1"/>
      <c r="I747" s="203"/>
      <c r="J747" s="1"/>
      <c r="N747" s="1"/>
      <c r="Q747" s="1"/>
    </row>
    <row r="748">
      <c r="F748" s="49"/>
      <c r="G748" s="1"/>
      <c r="H748" s="1"/>
      <c r="I748" s="203"/>
      <c r="J748" s="1"/>
      <c r="N748" s="1"/>
      <c r="Q748" s="1"/>
    </row>
    <row r="749">
      <c r="F749" s="49"/>
      <c r="G749" s="1"/>
      <c r="H749" s="1"/>
      <c r="I749" s="203"/>
      <c r="J749" s="1"/>
      <c r="N749" s="1"/>
      <c r="Q749" s="1"/>
    </row>
    <row r="750">
      <c r="F750" s="49"/>
      <c r="G750" s="1"/>
      <c r="H750" s="1"/>
      <c r="I750" s="203"/>
      <c r="J750" s="1"/>
      <c r="N750" s="1"/>
      <c r="Q750" s="1"/>
    </row>
    <row r="751">
      <c r="F751" s="49"/>
      <c r="G751" s="1"/>
      <c r="H751" s="1"/>
      <c r="I751" s="203"/>
      <c r="J751" s="1"/>
      <c r="N751" s="1"/>
      <c r="Q751" s="1"/>
    </row>
    <row r="752">
      <c r="F752" s="49"/>
      <c r="G752" s="1"/>
      <c r="H752" s="1"/>
      <c r="I752" s="203"/>
      <c r="J752" s="1"/>
      <c r="N752" s="1"/>
      <c r="Q752" s="1"/>
    </row>
    <row r="753">
      <c r="F753" s="49"/>
      <c r="G753" s="1"/>
      <c r="H753" s="1"/>
      <c r="I753" s="203"/>
      <c r="J753" s="1"/>
      <c r="N753" s="1"/>
      <c r="Q753" s="1"/>
    </row>
    <row r="754">
      <c r="F754" s="49"/>
      <c r="G754" s="1"/>
      <c r="H754" s="1"/>
      <c r="I754" s="203"/>
      <c r="J754" s="1"/>
      <c r="N754" s="1"/>
      <c r="Q754" s="1"/>
    </row>
    <row r="755">
      <c r="F755" s="49"/>
      <c r="G755" s="1"/>
      <c r="H755" s="1"/>
      <c r="I755" s="203"/>
      <c r="J755" s="1"/>
      <c r="N755" s="1"/>
      <c r="Q755" s="1"/>
    </row>
    <row r="756">
      <c r="F756" s="49"/>
      <c r="G756" s="1"/>
      <c r="H756" s="1"/>
      <c r="I756" s="203"/>
      <c r="J756" s="1"/>
      <c r="N756" s="1"/>
      <c r="Q756" s="1"/>
    </row>
    <row r="757">
      <c r="F757" s="49"/>
      <c r="G757" s="1"/>
      <c r="H757" s="1"/>
      <c r="I757" s="203"/>
      <c r="J757" s="1"/>
      <c r="N757" s="1"/>
      <c r="Q757" s="1"/>
    </row>
    <row r="758">
      <c r="F758" s="49"/>
      <c r="G758" s="1"/>
      <c r="H758" s="1"/>
      <c r="I758" s="203"/>
      <c r="J758" s="1"/>
      <c r="N758" s="1"/>
      <c r="Q758" s="1"/>
    </row>
    <row r="759">
      <c r="F759" s="49"/>
      <c r="G759" s="1"/>
      <c r="H759" s="1"/>
      <c r="I759" s="203"/>
      <c r="J759" s="1"/>
      <c r="N759" s="1"/>
      <c r="Q759" s="1"/>
    </row>
    <row r="760">
      <c r="F760" s="49"/>
      <c r="G760" s="1"/>
      <c r="H760" s="1"/>
      <c r="I760" s="203"/>
      <c r="J760" s="1"/>
      <c r="N760" s="1"/>
      <c r="Q760" s="1"/>
    </row>
    <row r="761">
      <c r="F761" s="49"/>
      <c r="G761" s="1"/>
      <c r="H761" s="1"/>
      <c r="I761" s="203"/>
      <c r="J761" s="1"/>
      <c r="N761" s="1"/>
      <c r="Q761" s="1"/>
    </row>
    <row r="762">
      <c r="F762" s="49"/>
      <c r="G762" s="1"/>
      <c r="H762" s="1"/>
      <c r="I762" s="203"/>
      <c r="J762" s="1"/>
      <c r="N762" s="1"/>
      <c r="Q762" s="1"/>
    </row>
    <row r="763">
      <c r="F763" s="49"/>
      <c r="G763" s="1"/>
      <c r="H763" s="1"/>
      <c r="I763" s="203"/>
      <c r="J763" s="1"/>
      <c r="N763" s="1"/>
      <c r="Q763" s="1"/>
    </row>
    <row r="764">
      <c r="F764" s="49"/>
      <c r="G764" s="1"/>
      <c r="H764" s="1"/>
      <c r="I764" s="203"/>
      <c r="J764" s="1"/>
      <c r="N764" s="1"/>
      <c r="Q764" s="1"/>
    </row>
    <row r="765">
      <c r="F765" s="49"/>
      <c r="G765" s="1"/>
      <c r="H765" s="1"/>
      <c r="I765" s="203"/>
      <c r="J765" s="1"/>
      <c r="N765" s="1"/>
      <c r="Q765" s="1"/>
    </row>
    <row r="766">
      <c r="F766" s="49"/>
      <c r="G766" s="1"/>
      <c r="H766" s="1"/>
      <c r="I766" s="203"/>
      <c r="J766" s="1"/>
      <c r="N766" s="1"/>
      <c r="Q766" s="1"/>
    </row>
    <row r="767">
      <c r="F767" s="49"/>
      <c r="G767" s="1"/>
      <c r="H767" s="1"/>
      <c r="I767" s="203"/>
      <c r="J767" s="1"/>
      <c r="N767" s="1"/>
      <c r="Q767" s="1"/>
    </row>
    <row r="768">
      <c r="F768" s="49"/>
      <c r="G768" s="1"/>
      <c r="H768" s="1"/>
      <c r="I768" s="203"/>
      <c r="J768" s="1"/>
      <c r="N768" s="1"/>
      <c r="Q768" s="1"/>
    </row>
    <row r="769">
      <c r="F769" s="49"/>
      <c r="G769" s="1"/>
      <c r="H769" s="1"/>
      <c r="I769" s="203"/>
      <c r="J769" s="1"/>
      <c r="N769" s="1"/>
      <c r="Q769" s="1"/>
    </row>
    <row r="770">
      <c r="F770" s="49"/>
      <c r="G770" s="1"/>
      <c r="H770" s="1"/>
      <c r="I770" s="203"/>
      <c r="J770" s="1"/>
      <c r="N770" s="1"/>
      <c r="Q770" s="1"/>
    </row>
    <row r="771">
      <c r="F771" s="49"/>
      <c r="G771" s="1"/>
      <c r="H771" s="1"/>
      <c r="I771" s="203"/>
      <c r="J771" s="1"/>
      <c r="N771" s="1"/>
      <c r="Q771" s="1"/>
    </row>
    <row r="772">
      <c r="F772" s="49"/>
      <c r="G772" s="1"/>
      <c r="H772" s="1"/>
      <c r="I772" s="203"/>
      <c r="J772" s="1"/>
      <c r="N772" s="1"/>
      <c r="Q772" s="1"/>
    </row>
    <row r="773">
      <c r="F773" s="49"/>
      <c r="G773" s="1"/>
      <c r="H773" s="1"/>
      <c r="I773" s="203"/>
      <c r="J773" s="1"/>
      <c r="N773" s="1"/>
      <c r="Q773" s="1"/>
    </row>
    <row r="774">
      <c r="F774" s="49"/>
      <c r="G774" s="1"/>
      <c r="H774" s="1"/>
      <c r="I774" s="203"/>
      <c r="J774" s="1"/>
      <c r="N774" s="1"/>
      <c r="Q774" s="1"/>
    </row>
    <row r="775">
      <c r="F775" s="49"/>
      <c r="G775" s="1"/>
      <c r="H775" s="1"/>
      <c r="I775" s="203"/>
      <c r="J775" s="1"/>
      <c r="N775" s="1"/>
      <c r="Q775" s="1"/>
    </row>
    <row r="776">
      <c r="F776" s="49"/>
      <c r="G776" s="1"/>
      <c r="H776" s="1"/>
      <c r="I776" s="203"/>
      <c r="J776" s="1"/>
      <c r="N776" s="1"/>
      <c r="Q776" s="1"/>
    </row>
    <row r="777">
      <c r="F777" s="49"/>
      <c r="G777" s="1"/>
      <c r="H777" s="1"/>
      <c r="I777" s="203"/>
      <c r="J777" s="1"/>
      <c r="N777" s="1"/>
      <c r="Q777" s="1"/>
    </row>
    <row r="778">
      <c r="F778" s="49"/>
      <c r="G778" s="1"/>
      <c r="H778" s="1"/>
      <c r="I778" s="203"/>
      <c r="J778" s="1"/>
      <c r="N778" s="1"/>
      <c r="Q778" s="1"/>
    </row>
    <row r="779">
      <c r="F779" s="49"/>
      <c r="G779" s="1"/>
      <c r="H779" s="1"/>
      <c r="I779" s="203"/>
      <c r="J779" s="1"/>
      <c r="N779" s="1"/>
      <c r="Q779" s="1"/>
    </row>
    <row r="780">
      <c r="F780" s="49"/>
      <c r="G780" s="1"/>
      <c r="H780" s="1"/>
      <c r="I780" s="203"/>
      <c r="J780" s="1"/>
      <c r="N780" s="1"/>
      <c r="Q780" s="1"/>
    </row>
    <row r="781">
      <c r="F781" s="49"/>
      <c r="G781" s="1"/>
      <c r="H781" s="1"/>
      <c r="I781" s="203"/>
      <c r="J781" s="1"/>
      <c r="N781" s="1"/>
      <c r="Q781" s="1"/>
    </row>
    <row r="782">
      <c r="F782" s="49"/>
      <c r="G782" s="1"/>
      <c r="H782" s="1"/>
      <c r="I782" s="203"/>
      <c r="J782" s="1"/>
      <c r="N782" s="1"/>
      <c r="Q782" s="1"/>
    </row>
    <row r="783">
      <c r="F783" s="49"/>
      <c r="G783" s="1"/>
      <c r="H783" s="1"/>
      <c r="I783" s="203"/>
      <c r="J783" s="1"/>
      <c r="N783" s="1"/>
      <c r="Q783" s="1"/>
    </row>
    <row r="784">
      <c r="F784" s="49"/>
      <c r="G784" s="1"/>
      <c r="H784" s="1"/>
      <c r="I784" s="203"/>
      <c r="J784" s="1"/>
      <c r="N784" s="1"/>
      <c r="Q784" s="1"/>
    </row>
    <row r="785">
      <c r="F785" s="49"/>
      <c r="G785" s="1"/>
      <c r="H785" s="1"/>
      <c r="I785" s="203"/>
      <c r="J785" s="1"/>
      <c r="N785" s="1"/>
      <c r="Q785" s="1"/>
    </row>
    <row r="786">
      <c r="F786" s="49"/>
      <c r="G786" s="1"/>
      <c r="H786" s="1"/>
      <c r="I786" s="203"/>
      <c r="J786" s="1"/>
      <c r="N786" s="1"/>
      <c r="Q786" s="1"/>
    </row>
    <row r="787">
      <c r="F787" s="49"/>
      <c r="G787" s="1"/>
      <c r="H787" s="1"/>
      <c r="I787" s="203"/>
      <c r="J787" s="1"/>
      <c r="N787" s="1"/>
      <c r="Q787" s="1"/>
    </row>
    <row r="788">
      <c r="F788" s="49"/>
      <c r="G788" s="1"/>
      <c r="H788" s="1"/>
      <c r="I788" s="203"/>
      <c r="J788" s="1"/>
      <c r="N788" s="1"/>
      <c r="Q788" s="1"/>
    </row>
    <row r="789">
      <c r="F789" s="49"/>
      <c r="G789" s="1"/>
      <c r="H789" s="1"/>
      <c r="I789" s="203"/>
      <c r="J789" s="1"/>
      <c r="N789" s="1"/>
      <c r="Q789" s="1"/>
    </row>
    <row r="790">
      <c r="F790" s="49"/>
      <c r="G790" s="1"/>
      <c r="H790" s="1"/>
      <c r="I790" s="203"/>
      <c r="J790" s="1"/>
      <c r="N790" s="1"/>
      <c r="Q790" s="1"/>
    </row>
    <row r="791">
      <c r="F791" s="49"/>
      <c r="G791" s="1"/>
      <c r="H791" s="1"/>
      <c r="I791" s="203"/>
      <c r="J791" s="1"/>
      <c r="N791" s="1"/>
      <c r="Q791" s="1"/>
    </row>
    <row r="792">
      <c r="F792" s="49"/>
      <c r="G792" s="1"/>
      <c r="H792" s="1"/>
      <c r="I792" s="203"/>
      <c r="J792" s="1"/>
      <c r="N792" s="1"/>
      <c r="Q792" s="1"/>
    </row>
    <row r="793">
      <c r="F793" s="49"/>
      <c r="G793" s="1"/>
      <c r="H793" s="1"/>
      <c r="I793" s="203"/>
      <c r="J793" s="1"/>
      <c r="N793" s="1"/>
      <c r="Q793" s="1"/>
    </row>
    <row r="794">
      <c r="F794" s="49"/>
      <c r="G794" s="1"/>
      <c r="H794" s="1"/>
      <c r="I794" s="203"/>
      <c r="J794" s="1"/>
      <c r="N794" s="1"/>
      <c r="Q794" s="1"/>
    </row>
    <row r="795">
      <c r="F795" s="49"/>
      <c r="G795" s="1"/>
      <c r="H795" s="1"/>
      <c r="I795" s="203"/>
      <c r="J795" s="1"/>
      <c r="N795" s="1"/>
      <c r="Q795" s="1"/>
    </row>
    <row r="796">
      <c r="F796" s="49"/>
      <c r="G796" s="1"/>
      <c r="H796" s="1"/>
      <c r="I796" s="203"/>
      <c r="J796" s="1"/>
      <c r="N796" s="1"/>
      <c r="Q796" s="1"/>
    </row>
    <row r="797">
      <c r="F797" s="49"/>
      <c r="G797" s="1"/>
      <c r="H797" s="1"/>
      <c r="I797" s="203"/>
      <c r="J797" s="1"/>
      <c r="N797" s="1"/>
      <c r="Q797" s="1"/>
    </row>
    <row r="798">
      <c r="F798" s="49"/>
      <c r="G798" s="1"/>
      <c r="H798" s="1"/>
      <c r="I798" s="203"/>
      <c r="J798" s="1"/>
      <c r="N798" s="1"/>
      <c r="Q798" s="1"/>
    </row>
    <row r="799">
      <c r="F799" s="49"/>
      <c r="G799" s="1"/>
      <c r="H799" s="1"/>
      <c r="I799" s="203"/>
      <c r="J799" s="1"/>
      <c r="N799" s="1"/>
      <c r="Q799" s="1"/>
    </row>
    <row r="800">
      <c r="F800" s="49"/>
      <c r="G800" s="1"/>
      <c r="H800" s="1"/>
      <c r="I800" s="203"/>
      <c r="J800" s="1"/>
      <c r="N800" s="1"/>
      <c r="Q800" s="1"/>
    </row>
    <row r="801">
      <c r="F801" s="49"/>
      <c r="G801" s="1"/>
      <c r="H801" s="1"/>
      <c r="I801" s="203"/>
      <c r="J801" s="1"/>
      <c r="N801" s="1"/>
      <c r="Q801" s="1"/>
    </row>
    <row r="802">
      <c r="F802" s="49"/>
      <c r="G802" s="1"/>
      <c r="H802" s="1"/>
      <c r="I802" s="203"/>
      <c r="J802" s="1"/>
      <c r="N802" s="1"/>
      <c r="Q802" s="1"/>
    </row>
    <row r="803">
      <c r="F803" s="49"/>
      <c r="G803" s="1"/>
      <c r="H803" s="1"/>
      <c r="I803" s="203"/>
      <c r="J803" s="1"/>
      <c r="N803" s="1"/>
      <c r="Q803" s="1"/>
    </row>
    <row r="804">
      <c r="F804" s="49"/>
      <c r="G804" s="1"/>
      <c r="H804" s="1"/>
      <c r="I804" s="203"/>
      <c r="J804" s="1"/>
      <c r="N804" s="1"/>
      <c r="Q804" s="1"/>
    </row>
    <row r="805">
      <c r="F805" s="49"/>
      <c r="G805" s="1"/>
      <c r="H805" s="1"/>
      <c r="I805" s="203"/>
      <c r="J805" s="1"/>
      <c r="N805" s="1"/>
      <c r="Q805" s="1"/>
    </row>
    <row r="806">
      <c r="F806" s="49"/>
      <c r="G806" s="1"/>
      <c r="H806" s="1"/>
      <c r="I806" s="203"/>
      <c r="J806" s="1"/>
      <c r="N806" s="1"/>
      <c r="Q806" s="1"/>
    </row>
    <row r="807">
      <c r="F807" s="49"/>
      <c r="G807" s="1"/>
      <c r="H807" s="1"/>
      <c r="I807" s="203"/>
      <c r="J807" s="1"/>
      <c r="N807" s="1"/>
      <c r="Q807" s="1"/>
    </row>
    <row r="808">
      <c r="F808" s="49"/>
      <c r="G808" s="1"/>
      <c r="H808" s="1"/>
      <c r="I808" s="203"/>
      <c r="J808" s="1"/>
      <c r="N808" s="1"/>
      <c r="Q808" s="1"/>
    </row>
    <row r="809">
      <c r="F809" s="49"/>
      <c r="G809" s="1"/>
      <c r="H809" s="1"/>
      <c r="I809" s="203"/>
      <c r="J809" s="1"/>
      <c r="N809" s="1"/>
      <c r="Q809" s="1"/>
    </row>
    <row r="810">
      <c r="F810" s="49"/>
      <c r="G810" s="1"/>
      <c r="H810" s="1"/>
      <c r="I810" s="203"/>
      <c r="J810" s="1"/>
      <c r="N810" s="1"/>
      <c r="Q810" s="1"/>
    </row>
    <row r="811">
      <c r="F811" s="49"/>
      <c r="G811" s="1"/>
      <c r="H811" s="1"/>
      <c r="I811" s="203"/>
      <c r="J811" s="1"/>
      <c r="N811" s="1"/>
      <c r="Q811" s="1"/>
    </row>
    <row r="812">
      <c r="F812" s="49"/>
      <c r="G812" s="1"/>
      <c r="H812" s="1"/>
      <c r="I812" s="203"/>
      <c r="J812" s="1"/>
      <c r="N812" s="1"/>
      <c r="Q812" s="1"/>
    </row>
    <row r="813">
      <c r="F813" s="49"/>
      <c r="G813" s="1"/>
      <c r="H813" s="1"/>
      <c r="I813" s="203"/>
      <c r="J813" s="1"/>
      <c r="N813" s="1"/>
      <c r="Q813" s="1"/>
    </row>
    <row r="814">
      <c r="F814" s="49"/>
      <c r="G814" s="1"/>
      <c r="H814" s="1"/>
      <c r="I814" s="203"/>
      <c r="J814" s="1"/>
      <c r="N814" s="1"/>
      <c r="Q814" s="1"/>
    </row>
    <row r="815">
      <c r="F815" s="49"/>
      <c r="G815" s="1"/>
      <c r="H815" s="1"/>
      <c r="I815" s="203"/>
      <c r="J815" s="1"/>
      <c r="N815" s="1"/>
      <c r="Q815" s="1"/>
    </row>
    <row r="816">
      <c r="F816" s="49"/>
      <c r="G816" s="1"/>
      <c r="H816" s="1"/>
      <c r="I816" s="203"/>
      <c r="J816" s="1"/>
      <c r="N816" s="1"/>
      <c r="Q816" s="1"/>
    </row>
    <row r="817">
      <c r="F817" s="49"/>
      <c r="G817" s="1"/>
      <c r="H817" s="1"/>
      <c r="I817" s="203"/>
      <c r="J817" s="1"/>
      <c r="N817" s="1"/>
      <c r="Q817" s="1"/>
    </row>
    <row r="818">
      <c r="F818" s="49"/>
      <c r="G818" s="1"/>
      <c r="H818" s="1"/>
      <c r="I818" s="203"/>
      <c r="J818" s="1"/>
      <c r="N818" s="1"/>
      <c r="Q818" s="1"/>
    </row>
    <row r="819">
      <c r="F819" s="49"/>
      <c r="G819" s="1"/>
      <c r="H819" s="1"/>
      <c r="I819" s="203"/>
      <c r="J819" s="1"/>
      <c r="N819" s="1"/>
      <c r="Q819" s="1"/>
    </row>
    <row r="820">
      <c r="F820" s="49"/>
      <c r="G820" s="1"/>
      <c r="H820" s="1"/>
      <c r="I820" s="203"/>
      <c r="J820" s="1"/>
      <c r="N820" s="1"/>
      <c r="Q820" s="1"/>
    </row>
    <row r="821">
      <c r="F821" s="49"/>
      <c r="G821" s="1"/>
      <c r="H821" s="1"/>
      <c r="I821" s="203"/>
      <c r="J821" s="1"/>
      <c r="N821" s="1"/>
      <c r="Q821" s="1"/>
    </row>
    <row r="822">
      <c r="F822" s="49"/>
      <c r="G822" s="1"/>
      <c r="H822" s="1"/>
      <c r="I822" s="203"/>
      <c r="J822" s="1"/>
      <c r="N822" s="1"/>
      <c r="Q822" s="1"/>
    </row>
    <row r="823">
      <c r="F823" s="49"/>
      <c r="G823" s="1"/>
      <c r="H823" s="1"/>
      <c r="I823" s="203"/>
      <c r="J823" s="1"/>
      <c r="N823" s="1"/>
      <c r="Q823" s="1"/>
    </row>
    <row r="824">
      <c r="F824" s="49"/>
      <c r="G824" s="1"/>
      <c r="H824" s="1"/>
      <c r="I824" s="203"/>
      <c r="J824" s="1"/>
      <c r="N824" s="1"/>
      <c r="Q824" s="1"/>
    </row>
    <row r="825">
      <c r="F825" s="49"/>
      <c r="G825" s="1"/>
      <c r="H825" s="1"/>
      <c r="I825" s="203"/>
      <c r="J825" s="1"/>
      <c r="N825" s="1"/>
      <c r="Q825" s="1"/>
    </row>
    <row r="826">
      <c r="F826" s="49"/>
      <c r="G826" s="1"/>
      <c r="H826" s="1"/>
      <c r="I826" s="203"/>
      <c r="J826" s="1"/>
      <c r="N826" s="1"/>
      <c r="Q826" s="1"/>
    </row>
    <row r="827">
      <c r="F827" s="49"/>
      <c r="G827" s="1"/>
      <c r="H827" s="1"/>
      <c r="I827" s="203"/>
      <c r="J827" s="1"/>
      <c r="N827" s="1"/>
      <c r="Q827" s="1"/>
    </row>
    <row r="828">
      <c r="F828" s="49"/>
      <c r="G828" s="1"/>
      <c r="H828" s="1"/>
      <c r="I828" s="203"/>
      <c r="J828" s="1"/>
      <c r="N828" s="1"/>
      <c r="Q828" s="1"/>
    </row>
    <row r="829">
      <c r="F829" s="49"/>
      <c r="G829" s="1"/>
      <c r="H829" s="1"/>
      <c r="I829" s="203"/>
      <c r="J829" s="1"/>
      <c r="N829" s="1"/>
      <c r="Q829" s="1"/>
    </row>
    <row r="830">
      <c r="F830" s="49"/>
      <c r="G830" s="1"/>
      <c r="H830" s="1"/>
      <c r="I830" s="203"/>
      <c r="J830" s="1"/>
      <c r="N830" s="1"/>
      <c r="Q830" s="1"/>
    </row>
    <row r="831">
      <c r="F831" s="49"/>
      <c r="G831" s="1"/>
      <c r="H831" s="1"/>
      <c r="I831" s="203"/>
      <c r="J831" s="1"/>
      <c r="N831" s="1"/>
      <c r="Q831" s="1"/>
    </row>
    <row r="832">
      <c r="F832" s="49"/>
      <c r="G832" s="1"/>
      <c r="H832" s="1"/>
      <c r="I832" s="203"/>
      <c r="J832" s="1"/>
      <c r="N832" s="1"/>
      <c r="Q832" s="1"/>
    </row>
    <row r="833">
      <c r="F833" s="49"/>
      <c r="G833" s="1"/>
      <c r="H833" s="1"/>
      <c r="I833" s="203"/>
      <c r="J833" s="1"/>
      <c r="N833" s="1"/>
      <c r="Q833" s="1"/>
    </row>
    <row r="834">
      <c r="F834" s="49"/>
      <c r="G834" s="1"/>
      <c r="H834" s="1"/>
      <c r="I834" s="203"/>
      <c r="J834" s="1"/>
      <c r="N834" s="1"/>
      <c r="Q834" s="1"/>
    </row>
    <row r="835">
      <c r="F835" s="49"/>
      <c r="G835" s="1"/>
      <c r="H835" s="1"/>
      <c r="I835" s="203"/>
      <c r="J835" s="1"/>
      <c r="N835" s="1"/>
      <c r="Q835" s="1"/>
    </row>
    <row r="836">
      <c r="F836" s="49"/>
      <c r="G836" s="1"/>
      <c r="H836" s="1"/>
      <c r="I836" s="203"/>
      <c r="J836" s="1"/>
      <c r="N836" s="1"/>
      <c r="Q836" s="1"/>
    </row>
    <row r="837">
      <c r="F837" s="49"/>
      <c r="G837" s="1"/>
      <c r="H837" s="1"/>
      <c r="I837" s="203"/>
      <c r="J837" s="1"/>
      <c r="N837" s="1"/>
      <c r="Q837" s="1"/>
    </row>
    <row r="838">
      <c r="F838" s="49"/>
      <c r="G838" s="1"/>
      <c r="H838" s="1"/>
      <c r="I838" s="203"/>
      <c r="J838" s="1"/>
      <c r="N838" s="1"/>
      <c r="Q838" s="1"/>
    </row>
    <row r="839">
      <c r="F839" s="49"/>
      <c r="G839" s="1"/>
      <c r="H839" s="1"/>
      <c r="I839" s="203"/>
      <c r="J839" s="1"/>
      <c r="N839" s="1"/>
      <c r="Q839" s="1"/>
    </row>
    <row r="840">
      <c r="F840" s="49"/>
      <c r="G840" s="1"/>
      <c r="H840" s="1"/>
      <c r="I840" s="203"/>
      <c r="J840" s="1"/>
      <c r="N840" s="1"/>
      <c r="Q840" s="1"/>
    </row>
    <row r="841">
      <c r="F841" s="49"/>
      <c r="G841" s="1"/>
      <c r="H841" s="1"/>
      <c r="I841" s="203"/>
      <c r="J841" s="1"/>
      <c r="N841" s="1"/>
      <c r="Q841" s="1"/>
    </row>
    <row r="842">
      <c r="F842" s="49"/>
      <c r="G842" s="1"/>
      <c r="H842" s="1"/>
      <c r="I842" s="203"/>
      <c r="J842" s="1"/>
      <c r="N842" s="1"/>
      <c r="Q842" s="1"/>
    </row>
    <row r="843">
      <c r="F843" s="49"/>
      <c r="G843" s="1"/>
      <c r="H843" s="1"/>
      <c r="I843" s="203"/>
      <c r="J843" s="1"/>
      <c r="N843" s="1"/>
      <c r="Q843" s="1"/>
    </row>
    <row r="844">
      <c r="F844" s="49"/>
      <c r="G844" s="1"/>
      <c r="H844" s="1"/>
      <c r="I844" s="203"/>
      <c r="J844" s="1"/>
      <c r="N844" s="1"/>
      <c r="Q844" s="1"/>
    </row>
    <row r="845">
      <c r="F845" s="49"/>
      <c r="G845" s="1"/>
      <c r="H845" s="1"/>
      <c r="I845" s="203"/>
      <c r="J845" s="1"/>
      <c r="N845" s="1"/>
      <c r="Q845" s="1"/>
    </row>
    <row r="846">
      <c r="F846" s="49"/>
      <c r="G846" s="1"/>
      <c r="H846" s="1"/>
      <c r="I846" s="203"/>
      <c r="J846" s="1"/>
      <c r="N846" s="1"/>
      <c r="Q846" s="1"/>
    </row>
    <row r="847">
      <c r="F847" s="49"/>
      <c r="G847" s="1"/>
      <c r="H847" s="1"/>
      <c r="I847" s="203"/>
      <c r="J847" s="1"/>
      <c r="N847" s="1"/>
      <c r="Q847" s="1"/>
    </row>
    <row r="848">
      <c r="F848" s="49"/>
      <c r="G848" s="1"/>
      <c r="H848" s="1"/>
      <c r="I848" s="203"/>
      <c r="J848" s="1"/>
      <c r="N848" s="1"/>
      <c r="Q848" s="1"/>
    </row>
    <row r="849">
      <c r="F849" s="49"/>
      <c r="G849" s="1"/>
      <c r="H849" s="1"/>
      <c r="I849" s="203"/>
      <c r="J849" s="1"/>
      <c r="N849" s="1"/>
      <c r="Q849" s="1"/>
    </row>
    <row r="850">
      <c r="F850" s="49"/>
      <c r="G850" s="1"/>
      <c r="H850" s="1"/>
      <c r="I850" s="203"/>
      <c r="J850" s="1"/>
      <c r="N850" s="1"/>
      <c r="Q850" s="1"/>
    </row>
    <row r="851">
      <c r="F851" s="49"/>
      <c r="G851" s="1"/>
      <c r="H851" s="1"/>
      <c r="I851" s="203"/>
      <c r="J851" s="1"/>
      <c r="N851" s="1"/>
      <c r="Q851" s="1"/>
    </row>
    <row r="852">
      <c r="F852" s="49"/>
      <c r="G852" s="1"/>
      <c r="H852" s="1"/>
      <c r="I852" s="203"/>
      <c r="J852" s="1"/>
      <c r="N852" s="1"/>
      <c r="Q852" s="1"/>
    </row>
    <row r="853">
      <c r="F853" s="49"/>
      <c r="G853" s="1"/>
      <c r="H853" s="1"/>
      <c r="I853" s="203"/>
      <c r="J853" s="1"/>
      <c r="N853" s="1"/>
      <c r="Q853" s="1"/>
    </row>
    <row r="854">
      <c r="F854" s="49"/>
      <c r="G854" s="1"/>
      <c r="H854" s="1"/>
      <c r="I854" s="203"/>
      <c r="J854" s="1"/>
      <c r="N854" s="1"/>
      <c r="Q854" s="1"/>
    </row>
    <row r="855">
      <c r="F855" s="49"/>
      <c r="G855" s="1"/>
      <c r="H855" s="1"/>
      <c r="I855" s="203"/>
      <c r="J855" s="1"/>
      <c r="N855" s="1"/>
      <c r="Q855" s="1"/>
    </row>
    <row r="856">
      <c r="F856" s="49"/>
      <c r="G856" s="1"/>
      <c r="H856" s="1"/>
      <c r="I856" s="203"/>
      <c r="J856" s="1"/>
      <c r="N856" s="1"/>
      <c r="Q856" s="1"/>
    </row>
    <row r="857">
      <c r="F857" s="49"/>
      <c r="G857" s="1"/>
      <c r="H857" s="1"/>
      <c r="I857" s="203"/>
      <c r="J857" s="1"/>
      <c r="N857" s="1"/>
      <c r="Q857" s="1"/>
    </row>
    <row r="858">
      <c r="F858" s="49"/>
      <c r="G858" s="1"/>
      <c r="H858" s="1"/>
      <c r="I858" s="203"/>
      <c r="J858" s="1"/>
      <c r="N858" s="1"/>
      <c r="Q858" s="1"/>
    </row>
    <row r="859">
      <c r="F859" s="49"/>
      <c r="G859" s="1"/>
      <c r="H859" s="1"/>
      <c r="I859" s="203"/>
      <c r="J859" s="1"/>
      <c r="N859" s="1"/>
      <c r="Q859" s="1"/>
    </row>
    <row r="860">
      <c r="F860" s="49"/>
      <c r="G860" s="1"/>
      <c r="H860" s="1"/>
      <c r="I860" s="203"/>
      <c r="J860" s="1"/>
      <c r="N860" s="1"/>
      <c r="Q860" s="1"/>
    </row>
    <row r="861">
      <c r="F861" s="49"/>
      <c r="G861" s="1"/>
      <c r="H861" s="1"/>
      <c r="I861" s="203"/>
      <c r="J861" s="1"/>
      <c r="N861" s="1"/>
      <c r="Q861" s="1"/>
    </row>
    <row r="862">
      <c r="F862" s="49"/>
      <c r="G862" s="1"/>
      <c r="H862" s="1"/>
      <c r="I862" s="203"/>
      <c r="J862" s="1"/>
      <c r="N862" s="1"/>
      <c r="Q862" s="1"/>
    </row>
    <row r="863">
      <c r="F863" s="49"/>
      <c r="G863" s="1"/>
      <c r="H863" s="1"/>
      <c r="I863" s="203"/>
      <c r="J863" s="1"/>
      <c r="N863" s="1"/>
      <c r="Q863" s="1"/>
    </row>
    <row r="864">
      <c r="F864" s="49"/>
      <c r="G864" s="1"/>
      <c r="H864" s="1"/>
      <c r="I864" s="203"/>
      <c r="J864" s="1"/>
      <c r="N864" s="1"/>
      <c r="Q864" s="1"/>
    </row>
    <row r="865">
      <c r="F865" s="49"/>
      <c r="G865" s="1"/>
      <c r="H865" s="1"/>
      <c r="I865" s="203"/>
      <c r="J865" s="1"/>
      <c r="N865" s="1"/>
      <c r="Q865" s="1"/>
    </row>
    <row r="866">
      <c r="F866" s="49"/>
      <c r="G866" s="1"/>
      <c r="H866" s="1"/>
      <c r="I866" s="203"/>
      <c r="J866" s="1"/>
      <c r="N866" s="1"/>
      <c r="Q866" s="1"/>
    </row>
    <row r="867">
      <c r="F867" s="49"/>
      <c r="G867" s="1"/>
      <c r="H867" s="1"/>
      <c r="I867" s="203"/>
      <c r="J867" s="1"/>
      <c r="N867" s="1"/>
      <c r="Q867" s="1"/>
    </row>
    <row r="868">
      <c r="F868" s="49"/>
      <c r="G868" s="1"/>
      <c r="H868" s="1"/>
      <c r="I868" s="203"/>
      <c r="J868" s="1"/>
      <c r="N868" s="1"/>
      <c r="Q868" s="1"/>
    </row>
    <row r="869">
      <c r="F869" s="49"/>
      <c r="G869" s="1"/>
      <c r="H869" s="1"/>
      <c r="I869" s="203"/>
      <c r="J869" s="1"/>
      <c r="N869" s="1"/>
      <c r="Q869" s="1"/>
    </row>
    <row r="870">
      <c r="F870" s="49"/>
      <c r="G870" s="1"/>
      <c r="H870" s="1"/>
      <c r="I870" s="203"/>
      <c r="J870" s="1"/>
      <c r="N870" s="1"/>
      <c r="Q870" s="1"/>
    </row>
    <row r="871">
      <c r="F871" s="49"/>
      <c r="G871" s="1"/>
      <c r="H871" s="1"/>
      <c r="I871" s="203"/>
      <c r="J871" s="1"/>
      <c r="N871" s="1"/>
      <c r="Q871" s="1"/>
    </row>
    <row r="872">
      <c r="F872" s="49"/>
      <c r="G872" s="1"/>
      <c r="H872" s="1"/>
      <c r="I872" s="203"/>
      <c r="J872" s="1"/>
      <c r="N872" s="1"/>
      <c r="Q872" s="1"/>
    </row>
    <row r="873">
      <c r="F873" s="49"/>
      <c r="G873" s="1"/>
      <c r="H873" s="1"/>
      <c r="I873" s="203"/>
      <c r="J873" s="1"/>
      <c r="N873" s="1"/>
      <c r="Q873" s="1"/>
    </row>
    <row r="874">
      <c r="F874" s="49"/>
      <c r="G874" s="1"/>
      <c r="H874" s="1"/>
      <c r="I874" s="203"/>
      <c r="J874" s="1"/>
      <c r="N874" s="1"/>
      <c r="Q874" s="1"/>
    </row>
    <row r="875">
      <c r="F875" s="49"/>
      <c r="G875" s="1"/>
      <c r="H875" s="1"/>
      <c r="I875" s="203"/>
      <c r="J875" s="1"/>
      <c r="N875" s="1"/>
      <c r="Q875" s="1"/>
    </row>
    <row r="876">
      <c r="F876" s="49"/>
      <c r="G876" s="1"/>
      <c r="H876" s="1"/>
      <c r="I876" s="203"/>
      <c r="J876" s="1"/>
      <c r="N876" s="1"/>
      <c r="Q876" s="1"/>
    </row>
    <row r="877">
      <c r="F877" s="49"/>
      <c r="G877" s="1"/>
      <c r="H877" s="1"/>
      <c r="I877" s="203"/>
      <c r="J877" s="1"/>
      <c r="N877" s="1"/>
      <c r="Q877" s="1"/>
    </row>
    <row r="878">
      <c r="F878" s="49"/>
      <c r="G878" s="1"/>
      <c r="H878" s="1"/>
      <c r="I878" s="203"/>
      <c r="J878" s="1"/>
      <c r="N878" s="1"/>
      <c r="Q878" s="1"/>
    </row>
    <row r="879">
      <c r="F879" s="49"/>
      <c r="G879" s="1"/>
      <c r="H879" s="1"/>
      <c r="I879" s="203"/>
      <c r="J879" s="1"/>
      <c r="N879" s="1"/>
      <c r="Q879" s="1"/>
    </row>
    <row r="880">
      <c r="F880" s="49"/>
      <c r="G880" s="1"/>
      <c r="H880" s="1"/>
      <c r="I880" s="203"/>
      <c r="J880" s="1"/>
      <c r="N880" s="1"/>
      <c r="Q880" s="1"/>
    </row>
    <row r="881">
      <c r="F881" s="49"/>
      <c r="G881" s="1"/>
      <c r="H881" s="1"/>
      <c r="I881" s="203"/>
      <c r="J881" s="1"/>
      <c r="N881" s="1"/>
      <c r="Q881" s="1"/>
    </row>
    <row r="882">
      <c r="F882" s="49"/>
      <c r="G882" s="1"/>
      <c r="H882" s="1"/>
      <c r="I882" s="203"/>
      <c r="J882" s="1"/>
      <c r="N882" s="1"/>
      <c r="Q882" s="1"/>
    </row>
    <row r="883">
      <c r="F883" s="49"/>
      <c r="G883" s="1"/>
      <c r="H883" s="1"/>
      <c r="I883" s="203"/>
      <c r="J883" s="1"/>
      <c r="N883" s="1"/>
      <c r="Q883" s="1"/>
    </row>
    <row r="884">
      <c r="F884" s="49"/>
      <c r="G884" s="1"/>
      <c r="H884" s="1"/>
      <c r="I884" s="203"/>
      <c r="J884" s="1"/>
      <c r="N884" s="1"/>
      <c r="Q884" s="1"/>
    </row>
    <row r="885">
      <c r="F885" s="49"/>
      <c r="G885" s="1"/>
      <c r="H885" s="1"/>
      <c r="I885" s="203"/>
      <c r="J885" s="1"/>
      <c r="N885" s="1"/>
      <c r="Q885" s="1"/>
    </row>
    <row r="886">
      <c r="F886" s="49"/>
      <c r="G886" s="1"/>
      <c r="H886" s="1"/>
      <c r="I886" s="203"/>
      <c r="J886" s="1"/>
      <c r="N886" s="1"/>
      <c r="Q886" s="1"/>
    </row>
    <row r="887">
      <c r="F887" s="49"/>
      <c r="G887" s="1"/>
      <c r="H887" s="1"/>
      <c r="I887" s="203"/>
      <c r="J887" s="1"/>
      <c r="N887" s="1"/>
      <c r="Q887" s="1"/>
    </row>
    <row r="888">
      <c r="F888" s="49"/>
      <c r="G888" s="1"/>
      <c r="H888" s="1"/>
      <c r="I888" s="203"/>
      <c r="J888" s="1"/>
      <c r="N888" s="1"/>
      <c r="Q888" s="1"/>
    </row>
    <row r="889">
      <c r="F889" s="49"/>
      <c r="G889" s="1"/>
      <c r="H889" s="1"/>
      <c r="I889" s="203"/>
      <c r="J889" s="1"/>
      <c r="N889" s="1"/>
      <c r="Q889" s="1"/>
    </row>
    <row r="890">
      <c r="F890" s="49"/>
      <c r="G890" s="1"/>
      <c r="H890" s="1"/>
      <c r="I890" s="203"/>
      <c r="J890" s="1"/>
      <c r="N890" s="1"/>
      <c r="Q890" s="1"/>
    </row>
    <row r="891">
      <c r="F891" s="49"/>
      <c r="G891" s="1"/>
      <c r="H891" s="1"/>
      <c r="I891" s="203"/>
      <c r="J891" s="1"/>
      <c r="N891" s="1"/>
      <c r="Q891" s="1"/>
    </row>
    <row r="892">
      <c r="F892" s="49"/>
      <c r="G892" s="1"/>
      <c r="H892" s="1"/>
      <c r="I892" s="203"/>
      <c r="J892" s="1"/>
      <c r="N892" s="1"/>
      <c r="Q892" s="1"/>
    </row>
    <row r="893">
      <c r="F893" s="49"/>
      <c r="G893" s="1"/>
      <c r="H893" s="1"/>
      <c r="I893" s="203"/>
      <c r="J893" s="1"/>
      <c r="N893" s="1"/>
      <c r="Q893" s="1"/>
    </row>
    <row r="894">
      <c r="F894" s="49"/>
      <c r="G894" s="1"/>
      <c r="H894" s="1"/>
      <c r="I894" s="203"/>
      <c r="J894" s="1"/>
      <c r="N894" s="1"/>
      <c r="Q894" s="1"/>
    </row>
    <row r="895">
      <c r="F895" s="49"/>
      <c r="G895" s="1"/>
      <c r="H895" s="1"/>
      <c r="I895" s="203"/>
      <c r="J895" s="1"/>
      <c r="N895" s="1"/>
      <c r="Q895" s="1"/>
    </row>
    <row r="896">
      <c r="F896" s="49"/>
      <c r="G896" s="1"/>
      <c r="H896" s="1"/>
      <c r="I896" s="203"/>
      <c r="J896" s="1"/>
      <c r="N896" s="1"/>
      <c r="Q896" s="1"/>
    </row>
    <row r="897">
      <c r="F897" s="49"/>
      <c r="G897" s="1"/>
      <c r="H897" s="1"/>
      <c r="I897" s="203"/>
      <c r="J897" s="1"/>
      <c r="N897" s="1"/>
      <c r="Q897" s="1"/>
    </row>
    <row r="898">
      <c r="F898" s="49"/>
      <c r="G898" s="1"/>
      <c r="H898" s="1"/>
      <c r="I898" s="203"/>
      <c r="J898" s="1"/>
      <c r="N898" s="1"/>
      <c r="Q898" s="1"/>
    </row>
    <row r="899">
      <c r="F899" s="49"/>
      <c r="G899" s="1"/>
      <c r="H899" s="1"/>
      <c r="I899" s="203"/>
      <c r="J899" s="1"/>
      <c r="N899" s="1"/>
      <c r="Q899" s="1"/>
    </row>
    <row r="900">
      <c r="F900" s="49"/>
      <c r="G900" s="1"/>
      <c r="H900" s="1"/>
      <c r="I900" s="203"/>
      <c r="J900" s="1"/>
      <c r="N900" s="1"/>
      <c r="Q900" s="1"/>
    </row>
    <row r="901">
      <c r="F901" s="49"/>
      <c r="G901" s="1"/>
      <c r="H901" s="1"/>
      <c r="I901" s="203"/>
      <c r="J901" s="1"/>
      <c r="N901" s="1"/>
      <c r="Q901" s="1"/>
    </row>
    <row r="902">
      <c r="F902" s="49"/>
      <c r="G902" s="1"/>
      <c r="H902" s="1"/>
      <c r="I902" s="203"/>
      <c r="J902" s="1"/>
      <c r="N902" s="1"/>
      <c r="Q902" s="1"/>
    </row>
    <row r="903">
      <c r="F903" s="49"/>
      <c r="G903" s="1"/>
      <c r="H903" s="1"/>
      <c r="I903" s="203"/>
      <c r="J903" s="1"/>
      <c r="N903" s="1"/>
      <c r="Q903" s="1"/>
    </row>
    <row r="904">
      <c r="F904" s="49"/>
      <c r="G904" s="1"/>
      <c r="H904" s="1"/>
      <c r="I904" s="203"/>
      <c r="J904" s="1"/>
      <c r="N904" s="1"/>
      <c r="Q904" s="1"/>
    </row>
    <row r="905">
      <c r="F905" s="49"/>
      <c r="G905" s="1"/>
      <c r="H905" s="1"/>
      <c r="I905" s="203"/>
      <c r="J905" s="1"/>
      <c r="N905" s="1"/>
      <c r="Q905" s="1"/>
    </row>
    <row r="906">
      <c r="F906" s="49"/>
      <c r="G906" s="1"/>
      <c r="H906" s="1"/>
      <c r="I906" s="203"/>
      <c r="J906" s="1"/>
      <c r="N906" s="1"/>
      <c r="Q906" s="1"/>
    </row>
    <row r="907">
      <c r="F907" s="49"/>
      <c r="G907" s="1"/>
      <c r="H907" s="1"/>
      <c r="I907" s="203"/>
      <c r="J907" s="1"/>
      <c r="N907" s="1"/>
      <c r="Q907" s="1"/>
    </row>
    <row r="908">
      <c r="F908" s="49"/>
      <c r="G908" s="1"/>
      <c r="H908" s="1"/>
      <c r="I908" s="203"/>
      <c r="J908" s="1"/>
      <c r="N908" s="1"/>
      <c r="Q908" s="1"/>
    </row>
    <row r="909">
      <c r="F909" s="49"/>
      <c r="G909" s="1"/>
      <c r="H909" s="1"/>
      <c r="I909" s="203"/>
      <c r="J909" s="1"/>
      <c r="N909" s="1"/>
      <c r="Q909" s="1"/>
    </row>
    <row r="910">
      <c r="F910" s="49"/>
      <c r="G910" s="1"/>
      <c r="H910" s="1"/>
      <c r="I910" s="203"/>
      <c r="J910" s="1"/>
      <c r="N910" s="1"/>
      <c r="Q910" s="1"/>
    </row>
    <row r="911">
      <c r="F911" s="49"/>
      <c r="G911" s="1"/>
      <c r="H911" s="1"/>
      <c r="I911" s="203"/>
      <c r="J911" s="1"/>
      <c r="N911" s="1"/>
      <c r="Q911" s="1"/>
    </row>
    <row r="912">
      <c r="F912" s="49"/>
      <c r="G912" s="1"/>
      <c r="H912" s="1"/>
      <c r="I912" s="203"/>
      <c r="J912" s="1"/>
      <c r="N912" s="1"/>
      <c r="Q912" s="1"/>
    </row>
    <row r="913">
      <c r="F913" s="49"/>
      <c r="G913" s="1"/>
      <c r="H913" s="1"/>
      <c r="I913" s="203"/>
      <c r="J913" s="1"/>
      <c r="N913" s="1"/>
      <c r="Q913" s="1"/>
    </row>
    <row r="914">
      <c r="F914" s="49"/>
      <c r="G914" s="1"/>
      <c r="H914" s="1"/>
      <c r="I914" s="203"/>
      <c r="J914" s="1"/>
      <c r="N914" s="1"/>
      <c r="Q914" s="1"/>
    </row>
    <row r="915">
      <c r="F915" s="49"/>
      <c r="G915" s="1"/>
      <c r="H915" s="1"/>
      <c r="I915" s="203"/>
      <c r="J915" s="1"/>
      <c r="N915" s="1"/>
      <c r="Q915" s="1"/>
    </row>
    <row r="916">
      <c r="F916" s="49"/>
      <c r="G916" s="1"/>
      <c r="H916" s="1"/>
      <c r="I916" s="203"/>
      <c r="J916" s="1"/>
      <c r="N916" s="1"/>
      <c r="Q916" s="1"/>
    </row>
    <row r="917">
      <c r="F917" s="49"/>
      <c r="G917" s="1"/>
      <c r="H917" s="1"/>
      <c r="I917" s="203"/>
      <c r="J917" s="1"/>
      <c r="N917" s="1"/>
      <c r="Q917" s="1"/>
    </row>
    <row r="918">
      <c r="F918" s="49"/>
      <c r="G918" s="1"/>
      <c r="H918" s="1"/>
      <c r="I918" s="203"/>
      <c r="J918" s="1"/>
      <c r="N918" s="1"/>
      <c r="Q918" s="1"/>
    </row>
    <row r="919">
      <c r="F919" s="49"/>
      <c r="G919" s="1"/>
      <c r="H919" s="1"/>
      <c r="I919" s="203"/>
      <c r="J919" s="1"/>
      <c r="N919" s="1"/>
      <c r="Q919" s="1"/>
    </row>
    <row r="920">
      <c r="F920" s="49"/>
      <c r="G920" s="1"/>
      <c r="H920" s="1"/>
      <c r="I920" s="203"/>
      <c r="J920" s="1"/>
      <c r="N920" s="1"/>
      <c r="Q920" s="1"/>
    </row>
    <row r="921">
      <c r="F921" s="49"/>
      <c r="G921" s="1"/>
      <c r="H921" s="1"/>
      <c r="I921" s="203"/>
      <c r="J921" s="1"/>
      <c r="N921" s="1"/>
      <c r="Q921" s="1"/>
    </row>
    <row r="922">
      <c r="F922" s="49"/>
      <c r="G922" s="1"/>
      <c r="H922" s="1"/>
      <c r="I922" s="203"/>
      <c r="J922" s="1"/>
      <c r="N922" s="1"/>
      <c r="Q922" s="1"/>
    </row>
    <row r="923">
      <c r="F923" s="49"/>
      <c r="G923" s="1"/>
      <c r="H923" s="1"/>
      <c r="I923" s="203"/>
      <c r="J923" s="1"/>
      <c r="N923" s="1"/>
      <c r="Q923" s="1"/>
    </row>
    <row r="924">
      <c r="F924" s="49"/>
      <c r="G924" s="1"/>
      <c r="H924" s="1"/>
      <c r="I924" s="203"/>
      <c r="J924" s="1"/>
      <c r="N924" s="1"/>
      <c r="Q924" s="1"/>
    </row>
    <row r="925">
      <c r="F925" s="49"/>
      <c r="G925" s="1"/>
      <c r="H925" s="1"/>
      <c r="I925" s="203"/>
      <c r="J925" s="1"/>
      <c r="N925" s="1"/>
      <c r="Q925" s="1"/>
    </row>
    <row r="926">
      <c r="F926" s="49"/>
      <c r="G926" s="1"/>
      <c r="H926" s="1"/>
      <c r="I926" s="203"/>
      <c r="J926" s="1"/>
      <c r="N926" s="1"/>
      <c r="Q926" s="1"/>
    </row>
    <row r="927">
      <c r="F927" s="49"/>
      <c r="G927" s="1"/>
      <c r="H927" s="1"/>
      <c r="I927" s="203"/>
      <c r="J927" s="1"/>
      <c r="N927" s="1"/>
      <c r="Q927" s="1"/>
    </row>
    <row r="928">
      <c r="F928" s="49"/>
      <c r="G928" s="1"/>
      <c r="H928" s="1"/>
      <c r="I928" s="203"/>
      <c r="J928" s="1"/>
      <c r="N928" s="1"/>
      <c r="Q928" s="1"/>
    </row>
    <row r="929">
      <c r="F929" s="49"/>
      <c r="G929" s="1"/>
      <c r="H929" s="1"/>
      <c r="I929" s="203"/>
      <c r="J929" s="1"/>
      <c r="N929" s="1"/>
      <c r="Q929" s="1"/>
    </row>
    <row r="930">
      <c r="F930" s="49"/>
      <c r="G930" s="1"/>
      <c r="H930" s="1"/>
      <c r="I930" s="203"/>
      <c r="J930" s="1"/>
      <c r="N930" s="1"/>
      <c r="Q930" s="1"/>
    </row>
    <row r="931">
      <c r="F931" s="49"/>
      <c r="G931" s="1"/>
      <c r="H931" s="1"/>
      <c r="I931" s="203"/>
      <c r="J931" s="1"/>
      <c r="N931" s="1"/>
      <c r="Q931" s="1"/>
    </row>
    <row r="932">
      <c r="F932" s="49"/>
      <c r="G932" s="1"/>
      <c r="H932" s="1"/>
      <c r="I932" s="203"/>
      <c r="J932" s="1"/>
      <c r="N932" s="1"/>
      <c r="Q932" s="1"/>
    </row>
    <row r="933">
      <c r="F933" s="49"/>
      <c r="G933" s="1"/>
      <c r="H933" s="1"/>
      <c r="I933" s="203"/>
      <c r="J933" s="1"/>
      <c r="N933" s="1"/>
      <c r="Q933" s="1"/>
    </row>
    <row r="934">
      <c r="F934" s="49"/>
      <c r="G934" s="1"/>
      <c r="H934" s="1"/>
      <c r="I934" s="203"/>
      <c r="J934" s="1"/>
      <c r="N934" s="1"/>
      <c r="Q934" s="1"/>
    </row>
    <row r="935">
      <c r="F935" s="49"/>
      <c r="G935" s="1"/>
      <c r="H935" s="1"/>
      <c r="I935" s="203"/>
      <c r="J935" s="1"/>
      <c r="N935" s="1"/>
      <c r="Q935" s="1"/>
    </row>
    <row r="936">
      <c r="F936" s="49"/>
      <c r="G936" s="1"/>
      <c r="H936" s="1"/>
      <c r="I936" s="203"/>
      <c r="J936" s="1"/>
      <c r="N936" s="1"/>
      <c r="Q936" s="1"/>
    </row>
    <row r="937">
      <c r="F937" s="49"/>
      <c r="G937" s="1"/>
      <c r="H937" s="1"/>
      <c r="I937" s="203"/>
      <c r="J937" s="1"/>
      <c r="N937" s="1"/>
      <c r="Q937" s="1"/>
    </row>
    <row r="938">
      <c r="F938" s="49"/>
      <c r="G938" s="1"/>
      <c r="H938" s="1"/>
      <c r="I938" s="203"/>
      <c r="J938" s="1"/>
      <c r="N938" s="1"/>
      <c r="Q938" s="1"/>
    </row>
    <row r="939">
      <c r="F939" s="49"/>
      <c r="G939" s="1"/>
      <c r="H939" s="1"/>
      <c r="I939" s="203"/>
      <c r="J939" s="1"/>
      <c r="N939" s="1"/>
      <c r="Q939" s="1"/>
    </row>
    <row r="940">
      <c r="F940" s="49"/>
      <c r="G940" s="1"/>
      <c r="H940" s="1"/>
      <c r="I940" s="203"/>
      <c r="J940" s="1"/>
      <c r="N940" s="1"/>
      <c r="Q940" s="1"/>
    </row>
    <row r="941">
      <c r="F941" s="49"/>
      <c r="G941" s="1"/>
      <c r="H941" s="1"/>
      <c r="I941" s="203"/>
      <c r="J941" s="1"/>
      <c r="N941" s="1"/>
      <c r="Q941" s="1"/>
    </row>
    <row r="942">
      <c r="F942" s="49"/>
      <c r="G942" s="1"/>
      <c r="H942" s="1"/>
      <c r="I942" s="203"/>
      <c r="J942" s="1"/>
      <c r="N942" s="1"/>
      <c r="Q942" s="1"/>
    </row>
    <row r="943">
      <c r="F943" s="49"/>
      <c r="G943" s="1"/>
      <c r="H943" s="1"/>
      <c r="I943" s="203"/>
      <c r="J943" s="1"/>
      <c r="N943" s="1"/>
      <c r="Q943" s="1"/>
    </row>
    <row r="944">
      <c r="F944" s="49"/>
      <c r="G944" s="1"/>
      <c r="H944" s="1"/>
      <c r="I944" s="203"/>
      <c r="J944" s="1"/>
      <c r="N944" s="1"/>
      <c r="Q944" s="1"/>
    </row>
    <row r="945">
      <c r="F945" s="49"/>
      <c r="G945" s="1"/>
      <c r="H945" s="1"/>
      <c r="I945" s="203"/>
      <c r="J945" s="1"/>
      <c r="N945" s="1"/>
      <c r="Q945" s="1"/>
    </row>
    <row r="946">
      <c r="F946" s="49"/>
      <c r="G946" s="1"/>
      <c r="H946" s="1"/>
      <c r="I946" s="203"/>
      <c r="J946" s="1"/>
      <c r="N946" s="1"/>
      <c r="Q946" s="1"/>
    </row>
    <row r="947">
      <c r="F947" s="49"/>
      <c r="G947" s="1"/>
      <c r="H947" s="1"/>
      <c r="I947" s="203"/>
      <c r="J947" s="1"/>
      <c r="N947" s="1"/>
      <c r="Q947" s="1"/>
    </row>
    <row r="948">
      <c r="F948" s="49"/>
      <c r="G948" s="1"/>
      <c r="H948" s="1"/>
      <c r="I948" s="203"/>
      <c r="J948" s="1"/>
      <c r="N948" s="1"/>
      <c r="Q948" s="1"/>
    </row>
    <row r="949">
      <c r="F949" s="49"/>
      <c r="G949" s="1"/>
      <c r="H949" s="1"/>
      <c r="I949" s="203"/>
      <c r="J949" s="1"/>
      <c r="N949" s="1"/>
      <c r="Q949" s="1"/>
    </row>
    <row r="950">
      <c r="F950" s="49"/>
      <c r="G950" s="1"/>
      <c r="H950" s="1"/>
      <c r="I950" s="203"/>
      <c r="J950" s="1"/>
      <c r="N950" s="1"/>
      <c r="Q950" s="1"/>
    </row>
    <row r="951">
      <c r="F951" s="49"/>
      <c r="G951" s="1"/>
      <c r="H951" s="1"/>
      <c r="I951" s="203"/>
      <c r="J951" s="1"/>
      <c r="N951" s="1"/>
      <c r="Q951" s="1"/>
    </row>
    <row r="952">
      <c r="F952" s="49"/>
      <c r="G952" s="1"/>
      <c r="H952" s="1"/>
      <c r="I952" s="203"/>
      <c r="J952" s="1"/>
      <c r="N952" s="1"/>
      <c r="Q952" s="1"/>
    </row>
    <row r="953">
      <c r="F953" s="49"/>
      <c r="G953" s="1"/>
      <c r="H953" s="1"/>
      <c r="I953" s="203"/>
      <c r="J953" s="1"/>
      <c r="N953" s="1"/>
      <c r="Q953" s="1"/>
    </row>
    <row r="954">
      <c r="F954" s="49"/>
      <c r="G954" s="1"/>
      <c r="H954" s="1"/>
      <c r="I954" s="203"/>
      <c r="J954" s="1"/>
      <c r="N954" s="1"/>
      <c r="Q954" s="1"/>
    </row>
    <row r="955">
      <c r="F955" s="49"/>
      <c r="G955" s="1"/>
      <c r="H955" s="1"/>
      <c r="I955" s="203"/>
      <c r="J955" s="1"/>
      <c r="N955" s="1"/>
      <c r="Q955" s="1"/>
    </row>
    <row r="956">
      <c r="F956" s="49"/>
      <c r="G956" s="1"/>
      <c r="H956" s="1"/>
      <c r="I956" s="203"/>
      <c r="J956" s="1"/>
      <c r="N956" s="1"/>
      <c r="Q956" s="1"/>
    </row>
    <row r="957">
      <c r="F957" s="49"/>
      <c r="G957" s="1"/>
      <c r="H957" s="1"/>
      <c r="I957" s="203"/>
      <c r="J957" s="1"/>
      <c r="N957" s="1"/>
      <c r="Q957" s="1"/>
    </row>
    <row r="958">
      <c r="F958" s="49"/>
      <c r="G958" s="1"/>
      <c r="H958" s="1"/>
      <c r="I958" s="203"/>
      <c r="J958" s="1"/>
      <c r="N958" s="1"/>
      <c r="Q958" s="1"/>
    </row>
    <row r="959">
      <c r="F959" s="49"/>
      <c r="G959" s="1"/>
      <c r="H959" s="1"/>
      <c r="I959" s="203"/>
      <c r="J959" s="1"/>
      <c r="N959" s="1"/>
      <c r="Q959" s="1"/>
    </row>
    <row r="960">
      <c r="F960" s="49"/>
      <c r="G960" s="1"/>
      <c r="H960" s="1"/>
      <c r="I960" s="203"/>
      <c r="J960" s="1"/>
      <c r="N960" s="1"/>
      <c r="Q960" s="1"/>
    </row>
    <row r="961">
      <c r="F961" s="49"/>
      <c r="G961" s="1"/>
      <c r="H961" s="1"/>
      <c r="I961" s="203"/>
      <c r="J961" s="1"/>
      <c r="N961" s="1"/>
      <c r="Q961" s="1"/>
    </row>
    <row r="962">
      <c r="F962" s="49"/>
      <c r="G962" s="1"/>
      <c r="H962" s="1"/>
      <c r="I962" s="203"/>
      <c r="J962" s="1"/>
      <c r="N962" s="1"/>
      <c r="Q962" s="1"/>
    </row>
    <row r="963">
      <c r="F963" s="49"/>
      <c r="G963" s="1"/>
      <c r="H963" s="1"/>
      <c r="I963" s="203"/>
      <c r="J963" s="1"/>
      <c r="N963" s="1"/>
      <c r="Q963" s="1"/>
    </row>
    <row r="964">
      <c r="F964" s="49"/>
      <c r="G964" s="1"/>
      <c r="H964" s="1"/>
      <c r="I964" s="203"/>
      <c r="J964" s="1"/>
      <c r="N964" s="1"/>
      <c r="Q964" s="1"/>
    </row>
    <row r="965">
      <c r="F965" s="49"/>
      <c r="G965" s="1"/>
      <c r="H965" s="1"/>
      <c r="I965" s="203"/>
      <c r="J965" s="1"/>
      <c r="N965" s="1"/>
      <c r="Q965" s="1"/>
    </row>
    <row r="966">
      <c r="F966" s="49"/>
      <c r="G966" s="1"/>
      <c r="H966" s="1"/>
      <c r="I966" s="203"/>
      <c r="J966" s="1"/>
      <c r="N966" s="1"/>
      <c r="Q966" s="1"/>
    </row>
    <row r="967">
      <c r="F967" s="49"/>
      <c r="G967" s="1"/>
      <c r="H967" s="1"/>
      <c r="I967" s="203"/>
      <c r="J967" s="1"/>
      <c r="N967" s="1"/>
      <c r="Q967" s="1"/>
    </row>
    <row r="968">
      <c r="F968" s="49"/>
      <c r="G968" s="1"/>
      <c r="H968" s="1"/>
      <c r="I968" s="203"/>
      <c r="J968" s="1"/>
      <c r="N968" s="1"/>
      <c r="Q968" s="1"/>
    </row>
    <row r="969">
      <c r="F969" s="49"/>
      <c r="G969" s="1"/>
      <c r="H969" s="1"/>
      <c r="I969" s="203"/>
      <c r="J969" s="1"/>
      <c r="N969" s="1"/>
      <c r="Q969" s="1"/>
    </row>
    <row r="970">
      <c r="F970" s="49"/>
      <c r="G970" s="1"/>
      <c r="H970" s="1"/>
      <c r="I970" s="203"/>
      <c r="J970" s="1"/>
      <c r="N970" s="1"/>
      <c r="Q970" s="1"/>
    </row>
    <row r="971">
      <c r="F971" s="49"/>
      <c r="G971" s="1"/>
      <c r="H971" s="1"/>
      <c r="I971" s="203"/>
      <c r="J971" s="1"/>
      <c r="N971" s="1"/>
      <c r="Q971" s="1"/>
    </row>
    <row r="972">
      <c r="F972" s="49"/>
      <c r="G972" s="1"/>
      <c r="H972" s="1"/>
      <c r="I972" s="203"/>
      <c r="J972" s="1"/>
      <c r="N972" s="1"/>
      <c r="Q972" s="1"/>
    </row>
    <row r="973">
      <c r="F973" s="49"/>
      <c r="G973" s="1"/>
      <c r="H973" s="1"/>
      <c r="I973" s="203"/>
      <c r="J973" s="1"/>
      <c r="N973" s="1"/>
      <c r="Q973" s="1"/>
    </row>
    <row r="974">
      <c r="F974" s="49"/>
      <c r="G974" s="1"/>
      <c r="H974" s="1"/>
      <c r="I974" s="203"/>
      <c r="J974" s="1"/>
      <c r="N974" s="1"/>
      <c r="Q974" s="1"/>
    </row>
    <row r="975">
      <c r="F975" s="49"/>
      <c r="G975" s="1"/>
      <c r="H975" s="1"/>
      <c r="I975" s="203"/>
      <c r="J975" s="1"/>
      <c r="N975" s="1"/>
      <c r="Q975" s="1"/>
    </row>
    <row r="976">
      <c r="F976" s="49"/>
      <c r="G976" s="1"/>
      <c r="H976" s="1"/>
      <c r="I976" s="203"/>
      <c r="J976" s="1"/>
      <c r="N976" s="1"/>
      <c r="Q976" s="1"/>
    </row>
    <row r="977">
      <c r="F977" s="49"/>
      <c r="G977" s="1"/>
      <c r="H977" s="1"/>
      <c r="I977" s="203"/>
      <c r="J977" s="1"/>
      <c r="N977" s="1"/>
      <c r="Q977" s="1"/>
    </row>
    <row r="978">
      <c r="F978" s="49"/>
      <c r="G978" s="1"/>
      <c r="H978" s="1"/>
      <c r="I978" s="203"/>
      <c r="J978" s="1"/>
      <c r="N978" s="1"/>
      <c r="Q978" s="1"/>
    </row>
    <row r="979">
      <c r="F979" s="49"/>
      <c r="G979" s="1"/>
      <c r="H979" s="1"/>
      <c r="I979" s="203"/>
      <c r="J979" s="1"/>
      <c r="N979" s="1"/>
      <c r="Q979" s="1"/>
    </row>
    <row r="980">
      <c r="F980" s="49"/>
      <c r="G980" s="1"/>
      <c r="H980" s="1"/>
      <c r="I980" s="203"/>
      <c r="J980" s="1"/>
      <c r="N980" s="1"/>
      <c r="Q980" s="1"/>
    </row>
    <row r="981">
      <c r="F981" s="49"/>
      <c r="G981" s="1"/>
      <c r="H981" s="1"/>
      <c r="I981" s="203"/>
      <c r="J981" s="1"/>
      <c r="N981" s="1"/>
      <c r="Q981" s="1"/>
    </row>
    <row r="982">
      <c r="F982" s="49"/>
      <c r="G982" s="1"/>
      <c r="H982" s="1"/>
      <c r="I982" s="203"/>
      <c r="J982" s="1"/>
      <c r="N982" s="1"/>
      <c r="Q982" s="1"/>
    </row>
    <row r="983">
      <c r="F983" s="49"/>
      <c r="G983" s="1"/>
      <c r="H983" s="1"/>
      <c r="I983" s="203"/>
      <c r="J983" s="1"/>
      <c r="N983" s="1"/>
      <c r="Q983" s="1"/>
    </row>
    <row r="984">
      <c r="F984" s="49"/>
      <c r="G984" s="1"/>
      <c r="H984" s="1"/>
      <c r="I984" s="203"/>
      <c r="J984" s="1"/>
      <c r="N984" s="1"/>
      <c r="Q984" s="1"/>
    </row>
    <row r="985">
      <c r="F985" s="49"/>
      <c r="G985" s="1"/>
      <c r="H985" s="1"/>
      <c r="I985" s="203"/>
      <c r="J985" s="1"/>
      <c r="N985" s="1"/>
      <c r="Q985" s="1"/>
    </row>
    <row r="986">
      <c r="F986" s="49"/>
      <c r="G986" s="1"/>
      <c r="H986" s="1"/>
      <c r="I986" s="203"/>
      <c r="J986" s="1"/>
      <c r="N986" s="1"/>
      <c r="Q986" s="1"/>
    </row>
    <row r="987">
      <c r="F987" s="49"/>
      <c r="G987" s="1"/>
      <c r="H987" s="1"/>
      <c r="I987" s="203"/>
      <c r="J987" s="1"/>
      <c r="N987" s="1"/>
      <c r="Q987" s="1"/>
    </row>
    <row r="988">
      <c r="F988" s="49"/>
      <c r="G988" s="1"/>
      <c r="H988" s="1"/>
      <c r="I988" s="203"/>
      <c r="J988" s="1"/>
      <c r="N988" s="1"/>
      <c r="Q988" s="1"/>
    </row>
    <row r="989">
      <c r="F989" s="49"/>
      <c r="G989" s="1"/>
      <c r="H989" s="1"/>
      <c r="I989" s="203"/>
      <c r="J989" s="1"/>
      <c r="N989" s="1"/>
      <c r="Q989" s="1"/>
    </row>
    <row r="990">
      <c r="F990" s="49"/>
      <c r="G990" s="1"/>
      <c r="H990" s="1"/>
      <c r="I990" s="203"/>
      <c r="J990" s="1"/>
      <c r="N990" s="1"/>
      <c r="Q990" s="1"/>
    </row>
    <row r="991">
      <c r="F991" s="49"/>
      <c r="G991" s="1"/>
      <c r="H991" s="1"/>
      <c r="I991" s="203"/>
      <c r="J991" s="1"/>
      <c r="N991" s="1"/>
      <c r="Q991" s="1"/>
    </row>
    <row r="992">
      <c r="F992" s="49"/>
      <c r="G992" s="1"/>
      <c r="H992" s="1"/>
      <c r="I992" s="203"/>
      <c r="J992" s="1"/>
      <c r="N992" s="1"/>
      <c r="Q992" s="1"/>
    </row>
    <row r="993">
      <c r="F993" s="49"/>
      <c r="G993" s="1"/>
      <c r="H993" s="1"/>
      <c r="I993" s="203"/>
      <c r="J993" s="1"/>
      <c r="N993" s="1"/>
      <c r="Q993" s="1"/>
    </row>
    <row r="994">
      <c r="F994" s="49"/>
      <c r="G994" s="1"/>
      <c r="H994" s="1"/>
      <c r="I994" s="203"/>
      <c r="J994" s="1"/>
      <c r="N994" s="1"/>
      <c r="Q994" s="1"/>
    </row>
    <row r="995">
      <c r="F995" s="49"/>
      <c r="G995" s="1"/>
      <c r="H995" s="1"/>
      <c r="I995" s="203"/>
      <c r="J995" s="1"/>
      <c r="N995" s="1"/>
      <c r="Q995" s="1"/>
    </row>
    <row r="996">
      <c r="F996" s="49"/>
      <c r="G996" s="1"/>
      <c r="H996" s="1"/>
      <c r="I996" s="203"/>
      <c r="J996" s="1"/>
      <c r="N996" s="1"/>
      <c r="Q996" s="1"/>
    </row>
    <row r="997">
      <c r="F997" s="49"/>
      <c r="G997" s="1"/>
      <c r="H997" s="1"/>
      <c r="I997" s="203"/>
      <c r="J997" s="1"/>
      <c r="N997" s="1"/>
      <c r="Q997" s="1"/>
    </row>
    <row r="998">
      <c r="F998" s="49"/>
      <c r="G998" s="1"/>
      <c r="H998" s="1"/>
      <c r="I998" s="203"/>
      <c r="J998" s="1"/>
      <c r="N998" s="1"/>
      <c r="Q998" s="1"/>
    </row>
    <row r="999">
      <c r="F999" s="49"/>
      <c r="G999" s="1"/>
      <c r="H999" s="1"/>
      <c r="I999" s="203"/>
      <c r="J999" s="1"/>
      <c r="N999" s="1"/>
      <c r="Q999" s="1"/>
    </row>
    <row r="1000">
      <c r="F1000" s="49"/>
      <c r="G1000" s="1"/>
      <c r="H1000" s="1"/>
      <c r="I1000" s="203"/>
      <c r="J1000" s="1"/>
      <c r="N1000" s="1"/>
      <c r="Q1000" s="1"/>
    </row>
    <row r="1001">
      <c r="F1001" s="49"/>
      <c r="G1001" s="1"/>
      <c r="H1001" s="1"/>
      <c r="I1001" s="203"/>
      <c r="J1001" s="1"/>
      <c r="N1001" s="1"/>
      <c r="Q1001" s="1"/>
    </row>
    <row r="1002">
      <c r="F1002" s="49"/>
      <c r="G1002" s="1"/>
      <c r="H1002" s="1"/>
      <c r="I1002" s="203"/>
      <c r="J1002" s="1"/>
      <c r="N1002" s="1"/>
      <c r="Q1002" s="1"/>
    </row>
    <row r="1003">
      <c r="F1003" s="49"/>
      <c r="G1003" s="1"/>
      <c r="H1003" s="1"/>
      <c r="I1003" s="203"/>
      <c r="J1003" s="1"/>
      <c r="N1003" s="1"/>
      <c r="Q1003" s="1"/>
    </row>
    <row r="1004">
      <c r="F1004" s="49"/>
      <c r="G1004" s="1"/>
      <c r="H1004" s="1"/>
      <c r="I1004" s="203"/>
      <c r="J1004" s="1"/>
      <c r="N1004" s="1"/>
      <c r="Q1004" s="1"/>
    </row>
    <row r="1005">
      <c r="F1005" s="49"/>
      <c r="G1005" s="1"/>
      <c r="H1005" s="1"/>
      <c r="I1005" s="203"/>
      <c r="J1005" s="1"/>
      <c r="N1005" s="1"/>
      <c r="Q1005" s="1"/>
    </row>
    <row r="1006">
      <c r="F1006" s="49"/>
      <c r="G1006" s="1"/>
      <c r="H1006" s="1"/>
      <c r="I1006" s="203"/>
      <c r="J1006" s="1"/>
      <c r="N1006" s="1"/>
      <c r="Q1006" s="1"/>
    </row>
    <row r="1007">
      <c r="F1007" s="49"/>
      <c r="G1007" s="1"/>
      <c r="H1007" s="1"/>
      <c r="I1007" s="203"/>
      <c r="J1007" s="1"/>
      <c r="N1007" s="1"/>
      <c r="Q1007" s="1"/>
    </row>
    <row r="1008">
      <c r="F1008" s="49"/>
      <c r="G1008" s="1"/>
      <c r="H1008" s="1"/>
      <c r="I1008" s="203"/>
      <c r="J1008" s="1"/>
      <c r="N1008" s="1"/>
      <c r="Q1008" s="1"/>
    </row>
    <row r="1009">
      <c r="F1009" s="49"/>
      <c r="G1009" s="1"/>
      <c r="H1009" s="1"/>
      <c r="I1009" s="203"/>
      <c r="J1009" s="1"/>
      <c r="N1009" s="1"/>
      <c r="Q1009" s="1"/>
    </row>
  </sheetData>
  <mergeCells count="53">
    <mergeCell ref="B3:J3"/>
    <mergeCell ref="D4:H4"/>
    <mergeCell ref="N4:AM4"/>
    <mergeCell ref="C7:D7"/>
    <mergeCell ref="C8:D8"/>
    <mergeCell ref="C9:D9"/>
    <mergeCell ref="C10:D10"/>
    <mergeCell ref="C11:D11"/>
    <mergeCell ref="C12:D12"/>
    <mergeCell ref="C13:D13"/>
    <mergeCell ref="C14:D14"/>
    <mergeCell ref="C15:D15"/>
    <mergeCell ref="C16:D16"/>
    <mergeCell ref="C17:D17"/>
    <mergeCell ref="C18:D18"/>
    <mergeCell ref="C19:D19"/>
    <mergeCell ref="C20:D20"/>
    <mergeCell ref="C21:D21"/>
    <mergeCell ref="C22:D22"/>
    <mergeCell ref="C23:D23"/>
    <mergeCell ref="C24:D24"/>
    <mergeCell ref="C25:D25"/>
    <mergeCell ref="C26:D26"/>
    <mergeCell ref="C27:D27"/>
    <mergeCell ref="C28:D28"/>
    <mergeCell ref="C29:D29"/>
    <mergeCell ref="C30:D30"/>
    <mergeCell ref="C31:D31"/>
    <mergeCell ref="C32:D32"/>
    <mergeCell ref="C33:D33"/>
    <mergeCell ref="C34:D34"/>
    <mergeCell ref="C35:D35"/>
    <mergeCell ref="C36:D36"/>
    <mergeCell ref="C37:D37"/>
    <mergeCell ref="C38:D38"/>
    <mergeCell ref="C46:D46"/>
    <mergeCell ref="C47:D47"/>
    <mergeCell ref="E47:J47"/>
    <mergeCell ref="C48:D48"/>
    <mergeCell ref="C49:D49"/>
    <mergeCell ref="C50:D50"/>
    <mergeCell ref="C51:D51"/>
    <mergeCell ref="C52:D52"/>
    <mergeCell ref="C53:D53"/>
    <mergeCell ref="C54:D54"/>
    <mergeCell ref="C55:D55"/>
    <mergeCell ref="C39:D39"/>
    <mergeCell ref="C40:D40"/>
    <mergeCell ref="C41:D41"/>
    <mergeCell ref="C42:D42"/>
    <mergeCell ref="C43:D43"/>
    <mergeCell ref="C44:D44"/>
    <mergeCell ref="C45:D45"/>
  </mergeCells>
  <dataValidations>
    <dataValidation type="list" allowBlank="1" showErrorMessage="1" sqref="C8:C46">
      <formula1>'2NDSORTEDL'!$B$2:$B1009</formula1>
    </dataValidation>
  </dataValidations>
  <hyperlinks>
    <hyperlink r:id="rId1" ref="I4"/>
    <hyperlink r:id="rId2" ref="B7"/>
  </hyperlinks>
  <printOptions horizontalCentered="1"/>
  <pageMargins bottom="0.24328558410042703" footer="0.0" header="0.0" left="0.0" right="0.25" top="0.08688783570300157"/>
  <pageSetup paperSize="9" cellComments="atEnd" orientation="landscape" pageOrder="overThenDown"/>
  <drawing r:id="rId3"/>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cols>
    <col customWidth="1" min="1" max="1" width="1.75"/>
    <col customWidth="1" min="2" max="2" width="9.63"/>
    <col customWidth="1" min="3" max="3" width="2.75"/>
    <col customWidth="1" min="4" max="4" width="40.63"/>
    <col customWidth="1" min="5" max="5" width="23.13"/>
    <col customWidth="1" min="6" max="6" width="10.88"/>
    <col customWidth="1" min="7" max="7" width="4.88"/>
    <col customWidth="1" min="8" max="8" width="4.38"/>
    <col customWidth="1" min="9" max="9" width="15.88"/>
    <col customWidth="1" min="10" max="10" width="15.0"/>
    <col collapsed="1" min="12" max="12" width="12.63"/>
    <col customWidth="1" hidden="1" min="13" max="13" width="21.0" outlineLevel="1"/>
    <col customWidth="1" hidden="1" min="14" max="40" width="3.88" outlineLevel="1"/>
    <col customWidth="1" hidden="1" min="41" max="41" width="2.88" outlineLevel="1"/>
  </cols>
  <sheetData>
    <row r="1">
      <c r="A1" s="193"/>
      <c r="B1" s="193"/>
      <c r="C1" s="193"/>
      <c r="D1" s="193"/>
      <c r="E1" s="193"/>
      <c r="F1" s="195"/>
      <c r="G1" s="196"/>
      <c r="H1" s="196"/>
      <c r="I1" s="197"/>
      <c r="J1" s="196"/>
      <c r="K1" s="193"/>
      <c r="L1" s="193"/>
      <c r="M1" s="198"/>
      <c r="N1" s="200">
        <v>3.0</v>
      </c>
      <c r="O1" s="199">
        <v>3.0</v>
      </c>
      <c r="P1" s="199">
        <v>9.0</v>
      </c>
      <c r="Q1" s="199"/>
      <c r="R1" s="201"/>
      <c r="S1" s="201"/>
      <c r="T1" s="201"/>
      <c r="U1" s="201"/>
      <c r="V1" s="201"/>
      <c r="W1" s="201"/>
      <c r="X1" s="201"/>
      <c r="Y1" s="201"/>
      <c r="Z1" s="201"/>
      <c r="AA1" s="201"/>
      <c r="AB1" s="201"/>
      <c r="AC1" s="201"/>
      <c r="AD1" s="201"/>
      <c r="AE1" s="201"/>
      <c r="AF1" s="201"/>
      <c r="AG1" s="201"/>
      <c r="AH1" s="201"/>
      <c r="AI1" s="201"/>
      <c r="AJ1" s="201"/>
      <c r="AK1" s="201"/>
      <c r="AL1" s="201"/>
      <c r="AM1" s="201"/>
      <c r="AN1" s="201"/>
      <c r="AO1" s="193"/>
      <c r="AP1" s="193"/>
      <c r="AQ1" s="193"/>
    </row>
    <row r="2">
      <c r="F2" s="49"/>
      <c r="G2" s="1"/>
      <c r="H2" s="1"/>
      <c r="I2" s="203"/>
      <c r="J2" s="1"/>
      <c r="M2" s="7" t="s">
        <v>7328</v>
      </c>
      <c r="N2" s="359">
        <v>46000.0</v>
      </c>
      <c r="O2" s="204">
        <v>46065.0</v>
      </c>
      <c r="P2" s="204">
        <v>46072.0</v>
      </c>
      <c r="Q2" s="204"/>
      <c r="R2" s="204"/>
      <c r="S2" s="204"/>
      <c r="T2" s="204"/>
      <c r="U2" s="204"/>
      <c r="V2" s="204"/>
      <c r="W2" s="204"/>
      <c r="X2" s="204"/>
      <c r="Y2" s="204"/>
      <c r="Z2" s="204"/>
      <c r="AA2" s="204"/>
      <c r="AB2" s="204"/>
      <c r="AC2" s="204"/>
      <c r="AD2" s="204"/>
      <c r="AE2" s="204"/>
      <c r="AF2" s="204"/>
      <c r="AG2" s="204"/>
      <c r="AH2" s="204"/>
      <c r="AI2" s="204"/>
      <c r="AJ2" s="204"/>
      <c r="AK2" s="204"/>
      <c r="AL2" s="204"/>
      <c r="AM2" s="204"/>
      <c r="AN2" s="204"/>
    </row>
    <row r="3">
      <c r="A3" s="206"/>
      <c r="B3" s="207" t="s">
        <v>7697</v>
      </c>
      <c r="M3" s="7" t="s">
        <v>7330</v>
      </c>
      <c r="N3" s="208">
        <f t="shared" ref="N3:AN3" si="1">COLUMN()-13</f>
        <v>1</v>
      </c>
      <c r="O3" s="208">
        <f t="shared" si="1"/>
        <v>2</v>
      </c>
      <c r="P3" s="208">
        <f t="shared" si="1"/>
        <v>3</v>
      </c>
      <c r="Q3" s="208">
        <f t="shared" si="1"/>
        <v>4</v>
      </c>
      <c r="R3" s="208">
        <f t="shared" si="1"/>
        <v>5</v>
      </c>
      <c r="S3" s="208">
        <f t="shared" si="1"/>
        <v>6</v>
      </c>
      <c r="T3" s="208">
        <f t="shared" si="1"/>
        <v>7</v>
      </c>
      <c r="U3" s="208">
        <f t="shared" si="1"/>
        <v>8</v>
      </c>
      <c r="V3" s="208">
        <f t="shared" si="1"/>
        <v>9</v>
      </c>
      <c r="W3" s="208">
        <f t="shared" si="1"/>
        <v>10</v>
      </c>
      <c r="X3" s="208">
        <f t="shared" si="1"/>
        <v>11</v>
      </c>
      <c r="Y3" s="208">
        <f t="shared" si="1"/>
        <v>12</v>
      </c>
      <c r="Z3" s="208">
        <f t="shared" si="1"/>
        <v>13</v>
      </c>
      <c r="AA3" s="208">
        <f t="shared" si="1"/>
        <v>14</v>
      </c>
      <c r="AB3" s="208">
        <f t="shared" si="1"/>
        <v>15</v>
      </c>
      <c r="AC3" s="208">
        <f t="shared" si="1"/>
        <v>16</v>
      </c>
      <c r="AD3" s="208">
        <f t="shared" si="1"/>
        <v>17</v>
      </c>
      <c r="AE3" s="208">
        <f t="shared" si="1"/>
        <v>18</v>
      </c>
      <c r="AF3" s="208">
        <f t="shared" si="1"/>
        <v>19</v>
      </c>
      <c r="AG3" s="208">
        <f t="shared" si="1"/>
        <v>20</v>
      </c>
      <c r="AH3" s="208">
        <f t="shared" si="1"/>
        <v>21</v>
      </c>
      <c r="AI3" s="208">
        <f t="shared" si="1"/>
        <v>22</v>
      </c>
      <c r="AJ3" s="208">
        <f t="shared" si="1"/>
        <v>23</v>
      </c>
      <c r="AK3" s="208">
        <f t="shared" si="1"/>
        <v>24</v>
      </c>
      <c r="AL3" s="208">
        <f t="shared" si="1"/>
        <v>25</v>
      </c>
      <c r="AM3" s="208">
        <f t="shared" si="1"/>
        <v>26</v>
      </c>
      <c r="AN3" s="208">
        <f t="shared" si="1"/>
        <v>27</v>
      </c>
    </row>
    <row r="4">
      <c r="A4" s="7"/>
      <c r="B4" s="209" t="s">
        <v>7331</v>
      </c>
      <c r="C4" s="209" t="s">
        <v>7155</v>
      </c>
      <c r="D4" s="209" t="str">
        <f t="array" ref="D4">_xlfn.XLOOKUP(J4,'2NDSORTEDL'!AA1:AA12,'2NDSORTEDL'!AB1:AB12,"",0,1)</f>
        <v>F.A.C., Mahul Labour Camp</v>
      </c>
      <c r="I4" s="362" t="s">
        <v>7700</v>
      </c>
      <c r="J4" s="211">
        <v>6.0</v>
      </c>
      <c r="N4" s="9" t="s">
        <v>7333</v>
      </c>
    </row>
    <row r="5">
      <c r="A5" s="7"/>
      <c r="B5" s="209" t="s">
        <v>7334</v>
      </c>
      <c r="C5" s="209" t="s">
        <v>7155</v>
      </c>
      <c r="D5" s="209" t="s">
        <v>7483</v>
      </c>
      <c r="E5" s="202"/>
      <c r="F5" s="212"/>
      <c r="G5" s="12"/>
      <c r="H5" s="12"/>
      <c r="I5" s="213"/>
      <c r="J5" s="168" t="s">
        <v>7336</v>
      </c>
      <c r="N5" s="1"/>
    </row>
    <row r="6">
      <c r="F6" s="49"/>
      <c r="G6" s="1"/>
      <c r="H6" s="1"/>
      <c r="I6" s="203"/>
      <c r="J6" s="1"/>
      <c r="N6" s="1"/>
    </row>
    <row r="7">
      <c r="A7" s="214"/>
      <c r="B7" s="215" t="s">
        <v>7701</v>
      </c>
      <c r="C7" s="216" t="s">
        <v>7338</v>
      </c>
      <c r="D7" s="164"/>
      <c r="E7" s="217" t="s">
        <v>7339</v>
      </c>
      <c r="F7" s="218" t="s">
        <v>7340</v>
      </c>
      <c r="G7" s="217" t="s">
        <v>7341</v>
      </c>
      <c r="H7" s="217" t="s">
        <v>7342</v>
      </c>
      <c r="I7" s="219" t="s">
        <v>7343</v>
      </c>
      <c r="J7" s="217" t="s">
        <v>7344</v>
      </c>
      <c r="K7" s="1"/>
      <c r="L7" s="1"/>
      <c r="M7" s="1"/>
      <c r="N7" s="220"/>
      <c r="O7" s="1"/>
      <c r="P7" s="1"/>
      <c r="Q7" s="1"/>
      <c r="R7" s="1"/>
      <c r="S7" s="1"/>
      <c r="T7" s="1"/>
      <c r="U7" s="1"/>
      <c r="V7" s="1"/>
      <c r="W7" s="1"/>
      <c r="X7" s="1"/>
      <c r="Y7" s="1"/>
      <c r="Z7" s="1"/>
      <c r="AA7" s="1"/>
      <c r="AB7" s="1"/>
      <c r="AC7" s="1"/>
      <c r="AD7" s="1"/>
      <c r="AE7" s="1"/>
      <c r="AF7" s="1"/>
      <c r="AG7" s="1"/>
      <c r="AH7" s="1"/>
      <c r="AI7" s="1"/>
      <c r="AJ7" s="1"/>
      <c r="AK7" s="1"/>
      <c r="AL7" s="1"/>
      <c r="AM7" s="1"/>
      <c r="AN7" s="1"/>
      <c r="AO7" s="1"/>
      <c r="AP7" s="1"/>
      <c r="AQ7" s="1"/>
    </row>
    <row r="8">
      <c r="B8" s="221">
        <f t="shared" ref="B8:B42" si="2">ROW()-7</f>
        <v>1</v>
      </c>
      <c r="C8" s="363" t="s">
        <v>1006</v>
      </c>
      <c r="D8" s="164"/>
      <c r="E8" s="223" t="str">
        <f t="array" ref="E8">_xlfn.XLOOKUP(C8,'2NDSORTEDL'!$B$2:$B$50,'2NDSORTEDL'!$C$2:$C$50,"",0,1)</f>
        <v>NSAID</v>
      </c>
      <c r="F8" s="224">
        <f t="array" ref="F8">_xlfn.XLOOKUP($C8,'2NDSORTEDL'!$B$2:$B$60,'2NDSORTEDL'!$Y$2:$Y$60,"",0,1)</f>
        <v>46692</v>
      </c>
      <c r="G8" s="208" t="s">
        <v>7345</v>
      </c>
      <c r="H8" s="208">
        <v>20.0</v>
      </c>
      <c r="I8" s="420">
        <v>46190.0</v>
      </c>
      <c r="J8" s="226" t="str">
        <f t="shared" ref="J8:J42" si="3">IF(SUMIFS($N8:$AM8,$N$2:$AM$2,$I8,$N$1:$AM$1,$J$4)&gt;=H8,"REPLACED",IF(SUMIFS($N8:$AM8,$N$2:$AM$2,$I8,$N$1:$AM$1,$J$4)=0,"","N.A."))</f>
        <v/>
      </c>
      <c r="N8" s="223"/>
      <c r="O8" s="227">
        <v>1.0</v>
      </c>
      <c r="P8" s="227">
        <v>1.0</v>
      </c>
      <c r="Q8" s="223"/>
      <c r="R8" s="223"/>
      <c r="S8" s="223"/>
      <c r="T8" s="223"/>
      <c r="U8" s="223"/>
      <c r="V8" s="223"/>
      <c r="W8" s="223"/>
      <c r="X8" s="223"/>
      <c r="Y8" s="223"/>
      <c r="Z8" s="223"/>
      <c r="AA8" s="223"/>
      <c r="AB8" s="223"/>
      <c r="AC8" s="223"/>
      <c r="AD8" s="223"/>
      <c r="AE8" s="223"/>
      <c r="AF8" s="223"/>
      <c r="AG8" s="223"/>
      <c r="AH8" s="223"/>
      <c r="AI8" s="223"/>
      <c r="AJ8" s="223"/>
      <c r="AK8" s="223"/>
      <c r="AL8" s="223"/>
      <c r="AM8" s="223"/>
      <c r="AN8" s="223"/>
      <c r="AO8" s="223">
        <f t="shared" ref="AO8:AO40" si="4">SUM(N8:AM8)</f>
        <v>2</v>
      </c>
    </row>
    <row r="9">
      <c r="B9" s="221">
        <f t="shared" si="2"/>
        <v>2</v>
      </c>
      <c r="C9" s="363" t="s">
        <v>1726</v>
      </c>
      <c r="D9" s="164"/>
      <c r="E9" s="223" t="str">
        <f t="array" ref="E9">_xlfn.XLOOKUP(C9,'2NDSORTEDL'!$B$2:$B$50,'2NDSORTEDL'!$C$2:$C$50,"",0,1)</f>
        <v/>
      </c>
      <c r="F9" s="224">
        <f t="array" ref="F9">_xlfn.XLOOKUP($C9,'2NDSORTEDL'!$B$2:$B$60,'2NDSORTEDL'!$Y$2:$Y$60,"",0,1)</f>
        <v>46357</v>
      </c>
      <c r="G9" s="208" t="s">
        <v>7345</v>
      </c>
      <c r="H9" s="208">
        <v>10.0</v>
      </c>
      <c r="I9" s="229">
        <f t="shared" ref="I9:I42" si="5">I8</f>
        <v>46190</v>
      </c>
      <c r="J9" s="226" t="str">
        <f t="shared" si="3"/>
        <v/>
      </c>
      <c r="K9" s="7" t="s">
        <v>7336</v>
      </c>
      <c r="N9" s="368">
        <v>1.0</v>
      </c>
      <c r="O9" s="223"/>
      <c r="P9" s="227"/>
      <c r="Q9" s="228"/>
      <c r="R9" s="223"/>
      <c r="S9" s="223"/>
      <c r="T9" s="223"/>
      <c r="U9" s="223"/>
      <c r="V9" s="223"/>
      <c r="W9" s="223"/>
      <c r="X9" s="223"/>
      <c r="Y9" s="223"/>
      <c r="Z9" s="223"/>
      <c r="AA9" s="223"/>
      <c r="AB9" s="223"/>
      <c r="AC9" s="223"/>
      <c r="AD9" s="223"/>
      <c r="AE9" s="223"/>
      <c r="AF9" s="223"/>
      <c r="AG9" s="223"/>
      <c r="AH9" s="223"/>
      <c r="AI9" s="223"/>
      <c r="AJ9" s="223"/>
      <c r="AK9" s="223"/>
      <c r="AL9" s="223"/>
      <c r="AM9" s="223"/>
      <c r="AN9" s="223"/>
      <c r="AO9" s="223">
        <f t="shared" si="4"/>
        <v>1</v>
      </c>
    </row>
    <row r="10">
      <c r="B10" s="221">
        <f t="shared" si="2"/>
        <v>3</v>
      </c>
      <c r="C10" s="363" t="s">
        <v>4287</v>
      </c>
      <c r="D10" s="164"/>
      <c r="E10" s="223" t="str">
        <f t="array" ref="E10">_xlfn.XLOOKUP(C10,'2NDSORTEDL'!$B$2:$B$50,'2NDSORTEDL'!$C$2:$C$50,"",0,1)</f>
        <v/>
      </c>
      <c r="F10" s="224">
        <f t="array" ref="F10">_xlfn.XLOOKUP($C10,'2NDSORTEDL'!$B$2:$B$600,'2NDSORTEDL'!$Y$2:$Y$600,"",0,1)</f>
        <v>46722</v>
      </c>
      <c r="G10" s="208" t="s">
        <v>7345</v>
      </c>
      <c r="H10" s="208">
        <v>6.0</v>
      </c>
      <c r="I10" s="229">
        <f t="shared" si="5"/>
        <v>46190</v>
      </c>
      <c r="J10" s="226" t="str">
        <f t="shared" si="3"/>
        <v/>
      </c>
      <c r="N10" s="369" t="s">
        <v>1767</v>
      </c>
      <c r="O10" s="227">
        <v>20.0</v>
      </c>
      <c r="P10" s="227">
        <v>20.0</v>
      </c>
      <c r="Q10" s="228"/>
      <c r="R10" s="223"/>
      <c r="S10" s="223"/>
      <c r="T10" s="223"/>
      <c r="U10" s="223"/>
      <c r="V10" s="223"/>
      <c r="W10" s="223"/>
      <c r="X10" s="223"/>
      <c r="Y10" s="223"/>
      <c r="Z10" s="223"/>
      <c r="AA10" s="223"/>
      <c r="AB10" s="223"/>
      <c r="AC10" s="223"/>
      <c r="AD10" s="223"/>
      <c r="AE10" s="223"/>
      <c r="AF10" s="223"/>
      <c r="AG10" s="223"/>
      <c r="AH10" s="223"/>
      <c r="AI10" s="223"/>
      <c r="AJ10" s="223"/>
      <c r="AK10" s="223"/>
      <c r="AL10" s="223"/>
      <c r="AM10" s="223"/>
      <c r="AN10" s="223"/>
      <c r="AO10" s="223">
        <f t="shared" si="4"/>
        <v>40</v>
      </c>
    </row>
    <row r="11">
      <c r="B11" s="221">
        <f t="shared" si="2"/>
        <v>4</v>
      </c>
      <c r="C11" s="363" t="s">
        <v>4319</v>
      </c>
      <c r="D11" s="164"/>
      <c r="E11" s="223" t="str">
        <f t="array" ref="E11">_xlfn.XLOOKUP(C11,'2NDSORTEDL'!$B$2:$B$50,'2NDSORTEDL'!$C$2:$C$50,"",0,1)</f>
        <v/>
      </c>
      <c r="F11" s="224">
        <f t="array" ref="F11">_xlfn.XLOOKUP($C11,'2NDSORTEDL'!$B$2:$B$600,'2NDSORTEDL'!$Y$2:$Y$600,"",0,1)</f>
        <v>46266</v>
      </c>
      <c r="G11" s="208" t="s">
        <v>7345</v>
      </c>
      <c r="H11" s="208">
        <v>4.0</v>
      </c>
      <c r="I11" s="229">
        <f t="shared" si="5"/>
        <v>46190</v>
      </c>
      <c r="J11" s="226" t="str">
        <f t="shared" si="3"/>
        <v/>
      </c>
      <c r="N11" s="208">
        <v>1.0</v>
      </c>
      <c r="O11" s="227"/>
      <c r="P11" s="223"/>
      <c r="Q11" s="223"/>
      <c r="R11" s="223"/>
      <c r="S11" s="223"/>
      <c r="T11" s="223"/>
      <c r="U11" s="223"/>
      <c r="V11" s="223"/>
      <c r="W11" s="223"/>
      <c r="X11" s="223"/>
      <c r="Y11" s="223"/>
      <c r="Z11" s="223"/>
      <c r="AA11" s="223"/>
      <c r="AB11" s="223"/>
      <c r="AC11" s="223"/>
      <c r="AD11" s="223"/>
      <c r="AE11" s="223"/>
      <c r="AF11" s="223"/>
      <c r="AG11" s="223"/>
      <c r="AH11" s="223"/>
      <c r="AI11" s="223"/>
      <c r="AJ11" s="223"/>
      <c r="AK11" s="223"/>
      <c r="AL11" s="223"/>
      <c r="AM11" s="223"/>
      <c r="AN11" s="223"/>
      <c r="AO11" s="223">
        <f t="shared" si="4"/>
        <v>1</v>
      </c>
    </row>
    <row r="12">
      <c r="B12" s="221">
        <f t="shared" si="2"/>
        <v>5</v>
      </c>
      <c r="C12" s="363" t="s">
        <v>4355</v>
      </c>
      <c r="D12" s="164"/>
      <c r="E12" s="223" t="str">
        <f t="array" ref="E12">_xlfn.XLOOKUP(C12,'2NDSORTEDL'!$B$2:$B$50,'2NDSORTEDL'!$C$2:$C$50,"",0,1)</f>
        <v/>
      </c>
      <c r="F12" s="224">
        <f t="array" ref="F12">_xlfn.XLOOKUP($C12,'2NDSORTEDL'!$B$2:$B$600,'2NDSORTEDL'!$Y$2:$Y$600,"",0,1)</f>
        <v>46508</v>
      </c>
      <c r="G12" s="208" t="s">
        <v>7345</v>
      </c>
      <c r="H12" s="208">
        <v>6.0</v>
      </c>
      <c r="I12" s="229">
        <f t="shared" si="5"/>
        <v>46190</v>
      </c>
      <c r="J12" s="226" t="str">
        <f t="shared" si="3"/>
        <v/>
      </c>
      <c r="N12" s="230"/>
      <c r="O12" s="223"/>
      <c r="P12" s="223"/>
      <c r="Q12" s="223"/>
      <c r="R12" s="223"/>
      <c r="S12" s="223"/>
      <c r="T12" s="223"/>
      <c r="U12" s="223"/>
      <c r="V12" s="223"/>
      <c r="W12" s="223"/>
      <c r="X12" s="223"/>
      <c r="Y12" s="223"/>
      <c r="Z12" s="223"/>
      <c r="AA12" s="223"/>
      <c r="AB12" s="223"/>
      <c r="AC12" s="223"/>
      <c r="AD12" s="223"/>
      <c r="AE12" s="223"/>
      <c r="AF12" s="223"/>
      <c r="AG12" s="223"/>
      <c r="AH12" s="223"/>
      <c r="AI12" s="223"/>
      <c r="AJ12" s="223"/>
      <c r="AK12" s="223"/>
      <c r="AL12" s="223"/>
      <c r="AM12" s="223"/>
      <c r="AN12" s="223"/>
      <c r="AO12" s="223">
        <f t="shared" si="4"/>
        <v>0</v>
      </c>
    </row>
    <row r="13">
      <c r="B13" s="221">
        <f t="shared" si="2"/>
        <v>6</v>
      </c>
      <c r="C13" s="363" t="s">
        <v>4387</v>
      </c>
      <c r="D13" s="164"/>
      <c r="E13" s="223" t="str">
        <f t="array" ref="E13">_xlfn.XLOOKUP(C13,'2NDSORTEDL'!$B$2:$B$50,'2NDSORTEDL'!$C$2:$C$50,"",0,1)</f>
        <v/>
      </c>
      <c r="F13" s="224">
        <f t="array" ref="F13">_xlfn.XLOOKUP($C13,'2NDSORTEDL'!$B$2:$B$600,'2NDSORTEDL'!$Y$2:$Y$600,"",0,1)</f>
        <v>46722</v>
      </c>
      <c r="G13" s="208" t="s">
        <v>7345</v>
      </c>
      <c r="H13" s="208">
        <v>10.0</v>
      </c>
      <c r="I13" s="229">
        <f t="shared" si="5"/>
        <v>46190</v>
      </c>
      <c r="J13" s="226" t="str">
        <f t="shared" si="3"/>
        <v/>
      </c>
      <c r="N13" s="230"/>
      <c r="O13" s="227">
        <v>1.0</v>
      </c>
      <c r="P13" s="227"/>
      <c r="Q13" s="223"/>
      <c r="R13" s="223"/>
      <c r="S13" s="223"/>
      <c r="T13" s="223"/>
      <c r="U13" s="223"/>
      <c r="V13" s="223"/>
      <c r="W13" s="223"/>
      <c r="X13" s="223"/>
      <c r="Y13" s="223"/>
      <c r="Z13" s="223"/>
      <c r="AA13" s="223"/>
      <c r="AB13" s="223"/>
      <c r="AC13" s="223"/>
      <c r="AD13" s="223"/>
      <c r="AE13" s="223"/>
      <c r="AF13" s="223"/>
      <c r="AG13" s="223"/>
      <c r="AH13" s="223"/>
      <c r="AI13" s="223"/>
      <c r="AJ13" s="223"/>
      <c r="AK13" s="223"/>
      <c r="AL13" s="223"/>
      <c r="AM13" s="223"/>
      <c r="AN13" s="223"/>
      <c r="AO13" s="223">
        <f t="shared" si="4"/>
        <v>1</v>
      </c>
    </row>
    <row r="14">
      <c r="B14" s="221">
        <f t="shared" si="2"/>
        <v>7</v>
      </c>
      <c r="C14" s="363" t="s">
        <v>3831</v>
      </c>
      <c r="D14" s="164"/>
      <c r="E14" s="223" t="str">
        <f t="array" ref="E14">_xlfn.XLOOKUP(C14,'2NDSORTEDL'!$B$2:$B$50,'2NDSORTEDL'!$C$2:$C$50,"",0,1)</f>
        <v/>
      </c>
      <c r="F14" s="224">
        <f t="array" ref="F14">_xlfn.XLOOKUP($C14,'2NDSORTEDL'!$B$2:$B$600,'2NDSORTEDL'!$Y$2:$Y$600,"",0,1)</f>
        <v>46447</v>
      </c>
      <c r="G14" s="208" t="s">
        <v>7345</v>
      </c>
      <c r="H14" s="208">
        <v>10.0</v>
      </c>
      <c r="I14" s="229">
        <f t="shared" si="5"/>
        <v>46190</v>
      </c>
      <c r="J14" s="226" t="str">
        <f t="shared" si="3"/>
        <v/>
      </c>
      <c r="N14" s="230"/>
      <c r="O14" s="227"/>
      <c r="P14" s="223"/>
      <c r="Q14" s="223"/>
      <c r="R14" s="223"/>
      <c r="S14" s="223"/>
      <c r="T14" s="223"/>
      <c r="U14" s="223"/>
      <c r="V14" s="223"/>
      <c r="W14" s="223"/>
      <c r="X14" s="223"/>
      <c r="Y14" s="223"/>
      <c r="Z14" s="223"/>
      <c r="AA14" s="223"/>
      <c r="AB14" s="223"/>
      <c r="AC14" s="223"/>
      <c r="AD14" s="223"/>
      <c r="AE14" s="223"/>
      <c r="AF14" s="223"/>
      <c r="AG14" s="223"/>
      <c r="AH14" s="223"/>
      <c r="AI14" s="223"/>
      <c r="AJ14" s="223"/>
      <c r="AK14" s="223"/>
      <c r="AL14" s="223"/>
      <c r="AM14" s="223"/>
      <c r="AN14" s="223"/>
      <c r="AO14" s="223">
        <f t="shared" si="4"/>
        <v>0</v>
      </c>
    </row>
    <row r="15">
      <c r="B15" s="221">
        <f t="shared" si="2"/>
        <v>8</v>
      </c>
      <c r="C15" s="363" t="s">
        <v>4424</v>
      </c>
      <c r="D15" s="164"/>
      <c r="E15" s="223" t="str">
        <f t="array" ref="E15">_xlfn.XLOOKUP(C15,'2NDSORTEDL'!$B$2:$B$50,'2NDSORTEDL'!$C$2:$C$50,"",0,1)</f>
        <v/>
      </c>
      <c r="F15" s="224">
        <f t="array" ref="F15">_xlfn.XLOOKUP($C15,'2NDSORTEDL'!$B$2:$B$600,'2NDSORTEDL'!$Y$2:$Y$600,"",0,1)</f>
        <v>46692</v>
      </c>
      <c r="G15" s="208" t="s">
        <v>7345</v>
      </c>
      <c r="H15" s="208">
        <v>10.0</v>
      </c>
      <c r="I15" s="229">
        <f t="shared" si="5"/>
        <v>46190</v>
      </c>
      <c r="J15" s="226" t="str">
        <f t="shared" si="3"/>
        <v/>
      </c>
      <c r="N15" s="230"/>
      <c r="O15" s="227">
        <v>1.0</v>
      </c>
      <c r="P15" s="223"/>
      <c r="Q15" s="223"/>
      <c r="R15" s="223"/>
      <c r="S15" s="223"/>
      <c r="T15" s="223"/>
      <c r="U15" s="223"/>
      <c r="V15" s="223"/>
      <c r="W15" s="223"/>
      <c r="X15" s="223"/>
      <c r="Y15" s="223"/>
      <c r="Z15" s="223"/>
      <c r="AA15" s="223"/>
      <c r="AB15" s="223"/>
      <c r="AC15" s="223"/>
      <c r="AD15" s="223"/>
      <c r="AE15" s="223"/>
      <c r="AF15" s="223"/>
      <c r="AG15" s="223"/>
      <c r="AH15" s="223"/>
      <c r="AI15" s="223"/>
      <c r="AJ15" s="223"/>
      <c r="AK15" s="223"/>
      <c r="AL15" s="223"/>
      <c r="AM15" s="223"/>
      <c r="AN15" s="223"/>
      <c r="AO15" s="223">
        <f t="shared" si="4"/>
        <v>1</v>
      </c>
    </row>
    <row r="16">
      <c r="B16" s="221">
        <f t="shared" si="2"/>
        <v>9</v>
      </c>
      <c r="C16" s="363" t="s">
        <v>3384</v>
      </c>
      <c r="D16" s="164"/>
      <c r="E16" s="223" t="str">
        <f t="array" ref="E16">_xlfn.XLOOKUP(C16,'2NDSORTEDL'!$B$2:$B$50,'2NDSORTEDL'!$C$2:$C$50,"",0,1)</f>
        <v/>
      </c>
      <c r="F16" s="224">
        <f t="array" ref="F16">_xlfn.XLOOKUP($C16,'2NDSORTEDL'!$B$2:$B$600,'2NDSORTEDL'!$Y$2:$Y$600,"",0,1)</f>
        <v>46296</v>
      </c>
      <c r="G16" s="208" t="s">
        <v>7345</v>
      </c>
      <c r="H16" s="208">
        <v>30.0</v>
      </c>
      <c r="I16" s="229">
        <f t="shared" si="5"/>
        <v>46190</v>
      </c>
      <c r="J16" s="226" t="str">
        <f t="shared" si="3"/>
        <v/>
      </c>
      <c r="N16" s="368">
        <v>1.0</v>
      </c>
      <c r="O16" s="223"/>
      <c r="P16" s="223"/>
      <c r="Q16" s="223"/>
      <c r="R16" s="223"/>
      <c r="S16" s="223"/>
      <c r="T16" s="223"/>
      <c r="U16" s="223"/>
      <c r="V16" s="223"/>
      <c r="W16" s="223"/>
      <c r="X16" s="223"/>
      <c r="Y16" s="223"/>
      <c r="Z16" s="223"/>
      <c r="AA16" s="223"/>
      <c r="AB16" s="223"/>
      <c r="AC16" s="223"/>
      <c r="AD16" s="223"/>
      <c r="AE16" s="223"/>
      <c r="AF16" s="223"/>
      <c r="AG16" s="223"/>
      <c r="AH16" s="223"/>
      <c r="AI16" s="223"/>
      <c r="AJ16" s="223"/>
      <c r="AK16" s="223"/>
      <c r="AL16" s="223"/>
      <c r="AM16" s="223"/>
      <c r="AN16" s="223"/>
      <c r="AO16" s="223">
        <f t="shared" si="4"/>
        <v>1</v>
      </c>
    </row>
    <row r="17">
      <c r="B17" s="221">
        <f t="shared" si="2"/>
        <v>10</v>
      </c>
      <c r="C17" s="363" t="s">
        <v>4450</v>
      </c>
      <c r="D17" s="164"/>
      <c r="E17" s="223" t="str">
        <f t="array" ref="E17">_xlfn.XLOOKUP(C17,'2NDSORTEDL'!$B$2:$B$50,'2NDSORTEDL'!$C$2:$C$50,"",0,1)</f>
        <v/>
      </c>
      <c r="F17" s="224" t="str">
        <f t="array" ref="F17">_xlfn.XLOOKUP($C17,'2NDSORTEDL'!$B$2:$B$600,'2NDSORTEDL'!$Y$2:$Y$600,"",0,1)</f>
        <v>--</v>
      </c>
      <c r="G17" s="208" t="s">
        <v>7345</v>
      </c>
      <c r="H17" s="208">
        <v>3.0</v>
      </c>
      <c r="I17" s="229">
        <f t="shared" si="5"/>
        <v>46190</v>
      </c>
      <c r="J17" s="226" t="str">
        <f t="shared" si="3"/>
        <v/>
      </c>
      <c r="N17" s="230"/>
      <c r="O17" s="227"/>
      <c r="P17" s="223"/>
      <c r="Q17" s="223"/>
      <c r="R17" s="223"/>
      <c r="S17" s="223"/>
      <c r="T17" s="223"/>
      <c r="U17" s="223"/>
      <c r="V17" s="223"/>
      <c r="W17" s="223"/>
      <c r="X17" s="223"/>
      <c r="Y17" s="223"/>
      <c r="Z17" s="223"/>
      <c r="AA17" s="223"/>
      <c r="AB17" s="223"/>
      <c r="AC17" s="223"/>
      <c r="AD17" s="223"/>
      <c r="AE17" s="223"/>
      <c r="AF17" s="223"/>
      <c r="AG17" s="223"/>
      <c r="AH17" s="223"/>
      <c r="AI17" s="223"/>
      <c r="AJ17" s="223"/>
      <c r="AK17" s="223"/>
      <c r="AL17" s="223"/>
      <c r="AM17" s="223"/>
      <c r="AN17" s="223"/>
      <c r="AO17" s="223">
        <f t="shared" si="4"/>
        <v>0</v>
      </c>
    </row>
    <row r="18">
      <c r="B18" s="221">
        <f t="shared" si="2"/>
        <v>11</v>
      </c>
      <c r="C18" s="363" t="s">
        <v>1307</v>
      </c>
      <c r="D18" s="164"/>
      <c r="E18" s="223" t="str">
        <f t="array" ref="E18">_xlfn.XLOOKUP(C18,'2NDSORTEDL'!$B$2:$B$50,'2NDSORTEDL'!$C$2:$C$50,"",0,1)</f>
        <v/>
      </c>
      <c r="F18" s="224">
        <f t="array" ref="F18">_xlfn.XLOOKUP($C18,'2NDSORTEDL'!$B$2:$B$600,'2NDSORTEDL'!$Y$2:$Y$600,"",0,1)</f>
        <v>46419</v>
      </c>
      <c r="G18" s="208" t="s">
        <v>7345</v>
      </c>
      <c r="H18" s="208">
        <v>1.0</v>
      </c>
      <c r="I18" s="229">
        <f t="shared" si="5"/>
        <v>46190</v>
      </c>
      <c r="J18" s="226" t="str">
        <f t="shared" si="3"/>
        <v/>
      </c>
      <c r="N18" s="230"/>
      <c r="O18" s="223"/>
      <c r="P18" s="223"/>
      <c r="Q18" s="223"/>
      <c r="R18" s="223"/>
      <c r="S18" s="223"/>
      <c r="T18" s="223"/>
      <c r="U18" s="223"/>
      <c r="V18" s="223"/>
      <c r="W18" s="223"/>
      <c r="X18" s="223"/>
      <c r="Y18" s="223"/>
      <c r="Z18" s="223"/>
      <c r="AA18" s="223"/>
      <c r="AB18" s="223"/>
      <c r="AC18" s="223"/>
      <c r="AD18" s="223"/>
      <c r="AE18" s="223"/>
      <c r="AF18" s="223"/>
      <c r="AG18" s="223"/>
      <c r="AH18" s="223"/>
      <c r="AI18" s="223"/>
      <c r="AJ18" s="223"/>
      <c r="AK18" s="223"/>
      <c r="AL18" s="223"/>
      <c r="AM18" s="223"/>
      <c r="AN18" s="223"/>
      <c r="AO18" s="223">
        <f t="shared" si="4"/>
        <v>0</v>
      </c>
    </row>
    <row r="19">
      <c r="B19" s="221">
        <f t="shared" si="2"/>
        <v>12</v>
      </c>
      <c r="C19" s="363" t="s">
        <v>2200</v>
      </c>
      <c r="D19" s="164"/>
      <c r="E19" s="223" t="str">
        <f t="array" ref="E19">_xlfn.XLOOKUP(C19,'2NDSORTEDL'!$B$2:$B$50,'2NDSORTEDL'!$C$2:$C$50,"",0,1)</f>
        <v>GLUCOSE</v>
      </c>
      <c r="F19" s="224" t="str">
        <f t="array" ref="F19">_xlfn.XLOOKUP($C19,'2NDSORTEDL'!$B$2:$B$600,'2NDSORTEDL'!$Y$2:$Y$600,"",0,1)</f>
        <v>--</v>
      </c>
      <c r="G19" s="208" t="s">
        <v>7345</v>
      </c>
      <c r="H19" s="208">
        <v>2.0</v>
      </c>
      <c r="I19" s="229">
        <f t="shared" si="5"/>
        <v>46190</v>
      </c>
      <c r="J19" s="226" t="str">
        <f t="shared" si="3"/>
        <v/>
      </c>
      <c r="N19" s="230"/>
      <c r="O19" s="223"/>
      <c r="P19" s="223"/>
      <c r="Q19" s="223"/>
      <c r="R19" s="223"/>
      <c r="S19" s="223"/>
      <c r="T19" s="223"/>
      <c r="U19" s="223"/>
      <c r="V19" s="223"/>
      <c r="W19" s="223"/>
      <c r="X19" s="223"/>
      <c r="Y19" s="223"/>
      <c r="Z19" s="223"/>
      <c r="AA19" s="223"/>
      <c r="AB19" s="223"/>
      <c r="AC19" s="223"/>
      <c r="AD19" s="223"/>
      <c r="AE19" s="223"/>
      <c r="AF19" s="223"/>
      <c r="AG19" s="223"/>
      <c r="AH19" s="223"/>
      <c r="AI19" s="223"/>
      <c r="AJ19" s="223"/>
      <c r="AK19" s="223"/>
      <c r="AL19" s="223"/>
      <c r="AM19" s="223"/>
      <c r="AN19" s="223"/>
      <c r="AO19" s="223">
        <f t="shared" si="4"/>
        <v>0</v>
      </c>
    </row>
    <row r="20">
      <c r="B20" s="221">
        <f t="shared" si="2"/>
        <v>13</v>
      </c>
      <c r="C20" s="363" t="s">
        <v>1947</v>
      </c>
      <c r="D20" s="164"/>
      <c r="E20" s="223" t="str">
        <f t="array" ref="E20">_xlfn.XLOOKUP(C20,'2NDSORTEDL'!$B$2:$B$50,'2NDSORTEDL'!$C$2:$C$50,"",0,1)</f>
        <v>ORS</v>
      </c>
      <c r="F20" s="224">
        <f t="array" ref="F20">_xlfn.XLOOKUP($C20,'2NDSORTEDL'!$B$2:$B$600,'2NDSORTEDL'!$Y$2:$Y$600,"",0,1)</f>
        <v>46813</v>
      </c>
      <c r="G20" s="208" t="s">
        <v>7345</v>
      </c>
      <c r="H20" s="208">
        <v>11.0</v>
      </c>
      <c r="I20" s="229">
        <f t="shared" si="5"/>
        <v>46190</v>
      </c>
      <c r="J20" s="226" t="str">
        <f t="shared" si="3"/>
        <v/>
      </c>
      <c r="N20" s="208"/>
      <c r="O20" s="227">
        <v>4.0</v>
      </c>
      <c r="P20" s="227">
        <v>4.0</v>
      </c>
      <c r="Q20" s="223"/>
      <c r="R20" s="223"/>
      <c r="S20" s="223"/>
      <c r="T20" s="223"/>
      <c r="U20" s="223"/>
      <c r="V20" s="223"/>
      <c r="W20" s="223"/>
      <c r="X20" s="223"/>
      <c r="Y20" s="223"/>
      <c r="Z20" s="223"/>
      <c r="AA20" s="223"/>
      <c r="AB20" s="223"/>
      <c r="AC20" s="223"/>
      <c r="AD20" s="223"/>
      <c r="AE20" s="223"/>
      <c r="AF20" s="223"/>
      <c r="AG20" s="223"/>
      <c r="AH20" s="223"/>
      <c r="AI20" s="223"/>
      <c r="AJ20" s="223"/>
      <c r="AK20" s="223"/>
      <c r="AL20" s="223"/>
      <c r="AM20" s="223"/>
      <c r="AN20" s="223"/>
      <c r="AO20" s="223">
        <f t="shared" si="4"/>
        <v>8</v>
      </c>
    </row>
    <row r="21">
      <c r="B21" s="221">
        <f t="shared" si="2"/>
        <v>14</v>
      </c>
      <c r="C21" s="363" t="s">
        <v>4465</v>
      </c>
      <c r="D21" s="164"/>
      <c r="E21" s="223" t="str">
        <f t="array" ref="E21">_xlfn.XLOOKUP(C21,'2NDSORTEDL'!$B$2:$B$50,'2NDSORTEDL'!$C$2:$C$50,"",0,1)</f>
        <v/>
      </c>
      <c r="F21" s="224">
        <f t="array" ref="F21">_xlfn.XLOOKUP($C21,'2NDSORTEDL'!$B$2:$B$600,'2NDSORTEDL'!$Y$2:$Y$600,"",0,1)</f>
        <v>46905</v>
      </c>
      <c r="G21" s="208" t="s">
        <v>7345</v>
      </c>
      <c r="H21" s="208">
        <v>1.0</v>
      </c>
      <c r="I21" s="229">
        <f t="shared" si="5"/>
        <v>46190</v>
      </c>
      <c r="J21" s="226" t="str">
        <f t="shared" si="3"/>
        <v/>
      </c>
      <c r="N21" s="208"/>
      <c r="O21" s="227">
        <v>4.0</v>
      </c>
      <c r="P21" s="223"/>
      <c r="Q21" s="223"/>
      <c r="R21" s="223"/>
      <c r="S21" s="223"/>
      <c r="T21" s="223"/>
      <c r="U21" s="223"/>
      <c r="V21" s="223"/>
      <c r="W21" s="223"/>
      <c r="X21" s="223"/>
      <c r="Y21" s="223"/>
      <c r="Z21" s="223"/>
      <c r="AA21" s="223"/>
      <c r="AB21" s="223"/>
      <c r="AC21" s="223"/>
      <c r="AD21" s="223"/>
      <c r="AE21" s="223"/>
      <c r="AF21" s="223"/>
      <c r="AG21" s="223"/>
      <c r="AH21" s="223"/>
      <c r="AI21" s="223"/>
      <c r="AJ21" s="223"/>
      <c r="AK21" s="223"/>
      <c r="AL21" s="223"/>
      <c r="AM21" s="223"/>
      <c r="AN21" s="223"/>
      <c r="AO21" s="223">
        <f t="shared" si="4"/>
        <v>4</v>
      </c>
    </row>
    <row r="22">
      <c r="B22" s="221">
        <f t="shared" si="2"/>
        <v>15</v>
      </c>
      <c r="C22" s="363" t="s">
        <v>4485</v>
      </c>
      <c r="D22" s="164"/>
      <c r="E22" s="223" t="str">
        <f t="array" ref="E22">_xlfn.XLOOKUP(C22,'2NDSORTEDL'!$B$2:$B$50,'2NDSORTEDL'!$C$2:$C$50,"",0,1)</f>
        <v/>
      </c>
      <c r="F22" s="224">
        <f t="array" ref="F22">_xlfn.XLOOKUP($C22,'2NDSORTEDL'!$B$2:$B$600,'2NDSORTEDL'!$Y$2:$Y$600,"",0,1)</f>
        <v>46935</v>
      </c>
      <c r="G22" s="208" t="s">
        <v>7345</v>
      </c>
      <c r="H22" s="208">
        <v>2.0</v>
      </c>
      <c r="I22" s="229">
        <f t="shared" si="5"/>
        <v>46190</v>
      </c>
      <c r="J22" s="226" t="str">
        <f t="shared" si="3"/>
        <v/>
      </c>
      <c r="N22" s="368">
        <v>1.0</v>
      </c>
      <c r="O22" s="223"/>
      <c r="P22" s="223"/>
      <c r="Q22" s="228"/>
      <c r="R22" s="223"/>
      <c r="S22" s="223"/>
      <c r="T22" s="223"/>
      <c r="U22" s="223"/>
      <c r="V22" s="223"/>
      <c r="W22" s="223"/>
      <c r="X22" s="223"/>
      <c r="Y22" s="223"/>
      <c r="Z22" s="223"/>
      <c r="AA22" s="223"/>
      <c r="AB22" s="223"/>
      <c r="AC22" s="223"/>
      <c r="AD22" s="223"/>
      <c r="AE22" s="223"/>
      <c r="AF22" s="223"/>
      <c r="AG22" s="223"/>
      <c r="AH22" s="223"/>
      <c r="AI22" s="223"/>
      <c r="AJ22" s="223"/>
      <c r="AK22" s="223"/>
      <c r="AL22" s="223"/>
      <c r="AM22" s="223"/>
      <c r="AN22" s="223"/>
      <c r="AO22" s="223">
        <f t="shared" si="4"/>
        <v>1</v>
      </c>
    </row>
    <row r="23">
      <c r="B23" s="221">
        <f t="shared" si="2"/>
        <v>16</v>
      </c>
      <c r="C23" s="363" t="s">
        <v>4509</v>
      </c>
      <c r="D23" s="164"/>
      <c r="E23" s="223" t="str">
        <f t="array" ref="E23">_xlfn.XLOOKUP(C23,'2NDSORTEDL'!$B$2:$B$50,'2NDSORTEDL'!$C$2:$C$50,"",0,1)</f>
        <v/>
      </c>
      <c r="F23" s="224">
        <f t="array" ref="F23">_xlfn.XLOOKUP($C23,'2NDSORTEDL'!$B$2:$B$600,'2NDSORTEDL'!$Y$2:$Y$600,"",0,1)</f>
        <v>47635</v>
      </c>
      <c r="G23" s="208" t="s">
        <v>7345</v>
      </c>
      <c r="H23" s="208">
        <v>2.0</v>
      </c>
      <c r="I23" s="229">
        <f t="shared" si="5"/>
        <v>46190</v>
      </c>
      <c r="J23" s="226" t="str">
        <f t="shared" si="3"/>
        <v/>
      </c>
      <c r="N23" s="230"/>
      <c r="O23" s="227"/>
      <c r="P23" s="223"/>
      <c r="Q23" s="228"/>
      <c r="R23" s="223"/>
      <c r="S23" s="223"/>
      <c r="T23" s="223"/>
      <c r="U23" s="223"/>
      <c r="V23" s="223"/>
      <c r="W23" s="223"/>
      <c r="X23" s="223"/>
      <c r="Y23" s="223"/>
      <c r="Z23" s="223"/>
      <c r="AA23" s="223"/>
      <c r="AB23" s="223"/>
      <c r="AC23" s="223"/>
      <c r="AD23" s="223"/>
      <c r="AE23" s="223"/>
      <c r="AF23" s="223"/>
      <c r="AG23" s="223"/>
      <c r="AH23" s="223"/>
      <c r="AI23" s="223"/>
      <c r="AJ23" s="223"/>
      <c r="AK23" s="223"/>
      <c r="AL23" s="223"/>
      <c r="AM23" s="223"/>
      <c r="AN23" s="223"/>
      <c r="AO23" s="223">
        <f t="shared" si="4"/>
        <v>0</v>
      </c>
    </row>
    <row r="24">
      <c r="B24" s="221">
        <f t="shared" si="2"/>
        <v>17</v>
      </c>
      <c r="C24" s="363" t="s">
        <v>5452</v>
      </c>
      <c r="D24" s="164"/>
      <c r="E24" s="223" t="str">
        <f t="array" ref="E24">_xlfn.XLOOKUP(C24,'2NDSORTEDL'!$B$2:$B$50,'2NDSORTEDL'!$C$2:$C$50,"",0,1)</f>
        <v/>
      </c>
      <c r="F24" s="224" t="str">
        <f t="array" ref="F24">_xlfn.XLOOKUP($C24,'2NDSORTEDL'!$B$2:$B$600,'2NDSORTEDL'!$Y$2:$Y$600,"",0,1)</f>
        <v/>
      </c>
      <c r="G24" s="208" t="s">
        <v>7345</v>
      </c>
      <c r="H24" s="208">
        <v>1.0</v>
      </c>
      <c r="I24" s="229">
        <f t="shared" si="5"/>
        <v>46190</v>
      </c>
      <c r="J24" s="226" t="str">
        <f t="shared" si="3"/>
        <v/>
      </c>
      <c r="N24" s="208">
        <v>2.0</v>
      </c>
      <c r="O24" s="227"/>
      <c r="P24" s="227">
        <v>2.0</v>
      </c>
      <c r="Q24" s="223"/>
      <c r="R24" s="223"/>
      <c r="S24" s="223"/>
      <c r="T24" s="223"/>
      <c r="U24" s="223"/>
      <c r="V24" s="223"/>
      <c r="W24" s="223"/>
      <c r="X24" s="223"/>
      <c r="Y24" s="223"/>
      <c r="Z24" s="223"/>
      <c r="AA24" s="223"/>
      <c r="AB24" s="223"/>
      <c r="AC24" s="223"/>
      <c r="AD24" s="223"/>
      <c r="AE24" s="223"/>
      <c r="AF24" s="223"/>
      <c r="AG24" s="223"/>
      <c r="AH24" s="223"/>
      <c r="AI24" s="223"/>
      <c r="AJ24" s="223"/>
      <c r="AK24" s="223"/>
      <c r="AL24" s="223"/>
      <c r="AM24" s="223"/>
      <c r="AN24" s="223"/>
      <c r="AO24" s="223">
        <f t="shared" si="4"/>
        <v>4</v>
      </c>
    </row>
    <row r="25">
      <c r="B25" s="221">
        <f t="shared" si="2"/>
        <v>18</v>
      </c>
      <c r="C25" s="363" t="s">
        <v>1470</v>
      </c>
      <c r="D25" s="164"/>
      <c r="E25" s="223" t="str">
        <f t="array" ref="E25">_xlfn.XLOOKUP(C25,'2NDSORTEDL'!$B$2:$B$50,'2NDSORTEDL'!$C$2:$C$50,"",0,1)</f>
        <v>ANTI_SEPTIC</v>
      </c>
      <c r="F25" s="224">
        <f t="array" ref="F25">_xlfn.XLOOKUP($C25,'2NDSORTEDL'!$B$2:$B$600,'2NDSORTEDL'!$Y$2:$Y$600,"",0,1)</f>
        <v>46569</v>
      </c>
      <c r="G25" s="208" t="s">
        <v>7345</v>
      </c>
      <c r="H25" s="208">
        <v>1.0</v>
      </c>
      <c r="I25" s="229">
        <f t="shared" si="5"/>
        <v>46190</v>
      </c>
      <c r="J25" s="226" t="str">
        <f t="shared" si="3"/>
        <v/>
      </c>
      <c r="N25" s="230"/>
      <c r="O25" s="227">
        <v>1.0</v>
      </c>
      <c r="P25" s="223"/>
      <c r="Q25" s="228"/>
      <c r="R25" s="223"/>
      <c r="S25" s="223"/>
      <c r="T25" s="223"/>
      <c r="U25" s="223"/>
      <c r="V25" s="223"/>
      <c r="W25" s="223"/>
      <c r="X25" s="223"/>
      <c r="Y25" s="223"/>
      <c r="Z25" s="223"/>
      <c r="AA25" s="223"/>
      <c r="AB25" s="223"/>
      <c r="AC25" s="223"/>
      <c r="AD25" s="223"/>
      <c r="AE25" s="223"/>
      <c r="AF25" s="223"/>
      <c r="AG25" s="223"/>
      <c r="AH25" s="223"/>
      <c r="AI25" s="223"/>
      <c r="AJ25" s="223"/>
      <c r="AK25" s="223"/>
      <c r="AL25" s="223"/>
      <c r="AM25" s="223"/>
      <c r="AN25" s="223"/>
      <c r="AO25" s="223">
        <f t="shared" si="4"/>
        <v>1</v>
      </c>
    </row>
    <row r="26">
      <c r="B26" s="221">
        <f t="shared" si="2"/>
        <v>19</v>
      </c>
      <c r="C26" s="363" t="s">
        <v>4520</v>
      </c>
      <c r="D26" s="164"/>
      <c r="E26" s="223" t="str">
        <f t="array" ref="E26">_xlfn.XLOOKUP(C26,'2NDSORTEDL'!$B$2:$B$50,'2NDSORTEDL'!$C$2:$C$50,"",0,1)</f>
        <v/>
      </c>
      <c r="F26" s="224">
        <f t="array" ref="F26">_xlfn.XLOOKUP($C26,'2NDSORTEDL'!$B$2:$B$600,'2NDSORTEDL'!$Y$2:$Y$600,"",0,1)</f>
        <v>47574</v>
      </c>
      <c r="G26" s="208" t="s">
        <v>7345</v>
      </c>
      <c r="H26" s="208">
        <v>2.0</v>
      </c>
      <c r="I26" s="229">
        <f t="shared" si="5"/>
        <v>46190</v>
      </c>
      <c r="J26" s="226" t="str">
        <f t="shared" si="3"/>
        <v/>
      </c>
      <c r="N26" s="230"/>
      <c r="O26" s="223"/>
      <c r="P26" s="223"/>
      <c r="Q26" s="228"/>
      <c r="R26" s="223"/>
      <c r="S26" s="223"/>
      <c r="T26" s="223"/>
      <c r="U26" s="223"/>
      <c r="V26" s="223"/>
      <c r="W26" s="223"/>
      <c r="X26" s="223"/>
      <c r="Y26" s="223"/>
      <c r="Z26" s="223"/>
      <c r="AA26" s="223"/>
      <c r="AB26" s="223"/>
      <c r="AC26" s="223"/>
      <c r="AD26" s="223"/>
      <c r="AE26" s="223"/>
      <c r="AF26" s="223"/>
      <c r="AG26" s="223"/>
      <c r="AH26" s="223"/>
      <c r="AI26" s="223"/>
      <c r="AJ26" s="223"/>
      <c r="AK26" s="223"/>
      <c r="AL26" s="223"/>
      <c r="AM26" s="223"/>
      <c r="AN26" s="223"/>
      <c r="AO26" s="223">
        <f t="shared" si="4"/>
        <v>0</v>
      </c>
    </row>
    <row r="27">
      <c r="B27" s="221">
        <f t="shared" si="2"/>
        <v>20</v>
      </c>
      <c r="C27" s="363" t="s">
        <v>4540</v>
      </c>
      <c r="D27" s="164"/>
      <c r="E27" s="223" t="str">
        <f t="array" ref="E27">_xlfn.XLOOKUP(C27,'2NDSORTEDL'!$B$2:$B$50,'2NDSORTEDL'!$C$2:$C$50,"",0,1)</f>
        <v/>
      </c>
      <c r="F27" s="224">
        <f t="array" ref="F27">_xlfn.XLOOKUP($C27,'2NDSORTEDL'!$B$2:$B$600,'2NDSORTEDL'!$Y$2:$Y$600,"",0,1)</f>
        <v>46296</v>
      </c>
      <c r="G27" s="208" t="s">
        <v>7345</v>
      </c>
      <c r="H27" s="208">
        <v>2.0</v>
      </c>
      <c r="I27" s="229">
        <f t="shared" si="5"/>
        <v>46190</v>
      </c>
      <c r="J27" s="226" t="str">
        <f t="shared" si="3"/>
        <v/>
      </c>
      <c r="N27" s="230"/>
      <c r="O27" s="223"/>
      <c r="P27" s="223"/>
      <c r="Q27" s="228"/>
      <c r="R27" s="223"/>
      <c r="S27" s="223"/>
      <c r="T27" s="223"/>
      <c r="U27" s="223"/>
      <c r="V27" s="223"/>
      <c r="W27" s="223"/>
      <c r="X27" s="223"/>
      <c r="Y27" s="223"/>
      <c r="Z27" s="223"/>
      <c r="AA27" s="223"/>
      <c r="AB27" s="223"/>
      <c r="AC27" s="223"/>
      <c r="AD27" s="223"/>
      <c r="AE27" s="223"/>
      <c r="AF27" s="223"/>
      <c r="AG27" s="223"/>
      <c r="AH27" s="223"/>
      <c r="AI27" s="223"/>
      <c r="AJ27" s="223"/>
      <c r="AK27" s="223"/>
      <c r="AL27" s="223"/>
      <c r="AM27" s="223"/>
      <c r="AN27" s="223"/>
      <c r="AO27" s="223">
        <f t="shared" si="4"/>
        <v>0</v>
      </c>
    </row>
    <row r="28">
      <c r="B28" s="221">
        <f t="shared" si="2"/>
        <v>21</v>
      </c>
      <c r="C28" s="363" t="s">
        <v>3322</v>
      </c>
      <c r="D28" s="164"/>
      <c r="E28" s="223" t="str">
        <f t="array" ref="E28">_xlfn.XLOOKUP(C28,'2NDSORTEDL'!$B$2:$B$50,'2NDSORTEDL'!$C$2:$C$50,"",0,1)</f>
        <v>PLASTER_TAPE</v>
      </c>
      <c r="F28" s="224">
        <f t="array" ref="F28">_xlfn.XLOOKUP($C28,'2NDSORTEDL'!$B$2:$B$600,'2NDSORTEDL'!$Y$2:$Y$600,"",0,1)</f>
        <v>46692</v>
      </c>
      <c r="G28" s="208" t="s">
        <v>7345</v>
      </c>
      <c r="H28" s="208">
        <v>4.0</v>
      </c>
      <c r="I28" s="229">
        <f t="shared" si="5"/>
        <v>46190</v>
      </c>
      <c r="J28" s="226" t="str">
        <f t="shared" si="3"/>
        <v/>
      </c>
      <c r="N28" s="230"/>
      <c r="O28" s="223"/>
      <c r="P28" s="223"/>
      <c r="Q28" s="223"/>
      <c r="R28" s="223"/>
      <c r="S28" s="223"/>
      <c r="T28" s="223"/>
      <c r="U28" s="223"/>
      <c r="V28" s="223"/>
      <c r="W28" s="223"/>
      <c r="X28" s="223"/>
      <c r="Y28" s="223"/>
      <c r="Z28" s="223"/>
      <c r="AA28" s="223"/>
      <c r="AB28" s="223"/>
      <c r="AC28" s="223"/>
      <c r="AD28" s="223"/>
      <c r="AE28" s="223"/>
      <c r="AF28" s="223"/>
      <c r="AG28" s="223"/>
      <c r="AH28" s="223"/>
      <c r="AI28" s="223"/>
      <c r="AJ28" s="223"/>
      <c r="AK28" s="223"/>
      <c r="AL28" s="223"/>
      <c r="AM28" s="223"/>
      <c r="AN28" s="223"/>
      <c r="AO28" s="223">
        <f t="shared" si="4"/>
        <v>0</v>
      </c>
    </row>
    <row r="29">
      <c r="B29" s="221">
        <f t="shared" si="2"/>
        <v>22</v>
      </c>
      <c r="C29" s="363" t="s">
        <v>2794</v>
      </c>
      <c r="D29" s="164"/>
      <c r="E29" s="223" t="str">
        <f t="array" ref="E29">_xlfn.XLOOKUP(C29,'2NDSORTEDL'!$B$2:$B$50,'2NDSORTEDL'!$C$2:$C$50,"",0,1)</f>
        <v>BANDAGE</v>
      </c>
      <c r="F29" s="224">
        <f t="array" ref="F29">_xlfn.XLOOKUP($C29,'2NDSORTEDL'!$B$2:$B$600,'2NDSORTEDL'!$Y$2:$Y$600,"",0,1)</f>
        <v>47088</v>
      </c>
      <c r="G29" s="208" t="s">
        <v>7345</v>
      </c>
      <c r="H29" s="208">
        <v>1.0</v>
      </c>
      <c r="I29" s="229">
        <f t="shared" si="5"/>
        <v>46190</v>
      </c>
      <c r="J29" s="226" t="str">
        <f t="shared" si="3"/>
        <v/>
      </c>
      <c r="N29" s="230"/>
      <c r="O29" s="223"/>
      <c r="P29" s="223"/>
      <c r="Q29" s="223"/>
      <c r="R29" s="223"/>
      <c r="S29" s="223"/>
      <c r="T29" s="223"/>
      <c r="U29" s="223"/>
      <c r="V29" s="223"/>
      <c r="W29" s="223"/>
      <c r="X29" s="223"/>
      <c r="Y29" s="223"/>
      <c r="Z29" s="223"/>
      <c r="AA29" s="223"/>
      <c r="AB29" s="223"/>
      <c r="AC29" s="223"/>
      <c r="AD29" s="223"/>
      <c r="AE29" s="223"/>
      <c r="AF29" s="223"/>
      <c r="AG29" s="223"/>
      <c r="AH29" s="223"/>
      <c r="AI29" s="223"/>
      <c r="AJ29" s="223"/>
      <c r="AK29" s="223"/>
      <c r="AL29" s="223"/>
      <c r="AM29" s="223"/>
      <c r="AN29" s="223"/>
      <c r="AO29" s="223">
        <f t="shared" si="4"/>
        <v>0</v>
      </c>
    </row>
    <row r="30">
      <c r="B30" s="221">
        <f t="shared" si="2"/>
        <v>23</v>
      </c>
      <c r="C30" s="363" t="s">
        <v>3820</v>
      </c>
      <c r="D30" s="164"/>
      <c r="E30" s="223" t="str">
        <f t="array" ref="E30">_xlfn.XLOOKUP(C30,'2NDSORTEDL'!$B$2:$B$50,'2NDSORTEDL'!$C$2:$C$50,"",0,1)</f>
        <v>MASK</v>
      </c>
      <c r="F30" s="224" t="str">
        <f t="array" ref="F30">_xlfn.XLOOKUP($C30,'2NDSORTEDL'!$B$2:$B$600,'2NDSORTEDL'!$Y$2:$Y$600,"",0,1)</f>
        <v>--</v>
      </c>
      <c r="G30" s="208" t="s">
        <v>7345</v>
      </c>
      <c r="H30" s="208">
        <v>1.0</v>
      </c>
      <c r="I30" s="229">
        <f t="shared" si="5"/>
        <v>46190</v>
      </c>
      <c r="J30" s="226" t="str">
        <f t="shared" si="3"/>
        <v/>
      </c>
      <c r="N30" s="208">
        <v>1.0</v>
      </c>
      <c r="O30" s="227"/>
      <c r="P30" s="223"/>
      <c r="Q30" s="223"/>
      <c r="R30" s="223"/>
      <c r="S30" s="223"/>
      <c r="T30" s="223"/>
      <c r="U30" s="223"/>
      <c r="V30" s="223"/>
      <c r="W30" s="223"/>
      <c r="X30" s="223"/>
      <c r="Y30" s="223"/>
      <c r="Z30" s="223"/>
      <c r="AA30" s="223"/>
      <c r="AB30" s="223"/>
      <c r="AC30" s="223"/>
      <c r="AD30" s="223"/>
      <c r="AE30" s="223"/>
      <c r="AF30" s="223"/>
      <c r="AG30" s="223"/>
      <c r="AH30" s="223"/>
      <c r="AI30" s="223"/>
      <c r="AJ30" s="223"/>
      <c r="AK30" s="223"/>
      <c r="AL30" s="223"/>
      <c r="AM30" s="223"/>
      <c r="AN30" s="223"/>
      <c r="AO30" s="223">
        <f t="shared" si="4"/>
        <v>1</v>
      </c>
    </row>
    <row r="31">
      <c r="B31" s="221">
        <f t="shared" si="2"/>
        <v>24</v>
      </c>
      <c r="C31" s="363" t="s">
        <v>2845</v>
      </c>
      <c r="D31" s="164"/>
      <c r="E31" s="223" t="str">
        <f t="array" ref="E31">_xlfn.XLOOKUP(C31,'2NDSORTEDL'!$B$2:$B$50,'2NDSORTEDL'!$C$2:$C$50,"",0,1)</f>
        <v>DRESSING_PAD</v>
      </c>
      <c r="F31" s="224">
        <f t="array" ref="F31">_xlfn.XLOOKUP($C31,'2NDSORTEDL'!$B$2:$B$600,'2NDSORTEDL'!$Y$2:$Y$600,"",0,1)</f>
        <v>46935</v>
      </c>
      <c r="G31" s="208" t="s">
        <v>7345</v>
      </c>
      <c r="H31" s="208">
        <v>3.0</v>
      </c>
      <c r="I31" s="229">
        <f t="shared" si="5"/>
        <v>46190</v>
      </c>
      <c r="J31" s="226" t="str">
        <f t="shared" si="3"/>
        <v/>
      </c>
      <c r="N31" s="230"/>
      <c r="O31" s="223"/>
      <c r="P31" s="223"/>
      <c r="Q31" s="228"/>
      <c r="R31" s="223"/>
      <c r="S31" s="223"/>
      <c r="T31" s="223"/>
      <c r="U31" s="223"/>
      <c r="V31" s="223"/>
      <c r="W31" s="223"/>
      <c r="X31" s="223"/>
      <c r="Y31" s="223"/>
      <c r="Z31" s="223"/>
      <c r="AA31" s="223"/>
      <c r="AB31" s="223"/>
      <c r="AC31" s="223"/>
      <c r="AD31" s="223"/>
      <c r="AE31" s="223"/>
      <c r="AF31" s="223"/>
      <c r="AG31" s="223"/>
      <c r="AH31" s="223"/>
      <c r="AI31" s="223"/>
      <c r="AJ31" s="223"/>
      <c r="AK31" s="223"/>
      <c r="AL31" s="223"/>
      <c r="AM31" s="223"/>
      <c r="AN31" s="223"/>
      <c r="AO31" s="223">
        <f t="shared" si="4"/>
        <v>0</v>
      </c>
    </row>
    <row r="32">
      <c r="B32" s="221">
        <f t="shared" si="2"/>
        <v>25</v>
      </c>
      <c r="C32" s="363" t="s">
        <v>3865</v>
      </c>
      <c r="D32" s="164"/>
      <c r="E32" s="223" t="str">
        <f t="array" ref="E32">_xlfn.XLOOKUP(C32,'2NDSORTEDL'!$B$2:$B$50,'2NDSORTEDL'!$C$2:$C$50,"",0,1)</f>
        <v/>
      </c>
      <c r="F32" s="224">
        <f t="array" ref="F32">_xlfn.XLOOKUP($C32,'2NDSORTEDL'!$B$2:$B$600,'2NDSORTEDL'!$Y$2:$Y$600,"",0,1)</f>
        <v>47849</v>
      </c>
      <c r="G32" s="208" t="s">
        <v>7345</v>
      </c>
      <c r="H32" s="208">
        <v>1.0</v>
      </c>
      <c r="I32" s="229">
        <f t="shared" si="5"/>
        <v>46190</v>
      </c>
      <c r="J32" s="226" t="str">
        <f t="shared" si="3"/>
        <v/>
      </c>
      <c r="N32" s="230"/>
      <c r="O32" s="227"/>
      <c r="P32" s="223"/>
      <c r="Q32" s="228"/>
      <c r="R32" s="223"/>
      <c r="S32" s="223"/>
      <c r="T32" s="223"/>
      <c r="U32" s="223"/>
      <c r="V32" s="223"/>
      <c r="W32" s="223"/>
      <c r="X32" s="223"/>
      <c r="Y32" s="223"/>
      <c r="Z32" s="223"/>
      <c r="AA32" s="223"/>
      <c r="AB32" s="223"/>
      <c r="AC32" s="223"/>
      <c r="AD32" s="223"/>
      <c r="AE32" s="223"/>
      <c r="AF32" s="223"/>
      <c r="AG32" s="223"/>
      <c r="AH32" s="223"/>
      <c r="AI32" s="223"/>
      <c r="AJ32" s="223"/>
      <c r="AK32" s="223"/>
      <c r="AL32" s="223"/>
      <c r="AM32" s="223"/>
      <c r="AN32" s="223"/>
      <c r="AO32" s="223">
        <f t="shared" si="4"/>
        <v>0</v>
      </c>
    </row>
    <row r="33">
      <c r="B33" s="221">
        <f t="shared" si="2"/>
        <v>26</v>
      </c>
      <c r="C33" s="363" t="s">
        <v>3748</v>
      </c>
      <c r="D33" s="164"/>
      <c r="E33" s="223" t="str">
        <f t="array" ref="E33">_xlfn.XLOOKUP(C33,'2NDSORTEDL'!$B$2:$B$50,'2NDSORTEDL'!$C$2:$C$50,"",0,1)</f>
        <v>DRESSING_PAD</v>
      </c>
      <c r="F33" s="224">
        <f t="array" ref="F33">_xlfn.XLOOKUP($C33,'2NDSORTEDL'!$B$2:$B$600,'2NDSORTEDL'!$Y$2:$Y$600,"",0,1)</f>
        <v>46935</v>
      </c>
      <c r="G33" s="208" t="s">
        <v>7345</v>
      </c>
      <c r="H33" s="208">
        <v>1.0</v>
      </c>
      <c r="I33" s="229">
        <f t="shared" si="5"/>
        <v>46190</v>
      </c>
      <c r="J33" s="226" t="str">
        <f t="shared" si="3"/>
        <v/>
      </c>
      <c r="N33" s="230"/>
      <c r="O33" s="227">
        <v>1.0</v>
      </c>
      <c r="P33" s="223"/>
      <c r="Q33" s="228"/>
      <c r="R33" s="223"/>
      <c r="S33" s="223"/>
      <c r="T33" s="223"/>
      <c r="U33" s="223"/>
      <c r="V33" s="223"/>
      <c r="W33" s="223"/>
      <c r="X33" s="223"/>
      <c r="Y33" s="223"/>
      <c r="Z33" s="223"/>
      <c r="AA33" s="223"/>
      <c r="AB33" s="223"/>
      <c r="AC33" s="223"/>
      <c r="AD33" s="223"/>
      <c r="AE33" s="223"/>
      <c r="AF33" s="223"/>
      <c r="AG33" s="223"/>
      <c r="AH33" s="223"/>
      <c r="AI33" s="223"/>
      <c r="AJ33" s="223"/>
      <c r="AK33" s="223"/>
      <c r="AL33" s="223"/>
      <c r="AM33" s="223"/>
      <c r="AN33" s="223"/>
      <c r="AO33" s="223">
        <f t="shared" si="4"/>
        <v>1</v>
      </c>
    </row>
    <row r="34">
      <c r="B34" s="221">
        <f t="shared" si="2"/>
        <v>27</v>
      </c>
      <c r="C34" s="363" t="s">
        <v>1398</v>
      </c>
      <c r="D34" s="164"/>
      <c r="E34" s="223" t="str">
        <f t="array" ref="E34">_xlfn.XLOOKUP(C34,'2NDSORTEDL'!$B$2:$B$50,'2NDSORTEDL'!$C$2:$C$50,"",0,1)</f>
        <v>ANTI_SEPTIC</v>
      </c>
      <c r="F34" s="224">
        <f t="array" ref="F34">_xlfn.XLOOKUP($C34,'2NDSORTEDL'!$B$2:$B$600,'2NDSORTEDL'!$Y$2:$Y$600,"",0,1)</f>
        <v>46784</v>
      </c>
      <c r="G34" s="208" t="s">
        <v>7345</v>
      </c>
      <c r="H34" s="368">
        <v>1.0</v>
      </c>
      <c r="I34" s="229">
        <f t="shared" si="5"/>
        <v>46190</v>
      </c>
      <c r="J34" s="226" t="str">
        <f t="shared" si="3"/>
        <v/>
      </c>
      <c r="N34" s="230"/>
      <c r="O34" s="227">
        <v>2.0</v>
      </c>
      <c r="P34" s="223"/>
      <c r="Q34" s="223"/>
      <c r="R34" s="223"/>
      <c r="S34" s="223"/>
      <c r="T34" s="223"/>
      <c r="U34" s="223"/>
      <c r="V34" s="223"/>
      <c r="W34" s="223"/>
      <c r="X34" s="223"/>
      <c r="Y34" s="223"/>
      <c r="Z34" s="223"/>
      <c r="AA34" s="223"/>
      <c r="AB34" s="223"/>
      <c r="AC34" s="223"/>
      <c r="AD34" s="223"/>
      <c r="AE34" s="223"/>
      <c r="AF34" s="223"/>
      <c r="AG34" s="223"/>
      <c r="AH34" s="223"/>
      <c r="AI34" s="223"/>
      <c r="AJ34" s="223"/>
      <c r="AK34" s="223"/>
      <c r="AL34" s="223"/>
      <c r="AM34" s="223"/>
      <c r="AN34" s="223"/>
      <c r="AO34" s="223">
        <f t="shared" si="4"/>
        <v>2</v>
      </c>
    </row>
    <row r="35">
      <c r="B35" s="221">
        <f t="shared" si="2"/>
        <v>28</v>
      </c>
      <c r="C35" s="363" t="s">
        <v>1126</v>
      </c>
      <c r="D35" s="164"/>
      <c r="E35" s="223" t="str">
        <f t="array" ref="E35">_xlfn.XLOOKUP(C35,'2NDSORTEDL'!$B$2:$B$50,'2NDSORTEDL'!$C$2:$C$50,"",0,1)</f>
        <v>ANTI_BACTERIAL</v>
      </c>
      <c r="F35" s="224">
        <f t="array" ref="F35">_xlfn.XLOOKUP($C35,'2NDSORTEDL'!$B$2:$B$600,'2NDSORTEDL'!$Y$2:$Y$600,"",0,1)</f>
        <v>46784</v>
      </c>
      <c r="G35" s="208" t="s">
        <v>7345</v>
      </c>
      <c r="H35" s="368">
        <v>1.0</v>
      </c>
      <c r="I35" s="229">
        <f t="shared" si="5"/>
        <v>46190</v>
      </c>
      <c r="J35" s="226" t="str">
        <f t="shared" si="3"/>
        <v/>
      </c>
      <c r="N35" s="230"/>
      <c r="O35" s="227">
        <v>2.0</v>
      </c>
      <c r="P35" s="223"/>
      <c r="Q35" s="223"/>
      <c r="R35" s="223"/>
      <c r="S35" s="223"/>
      <c r="T35" s="223"/>
      <c r="U35" s="223"/>
      <c r="V35" s="223"/>
      <c r="W35" s="223"/>
      <c r="X35" s="223"/>
      <c r="Y35" s="223"/>
      <c r="Z35" s="223"/>
      <c r="AA35" s="223"/>
      <c r="AB35" s="223"/>
      <c r="AC35" s="223"/>
      <c r="AD35" s="223"/>
      <c r="AE35" s="223"/>
      <c r="AF35" s="223"/>
      <c r="AG35" s="223"/>
      <c r="AH35" s="223"/>
      <c r="AI35" s="223"/>
      <c r="AJ35" s="223"/>
      <c r="AK35" s="223"/>
      <c r="AL35" s="223"/>
      <c r="AM35" s="223"/>
      <c r="AN35" s="223"/>
      <c r="AO35" s="223">
        <f t="shared" si="4"/>
        <v>2</v>
      </c>
    </row>
    <row r="36">
      <c r="B36" s="221">
        <f t="shared" si="2"/>
        <v>29</v>
      </c>
      <c r="C36" s="363" t="s">
        <v>2543</v>
      </c>
      <c r="D36" s="164"/>
      <c r="E36" s="223" t="str">
        <f t="array" ref="E36">_xlfn.XLOOKUP(C36,'2NDSORTEDL'!$B$2:$B$50,'2NDSORTEDL'!$C$2:$C$50,"",0,1)</f>
        <v>COTTON</v>
      </c>
      <c r="F36" s="224">
        <f t="array" ref="F36">_xlfn.XLOOKUP($C36,'2NDSORTEDL'!$B$2:$B$600,'2NDSORTEDL'!$Y$2:$Y$600,"",0,1)</f>
        <v>46661</v>
      </c>
      <c r="G36" s="208" t="s">
        <v>7345</v>
      </c>
      <c r="H36" s="208">
        <v>1.0</v>
      </c>
      <c r="I36" s="229">
        <f t="shared" si="5"/>
        <v>46190</v>
      </c>
      <c r="J36" s="226" t="str">
        <f t="shared" si="3"/>
        <v/>
      </c>
      <c r="N36" s="230"/>
      <c r="O36" s="223"/>
      <c r="P36" s="223"/>
      <c r="Q36" s="223"/>
      <c r="R36" s="223"/>
      <c r="S36" s="223"/>
      <c r="T36" s="223"/>
      <c r="U36" s="223"/>
      <c r="V36" s="223"/>
      <c r="W36" s="223"/>
      <c r="X36" s="223"/>
      <c r="Y36" s="223"/>
      <c r="Z36" s="223"/>
      <c r="AA36" s="223"/>
      <c r="AB36" s="223"/>
      <c r="AC36" s="223"/>
      <c r="AD36" s="223"/>
      <c r="AE36" s="223"/>
      <c r="AF36" s="223"/>
      <c r="AG36" s="223"/>
      <c r="AH36" s="223"/>
      <c r="AI36" s="223"/>
      <c r="AJ36" s="223"/>
      <c r="AK36" s="223"/>
      <c r="AL36" s="223"/>
      <c r="AM36" s="223"/>
      <c r="AN36" s="223"/>
      <c r="AO36" s="223">
        <f t="shared" si="4"/>
        <v>0</v>
      </c>
    </row>
    <row r="37">
      <c r="B37" s="221">
        <f t="shared" si="2"/>
        <v>30</v>
      </c>
      <c r="C37" s="363" t="s">
        <v>7348</v>
      </c>
      <c r="D37" s="164"/>
      <c r="E37" s="223" t="str">
        <f t="array" ref="E37">_xlfn.XLOOKUP(C37,'2NDSORTEDL'!$B$2:$B$50,'2NDSORTEDL'!$C$2:$C$50,"",0,1)</f>
        <v/>
      </c>
      <c r="F37" s="224" t="str">
        <f t="array" ref="F37">_xlfn.XLOOKUP($C37,'2NDSORTEDL'!$B$2:$B$600,'2NDSORTEDL'!$Y$2:$Y$600,"",0,1)</f>
        <v/>
      </c>
      <c r="G37" s="208" t="s">
        <v>7345</v>
      </c>
      <c r="H37" s="208">
        <v>1.0</v>
      </c>
      <c r="I37" s="229">
        <f t="shared" si="5"/>
        <v>46190</v>
      </c>
      <c r="J37" s="226" t="str">
        <f t="shared" si="3"/>
        <v/>
      </c>
      <c r="N37" s="230"/>
      <c r="O37" s="223"/>
      <c r="P37" s="223"/>
      <c r="Q37" s="223"/>
      <c r="R37" s="223"/>
      <c r="S37" s="223"/>
      <c r="T37" s="223"/>
      <c r="U37" s="223"/>
      <c r="V37" s="223"/>
      <c r="W37" s="223"/>
      <c r="X37" s="223"/>
      <c r="Y37" s="223"/>
      <c r="Z37" s="223"/>
      <c r="AA37" s="223"/>
      <c r="AB37" s="223"/>
      <c r="AC37" s="223"/>
      <c r="AD37" s="223"/>
      <c r="AE37" s="223"/>
      <c r="AF37" s="223"/>
      <c r="AG37" s="223"/>
      <c r="AH37" s="223"/>
      <c r="AI37" s="223"/>
      <c r="AJ37" s="223"/>
      <c r="AK37" s="223"/>
      <c r="AL37" s="223"/>
      <c r="AM37" s="223"/>
      <c r="AN37" s="223"/>
      <c r="AO37" s="223">
        <f t="shared" si="4"/>
        <v>0</v>
      </c>
    </row>
    <row r="38">
      <c r="B38" s="221">
        <f t="shared" si="2"/>
        <v>31</v>
      </c>
      <c r="C38" s="363" t="s">
        <v>3865</v>
      </c>
      <c r="D38" s="164"/>
      <c r="E38" s="223" t="str">
        <f t="array" ref="E38">_xlfn.XLOOKUP(C38,'2NDSORTEDL'!$B$2:$B$60,'2NDSORTEDL'!$C$2:$C$60,"",0,1)</f>
        <v>GLOVES</v>
      </c>
      <c r="F38" s="224">
        <f t="array" ref="F38">_xlfn.XLOOKUP($C38,'2NDSORTEDL'!$B$2:$B$600,'2NDSORTEDL'!$Y$2:$Y$600,"",0,1)</f>
        <v>47849</v>
      </c>
      <c r="G38" s="208" t="s">
        <v>7345</v>
      </c>
      <c r="H38" s="208">
        <v>1.0</v>
      </c>
      <c r="I38" s="229">
        <f t="shared" si="5"/>
        <v>46190</v>
      </c>
      <c r="J38" s="226" t="str">
        <f t="shared" si="3"/>
        <v/>
      </c>
      <c r="N38" s="230"/>
      <c r="O38" s="223"/>
      <c r="P38" s="223"/>
      <c r="Q38" s="228"/>
      <c r="R38" s="223"/>
      <c r="S38" s="223"/>
      <c r="T38" s="223"/>
      <c r="U38" s="223"/>
      <c r="V38" s="223"/>
      <c r="W38" s="223"/>
      <c r="X38" s="223"/>
      <c r="Y38" s="223"/>
      <c r="Z38" s="223"/>
      <c r="AA38" s="223"/>
      <c r="AB38" s="223"/>
      <c r="AC38" s="223"/>
      <c r="AD38" s="223"/>
      <c r="AE38" s="223"/>
      <c r="AF38" s="223"/>
      <c r="AG38" s="223"/>
      <c r="AH38" s="223"/>
      <c r="AI38" s="223"/>
      <c r="AJ38" s="223"/>
      <c r="AK38" s="223"/>
      <c r="AL38" s="223"/>
      <c r="AM38" s="223"/>
      <c r="AN38" s="223"/>
      <c r="AO38" s="223">
        <f t="shared" si="4"/>
        <v>0</v>
      </c>
    </row>
    <row r="39">
      <c r="B39" s="221">
        <f t="shared" si="2"/>
        <v>32</v>
      </c>
      <c r="C39" s="363" t="s">
        <v>1772</v>
      </c>
      <c r="D39" s="164"/>
      <c r="E39" s="223" t="str">
        <f t="array" ref="E39">_xlfn.XLOOKUP(C39,'2NDSORTEDL'!$B$2:$B$60,'2NDSORTEDL'!$C$2:$C$60,"",0,1)</f>
        <v>ANTI_BACTERIAL</v>
      </c>
      <c r="F39" s="224">
        <f t="array" ref="F39">_xlfn.XLOOKUP($C39,'2NDSORTEDL'!$B$2:$B$600,'2NDSORTEDL'!$Y$2:$Y$600,"",0,1)</f>
        <v>46296</v>
      </c>
      <c r="G39" s="208" t="s">
        <v>7345</v>
      </c>
      <c r="H39" s="234">
        <v>1.0</v>
      </c>
      <c r="I39" s="229">
        <f t="shared" si="5"/>
        <v>46190</v>
      </c>
      <c r="J39" s="226" t="str">
        <f t="shared" si="3"/>
        <v/>
      </c>
      <c r="N39" s="368">
        <v>1.0</v>
      </c>
      <c r="O39" s="223"/>
      <c r="P39" s="227">
        <v>1.0</v>
      </c>
      <c r="Q39" s="228"/>
      <c r="R39" s="223"/>
      <c r="S39" s="223"/>
      <c r="T39" s="223"/>
      <c r="U39" s="223"/>
      <c r="V39" s="223"/>
      <c r="W39" s="223"/>
      <c r="X39" s="223"/>
      <c r="Y39" s="223"/>
      <c r="Z39" s="223"/>
      <c r="AA39" s="223"/>
      <c r="AB39" s="223"/>
      <c r="AC39" s="223"/>
      <c r="AD39" s="223"/>
      <c r="AE39" s="223"/>
      <c r="AF39" s="223"/>
      <c r="AG39" s="223"/>
      <c r="AH39" s="223"/>
      <c r="AI39" s="223"/>
      <c r="AJ39" s="223"/>
      <c r="AK39" s="223"/>
      <c r="AL39" s="223"/>
      <c r="AM39" s="223"/>
      <c r="AN39" s="223"/>
      <c r="AO39" s="223">
        <f t="shared" si="4"/>
        <v>2</v>
      </c>
    </row>
    <row r="40">
      <c r="B40" s="221">
        <f t="shared" si="2"/>
        <v>33</v>
      </c>
      <c r="C40" s="363" t="s">
        <v>2318</v>
      </c>
      <c r="D40" s="164"/>
      <c r="E40" s="223" t="str">
        <f t="array" ref="E40">_xlfn.XLOOKUP(C40,'2NDSORTEDL'!$B$2:$B$60,'2NDSORTEDL'!$C$2:$C$60,"",0,1)</f>
        <v>SAFETY_PIN</v>
      </c>
      <c r="F40" s="224" t="str">
        <f t="array" ref="F40">_xlfn.XLOOKUP($C40,'2NDSORTEDL'!$B$2:$B$600,'2NDSORTEDL'!$Y$2:$Y$600,"",0,1)</f>
        <v>--</v>
      </c>
      <c r="G40" s="208" t="s">
        <v>7345</v>
      </c>
      <c r="H40" s="234">
        <v>4.0</v>
      </c>
      <c r="I40" s="229">
        <f t="shared" si="5"/>
        <v>46190</v>
      </c>
      <c r="J40" s="226" t="str">
        <f t="shared" si="3"/>
        <v/>
      </c>
      <c r="N40" s="368">
        <v>1.0</v>
      </c>
      <c r="O40" s="223"/>
      <c r="P40" s="223"/>
      <c r="Q40" s="228"/>
      <c r="R40" s="223"/>
      <c r="S40" s="223"/>
      <c r="T40" s="223"/>
      <c r="U40" s="223"/>
      <c r="V40" s="223"/>
      <c r="W40" s="223"/>
      <c r="X40" s="223"/>
      <c r="Y40" s="223"/>
      <c r="Z40" s="223"/>
      <c r="AA40" s="223"/>
      <c r="AB40" s="223"/>
      <c r="AC40" s="223"/>
      <c r="AD40" s="223"/>
      <c r="AE40" s="223"/>
      <c r="AF40" s="223"/>
      <c r="AG40" s="223"/>
      <c r="AH40" s="223"/>
      <c r="AI40" s="223"/>
      <c r="AJ40" s="223"/>
      <c r="AK40" s="223"/>
      <c r="AL40" s="223"/>
      <c r="AM40" s="223"/>
      <c r="AN40" s="223"/>
      <c r="AO40" s="223">
        <f t="shared" si="4"/>
        <v>1</v>
      </c>
    </row>
    <row r="41">
      <c r="B41" s="221">
        <f t="shared" si="2"/>
        <v>34</v>
      </c>
      <c r="C41" s="363" t="s">
        <v>1861</v>
      </c>
      <c r="D41" s="164"/>
      <c r="E41" s="223" t="str">
        <f t="array" ref="E41">_xlfn.XLOOKUP(C41,'2NDSORTEDL'!$B$2:$B$60,'2NDSORTEDL'!$C$2:$C$60,"",0,1)</f>
        <v>EYE_LUBRICANT_DROPS</v>
      </c>
      <c r="F41" s="224">
        <f t="array" ref="F41">_xlfn.XLOOKUP($C41,'2NDSORTEDL'!$B$2:$B$600,'2NDSORTEDL'!$Y$2:$Y$600,"",0,1)</f>
        <v>46753</v>
      </c>
      <c r="G41" s="208" t="s">
        <v>7345</v>
      </c>
      <c r="H41" s="234">
        <v>1.0</v>
      </c>
      <c r="I41" s="229">
        <f t="shared" si="5"/>
        <v>46190</v>
      </c>
      <c r="J41" s="226" t="str">
        <f t="shared" si="3"/>
        <v/>
      </c>
      <c r="N41" s="1"/>
    </row>
    <row r="42">
      <c r="B42" s="221">
        <f t="shared" si="2"/>
        <v>35</v>
      </c>
      <c r="C42" s="363" t="s">
        <v>591</v>
      </c>
      <c r="D42" s="164"/>
      <c r="E42" s="223" t="str">
        <f t="array" ref="E42">_xlfn.XLOOKUP(C42,'2NDSORTEDL'!$B$2:$B$60,'2NDSORTEDL'!$C$2:$C$60,"",0,1)</f>
        <v>NSAID</v>
      </c>
      <c r="F42" s="224">
        <f t="array" ref="F42">_xlfn.XLOOKUP($C42,'2NDSORTEDL'!$B$2:$B$600,'2NDSORTEDL'!$Y$2:$Y$600,"",0,1)</f>
        <v>46692</v>
      </c>
      <c r="G42" s="208" t="s">
        <v>7345</v>
      </c>
      <c r="H42" s="234">
        <v>4.0</v>
      </c>
      <c r="I42" s="229">
        <f t="shared" si="5"/>
        <v>46190</v>
      </c>
      <c r="J42" s="226" t="str">
        <f t="shared" si="3"/>
        <v/>
      </c>
      <c r="N42" s="1"/>
    </row>
    <row r="43">
      <c r="C43" s="370"/>
      <c r="E43" s="235" t="s">
        <v>7351</v>
      </c>
      <c r="N43" s="1"/>
    </row>
    <row r="44">
      <c r="F44" s="49"/>
      <c r="G44" s="1"/>
      <c r="H44" s="1"/>
      <c r="I44" s="203"/>
      <c r="J44" s="1"/>
      <c r="N44" s="1"/>
    </row>
    <row r="45">
      <c r="F45" s="49"/>
      <c r="G45" s="1"/>
      <c r="H45" s="1"/>
      <c r="I45" s="203"/>
      <c r="J45" s="1"/>
      <c r="N45" s="1"/>
    </row>
    <row r="46">
      <c r="F46" s="49"/>
      <c r="G46" s="1"/>
      <c r="H46" s="1"/>
      <c r="I46" s="9" t="s">
        <v>7352</v>
      </c>
      <c r="J46" s="1"/>
      <c r="N46" s="1"/>
    </row>
    <row r="47">
      <c r="F47" s="49"/>
      <c r="G47" s="1"/>
      <c r="H47" s="1"/>
      <c r="I47" s="9" t="s">
        <v>7353</v>
      </c>
      <c r="J47" s="1"/>
      <c r="N47" s="1"/>
    </row>
    <row r="48">
      <c r="F48" s="49"/>
      <c r="G48" s="1"/>
      <c r="H48" s="1"/>
      <c r="I48" s="203"/>
      <c r="J48" s="1"/>
      <c r="N48" s="1"/>
    </row>
    <row r="49">
      <c r="F49" s="49"/>
      <c r="G49" s="1"/>
      <c r="H49" s="1"/>
      <c r="I49" s="203" t="str">
        <f>"DATE :"&amp;TEXT(I8,"DD-MMM-YYYY")</f>
        <v>DATE :17-Jun-2026</v>
      </c>
      <c r="J49" s="1"/>
      <c r="N49" s="1"/>
    </row>
    <row r="50">
      <c r="F50" s="49"/>
      <c r="G50" s="1"/>
      <c r="H50" s="1"/>
      <c r="I50" s="203"/>
      <c r="J50" s="1"/>
      <c r="N50" s="1"/>
    </row>
    <row r="51">
      <c r="F51" s="49"/>
      <c r="G51" s="1"/>
      <c r="H51" s="1"/>
      <c r="I51" s="203"/>
      <c r="J51" s="1"/>
      <c r="N51" s="1"/>
    </row>
    <row r="52">
      <c r="F52" s="49"/>
      <c r="G52" s="1"/>
      <c r="H52" s="1"/>
      <c r="I52" s="203"/>
      <c r="J52" s="1"/>
      <c r="N52" s="1"/>
    </row>
    <row r="53">
      <c r="F53" s="49"/>
      <c r="G53" s="1"/>
      <c r="H53" s="1"/>
      <c r="I53" s="203"/>
      <c r="J53" s="1"/>
      <c r="N53" s="1"/>
    </row>
    <row r="54">
      <c r="F54" s="49"/>
      <c r="G54" s="1"/>
      <c r="H54" s="1"/>
      <c r="I54" s="203"/>
      <c r="J54" s="1"/>
      <c r="N54" s="1"/>
    </row>
    <row r="55">
      <c r="F55" s="49"/>
      <c r="G55" s="1"/>
      <c r="H55" s="1"/>
      <c r="I55" s="203"/>
      <c r="J55" s="1"/>
      <c r="N55" s="1"/>
    </row>
    <row r="56">
      <c r="F56" s="49"/>
      <c r="G56" s="1"/>
      <c r="H56" s="1"/>
      <c r="I56" s="203"/>
      <c r="J56" s="1"/>
      <c r="N56" s="1"/>
    </row>
    <row r="57">
      <c r="F57" s="49"/>
      <c r="G57" s="1"/>
      <c r="H57" s="1"/>
      <c r="I57" s="203"/>
      <c r="J57" s="1"/>
      <c r="N57" s="1"/>
    </row>
    <row r="58">
      <c r="F58" s="49"/>
      <c r="G58" s="1"/>
      <c r="H58" s="1"/>
      <c r="I58" s="203"/>
      <c r="J58" s="1"/>
      <c r="N58" s="1"/>
    </row>
    <row r="59">
      <c r="F59" s="49"/>
      <c r="G59" s="1"/>
      <c r="H59" s="1"/>
      <c r="I59" s="203"/>
      <c r="J59" s="1"/>
      <c r="N59" s="1"/>
    </row>
    <row r="60">
      <c r="F60" s="49"/>
      <c r="G60" s="1"/>
      <c r="H60" s="1"/>
      <c r="I60" s="203"/>
      <c r="J60" s="1"/>
      <c r="N60" s="1"/>
    </row>
    <row r="61">
      <c r="F61" s="49"/>
      <c r="G61" s="1"/>
      <c r="H61" s="1"/>
      <c r="I61" s="203"/>
      <c r="J61" s="1"/>
      <c r="N61" s="1"/>
    </row>
    <row r="62">
      <c r="F62" s="49"/>
      <c r="G62" s="1"/>
      <c r="H62" s="1"/>
      <c r="I62" s="203"/>
      <c r="J62" s="1"/>
      <c r="N62" s="1"/>
    </row>
    <row r="63">
      <c r="F63" s="49"/>
      <c r="G63" s="1"/>
      <c r="H63" s="1"/>
      <c r="I63" s="203"/>
      <c r="J63" s="1"/>
      <c r="N63" s="1"/>
    </row>
    <row r="64">
      <c r="F64" s="49"/>
      <c r="G64" s="1"/>
      <c r="H64" s="1"/>
      <c r="I64" s="203"/>
      <c r="J64" s="1"/>
      <c r="N64" s="1"/>
    </row>
    <row r="65">
      <c r="F65" s="49"/>
      <c r="G65" s="1"/>
      <c r="H65" s="1"/>
      <c r="I65" s="203"/>
      <c r="J65" s="1"/>
      <c r="N65" s="1"/>
    </row>
    <row r="66">
      <c r="F66" s="49"/>
      <c r="G66" s="1"/>
      <c r="H66" s="1"/>
      <c r="I66" s="203"/>
      <c r="J66" s="1"/>
      <c r="N66" s="1"/>
    </row>
    <row r="67">
      <c r="F67" s="49"/>
      <c r="G67" s="1"/>
      <c r="H67" s="1"/>
      <c r="I67" s="203"/>
      <c r="J67" s="1"/>
      <c r="N67" s="1"/>
    </row>
    <row r="68">
      <c r="F68" s="49"/>
      <c r="G68" s="1"/>
      <c r="H68" s="1"/>
      <c r="I68" s="203"/>
      <c r="J68" s="1"/>
      <c r="N68" s="1"/>
    </row>
    <row r="69">
      <c r="F69" s="49"/>
      <c r="G69" s="1"/>
      <c r="H69" s="1"/>
      <c r="I69" s="203"/>
      <c r="J69" s="1"/>
      <c r="N69" s="1"/>
    </row>
    <row r="70">
      <c r="F70" s="49"/>
      <c r="G70" s="1"/>
      <c r="H70" s="1"/>
      <c r="I70" s="203"/>
      <c r="J70" s="1"/>
      <c r="N70" s="1"/>
    </row>
    <row r="71">
      <c r="F71" s="49"/>
      <c r="G71" s="1"/>
      <c r="H71" s="1"/>
      <c r="I71" s="203"/>
      <c r="J71" s="1"/>
      <c r="N71" s="1"/>
    </row>
    <row r="72">
      <c r="F72" s="49"/>
      <c r="G72" s="1"/>
      <c r="H72" s="1"/>
      <c r="I72" s="203"/>
      <c r="J72" s="1"/>
      <c r="N72" s="1"/>
    </row>
    <row r="73">
      <c r="F73" s="49"/>
      <c r="G73" s="1"/>
      <c r="H73" s="1"/>
      <c r="I73" s="203"/>
      <c r="J73" s="1"/>
      <c r="N73" s="1"/>
    </row>
    <row r="74">
      <c r="F74" s="49"/>
      <c r="G74" s="1"/>
      <c r="H74" s="1"/>
      <c r="I74" s="203"/>
      <c r="J74" s="1"/>
      <c r="N74" s="1"/>
    </row>
    <row r="75">
      <c r="F75" s="49"/>
      <c r="G75" s="1"/>
      <c r="H75" s="1"/>
      <c r="I75" s="203"/>
      <c r="J75" s="1"/>
      <c r="N75" s="1"/>
    </row>
    <row r="76">
      <c r="F76" s="49"/>
      <c r="G76" s="1"/>
      <c r="H76" s="1"/>
      <c r="I76" s="203"/>
      <c r="J76" s="1"/>
      <c r="N76" s="1"/>
    </row>
    <row r="77">
      <c r="F77" s="49"/>
      <c r="G77" s="1"/>
      <c r="H77" s="1"/>
      <c r="I77" s="203"/>
      <c r="J77" s="1"/>
      <c r="N77" s="1"/>
    </row>
    <row r="78">
      <c r="F78" s="49"/>
      <c r="G78" s="1"/>
      <c r="H78" s="1"/>
      <c r="I78" s="203"/>
      <c r="J78" s="1"/>
      <c r="N78" s="1"/>
    </row>
    <row r="79">
      <c r="F79" s="49"/>
      <c r="G79" s="1"/>
      <c r="H79" s="1"/>
      <c r="I79" s="203"/>
      <c r="J79" s="1"/>
      <c r="N79" s="1"/>
    </row>
    <row r="80">
      <c r="F80" s="49"/>
      <c r="G80" s="1"/>
      <c r="H80" s="1"/>
      <c r="I80" s="203"/>
      <c r="J80" s="1"/>
      <c r="N80" s="1"/>
    </row>
    <row r="81">
      <c r="F81" s="49"/>
      <c r="G81" s="1"/>
      <c r="H81" s="1"/>
      <c r="I81" s="203"/>
      <c r="J81" s="1"/>
      <c r="N81" s="1"/>
    </row>
    <row r="82">
      <c r="F82" s="49"/>
      <c r="G82" s="1"/>
      <c r="H82" s="1"/>
      <c r="I82" s="203"/>
      <c r="J82" s="1"/>
      <c r="N82" s="1"/>
    </row>
    <row r="83">
      <c r="F83" s="49"/>
      <c r="G83" s="1"/>
      <c r="H83" s="1"/>
      <c r="I83" s="203"/>
      <c r="J83" s="1"/>
      <c r="N83" s="1"/>
    </row>
    <row r="84">
      <c r="F84" s="49"/>
      <c r="G84" s="1"/>
      <c r="H84" s="1"/>
      <c r="I84" s="203"/>
      <c r="J84" s="1"/>
      <c r="N84" s="1"/>
    </row>
    <row r="85">
      <c r="F85" s="49"/>
      <c r="G85" s="1"/>
      <c r="H85" s="1"/>
      <c r="I85" s="203"/>
      <c r="J85" s="1"/>
      <c r="N85" s="1"/>
    </row>
    <row r="86">
      <c r="F86" s="49"/>
      <c r="G86" s="1"/>
      <c r="H86" s="1"/>
      <c r="I86" s="203"/>
      <c r="J86" s="1"/>
      <c r="N86" s="1"/>
    </row>
    <row r="87">
      <c r="F87" s="49"/>
      <c r="G87" s="1"/>
      <c r="H87" s="1"/>
      <c r="I87" s="203"/>
      <c r="J87" s="1"/>
      <c r="N87" s="1"/>
    </row>
    <row r="88">
      <c r="F88" s="49"/>
      <c r="G88" s="1"/>
      <c r="H88" s="1"/>
      <c r="I88" s="203"/>
      <c r="J88" s="1"/>
      <c r="N88" s="1"/>
    </row>
    <row r="89">
      <c r="F89" s="49"/>
      <c r="G89" s="1"/>
      <c r="H89" s="1"/>
      <c r="I89" s="203"/>
      <c r="J89" s="1"/>
      <c r="N89" s="1"/>
    </row>
    <row r="90">
      <c r="F90" s="49"/>
      <c r="G90" s="1"/>
      <c r="H90" s="1"/>
      <c r="I90" s="203"/>
      <c r="J90" s="1"/>
      <c r="N90" s="1"/>
    </row>
    <row r="91">
      <c r="F91" s="49"/>
      <c r="G91" s="1"/>
      <c r="H91" s="1"/>
      <c r="I91" s="203"/>
      <c r="J91" s="1"/>
      <c r="N91" s="1"/>
    </row>
    <row r="92">
      <c r="F92" s="49"/>
      <c r="G92" s="1"/>
      <c r="H92" s="1"/>
      <c r="I92" s="203"/>
      <c r="J92" s="1"/>
      <c r="N92" s="1"/>
    </row>
    <row r="93">
      <c r="F93" s="49"/>
      <c r="G93" s="1"/>
      <c r="H93" s="1"/>
      <c r="I93" s="203"/>
      <c r="J93" s="1"/>
      <c r="N93" s="1"/>
    </row>
    <row r="94">
      <c r="F94" s="49"/>
      <c r="G94" s="1"/>
      <c r="H94" s="1"/>
      <c r="I94" s="203"/>
      <c r="J94" s="1"/>
      <c r="N94" s="1"/>
    </row>
    <row r="95">
      <c r="F95" s="49"/>
      <c r="G95" s="1"/>
      <c r="H95" s="1"/>
      <c r="I95" s="203"/>
      <c r="J95" s="1"/>
      <c r="N95" s="1"/>
    </row>
    <row r="96">
      <c r="F96" s="49"/>
      <c r="G96" s="1"/>
      <c r="H96" s="1"/>
      <c r="I96" s="203"/>
      <c r="J96" s="1"/>
      <c r="N96" s="1"/>
    </row>
    <row r="97">
      <c r="F97" s="49"/>
      <c r="G97" s="1"/>
      <c r="H97" s="1"/>
      <c r="I97" s="203"/>
      <c r="J97" s="1"/>
      <c r="N97" s="1"/>
    </row>
    <row r="98">
      <c r="F98" s="49"/>
      <c r="G98" s="1"/>
      <c r="H98" s="1"/>
      <c r="I98" s="203"/>
      <c r="J98" s="1"/>
      <c r="N98" s="1"/>
    </row>
    <row r="99">
      <c r="F99" s="49"/>
      <c r="G99" s="1"/>
      <c r="H99" s="1"/>
      <c r="I99" s="203"/>
      <c r="J99" s="1"/>
      <c r="N99" s="1"/>
    </row>
    <row r="100">
      <c r="F100" s="49"/>
      <c r="G100" s="1"/>
      <c r="H100" s="1"/>
      <c r="I100" s="203"/>
      <c r="J100" s="1"/>
      <c r="N100" s="1"/>
    </row>
    <row r="101">
      <c r="F101" s="49"/>
      <c r="G101" s="1"/>
      <c r="H101" s="1"/>
      <c r="I101" s="203"/>
      <c r="J101" s="1"/>
      <c r="N101" s="1"/>
    </row>
    <row r="102">
      <c r="F102" s="49"/>
      <c r="G102" s="1"/>
      <c r="H102" s="1"/>
      <c r="I102" s="203"/>
      <c r="J102" s="1"/>
      <c r="N102" s="1"/>
    </row>
    <row r="103">
      <c r="F103" s="49"/>
      <c r="G103" s="1"/>
      <c r="H103" s="1"/>
      <c r="I103" s="203"/>
      <c r="J103" s="1"/>
      <c r="N103" s="1"/>
    </row>
    <row r="104">
      <c r="F104" s="49"/>
      <c r="G104" s="1"/>
      <c r="H104" s="1"/>
      <c r="I104" s="203"/>
      <c r="J104" s="1"/>
      <c r="N104" s="1"/>
    </row>
    <row r="105">
      <c r="F105" s="49"/>
      <c r="G105" s="1"/>
      <c r="H105" s="1"/>
      <c r="I105" s="203"/>
      <c r="J105" s="1"/>
      <c r="N105" s="1"/>
    </row>
    <row r="106">
      <c r="F106" s="49"/>
      <c r="G106" s="1"/>
      <c r="H106" s="1"/>
      <c r="I106" s="203"/>
      <c r="J106" s="1"/>
      <c r="N106" s="1"/>
    </row>
    <row r="107">
      <c r="F107" s="49"/>
      <c r="G107" s="1"/>
      <c r="H107" s="1"/>
      <c r="I107" s="203"/>
      <c r="J107" s="1"/>
      <c r="N107" s="1"/>
    </row>
    <row r="108">
      <c r="F108" s="49"/>
      <c r="G108" s="1"/>
      <c r="H108" s="1"/>
      <c r="I108" s="203"/>
      <c r="J108" s="1"/>
      <c r="N108" s="1"/>
    </row>
    <row r="109">
      <c r="F109" s="49"/>
      <c r="G109" s="1"/>
      <c r="H109" s="1"/>
      <c r="I109" s="203"/>
      <c r="J109" s="1"/>
      <c r="N109" s="1"/>
    </row>
    <row r="110">
      <c r="F110" s="49"/>
      <c r="G110" s="1"/>
      <c r="H110" s="1"/>
      <c r="I110" s="203"/>
      <c r="J110" s="1"/>
      <c r="N110" s="1"/>
    </row>
    <row r="111">
      <c r="F111" s="49"/>
      <c r="G111" s="1"/>
      <c r="H111" s="1"/>
      <c r="I111" s="203"/>
      <c r="J111" s="1"/>
      <c r="N111" s="1"/>
    </row>
    <row r="112">
      <c r="F112" s="49"/>
      <c r="G112" s="1"/>
      <c r="H112" s="1"/>
      <c r="I112" s="203"/>
      <c r="J112" s="1"/>
      <c r="N112" s="1"/>
    </row>
    <row r="113">
      <c r="F113" s="49"/>
      <c r="G113" s="1"/>
      <c r="H113" s="1"/>
      <c r="I113" s="203"/>
      <c r="J113" s="1"/>
      <c r="N113" s="1"/>
    </row>
    <row r="114">
      <c r="F114" s="49"/>
      <c r="G114" s="1"/>
      <c r="H114" s="1"/>
      <c r="I114" s="203"/>
      <c r="J114" s="1"/>
      <c r="N114" s="1"/>
    </row>
    <row r="115">
      <c r="F115" s="49"/>
      <c r="G115" s="1"/>
      <c r="H115" s="1"/>
      <c r="I115" s="203"/>
      <c r="J115" s="1"/>
      <c r="N115" s="1"/>
    </row>
    <row r="116">
      <c r="F116" s="49"/>
      <c r="G116" s="1"/>
      <c r="H116" s="1"/>
      <c r="I116" s="203"/>
      <c r="J116" s="1"/>
      <c r="N116" s="1"/>
    </row>
    <row r="117">
      <c r="F117" s="49"/>
      <c r="G117" s="1"/>
      <c r="H117" s="1"/>
      <c r="I117" s="203"/>
      <c r="J117" s="1"/>
      <c r="N117" s="1"/>
    </row>
    <row r="118">
      <c r="F118" s="49"/>
      <c r="G118" s="1"/>
      <c r="H118" s="1"/>
      <c r="I118" s="203"/>
      <c r="J118" s="1"/>
      <c r="N118" s="1"/>
    </row>
    <row r="119">
      <c r="F119" s="49"/>
      <c r="G119" s="1"/>
      <c r="H119" s="1"/>
      <c r="I119" s="203"/>
      <c r="J119" s="1"/>
      <c r="N119" s="1"/>
    </row>
    <row r="120">
      <c r="F120" s="49"/>
      <c r="G120" s="1"/>
      <c r="H120" s="1"/>
      <c r="I120" s="203"/>
      <c r="J120" s="1"/>
      <c r="N120" s="1"/>
    </row>
    <row r="121">
      <c r="F121" s="49"/>
      <c r="G121" s="1"/>
      <c r="H121" s="1"/>
      <c r="I121" s="203"/>
      <c r="J121" s="1"/>
      <c r="N121" s="1"/>
    </row>
    <row r="122">
      <c r="F122" s="49"/>
      <c r="G122" s="1"/>
      <c r="H122" s="1"/>
      <c r="I122" s="203"/>
      <c r="J122" s="1"/>
      <c r="N122" s="1"/>
    </row>
    <row r="123">
      <c r="F123" s="49"/>
      <c r="G123" s="1"/>
      <c r="H123" s="1"/>
      <c r="I123" s="203"/>
      <c r="J123" s="1"/>
      <c r="N123" s="1"/>
    </row>
    <row r="124">
      <c r="F124" s="49"/>
      <c r="G124" s="1"/>
      <c r="H124" s="1"/>
      <c r="I124" s="203"/>
      <c r="J124" s="1"/>
      <c r="N124" s="1"/>
    </row>
    <row r="125">
      <c r="F125" s="49"/>
      <c r="G125" s="1"/>
      <c r="H125" s="1"/>
      <c r="I125" s="203"/>
      <c r="J125" s="1"/>
      <c r="N125" s="1"/>
    </row>
    <row r="126">
      <c r="F126" s="49"/>
      <c r="G126" s="1"/>
      <c r="H126" s="1"/>
      <c r="I126" s="203"/>
      <c r="J126" s="1"/>
      <c r="N126" s="1"/>
    </row>
    <row r="127">
      <c r="F127" s="49"/>
      <c r="G127" s="1"/>
      <c r="H127" s="1"/>
      <c r="I127" s="203"/>
      <c r="J127" s="1"/>
      <c r="N127" s="1"/>
    </row>
    <row r="128">
      <c r="F128" s="49"/>
      <c r="G128" s="1"/>
      <c r="H128" s="1"/>
      <c r="I128" s="203"/>
      <c r="J128" s="1"/>
      <c r="N128" s="1"/>
    </row>
    <row r="129">
      <c r="F129" s="49"/>
      <c r="G129" s="1"/>
      <c r="H129" s="1"/>
      <c r="I129" s="203"/>
      <c r="J129" s="1"/>
      <c r="N129" s="1"/>
    </row>
    <row r="130">
      <c r="F130" s="49"/>
      <c r="G130" s="1"/>
      <c r="H130" s="1"/>
      <c r="I130" s="203"/>
      <c r="J130" s="1"/>
      <c r="N130" s="1"/>
    </row>
    <row r="131">
      <c r="F131" s="49"/>
      <c r="G131" s="1"/>
      <c r="H131" s="1"/>
      <c r="I131" s="203"/>
      <c r="J131" s="1"/>
      <c r="N131" s="1"/>
    </row>
    <row r="132">
      <c r="F132" s="49"/>
      <c r="G132" s="1"/>
      <c r="H132" s="1"/>
      <c r="I132" s="203"/>
      <c r="J132" s="1"/>
      <c r="N132" s="1"/>
    </row>
    <row r="133">
      <c r="F133" s="49"/>
      <c r="G133" s="1"/>
      <c r="H133" s="1"/>
      <c r="I133" s="203"/>
      <c r="J133" s="1"/>
      <c r="N133" s="1"/>
    </row>
    <row r="134">
      <c r="F134" s="49"/>
      <c r="G134" s="1"/>
      <c r="H134" s="1"/>
      <c r="I134" s="203"/>
      <c r="J134" s="1"/>
      <c r="N134" s="1"/>
    </row>
    <row r="135">
      <c r="F135" s="49"/>
      <c r="G135" s="1"/>
      <c r="H135" s="1"/>
      <c r="I135" s="203"/>
      <c r="J135" s="1"/>
      <c r="N135" s="1"/>
    </row>
    <row r="136">
      <c r="F136" s="49"/>
      <c r="G136" s="1"/>
      <c r="H136" s="1"/>
      <c r="I136" s="203"/>
      <c r="J136" s="1"/>
      <c r="N136" s="1"/>
    </row>
    <row r="137">
      <c r="F137" s="49"/>
      <c r="G137" s="1"/>
      <c r="H137" s="1"/>
      <c r="I137" s="203"/>
      <c r="J137" s="1"/>
      <c r="N137" s="1"/>
    </row>
    <row r="138">
      <c r="F138" s="49"/>
      <c r="G138" s="1"/>
      <c r="H138" s="1"/>
      <c r="I138" s="203"/>
      <c r="J138" s="1"/>
      <c r="N138" s="1"/>
    </row>
    <row r="139">
      <c r="F139" s="49"/>
      <c r="G139" s="1"/>
      <c r="H139" s="1"/>
      <c r="I139" s="203"/>
      <c r="J139" s="1"/>
      <c r="N139" s="1"/>
    </row>
    <row r="140">
      <c r="F140" s="49"/>
      <c r="G140" s="1"/>
      <c r="H140" s="1"/>
      <c r="I140" s="203"/>
      <c r="J140" s="1"/>
      <c r="N140" s="1"/>
    </row>
    <row r="141">
      <c r="F141" s="49"/>
      <c r="G141" s="1"/>
      <c r="H141" s="1"/>
      <c r="I141" s="203"/>
      <c r="J141" s="1"/>
      <c r="N141" s="1"/>
    </row>
    <row r="142">
      <c r="F142" s="49"/>
      <c r="G142" s="1"/>
      <c r="H142" s="1"/>
      <c r="I142" s="203"/>
      <c r="J142" s="1"/>
      <c r="N142" s="1"/>
    </row>
    <row r="143">
      <c r="F143" s="49"/>
      <c r="G143" s="1"/>
      <c r="H143" s="1"/>
      <c r="I143" s="203"/>
      <c r="J143" s="1"/>
      <c r="N143" s="1"/>
    </row>
    <row r="144">
      <c r="F144" s="49"/>
      <c r="G144" s="1"/>
      <c r="H144" s="1"/>
      <c r="I144" s="203"/>
      <c r="J144" s="1"/>
      <c r="N144" s="1"/>
    </row>
    <row r="145">
      <c r="F145" s="49"/>
      <c r="G145" s="1"/>
      <c r="H145" s="1"/>
      <c r="I145" s="203"/>
      <c r="J145" s="1"/>
      <c r="N145" s="1"/>
    </row>
    <row r="146">
      <c r="F146" s="49"/>
      <c r="G146" s="1"/>
      <c r="H146" s="1"/>
      <c r="I146" s="203"/>
      <c r="J146" s="1"/>
      <c r="N146" s="1"/>
    </row>
    <row r="147">
      <c r="F147" s="49"/>
      <c r="G147" s="1"/>
      <c r="H147" s="1"/>
      <c r="I147" s="203"/>
      <c r="J147" s="1"/>
      <c r="N147" s="1"/>
    </row>
    <row r="148">
      <c r="F148" s="49"/>
      <c r="G148" s="1"/>
      <c r="H148" s="1"/>
      <c r="I148" s="203"/>
      <c r="J148" s="1"/>
      <c r="N148" s="1"/>
    </row>
    <row r="149">
      <c r="F149" s="49"/>
      <c r="G149" s="1"/>
      <c r="H149" s="1"/>
      <c r="I149" s="203"/>
      <c r="J149" s="1"/>
      <c r="N149" s="1"/>
    </row>
    <row r="150">
      <c r="F150" s="49"/>
      <c r="G150" s="1"/>
      <c r="H150" s="1"/>
      <c r="I150" s="203"/>
      <c r="J150" s="1"/>
      <c r="N150" s="1"/>
    </row>
    <row r="151">
      <c r="F151" s="49"/>
      <c r="G151" s="1"/>
      <c r="H151" s="1"/>
      <c r="I151" s="203"/>
      <c r="J151" s="1"/>
      <c r="N151" s="1"/>
    </row>
    <row r="152">
      <c r="F152" s="49"/>
      <c r="G152" s="1"/>
      <c r="H152" s="1"/>
      <c r="I152" s="203"/>
      <c r="J152" s="1"/>
      <c r="N152" s="1"/>
    </row>
    <row r="153">
      <c r="F153" s="49"/>
      <c r="G153" s="1"/>
      <c r="H153" s="1"/>
      <c r="I153" s="203"/>
      <c r="J153" s="1"/>
      <c r="N153" s="1"/>
    </row>
    <row r="154">
      <c r="F154" s="49"/>
      <c r="G154" s="1"/>
      <c r="H154" s="1"/>
      <c r="I154" s="203"/>
      <c r="J154" s="1"/>
      <c r="N154" s="1"/>
    </row>
    <row r="155">
      <c r="F155" s="49"/>
      <c r="G155" s="1"/>
      <c r="H155" s="1"/>
      <c r="I155" s="203"/>
      <c r="J155" s="1"/>
      <c r="N155" s="1"/>
    </row>
    <row r="156">
      <c r="F156" s="49"/>
      <c r="G156" s="1"/>
      <c r="H156" s="1"/>
      <c r="I156" s="203"/>
      <c r="J156" s="1"/>
      <c r="N156" s="1"/>
    </row>
    <row r="157">
      <c r="F157" s="49"/>
      <c r="G157" s="1"/>
      <c r="H157" s="1"/>
      <c r="I157" s="203"/>
      <c r="J157" s="1"/>
      <c r="N157" s="1"/>
    </row>
    <row r="158">
      <c r="F158" s="49"/>
      <c r="G158" s="1"/>
      <c r="H158" s="1"/>
      <c r="I158" s="203"/>
      <c r="J158" s="1"/>
      <c r="N158" s="1"/>
    </row>
    <row r="159">
      <c r="F159" s="49"/>
      <c r="G159" s="1"/>
      <c r="H159" s="1"/>
      <c r="I159" s="203"/>
      <c r="J159" s="1"/>
      <c r="N159" s="1"/>
    </row>
    <row r="160">
      <c r="F160" s="49"/>
      <c r="G160" s="1"/>
      <c r="H160" s="1"/>
      <c r="I160" s="203"/>
      <c r="J160" s="1"/>
      <c r="N160" s="1"/>
    </row>
    <row r="161">
      <c r="F161" s="49"/>
      <c r="G161" s="1"/>
      <c r="H161" s="1"/>
      <c r="I161" s="203"/>
      <c r="J161" s="1"/>
      <c r="N161" s="1"/>
    </row>
    <row r="162">
      <c r="F162" s="49"/>
      <c r="G162" s="1"/>
      <c r="H162" s="1"/>
      <c r="I162" s="203"/>
      <c r="J162" s="1"/>
      <c r="N162" s="1"/>
    </row>
    <row r="163">
      <c r="F163" s="49"/>
      <c r="G163" s="1"/>
      <c r="H163" s="1"/>
      <c r="I163" s="203"/>
      <c r="J163" s="1"/>
      <c r="N163" s="1"/>
    </row>
    <row r="164">
      <c r="F164" s="49"/>
      <c r="G164" s="1"/>
      <c r="H164" s="1"/>
      <c r="I164" s="203"/>
      <c r="J164" s="1"/>
      <c r="N164" s="1"/>
    </row>
    <row r="165">
      <c r="F165" s="49"/>
      <c r="G165" s="1"/>
      <c r="H165" s="1"/>
      <c r="I165" s="203"/>
      <c r="J165" s="1"/>
      <c r="N165" s="1"/>
    </row>
    <row r="166">
      <c r="F166" s="49"/>
      <c r="G166" s="1"/>
      <c r="H166" s="1"/>
      <c r="I166" s="203"/>
      <c r="J166" s="1"/>
      <c r="N166" s="1"/>
    </row>
    <row r="167">
      <c r="F167" s="49"/>
      <c r="G167" s="1"/>
      <c r="H167" s="1"/>
      <c r="I167" s="203"/>
      <c r="J167" s="1"/>
      <c r="N167" s="1"/>
    </row>
    <row r="168">
      <c r="F168" s="49"/>
      <c r="G168" s="1"/>
      <c r="H168" s="1"/>
      <c r="I168" s="203"/>
      <c r="J168" s="1"/>
      <c r="N168" s="1"/>
    </row>
    <row r="169">
      <c r="F169" s="49"/>
      <c r="G169" s="1"/>
      <c r="H169" s="1"/>
      <c r="I169" s="203"/>
      <c r="J169" s="1"/>
      <c r="N169" s="1"/>
    </row>
    <row r="170">
      <c r="F170" s="49"/>
      <c r="G170" s="1"/>
      <c r="H170" s="1"/>
      <c r="I170" s="203"/>
      <c r="J170" s="1"/>
      <c r="N170" s="1"/>
    </row>
    <row r="171">
      <c r="F171" s="49"/>
      <c r="G171" s="1"/>
      <c r="H171" s="1"/>
      <c r="I171" s="203"/>
      <c r="J171" s="1"/>
      <c r="N171" s="1"/>
    </row>
    <row r="172">
      <c r="F172" s="49"/>
      <c r="G172" s="1"/>
      <c r="H172" s="1"/>
      <c r="I172" s="203"/>
      <c r="J172" s="1"/>
      <c r="N172" s="1"/>
    </row>
    <row r="173">
      <c r="F173" s="49"/>
      <c r="G173" s="1"/>
      <c r="H173" s="1"/>
      <c r="I173" s="203"/>
      <c r="J173" s="1"/>
      <c r="N173" s="1"/>
    </row>
    <row r="174">
      <c r="F174" s="49"/>
      <c r="G174" s="1"/>
      <c r="H174" s="1"/>
      <c r="I174" s="203"/>
      <c r="J174" s="1"/>
      <c r="N174" s="1"/>
    </row>
    <row r="175">
      <c r="F175" s="49"/>
      <c r="G175" s="1"/>
      <c r="H175" s="1"/>
      <c r="I175" s="203"/>
      <c r="J175" s="1"/>
      <c r="N175" s="1"/>
    </row>
    <row r="176">
      <c r="F176" s="49"/>
      <c r="G176" s="1"/>
      <c r="H176" s="1"/>
      <c r="I176" s="203"/>
      <c r="J176" s="1"/>
      <c r="N176" s="1"/>
    </row>
    <row r="177">
      <c r="F177" s="49"/>
      <c r="G177" s="1"/>
      <c r="H177" s="1"/>
      <c r="I177" s="203"/>
      <c r="J177" s="1"/>
      <c r="N177" s="1"/>
    </row>
    <row r="178">
      <c r="F178" s="49"/>
      <c r="G178" s="1"/>
      <c r="H178" s="1"/>
      <c r="I178" s="203"/>
      <c r="J178" s="1"/>
      <c r="N178" s="1"/>
    </row>
    <row r="179">
      <c r="F179" s="49"/>
      <c r="G179" s="1"/>
      <c r="H179" s="1"/>
      <c r="I179" s="203"/>
      <c r="J179" s="1"/>
      <c r="N179" s="1"/>
    </row>
    <row r="180">
      <c r="F180" s="49"/>
      <c r="G180" s="1"/>
      <c r="H180" s="1"/>
      <c r="I180" s="203"/>
      <c r="J180" s="1"/>
      <c r="N180" s="1"/>
    </row>
    <row r="181">
      <c r="F181" s="49"/>
      <c r="G181" s="1"/>
      <c r="H181" s="1"/>
      <c r="I181" s="203"/>
      <c r="J181" s="1"/>
      <c r="N181" s="1"/>
    </row>
    <row r="182">
      <c r="F182" s="49"/>
      <c r="G182" s="1"/>
      <c r="H182" s="1"/>
      <c r="I182" s="203"/>
      <c r="J182" s="1"/>
      <c r="N182" s="1"/>
    </row>
    <row r="183">
      <c r="F183" s="49"/>
      <c r="G183" s="1"/>
      <c r="H183" s="1"/>
      <c r="I183" s="203"/>
      <c r="J183" s="1"/>
      <c r="N183" s="1"/>
    </row>
    <row r="184">
      <c r="F184" s="49"/>
      <c r="G184" s="1"/>
      <c r="H184" s="1"/>
      <c r="I184" s="203"/>
      <c r="J184" s="1"/>
      <c r="N184" s="1"/>
    </row>
    <row r="185">
      <c r="F185" s="49"/>
      <c r="G185" s="1"/>
      <c r="H185" s="1"/>
      <c r="I185" s="203"/>
      <c r="J185" s="1"/>
      <c r="N185" s="1"/>
    </row>
    <row r="186">
      <c r="F186" s="49"/>
      <c r="G186" s="1"/>
      <c r="H186" s="1"/>
      <c r="I186" s="203"/>
      <c r="J186" s="1"/>
      <c r="N186" s="1"/>
    </row>
    <row r="187">
      <c r="F187" s="49"/>
      <c r="G187" s="1"/>
      <c r="H187" s="1"/>
      <c r="I187" s="203"/>
      <c r="J187" s="1"/>
      <c r="N187" s="1"/>
    </row>
    <row r="188">
      <c r="F188" s="49"/>
      <c r="G188" s="1"/>
      <c r="H188" s="1"/>
      <c r="I188" s="203"/>
      <c r="J188" s="1"/>
      <c r="N188" s="1"/>
    </row>
    <row r="189">
      <c r="F189" s="49"/>
      <c r="G189" s="1"/>
      <c r="H189" s="1"/>
      <c r="I189" s="203"/>
      <c r="J189" s="1"/>
      <c r="N189" s="1"/>
    </row>
    <row r="190">
      <c r="F190" s="49"/>
      <c r="G190" s="1"/>
      <c r="H190" s="1"/>
      <c r="I190" s="203"/>
      <c r="J190" s="1"/>
      <c r="N190" s="1"/>
    </row>
    <row r="191">
      <c r="F191" s="49"/>
      <c r="G191" s="1"/>
      <c r="H191" s="1"/>
      <c r="I191" s="203"/>
      <c r="J191" s="1"/>
      <c r="N191" s="1"/>
    </row>
    <row r="192">
      <c r="F192" s="49"/>
      <c r="G192" s="1"/>
      <c r="H192" s="1"/>
      <c r="I192" s="203"/>
      <c r="J192" s="1"/>
      <c r="N192" s="1"/>
    </row>
    <row r="193">
      <c r="F193" s="49"/>
      <c r="G193" s="1"/>
      <c r="H193" s="1"/>
      <c r="I193" s="203"/>
      <c r="J193" s="1"/>
      <c r="N193" s="1"/>
    </row>
    <row r="194">
      <c r="F194" s="49"/>
      <c r="G194" s="1"/>
      <c r="H194" s="1"/>
      <c r="I194" s="203"/>
      <c r="J194" s="1"/>
      <c r="N194" s="1"/>
    </row>
    <row r="195">
      <c r="F195" s="49"/>
      <c r="G195" s="1"/>
      <c r="H195" s="1"/>
      <c r="I195" s="203"/>
      <c r="J195" s="1"/>
      <c r="N195" s="1"/>
    </row>
    <row r="196">
      <c r="F196" s="49"/>
      <c r="G196" s="1"/>
      <c r="H196" s="1"/>
      <c r="I196" s="203"/>
      <c r="J196" s="1"/>
      <c r="N196" s="1"/>
    </row>
    <row r="197">
      <c r="F197" s="49"/>
      <c r="G197" s="1"/>
      <c r="H197" s="1"/>
      <c r="I197" s="203"/>
      <c r="J197" s="1"/>
      <c r="N197" s="1"/>
    </row>
    <row r="198">
      <c r="F198" s="49"/>
      <c r="G198" s="1"/>
      <c r="H198" s="1"/>
      <c r="I198" s="203"/>
      <c r="J198" s="1"/>
      <c r="N198" s="1"/>
    </row>
    <row r="199">
      <c r="F199" s="49"/>
      <c r="G199" s="1"/>
      <c r="H199" s="1"/>
      <c r="I199" s="203"/>
      <c r="J199" s="1"/>
      <c r="N199" s="1"/>
    </row>
    <row r="200">
      <c r="F200" s="49"/>
      <c r="G200" s="1"/>
      <c r="H200" s="1"/>
      <c r="I200" s="203"/>
      <c r="J200" s="1"/>
      <c r="N200" s="1"/>
    </row>
    <row r="201">
      <c r="F201" s="49"/>
      <c r="G201" s="1"/>
      <c r="H201" s="1"/>
      <c r="I201" s="203"/>
      <c r="J201" s="1"/>
      <c r="N201" s="1"/>
    </row>
    <row r="202">
      <c r="F202" s="49"/>
      <c r="G202" s="1"/>
      <c r="H202" s="1"/>
      <c r="I202" s="203"/>
      <c r="J202" s="1"/>
      <c r="N202" s="1"/>
    </row>
    <row r="203">
      <c r="F203" s="49"/>
      <c r="G203" s="1"/>
      <c r="H203" s="1"/>
      <c r="I203" s="203"/>
      <c r="J203" s="1"/>
      <c r="N203" s="1"/>
    </row>
    <row r="204">
      <c r="F204" s="49"/>
      <c r="G204" s="1"/>
      <c r="H204" s="1"/>
      <c r="I204" s="203"/>
      <c r="J204" s="1"/>
      <c r="N204" s="1"/>
    </row>
    <row r="205">
      <c r="F205" s="49"/>
      <c r="G205" s="1"/>
      <c r="H205" s="1"/>
      <c r="I205" s="203"/>
      <c r="J205" s="1"/>
      <c r="N205" s="1"/>
    </row>
    <row r="206">
      <c r="F206" s="49"/>
      <c r="G206" s="1"/>
      <c r="H206" s="1"/>
      <c r="I206" s="203"/>
      <c r="J206" s="1"/>
      <c r="N206" s="1"/>
    </row>
    <row r="207">
      <c r="F207" s="49"/>
      <c r="G207" s="1"/>
      <c r="H207" s="1"/>
      <c r="I207" s="203"/>
      <c r="J207" s="1"/>
      <c r="N207" s="1"/>
    </row>
    <row r="208">
      <c r="F208" s="49"/>
      <c r="G208" s="1"/>
      <c r="H208" s="1"/>
      <c r="I208" s="203"/>
      <c r="J208" s="1"/>
      <c r="N208" s="1"/>
    </row>
    <row r="209">
      <c r="F209" s="49"/>
      <c r="G209" s="1"/>
      <c r="H209" s="1"/>
      <c r="I209" s="203"/>
      <c r="J209" s="1"/>
      <c r="N209" s="1"/>
    </row>
    <row r="210">
      <c r="F210" s="49"/>
      <c r="G210" s="1"/>
      <c r="H210" s="1"/>
      <c r="I210" s="203"/>
      <c r="J210" s="1"/>
      <c r="N210" s="1"/>
    </row>
    <row r="211">
      <c r="F211" s="49"/>
      <c r="G211" s="1"/>
      <c r="H211" s="1"/>
      <c r="I211" s="203"/>
      <c r="J211" s="1"/>
      <c r="N211" s="1"/>
    </row>
    <row r="212">
      <c r="F212" s="49"/>
      <c r="G212" s="1"/>
      <c r="H212" s="1"/>
      <c r="I212" s="203"/>
      <c r="J212" s="1"/>
      <c r="N212" s="1"/>
    </row>
    <row r="213">
      <c r="F213" s="49"/>
      <c r="G213" s="1"/>
      <c r="H213" s="1"/>
      <c r="I213" s="203"/>
      <c r="J213" s="1"/>
      <c r="N213" s="1"/>
    </row>
    <row r="214">
      <c r="F214" s="49"/>
      <c r="G214" s="1"/>
      <c r="H214" s="1"/>
      <c r="I214" s="203"/>
      <c r="J214" s="1"/>
      <c r="N214" s="1"/>
    </row>
    <row r="215">
      <c r="F215" s="49"/>
      <c r="G215" s="1"/>
      <c r="H215" s="1"/>
      <c r="I215" s="203"/>
      <c r="J215" s="1"/>
      <c r="N215" s="1"/>
    </row>
    <row r="216">
      <c r="F216" s="49"/>
      <c r="G216" s="1"/>
      <c r="H216" s="1"/>
      <c r="I216" s="203"/>
      <c r="J216" s="1"/>
      <c r="N216" s="1"/>
    </row>
    <row r="217">
      <c r="F217" s="49"/>
      <c r="G217" s="1"/>
      <c r="H217" s="1"/>
      <c r="I217" s="203"/>
      <c r="J217" s="1"/>
      <c r="N217" s="1"/>
    </row>
    <row r="218">
      <c r="F218" s="49"/>
      <c r="G218" s="1"/>
      <c r="H218" s="1"/>
      <c r="I218" s="203"/>
      <c r="J218" s="1"/>
      <c r="N218" s="1"/>
    </row>
    <row r="219">
      <c r="F219" s="49"/>
      <c r="G219" s="1"/>
      <c r="H219" s="1"/>
      <c r="I219" s="203"/>
      <c r="J219" s="1"/>
      <c r="N219" s="1"/>
    </row>
    <row r="220">
      <c r="F220" s="49"/>
      <c r="G220" s="1"/>
      <c r="H220" s="1"/>
      <c r="I220" s="203"/>
      <c r="J220" s="1"/>
      <c r="N220" s="1"/>
    </row>
    <row r="221">
      <c r="F221" s="49"/>
      <c r="G221" s="1"/>
      <c r="H221" s="1"/>
      <c r="I221" s="203"/>
      <c r="J221" s="1"/>
      <c r="N221" s="1"/>
    </row>
    <row r="222">
      <c r="F222" s="49"/>
      <c r="G222" s="1"/>
      <c r="H222" s="1"/>
      <c r="I222" s="203"/>
      <c r="J222" s="1"/>
      <c r="N222" s="1"/>
    </row>
    <row r="223">
      <c r="F223" s="49"/>
      <c r="G223" s="1"/>
      <c r="H223" s="1"/>
      <c r="I223" s="203"/>
      <c r="J223" s="1"/>
      <c r="N223" s="1"/>
    </row>
    <row r="224">
      <c r="F224" s="49"/>
      <c r="G224" s="1"/>
      <c r="H224" s="1"/>
      <c r="I224" s="203"/>
      <c r="J224" s="1"/>
      <c r="N224" s="1"/>
    </row>
    <row r="225">
      <c r="F225" s="49"/>
      <c r="G225" s="1"/>
      <c r="H225" s="1"/>
      <c r="I225" s="203"/>
      <c r="J225" s="1"/>
      <c r="N225" s="1"/>
    </row>
    <row r="226">
      <c r="F226" s="49"/>
      <c r="G226" s="1"/>
      <c r="H226" s="1"/>
      <c r="I226" s="203"/>
      <c r="J226" s="1"/>
      <c r="N226" s="1"/>
    </row>
    <row r="227">
      <c r="F227" s="49"/>
      <c r="G227" s="1"/>
      <c r="H227" s="1"/>
      <c r="I227" s="203"/>
      <c r="J227" s="1"/>
      <c r="N227" s="1"/>
    </row>
    <row r="228">
      <c r="F228" s="49"/>
      <c r="G228" s="1"/>
      <c r="H228" s="1"/>
      <c r="I228" s="203"/>
      <c r="J228" s="1"/>
      <c r="N228" s="1"/>
    </row>
    <row r="229">
      <c r="F229" s="49"/>
      <c r="G229" s="1"/>
      <c r="H229" s="1"/>
      <c r="I229" s="203"/>
      <c r="J229" s="1"/>
      <c r="N229" s="1"/>
    </row>
    <row r="230">
      <c r="F230" s="49"/>
      <c r="G230" s="1"/>
      <c r="H230" s="1"/>
      <c r="I230" s="203"/>
      <c r="J230" s="1"/>
      <c r="N230" s="1"/>
    </row>
    <row r="231">
      <c r="F231" s="49"/>
      <c r="G231" s="1"/>
      <c r="H231" s="1"/>
      <c r="I231" s="203"/>
      <c r="J231" s="1"/>
      <c r="N231" s="1"/>
    </row>
    <row r="232">
      <c r="F232" s="49"/>
      <c r="G232" s="1"/>
      <c r="H232" s="1"/>
      <c r="I232" s="203"/>
      <c r="J232" s="1"/>
      <c r="N232" s="1"/>
    </row>
    <row r="233">
      <c r="F233" s="49"/>
      <c r="G233" s="1"/>
      <c r="H233" s="1"/>
      <c r="I233" s="203"/>
      <c r="J233" s="1"/>
      <c r="N233" s="1"/>
    </row>
    <row r="234">
      <c r="F234" s="49"/>
      <c r="G234" s="1"/>
      <c r="H234" s="1"/>
      <c r="I234" s="203"/>
      <c r="J234" s="1"/>
      <c r="N234" s="1"/>
    </row>
    <row r="235">
      <c r="F235" s="49"/>
      <c r="G235" s="1"/>
      <c r="H235" s="1"/>
      <c r="I235" s="203"/>
      <c r="J235" s="1"/>
      <c r="N235" s="1"/>
    </row>
    <row r="236">
      <c r="F236" s="49"/>
      <c r="G236" s="1"/>
      <c r="H236" s="1"/>
      <c r="I236" s="203"/>
      <c r="J236" s="1"/>
      <c r="N236" s="1"/>
    </row>
    <row r="237">
      <c r="F237" s="49"/>
      <c r="G237" s="1"/>
      <c r="H237" s="1"/>
      <c r="I237" s="203"/>
      <c r="J237" s="1"/>
      <c r="N237" s="1"/>
    </row>
    <row r="238">
      <c r="F238" s="49"/>
      <c r="G238" s="1"/>
      <c r="H238" s="1"/>
      <c r="I238" s="203"/>
      <c r="J238" s="1"/>
      <c r="N238" s="1"/>
    </row>
    <row r="239">
      <c r="F239" s="49"/>
      <c r="G239" s="1"/>
      <c r="H239" s="1"/>
      <c r="I239" s="203"/>
      <c r="J239" s="1"/>
      <c r="N239" s="1"/>
    </row>
    <row r="240">
      <c r="F240" s="49"/>
      <c r="G240" s="1"/>
      <c r="H240" s="1"/>
      <c r="I240" s="203"/>
      <c r="J240" s="1"/>
      <c r="N240" s="1"/>
    </row>
    <row r="241">
      <c r="F241" s="49"/>
      <c r="G241" s="1"/>
      <c r="H241" s="1"/>
      <c r="I241" s="203"/>
      <c r="J241" s="1"/>
      <c r="N241" s="1"/>
    </row>
    <row r="242">
      <c r="F242" s="49"/>
      <c r="G242" s="1"/>
      <c r="H242" s="1"/>
      <c r="I242" s="203"/>
      <c r="J242" s="1"/>
      <c r="N242" s="1"/>
    </row>
    <row r="243">
      <c r="F243" s="49"/>
      <c r="G243" s="1"/>
      <c r="H243" s="1"/>
      <c r="I243" s="203"/>
      <c r="J243" s="1"/>
      <c r="N243" s="1"/>
    </row>
    <row r="244">
      <c r="F244" s="49"/>
      <c r="G244" s="1"/>
      <c r="H244" s="1"/>
      <c r="I244" s="203"/>
      <c r="J244" s="1"/>
      <c r="N244" s="1"/>
    </row>
    <row r="245">
      <c r="F245" s="49"/>
      <c r="G245" s="1"/>
      <c r="H245" s="1"/>
      <c r="I245" s="203"/>
      <c r="J245" s="1"/>
      <c r="N245" s="1"/>
    </row>
    <row r="246">
      <c r="F246" s="49"/>
      <c r="G246" s="1"/>
      <c r="H246" s="1"/>
      <c r="I246" s="203"/>
      <c r="J246" s="1"/>
      <c r="N246" s="1"/>
    </row>
    <row r="247">
      <c r="F247" s="49"/>
      <c r="G247" s="1"/>
      <c r="H247" s="1"/>
      <c r="I247" s="203"/>
      <c r="J247" s="1"/>
      <c r="N247" s="1"/>
    </row>
    <row r="248">
      <c r="F248" s="49"/>
      <c r="G248" s="1"/>
      <c r="H248" s="1"/>
      <c r="I248" s="203"/>
      <c r="J248" s="1"/>
      <c r="N248" s="1"/>
    </row>
    <row r="249">
      <c r="F249" s="49"/>
      <c r="G249" s="1"/>
      <c r="H249" s="1"/>
      <c r="I249" s="203"/>
      <c r="J249" s="1"/>
      <c r="N249" s="1"/>
    </row>
    <row r="250">
      <c r="F250" s="49"/>
      <c r="G250" s="1"/>
      <c r="H250" s="1"/>
      <c r="I250" s="203"/>
      <c r="J250" s="1"/>
      <c r="N250" s="1"/>
    </row>
    <row r="251">
      <c r="F251" s="49"/>
      <c r="G251" s="1"/>
      <c r="H251" s="1"/>
      <c r="I251" s="203"/>
      <c r="J251" s="1"/>
      <c r="N251" s="1"/>
    </row>
    <row r="252">
      <c r="F252" s="49"/>
      <c r="G252" s="1"/>
      <c r="H252" s="1"/>
      <c r="I252" s="203"/>
      <c r="J252" s="1"/>
      <c r="N252" s="1"/>
    </row>
    <row r="253">
      <c r="F253" s="49"/>
      <c r="G253" s="1"/>
      <c r="H253" s="1"/>
      <c r="I253" s="203"/>
      <c r="J253" s="1"/>
      <c r="N253" s="1"/>
    </row>
    <row r="254">
      <c r="F254" s="49"/>
      <c r="G254" s="1"/>
      <c r="H254" s="1"/>
      <c r="I254" s="203"/>
      <c r="J254" s="1"/>
      <c r="N254" s="1"/>
    </row>
    <row r="255">
      <c r="F255" s="49"/>
      <c r="G255" s="1"/>
      <c r="H255" s="1"/>
      <c r="I255" s="203"/>
      <c r="J255" s="1"/>
      <c r="N255" s="1"/>
    </row>
    <row r="256">
      <c r="F256" s="49"/>
      <c r="G256" s="1"/>
      <c r="H256" s="1"/>
      <c r="I256" s="203"/>
      <c r="J256" s="1"/>
      <c r="N256" s="1"/>
    </row>
    <row r="257">
      <c r="F257" s="49"/>
      <c r="G257" s="1"/>
      <c r="H257" s="1"/>
      <c r="I257" s="203"/>
      <c r="J257" s="1"/>
      <c r="N257" s="1"/>
    </row>
    <row r="258">
      <c r="F258" s="49"/>
      <c r="G258" s="1"/>
      <c r="H258" s="1"/>
      <c r="I258" s="203"/>
      <c r="J258" s="1"/>
      <c r="N258" s="1"/>
    </row>
    <row r="259">
      <c r="F259" s="49"/>
      <c r="G259" s="1"/>
      <c r="H259" s="1"/>
      <c r="I259" s="203"/>
      <c r="J259" s="1"/>
      <c r="N259" s="1"/>
    </row>
    <row r="260">
      <c r="F260" s="49"/>
      <c r="G260" s="1"/>
      <c r="H260" s="1"/>
      <c r="I260" s="203"/>
      <c r="J260" s="1"/>
      <c r="N260" s="1"/>
    </row>
    <row r="261">
      <c r="F261" s="49"/>
      <c r="G261" s="1"/>
      <c r="H261" s="1"/>
      <c r="I261" s="203"/>
      <c r="J261" s="1"/>
      <c r="N261" s="1"/>
    </row>
    <row r="262">
      <c r="F262" s="49"/>
      <c r="G262" s="1"/>
      <c r="H262" s="1"/>
      <c r="I262" s="203"/>
      <c r="J262" s="1"/>
      <c r="N262" s="1"/>
    </row>
    <row r="263">
      <c r="F263" s="49"/>
      <c r="G263" s="1"/>
      <c r="H263" s="1"/>
      <c r="I263" s="203"/>
      <c r="J263" s="1"/>
      <c r="N263" s="1"/>
    </row>
    <row r="264">
      <c r="F264" s="49"/>
      <c r="G264" s="1"/>
      <c r="H264" s="1"/>
      <c r="I264" s="203"/>
      <c r="J264" s="1"/>
      <c r="N264" s="1"/>
    </row>
    <row r="265">
      <c r="F265" s="49"/>
      <c r="G265" s="1"/>
      <c r="H265" s="1"/>
      <c r="I265" s="203"/>
      <c r="J265" s="1"/>
      <c r="N265" s="1"/>
    </row>
    <row r="266">
      <c r="F266" s="49"/>
      <c r="G266" s="1"/>
      <c r="H266" s="1"/>
      <c r="I266" s="203"/>
      <c r="J266" s="1"/>
      <c r="N266" s="1"/>
    </row>
    <row r="267">
      <c r="F267" s="49"/>
      <c r="G267" s="1"/>
      <c r="H267" s="1"/>
      <c r="I267" s="203"/>
      <c r="J267" s="1"/>
      <c r="N267" s="1"/>
    </row>
    <row r="268">
      <c r="F268" s="49"/>
      <c r="G268" s="1"/>
      <c r="H268" s="1"/>
      <c r="I268" s="203"/>
      <c r="J268" s="1"/>
      <c r="N268" s="1"/>
    </row>
    <row r="269">
      <c r="F269" s="49"/>
      <c r="G269" s="1"/>
      <c r="H269" s="1"/>
      <c r="I269" s="203"/>
      <c r="J269" s="1"/>
      <c r="N269" s="1"/>
    </row>
    <row r="270">
      <c r="F270" s="49"/>
      <c r="G270" s="1"/>
      <c r="H270" s="1"/>
      <c r="I270" s="203"/>
      <c r="J270" s="1"/>
      <c r="N270" s="1"/>
    </row>
    <row r="271">
      <c r="F271" s="49"/>
      <c r="G271" s="1"/>
      <c r="H271" s="1"/>
      <c r="I271" s="203"/>
      <c r="J271" s="1"/>
      <c r="N271" s="1"/>
    </row>
    <row r="272">
      <c r="F272" s="49"/>
      <c r="G272" s="1"/>
      <c r="H272" s="1"/>
      <c r="I272" s="203"/>
      <c r="J272" s="1"/>
      <c r="N272" s="1"/>
    </row>
    <row r="273">
      <c r="F273" s="49"/>
      <c r="G273" s="1"/>
      <c r="H273" s="1"/>
      <c r="I273" s="203"/>
      <c r="J273" s="1"/>
      <c r="N273" s="1"/>
    </row>
    <row r="274">
      <c r="F274" s="49"/>
      <c r="G274" s="1"/>
      <c r="H274" s="1"/>
      <c r="I274" s="203"/>
      <c r="J274" s="1"/>
      <c r="N274" s="1"/>
    </row>
    <row r="275">
      <c r="F275" s="49"/>
      <c r="G275" s="1"/>
      <c r="H275" s="1"/>
      <c r="I275" s="203"/>
      <c r="J275" s="1"/>
      <c r="N275" s="1"/>
    </row>
    <row r="276">
      <c r="F276" s="49"/>
      <c r="G276" s="1"/>
      <c r="H276" s="1"/>
      <c r="I276" s="203"/>
      <c r="J276" s="1"/>
      <c r="N276" s="1"/>
    </row>
    <row r="277">
      <c r="F277" s="49"/>
      <c r="G277" s="1"/>
      <c r="H277" s="1"/>
      <c r="I277" s="203"/>
      <c r="J277" s="1"/>
      <c r="N277" s="1"/>
    </row>
    <row r="278">
      <c r="F278" s="49"/>
      <c r="G278" s="1"/>
      <c r="H278" s="1"/>
      <c r="I278" s="203"/>
      <c r="J278" s="1"/>
      <c r="N278" s="1"/>
    </row>
    <row r="279">
      <c r="F279" s="49"/>
      <c r="G279" s="1"/>
      <c r="H279" s="1"/>
      <c r="I279" s="203"/>
      <c r="J279" s="1"/>
      <c r="N279" s="1"/>
    </row>
    <row r="280">
      <c r="F280" s="49"/>
      <c r="G280" s="1"/>
      <c r="H280" s="1"/>
      <c r="I280" s="203"/>
      <c r="J280" s="1"/>
      <c r="N280" s="1"/>
    </row>
    <row r="281">
      <c r="F281" s="49"/>
      <c r="G281" s="1"/>
      <c r="H281" s="1"/>
      <c r="I281" s="203"/>
      <c r="J281" s="1"/>
      <c r="N281" s="1"/>
    </row>
    <row r="282">
      <c r="F282" s="49"/>
      <c r="G282" s="1"/>
      <c r="H282" s="1"/>
      <c r="I282" s="203"/>
      <c r="J282" s="1"/>
      <c r="N282" s="1"/>
    </row>
    <row r="283">
      <c r="F283" s="49"/>
      <c r="G283" s="1"/>
      <c r="H283" s="1"/>
      <c r="I283" s="203"/>
      <c r="J283" s="1"/>
      <c r="N283" s="1"/>
    </row>
    <row r="284">
      <c r="F284" s="49"/>
      <c r="G284" s="1"/>
      <c r="H284" s="1"/>
      <c r="I284" s="203"/>
      <c r="J284" s="1"/>
      <c r="N284" s="1"/>
    </row>
    <row r="285">
      <c r="F285" s="49"/>
      <c r="G285" s="1"/>
      <c r="H285" s="1"/>
      <c r="I285" s="203"/>
      <c r="J285" s="1"/>
      <c r="N285" s="1"/>
    </row>
    <row r="286">
      <c r="F286" s="49"/>
      <c r="G286" s="1"/>
      <c r="H286" s="1"/>
      <c r="I286" s="203"/>
      <c r="J286" s="1"/>
      <c r="N286" s="1"/>
    </row>
    <row r="287">
      <c r="F287" s="49"/>
      <c r="G287" s="1"/>
      <c r="H287" s="1"/>
      <c r="I287" s="203"/>
      <c r="J287" s="1"/>
      <c r="N287" s="1"/>
    </row>
    <row r="288">
      <c r="F288" s="49"/>
      <c r="G288" s="1"/>
      <c r="H288" s="1"/>
      <c r="I288" s="203"/>
      <c r="J288" s="1"/>
      <c r="N288" s="1"/>
    </row>
    <row r="289">
      <c r="F289" s="49"/>
      <c r="G289" s="1"/>
      <c r="H289" s="1"/>
      <c r="I289" s="203"/>
      <c r="J289" s="1"/>
      <c r="N289" s="1"/>
    </row>
    <row r="290">
      <c r="F290" s="49"/>
      <c r="G290" s="1"/>
      <c r="H290" s="1"/>
      <c r="I290" s="203"/>
      <c r="J290" s="1"/>
      <c r="N290" s="1"/>
    </row>
    <row r="291">
      <c r="F291" s="49"/>
      <c r="G291" s="1"/>
      <c r="H291" s="1"/>
      <c r="I291" s="203"/>
      <c r="J291" s="1"/>
      <c r="N291" s="1"/>
    </row>
    <row r="292">
      <c r="F292" s="49"/>
      <c r="G292" s="1"/>
      <c r="H292" s="1"/>
      <c r="I292" s="203"/>
      <c r="J292" s="1"/>
      <c r="N292" s="1"/>
    </row>
    <row r="293">
      <c r="F293" s="49"/>
      <c r="G293" s="1"/>
      <c r="H293" s="1"/>
      <c r="I293" s="203"/>
      <c r="J293" s="1"/>
      <c r="N293" s="1"/>
    </row>
    <row r="294">
      <c r="F294" s="49"/>
      <c r="G294" s="1"/>
      <c r="H294" s="1"/>
      <c r="I294" s="203"/>
      <c r="J294" s="1"/>
      <c r="N294" s="1"/>
    </row>
    <row r="295">
      <c r="F295" s="49"/>
      <c r="G295" s="1"/>
      <c r="H295" s="1"/>
      <c r="I295" s="203"/>
      <c r="J295" s="1"/>
      <c r="N295" s="1"/>
    </row>
    <row r="296">
      <c r="F296" s="49"/>
      <c r="G296" s="1"/>
      <c r="H296" s="1"/>
      <c r="I296" s="203"/>
      <c r="J296" s="1"/>
      <c r="N296" s="1"/>
    </row>
    <row r="297">
      <c r="F297" s="49"/>
      <c r="G297" s="1"/>
      <c r="H297" s="1"/>
      <c r="I297" s="203"/>
      <c r="J297" s="1"/>
      <c r="N297" s="1"/>
    </row>
    <row r="298">
      <c r="F298" s="49"/>
      <c r="G298" s="1"/>
      <c r="H298" s="1"/>
      <c r="I298" s="203"/>
      <c r="J298" s="1"/>
      <c r="N298" s="1"/>
    </row>
    <row r="299">
      <c r="F299" s="49"/>
      <c r="G299" s="1"/>
      <c r="H299" s="1"/>
      <c r="I299" s="203"/>
      <c r="J299" s="1"/>
      <c r="N299" s="1"/>
    </row>
    <row r="300">
      <c r="F300" s="49"/>
      <c r="G300" s="1"/>
      <c r="H300" s="1"/>
      <c r="I300" s="203"/>
      <c r="J300" s="1"/>
      <c r="N300" s="1"/>
    </row>
    <row r="301">
      <c r="F301" s="49"/>
      <c r="G301" s="1"/>
      <c r="H301" s="1"/>
      <c r="I301" s="203"/>
      <c r="J301" s="1"/>
      <c r="N301" s="1"/>
    </row>
    <row r="302">
      <c r="F302" s="49"/>
      <c r="G302" s="1"/>
      <c r="H302" s="1"/>
      <c r="I302" s="203"/>
      <c r="J302" s="1"/>
      <c r="N302" s="1"/>
    </row>
    <row r="303">
      <c r="F303" s="49"/>
      <c r="G303" s="1"/>
      <c r="H303" s="1"/>
      <c r="I303" s="203"/>
      <c r="J303" s="1"/>
      <c r="N303" s="1"/>
    </row>
    <row r="304">
      <c r="F304" s="49"/>
      <c r="G304" s="1"/>
      <c r="H304" s="1"/>
      <c r="I304" s="203"/>
      <c r="J304" s="1"/>
      <c r="N304" s="1"/>
    </row>
    <row r="305">
      <c r="F305" s="49"/>
      <c r="G305" s="1"/>
      <c r="H305" s="1"/>
      <c r="I305" s="203"/>
      <c r="J305" s="1"/>
      <c r="N305" s="1"/>
    </row>
    <row r="306">
      <c r="F306" s="49"/>
      <c r="G306" s="1"/>
      <c r="H306" s="1"/>
      <c r="I306" s="203"/>
      <c r="J306" s="1"/>
      <c r="N306" s="1"/>
    </row>
    <row r="307">
      <c r="F307" s="49"/>
      <c r="G307" s="1"/>
      <c r="H307" s="1"/>
      <c r="I307" s="203"/>
      <c r="J307" s="1"/>
      <c r="N307" s="1"/>
    </row>
    <row r="308">
      <c r="F308" s="49"/>
      <c r="G308" s="1"/>
      <c r="H308" s="1"/>
      <c r="I308" s="203"/>
      <c r="J308" s="1"/>
      <c r="N308" s="1"/>
    </row>
    <row r="309">
      <c r="F309" s="49"/>
      <c r="G309" s="1"/>
      <c r="H309" s="1"/>
      <c r="I309" s="203"/>
      <c r="J309" s="1"/>
      <c r="N309" s="1"/>
    </row>
    <row r="310">
      <c r="F310" s="49"/>
      <c r="G310" s="1"/>
      <c r="H310" s="1"/>
      <c r="I310" s="203"/>
      <c r="J310" s="1"/>
      <c r="N310" s="1"/>
    </row>
    <row r="311">
      <c r="F311" s="49"/>
      <c r="G311" s="1"/>
      <c r="H311" s="1"/>
      <c r="I311" s="203"/>
      <c r="J311" s="1"/>
      <c r="N311" s="1"/>
    </row>
    <row r="312">
      <c r="F312" s="49"/>
      <c r="G312" s="1"/>
      <c r="H312" s="1"/>
      <c r="I312" s="203"/>
      <c r="J312" s="1"/>
      <c r="N312" s="1"/>
    </row>
    <row r="313">
      <c r="F313" s="49"/>
      <c r="G313" s="1"/>
      <c r="H313" s="1"/>
      <c r="I313" s="203"/>
      <c r="J313" s="1"/>
      <c r="N313" s="1"/>
    </row>
    <row r="314">
      <c r="F314" s="49"/>
      <c r="G314" s="1"/>
      <c r="H314" s="1"/>
      <c r="I314" s="203"/>
      <c r="J314" s="1"/>
      <c r="N314" s="1"/>
    </row>
    <row r="315">
      <c r="F315" s="49"/>
      <c r="G315" s="1"/>
      <c r="H315" s="1"/>
      <c r="I315" s="203"/>
      <c r="J315" s="1"/>
      <c r="N315" s="1"/>
    </row>
    <row r="316">
      <c r="F316" s="49"/>
      <c r="G316" s="1"/>
      <c r="H316" s="1"/>
      <c r="I316" s="203"/>
      <c r="J316" s="1"/>
      <c r="N316" s="1"/>
    </row>
    <row r="317">
      <c r="F317" s="49"/>
      <c r="G317" s="1"/>
      <c r="H317" s="1"/>
      <c r="I317" s="203"/>
      <c r="J317" s="1"/>
      <c r="N317" s="1"/>
    </row>
    <row r="318">
      <c r="F318" s="49"/>
      <c r="G318" s="1"/>
      <c r="H318" s="1"/>
      <c r="I318" s="203"/>
      <c r="J318" s="1"/>
      <c r="N318" s="1"/>
    </row>
    <row r="319">
      <c r="F319" s="49"/>
      <c r="G319" s="1"/>
      <c r="H319" s="1"/>
      <c r="I319" s="203"/>
      <c r="J319" s="1"/>
      <c r="N319" s="1"/>
    </row>
    <row r="320">
      <c r="F320" s="49"/>
      <c r="G320" s="1"/>
      <c r="H320" s="1"/>
      <c r="I320" s="203"/>
      <c r="J320" s="1"/>
      <c r="N320" s="1"/>
    </row>
    <row r="321">
      <c r="F321" s="49"/>
      <c r="G321" s="1"/>
      <c r="H321" s="1"/>
      <c r="I321" s="203"/>
      <c r="J321" s="1"/>
      <c r="N321" s="1"/>
    </row>
    <row r="322">
      <c r="F322" s="49"/>
      <c r="G322" s="1"/>
      <c r="H322" s="1"/>
      <c r="I322" s="203"/>
      <c r="J322" s="1"/>
      <c r="N322" s="1"/>
    </row>
    <row r="323">
      <c r="F323" s="49"/>
      <c r="G323" s="1"/>
      <c r="H323" s="1"/>
      <c r="I323" s="203"/>
      <c r="J323" s="1"/>
      <c r="N323" s="1"/>
    </row>
    <row r="324">
      <c r="F324" s="49"/>
      <c r="G324" s="1"/>
      <c r="H324" s="1"/>
      <c r="I324" s="203"/>
      <c r="J324" s="1"/>
      <c r="N324" s="1"/>
    </row>
    <row r="325">
      <c r="F325" s="49"/>
      <c r="G325" s="1"/>
      <c r="H325" s="1"/>
      <c r="I325" s="203"/>
      <c r="J325" s="1"/>
      <c r="N325" s="1"/>
    </row>
    <row r="326">
      <c r="F326" s="49"/>
      <c r="G326" s="1"/>
      <c r="H326" s="1"/>
      <c r="I326" s="203"/>
      <c r="J326" s="1"/>
      <c r="N326" s="1"/>
    </row>
    <row r="327">
      <c r="F327" s="49"/>
      <c r="G327" s="1"/>
      <c r="H327" s="1"/>
      <c r="I327" s="203"/>
      <c r="J327" s="1"/>
      <c r="N327" s="1"/>
    </row>
    <row r="328">
      <c r="F328" s="49"/>
      <c r="G328" s="1"/>
      <c r="H328" s="1"/>
      <c r="I328" s="203"/>
      <c r="J328" s="1"/>
      <c r="N328" s="1"/>
    </row>
    <row r="329">
      <c r="F329" s="49"/>
      <c r="G329" s="1"/>
      <c r="H329" s="1"/>
      <c r="I329" s="203"/>
      <c r="J329" s="1"/>
      <c r="N329" s="1"/>
    </row>
    <row r="330">
      <c r="F330" s="49"/>
      <c r="G330" s="1"/>
      <c r="H330" s="1"/>
      <c r="I330" s="203"/>
      <c r="J330" s="1"/>
      <c r="N330" s="1"/>
    </row>
    <row r="331">
      <c r="F331" s="49"/>
      <c r="G331" s="1"/>
      <c r="H331" s="1"/>
      <c r="I331" s="203"/>
      <c r="J331" s="1"/>
      <c r="N331" s="1"/>
    </row>
    <row r="332">
      <c r="F332" s="49"/>
      <c r="G332" s="1"/>
      <c r="H332" s="1"/>
      <c r="I332" s="203"/>
      <c r="J332" s="1"/>
      <c r="N332" s="1"/>
    </row>
    <row r="333">
      <c r="F333" s="49"/>
      <c r="G333" s="1"/>
      <c r="H333" s="1"/>
      <c r="I333" s="203"/>
      <c r="J333" s="1"/>
      <c r="N333" s="1"/>
    </row>
    <row r="334">
      <c r="F334" s="49"/>
      <c r="G334" s="1"/>
      <c r="H334" s="1"/>
      <c r="I334" s="203"/>
      <c r="J334" s="1"/>
      <c r="N334" s="1"/>
    </row>
    <row r="335">
      <c r="F335" s="49"/>
      <c r="G335" s="1"/>
      <c r="H335" s="1"/>
      <c r="I335" s="203"/>
      <c r="J335" s="1"/>
      <c r="N335" s="1"/>
    </row>
    <row r="336">
      <c r="F336" s="49"/>
      <c r="G336" s="1"/>
      <c r="H336" s="1"/>
      <c r="I336" s="203"/>
      <c r="J336" s="1"/>
      <c r="N336" s="1"/>
    </row>
    <row r="337">
      <c r="F337" s="49"/>
      <c r="G337" s="1"/>
      <c r="H337" s="1"/>
      <c r="I337" s="203"/>
      <c r="J337" s="1"/>
      <c r="N337" s="1"/>
    </row>
    <row r="338">
      <c r="F338" s="49"/>
      <c r="G338" s="1"/>
      <c r="H338" s="1"/>
      <c r="I338" s="203"/>
      <c r="J338" s="1"/>
      <c r="N338" s="1"/>
    </row>
    <row r="339">
      <c r="F339" s="49"/>
      <c r="G339" s="1"/>
      <c r="H339" s="1"/>
      <c r="I339" s="203"/>
      <c r="J339" s="1"/>
      <c r="N339" s="1"/>
    </row>
    <row r="340">
      <c r="F340" s="49"/>
      <c r="G340" s="1"/>
      <c r="H340" s="1"/>
      <c r="I340" s="203"/>
      <c r="J340" s="1"/>
      <c r="N340" s="1"/>
    </row>
    <row r="341">
      <c r="F341" s="49"/>
      <c r="G341" s="1"/>
      <c r="H341" s="1"/>
      <c r="I341" s="203"/>
      <c r="J341" s="1"/>
      <c r="N341" s="1"/>
    </row>
    <row r="342">
      <c r="F342" s="49"/>
      <c r="G342" s="1"/>
      <c r="H342" s="1"/>
      <c r="I342" s="203"/>
      <c r="J342" s="1"/>
      <c r="N342" s="1"/>
    </row>
    <row r="343">
      <c r="F343" s="49"/>
      <c r="G343" s="1"/>
      <c r="H343" s="1"/>
      <c r="I343" s="203"/>
      <c r="J343" s="1"/>
      <c r="N343" s="1"/>
    </row>
    <row r="344">
      <c r="F344" s="49"/>
      <c r="G344" s="1"/>
      <c r="H344" s="1"/>
      <c r="I344" s="203"/>
      <c r="J344" s="1"/>
      <c r="N344" s="1"/>
    </row>
    <row r="345">
      <c r="F345" s="49"/>
      <c r="G345" s="1"/>
      <c r="H345" s="1"/>
      <c r="I345" s="203"/>
      <c r="J345" s="1"/>
      <c r="N345" s="1"/>
    </row>
    <row r="346">
      <c r="F346" s="49"/>
      <c r="G346" s="1"/>
      <c r="H346" s="1"/>
      <c r="I346" s="203"/>
      <c r="J346" s="1"/>
      <c r="N346" s="1"/>
    </row>
    <row r="347">
      <c r="F347" s="49"/>
      <c r="G347" s="1"/>
      <c r="H347" s="1"/>
      <c r="I347" s="203"/>
      <c r="J347" s="1"/>
      <c r="N347" s="1"/>
    </row>
    <row r="348">
      <c r="F348" s="49"/>
      <c r="G348" s="1"/>
      <c r="H348" s="1"/>
      <c r="I348" s="203"/>
      <c r="J348" s="1"/>
      <c r="N348" s="1"/>
    </row>
    <row r="349">
      <c r="F349" s="49"/>
      <c r="G349" s="1"/>
      <c r="H349" s="1"/>
      <c r="I349" s="203"/>
      <c r="J349" s="1"/>
      <c r="N349" s="1"/>
    </row>
    <row r="350">
      <c r="F350" s="49"/>
      <c r="G350" s="1"/>
      <c r="H350" s="1"/>
      <c r="I350" s="203"/>
      <c r="J350" s="1"/>
      <c r="N350" s="1"/>
    </row>
    <row r="351">
      <c r="F351" s="49"/>
      <c r="G351" s="1"/>
      <c r="H351" s="1"/>
      <c r="I351" s="203"/>
      <c r="J351" s="1"/>
      <c r="N351" s="1"/>
    </row>
    <row r="352">
      <c r="F352" s="49"/>
      <c r="G352" s="1"/>
      <c r="H352" s="1"/>
      <c r="I352" s="203"/>
      <c r="J352" s="1"/>
      <c r="N352" s="1"/>
    </row>
    <row r="353">
      <c r="F353" s="49"/>
      <c r="G353" s="1"/>
      <c r="H353" s="1"/>
      <c r="I353" s="203"/>
      <c r="J353" s="1"/>
      <c r="N353" s="1"/>
    </row>
    <row r="354">
      <c r="F354" s="49"/>
      <c r="G354" s="1"/>
      <c r="H354" s="1"/>
      <c r="I354" s="203"/>
      <c r="J354" s="1"/>
      <c r="N354" s="1"/>
    </row>
    <row r="355">
      <c r="F355" s="49"/>
      <c r="G355" s="1"/>
      <c r="H355" s="1"/>
      <c r="I355" s="203"/>
      <c r="J355" s="1"/>
      <c r="N355" s="1"/>
    </row>
    <row r="356">
      <c r="F356" s="49"/>
      <c r="G356" s="1"/>
      <c r="H356" s="1"/>
      <c r="I356" s="203"/>
      <c r="J356" s="1"/>
      <c r="N356" s="1"/>
    </row>
    <row r="357">
      <c r="F357" s="49"/>
      <c r="G357" s="1"/>
      <c r="H357" s="1"/>
      <c r="I357" s="203"/>
      <c r="J357" s="1"/>
      <c r="N357" s="1"/>
    </row>
    <row r="358">
      <c r="F358" s="49"/>
      <c r="G358" s="1"/>
      <c r="H358" s="1"/>
      <c r="I358" s="203"/>
      <c r="J358" s="1"/>
      <c r="N358" s="1"/>
    </row>
    <row r="359">
      <c r="F359" s="49"/>
      <c r="G359" s="1"/>
      <c r="H359" s="1"/>
      <c r="I359" s="203"/>
      <c r="J359" s="1"/>
      <c r="N359" s="1"/>
    </row>
    <row r="360">
      <c r="F360" s="49"/>
      <c r="G360" s="1"/>
      <c r="H360" s="1"/>
      <c r="I360" s="203"/>
      <c r="J360" s="1"/>
      <c r="N360" s="1"/>
    </row>
    <row r="361">
      <c r="F361" s="49"/>
      <c r="G361" s="1"/>
      <c r="H361" s="1"/>
      <c r="I361" s="203"/>
      <c r="J361" s="1"/>
      <c r="N361" s="1"/>
    </row>
    <row r="362">
      <c r="F362" s="49"/>
      <c r="G362" s="1"/>
      <c r="H362" s="1"/>
      <c r="I362" s="203"/>
      <c r="J362" s="1"/>
      <c r="N362" s="1"/>
    </row>
    <row r="363">
      <c r="F363" s="49"/>
      <c r="G363" s="1"/>
      <c r="H363" s="1"/>
      <c r="I363" s="203"/>
      <c r="J363" s="1"/>
      <c r="N363" s="1"/>
    </row>
    <row r="364">
      <c r="F364" s="49"/>
      <c r="G364" s="1"/>
      <c r="H364" s="1"/>
      <c r="I364" s="203"/>
      <c r="J364" s="1"/>
      <c r="N364" s="1"/>
    </row>
    <row r="365">
      <c r="F365" s="49"/>
      <c r="G365" s="1"/>
      <c r="H365" s="1"/>
      <c r="I365" s="203"/>
      <c r="J365" s="1"/>
      <c r="N365" s="1"/>
    </row>
    <row r="366">
      <c r="F366" s="49"/>
      <c r="G366" s="1"/>
      <c r="H366" s="1"/>
      <c r="I366" s="203"/>
      <c r="J366" s="1"/>
      <c r="N366" s="1"/>
    </row>
    <row r="367">
      <c r="F367" s="49"/>
      <c r="G367" s="1"/>
      <c r="H367" s="1"/>
      <c r="I367" s="203"/>
      <c r="J367" s="1"/>
      <c r="N367" s="1"/>
    </row>
    <row r="368">
      <c r="F368" s="49"/>
      <c r="G368" s="1"/>
      <c r="H368" s="1"/>
      <c r="I368" s="203"/>
      <c r="J368" s="1"/>
      <c r="N368" s="1"/>
    </row>
    <row r="369">
      <c r="F369" s="49"/>
      <c r="G369" s="1"/>
      <c r="H369" s="1"/>
      <c r="I369" s="203"/>
      <c r="J369" s="1"/>
      <c r="N369" s="1"/>
    </row>
    <row r="370">
      <c r="F370" s="49"/>
      <c r="G370" s="1"/>
      <c r="H370" s="1"/>
      <c r="I370" s="203"/>
      <c r="J370" s="1"/>
      <c r="N370" s="1"/>
    </row>
    <row r="371">
      <c r="F371" s="49"/>
      <c r="G371" s="1"/>
      <c r="H371" s="1"/>
      <c r="I371" s="203"/>
      <c r="J371" s="1"/>
      <c r="N371" s="1"/>
    </row>
    <row r="372">
      <c r="F372" s="49"/>
      <c r="G372" s="1"/>
      <c r="H372" s="1"/>
      <c r="I372" s="203"/>
      <c r="J372" s="1"/>
      <c r="N372" s="1"/>
    </row>
    <row r="373">
      <c r="F373" s="49"/>
      <c r="G373" s="1"/>
      <c r="H373" s="1"/>
      <c r="I373" s="203"/>
      <c r="J373" s="1"/>
      <c r="N373" s="1"/>
    </row>
    <row r="374">
      <c r="F374" s="49"/>
      <c r="G374" s="1"/>
      <c r="H374" s="1"/>
      <c r="I374" s="203"/>
      <c r="J374" s="1"/>
      <c r="N374" s="1"/>
    </row>
    <row r="375">
      <c r="F375" s="49"/>
      <c r="G375" s="1"/>
      <c r="H375" s="1"/>
      <c r="I375" s="203"/>
      <c r="J375" s="1"/>
      <c r="N375" s="1"/>
    </row>
    <row r="376">
      <c r="F376" s="49"/>
      <c r="G376" s="1"/>
      <c r="H376" s="1"/>
      <c r="I376" s="203"/>
      <c r="J376" s="1"/>
      <c r="N376" s="1"/>
    </row>
    <row r="377">
      <c r="F377" s="49"/>
      <c r="G377" s="1"/>
      <c r="H377" s="1"/>
      <c r="I377" s="203"/>
      <c r="J377" s="1"/>
      <c r="N377" s="1"/>
    </row>
    <row r="378">
      <c r="F378" s="49"/>
      <c r="G378" s="1"/>
      <c r="H378" s="1"/>
      <c r="I378" s="203"/>
      <c r="J378" s="1"/>
      <c r="N378" s="1"/>
    </row>
    <row r="379">
      <c r="F379" s="49"/>
      <c r="G379" s="1"/>
      <c r="H379" s="1"/>
      <c r="I379" s="203"/>
      <c r="J379" s="1"/>
      <c r="N379" s="1"/>
    </row>
    <row r="380">
      <c r="F380" s="49"/>
      <c r="G380" s="1"/>
      <c r="H380" s="1"/>
      <c r="I380" s="203"/>
      <c r="J380" s="1"/>
      <c r="N380" s="1"/>
    </row>
    <row r="381">
      <c r="F381" s="49"/>
      <c r="G381" s="1"/>
      <c r="H381" s="1"/>
      <c r="I381" s="203"/>
      <c r="J381" s="1"/>
      <c r="N381" s="1"/>
    </row>
    <row r="382">
      <c r="F382" s="49"/>
      <c r="G382" s="1"/>
      <c r="H382" s="1"/>
      <c r="I382" s="203"/>
      <c r="J382" s="1"/>
      <c r="N382" s="1"/>
    </row>
    <row r="383">
      <c r="F383" s="49"/>
      <c r="G383" s="1"/>
      <c r="H383" s="1"/>
      <c r="I383" s="203"/>
      <c r="J383" s="1"/>
      <c r="N383" s="1"/>
    </row>
    <row r="384">
      <c r="F384" s="49"/>
      <c r="G384" s="1"/>
      <c r="H384" s="1"/>
      <c r="I384" s="203"/>
      <c r="J384" s="1"/>
      <c r="N384" s="1"/>
    </row>
    <row r="385">
      <c r="F385" s="49"/>
      <c r="G385" s="1"/>
      <c r="H385" s="1"/>
      <c r="I385" s="203"/>
      <c r="J385" s="1"/>
      <c r="N385" s="1"/>
    </row>
    <row r="386">
      <c r="F386" s="49"/>
      <c r="G386" s="1"/>
      <c r="H386" s="1"/>
      <c r="I386" s="203"/>
      <c r="J386" s="1"/>
      <c r="N386" s="1"/>
    </row>
    <row r="387">
      <c r="F387" s="49"/>
      <c r="G387" s="1"/>
      <c r="H387" s="1"/>
      <c r="I387" s="203"/>
      <c r="J387" s="1"/>
      <c r="N387" s="1"/>
    </row>
    <row r="388">
      <c r="F388" s="49"/>
      <c r="G388" s="1"/>
      <c r="H388" s="1"/>
      <c r="I388" s="203"/>
      <c r="J388" s="1"/>
      <c r="N388" s="1"/>
    </row>
    <row r="389">
      <c r="F389" s="49"/>
      <c r="G389" s="1"/>
      <c r="H389" s="1"/>
      <c r="I389" s="203"/>
      <c r="J389" s="1"/>
      <c r="N389" s="1"/>
    </row>
    <row r="390">
      <c r="F390" s="49"/>
      <c r="G390" s="1"/>
      <c r="H390" s="1"/>
      <c r="I390" s="203"/>
      <c r="J390" s="1"/>
      <c r="N390" s="1"/>
    </row>
    <row r="391">
      <c r="F391" s="49"/>
      <c r="G391" s="1"/>
      <c r="H391" s="1"/>
      <c r="I391" s="203"/>
      <c r="J391" s="1"/>
      <c r="N391" s="1"/>
    </row>
    <row r="392">
      <c r="F392" s="49"/>
      <c r="G392" s="1"/>
      <c r="H392" s="1"/>
      <c r="I392" s="203"/>
      <c r="J392" s="1"/>
      <c r="N392" s="1"/>
    </row>
    <row r="393">
      <c r="F393" s="49"/>
      <c r="G393" s="1"/>
      <c r="H393" s="1"/>
      <c r="I393" s="203"/>
      <c r="J393" s="1"/>
      <c r="N393" s="1"/>
    </row>
    <row r="394">
      <c r="F394" s="49"/>
      <c r="G394" s="1"/>
      <c r="H394" s="1"/>
      <c r="I394" s="203"/>
      <c r="J394" s="1"/>
      <c r="N394" s="1"/>
    </row>
    <row r="395">
      <c r="F395" s="49"/>
      <c r="G395" s="1"/>
      <c r="H395" s="1"/>
      <c r="I395" s="203"/>
      <c r="J395" s="1"/>
      <c r="N395" s="1"/>
    </row>
    <row r="396">
      <c r="F396" s="49"/>
      <c r="G396" s="1"/>
      <c r="H396" s="1"/>
      <c r="I396" s="203"/>
      <c r="J396" s="1"/>
      <c r="N396" s="1"/>
    </row>
    <row r="397">
      <c r="F397" s="49"/>
      <c r="G397" s="1"/>
      <c r="H397" s="1"/>
      <c r="I397" s="203"/>
      <c r="J397" s="1"/>
      <c r="N397" s="1"/>
    </row>
    <row r="398">
      <c r="F398" s="49"/>
      <c r="G398" s="1"/>
      <c r="H398" s="1"/>
      <c r="I398" s="203"/>
      <c r="J398" s="1"/>
      <c r="N398" s="1"/>
    </row>
    <row r="399">
      <c r="F399" s="49"/>
      <c r="G399" s="1"/>
      <c r="H399" s="1"/>
      <c r="I399" s="203"/>
      <c r="J399" s="1"/>
      <c r="N399" s="1"/>
    </row>
    <row r="400">
      <c r="F400" s="49"/>
      <c r="G400" s="1"/>
      <c r="H400" s="1"/>
      <c r="I400" s="203"/>
      <c r="J400" s="1"/>
      <c r="N400" s="1"/>
    </row>
    <row r="401">
      <c r="F401" s="49"/>
      <c r="G401" s="1"/>
      <c r="H401" s="1"/>
      <c r="I401" s="203"/>
      <c r="J401" s="1"/>
      <c r="N401" s="1"/>
    </row>
    <row r="402">
      <c r="F402" s="49"/>
      <c r="G402" s="1"/>
      <c r="H402" s="1"/>
      <c r="I402" s="203"/>
      <c r="J402" s="1"/>
      <c r="N402" s="1"/>
    </row>
    <row r="403">
      <c r="F403" s="49"/>
      <c r="G403" s="1"/>
      <c r="H403" s="1"/>
      <c r="I403" s="203"/>
      <c r="J403" s="1"/>
      <c r="N403" s="1"/>
    </row>
    <row r="404">
      <c r="F404" s="49"/>
      <c r="G404" s="1"/>
      <c r="H404" s="1"/>
      <c r="I404" s="203"/>
      <c r="J404" s="1"/>
      <c r="N404" s="1"/>
    </row>
    <row r="405">
      <c r="F405" s="49"/>
      <c r="G405" s="1"/>
      <c r="H405" s="1"/>
      <c r="I405" s="203"/>
      <c r="J405" s="1"/>
      <c r="N405" s="1"/>
    </row>
    <row r="406">
      <c r="F406" s="49"/>
      <c r="G406" s="1"/>
      <c r="H406" s="1"/>
      <c r="I406" s="203"/>
      <c r="J406" s="1"/>
      <c r="N406" s="1"/>
    </row>
    <row r="407">
      <c r="F407" s="49"/>
      <c r="G407" s="1"/>
      <c r="H407" s="1"/>
      <c r="I407" s="203"/>
      <c r="J407" s="1"/>
      <c r="N407" s="1"/>
    </row>
    <row r="408">
      <c r="F408" s="49"/>
      <c r="G408" s="1"/>
      <c r="H408" s="1"/>
      <c r="I408" s="203"/>
      <c r="J408" s="1"/>
      <c r="N408" s="1"/>
    </row>
    <row r="409">
      <c r="F409" s="49"/>
      <c r="G409" s="1"/>
      <c r="H409" s="1"/>
      <c r="I409" s="203"/>
      <c r="J409" s="1"/>
      <c r="N409" s="1"/>
    </row>
    <row r="410">
      <c r="F410" s="49"/>
      <c r="G410" s="1"/>
      <c r="H410" s="1"/>
      <c r="I410" s="203"/>
      <c r="J410" s="1"/>
      <c r="N410" s="1"/>
    </row>
    <row r="411">
      <c r="F411" s="49"/>
      <c r="G411" s="1"/>
      <c r="H411" s="1"/>
      <c r="I411" s="203"/>
      <c r="J411" s="1"/>
      <c r="N411" s="1"/>
    </row>
    <row r="412">
      <c r="F412" s="49"/>
      <c r="G412" s="1"/>
      <c r="H412" s="1"/>
      <c r="I412" s="203"/>
      <c r="J412" s="1"/>
      <c r="N412" s="1"/>
    </row>
    <row r="413">
      <c r="F413" s="49"/>
      <c r="G413" s="1"/>
      <c r="H413" s="1"/>
      <c r="I413" s="203"/>
      <c r="J413" s="1"/>
      <c r="N413" s="1"/>
    </row>
    <row r="414">
      <c r="F414" s="49"/>
      <c r="G414" s="1"/>
      <c r="H414" s="1"/>
      <c r="I414" s="203"/>
      <c r="J414" s="1"/>
      <c r="N414" s="1"/>
    </row>
    <row r="415">
      <c r="F415" s="49"/>
      <c r="G415" s="1"/>
      <c r="H415" s="1"/>
      <c r="I415" s="203"/>
      <c r="J415" s="1"/>
      <c r="N415" s="1"/>
    </row>
    <row r="416">
      <c r="F416" s="49"/>
      <c r="G416" s="1"/>
      <c r="H416" s="1"/>
      <c r="I416" s="203"/>
      <c r="J416" s="1"/>
      <c r="N416" s="1"/>
    </row>
    <row r="417">
      <c r="F417" s="49"/>
      <c r="G417" s="1"/>
      <c r="H417" s="1"/>
      <c r="I417" s="203"/>
      <c r="J417" s="1"/>
      <c r="N417" s="1"/>
    </row>
    <row r="418">
      <c r="F418" s="49"/>
      <c r="G418" s="1"/>
      <c r="H418" s="1"/>
      <c r="I418" s="203"/>
      <c r="J418" s="1"/>
      <c r="N418" s="1"/>
    </row>
    <row r="419">
      <c r="F419" s="49"/>
      <c r="G419" s="1"/>
      <c r="H419" s="1"/>
      <c r="I419" s="203"/>
      <c r="J419" s="1"/>
      <c r="N419" s="1"/>
    </row>
    <row r="420">
      <c r="F420" s="49"/>
      <c r="G420" s="1"/>
      <c r="H420" s="1"/>
      <c r="I420" s="203"/>
      <c r="J420" s="1"/>
      <c r="N420" s="1"/>
    </row>
    <row r="421">
      <c r="F421" s="49"/>
      <c r="G421" s="1"/>
      <c r="H421" s="1"/>
      <c r="I421" s="203"/>
      <c r="J421" s="1"/>
      <c r="N421" s="1"/>
    </row>
    <row r="422">
      <c r="F422" s="49"/>
      <c r="G422" s="1"/>
      <c r="H422" s="1"/>
      <c r="I422" s="203"/>
      <c r="J422" s="1"/>
      <c r="N422" s="1"/>
    </row>
    <row r="423">
      <c r="F423" s="49"/>
      <c r="G423" s="1"/>
      <c r="H423" s="1"/>
      <c r="I423" s="203"/>
      <c r="J423" s="1"/>
      <c r="N423" s="1"/>
    </row>
    <row r="424">
      <c r="F424" s="49"/>
      <c r="G424" s="1"/>
      <c r="H424" s="1"/>
      <c r="I424" s="203"/>
      <c r="J424" s="1"/>
      <c r="N424" s="1"/>
    </row>
    <row r="425">
      <c r="F425" s="49"/>
      <c r="G425" s="1"/>
      <c r="H425" s="1"/>
      <c r="I425" s="203"/>
      <c r="J425" s="1"/>
      <c r="N425" s="1"/>
    </row>
    <row r="426">
      <c r="F426" s="49"/>
      <c r="G426" s="1"/>
      <c r="H426" s="1"/>
      <c r="I426" s="203"/>
      <c r="J426" s="1"/>
      <c r="N426" s="1"/>
    </row>
    <row r="427">
      <c r="F427" s="49"/>
      <c r="G427" s="1"/>
      <c r="H427" s="1"/>
      <c r="I427" s="203"/>
      <c r="J427" s="1"/>
      <c r="N427" s="1"/>
    </row>
    <row r="428">
      <c r="F428" s="49"/>
      <c r="G428" s="1"/>
      <c r="H428" s="1"/>
      <c r="I428" s="203"/>
      <c r="J428" s="1"/>
      <c r="N428" s="1"/>
    </row>
    <row r="429">
      <c r="F429" s="49"/>
      <c r="G429" s="1"/>
      <c r="H429" s="1"/>
      <c r="I429" s="203"/>
      <c r="J429" s="1"/>
      <c r="N429" s="1"/>
    </row>
    <row r="430">
      <c r="F430" s="49"/>
      <c r="G430" s="1"/>
      <c r="H430" s="1"/>
      <c r="I430" s="203"/>
      <c r="J430" s="1"/>
      <c r="N430" s="1"/>
    </row>
    <row r="431">
      <c r="F431" s="49"/>
      <c r="G431" s="1"/>
      <c r="H431" s="1"/>
      <c r="I431" s="203"/>
      <c r="J431" s="1"/>
      <c r="N431" s="1"/>
    </row>
    <row r="432">
      <c r="F432" s="49"/>
      <c r="G432" s="1"/>
      <c r="H432" s="1"/>
      <c r="I432" s="203"/>
      <c r="J432" s="1"/>
      <c r="N432" s="1"/>
    </row>
    <row r="433">
      <c r="F433" s="49"/>
      <c r="G433" s="1"/>
      <c r="H433" s="1"/>
      <c r="I433" s="203"/>
      <c r="J433" s="1"/>
      <c r="N433" s="1"/>
    </row>
    <row r="434">
      <c r="F434" s="49"/>
      <c r="G434" s="1"/>
      <c r="H434" s="1"/>
      <c r="I434" s="203"/>
      <c r="J434" s="1"/>
      <c r="N434" s="1"/>
    </row>
    <row r="435">
      <c r="F435" s="49"/>
      <c r="G435" s="1"/>
      <c r="H435" s="1"/>
      <c r="I435" s="203"/>
      <c r="J435" s="1"/>
      <c r="N435" s="1"/>
    </row>
    <row r="436">
      <c r="F436" s="49"/>
      <c r="G436" s="1"/>
      <c r="H436" s="1"/>
      <c r="I436" s="203"/>
      <c r="J436" s="1"/>
      <c r="N436" s="1"/>
    </row>
    <row r="437">
      <c r="F437" s="49"/>
      <c r="G437" s="1"/>
      <c r="H437" s="1"/>
      <c r="I437" s="203"/>
      <c r="J437" s="1"/>
      <c r="N437" s="1"/>
    </row>
    <row r="438">
      <c r="F438" s="49"/>
      <c r="G438" s="1"/>
      <c r="H438" s="1"/>
      <c r="I438" s="203"/>
      <c r="J438" s="1"/>
      <c r="N438" s="1"/>
    </row>
    <row r="439">
      <c r="F439" s="49"/>
      <c r="G439" s="1"/>
      <c r="H439" s="1"/>
      <c r="I439" s="203"/>
      <c r="J439" s="1"/>
      <c r="N439" s="1"/>
    </row>
    <row r="440">
      <c r="F440" s="49"/>
      <c r="G440" s="1"/>
      <c r="H440" s="1"/>
      <c r="I440" s="203"/>
      <c r="J440" s="1"/>
      <c r="N440" s="1"/>
    </row>
    <row r="441">
      <c r="F441" s="49"/>
      <c r="G441" s="1"/>
      <c r="H441" s="1"/>
      <c r="I441" s="203"/>
      <c r="J441" s="1"/>
      <c r="N441" s="1"/>
    </row>
    <row r="442">
      <c r="F442" s="49"/>
      <c r="G442" s="1"/>
      <c r="H442" s="1"/>
      <c r="I442" s="203"/>
      <c r="J442" s="1"/>
      <c r="N442" s="1"/>
    </row>
    <row r="443">
      <c r="F443" s="49"/>
      <c r="G443" s="1"/>
      <c r="H443" s="1"/>
      <c r="I443" s="203"/>
      <c r="J443" s="1"/>
      <c r="N443" s="1"/>
    </row>
    <row r="444">
      <c r="F444" s="49"/>
      <c r="G444" s="1"/>
      <c r="H444" s="1"/>
      <c r="I444" s="203"/>
      <c r="J444" s="1"/>
      <c r="N444" s="1"/>
    </row>
    <row r="445">
      <c r="F445" s="49"/>
      <c r="G445" s="1"/>
      <c r="H445" s="1"/>
      <c r="I445" s="203"/>
      <c r="J445" s="1"/>
      <c r="N445" s="1"/>
    </row>
    <row r="446">
      <c r="F446" s="49"/>
      <c r="G446" s="1"/>
      <c r="H446" s="1"/>
      <c r="I446" s="203"/>
      <c r="J446" s="1"/>
      <c r="N446" s="1"/>
    </row>
    <row r="447">
      <c r="F447" s="49"/>
      <c r="G447" s="1"/>
      <c r="H447" s="1"/>
      <c r="I447" s="203"/>
      <c r="J447" s="1"/>
      <c r="N447" s="1"/>
    </row>
    <row r="448">
      <c r="F448" s="49"/>
      <c r="G448" s="1"/>
      <c r="H448" s="1"/>
      <c r="I448" s="203"/>
      <c r="J448" s="1"/>
      <c r="N448" s="1"/>
    </row>
    <row r="449">
      <c r="F449" s="49"/>
      <c r="G449" s="1"/>
      <c r="H449" s="1"/>
      <c r="I449" s="203"/>
      <c r="J449" s="1"/>
      <c r="N449" s="1"/>
    </row>
    <row r="450">
      <c r="F450" s="49"/>
      <c r="G450" s="1"/>
      <c r="H450" s="1"/>
      <c r="I450" s="203"/>
      <c r="J450" s="1"/>
      <c r="N450" s="1"/>
    </row>
    <row r="451">
      <c r="F451" s="49"/>
      <c r="G451" s="1"/>
      <c r="H451" s="1"/>
      <c r="I451" s="203"/>
      <c r="J451" s="1"/>
      <c r="N451" s="1"/>
    </row>
    <row r="452">
      <c r="F452" s="49"/>
      <c r="G452" s="1"/>
      <c r="H452" s="1"/>
      <c r="I452" s="203"/>
      <c r="J452" s="1"/>
      <c r="N452" s="1"/>
    </row>
    <row r="453">
      <c r="F453" s="49"/>
      <c r="G453" s="1"/>
      <c r="H453" s="1"/>
      <c r="I453" s="203"/>
      <c r="J453" s="1"/>
      <c r="N453" s="1"/>
    </row>
    <row r="454">
      <c r="F454" s="49"/>
      <c r="G454" s="1"/>
      <c r="H454" s="1"/>
      <c r="I454" s="203"/>
      <c r="J454" s="1"/>
      <c r="N454" s="1"/>
    </row>
    <row r="455">
      <c r="F455" s="49"/>
      <c r="G455" s="1"/>
      <c r="H455" s="1"/>
      <c r="I455" s="203"/>
      <c r="J455" s="1"/>
      <c r="N455" s="1"/>
    </row>
    <row r="456">
      <c r="F456" s="49"/>
      <c r="G456" s="1"/>
      <c r="H456" s="1"/>
      <c r="I456" s="203"/>
      <c r="J456" s="1"/>
      <c r="N456" s="1"/>
    </row>
    <row r="457">
      <c r="F457" s="49"/>
      <c r="G457" s="1"/>
      <c r="H457" s="1"/>
      <c r="I457" s="203"/>
      <c r="J457" s="1"/>
      <c r="N457" s="1"/>
    </row>
    <row r="458">
      <c r="F458" s="49"/>
      <c r="G458" s="1"/>
      <c r="H458" s="1"/>
      <c r="I458" s="203"/>
      <c r="J458" s="1"/>
      <c r="N458" s="1"/>
    </row>
    <row r="459">
      <c r="F459" s="49"/>
      <c r="G459" s="1"/>
      <c r="H459" s="1"/>
      <c r="I459" s="203"/>
      <c r="J459" s="1"/>
      <c r="N459" s="1"/>
    </row>
    <row r="460">
      <c r="F460" s="49"/>
      <c r="G460" s="1"/>
      <c r="H460" s="1"/>
      <c r="I460" s="203"/>
      <c r="J460" s="1"/>
      <c r="N460" s="1"/>
    </row>
    <row r="461">
      <c r="F461" s="49"/>
      <c r="G461" s="1"/>
      <c r="H461" s="1"/>
      <c r="I461" s="203"/>
      <c r="J461" s="1"/>
      <c r="N461" s="1"/>
    </row>
    <row r="462">
      <c r="F462" s="49"/>
      <c r="G462" s="1"/>
      <c r="H462" s="1"/>
      <c r="I462" s="203"/>
      <c r="J462" s="1"/>
      <c r="N462" s="1"/>
    </row>
    <row r="463">
      <c r="F463" s="49"/>
      <c r="G463" s="1"/>
      <c r="H463" s="1"/>
      <c r="I463" s="203"/>
      <c r="J463" s="1"/>
      <c r="N463" s="1"/>
    </row>
    <row r="464">
      <c r="F464" s="49"/>
      <c r="G464" s="1"/>
      <c r="H464" s="1"/>
      <c r="I464" s="203"/>
      <c r="J464" s="1"/>
      <c r="N464" s="1"/>
    </row>
    <row r="465">
      <c r="F465" s="49"/>
      <c r="G465" s="1"/>
      <c r="H465" s="1"/>
      <c r="I465" s="203"/>
      <c r="J465" s="1"/>
      <c r="N465" s="1"/>
    </row>
    <row r="466">
      <c r="F466" s="49"/>
      <c r="G466" s="1"/>
      <c r="H466" s="1"/>
      <c r="I466" s="203"/>
      <c r="J466" s="1"/>
      <c r="N466" s="1"/>
    </row>
    <row r="467">
      <c r="F467" s="49"/>
      <c r="G467" s="1"/>
      <c r="H467" s="1"/>
      <c r="I467" s="203"/>
      <c r="J467" s="1"/>
      <c r="N467" s="1"/>
    </row>
    <row r="468">
      <c r="F468" s="49"/>
      <c r="G468" s="1"/>
      <c r="H468" s="1"/>
      <c r="I468" s="203"/>
      <c r="J468" s="1"/>
      <c r="N468" s="1"/>
    </row>
    <row r="469">
      <c r="F469" s="49"/>
      <c r="G469" s="1"/>
      <c r="H469" s="1"/>
      <c r="I469" s="203"/>
      <c r="J469" s="1"/>
      <c r="N469" s="1"/>
    </row>
    <row r="470">
      <c r="F470" s="49"/>
      <c r="G470" s="1"/>
      <c r="H470" s="1"/>
      <c r="I470" s="203"/>
      <c r="J470" s="1"/>
      <c r="N470" s="1"/>
    </row>
    <row r="471">
      <c r="F471" s="49"/>
      <c r="G471" s="1"/>
      <c r="H471" s="1"/>
      <c r="I471" s="203"/>
      <c r="J471" s="1"/>
      <c r="N471" s="1"/>
    </row>
    <row r="472">
      <c r="F472" s="49"/>
      <c r="G472" s="1"/>
      <c r="H472" s="1"/>
      <c r="I472" s="203"/>
      <c r="J472" s="1"/>
      <c r="N472" s="1"/>
    </row>
    <row r="473">
      <c r="F473" s="49"/>
      <c r="G473" s="1"/>
      <c r="H473" s="1"/>
      <c r="I473" s="203"/>
      <c r="J473" s="1"/>
      <c r="N473" s="1"/>
    </row>
    <row r="474">
      <c r="F474" s="49"/>
      <c r="G474" s="1"/>
      <c r="H474" s="1"/>
      <c r="I474" s="203"/>
      <c r="J474" s="1"/>
      <c r="N474" s="1"/>
    </row>
    <row r="475">
      <c r="F475" s="49"/>
      <c r="G475" s="1"/>
      <c r="H475" s="1"/>
      <c r="I475" s="203"/>
      <c r="J475" s="1"/>
      <c r="N475" s="1"/>
    </row>
    <row r="476">
      <c r="F476" s="49"/>
      <c r="G476" s="1"/>
      <c r="H476" s="1"/>
      <c r="I476" s="203"/>
      <c r="J476" s="1"/>
      <c r="N476" s="1"/>
    </row>
    <row r="477">
      <c r="F477" s="49"/>
      <c r="G477" s="1"/>
      <c r="H477" s="1"/>
      <c r="I477" s="203"/>
      <c r="J477" s="1"/>
      <c r="N477" s="1"/>
    </row>
    <row r="478">
      <c r="F478" s="49"/>
      <c r="G478" s="1"/>
      <c r="H478" s="1"/>
      <c r="I478" s="203"/>
      <c r="J478" s="1"/>
      <c r="N478" s="1"/>
    </row>
    <row r="479">
      <c r="F479" s="49"/>
      <c r="G479" s="1"/>
      <c r="H479" s="1"/>
      <c r="I479" s="203"/>
      <c r="J479" s="1"/>
      <c r="N479" s="1"/>
    </row>
    <row r="480">
      <c r="F480" s="49"/>
      <c r="G480" s="1"/>
      <c r="H480" s="1"/>
      <c r="I480" s="203"/>
      <c r="J480" s="1"/>
      <c r="N480" s="1"/>
    </row>
    <row r="481">
      <c r="F481" s="49"/>
      <c r="G481" s="1"/>
      <c r="H481" s="1"/>
      <c r="I481" s="203"/>
      <c r="J481" s="1"/>
      <c r="N481" s="1"/>
    </row>
    <row r="482">
      <c r="F482" s="49"/>
      <c r="G482" s="1"/>
      <c r="H482" s="1"/>
      <c r="I482" s="203"/>
      <c r="J482" s="1"/>
      <c r="N482" s="1"/>
    </row>
    <row r="483">
      <c r="F483" s="49"/>
      <c r="G483" s="1"/>
      <c r="H483" s="1"/>
      <c r="I483" s="203"/>
      <c r="J483" s="1"/>
      <c r="N483" s="1"/>
    </row>
    <row r="484">
      <c r="F484" s="49"/>
      <c r="G484" s="1"/>
      <c r="H484" s="1"/>
      <c r="I484" s="203"/>
      <c r="J484" s="1"/>
      <c r="N484" s="1"/>
    </row>
    <row r="485">
      <c r="F485" s="49"/>
      <c r="G485" s="1"/>
      <c r="H485" s="1"/>
      <c r="I485" s="203"/>
      <c r="J485" s="1"/>
      <c r="N485" s="1"/>
    </row>
    <row r="486">
      <c r="F486" s="49"/>
      <c r="G486" s="1"/>
      <c r="H486" s="1"/>
      <c r="I486" s="203"/>
      <c r="J486" s="1"/>
      <c r="N486" s="1"/>
    </row>
    <row r="487">
      <c r="F487" s="49"/>
      <c r="G487" s="1"/>
      <c r="H487" s="1"/>
      <c r="I487" s="203"/>
      <c r="J487" s="1"/>
      <c r="N487" s="1"/>
    </row>
    <row r="488">
      <c r="F488" s="49"/>
      <c r="G488" s="1"/>
      <c r="H488" s="1"/>
      <c r="I488" s="203"/>
      <c r="J488" s="1"/>
      <c r="N488" s="1"/>
    </row>
    <row r="489">
      <c r="F489" s="49"/>
      <c r="G489" s="1"/>
      <c r="H489" s="1"/>
      <c r="I489" s="203"/>
      <c r="J489" s="1"/>
      <c r="N489" s="1"/>
    </row>
    <row r="490">
      <c r="F490" s="49"/>
      <c r="G490" s="1"/>
      <c r="H490" s="1"/>
      <c r="I490" s="203"/>
      <c r="J490" s="1"/>
      <c r="N490" s="1"/>
    </row>
    <row r="491">
      <c r="F491" s="49"/>
      <c r="G491" s="1"/>
      <c r="H491" s="1"/>
      <c r="I491" s="203"/>
      <c r="J491" s="1"/>
      <c r="N491" s="1"/>
    </row>
    <row r="492">
      <c r="F492" s="49"/>
      <c r="G492" s="1"/>
      <c r="H492" s="1"/>
      <c r="I492" s="203"/>
      <c r="J492" s="1"/>
      <c r="N492" s="1"/>
    </row>
    <row r="493">
      <c r="F493" s="49"/>
      <c r="G493" s="1"/>
      <c r="H493" s="1"/>
      <c r="I493" s="203"/>
      <c r="J493" s="1"/>
      <c r="N493" s="1"/>
    </row>
    <row r="494">
      <c r="F494" s="49"/>
      <c r="G494" s="1"/>
      <c r="H494" s="1"/>
      <c r="I494" s="203"/>
      <c r="J494" s="1"/>
      <c r="N494" s="1"/>
    </row>
    <row r="495">
      <c r="F495" s="49"/>
      <c r="G495" s="1"/>
      <c r="H495" s="1"/>
      <c r="I495" s="203"/>
      <c r="J495" s="1"/>
      <c r="N495" s="1"/>
    </row>
    <row r="496">
      <c r="F496" s="49"/>
      <c r="G496" s="1"/>
      <c r="H496" s="1"/>
      <c r="I496" s="203"/>
      <c r="J496" s="1"/>
      <c r="N496" s="1"/>
    </row>
    <row r="497">
      <c r="F497" s="49"/>
      <c r="G497" s="1"/>
      <c r="H497" s="1"/>
      <c r="I497" s="203"/>
      <c r="J497" s="1"/>
      <c r="N497" s="1"/>
    </row>
    <row r="498">
      <c r="F498" s="49"/>
      <c r="G498" s="1"/>
      <c r="H498" s="1"/>
      <c r="I498" s="203"/>
      <c r="J498" s="1"/>
      <c r="N498" s="1"/>
    </row>
    <row r="499">
      <c r="F499" s="49"/>
      <c r="G499" s="1"/>
      <c r="H499" s="1"/>
      <c r="I499" s="203"/>
      <c r="J499" s="1"/>
      <c r="N499" s="1"/>
    </row>
    <row r="500">
      <c r="F500" s="49"/>
      <c r="G500" s="1"/>
      <c r="H500" s="1"/>
      <c r="I500" s="203"/>
      <c r="J500" s="1"/>
      <c r="N500" s="1"/>
    </row>
    <row r="501">
      <c r="F501" s="49"/>
      <c r="G501" s="1"/>
      <c r="H501" s="1"/>
      <c r="I501" s="203"/>
      <c r="J501" s="1"/>
      <c r="N501" s="1"/>
    </row>
    <row r="502">
      <c r="F502" s="49"/>
      <c r="G502" s="1"/>
      <c r="H502" s="1"/>
      <c r="I502" s="203"/>
      <c r="J502" s="1"/>
      <c r="N502" s="1"/>
    </row>
    <row r="503">
      <c r="F503" s="49"/>
      <c r="G503" s="1"/>
      <c r="H503" s="1"/>
      <c r="I503" s="203"/>
      <c r="J503" s="1"/>
      <c r="N503" s="1"/>
    </row>
    <row r="504">
      <c r="F504" s="49"/>
      <c r="G504" s="1"/>
      <c r="H504" s="1"/>
      <c r="I504" s="203"/>
      <c r="J504" s="1"/>
      <c r="N504" s="1"/>
    </row>
    <row r="505">
      <c r="F505" s="49"/>
      <c r="G505" s="1"/>
      <c r="H505" s="1"/>
      <c r="I505" s="203"/>
      <c r="J505" s="1"/>
      <c r="N505" s="1"/>
    </row>
    <row r="506">
      <c r="F506" s="49"/>
      <c r="G506" s="1"/>
      <c r="H506" s="1"/>
      <c r="I506" s="203"/>
      <c r="J506" s="1"/>
      <c r="N506" s="1"/>
    </row>
    <row r="507">
      <c r="F507" s="49"/>
      <c r="G507" s="1"/>
      <c r="H507" s="1"/>
      <c r="I507" s="203"/>
      <c r="J507" s="1"/>
      <c r="N507" s="1"/>
    </row>
    <row r="508">
      <c r="F508" s="49"/>
      <c r="G508" s="1"/>
      <c r="H508" s="1"/>
      <c r="I508" s="203"/>
      <c r="J508" s="1"/>
      <c r="N508" s="1"/>
    </row>
    <row r="509">
      <c r="F509" s="49"/>
      <c r="G509" s="1"/>
      <c r="H509" s="1"/>
      <c r="I509" s="203"/>
      <c r="J509" s="1"/>
      <c r="N509" s="1"/>
    </row>
    <row r="510">
      <c r="F510" s="49"/>
      <c r="G510" s="1"/>
      <c r="H510" s="1"/>
      <c r="I510" s="203"/>
      <c r="J510" s="1"/>
      <c r="N510" s="1"/>
    </row>
    <row r="511">
      <c r="F511" s="49"/>
      <c r="G511" s="1"/>
      <c r="H511" s="1"/>
      <c r="I511" s="203"/>
      <c r="J511" s="1"/>
      <c r="N511" s="1"/>
    </row>
    <row r="512">
      <c r="F512" s="49"/>
      <c r="G512" s="1"/>
      <c r="H512" s="1"/>
      <c r="I512" s="203"/>
      <c r="J512" s="1"/>
      <c r="N512" s="1"/>
    </row>
    <row r="513">
      <c r="F513" s="49"/>
      <c r="G513" s="1"/>
      <c r="H513" s="1"/>
      <c r="I513" s="203"/>
      <c r="J513" s="1"/>
      <c r="N513" s="1"/>
    </row>
    <row r="514">
      <c r="F514" s="49"/>
      <c r="G514" s="1"/>
      <c r="H514" s="1"/>
      <c r="I514" s="203"/>
      <c r="J514" s="1"/>
      <c r="N514" s="1"/>
    </row>
    <row r="515">
      <c r="F515" s="49"/>
      <c r="G515" s="1"/>
      <c r="H515" s="1"/>
      <c r="I515" s="203"/>
      <c r="J515" s="1"/>
      <c r="N515" s="1"/>
    </row>
    <row r="516">
      <c r="F516" s="49"/>
      <c r="G516" s="1"/>
      <c r="H516" s="1"/>
      <c r="I516" s="203"/>
      <c r="J516" s="1"/>
      <c r="N516" s="1"/>
    </row>
    <row r="517">
      <c r="F517" s="49"/>
      <c r="G517" s="1"/>
      <c r="H517" s="1"/>
      <c r="I517" s="203"/>
      <c r="J517" s="1"/>
      <c r="N517" s="1"/>
    </row>
    <row r="518">
      <c r="F518" s="49"/>
      <c r="G518" s="1"/>
      <c r="H518" s="1"/>
      <c r="I518" s="203"/>
      <c r="J518" s="1"/>
      <c r="N518" s="1"/>
    </row>
    <row r="519">
      <c r="F519" s="49"/>
      <c r="G519" s="1"/>
      <c r="H519" s="1"/>
      <c r="I519" s="203"/>
      <c r="J519" s="1"/>
      <c r="N519" s="1"/>
    </row>
    <row r="520">
      <c r="F520" s="49"/>
      <c r="G520" s="1"/>
      <c r="H520" s="1"/>
      <c r="I520" s="203"/>
      <c r="J520" s="1"/>
      <c r="N520" s="1"/>
    </row>
    <row r="521">
      <c r="F521" s="49"/>
      <c r="G521" s="1"/>
      <c r="H521" s="1"/>
      <c r="I521" s="203"/>
      <c r="J521" s="1"/>
      <c r="N521" s="1"/>
    </row>
    <row r="522">
      <c r="F522" s="49"/>
      <c r="G522" s="1"/>
      <c r="H522" s="1"/>
      <c r="I522" s="203"/>
      <c r="J522" s="1"/>
      <c r="N522" s="1"/>
    </row>
    <row r="523">
      <c r="F523" s="49"/>
      <c r="G523" s="1"/>
      <c r="H523" s="1"/>
      <c r="I523" s="203"/>
      <c r="J523" s="1"/>
      <c r="N523" s="1"/>
    </row>
    <row r="524">
      <c r="F524" s="49"/>
      <c r="G524" s="1"/>
      <c r="H524" s="1"/>
      <c r="I524" s="203"/>
      <c r="J524" s="1"/>
      <c r="N524" s="1"/>
    </row>
    <row r="525">
      <c r="F525" s="49"/>
      <c r="G525" s="1"/>
      <c r="H525" s="1"/>
      <c r="I525" s="203"/>
      <c r="J525" s="1"/>
      <c r="N525" s="1"/>
    </row>
    <row r="526">
      <c r="F526" s="49"/>
      <c r="G526" s="1"/>
      <c r="H526" s="1"/>
      <c r="I526" s="203"/>
      <c r="J526" s="1"/>
      <c r="N526" s="1"/>
    </row>
    <row r="527">
      <c r="F527" s="49"/>
      <c r="G527" s="1"/>
      <c r="H527" s="1"/>
      <c r="I527" s="203"/>
      <c r="J527" s="1"/>
      <c r="N527" s="1"/>
    </row>
    <row r="528">
      <c r="F528" s="49"/>
      <c r="G528" s="1"/>
      <c r="H528" s="1"/>
      <c r="I528" s="203"/>
      <c r="J528" s="1"/>
      <c r="N528" s="1"/>
    </row>
    <row r="529">
      <c r="F529" s="49"/>
      <c r="G529" s="1"/>
      <c r="H529" s="1"/>
      <c r="I529" s="203"/>
      <c r="J529" s="1"/>
      <c r="N529" s="1"/>
    </row>
    <row r="530">
      <c r="F530" s="49"/>
      <c r="G530" s="1"/>
      <c r="H530" s="1"/>
      <c r="I530" s="203"/>
      <c r="J530" s="1"/>
      <c r="N530" s="1"/>
    </row>
    <row r="531">
      <c r="F531" s="49"/>
      <c r="G531" s="1"/>
      <c r="H531" s="1"/>
      <c r="I531" s="203"/>
      <c r="J531" s="1"/>
      <c r="N531" s="1"/>
    </row>
    <row r="532">
      <c r="F532" s="49"/>
      <c r="G532" s="1"/>
      <c r="H532" s="1"/>
      <c r="I532" s="203"/>
      <c r="J532" s="1"/>
      <c r="N532" s="1"/>
    </row>
    <row r="533">
      <c r="F533" s="49"/>
      <c r="G533" s="1"/>
      <c r="H533" s="1"/>
      <c r="I533" s="203"/>
      <c r="J533" s="1"/>
      <c r="N533" s="1"/>
    </row>
    <row r="534">
      <c r="F534" s="49"/>
      <c r="G534" s="1"/>
      <c r="H534" s="1"/>
      <c r="I534" s="203"/>
      <c r="J534" s="1"/>
      <c r="N534" s="1"/>
    </row>
    <row r="535">
      <c r="F535" s="49"/>
      <c r="G535" s="1"/>
      <c r="H535" s="1"/>
      <c r="I535" s="203"/>
      <c r="J535" s="1"/>
      <c r="N535" s="1"/>
    </row>
    <row r="536">
      <c r="F536" s="49"/>
      <c r="G536" s="1"/>
      <c r="H536" s="1"/>
      <c r="I536" s="203"/>
      <c r="J536" s="1"/>
      <c r="N536" s="1"/>
    </row>
    <row r="537">
      <c r="F537" s="49"/>
      <c r="G537" s="1"/>
      <c r="H537" s="1"/>
      <c r="I537" s="203"/>
      <c r="J537" s="1"/>
      <c r="N537" s="1"/>
    </row>
    <row r="538">
      <c r="F538" s="49"/>
      <c r="G538" s="1"/>
      <c r="H538" s="1"/>
      <c r="I538" s="203"/>
      <c r="J538" s="1"/>
      <c r="N538" s="1"/>
    </row>
    <row r="539">
      <c r="F539" s="49"/>
      <c r="G539" s="1"/>
      <c r="H539" s="1"/>
      <c r="I539" s="203"/>
      <c r="J539" s="1"/>
      <c r="N539" s="1"/>
    </row>
    <row r="540">
      <c r="F540" s="49"/>
      <c r="G540" s="1"/>
      <c r="H540" s="1"/>
      <c r="I540" s="203"/>
      <c r="J540" s="1"/>
      <c r="N540" s="1"/>
    </row>
    <row r="541">
      <c r="F541" s="49"/>
      <c r="G541" s="1"/>
      <c r="H541" s="1"/>
      <c r="I541" s="203"/>
      <c r="J541" s="1"/>
      <c r="N541" s="1"/>
    </row>
    <row r="542">
      <c r="F542" s="49"/>
      <c r="G542" s="1"/>
      <c r="H542" s="1"/>
      <c r="I542" s="203"/>
      <c r="J542" s="1"/>
      <c r="N542" s="1"/>
    </row>
    <row r="543">
      <c r="F543" s="49"/>
      <c r="G543" s="1"/>
      <c r="H543" s="1"/>
      <c r="I543" s="203"/>
      <c r="J543" s="1"/>
      <c r="N543" s="1"/>
    </row>
    <row r="544">
      <c r="F544" s="49"/>
      <c r="G544" s="1"/>
      <c r="H544" s="1"/>
      <c r="I544" s="203"/>
      <c r="J544" s="1"/>
      <c r="N544" s="1"/>
    </row>
    <row r="545">
      <c r="F545" s="49"/>
      <c r="G545" s="1"/>
      <c r="H545" s="1"/>
      <c r="I545" s="203"/>
      <c r="J545" s="1"/>
      <c r="N545" s="1"/>
    </row>
    <row r="546">
      <c r="F546" s="49"/>
      <c r="G546" s="1"/>
      <c r="H546" s="1"/>
      <c r="I546" s="203"/>
      <c r="J546" s="1"/>
      <c r="N546" s="1"/>
    </row>
    <row r="547">
      <c r="F547" s="49"/>
      <c r="G547" s="1"/>
      <c r="H547" s="1"/>
      <c r="I547" s="203"/>
      <c r="J547" s="1"/>
      <c r="N547" s="1"/>
    </row>
    <row r="548">
      <c r="F548" s="49"/>
      <c r="G548" s="1"/>
      <c r="H548" s="1"/>
      <c r="I548" s="203"/>
      <c r="J548" s="1"/>
      <c r="N548" s="1"/>
    </row>
    <row r="549">
      <c r="F549" s="49"/>
      <c r="G549" s="1"/>
      <c r="H549" s="1"/>
      <c r="I549" s="203"/>
      <c r="J549" s="1"/>
      <c r="N549" s="1"/>
    </row>
    <row r="550">
      <c r="F550" s="49"/>
      <c r="G550" s="1"/>
      <c r="H550" s="1"/>
      <c r="I550" s="203"/>
      <c r="J550" s="1"/>
      <c r="N550" s="1"/>
    </row>
    <row r="551">
      <c r="F551" s="49"/>
      <c r="G551" s="1"/>
      <c r="H551" s="1"/>
      <c r="I551" s="203"/>
      <c r="J551" s="1"/>
      <c r="N551" s="1"/>
    </row>
    <row r="552">
      <c r="F552" s="49"/>
      <c r="G552" s="1"/>
      <c r="H552" s="1"/>
      <c r="I552" s="203"/>
      <c r="J552" s="1"/>
      <c r="N552" s="1"/>
    </row>
    <row r="553">
      <c r="F553" s="49"/>
      <c r="G553" s="1"/>
      <c r="H553" s="1"/>
      <c r="I553" s="203"/>
      <c r="J553" s="1"/>
      <c r="N553" s="1"/>
    </row>
    <row r="554">
      <c r="F554" s="49"/>
      <c r="G554" s="1"/>
      <c r="H554" s="1"/>
      <c r="I554" s="203"/>
      <c r="J554" s="1"/>
      <c r="N554" s="1"/>
    </row>
    <row r="555">
      <c r="F555" s="49"/>
      <c r="G555" s="1"/>
      <c r="H555" s="1"/>
      <c r="I555" s="203"/>
      <c r="J555" s="1"/>
      <c r="N555" s="1"/>
    </row>
    <row r="556">
      <c r="F556" s="49"/>
      <c r="G556" s="1"/>
      <c r="H556" s="1"/>
      <c r="I556" s="203"/>
      <c r="J556" s="1"/>
      <c r="N556" s="1"/>
    </row>
    <row r="557">
      <c r="F557" s="49"/>
      <c r="G557" s="1"/>
      <c r="H557" s="1"/>
      <c r="I557" s="203"/>
      <c r="J557" s="1"/>
      <c r="N557" s="1"/>
    </row>
    <row r="558">
      <c r="F558" s="49"/>
      <c r="G558" s="1"/>
      <c r="H558" s="1"/>
      <c r="I558" s="203"/>
      <c r="J558" s="1"/>
      <c r="N558" s="1"/>
    </row>
    <row r="559">
      <c r="F559" s="49"/>
      <c r="G559" s="1"/>
      <c r="H559" s="1"/>
      <c r="I559" s="203"/>
      <c r="J559" s="1"/>
      <c r="N559" s="1"/>
    </row>
    <row r="560">
      <c r="F560" s="49"/>
      <c r="G560" s="1"/>
      <c r="H560" s="1"/>
      <c r="I560" s="203"/>
      <c r="J560" s="1"/>
      <c r="N560" s="1"/>
    </row>
    <row r="561">
      <c r="F561" s="49"/>
      <c r="G561" s="1"/>
      <c r="H561" s="1"/>
      <c r="I561" s="203"/>
      <c r="J561" s="1"/>
      <c r="N561" s="1"/>
    </row>
    <row r="562">
      <c r="F562" s="49"/>
      <c r="G562" s="1"/>
      <c r="H562" s="1"/>
      <c r="I562" s="203"/>
      <c r="J562" s="1"/>
      <c r="N562" s="1"/>
    </row>
    <row r="563">
      <c r="F563" s="49"/>
      <c r="G563" s="1"/>
      <c r="H563" s="1"/>
      <c r="I563" s="203"/>
      <c r="J563" s="1"/>
      <c r="N563" s="1"/>
    </row>
    <row r="564">
      <c r="F564" s="49"/>
      <c r="G564" s="1"/>
      <c r="H564" s="1"/>
      <c r="I564" s="203"/>
      <c r="J564" s="1"/>
      <c r="N564" s="1"/>
    </row>
    <row r="565">
      <c r="F565" s="49"/>
      <c r="G565" s="1"/>
      <c r="H565" s="1"/>
      <c r="I565" s="203"/>
      <c r="J565" s="1"/>
      <c r="N565" s="1"/>
    </row>
    <row r="566">
      <c r="F566" s="49"/>
      <c r="G566" s="1"/>
      <c r="H566" s="1"/>
      <c r="I566" s="203"/>
      <c r="J566" s="1"/>
      <c r="N566" s="1"/>
    </row>
    <row r="567">
      <c r="F567" s="49"/>
      <c r="G567" s="1"/>
      <c r="H567" s="1"/>
      <c r="I567" s="203"/>
      <c r="J567" s="1"/>
      <c r="N567" s="1"/>
    </row>
    <row r="568">
      <c r="F568" s="49"/>
      <c r="G568" s="1"/>
      <c r="H568" s="1"/>
      <c r="I568" s="203"/>
      <c r="J568" s="1"/>
      <c r="N568" s="1"/>
    </row>
    <row r="569">
      <c r="F569" s="49"/>
      <c r="G569" s="1"/>
      <c r="H569" s="1"/>
      <c r="I569" s="203"/>
      <c r="J569" s="1"/>
      <c r="N569" s="1"/>
    </row>
    <row r="570">
      <c r="F570" s="49"/>
      <c r="G570" s="1"/>
      <c r="H570" s="1"/>
      <c r="I570" s="203"/>
      <c r="J570" s="1"/>
      <c r="N570" s="1"/>
    </row>
    <row r="571">
      <c r="F571" s="49"/>
      <c r="G571" s="1"/>
      <c r="H571" s="1"/>
      <c r="I571" s="203"/>
      <c r="J571" s="1"/>
      <c r="N571" s="1"/>
    </row>
    <row r="572">
      <c r="F572" s="49"/>
      <c r="G572" s="1"/>
      <c r="H572" s="1"/>
      <c r="I572" s="203"/>
      <c r="J572" s="1"/>
      <c r="N572" s="1"/>
    </row>
    <row r="573">
      <c r="F573" s="49"/>
      <c r="G573" s="1"/>
      <c r="H573" s="1"/>
      <c r="I573" s="203"/>
      <c r="J573" s="1"/>
      <c r="N573" s="1"/>
    </row>
    <row r="574">
      <c r="F574" s="49"/>
      <c r="G574" s="1"/>
      <c r="H574" s="1"/>
      <c r="I574" s="203"/>
      <c r="J574" s="1"/>
      <c r="N574" s="1"/>
    </row>
    <row r="575">
      <c r="F575" s="49"/>
      <c r="G575" s="1"/>
      <c r="H575" s="1"/>
      <c r="I575" s="203"/>
      <c r="J575" s="1"/>
      <c r="N575" s="1"/>
    </row>
    <row r="576">
      <c r="F576" s="49"/>
      <c r="G576" s="1"/>
      <c r="H576" s="1"/>
      <c r="I576" s="203"/>
      <c r="J576" s="1"/>
      <c r="N576" s="1"/>
    </row>
    <row r="577">
      <c r="F577" s="49"/>
      <c r="G577" s="1"/>
      <c r="H577" s="1"/>
      <c r="I577" s="203"/>
      <c r="J577" s="1"/>
      <c r="N577" s="1"/>
    </row>
    <row r="578">
      <c r="F578" s="49"/>
      <c r="G578" s="1"/>
      <c r="H578" s="1"/>
      <c r="I578" s="203"/>
      <c r="J578" s="1"/>
      <c r="N578" s="1"/>
    </row>
    <row r="579">
      <c r="F579" s="49"/>
      <c r="G579" s="1"/>
      <c r="H579" s="1"/>
      <c r="I579" s="203"/>
      <c r="J579" s="1"/>
      <c r="N579" s="1"/>
    </row>
    <row r="580">
      <c r="F580" s="49"/>
      <c r="G580" s="1"/>
      <c r="H580" s="1"/>
      <c r="I580" s="203"/>
      <c r="J580" s="1"/>
      <c r="N580" s="1"/>
    </row>
    <row r="581">
      <c r="F581" s="49"/>
      <c r="G581" s="1"/>
      <c r="H581" s="1"/>
      <c r="I581" s="203"/>
      <c r="J581" s="1"/>
      <c r="N581" s="1"/>
    </row>
    <row r="582">
      <c r="F582" s="49"/>
      <c r="G582" s="1"/>
      <c r="H582" s="1"/>
      <c r="I582" s="203"/>
      <c r="J582" s="1"/>
      <c r="N582" s="1"/>
    </row>
    <row r="583">
      <c r="F583" s="49"/>
      <c r="G583" s="1"/>
      <c r="H583" s="1"/>
      <c r="I583" s="203"/>
      <c r="J583" s="1"/>
      <c r="N583" s="1"/>
    </row>
    <row r="584">
      <c r="F584" s="49"/>
      <c r="G584" s="1"/>
      <c r="H584" s="1"/>
      <c r="I584" s="203"/>
      <c r="J584" s="1"/>
      <c r="N584" s="1"/>
    </row>
    <row r="585">
      <c r="F585" s="49"/>
      <c r="G585" s="1"/>
      <c r="H585" s="1"/>
      <c r="I585" s="203"/>
      <c r="J585" s="1"/>
      <c r="N585" s="1"/>
    </row>
    <row r="586">
      <c r="F586" s="49"/>
      <c r="G586" s="1"/>
      <c r="H586" s="1"/>
      <c r="I586" s="203"/>
      <c r="J586" s="1"/>
      <c r="N586" s="1"/>
    </row>
    <row r="587">
      <c r="F587" s="49"/>
      <c r="G587" s="1"/>
      <c r="H587" s="1"/>
      <c r="I587" s="203"/>
      <c r="J587" s="1"/>
      <c r="N587" s="1"/>
    </row>
    <row r="588">
      <c r="F588" s="49"/>
      <c r="G588" s="1"/>
      <c r="H588" s="1"/>
      <c r="I588" s="203"/>
      <c r="J588" s="1"/>
      <c r="N588" s="1"/>
    </row>
    <row r="589">
      <c r="F589" s="49"/>
      <c r="G589" s="1"/>
      <c r="H589" s="1"/>
      <c r="I589" s="203"/>
      <c r="J589" s="1"/>
      <c r="N589" s="1"/>
    </row>
    <row r="590">
      <c r="F590" s="49"/>
      <c r="G590" s="1"/>
      <c r="H590" s="1"/>
      <c r="I590" s="203"/>
      <c r="J590" s="1"/>
      <c r="N590" s="1"/>
    </row>
    <row r="591">
      <c r="F591" s="49"/>
      <c r="G591" s="1"/>
      <c r="H591" s="1"/>
      <c r="I591" s="203"/>
      <c r="J591" s="1"/>
      <c r="N591" s="1"/>
    </row>
    <row r="592">
      <c r="F592" s="49"/>
      <c r="G592" s="1"/>
      <c r="H592" s="1"/>
      <c r="I592" s="203"/>
      <c r="J592" s="1"/>
      <c r="N592" s="1"/>
    </row>
    <row r="593">
      <c r="F593" s="49"/>
      <c r="G593" s="1"/>
      <c r="H593" s="1"/>
      <c r="I593" s="203"/>
      <c r="J593" s="1"/>
      <c r="N593" s="1"/>
    </row>
    <row r="594">
      <c r="F594" s="49"/>
      <c r="G594" s="1"/>
      <c r="H594" s="1"/>
      <c r="I594" s="203"/>
      <c r="J594" s="1"/>
      <c r="N594" s="1"/>
    </row>
    <row r="595">
      <c r="F595" s="49"/>
      <c r="G595" s="1"/>
      <c r="H595" s="1"/>
      <c r="I595" s="203"/>
      <c r="J595" s="1"/>
      <c r="N595" s="1"/>
    </row>
    <row r="596">
      <c r="F596" s="49"/>
      <c r="G596" s="1"/>
      <c r="H596" s="1"/>
      <c r="I596" s="203"/>
      <c r="J596" s="1"/>
      <c r="N596" s="1"/>
    </row>
    <row r="597">
      <c r="F597" s="49"/>
      <c r="G597" s="1"/>
      <c r="H597" s="1"/>
      <c r="I597" s="203"/>
      <c r="J597" s="1"/>
      <c r="N597" s="1"/>
    </row>
    <row r="598">
      <c r="F598" s="49"/>
      <c r="G598" s="1"/>
      <c r="H598" s="1"/>
      <c r="I598" s="203"/>
      <c r="J598" s="1"/>
      <c r="N598" s="1"/>
    </row>
    <row r="599">
      <c r="F599" s="49"/>
      <c r="G599" s="1"/>
      <c r="H599" s="1"/>
      <c r="I599" s="203"/>
      <c r="J599" s="1"/>
      <c r="N599" s="1"/>
    </row>
    <row r="600">
      <c r="F600" s="49"/>
      <c r="G600" s="1"/>
      <c r="H600" s="1"/>
      <c r="I600" s="203"/>
      <c r="J600" s="1"/>
      <c r="N600" s="1"/>
    </row>
    <row r="601">
      <c r="F601" s="49"/>
      <c r="G601" s="1"/>
      <c r="H601" s="1"/>
      <c r="I601" s="203"/>
      <c r="J601" s="1"/>
      <c r="N601" s="1"/>
    </row>
    <row r="602">
      <c r="F602" s="49"/>
      <c r="G602" s="1"/>
      <c r="H602" s="1"/>
      <c r="I602" s="203"/>
      <c r="J602" s="1"/>
      <c r="N602" s="1"/>
    </row>
    <row r="603">
      <c r="F603" s="49"/>
      <c r="G603" s="1"/>
      <c r="H603" s="1"/>
      <c r="I603" s="203"/>
      <c r="J603" s="1"/>
      <c r="N603" s="1"/>
    </row>
    <row r="604">
      <c r="F604" s="49"/>
      <c r="G604" s="1"/>
      <c r="H604" s="1"/>
      <c r="I604" s="203"/>
      <c r="J604" s="1"/>
      <c r="N604" s="1"/>
    </row>
    <row r="605">
      <c r="F605" s="49"/>
      <c r="G605" s="1"/>
      <c r="H605" s="1"/>
      <c r="I605" s="203"/>
      <c r="J605" s="1"/>
      <c r="N605" s="1"/>
    </row>
    <row r="606">
      <c r="F606" s="49"/>
      <c r="G606" s="1"/>
      <c r="H606" s="1"/>
      <c r="I606" s="203"/>
      <c r="J606" s="1"/>
      <c r="N606" s="1"/>
    </row>
    <row r="607">
      <c r="F607" s="49"/>
      <c r="G607" s="1"/>
      <c r="H607" s="1"/>
      <c r="I607" s="203"/>
      <c r="J607" s="1"/>
      <c r="N607" s="1"/>
    </row>
    <row r="608">
      <c r="F608" s="49"/>
      <c r="G608" s="1"/>
      <c r="H608" s="1"/>
      <c r="I608" s="203"/>
      <c r="J608" s="1"/>
      <c r="N608" s="1"/>
    </row>
    <row r="609">
      <c r="F609" s="49"/>
      <c r="G609" s="1"/>
      <c r="H609" s="1"/>
      <c r="I609" s="203"/>
      <c r="J609" s="1"/>
      <c r="N609" s="1"/>
    </row>
    <row r="610">
      <c r="F610" s="49"/>
      <c r="G610" s="1"/>
      <c r="H610" s="1"/>
      <c r="I610" s="203"/>
      <c r="J610" s="1"/>
      <c r="N610" s="1"/>
    </row>
    <row r="611">
      <c r="F611" s="49"/>
      <c r="G611" s="1"/>
      <c r="H611" s="1"/>
      <c r="I611" s="203"/>
      <c r="J611" s="1"/>
      <c r="N611" s="1"/>
    </row>
    <row r="612">
      <c r="F612" s="49"/>
      <c r="G612" s="1"/>
      <c r="H612" s="1"/>
      <c r="I612" s="203"/>
      <c r="J612" s="1"/>
      <c r="N612" s="1"/>
    </row>
    <row r="613">
      <c r="F613" s="49"/>
      <c r="G613" s="1"/>
      <c r="H613" s="1"/>
      <c r="I613" s="203"/>
      <c r="J613" s="1"/>
      <c r="N613" s="1"/>
    </row>
    <row r="614">
      <c r="F614" s="49"/>
      <c r="G614" s="1"/>
      <c r="H614" s="1"/>
      <c r="I614" s="203"/>
      <c r="J614" s="1"/>
      <c r="N614" s="1"/>
    </row>
    <row r="615">
      <c r="F615" s="49"/>
      <c r="G615" s="1"/>
      <c r="H615" s="1"/>
      <c r="I615" s="203"/>
      <c r="J615" s="1"/>
      <c r="N615" s="1"/>
    </row>
    <row r="616">
      <c r="F616" s="49"/>
      <c r="G616" s="1"/>
      <c r="H616" s="1"/>
      <c r="I616" s="203"/>
      <c r="J616" s="1"/>
      <c r="N616" s="1"/>
    </row>
    <row r="617">
      <c r="F617" s="49"/>
      <c r="G617" s="1"/>
      <c r="H617" s="1"/>
      <c r="I617" s="203"/>
      <c r="J617" s="1"/>
      <c r="N617" s="1"/>
    </row>
    <row r="618">
      <c r="F618" s="49"/>
      <c r="G618" s="1"/>
      <c r="H618" s="1"/>
      <c r="I618" s="203"/>
      <c r="J618" s="1"/>
      <c r="N618" s="1"/>
    </row>
    <row r="619">
      <c r="F619" s="49"/>
      <c r="G619" s="1"/>
      <c r="H619" s="1"/>
      <c r="I619" s="203"/>
      <c r="J619" s="1"/>
      <c r="N619" s="1"/>
    </row>
    <row r="620">
      <c r="F620" s="49"/>
      <c r="G620" s="1"/>
      <c r="H620" s="1"/>
      <c r="I620" s="203"/>
      <c r="J620" s="1"/>
      <c r="N620" s="1"/>
    </row>
    <row r="621">
      <c r="F621" s="49"/>
      <c r="G621" s="1"/>
      <c r="H621" s="1"/>
      <c r="I621" s="203"/>
      <c r="J621" s="1"/>
      <c r="N621" s="1"/>
    </row>
    <row r="622">
      <c r="F622" s="49"/>
      <c r="G622" s="1"/>
      <c r="H622" s="1"/>
      <c r="I622" s="203"/>
      <c r="J622" s="1"/>
      <c r="N622" s="1"/>
    </row>
    <row r="623">
      <c r="F623" s="49"/>
      <c r="G623" s="1"/>
      <c r="H623" s="1"/>
      <c r="I623" s="203"/>
      <c r="J623" s="1"/>
      <c r="N623" s="1"/>
    </row>
    <row r="624">
      <c r="F624" s="49"/>
      <c r="G624" s="1"/>
      <c r="H624" s="1"/>
      <c r="I624" s="203"/>
      <c r="J624" s="1"/>
      <c r="N624" s="1"/>
    </row>
    <row r="625">
      <c r="F625" s="49"/>
      <c r="G625" s="1"/>
      <c r="H625" s="1"/>
      <c r="I625" s="203"/>
      <c r="J625" s="1"/>
      <c r="N625" s="1"/>
    </row>
    <row r="626">
      <c r="F626" s="49"/>
      <c r="G626" s="1"/>
      <c r="H626" s="1"/>
      <c r="I626" s="203"/>
      <c r="J626" s="1"/>
      <c r="N626" s="1"/>
    </row>
    <row r="627">
      <c r="F627" s="49"/>
      <c r="G627" s="1"/>
      <c r="H627" s="1"/>
      <c r="I627" s="203"/>
      <c r="J627" s="1"/>
      <c r="N627" s="1"/>
    </row>
    <row r="628">
      <c r="F628" s="49"/>
      <c r="G628" s="1"/>
      <c r="H628" s="1"/>
      <c r="I628" s="203"/>
      <c r="J628" s="1"/>
      <c r="N628" s="1"/>
    </row>
    <row r="629">
      <c r="F629" s="49"/>
      <c r="G629" s="1"/>
      <c r="H629" s="1"/>
      <c r="I629" s="203"/>
      <c r="J629" s="1"/>
      <c r="N629" s="1"/>
    </row>
    <row r="630">
      <c r="F630" s="49"/>
      <c r="G630" s="1"/>
      <c r="H630" s="1"/>
      <c r="I630" s="203"/>
      <c r="J630" s="1"/>
      <c r="N630" s="1"/>
    </row>
    <row r="631">
      <c r="F631" s="49"/>
      <c r="G631" s="1"/>
      <c r="H631" s="1"/>
      <c r="I631" s="203"/>
      <c r="J631" s="1"/>
      <c r="N631" s="1"/>
    </row>
    <row r="632">
      <c r="F632" s="49"/>
      <c r="G632" s="1"/>
      <c r="H632" s="1"/>
      <c r="I632" s="203"/>
      <c r="J632" s="1"/>
      <c r="N632" s="1"/>
    </row>
    <row r="633">
      <c r="F633" s="49"/>
      <c r="G633" s="1"/>
      <c r="H633" s="1"/>
      <c r="I633" s="203"/>
      <c r="J633" s="1"/>
      <c r="N633" s="1"/>
    </row>
    <row r="634">
      <c r="F634" s="49"/>
      <c r="G634" s="1"/>
      <c r="H634" s="1"/>
      <c r="I634" s="203"/>
      <c r="J634" s="1"/>
      <c r="N634" s="1"/>
    </row>
    <row r="635">
      <c r="F635" s="49"/>
      <c r="G635" s="1"/>
      <c r="H635" s="1"/>
      <c r="I635" s="203"/>
      <c r="J635" s="1"/>
      <c r="N635" s="1"/>
    </row>
    <row r="636">
      <c r="F636" s="49"/>
      <c r="G636" s="1"/>
      <c r="H636" s="1"/>
      <c r="I636" s="203"/>
      <c r="J636" s="1"/>
      <c r="N636" s="1"/>
    </row>
    <row r="637">
      <c r="F637" s="49"/>
      <c r="G637" s="1"/>
      <c r="H637" s="1"/>
      <c r="I637" s="203"/>
      <c r="J637" s="1"/>
      <c r="N637" s="1"/>
    </row>
    <row r="638">
      <c r="F638" s="49"/>
      <c r="G638" s="1"/>
      <c r="H638" s="1"/>
      <c r="I638" s="203"/>
      <c r="J638" s="1"/>
      <c r="N638" s="1"/>
    </row>
    <row r="639">
      <c r="F639" s="49"/>
      <c r="G639" s="1"/>
      <c r="H639" s="1"/>
      <c r="I639" s="203"/>
      <c r="J639" s="1"/>
      <c r="N639" s="1"/>
    </row>
    <row r="640">
      <c r="F640" s="49"/>
      <c r="G640" s="1"/>
      <c r="H640" s="1"/>
      <c r="I640" s="203"/>
      <c r="J640" s="1"/>
      <c r="N640" s="1"/>
    </row>
    <row r="641">
      <c r="F641" s="49"/>
      <c r="G641" s="1"/>
      <c r="H641" s="1"/>
      <c r="I641" s="203"/>
      <c r="J641" s="1"/>
      <c r="N641" s="1"/>
    </row>
    <row r="642">
      <c r="F642" s="49"/>
      <c r="G642" s="1"/>
      <c r="H642" s="1"/>
      <c r="I642" s="203"/>
      <c r="J642" s="1"/>
      <c r="N642" s="1"/>
    </row>
    <row r="643">
      <c r="F643" s="49"/>
      <c r="G643" s="1"/>
      <c r="H643" s="1"/>
      <c r="I643" s="203"/>
      <c r="J643" s="1"/>
      <c r="N643" s="1"/>
    </row>
    <row r="644">
      <c r="F644" s="49"/>
      <c r="G644" s="1"/>
      <c r="H644" s="1"/>
      <c r="I644" s="203"/>
      <c r="J644" s="1"/>
      <c r="N644" s="1"/>
    </row>
    <row r="645">
      <c r="F645" s="49"/>
      <c r="G645" s="1"/>
      <c r="H645" s="1"/>
      <c r="I645" s="203"/>
      <c r="J645" s="1"/>
      <c r="N645" s="1"/>
    </row>
    <row r="646">
      <c r="F646" s="49"/>
      <c r="G646" s="1"/>
      <c r="H646" s="1"/>
      <c r="I646" s="203"/>
      <c r="J646" s="1"/>
      <c r="N646" s="1"/>
    </row>
    <row r="647">
      <c r="F647" s="49"/>
      <c r="G647" s="1"/>
      <c r="H647" s="1"/>
      <c r="I647" s="203"/>
      <c r="J647" s="1"/>
      <c r="N647" s="1"/>
    </row>
    <row r="648">
      <c r="F648" s="49"/>
      <c r="G648" s="1"/>
      <c r="H648" s="1"/>
      <c r="I648" s="203"/>
      <c r="J648" s="1"/>
      <c r="N648" s="1"/>
    </row>
    <row r="649">
      <c r="F649" s="49"/>
      <c r="G649" s="1"/>
      <c r="H649" s="1"/>
      <c r="I649" s="203"/>
      <c r="J649" s="1"/>
      <c r="N649" s="1"/>
    </row>
    <row r="650">
      <c r="F650" s="49"/>
      <c r="G650" s="1"/>
      <c r="H650" s="1"/>
      <c r="I650" s="203"/>
      <c r="J650" s="1"/>
      <c r="N650" s="1"/>
    </row>
    <row r="651">
      <c r="F651" s="49"/>
      <c r="G651" s="1"/>
      <c r="H651" s="1"/>
      <c r="I651" s="203"/>
      <c r="J651" s="1"/>
      <c r="N651" s="1"/>
    </row>
    <row r="652">
      <c r="F652" s="49"/>
      <c r="G652" s="1"/>
      <c r="H652" s="1"/>
      <c r="I652" s="203"/>
      <c r="J652" s="1"/>
      <c r="N652" s="1"/>
    </row>
    <row r="653">
      <c r="F653" s="49"/>
      <c r="G653" s="1"/>
      <c r="H653" s="1"/>
      <c r="I653" s="203"/>
      <c r="J653" s="1"/>
      <c r="N653" s="1"/>
    </row>
    <row r="654">
      <c r="F654" s="49"/>
      <c r="G654" s="1"/>
      <c r="H654" s="1"/>
      <c r="I654" s="203"/>
      <c r="J654" s="1"/>
      <c r="N654" s="1"/>
    </row>
    <row r="655">
      <c r="F655" s="49"/>
      <c r="G655" s="1"/>
      <c r="H655" s="1"/>
      <c r="I655" s="203"/>
      <c r="J655" s="1"/>
      <c r="N655" s="1"/>
    </row>
    <row r="656">
      <c r="F656" s="49"/>
      <c r="G656" s="1"/>
      <c r="H656" s="1"/>
      <c r="I656" s="203"/>
      <c r="J656" s="1"/>
      <c r="N656" s="1"/>
    </row>
    <row r="657">
      <c r="F657" s="49"/>
      <c r="G657" s="1"/>
      <c r="H657" s="1"/>
      <c r="I657" s="203"/>
      <c r="J657" s="1"/>
      <c r="N657" s="1"/>
    </row>
    <row r="658">
      <c r="F658" s="49"/>
      <c r="G658" s="1"/>
      <c r="H658" s="1"/>
      <c r="I658" s="203"/>
      <c r="J658" s="1"/>
      <c r="N658" s="1"/>
    </row>
    <row r="659">
      <c r="F659" s="49"/>
      <c r="G659" s="1"/>
      <c r="H659" s="1"/>
      <c r="I659" s="203"/>
      <c r="J659" s="1"/>
      <c r="N659" s="1"/>
    </row>
    <row r="660">
      <c r="F660" s="49"/>
      <c r="G660" s="1"/>
      <c r="H660" s="1"/>
      <c r="I660" s="203"/>
      <c r="J660" s="1"/>
      <c r="N660" s="1"/>
    </row>
    <row r="661">
      <c r="F661" s="49"/>
      <c r="G661" s="1"/>
      <c r="H661" s="1"/>
      <c r="I661" s="203"/>
      <c r="J661" s="1"/>
      <c r="N661" s="1"/>
    </row>
    <row r="662">
      <c r="F662" s="49"/>
      <c r="G662" s="1"/>
      <c r="H662" s="1"/>
      <c r="I662" s="203"/>
      <c r="J662" s="1"/>
      <c r="N662" s="1"/>
    </row>
    <row r="663">
      <c r="F663" s="49"/>
      <c r="G663" s="1"/>
      <c r="H663" s="1"/>
      <c r="I663" s="203"/>
      <c r="J663" s="1"/>
      <c r="N663" s="1"/>
    </row>
    <row r="664">
      <c r="F664" s="49"/>
      <c r="G664" s="1"/>
      <c r="H664" s="1"/>
      <c r="I664" s="203"/>
      <c r="J664" s="1"/>
      <c r="N664" s="1"/>
    </row>
    <row r="665">
      <c r="F665" s="49"/>
      <c r="G665" s="1"/>
      <c r="H665" s="1"/>
      <c r="I665" s="203"/>
      <c r="J665" s="1"/>
      <c r="N665" s="1"/>
    </row>
    <row r="666">
      <c r="F666" s="49"/>
      <c r="G666" s="1"/>
      <c r="H666" s="1"/>
      <c r="I666" s="203"/>
      <c r="J666" s="1"/>
      <c r="N666" s="1"/>
    </row>
    <row r="667">
      <c r="F667" s="49"/>
      <c r="G667" s="1"/>
      <c r="H667" s="1"/>
      <c r="I667" s="203"/>
      <c r="J667" s="1"/>
      <c r="N667" s="1"/>
    </row>
    <row r="668">
      <c r="F668" s="49"/>
      <c r="G668" s="1"/>
      <c r="H668" s="1"/>
      <c r="I668" s="203"/>
      <c r="J668" s="1"/>
      <c r="N668" s="1"/>
    </row>
    <row r="669">
      <c r="F669" s="49"/>
      <c r="G669" s="1"/>
      <c r="H669" s="1"/>
      <c r="I669" s="203"/>
      <c r="J669" s="1"/>
      <c r="N669" s="1"/>
    </row>
    <row r="670">
      <c r="F670" s="49"/>
      <c r="G670" s="1"/>
      <c r="H670" s="1"/>
      <c r="I670" s="203"/>
      <c r="J670" s="1"/>
      <c r="N670" s="1"/>
    </row>
    <row r="671">
      <c r="F671" s="49"/>
      <c r="G671" s="1"/>
      <c r="H671" s="1"/>
      <c r="I671" s="203"/>
      <c r="J671" s="1"/>
      <c r="N671" s="1"/>
    </row>
    <row r="672">
      <c r="F672" s="49"/>
      <c r="G672" s="1"/>
      <c r="H672" s="1"/>
      <c r="I672" s="203"/>
      <c r="J672" s="1"/>
      <c r="N672" s="1"/>
    </row>
    <row r="673">
      <c r="F673" s="49"/>
      <c r="G673" s="1"/>
      <c r="H673" s="1"/>
      <c r="I673" s="203"/>
      <c r="J673" s="1"/>
      <c r="N673" s="1"/>
    </row>
    <row r="674">
      <c r="F674" s="49"/>
      <c r="G674" s="1"/>
      <c r="H674" s="1"/>
      <c r="I674" s="203"/>
      <c r="J674" s="1"/>
      <c r="N674" s="1"/>
    </row>
    <row r="675">
      <c r="F675" s="49"/>
      <c r="G675" s="1"/>
      <c r="H675" s="1"/>
      <c r="I675" s="203"/>
      <c r="J675" s="1"/>
      <c r="N675" s="1"/>
    </row>
    <row r="676">
      <c r="F676" s="49"/>
      <c r="G676" s="1"/>
      <c r="H676" s="1"/>
      <c r="I676" s="203"/>
      <c r="J676" s="1"/>
      <c r="N676" s="1"/>
    </row>
    <row r="677">
      <c r="F677" s="49"/>
      <c r="G677" s="1"/>
      <c r="H677" s="1"/>
      <c r="I677" s="203"/>
      <c r="J677" s="1"/>
      <c r="N677" s="1"/>
    </row>
    <row r="678">
      <c r="F678" s="49"/>
      <c r="G678" s="1"/>
      <c r="H678" s="1"/>
      <c r="I678" s="203"/>
      <c r="J678" s="1"/>
      <c r="N678" s="1"/>
    </row>
    <row r="679">
      <c r="F679" s="49"/>
      <c r="G679" s="1"/>
      <c r="H679" s="1"/>
      <c r="I679" s="203"/>
      <c r="J679" s="1"/>
      <c r="N679" s="1"/>
    </row>
    <row r="680">
      <c r="F680" s="49"/>
      <c r="G680" s="1"/>
      <c r="H680" s="1"/>
      <c r="I680" s="203"/>
      <c r="J680" s="1"/>
      <c r="N680" s="1"/>
    </row>
    <row r="681">
      <c r="F681" s="49"/>
      <c r="G681" s="1"/>
      <c r="H681" s="1"/>
      <c r="I681" s="203"/>
      <c r="J681" s="1"/>
      <c r="N681" s="1"/>
    </row>
    <row r="682">
      <c r="F682" s="49"/>
      <c r="G682" s="1"/>
      <c r="H682" s="1"/>
      <c r="I682" s="203"/>
      <c r="J682" s="1"/>
      <c r="N682" s="1"/>
    </row>
    <row r="683">
      <c r="F683" s="49"/>
      <c r="G683" s="1"/>
      <c r="H683" s="1"/>
      <c r="I683" s="203"/>
      <c r="J683" s="1"/>
      <c r="N683" s="1"/>
    </row>
    <row r="684">
      <c r="F684" s="49"/>
      <c r="G684" s="1"/>
      <c r="H684" s="1"/>
      <c r="I684" s="203"/>
      <c r="J684" s="1"/>
      <c r="N684" s="1"/>
    </row>
    <row r="685">
      <c r="F685" s="49"/>
      <c r="G685" s="1"/>
      <c r="H685" s="1"/>
      <c r="I685" s="203"/>
      <c r="J685" s="1"/>
      <c r="N685" s="1"/>
    </row>
    <row r="686">
      <c r="F686" s="49"/>
      <c r="G686" s="1"/>
      <c r="H686" s="1"/>
      <c r="I686" s="203"/>
      <c r="J686" s="1"/>
      <c r="N686" s="1"/>
    </row>
    <row r="687">
      <c r="F687" s="49"/>
      <c r="G687" s="1"/>
      <c r="H687" s="1"/>
      <c r="I687" s="203"/>
      <c r="J687" s="1"/>
      <c r="N687" s="1"/>
    </row>
    <row r="688">
      <c r="F688" s="49"/>
      <c r="G688" s="1"/>
      <c r="H688" s="1"/>
      <c r="I688" s="203"/>
      <c r="J688" s="1"/>
      <c r="N688" s="1"/>
    </row>
    <row r="689">
      <c r="F689" s="49"/>
      <c r="G689" s="1"/>
      <c r="H689" s="1"/>
      <c r="I689" s="203"/>
      <c r="J689" s="1"/>
      <c r="N689" s="1"/>
    </row>
    <row r="690">
      <c r="F690" s="49"/>
      <c r="G690" s="1"/>
      <c r="H690" s="1"/>
      <c r="I690" s="203"/>
      <c r="J690" s="1"/>
      <c r="N690" s="1"/>
    </row>
    <row r="691">
      <c r="F691" s="49"/>
      <c r="G691" s="1"/>
      <c r="H691" s="1"/>
      <c r="I691" s="203"/>
      <c r="J691" s="1"/>
      <c r="N691" s="1"/>
    </row>
    <row r="692">
      <c r="F692" s="49"/>
      <c r="G692" s="1"/>
      <c r="H692" s="1"/>
      <c r="I692" s="203"/>
      <c r="J692" s="1"/>
      <c r="N692" s="1"/>
    </row>
    <row r="693">
      <c r="F693" s="49"/>
      <c r="G693" s="1"/>
      <c r="H693" s="1"/>
      <c r="I693" s="203"/>
      <c r="J693" s="1"/>
      <c r="N693" s="1"/>
    </row>
    <row r="694">
      <c r="F694" s="49"/>
      <c r="G694" s="1"/>
      <c r="H694" s="1"/>
      <c r="I694" s="203"/>
      <c r="J694" s="1"/>
      <c r="N694" s="1"/>
    </row>
    <row r="695">
      <c r="F695" s="49"/>
      <c r="G695" s="1"/>
      <c r="H695" s="1"/>
      <c r="I695" s="203"/>
      <c r="J695" s="1"/>
      <c r="N695" s="1"/>
    </row>
    <row r="696">
      <c r="F696" s="49"/>
      <c r="G696" s="1"/>
      <c r="H696" s="1"/>
      <c r="I696" s="203"/>
      <c r="J696" s="1"/>
      <c r="N696" s="1"/>
    </row>
    <row r="697">
      <c r="F697" s="49"/>
      <c r="G697" s="1"/>
      <c r="H697" s="1"/>
      <c r="I697" s="203"/>
      <c r="J697" s="1"/>
      <c r="N697" s="1"/>
    </row>
    <row r="698">
      <c r="F698" s="49"/>
      <c r="G698" s="1"/>
      <c r="H698" s="1"/>
      <c r="I698" s="203"/>
      <c r="J698" s="1"/>
      <c r="N698" s="1"/>
    </row>
    <row r="699">
      <c r="F699" s="49"/>
      <c r="G699" s="1"/>
      <c r="H699" s="1"/>
      <c r="I699" s="203"/>
      <c r="J699" s="1"/>
      <c r="N699" s="1"/>
    </row>
    <row r="700">
      <c r="F700" s="49"/>
      <c r="G700" s="1"/>
      <c r="H700" s="1"/>
      <c r="I700" s="203"/>
      <c r="J700" s="1"/>
      <c r="N700" s="1"/>
    </row>
    <row r="701">
      <c r="F701" s="49"/>
      <c r="G701" s="1"/>
      <c r="H701" s="1"/>
      <c r="I701" s="203"/>
      <c r="J701" s="1"/>
      <c r="N701" s="1"/>
    </row>
    <row r="702">
      <c r="F702" s="49"/>
      <c r="G702" s="1"/>
      <c r="H702" s="1"/>
      <c r="I702" s="203"/>
      <c r="J702" s="1"/>
      <c r="N702" s="1"/>
    </row>
    <row r="703">
      <c r="F703" s="49"/>
      <c r="G703" s="1"/>
      <c r="H703" s="1"/>
      <c r="I703" s="203"/>
      <c r="J703" s="1"/>
      <c r="N703" s="1"/>
    </row>
    <row r="704">
      <c r="F704" s="49"/>
      <c r="G704" s="1"/>
      <c r="H704" s="1"/>
      <c r="I704" s="203"/>
      <c r="J704" s="1"/>
      <c r="N704" s="1"/>
    </row>
    <row r="705">
      <c r="F705" s="49"/>
      <c r="G705" s="1"/>
      <c r="H705" s="1"/>
      <c r="I705" s="203"/>
      <c r="J705" s="1"/>
      <c r="N705" s="1"/>
    </row>
    <row r="706">
      <c r="F706" s="49"/>
      <c r="G706" s="1"/>
      <c r="H706" s="1"/>
      <c r="I706" s="203"/>
      <c r="J706" s="1"/>
      <c r="N706" s="1"/>
    </row>
    <row r="707">
      <c r="F707" s="49"/>
      <c r="G707" s="1"/>
      <c r="H707" s="1"/>
      <c r="I707" s="203"/>
      <c r="J707" s="1"/>
      <c r="N707" s="1"/>
    </row>
    <row r="708">
      <c r="F708" s="49"/>
      <c r="G708" s="1"/>
      <c r="H708" s="1"/>
      <c r="I708" s="203"/>
      <c r="J708" s="1"/>
      <c r="N708" s="1"/>
    </row>
    <row r="709">
      <c r="F709" s="49"/>
      <c r="G709" s="1"/>
      <c r="H709" s="1"/>
      <c r="I709" s="203"/>
      <c r="J709" s="1"/>
      <c r="N709" s="1"/>
    </row>
    <row r="710">
      <c r="F710" s="49"/>
      <c r="G710" s="1"/>
      <c r="H710" s="1"/>
      <c r="I710" s="203"/>
      <c r="J710" s="1"/>
      <c r="N710" s="1"/>
    </row>
    <row r="711">
      <c r="F711" s="49"/>
      <c r="G711" s="1"/>
      <c r="H711" s="1"/>
      <c r="I711" s="203"/>
      <c r="J711" s="1"/>
      <c r="N711" s="1"/>
    </row>
    <row r="712">
      <c r="F712" s="49"/>
      <c r="G712" s="1"/>
      <c r="H712" s="1"/>
      <c r="I712" s="203"/>
      <c r="J712" s="1"/>
      <c r="N712" s="1"/>
    </row>
    <row r="713">
      <c r="F713" s="49"/>
      <c r="G713" s="1"/>
      <c r="H713" s="1"/>
      <c r="I713" s="203"/>
      <c r="J713" s="1"/>
      <c r="N713" s="1"/>
    </row>
    <row r="714">
      <c r="F714" s="49"/>
      <c r="G714" s="1"/>
      <c r="H714" s="1"/>
      <c r="I714" s="203"/>
      <c r="J714" s="1"/>
      <c r="N714" s="1"/>
    </row>
    <row r="715">
      <c r="F715" s="49"/>
      <c r="G715" s="1"/>
      <c r="H715" s="1"/>
      <c r="I715" s="203"/>
      <c r="J715" s="1"/>
      <c r="N715" s="1"/>
    </row>
    <row r="716">
      <c r="F716" s="49"/>
      <c r="G716" s="1"/>
      <c r="H716" s="1"/>
      <c r="I716" s="203"/>
      <c r="J716" s="1"/>
      <c r="N716" s="1"/>
    </row>
    <row r="717">
      <c r="F717" s="49"/>
      <c r="G717" s="1"/>
      <c r="H717" s="1"/>
      <c r="I717" s="203"/>
      <c r="J717" s="1"/>
      <c r="N717" s="1"/>
    </row>
    <row r="718">
      <c r="F718" s="49"/>
      <c r="G718" s="1"/>
      <c r="H718" s="1"/>
      <c r="I718" s="203"/>
      <c r="J718" s="1"/>
      <c r="N718" s="1"/>
    </row>
    <row r="719">
      <c r="F719" s="49"/>
      <c r="G719" s="1"/>
      <c r="H719" s="1"/>
      <c r="I719" s="203"/>
      <c r="J719" s="1"/>
      <c r="N719" s="1"/>
    </row>
    <row r="720">
      <c r="F720" s="49"/>
      <c r="G720" s="1"/>
      <c r="H720" s="1"/>
      <c r="I720" s="203"/>
      <c r="J720" s="1"/>
      <c r="N720" s="1"/>
    </row>
    <row r="721">
      <c r="F721" s="49"/>
      <c r="G721" s="1"/>
      <c r="H721" s="1"/>
      <c r="I721" s="203"/>
      <c r="J721" s="1"/>
      <c r="N721" s="1"/>
    </row>
    <row r="722">
      <c r="F722" s="49"/>
      <c r="G722" s="1"/>
      <c r="H722" s="1"/>
      <c r="I722" s="203"/>
      <c r="J722" s="1"/>
      <c r="N722" s="1"/>
    </row>
    <row r="723">
      <c r="F723" s="49"/>
      <c r="G723" s="1"/>
      <c r="H723" s="1"/>
      <c r="I723" s="203"/>
      <c r="J723" s="1"/>
      <c r="N723" s="1"/>
    </row>
    <row r="724">
      <c r="F724" s="49"/>
      <c r="G724" s="1"/>
      <c r="H724" s="1"/>
      <c r="I724" s="203"/>
      <c r="J724" s="1"/>
      <c r="N724" s="1"/>
    </row>
    <row r="725">
      <c r="F725" s="49"/>
      <c r="G725" s="1"/>
      <c r="H725" s="1"/>
      <c r="I725" s="203"/>
      <c r="J725" s="1"/>
      <c r="N725" s="1"/>
    </row>
    <row r="726">
      <c r="F726" s="49"/>
      <c r="G726" s="1"/>
      <c r="H726" s="1"/>
      <c r="I726" s="203"/>
      <c r="J726" s="1"/>
      <c r="N726" s="1"/>
    </row>
    <row r="727">
      <c r="F727" s="49"/>
      <c r="G727" s="1"/>
      <c r="H727" s="1"/>
      <c r="I727" s="203"/>
      <c r="J727" s="1"/>
      <c r="N727" s="1"/>
    </row>
    <row r="728">
      <c r="F728" s="49"/>
      <c r="G728" s="1"/>
      <c r="H728" s="1"/>
      <c r="I728" s="203"/>
      <c r="J728" s="1"/>
      <c r="N728" s="1"/>
    </row>
    <row r="729">
      <c r="F729" s="49"/>
      <c r="G729" s="1"/>
      <c r="H729" s="1"/>
      <c r="I729" s="203"/>
      <c r="J729" s="1"/>
      <c r="N729" s="1"/>
    </row>
    <row r="730">
      <c r="F730" s="49"/>
      <c r="G730" s="1"/>
      <c r="H730" s="1"/>
      <c r="I730" s="203"/>
      <c r="J730" s="1"/>
      <c r="N730" s="1"/>
    </row>
    <row r="731">
      <c r="F731" s="49"/>
      <c r="G731" s="1"/>
      <c r="H731" s="1"/>
      <c r="I731" s="203"/>
      <c r="J731" s="1"/>
      <c r="N731" s="1"/>
    </row>
    <row r="732">
      <c r="F732" s="49"/>
      <c r="G732" s="1"/>
      <c r="H732" s="1"/>
      <c r="I732" s="203"/>
      <c r="J732" s="1"/>
      <c r="N732" s="1"/>
    </row>
    <row r="733">
      <c r="F733" s="49"/>
      <c r="G733" s="1"/>
      <c r="H733" s="1"/>
      <c r="I733" s="203"/>
      <c r="J733" s="1"/>
      <c r="N733" s="1"/>
    </row>
    <row r="734">
      <c r="F734" s="49"/>
      <c r="G734" s="1"/>
      <c r="H734" s="1"/>
      <c r="I734" s="203"/>
      <c r="J734" s="1"/>
      <c r="N734" s="1"/>
    </row>
    <row r="735">
      <c r="F735" s="49"/>
      <c r="G735" s="1"/>
      <c r="H735" s="1"/>
      <c r="I735" s="203"/>
      <c r="J735" s="1"/>
      <c r="N735" s="1"/>
    </row>
    <row r="736">
      <c r="F736" s="49"/>
      <c r="G736" s="1"/>
      <c r="H736" s="1"/>
      <c r="I736" s="203"/>
      <c r="J736" s="1"/>
      <c r="N736" s="1"/>
    </row>
    <row r="737">
      <c r="F737" s="49"/>
      <c r="G737" s="1"/>
      <c r="H737" s="1"/>
      <c r="I737" s="203"/>
      <c r="J737" s="1"/>
      <c r="N737" s="1"/>
    </row>
    <row r="738">
      <c r="F738" s="49"/>
      <c r="G738" s="1"/>
      <c r="H738" s="1"/>
      <c r="I738" s="203"/>
      <c r="J738" s="1"/>
      <c r="N738" s="1"/>
    </row>
    <row r="739">
      <c r="F739" s="49"/>
      <c r="G739" s="1"/>
      <c r="H739" s="1"/>
      <c r="I739" s="203"/>
      <c r="J739" s="1"/>
      <c r="N739" s="1"/>
    </row>
    <row r="740">
      <c r="F740" s="49"/>
      <c r="G740" s="1"/>
      <c r="H740" s="1"/>
      <c r="I740" s="203"/>
      <c r="J740" s="1"/>
      <c r="N740" s="1"/>
    </row>
    <row r="741">
      <c r="F741" s="49"/>
      <c r="G741" s="1"/>
      <c r="H741" s="1"/>
      <c r="I741" s="203"/>
      <c r="J741" s="1"/>
      <c r="N741" s="1"/>
    </row>
    <row r="742">
      <c r="F742" s="49"/>
      <c r="G742" s="1"/>
      <c r="H742" s="1"/>
      <c r="I742" s="203"/>
      <c r="J742" s="1"/>
      <c r="N742" s="1"/>
    </row>
    <row r="743">
      <c r="F743" s="49"/>
      <c r="G743" s="1"/>
      <c r="H743" s="1"/>
      <c r="I743" s="203"/>
      <c r="J743" s="1"/>
      <c r="N743" s="1"/>
    </row>
    <row r="744">
      <c r="F744" s="49"/>
      <c r="G744" s="1"/>
      <c r="H744" s="1"/>
      <c r="I744" s="203"/>
      <c r="J744" s="1"/>
      <c r="N744" s="1"/>
    </row>
    <row r="745">
      <c r="F745" s="49"/>
      <c r="G745" s="1"/>
      <c r="H745" s="1"/>
      <c r="I745" s="203"/>
      <c r="J745" s="1"/>
      <c r="N745" s="1"/>
    </row>
    <row r="746">
      <c r="F746" s="49"/>
      <c r="G746" s="1"/>
      <c r="H746" s="1"/>
      <c r="I746" s="203"/>
      <c r="J746" s="1"/>
      <c r="N746" s="1"/>
    </row>
    <row r="747">
      <c r="F747" s="49"/>
      <c r="G747" s="1"/>
      <c r="H747" s="1"/>
      <c r="I747" s="203"/>
      <c r="J747" s="1"/>
      <c r="N747" s="1"/>
    </row>
    <row r="748">
      <c r="F748" s="49"/>
      <c r="G748" s="1"/>
      <c r="H748" s="1"/>
      <c r="I748" s="203"/>
      <c r="J748" s="1"/>
      <c r="N748" s="1"/>
    </row>
    <row r="749">
      <c r="F749" s="49"/>
      <c r="G749" s="1"/>
      <c r="H749" s="1"/>
      <c r="I749" s="203"/>
      <c r="J749" s="1"/>
      <c r="N749" s="1"/>
    </row>
    <row r="750">
      <c r="F750" s="49"/>
      <c r="G750" s="1"/>
      <c r="H750" s="1"/>
      <c r="I750" s="203"/>
      <c r="J750" s="1"/>
      <c r="N750" s="1"/>
    </row>
    <row r="751">
      <c r="F751" s="49"/>
      <c r="G751" s="1"/>
      <c r="H751" s="1"/>
      <c r="I751" s="203"/>
      <c r="J751" s="1"/>
      <c r="N751" s="1"/>
    </row>
    <row r="752">
      <c r="F752" s="49"/>
      <c r="G752" s="1"/>
      <c r="H752" s="1"/>
      <c r="I752" s="203"/>
      <c r="J752" s="1"/>
      <c r="N752" s="1"/>
    </row>
    <row r="753">
      <c r="F753" s="49"/>
      <c r="G753" s="1"/>
      <c r="H753" s="1"/>
      <c r="I753" s="203"/>
      <c r="J753" s="1"/>
      <c r="N753" s="1"/>
    </row>
    <row r="754">
      <c r="F754" s="49"/>
      <c r="G754" s="1"/>
      <c r="H754" s="1"/>
      <c r="I754" s="203"/>
      <c r="J754" s="1"/>
      <c r="N754" s="1"/>
    </row>
    <row r="755">
      <c r="F755" s="49"/>
      <c r="G755" s="1"/>
      <c r="H755" s="1"/>
      <c r="I755" s="203"/>
      <c r="J755" s="1"/>
      <c r="N755" s="1"/>
    </row>
    <row r="756">
      <c r="F756" s="49"/>
      <c r="G756" s="1"/>
      <c r="H756" s="1"/>
      <c r="I756" s="203"/>
      <c r="J756" s="1"/>
      <c r="N756" s="1"/>
    </row>
    <row r="757">
      <c r="F757" s="49"/>
      <c r="G757" s="1"/>
      <c r="H757" s="1"/>
      <c r="I757" s="203"/>
      <c r="J757" s="1"/>
      <c r="N757" s="1"/>
    </row>
    <row r="758">
      <c r="F758" s="49"/>
      <c r="G758" s="1"/>
      <c r="H758" s="1"/>
      <c r="I758" s="203"/>
      <c r="J758" s="1"/>
      <c r="N758" s="1"/>
    </row>
    <row r="759">
      <c r="F759" s="49"/>
      <c r="G759" s="1"/>
      <c r="H759" s="1"/>
      <c r="I759" s="203"/>
      <c r="J759" s="1"/>
      <c r="N759" s="1"/>
    </row>
    <row r="760">
      <c r="F760" s="49"/>
      <c r="G760" s="1"/>
      <c r="H760" s="1"/>
      <c r="I760" s="203"/>
      <c r="J760" s="1"/>
      <c r="N760" s="1"/>
    </row>
    <row r="761">
      <c r="F761" s="49"/>
      <c r="G761" s="1"/>
      <c r="H761" s="1"/>
      <c r="I761" s="203"/>
      <c r="J761" s="1"/>
      <c r="N761" s="1"/>
    </row>
    <row r="762">
      <c r="F762" s="49"/>
      <c r="G762" s="1"/>
      <c r="H762" s="1"/>
      <c r="I762" s="203"/>
      <c r="J762" s="1"/>
      <c r="N762" s="1"/>
    </row>
    <row r="763">
      <c r="F763" s="49"/>
      <c r="G763" s="1"/>
      <c r="H763" s="1"/>
      <c r="I763" s="203"/>
      <c r="J763" s="1"/>
      <c r="N763" s="1"/>
    </row>
    <row r="764">
      <c r="F764" s="49"/>
      <c r="G764" s="1"/>
      <c r="H764" s="1"/>
      <c r="I764" s="203"/>
      <c r="J764" s="1"/>
      <c r="N764" s="1"/>
    </row>
    <row r="765">
      <c r="F765" s="49"/>
      <c r="G765" s="1"/>
      <c r="H765" s="1"/>
      <c r="I765" s="203"/>
      <c r="J765" s="1"/>
      <c r="N765" s="1"/>
    </row>
    <row r="766">
      <c r="F766" s="49"/>
      <c r="G766" s="1"/>
      <c r="H766" s="1"/>
      <c r="I766" s="203"/>
      <c r="J766" s="1"/>
      <c r="N766" s="1"/>
    </row>
    <row r="767">
      <c r="F767" s="49"/>
      <c r="G767" s="1"/>
      <c r="H767" s="1"/>
      <c r="I767" s="203"/>
      <c r="J767" s="1"/>
      <c r="N767" s="1"/>
    </row>
    <row r="768">
      <c r="F768" s="49"/>
      <c r="G768" s="1"/>
      <c r="H768" s="1"/>
      <c r="I768" s="203"/>
      <c r="J768" s="1"/>
      <c r="N768" s="1"/>
    </row>
    <row r="769">
      <c r="F769" s="49"/>
      <c r="G769" s="1"/>
      <c r="H769" s="1"/>
      <c r="I769" s="203"/>
      <c r="J769" s="1"/>
      <c r="N769" s="1"/>
    </row>
    <row r="770">
      <c r="F770" s="49"/>
      <c r="G770" s="1"/>
      <c r="H770" s="1"/>
      <c r="I770" s="203"/>
      <c r="J770" s="1"/>
      <c r="N770" s="1"/>
    </row>
    <row r="771">
      <c r="F771" s="49"/>
      <c r="G771" s="1"/>
      <c r="H771" s="1"/>
      <c r="I771" s="203"/>
      <c r="J771" s="1"/>
      <c r="N771" s="1"/>
    </row>
    <row r="772">
      <c r="F772" s="49"/>
      <c r="G772" s="1"/>
      <c r="H772" s="1"/>
      <c r="I772" s="203"/>
      <c r="J772" s="1"/>
      <c r="N772" s="1"/>
    </row>
    <row r="773">
      <c r="F773" s="49"/>
      <c r="G773" s="1"/>
      <c r="H773" s="1"/>
      <c r="I773" s="203"/>
      <c r="J773" s="1"/>
      <c r="N773" s="1"/>
    </row>
    <row r="774">
      <c r="F774" s="49"/>
      <c r="G774" s="1"/>
      <c r="H774" s="1"/>
      <c r="I774" s="203"/>
      <c r="J774" s="1"/>
      <c r="N774" s="1"/>
    </row>
    <row r="775">
      <c r="F775" s="49"/>
      <c r="G775" s="1"/>
      <c r="H775" s="1"/>
      <c r="I775" s="203"/>
      <c r="J775" s="1"/>
      <c r="N775" s="1"/>
    </row>
    <row r="776">
      <c r="F776" s="49"/>
      <c r="G776" s="1"/>
      <c r="H776" s="1"/>
      <c r="I776" s="203"/>
      <c r="J776" s="1"/>
      <c r="N776" s="1"/>
    </row>
    <row r="777">
      <c r="F777" s="49"/>
      <c r="G777" s="1"/>
      <c r="H777" s="1"/>
      <c r="I777" s="203"/>
      <c r="J777" s="1"/>
      <c r="N777" s="1"/>
    </row>
    <row r="778">
      <c r="F778" s="49"/>
      <c r="G778" s="1"/>
      <c r="H778" s="1"/>
      <c r="I778" s="203"/>
      <c r="J778" s="1"/>
      <c r="N778" s="1"/>
    </row>
    <row r="779">
      <c r="F779" s="49"/>
      <c r="G779" s="1"/>
      <c r="H779" s="1"/>
      <c r="I779" s="203"/>
      <c r="J779" s="1"/>
      <c r="N779" s="1"/>
    </row>
    <row r="780">
      <c r="F780" s="49"/>
      <c r="G780" s="1"/>
      <c r="H780" s="1"/>
      <c r="I780" s="203"/>
      <c r="J780" s="1"/>
      <c r="N780" s="1"/>
    </row>
    <row r="781">
      <c r="F781" s="49"/>
      <c r="G781" s="1"/>
      <c r="H781" s="1"/>
      <c r="I781" s="203"/>
      <c r="J781" s="1"/>
      <c r="N781" s="1"/>
    </row>
    <row r="782">
      <c r="F782" s="49"/>
      <c r="G782" s="1"/>
      <c r="H782" s="1"/>
      <c r="I782" s="203"/>
      <c r="J782" s="1"/>
      <c r="N782" s="1"/>
    </row>
    <row r="783">
      <c r="F783" s="49"/>
      <c r="G783" s="1"/>
      <c r="H783" s="1"/>
      <c r="I783" s="203"/>
      <c r="J783" s="1"/>
      <c r="N783" s="1"/>
    </row>
    <row r="784">
      <c r="F784" s="49"/>
      <c r="G784" s="1"/>
      <c r="H784" s="1"/>
      <c r="I784" s="203"/>
      <c r="J784" s="1"/>
      <c r="N784" s="1"/>
    </row>
    <row r="785">
      <c r="F785" s="49"/>
      <c r="G785" s="1"/>
      <c r="H785" s="1"/>
      <c r="I785" s="203"/>
      <c r="J785" s="1"/>
      <c r="N785" s="1"/>
    </row>
    <row r="786">
      <c r="F786" s="49"/>
      <c r="G786" s="1"/>
      <c r="H786" s="1"/>
      <c r="I786" s="203"/>
      <c r="J786" s="1"/>
      <c r="N786" s="1"/>
    </row>
    <row r="787">
      <c r="F787" s="49"/>
      <c r="G787" s="1"/>
      <c r="H787" s="1"/>
      <c r="I787" s="203"/>
      <c r="J787" s="1"/>
      <c r="N787" s="1"/>
    </row>
    <row r="788">
      <c r="F788" s="49"/>
      <c r="G788" s="1"/>
      <c r="H788" s="1"/>
      <c r="I788" s="203"/>
      <c r="J788" s="1"/>
      <c r="N788" s="1"/>
    </row>
    <row r="789">
      <c r="F789" s="49"/>
      <c r="G789" s="1"/>
      <c r="H789" s="1"/>
      <c r="I789" s="203"/>
      <c r="J789" s="1"/>
      <c r="N789" s="1"/>
    </row>
    <row r="790">
      <c r="F790" s="49"/>
      <c r="G790" s="1"/>
      <c r="H790" s="1"/>
      <c r="I790" s="203"/>
      <c r="J790" s="1"/>
      <c r="N790" s="1"/>
    </row>
    <row r="791">
      <c r="F791" s="49"/>
      <c r="G791" s="1"/>
      <c r="H791" s="1"/>
      <c r="I791" s="203"/>
      <c r="J791" s="1"/>
      <c r="N791" s="1"/>
    </row>
    <row r="792">
      <c r="F792" s="49"/>
      <c r="G792" s="1"/>
      <c r="H792" s="1"/>
      <c r="I792" s="203"/>
      <c r="J792" s="1"/>
      <c r="N792" s="1"/>
    </row>
    <row r="793">
      <c r="F793" s="49"/>
      <c r="G793" s="1"/>
      <c r="H793" s="1"/>
      <c r="I793" s="203"/>
      <c r="J793" s="1"/>
      <c r="N793" s="1"/>
    </row>
    <row r="794">
      <c r="F794" s="49"/>
      <c r="G794" s="1"/>
      <c r="H794" s="1"/>
      <c r="I794" s="203"/>
      <c r="J794" s="1"/>
      <c r="N794" s="1"/>
    </row>
    <row r="795">
      <c r="F795" s="49"/>
      <c r="G795" s="1"/>
      <c r="H795" s="1"/>
      <c r="I795" s="203"/>
      <c r="J795" s="1"/>
      <c r="N795" s="1"/>
    </row>
    <row r="796">
      <c r="F796" s="49"/>
      <c r="G796" s="1"/>
      <c r="H796" s="1"/>
      <c r="I796" s="203"/>
      <c r="J796" s="1"/>
      <c r="N796" s="1"/>
    </row>
    <row r="797">
      <c r="F797" s="49"/>
      <c r="G797" s="1"/>
      <c r="H797" s="1"/>
      <c r="I797" s="203"/>
      <c r="J797" s="1"/>
      <c r="N797" s="1"/>
    </row>
    <row r="798">
      <c r="F798" s="49"/>
      <c r="G798" s="1"/>
      <c r="H798" s="1"/>
      <c r="I798" s="203"/>
      <c r="J798" s="1"/>
      <c r="N798" s="1"/>
    </row>
    <row r="799">
      <c r="F799" s="49"/>
      <c r="G799" s="1"/>
      <c r="H799" s="1"/>
      <c r="I799" s="203"/>
      <c r="J799" s="1"/>
      <c r="N799" s="1"/>
    </row>
    <row r="800">
      <c r="F800" s="49"/>
      <c r="G800" s="1"/>
      <c r="H800" s="1"/>
      <c r="I800" s="203"/>
      <c r="J800" s="1"/>
      <c r="N800" s="1"/>
    </row>
    <row r="801">
      <c r="F801" s="49"/>
      <c r="G801" s="1"/>
      <c r="H801" s="1"/>
      <c r="I801" s="203"/>
      <c r="J801" s="1"/>
      <c r="N801" s="1"/>
    </row>
    <row r="802">
      <c r="F802" s="49"/>
      <c r="G802" s="1"/>
      <c r="H802" s="1"/>
      <c r="I802" s="203"/>
      <c r="J802" s="1"/>
      <c r="N802" s="1"/>
    </row>
    <row r="803">
      <c r="F803" s="49"/>
      <c r="G803" s="1"/>
      <c r="H803" s="1"/>
      <c r="I803" s="203"/>
      <c r="J803" s="1"/>
      <c r="N803" s="1"/>
    </row>
    <row r="804">
      <c r="F804" s="49"/>
      <c r="G804" s="1"/>
      <c r="H804" s="1"/>
      <c r="I804" s="203"/>
      <c r="J804" s="1"/>
      <c r="N804" s="1"/>
    </row>
    <row r="805">
      <c r="F805" s="49"/>
      <c r="G805" s="1"/>
      <c r="H805" s="1"/>
      <c r="I805" s="203"/>
      <c r="J805" s="1"/>
      <c r="N805" s="1"/>
    </row>
    <row r="806">
      <c r="F806" s="49"/>
      <c r="G806" s="1"/>
      <c r="H806" s="1"/>
      <c r="I806" s="203"/>
      <c r="J806" s="1"/>
      <c r="N806" s="1"/>
    </row>
    <row r="807">
      <c r="F807" s="49"/>
      <c r="G807" s="1"/>
      <c r="H807" s="1"/>
      <c r="I807" s="203"/>
      <c r="J807" s="1"/>
      <c r="N807" s="1"/>
    </row>
    <row r="808">
      <c r="F808" s="49"/>
      <c r="G808" s="1"/>
      <c r="H808" s="1"/>
      <c r="I808" s="203"/>
      <c r="J808" s="1"/>
      <c r="N808" s="1"/>
    </row>
    <row r="809">
      <c r="F809" s="49"/>
      <c r="G809" s="1"/>
      <c r="H809" s="1"/>
      <c r="I809" s="203"/>
      <c r="J809" s="1"/>
      <c r="N809" s="1"/>
    </row>
    <row r="810">
      <c r="F810" s="49"/>
      <c r="G810" s="1"/>
      <c r="H810" s="1"/>
      <c r="I810" s="203"/>
      <c r="J810" s="1"/>
      <c r="N810" s="1"/>
    </row>
    <row r="811">
      <c r="F811" s="49"/>
      <c r="G811" s="1"/>
      <c r="H811" s="1"/>
      <c r="I811" s="203"/>
      <c r="J811" s="1"/>
      <c r="N811" s="1"/>
    </row>
    <row r="812">
      <c r="F812" s="49"/>
      <c r="G812" s="1"/>
      <c r="H812" s="1"/>
      <c r="I812" s="203"/>
      <c r="J812" s="1"/>
      <c r="N812" s="1"/>
    </row>
    <row r="813">
      <c r="F813" s="49"/>
      <c r="G813" s="1"/>
      <c r="H813" s="1"/>
      <c r="I813" s="203"/>
      <c r="J813" s="1"/>
      <c r="N813" s="1"/>
    </row>
    <row r="814">
      <c r="F814" s="49"/>
      <c r="G814" s="1"/>
      <c r="H814" s="1"/>
      <c r="I814" s="203"/>
      <c r="J814" s="1"/>
      <c r="N814" s="1"/>
    </row>
    <row r="815">
      <c r="F815" s="49"/>
      <c r="G815" s="1"/>
      <c r="H815" s="1"/>
      <c r="I815" s="203"/>
      <c r="J815" s="1"/>
      <c r="N815" s="1"/>
    </row>
    <row r="816">
      <c r="F816" s="49"/>
      <c r="G816" s="1"/>
      <c r="H816" s="1"/>
      <c r="I816" s="203"/>
      <c r="J816" s="1"/>
      <c r="N816" s="1"/>
    </row>
    <row r="817">
      <c r="F817" s="49"/>
      <c r="G817" s="1"/>
      <c r="H817" s="1"/>
      <c r="I817" s="203"/>
      <c r="J817" s="1"/>
      <c r="N817" s="1"/>
    </row>
    <row r="818">
      <c r="F818" s="49"/>
      <c r="G818" s="1"/>
      <c r="H818" s="1"/>
      <c r="I818" s="203"/>
      <c r="J818" s="1"/>
      <c r="N818" s="1"/>
    </row>
    <row r="819">
      <c r="F819" s="49"/>
      <c r="G819" s="1"/>
      <c r="H819" s="1"/>
      <c r="I819" s="203"/>
      <c r="J819" s="1"/>
      <c r="N819" s="1"/>
    </row>
    <row r="820">
      <c r="F820" s="49"/>
      <c r="G820" s="1"/>
      <c r="H820" s="1"/>
      <c r="I820" s="203"/>
      <c r="J820" s="1"/>
      <c r="N820" s="1"/>
    </row>
    <row r="821">
      <c r="F821" s="49"/>
      <c r="G821" s="1"/>
      <c r="H821" s="1"/>
      <c r="I821" s="203"/>
      <c r="J821" s="1"/>
      <c r="N821" s="1"/>
    </row>
    <row r="822">
      <c r="F822" s="49"/>
      <c r="G822" s="1"/>
      <c r="H822" s="1"/>
      <c r="I822" s="203"/>
      <c r="J822" s="1"/>
      <c r="N822" s="1"/>
    </row>
    <row r="823">
      <c r="F823" s="49"/>
      <c r="G823" s="1"/>
      <c r="H823" s="1"/>
      <c r="I823" s="203"/>
      <c r="J823" s="1"/>
      <c r="N823" s="1"/>
    </row>
    <row r="824">
      <c r="F824" s="49"/>
      <c r="G824" s="1"/>
      <c r="H824" s="1"/>
      <c r="I824" s="203"/>
      <c r="J824" s="1"/>
      <c r="N824" s="1"/>
    </row>
    <row r="825">
      <c r="F825" s="49"/>
      <c r="G825" s="1"/>
      <c r="H825" s="1"/>
      <c r="I825" s="203"/>
      <c r="J825" s="1"/>
      <c r="N825" s="1"/>
    </row>
    <row r="826">
      <c r="F826" s="49"/>
      <c r="G826" s="1"/>
      <c r="H826" s="1"/>
      <c r="I826" s="203"/>
      <c r="J826" s="1"/>
      <c r="N826" s="1"/>
    </row>
    <row r="827">
      <c r="F827" s="49"/>
      <c r="G827" s="1"/>
      <c r="H827" s="1"/>
      <c r="I827" s="203"/>
      <c r="J827" s="1"/>
      <c r="N827" s="1"/>
    </row>
    <row r="828">
      <c r="F828" s="49"/>
      <c r="G828" s="1"/>
      <c r="H828" s="1"/>
      <c r="I828" s="203"/>
      <c r="J828" s="1"/>
      <c r="N828" s="1"/>
    </row>
    <row r="829">
      <c r="F829" s="49"/>
      <c r="G829" s="1"/>
      <c r="H829" s="1"/>
      <c r="I829" s="203"/>
      <c r="J829" s="1"/>
      <c r="N829" s="1"/>
    </row>
    <row r="830">
      <c r="F830" s="49"/>
      <c r="G830" s="1"/>
      <c r="H830" s="1"/>
      <c r="I830" s="203"/>
      <c r="J830" s="1"/>
      <c r="N830" s="1"/>
    </row>
    <row r="831">
      <c r="F831" s="49"/>
      <c r="G831" s="1"/>
      <c r="H831" s="1"/>
      <c r="I831" s="203"/>
      <c r="J831" s="1"/>
      <c r="N831" s="1"/>
    </row>
    <row r="832">
      <c r="F832" s="49"/>
      <c r="G832" s="1"/>
      <c r="H832" s="1"/>
      <c r="I832" s="203"/>
      <c r="J832" s="1"/>
      <c r="N832" s="1"/>
    </row>
    <row r="833">
      <c r="F833" s="49"/>
      <c r="G833" s="1"/>
      <c r="H833" s="1"/>
      <c r="I833" s="203"/>
      <c r="J833" s="1"/>
      <c r="N833" s="1"/>
    </row>
    <row r="834">
      <c r="F834" s="49"/>
      <c r="G834" s="1"/>
      <c r="H834" s="1"/>
      <c r="I834" s="203"/>
      <c r="J834" s="1"/>
      <c r="N834" s="1"/>
    </row>
    <row r="835">
      <c r="F835" s="49"/>
      <c r="G835" s="1"/>
      <c r="H835" s="1"/>
      <c r="I835" s="203"/>
      <c r="J835" s="1"/>
      <c r="N835" s="1"/>
    </row>
    <row r="836">
      <c r="F836" s="49"/>
      <c r="G836" s="1"/>
      <c r="H836" s="1"/>
      <c r="I836" s="203"/>
      <c r="J836" s="1"/>
      <c r="N836" s="1"/>
    </row>
    <row r="837">
      <c r="F837" s="49"/>
      <c r="G837" s="1"/>
      <c r="H837" s="1"/>
      <c r="I837" s="203"/>
      <c r="J837" s="1"/>
      <c r="N837" s="1"/>
    </row>
    <row r="838">
      <c r="F838" s="49"/>
      <c r="G838" s="1"/>
      <c r="H838" s="1"/>
      <c r="I838" s="203"/>
      <c r="J838" s="1"/>
      <c r="N838" s="1"/>
    </row>
    <row r="839">
      <c r="F839" s="49"/>
      <c r="G839" s="1"/>
      <c r="H839" s="1"/>
      <c r="I839" s="203"/>
      <c r="J839" s="1"/>
      <c r="N839" s="1"/>
    </row>
    <row r="840">
      <c r="F840" s="49"/>
      <c r="G840" s="1"/>
      <c r="H840" s="1"/>
      <c r="I840" s="203"/>
      <c r="J840" s="1"/>
      <c r="N840" s="1"/>
    </row>
    <row r="841">
      <c r="F841" s="49"/>
      <c r="G841" s="1"/>
      <c r="H841" s="1"/>
      <c r="I841" s="203"/>
      <c r="J841" s="1"/>
      <c r="N841" s="1"/>
    </row>
    <row r="842">
      <c r="F842" s="49"/>
      <c r="G842" s="1"/>
      <c r="H842" s="1"/>
      <c r="I842" s="203"/>
      <c r="J842" s="1"/>
      <c r="N842" s="1"/>
    </row>
    <row r="843">
      <c r="F843" s="49"/>
      <c r="G843" s="1"/>
      <c r="H843" s="1"/>
      <c r="I843" s="203"/>
      <c r="J843" s="1"/>
      <c r="N843" s="1"/>
    </row>
    <row r="844">
      <c r="F844" s="49"/>
      <c r="G844" s="1"/>
      <c r="H844" s="1"/>
      <c r="I844" s="203"/>
      <c r="J844" s="1"/>
      <c r="N844" s="1"/>
    </row>
    <row r="845">
      <c r="F845" s="49"/>
      <c r="G845" s="1"/>
      <c r="H845" s="1"/>
      <c r="I845" s="203"/>
      <c r="J845" s="1"/>
      <c r="N845" s="1"/>
    </row>
    <row r="846">
      <c r="F846" s="49"/>
      <c r="G846" s="1"/>
      <c r="H846" s="1"/>
      <c r="I846" s="203"/>
      <c r="J846" s="1"/>
      <c r="N846" s="1"/>
    </row>
    <row r="847">
      <c r="F847" s="49"/>
      <c r="G847" s="1"/>
      <c r="H847" s="1"/>
      <c r="I847" s="203"/>
      <c r="J847" s="1"/>
      <c r="N847" s="1"/>
    </row>
    <row r="848">
      <c r="F848" s="49"/>
      <c r="G848" s="1"/>
      <c r="H848" s="1"/>
      <c r="I848" s="203"/>
      <c r="J848" s="1"/>
      <c r="N848" s="1"/>
    </row>
    <row r="849">
      <c r="F849" s="49"/>
      <c r="G849" s="1"/>
      <c r="H849" s="1"/>
      <c r="I849" s="203"/>
      <c r="J849" s="1"/>
      <c r="N849" s="1"/>
    </row>
    <row r="850">
      <c r="F850" s="49"/>
      <c r="G850" s="1"/>
      <c r="H850" s="1"/>
      <c r="I850" s="203"/>
      <c r="J850" s="1"/>
      <c r="N850" s="1"/>
    </row>
    <row r="851">
      <c r="F851" s="49"/>
      <c r="G851" s="1"/>
      <c r="H851" s="1"/>
      <c r="I851" s="203"/>
      <c r="J851" s="1"/>
      <c r="N851" s="1"/>
    </row>
    <row r="852">
      <c r="F852" s="49"/>
      <c r="G852" s="1"/>
      <c r="H852" s="1"/>
      <c r="I852" s="203"/>
      <c r="J852" s="1"/>
      <c r="N852" s="1"/>
    </row>
    <row r="853">
      <c r="F853" s="49"/>
      <c r="G853" s="1"/>
      <c r="H853" s="1"/>
      <c r="I853" s="203"/>
      <c r="J853" s="1"/>
      <c r="N853" s="1"/>
    </row>
    <row r="854">
      <c r="F854" s="49"/>
      <c r="G854" s="1"/>
      <c r="H854" s="1"/>
      <c r="I854" s="203"/>
      <c r="J854" s="1"/>
      <c r="N854" s="1"/>
    </row>
    <row r="855">
      <c r="F855" s="49"/>
      <c r="G855" s="1"/>
      <c r="H855" s="1"/>
      <c r="I855" s="203"/>
      <c r="J855" s="1"/>
      <c r="N855" s="1"/>
    </row>
    <row r="856">
      <c r="F856" s="49"/>
      <c r="G856" s="1"/>
      <c r="H856" s="1"/>
      <c r="I856" s="203"/>
      <c r="J856" s="1"/>
      <c r="N856" s="1"/>
    </row>
    <row r="857">
      <c r="F857" s="49"/>
      <c r="G857" s="1"/>
      <c r="H857" s="1"/>
      <c r="I857" s="203"/>
      <c r="J857" s="1"/>
      <c r="N857" s="1"/>
    </row>
    <row r="858">
      <c r="F858" s="49"/>
      <c r="G858" s="1"/>
      <c r="H858" s="1"/>
      <c r="I858" s="203"/>
      <c r="J858" s="1"/>
      <c r="N858" s="1"/>
    </row>
    <row r="859">
      <c r="F859" s="49"/>
      <c r="G859" s="1"/>
      <c r="H859" s="1"/>
      <c r="I859" s="203"/>
      <c r="J859" s="1"/>
      <c r="N859" s="1"/>
    </row>
    <row r="860">
      <c r="F860" s="49"/>
      <c r="G860" s="1"/>
      <c r="H860" s="1"/>
      <c r="I860" s="203"/>
      <c r="J860" s="1"/>
      <c r="N860" s="1"/>
    </row>
    <row r="861">
      <c r="F861" s="49"/>
      <c r="G861" s="1"/>
      <c r="H861" s="1"/>
      <c r="I861" s="203"/>
      <c r="J861" s="1"/>
      <c r="N861" s="1"/>
    </row>
    <row r="862">
      <c r="F862" s="49"/>
      <c r="G862" s="1"/>
      <c r="H862" s="1"/>
      <c r="I862" s="203"/>
      <c r="J862" s="1"/>
      <c r="N862" s="1"/>
    </row>
    <row r="863">
      <c r="F863" s="49"/>
      <c r="G863" s="1"/>
      <c r="H863" s="1"/>
      <c r="I863" s="203"/>
      <c r="J863" s="1"/>
      <c r="N863" s="1"/>
    </row>
    <row r="864">
      <c r="F864" s="49"/>
      <c r="G864" s="1"/>
      <c r="H864" s="1"/>
      <c r="I864" s="203"/>
      <c r="J864" s="1"/>
      <c r="N864" s="1"/>
    </row>
    <row r="865">
      <c r="F865" s="49"/>
      <c r="G865" s="1"/>
      <c r="H865" s="1"/>
      <c r="I865" s="203"/>
      <c r="J865" s="1"/>
      <c r="N865" s="1"/>
    </row>
    <row r="866">
      <c r="F866" s="49"/>
      <c r="G866" s="1"/>
      <c r="H866" s="1"/>
      <c r="I866" s="203"/>
      <c r="J866" s="1"/>
      <c r="N866" s="1"/>
    </row>
    <row r="867">
      <c r="F867" s="49"/>
      <c r="G867" s="1"/>
      <c r="H867" s="1"/>
      <c r="I867" s="203"/>
      <c r="J867" s="1"/>
      <c r="N867" s="1"/>
    </row>
    <row r="868">
      <c r="F868" s="49"/>
      <c r="G868" s="1"/>
      <c r="H868" s="1"/>
      <c r="I868" s="203"/>
      <c r="J868" s="1"/>
      <c r="N868" s="1"/>
    </row>
    <row r="869">
      <c r="F869" s="49"/>
      <c r="G869" s="1"/>
      <c r="H869" s="1"/>
      <c r="I869" s="203"/>
      <c r="J869" s="1"/>
      <c r="N869" s="1"/>
    </row>
    <row r="870">
      <c r="F870" s="49"/>
      <c r="G870" s="1"/>
      <c r="H870" s="1"/>
      <c r="I870" s="203"/>
      <c r="J870" s="1"/>
      <c r="N870" s="1"/>
    </row>
    <row r="871">
      <c r="F871" s="49"/>
      <c r="G871" s="1"/>
      <c r="H871" s="1"/>
      <c r="I871" s="203"/>
      <c r="J871" s="1"/>
      <c r="N871" s="1"/>
    </row>
    <row r="872">
      <c r="F872" s="49"/>
      <c r="G872" s="1"/>
      <c r="H872" s="1"/>
      <c r="I872" s="203"/>
      <c r="J872" s="1"/>
      <c r="N872" s="1"/>
    </row>
    <row r="873">
      <c r="F873" s="49"/>
      <c r="G873" s="1"/>
      <c r="H873" s="1"/>
      <c r="I873" s="203"/>
      <c r="J873" s="1"/>
      <c r="N873" s="1"/>
    </row>
    <row r="874">
      <c r="F874" s="49"/>
      <c r="G874" s="1"/>
      <c r="H874" s="1"/>
      <c r="I874" s="203"/>
      <c r="J874" s="1"/>
      <c r="N874" s="1"/>
    </row>
    <row r="875">
      <c r="F875" s="49"/>
      <c r="G875" s="1"/>
      <c r="H875" s="1"/>
      <c r="I875" s="203"/>
      <c r="J875" s="1"/>
      <c r="N875" s="1"/>
    </row>
    <row r="876">
      <c r="F876" s="49"/>
      <c r="G876" s="1"/>
      <c r="H876" s="1"/>
      <c r="I876" s="203"/>
      <c r="J876" s="1"/>
      <c r="N876" s="1"/>
    </row>
    <row r="877">
      <c r="F877" s="49"/>
      <c r="G877" s="1"/>
      <c r="H877" s="1"/>
      <c r="I877" s="203"/>
      <c r="J877" s="1"/>
      <c r="N877" s="1"/>
    </row>
    <row r="878">
      <c r="F878" s="49"/>
      <c r="G878" s="1"/>
      <c r="H878" s="1"/>
      <c r="I878" s="203"/>
      <c r="J878" s="1"/>
      <c r="N878" s="1"/>
    </row>
    <row r="879">
      <c r="F879" s="49"/>
      <c r="G879" s="1"/>
      <c r="H879" s="1"/>
      <c r="I879" s="203"/>
      <c r="J879" s="1"/>
      <c r="N879" s="1"/>
    </row>
    <row r="880">
      <c r="F880" s="49"/>
      <c r="G880" s="1"/>
      <c r="H880" s="1"/>
      <c r="I880" s="203"/>
      <c r="J880" s="1"/>
      <c r="N880" s="1"/>
    </row>
    <row r="881">
      <c r="F881" s="49"/>
      <c r="G881" s="1"/>
      <c r="H881" s="1"/>
      <c r="I881" s="203"/>
      <c r="J881" s="1"/>
      <c r="N881" s="1"/>
    </row>
    <row r="882">
      <c r="F882" s="49"/>
      <c r="G882" s="1"/>
      <c r="H882" s="1"/>
      <c r="I882" s="203"/>
      <c r="J882" s="1"/>
      <c r="N882" s="1"/>
    </row>
    <row r="883">
      <c r="F883" s="49"/>
      <c r="G883" s="1"/>
      <c r="H883" s="1"/>
      <c r="I883" s="203"/>
      <c r="J883" s="1"/>
      <c r="N883" s="1"/>
    </row>
    <row r="884">
      <c r="F884" s="49"/>
      <c r="G884" s="1"/>
      <c r="H884" s="1"/>
      <c r="I884" s="203"/>
      <c r="J884" s="1"/>
      <c r="N884" s="1"/>
    </row>
    <row r="885">
      <c r="F885" s="49"/>
      <c r="G885" s="1"/>
      <c r="H885" s="1"/>
      <c r="I885" s="203"/>
      <c r="J885" s="1"/>
      <c r="N885" s="1"/>
    </row>
    <row r="886">
      <c r="F886" s="49"/>
      <c r="G886" s="1"/>
      <c r="H886" s="1"/>
      <c r="I886" s="203"/>
      <c r="J886" s="1"/>
      <c r="N886" s="1"/>
    </row>
    <row r="887">
      <c r="F887" s="49"/>
      <c r="G887" s="1"/>
      <c r="H887" s="1"/>
      <c r="I887" s="203"/>
      <c r="J887" s="1"/>
      <c r="N887" s="1"/>
    </row>
    <row r="888">
      <c r="F888" s="49"/>
      <c r="G888" s="1"/>
      <c r="H888" s="1"/>
      <c r="I888" s="203"/>
      <c r="J888" s="1"/>
      <c r="N888" s="1"/>
    </row>
    <row r="889">
      <c r="F889" s="49"/>
      <c r="G889" s="1"/>
      <c r="H889" s="1"/>
      <c r="I889" s="203"/>
      <c r="J889" s="1"/>
      <c r="N889" s="1"/>
    </row>
    <row r="890">
      <c r="F890" s="49"/>
      <c r="G890" s="1"/>
      <c r="H890" s="1"/>
      <c r="I890" s="203"/>
      <c r="J890" s="1"/>
      <c r="N890" s="1"/>
    </row>
    <row r="891">
      <c r="F891" s="49"/>
      <c r="G891" s="1"/>
      <c r="H891" s="1"/>
      <c r="I891" s="203"/>
      <c r="J891" s="1"/>
      <c r="N891" s="1"/>
    </row>
    <row r="892">
      <c r="F892" s="49"/>
      <c r="G892" s="1"/>
      <c r="H892" s="1"/>
      <c r="I892" s="203"/>
      <c r="J892" s="1"/>
      <c r="N892" s="1"/>
    </row>
    <row r="893">
      <c r="F893" s="49"/>
      <c r="G893" s="1"/>
      <c r="H893" s="1"/>
      <c r="I893" s="203"/>
      <c r="J893" s="1"/>
      <c r="N893" s="1"/>
    </row>
    <row r="894">
      <c r="F894" s="49"/>
      <c r="G894" s="1"/>
      <c r="H894" s="1"/>
      <c r="I894" s="203"/>
      <c r="J894" s="1"/>
      <c r="N894" s="1"/>
    </row>
    <row r="895">
      <c r="F895" s="49"/>
      <c r="G895" s="1"/>
      <c r="H895" s="1"/>
      <c r="I895" s="203"/>
      <c r="J895" s="1"/>
      <c r="N895" s="1"/>
    </row>
    <row r="896">
      <c r="F896" s="49"/>
      <c r="G896" s="1"/>
      <c r="H896" s="1"/>
      <c r="I896" s="203"/>
      <c r="J896" s="1"/>
      <c r="N896" s="1"/>
    </row>
    <row r="897">
      <c r="F897" s="49"/>
      <c r="G897" s="1"/>
      <c r="H897" s="1"/>
      <c r="I897" s="203"/>
      <c r="J897" s="1"/>
      <c r="N897" s="1"/>
    </row>
    <row r="898">
      <c r="F898" s="49"/>
      <c r="G898" s="1"/>
      <c r="H898" s="1"/>
      <c r="I898" s="203"/>
      <c r="J898" s="1"/>
      <c r="N898" s="1"/>
    </row>
    <row r="899">
      <c r="F899" s="49"/>
      <c r="G899" s="1"/>
      <c r="H899" s="1"/>
      <c r="I899" s="203"/>
      <c r="J899" s="1"/>
      <c r="N899" s="1"/>
    </row>
    <row r="900">
      <c r="F900" s="49"/>
      <c r="G900" s="1"/>
      <c r="H900" s="1"/>
      <c r="I900" s="203"/>
      <c r="J900" s="1"/>
      <c r="N900" s="1"/>
    </row>
    <row r="901">
      <c r="F901" s="49"/>
      <c r="G901" s="1"/>
      <c r="H901" s="1"/>
      <c r="I901" s="203"/>
      <c r="J901" s="1"/>
      <c r="N901" s="1"/>
    </row>
    <row r="902">
      <c r="F902" s="49"/>
      <c r="G902" s="1"/>
      <c r="H902" s="1"/>
      <c r="I902" s="203"/>
      <c r="J902" s="1"/>
      <c r="N902" s="1"/>
    </row>
    <row r="903">
      <c r="F903" s="49"/>
      <c r="G903" s="1"/>
      <c r="H903" s="1"/>
      <c r="I903" s="203"/>
      <c r="J903" s="1"/>
      <c r="N903" s="1"/>
    </row>
    <row r="904">
      <c r="F904" s="49"/>
      <c r="G904" s="1"/>
      <c r="H904" s="1"/>
      <c r="I904" s="203"/>
      <c r="J904" s="1"/>
      <c r="N904" s="1"/>
    </row>
    <row r="905">
      <c r="F905" s="49"/>
      <c r="G905" s="1"/>
      <c r="H905" s="1"/>
      <c r="I905" s="203"/>
      <c r="J905" s="1"/>
      <c r="N905" s="1"/>
    </row>
    <row r="906">
      <c r="F906" s="49"/>
      <c r="G906" s="1"/>
      <c r="H906" s="1"/>
      <c r="I906" s="203"/>
      <c r="J906" s="1"/>
      <c r="N906" s="1"/>
    </row>
    <row r="907">
      <c r="F907" s="49"/>
      <c r="G907" s="1"/>
      <c r="H907" s="1"/>
      <c r="I907" s="203"/>
      <c r="J907" s="1"/>
      <c r="N907" s="1"/>
    </row>
    <row r="908">
      <c r="F908" s="49"/>
      <c r="G908" s="1"/>
      <c r="H908" s="1"/>
      <c r="I908" s="203"/>
      <c r="J908" s="1"/>
      <c r="N908" s="1"/>
    </row>
    <row r="909">
      <c r="F909" s="49"/>
      <c r="G909" s="1"/>
      <c r="H909" s="1"/>
      <c r="I909" s="203"/>
      <c r="J909" s="1"/>
      <c r="N909" s="1"/>
    </row>
    <row r="910">
      <c r="F910" s="49"/>
      <c r="G910" s="1"/>
      <c r="H910" s="1"/>
      <c r="I910" s="203"/>
      <c r="J910" s="1"/>
      <c r="N910" s="1"/>
    </row>
    <row r="911">
      <c r="F911" s="49"/>
      <c r="G911" s="1"/>
      <c r="H911" s="1"/>
      <c r="I911" s="203"/>
      <c r="J911" s="1"/>
      <c r="N911" s="1"/>
    </row>
    <row r="912">
      <c r="F912" s="49"/>
      <c r="G912" s="1"/>
      <c r="H912" s="1"/>
      <c r="I912" s="203"/>
      <c r="J912" s="1"/>
      <c r="N912" s="1"/>
    </row>
    <row r="913">
      <c r="F913" s="49"/>
      <c r="G913" s="1"/>
      <c r="H913" s="1"/>
      <c r="I913" s="203"/>
      <c r="J913" s="1"/>
      <c r="N913" s="1"/>
    </row>
    <row r="914">
      <c r="F914" s="49"/>
      <c r="G914" s="1"/>
      <c r="H914" s="1"/>
      <c r="I914" s="203"/>
      <c r="J914" s="1"/>
      <c r="N914" s="1"/>
    </row>
    <row r="915">
      <c r="F915" s="49"/>
      <c r="G915" s="1"/>
      <c r="H915" s="1"/>
      <c r="I915" s="203"/>
      <c r="J915" s="1"/>
      <c r="N915" s="1"/>
    </row>
    <row r="916">
      <c r="F916" s="49"/>
      <c r="G916" s="1"/>
      <c r="H916" s="1"/>
      <c r="I916" s="203"/>
      <c r="J916" s="1"/>
      <c r="N916" s="1"/>
    </row>
    <row r="917">
      <c r="F917" s="49"/>
      <c r="G917" s="1"/>
      <c r="H917" s="1"/>
      <c r="I917" s="203"/>
      <c r="J917" s="1"/>
      <c r="N917" s="1"/>
    </row>
    <row r="918">
      <c r="F918" s="49"/>
      <c r="G918" s="1"/>
      <c r="H918" s="1"/>
      <c r="I918" s="203"/>
      <c r="J918" s="1"/>
      <c r="N918" s="1"/>
    </row>
    <row r="919">
      <c r="F919" s="49"/>
      <c r="G919" s="1"/>
      <c r="H919" s="1"/>
      <c r="I919" s="203"/>
      <c r="J919" s="1"/>
      <c r="N919" s="1"/>
    </row>
    <row r="920">
      <c r="F920" s="49"/>
      <c r="G920" s="1"/>
      <c r="H920" s="1"/>
      <c r="I920" s="203"/>
      <c r="J920" s="1"/>
      <c r="N920" s="1"/>
    </row>
    <row r="921">
      <c r="F921" s="49"/>
      <c r="G921" s="1"/>
      <c r="H921" s="1"/>
      <c r="I921" s="203"/>
      <c r="J921" s="1"/>
      <c r="N921" s="1"/>
    </row>
    <row r="922">
      <c r="F922" s="49"/>
      <c r="G922" s="1"/>
      <c r="H922" s="1"/>
      <c r="I922" s="203"/>
      <c r="J922" s="1"/>
      <c r="N922" s="1"/>
    </row>
    <row r="923">
      <c r="F923" s="49"/>
      <c r="G923" s="1"/>
      <c r="H923" s="1"/>
      <c r="I923" s="203"/>
      <c r="J923" s="1"/>
      <c r="N923" s="1"/>
    </row>
    <row r="924">
      <c r="F924" s="49"/>
      <c r="G924" s="1"/>
      <c r="H924" s="1"/>
      <c r="I924" s="203"/>
      <c r="J924" s="1"/>
      <c r="N924" s="1"/>
    </row>
    <row r="925">
      <c r="F925" s="49"/>
      <c r="G925" s="1"/>
      <c r="H925" s="1"/>
      <c r="I925" s="203"/>
      <c r="J925" s="1"/>
      <c r="N925" s="1"/>
    </row>
    <row r="926">
      <c r="F926" s="49"/>
      <c r="G926" s="1"/>
      <c r="H926" s="1"/>
      <c r="I926" s="203"/>
      <c r="J926" s="1"/>
      <c r="N926" s="1"/>
    </row>
    <row r="927">
      <c r="F927" s="49"/>
      <c r="G927" s="1"/>
      <c r="H927" s="1"/>
      <c r="I927" s="203"/>
      <c r="J927" s="1"/>
      <c r="N927" s="1"/>
    </row>
    <row r="928">
      <c r="F928" s="49"/>
      <c r="G928" s="1"/>
      <c r="H928" s="1"/>
      <c r="I928" s="203"/>
      <c r="J928" s="1"/>
      <c r="N928" s="1"/>
    </row>
    <row r="929">
      <c r="F929" s="49"/>
      <c r="G929" s="1"/>
      <c r="H929" s="1"/>
      <c r="I929" s="203"/>
      <c r="J929" s="1"/>
      <c r="N929" s="1"/>
    </row>
    <row r="930">
      <c r="F930" s="49"/>
      <c r="G930" s="1"/>
      <c r="H930" s="1"/>
      <c r="I930" s="203"/>
      <c r="J930" s="1"/>
      <c r="N930" s="1"/>
    </row>
    <row r="931">
      <c r="F931" s="49"/>
      <c r="G931" s="1"/>
      <c r="H931" s="1"/>
      <c r="I931" s="203"/>
      <c r="J931" s="1"/>
      <c r="N931" s="1"/>
    </row>
    <row r="932">
      <c r="F932" s="49"/>
      <c r="G932" s="1"/>
      <c r="H932" s="1"/>
      <c r="I932" s="203"/>
      <c r="J932" s="1"/>
      <c r="N932" s="1"/>
    </row>
    <row r="933">
      <c r="F933" s="49"/>
      <c r="G933" s="1"/>
      <c r="H933" s="1"/>
      <c r="I933" s="203"/>
      <c r="J933" s="1"/>
      <c r="N933" s="1"/>
    </row>
    <row r="934">
      <c r="F934" s="49"/>
      <c r="G934" s="1"/>
      <c r="H934" s="1"/>
      <c r="I934" s="203"/>
      <c r="J934" s="1"/>
      <c r="N934" s="1"/>
    </row>
    <row r="935">
      <c r="F935" s="49"/>
      <c r="G935" s="1"/>
      <c r="H935" s="1"/>
      <c r="I935" s="203"/>
      <c r="J935" s="1"/>
      <c r="N935" s="1"/>
    </row>
    <row r="936">
      <c r="F936" s="49"/>
      <c r="G936" s="1"/>
      <c r="H936" s="1"/>
      <c r="I936" s="203"/>
      <c r="J936" s="1"/>
      <c r="N936" s="1"/>
    </row>
    <row r="937">
      <c r="F937" s="49"/>
      <c r="G937" s="1"/>
      <c r="H937" s="1"/>
      <c r="I937" s="203"/>
      <c r="J937" s="1"/>
      <c r="N937" s="1"/>
    </row>
    <row r="938">
      <c r="F938" s="49"/>
      <c r="G938" s="1"/>
      <c r="H938" s="1"/>
      <c r="I938" s="203"/>
      <c r="J938" s="1"/>
      <c r="N938" s="1"/>
    </row>
    <row r="939">
      <c r="F939" s="49"/>
      <c r="G939" s="1"/>
      <c r="H939" s="1"/>
      <c r="I939" s="203"/>
      <c r="J939" s="1"/>
      <c r="N939" s="1"/>
    </row>
    <row r="940">
      <c r="F940" s="49"/>
      <c r="G940" s="1"/>
      <c r="H940" s="1"/>
      <c r="I940" s="203"/>
      <c r="J940" s="1"/>
      <c r="N940" s="1"/>
    </row>
    <row r="941">
      <c r="F941" s="49"/>
      <c r="G941" s="1"/>
      <c r="H941" s="1"/>
      <c r="I941" s="203"/>
      <c r="J941" s="1"/>
      <c r="N941" s="1"/>
    </row>
    <row r="942">
      <c r="F942" s="49"/>
      <c r="G942" s="1"/>
      <c r="H942" s="1"/>
      <c r="I942" s="203"/>
      <c r="J942" s="1"/>
      <c r="N942" s="1"/>
    </row>
    <row r="943">
      <c r="F943" s="49"/>
      <c r="G943" s="1"/>
      <c r="H943" s="1"/>
      <c r="I943" s="203"/>
      <c r="J943" s="1"/>
      <c r="N943" s="1"/>
    </row>
    <row r="944">
      <c r="F944" s="49"/>
      <c r="G944" s="1"/>
      <c r="H944" s="1"/>
      <c r="I944" s="203"/>
      <c r="J944" s="1"/>
      <c r="N944" s="1"/>
    </row>
    <row r="945">
      <c r="F945" s="49"/>
      <c r="G945" s="1"/>
      <c r="H945" s="1"/>
      <c r="I945" s="203"/>
      <c r="J945" s="1"/>
      <c r="N945" s="1"/>
    </row>
    <row r="946">
      <c r="F946" s="49"/>
      <c r="G946" s="1"/>
      <c r="H946" s="1"/>
      <c r="I946" s="203"/>
      <c r="J946" s="1"/>
      <c r="N946" s="1"/>
    </row>
    <row r="947">
      <c r="F947" s="49"/>
      <c r="G947" s="1"/>
      <c r="H947" s="1"/>
      <c r="I947" s="203"/>
      <c r="J947" s="1"/>
      <c r="N947" s="1"/>
    </row>
    <row r="948">
      <c r="F948" s="49"/>
      <c r="G948" s="1"/>
      <c r="H948" s="1"/>
      <c r="I948" s="203"/>
      <c r="J948" s="1"/>
      <c r="N948" s="1"/>
    </row>
    <row r="949">
      <c r="F949" s="49"/>
      <c r="G949" s="1"/>
      <c r="H949" s="1"/>
      <c r="I949" s="203"/>
      <c r="J949" s="1"/>
      <c r="N949" s="1"/>
    </row>
    <row r="950">
      <c r="F950" s="49"/>
      <c r="G950" s="1"/>
      <c r="H950" s="1"/>
      <c r="I950" s="203"/>
      <c r="J950" s="1"/>
      <c r="N950" s="1"/>
    </row>
    <row r="951">
      <c r="F951" s="49"/>
      <c r="G951" s="1"/>
      <c r="H951" s="1"/>
      <c r="I951" s="203"/>
      <c r="J951" s="1"/>
      <c r="N951" s="1"/>
    </row>
    <row r="952">
      <c r="F952" s="49"/>
      <c r="G952" s="1"/>
      <c r="H952" s="1"/>
      <c r="I952" s="203"/>
      <c r="J952" s="1"/>
      <c r="N952" s="1"/>
    </row>
    <row r="953">
      <c r="F953" s="49"/>
      <c r="G953" s="1"/>
      <c r="H953" s="1"/>
      <c r="I953" s="203"/>
      <c r="J953" s="1"/>
      <c r="N953" s="1"/>
    </row>
    <row r="954">
      <c r="F954" s="49"/>
      <c r="G954" s="1"/>
      <c r="H954" s="1"/>
      <c r="I954" s="203"/>
      <c r="J954" s="1"/>
      <c r="N954" s="1"/>
    </row>
    <row r="955">
      <c r="F955" s="49"/>
      <c r="G955" s="1"/>
      <c r="H955" s="1"/>
      <c r="I955" s="203"/>
      <c r="J955" s="1"/>
      <c r="N955" s="1"/>
    </row>
    <row r="956">
      <c r="F956" s="49"/>
      <c r="G956" s="1"/>
      <c r="H956" s="1"/>
      <c r="I956" s="203"/>
      <c r="J956" s="1"/>
      <c r="N956" s="1"/>
    </row>
    <row r="957">
      <c r="F957" s="49"/>
      <c r="G957" s="1"/>
      <c r="H957" s="1"/>
      <c r="I957" s="203"/>
      <c r="J957" s="1"/>
      <c r="N957" s="1"/>
    </row>
    <row r="958">
      <c r="F958" s="49"/>
      <c r="G958" s="1"/>
      <c r="H958" s="1"/>
      <c r="I958" s="203"/>
      <c r="J958" s="1"/>
      <c r="N958" s="1"/>
    </row>
    <row r="959">
      <c r="F959" s="49"/>
      <c r="G959" s="1"/>
      <c r="H959" s="1"/>
      <c r="I959" s="203"/>
      <c r="J959" s="1"/>
      <c r="N959" s="1"/>
    </row>
    <row r="960">
      <c r="F960" s="49"/>
      <c r="G960" s="1"/>
      <c r="H960" s="1"/>
      <c r="I960" s="203"/>
      <c r="J960" s="1"/>
      <c r="N960" s="1"/>
    </row>
    <row r="961">
      <c r="F961" s="49"/>
      <c r="G961" s="1"/>
      <c r="H961" s="1"/>
      <c r="I961" s="203"/>
      <c r="J961" s="1"/>
      <c r="N961" s="1"/>
    </row>
    <row r="962">
      <c r="F962" s="49"/>
      <c r="G962" s="1"/>
      <c r="H962" s="1"/>
      <c r="I962" s="203"/>
      <c r="J962" s="1"/>
      <c r="N962" s="1"/>
    </row>
    <row r="963">
      <c r="F963" s="49"/>
      <c r="G963" s="1"/>
      <c r="H963" s="1"/>
      <c r="I963" s="203"/>
      <c r="J963" s="1"/>
      <c r="N963" s="1"/>
    </row>
    <row r="964">
      <c r="F964" s="49"/>
      <c r="G964" s="1"/>
      <c r="H964" s="1"/>
      <c r="I964" s="203"/>
      <c r="J964" s="1"/>
      <c r="N964" s="1"/>
    </row>
    <row r="965">
      <c r="F965" s="49"/>
      <c r="G965" s="1"/>
      <c r="H965" s="1"/>
      <c r="I965" s="203"/>
      <c r="J965" s="1"/>
      <c r="N965" s="1"/>
    </row>
    <row r="966">
      <c r="F966" s="49"/>
      <c r="G966" s="1"/>
      <c r="H966" s="1"/>
      <c r="I966" s="203"/>
      <c r="J966" s="1"/>
      <c r="N966" s="1"/>
    </row>
    <row r="967">
      <c r="F967" s="49"/>
      <c r="G967" s="1"/>
      <c r="H967" s="1"/>
      <c r="I967" s="203"/>
      <c r="J967" s="1"/>
      <c r="N967" s="1"/>
    </row>
    <row r="968">
      <c r="F968" s="49"/>
      <c r="G968" s="1"/>
      <c r="H968" s="1"/>
      <c r="I968" s="203"/>
      <c r="J968" s="1"/>
      <c r="N968" s="1"/>
    </row>
    <row r="969">
      <c r="F969" s="49"/>
      <c r="G969" s="1"/>
      <c r="H969" s="1"/>
      <c r="I969" s="203"/>
      <c r="J969" s="1"/>
      <c r="N969" s="1"/>
    </row>
    <row r="970">
      <c r="F970" s="49"/>
      <c r="G970" s="1"/>
      <c r="H970" s="1"/>
      <c r="I970" s="203"/>
      <c r="J970" s="1"/>
      <c r="N970" s="1"/>
    </row>
    <row r="971">
      <c r="F971" s="49"/>
      <c r="G971" s="1"/>
      <c r="H971" s="1"/>
      <c r="I971" s="203"/>
      <c r="J971" s="1"/>
      <c r="N971" s="1"/>
    </row>
    <row r="972">
      <c r="F972" s="49"/>
      <c r="G972" s="1"/>
      <c r="H972" s="1"/>
      <c r="I972" s="203"/>
      <c r="J972" s="1"/>
      <c r="N972" s="1"/>
    </row>
    <row r="973">
      <c r="F973" s="49"/>
      <c r="G973" s="1"/>
      <c r="H973" s="1"/>
      <c r="I973" s="203"/>
      <c r="J973" s="1"/>
      <c r="N973" s="1"/>
    </row>
    <row r="974">
      <c r="F974" s="49"/>
      <c r="G974" s="1"/>
      <c r="H974" s="1"/>
      <c r="I974" s="203"/>
      <c r="J974" s="1"/>
      <c r="N974" s="1"/>
    </row>
    <row r="975">
      <c r="F975" s="49"/>
      <c r="G975" s="1"/>
      <c r="H975" s="1"/>
      <c r="I975" s="203"/>
      <c r="J975" s="1"/>
      <c r="N975" s="1"/>
    </row>
    <row r="976">
      <c r="F976" s="49"/>
      <c r="G976" s="1"/>
      <c r="H976" s="1"/>
      <c r="I976" s="203"/>
      <c r="J976" s="1"/>
      <c r="N976" s="1"/>
    </row>
    <row r="977">
      <c r="F977" s="49"/>
      <c r="G977" s="1"/>
      <c r="H977" s="1"/>
      <c r="I977" s="203"/>
      <c r="J977" s="1"/>
      <c r="N977" s="1"/>
    </row>
    <row r="978">
      <c r="F978" s="49"/>
      <c r="G978" s="1"/>
      <c r="H978" s="1"/>
      <c r="I978" s="203"/>
      <c r="J978" s="1"/>
      <c r="N978" s="1"/>
    </row>
    <row r="979">
      <c r="F979" s="49"/>
      <c r="G979" s="1"/>
      <c r="H979" s="1"/>
      <c r="I979" s="203"/>
      <c r="J979" s="1"/>
      <c r="N979" s="1"/>
    </row>
    <row r="980">
      <c r="F980" s="49"/>
      <c r="G980" s="1"/>
      <c r="H980" s="1"/>
      <c r="I980" s="203"/>
      <c r="J980" s="1"/>
      <c r="N980" s="1"/>
    </row>
    <row r="981">
      <c r="F981" s="49"/>
      <c r="G981" s="1"/>
      <c r="H981" s="1"/>
      <c r="I981" s="203"/>
      <c r="J981" s="1"/>
      <c r="N981" s="1"/>
    </row>
    <row r="982">
      <c r="F982" s="49"/>
      <c r="G982" s="1"/>
      <c r="H982" s="1"/>
      <c r="I982" s="203"/>
      <c r="J982" s="1"/>
      <c r="N982" s="1"/>
    </row>
    <row r="983">
      <c r="F983" s="49"/>
      <c r="G983" s="1"/>
      <c r="H983" s="1"/>
      <c r="I983" s="203"/>
      <c r="J983" s="1"/>
      <c r="N983" s="1"/>
    </row>
    <row r="984">
      <c r="F984" s="49"/>
      <c r="G984" s="1"/>
      <c r="H984" s="1"/>
      <c r="I984" s="203"/>
      <c r="J984" s="1"/>
      <c r="N984" s="1"/>
    </row>
    <row r="985">
      <c r="F985" s="49"/>
      <c r="G985" s="1"/>
      <c r="H985" s="1"/>
      <c r="I985" s="203"/>
      <c r="J985" s="1"/>
      <c r="N985" s="1"/>
    </row>
    <row r="986">
      <c r="F986" s="49"/>
      <c r="G986" s="1"/>
      <c r="H986" s="1"/>
      <c r="I986" s="203"/>
      <c r="J986" s="1"/>
      <c r="N986" s="1"/>
    </row>
    <row r="987">
      <c r="F987" s="49"/>
      <c r="G987" s="1"/>
      <c r="H987" s="1"/>
      <c r="I987" s="203"/>
      <c r="J987" s="1"/>
      <c r="N987" s="1"/>
    </row>
    <row r="988">
      <c r="F988" s="49"/>
      <c r="G988" s="1"/>
      <c r="H988" s="1"/>
      <c r="I988" s="203"/>
      <c r="J988" s="1"/>
      <c r="N988" s="1"/>
    </row>
    <row r="989">
      <c r="F989" s="49"/>
      <c r="G989" s="1"/>
      <c r="H989" s="1"/>
      <c r="I989" s="203"/>
      <c r="J989" s="1"/>
      <c r="N989" s="1"/>
    </row>
    <row r="990">
      <c r="F990" s="49"/>
      <c r="G990" s="1"/>
      <c r="H990" s="1"/>
      <c r="I990" s="203"/>
      <c r="J990" s="1"/>
      <c r="N990" s="1"/>
    </row>
    <row r="991">
      <c r="F991" s="49"/>
      <c r="G991" s="1"/>
      <c r="H991" s="1"/>
      <c r="I991" s="203"/>
      <c r="J991" s="1"/>
      <c r="N991" s="1"/>
    </row>
    <row r="992">
      <c r="F992" s="49"/>
      <c r="G992" s="1"/>
      <c r="H992" s="1"/>
      <c r="I992" s="203"/>
      <c r="J992" s="1"/>
      <c r="N992" s="1"/>
    </row>
    <row r="993">
      <c r="F993" s="49"/>
      <c r="G993" s="1"/>
      <c r="H993" s="1"/>
      <c r="I993" s="203"/>
      <c r="J993" s="1"/>
      <c r="N993" s="1"/>
    </row>
    <row r="994">
      <c r="F994" s="49"/>
      <c r="G994" s="1"/>
      <c r="H994" s="1"/>
      <c r="I994" s="203"/>
      <c r="J994" s="1"/>
      <c r="N994" s="1"/>
    </row>
    <row r="995">
      <c r="F995" s="49"/>
      <c r="G995" s="1"/>
      <c r="H995" s="1"/>
      <c r="I995" s="203"/>
      <c r="J995" s="1"/>
      <c r="N995" s="1"/>
    </row>
    <row r="996">
      <c r="F996" s="49"/>
      <c r="G996" s="1"/>
      <c r="H996" s="1"/>
      <c r="I996" s="203"/>
      <c r="J996" s="1"/>
      <c r="N996" s="1"/>
    </row>
    <row r="997">
      <c r="F997" s="49"/>
      <c r="G997" s="1"/>
      <c r="H997" s="1"/>
      <c r="I997" s="203"/>
      <c r="J997" s="1"/>
      <c r="N997" s="1"/>
    </row>
    <row r="998">
      <c r="F998" s="49"/>
      <c r="G998" s="1"/>
      <c r="H998" s="1"/>
      <c r="I998" s="203"/>
      <c r="J998" s="1"/>
      <c r="N998" s="1"/>
    </row>
    <row r="999">
      <c r="F999" s="49"/>
      <c r="G999" s="1"/>
      <c r="H999" s="1"/>
      <c r="I999" s="203"/>
      <c r="J999" s="1"/>
      <c r="N999" s="1"/>
    </row>
    <row r="1000">
      <c r="F1000" s="49"/>
      <c r="G1000" s="1"/>
      <c r="H1000" s="1"/>
      <c r="I1000" s="203"/>
      <c r="J1000" s="1"/>
      <c r="N1000" s="1"/>
    </row>
    <row r="1001">
      <c r="F1001" s="49"/>
      <c r="G1001" s="1"/>
      <c r="H1001" s="1"/>
      <c r="I1001" s="203"/>
      <c r="J1001" s="1"/>
      <c r="N1001" s="1"/>
    </row>
    <row r="1002">
      <c r="F1002" s="49"/>
      <c r="G1002" s="1"/>
      <c r="H1002" s="1"/>
      <c r="I1002" s="203"/>
      <c r="J1002" s="1"/>
      <c r="N1002" s="1"/>
    </row>
    <row r="1003">
      <c r="F1003" s="49"/>
      <c r="G1003" s="1"/>
      <c r="H1003" s="1"/>
      <c r="I1003" s="203"/>
      <c r="J1003" s="1"/>
      <c r="N1003" s="1"/>
    </row>
    <row r="1004">
      <c r="F1004" s="49"/>
      <c r="G1004" s="1"/>
      <c r="H1004" s="1"/>
      <c r="I1004" s="203"/>
      <c r="J1004" s="1"/>
      <c r="N1004" s="1"/>
    </row>
    <row r="1005">
      <c r="F1005" s="49"/>
      <c r="G1005" s="1"/>
      <c r="H1005" s="1"/>
      <c r="I1005" s="203"/>
      <c r="J1005" s="1"/>
      <c r="N1005" s="1"/>
    </row>
  </sheetData>
  <mergeCells count="49">
    <mergeCell ref="B3:J3"/>
    <mergeCell ref="D4:H4"/>
    <mergeCell ref="N4:AM4"/>
    <mergeCell ref="C7:D7"/>
    <mergeCell ref="C8:D8"/>
    <mergeCell ref="C9:D9"/>
    <mergeCell ref="C10:D10"/>
    <mergeCell ref="C11:D11"/>
    <mergeCell ref="C12:D12"/>
    <mergeCell ref="C13:D13"/>
    <mergeCell ref="C14:D14"/>
    <mergeCell ref="C15:D15"/>
    <mergeCell ref="C16:D16"/>
    <mergeCell ref="C17:D17"/>
    <mergeCell ref="C18:D18"/>
    <mergeCell ref="C19:D19"/>
    <mergeCell ref="C20:D20"/>
    <mergeCell ref="C21:D21"/>
    <mergeCell ref="C22:D22"/>
    <mergeCell ref="C23:D23"/>
    <mergeCell ref="C24:D24"/>
    <mergeCell ref="C25:D25"/>
    <mergeCell ref="C26:D26"/>
    <mergeCell ref="C27:D27"/>
    <mergeCell ref="C28:D28"/>
    <mergeCell ref="C29:D29"/>
    <mergeCell ref="C30:D30"/>
    <mergeCell ref="C31:D31"/>
    <mergeCell ref="C32:D32"/>
    <mergeCell ref="C33:D33"/>
    <mergeCell ref="C34:D34"/>
    <mergeCell ref="C35:D35"/>
    <mergeCell ref="C36:D36"/>
    <mergeCell ref="C37:D37"/>
    <mergeCell ref="C38:D38"/>
    <mergeCell ref="C45:D45"/>
    <mergeCell ref="C46:D46"/>
    <mergeCell ref="C47:D47"/>
    <mergeCell ref="C48:D48"/>
    <mergeCell ref="C49:D49"/>
    <mergeCell ref="C50:D50"/>
    <mergeCell ref="C51:D51"/>
    <mergeCell ref="C39:D39"/>
    <mergeCell ref="C40:D40"/>
    <mergeCell ref="C41:D41"/>
    <mergeCell ref="C42:D42"/>
    <mergeCell ref="C43:D43"/>
    <mergeCell ref="E43:J43"/>
    <mergeCell ref="C44:D44"/>
  </mergeCells>
  <dataValidations>
    <dataValidation type="list" allowBlank="1" showErrorMessage="1" sqref="C8:C42">
      <formula1>'2NDSORTEDL'!$B$2:$B1005</formula1>
    </dataValidation>
  </dataValidations>
  <hyperlinks>
    <hyperlink r:id="rId1" ref="I4"/>
    <hyperlink r:id="rId2" ref="B7"/>
  </hyperlinks>
  <printOptions horizontalCentered="1"/>
  <pageMargins bottom="0.24328558410042703" footer="0.0" header="0.0" left="0.0" right="0.25" top="0.08688783570300157"/>
  <pageSetup paperSize="9" cellComments="atEnd" orientation="landscape" pageOrder="overThenDown"/>
  <drawing r:id="rId3"/>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cols>
    <col customWidth="1" min="1" max="1" width="1.75"/>
    <col customWidth="1" min="2" max="2" width="9.63"/>
    <col customWidth="1" min="3" max="3" width="2.75"/>
    <col customWidth="1" min="4" max="4" width="40.63"/>
    <col customWidth="1" min="5" max="5" width="23.13"/>
    <col customWidth="1" min="6" max="6" width="10.88"/>
    <col customWidth="1" min="7" max="7" width="4.88"/>
    <col customWidth="1" min="8" max="8" width="4.38"/>
    <col customWidth="1" min="9" max="9" width="15.88"/>
    <col customWidth="1" min="10" max="10" width="15.0"/>
    <col customWidth="1" min="11" max="11" width="7.5"/>
    <col collapsed="1" customWidth="1" min="12" max="12" width="8.5"/>
    <col customWidth="1" hidden="1" min="13" max="13" width="21.0" outlineLevel="1"/>
    <col customWidth="1" hidden="1" min="14" max="40" width="3.88" outlineLevel="1"/>
    <col customWidth="1" hidden="1" min="41" max="41" width="2.88" outlineLevel="1"/>
  </cols>
  <sheetData>
    <row r="1">
      <c r="A1" s="193"/>
      <c r="B1" s="193"/>
      <c r="C1" s="193"/>
      <c r="D1" s="193"/>
      <c r="E1" s="193"/>
      <c r="F1" s="195"/>
      <c r="G1" s="196"/>
      <c r="H1" s="196"/>
      <c r="I1" s="197"/>
      <c r="J1" s="196"/>
      <c r="K1" s="193"/>
      <c r="L1" s="193"/>
      <c r="M1" s="198"/>
      <c r="N1" s="200">
        <v>2.0</v>
      </c>
      <c r="O1" s="199">
        <v>2.0</v>
      </c>
      <c r="P1" s="199">
        <v>2.0</v>
      </c>
      <c r="Q1" s="199">
        <v>2.0</v>
      </c>
      <c r="R1" s="199">
        <v>2.0</v>
      </c>
      <c r="S1" s="199">
        <v>2.0</v>
      </c>
      <c r="T1" s="199">
        <v>2.0</v>
      </c>
      <c r="U1" s="201"/>
      <c r="V1" s="201"/>
      <c r="W1" s="201"/>
      <c r="X1" s="201"/>
      <c r="Y1" s="201"/>
      <c r="Z1" s="201"/>
      <c r="AA1" s="201"/>
      <c r="AB1" s="201"/>
      <c r="AC1" s="201"/>
      <c r="AD1" s="201"/>
      <c r="AE1" s="201"/>
      <c r="AF1" s="201"/>
      <c r="AG1" s="201"/>
      <c r="AH1" s="201"/>
      <c r="AI1" s="201"/>
      <c r="AJ1" s="201"/>
      <c r="AK1" s="201"/>
      <c r="AL1" s="201"/>
      <c r="AM1" s="201"/>
      <c r="AN1" s="201"/>
      <c r="AO1" s="193"/>
      <c r="AP1" s="193"/>
      <c r="AQ1" s="193"/>
    </row>
    <row r="2">
      <c r="F2" s="49"/>
      <c r="G2" s="1"/>
      <c r="H2" s="1"/>
      <c r="I2" s="203"/>
      <c r="J2" s="1"/>
      <c r="M2" s="7" t="s">
        <v>7328</v>
      </c>
      <c r="N2" s="359">
        <v>46000.0</v>
      </c>
      <c r="O2" s="204">
        <v>46074.0</v>
      </c>
      <c r="P2" s="204">
        <v>46150.0</v>
      </c>
      <c r="Q2" s="204">
        <v>46182.0</v>
      </c>
      <c r="R2" s="204">
        <v>46238.0</v>
      </c>
      <c r="S2" s="204">
        <v>46277.0</v>
      </c>
      <c r="T2" s="204">
        <v>46302.0</v>
      </c>
      <c r="U2" s="204"/>
      <c r="V2" s="204"/>
      <c r="W2" s="204"/>
      <c r="X2" s="204"/>
      <c r="Y2" s="204"/>
      <c r="Z2" s="204"/>
      <c r="AA2" s="204"/>
      <c r="AB2" s="204"/>
      <c r="AC2" s="204"/>
      <c r="AD2" s="204"/>
      <c r="AE2" s="204"/>
      <c r="AF2" s="204"/>
      <c r="AG2" s="204"/>
      <c r="AH2" s="204"/>
      <c r="AI2" s="204"/>
      <c r="AJ2" s="204"/>
      <c r="AK2" s="204"/>
      <c r="AL2" s="204"/>
      <c r="AM2" s="204"/>
      <c r="AN2" s="204"/>
    </row>
    <row r="3">
      <c r="A3" s="206"/>
      <c r="B3" s="207" t="s">
        <v>7329</v>
      </c>
      <c r="M3" s="7" t="s">
        <v>7330</v>
      </c>
      <c r="N3" s="208">
        <f t="shared" ref="N3:AN3" si="1">COLUMN()-13</f>
        <v>1</v>
      </c>
      <c r="O3" s="208">
        <f t="shared" si="1"/>
        <v>2</v>
      </c>
      <c r="P3" s="208">
        <f t="shared" si="1"/>
        <v>3</v>
      </c>
      <c r="Q3" s="208">
        <f t="shared" si="1"/>
        <v>4</v>
      </c>
      <c r="R3" s="208">
        <f t="shared" si="1"/>
        <v>5</v>
      </c>
      <c r="S3" s="208">
        <f t="shared" si="1"/>
        <v>6</v>
      </c>
      <c r="T3" s="208">
        <f t="shared" si="1"/>
        <v>7</v>
      </c>
      <c r="U3" s="208">
        <f t="shared" si="1"/>
        <v>8</v>
      </c>
      <c r="V3" s="208">
        <f t="shared" si="1"/>
        <v>9</v>
      </c>
      <c r="W3" s="208">
        <f t="shared" si="1"/>
        <v>10</v>
      </c>
      <c r="X3" s="208">
        <f t="shared" si="1"/>
        <v>11</v>
      </c>
      <c r="Y3" s="208">
        <f t="shared" si="1"/>
        <v>12</v>
      </c>
      <c r="Z3" s="208">
        <f t="shared" si="1"/>
        <v>13</v>
      </c>
      <c r="AA3" s="208">
        <f t="shared" si="1"/>
        <v>14</v>
      </c>
      <c r="AB3" s="208">
        <f t="shared" si="1"/>
        <v>15</v>
      </c>
      <c r="AC3" s="208">
        <f t="shared" si="1"/>
        <v>16</v>
      </c>
      <c r="AD3" s="208">
        <f t="shared" si="1"/>
        <v>17</v>
      </c>
      <c r="AE3" s="208">
        <f t="shared" si="1"/>
        <v>18</v>
      </c>
      <c r="AF3" s="208">
        <f t="shared" si="1"/>
        <v>19</v>
      </c>
      <c r="AG3" s="208">
        <f t="shared" si="1"/>
        <v>20</v>
      </c>
      <c r="AH3" s="208">
        <f t="shared" si="1"/>
        <v>21</v>
      </c>
      <c r="AI3" s="208">
        <f t="shared" si="1"/>
        <v>22</v>
      </c>
      <c r="AJ3" s="208">
        <f t="shared" si="1"/>
        <v>23</v>
      </c>
      <c r="AK3" s="208">
        <f t="shared" si="1"/>
        <v>24</v>
      </c>
      <c r="AL3" s="208">
        <f t="shared" si="1"/>
        <v>25</v>
      </c>
      <c r="AM3" s="208">
        <f t="shared" si="1"/>
        <v>26</v>
      </c>
      <c r="AN3" s="208">
        <f t="shared" si="1"/>
        <v>27</v>
      </c>
    </row>
    <row r="4">
      <c r="A4" s="7"/>
      <c r="B4" s="209" t="s">
        <v>7331</v>
      </c>
      <c r="C4" s="209" t="s">
        <v>7155</v>
      </c>
      <c r="D4" s="209" t="str">
        <f t="array" ref="D4">_xlfn.XLOOKUP(J4,'2NDSORTEDL'!AA1:AA12,'2NDSORTEDL'!AB1:AB12,"",0,1)</f>
        <v>Project Office Admin. Block, (MEIL-HCC JV), Ground floor, Zone-1</v>
      </c>
      <c r="I4" s="362" t="s">
        <v>7761</v>
      </c>
      <c r="J4" s="211">
        <v>2.0</v>
      </c>
      <c r="N4" s="9" t="s">
        <v>7333</v>
      </c>
    </row>
    <row r="5">
      <c r="A5" s="7"/>
      <c r="B5" s="209" t="s">
        <v>7334</v>
      </c>
      <c r="C5" s="209" t="s">
        <v>7155</v>
      </c>
      <c r="D5" s="209" t="s">
        <v>7483</v>
      </c>
      <c r="E5" s="202"/>
      <c r="F5" s="212"/>
      <c r="G5" s="12"/>
      <c r="H5" s="12"/>
      <c r="I5" s="213"/>
      <c r="J5" s="168" t="s">
        <v>7336</v>
      </c>
      <c r="N5" s="1"/>
    </row>
    <row r="6">
      <c r="F6" s="49"/>
      <c r="G6" s="1"/>
      <c r="H6" s="1"/>
      <c r="I6" s="203"/>
      <c r="J6" s="1"/>
      <c r="N6" s="1"/>
    </row>
    <row r="7">
      <c r="A7" s="214"/>
      <c r="B7" s="215" t="s">
        <v>7762</v>
      </c>
      <c r="C7" s="216" t="s">
        <v>7338</v>
      </c>
      <c r="D7" s="164"/>
      <c r="E7" s="217" t="s">
        <v>7339</v>
      </c>
      <c r="F7" s="218" t="s">
        <v>7340</v>
      </c>
      <c r="G7" s="217" t="s">
        <v>7341</v>
      </c>
      <c r="H7" s="217" t="s">
        <v>7342</v>
      </c>
      <c r="I7" s="219" t="s">
        <v>7343</v>
      </c>
      <c r="J7" s="217" t="s">
        <v>7344</v>
      </c>
      <c r="K7" s="1"/>
      <c r="L7" s="1"/>
      <c r="M7" s="1"/>
      <c r="N7" s="220"/>
      <c r="O7" s="1"/>
      <c r="P7" s="1"/>
      <c r="Q7" s="1"/>
      <c r="R7" s="1"/>
      <c r="S7" s="1"/>
      <c r="T7" s="1"/>
      <c r="U7" s="1"/>
      <c r="V7" s="1"/>
      <c r="W7" s="1"/>
      <c r="X7" s="1"/>
      <c r="Y7" s="1"/>
      <c r="Z7" s="1"/>
      <c r="AA7" s="1"/>
      <c r="AB7" s="1"/>
      <c r="AC7" s="1"/>
      <c r="AD7" s="1"/>
      <c r="AE7" s="1"/>
      <c r="AF7" s="1"/>
      <c r="AG7" s="1"/>
      <c r="AH7" s="1"/>
      <c r="AI7" s="1"/>
      <c r="AJ7" s="1"/>
      <c r="AK7" s="1"/>
      <c r="AL7" s="1"/>
      <c r="AM7" s="1"/>
      <c r="AN7" s="1"/>
      <c r="AO7" s="1"/>
      <c r="AP7" s="1"/>
      <c r="AQ7" s="1"/>
    </row>
    <row r="8">
      <c r="B8" s="221">
        <f t="shared" ref="B8:B39" si="2">ROW()-7</f>
        <v>1</v>
      </c>
      <c r="C8" s="363" t="s">
        <v>418</v>
      </c>
      <c r="D8" s="164"/>
      <c r="E8" s="223" t="str">
        <f t="array" ref="E8">_xlfn.XLOOKUP(C8,'2NDSORTEDL'!$B$2:$B$50,'2NDSORTEDL'!$C$2:$C$50,"",0,1)</f>
        <v>NSAID</v>
      </c>
      <c r="F8" s="224">
        <f t="array" ref="F8">_xlfn.XLOOKUP($C8,'2NDSORTEDL'!$B$2:$B$60,'2NDSORTEDL'!$Y$2:$Y$60,"",0,1)</f>
        <v>46784</v>
      </c>
      <c r="G8" s="208" t="s">
        <v>7345</v>
      </c>
      <c r="H8" s="208">
        <v>1.0</v>
      </c>
      <c r="I8" s="423">
        <v>46302.0</v>
      </c>
      <c r="J8" s="226" t="str">
        <f t="shared" ref="J8:J39" si="3">IF(SUMIFS($N8:$AM8,$N$2:$AM$2,$I8,$N$1:$AM$1,$J$4)&gt;=H8,"REPLACED",IF(SUMIFS($N8:$AM8,$N$2:$AM$2,$I8,$N$1:$AM$1,$J$4)=0,"","N.A."))</f>
        <v/>
      </c>
      <c r="N8" s="223"/>
      <c r="O8" s="223"/>
      <c r="P8" s="227"/>
      <c r="Q8" s="223"/>
      <c r="R8" s="223"/>
      <c r="S8" s="227">
        <v>1.0</v>
      </c>
      <c r="T8" s="223"/>
      <c r="U8" s="223"/>
      <c r="V8" s="223"/>
      <c r="W8" s="223"/>
      <c r="X8" s="223"/>
      <c r="Y8" s="223"/>
      <c r="Z8" s="223"/>
      <c r="AA8" s="223"/>
      <c r="AB8" s="223"/>
      <c r="AC8" s="223"/>
      <c r="AD8" s="223"/>
      <c r="AE8" s="223"/>
      <c r="AF8" s="223"/>
      <c r="AG8" s="223"/>
      <c r="AH8" s="223"/>
      <c r="AI8" s="223"/>
      <c r="AJ8" s="223"/>
      <c r="AK8" s="223"/>
      <c r="AL8" s="223"/>
      <c r="AM8" s="223"/>
      <c r="AN8" s="223"/>
      <c r="AO8" s="223">
        <f t="shared" ref="AO8:AO39" si="4">SUM(N8:AM8)</f>
        <v>1</v>
      </c>
    </row>
    <row r="9">
      <c r="B9" s="221">
        <f t="shared" si="2"/>
        <v>2</v>
      </c>
      <c r="C9" s="363" t="s">
        <v>7346</v>
      </c>
      <c r="D9" s="164"/>
      <c r="E9" s="223" t="str">
        <f t="array" ref="E9">_xlfn.XLOOKUP(C9,'2NDSORTEDL'!$B$2:$B$50,'2NDSORTEDL'!$C$2:$C$50,"",0,1)</f>
        <v/>
      </c>
      <c r="F9" s="224" t="str">
        <f t="array" ref="F9">_xlfn.XLOOKUP($C9,'2NDSORTEDL'!$B$2:$B$60,'2NDSORTEDL'!$Y$2:$Y$60,"",0,1)</f>
        <v/>
      </c>
      <c r="G9" s="208" t="s">
        <v>7345</v>
      </c>
      <c r="H9" s="208">
        <v>1.0</v>
      </c>
      <c r="I9" s="229">
        <f t="shared" ref="I9:I39" si="5">I8</f>
        <v>46302</v>
      </c>
      <c r="J9" s="226" t="str">
        <f t="shared" si="3"/>
        <v/>
      </c>
      <c r="K9" s="7" t="s">
        <v>7336</v>
      </c>
      <c r="N9" s="368">
        <v>1.0</v>
      </c>
      <c r="O9" s="227">
        <v>1.0</v>
      </c>
      <c r="P9" s="227"/>
      <c r="Q9" s="228"/>
      <c r="R9" s="223"/>
      <c r="S9" s="223"/>
      <c r="T9" s="223"/>
      <c r="U9" s="223"/>
      <c r="V9" s="223"/>
      <c r="W9" s="223"/>
      <c r="X9" s="223"/>
      <c r="Y9" s="223"/>
      <c r="Z9" s="223"/>
      <c r="AA9" s="223"/>
      <c r="AB9" s="223"/>
      <c r="AC9" s="223"/>
      <c r="AD9" s="223"/>
      <c r="AE9" s="223"/>
      <c r="AF9" s="223"/>
      <c r="AG9" s="223"/>
      <c r="AH9" s="223"/>
      <c r="AI9" s="223"/>
      <c r="AJ9" s="223"/>
      <c r="AK9" s="223"/>
      <c r="AL9" s="223"/>
      <c r="AM9" s="223"/>
      <c r="AN9" s="223"/>
      <c r="AO9" s="223">
        <f t="shared" si="4"/>
        <v>2</v>
      </c>
    </row>
    <row r="10">
      <c r="B10" s="221">
        <f t="shared" si="2"/>
        <v>3</v>
      </c>
      <c r="C10" s="363" t="s">
        <v>1006</v>
      </c>
      <c r="D10" s="164"/>
      <c r="E10" s="223" t="str">
        <f t="array" ref="E10">_xlfn.XLOOKUP(C10,'2NDSORTEDL'!$B$2:$B$50,'2NDSORTEDL'!$C$2:$C$50,"",0,1)</f>
        <v>NSAID</v>
      </c>
      <c r="F10" s="224">
        <f t="array" ref="F10">_xlfn.XLOOKUP($C10,'2NDSORTEDL'!$B$2:$B$60,'2NDSORTEDL'!$Y$2:$Y$60,"",0,1)</f>
        <v>46692</v>
      </c>
      <c r="G10" s="208" t="s">
        <v>7345</v>
      </c>
      <c r="H10" s="208">
        <v>20.0</v>
      </c>
      <c r="I10" s="229">
        <f t="shared" si="5"/>
        <v>46302</v>
      </c>
      <c r="J10" s="226" t="str">
        <f t="shared" si="3"/>
        <v>REPLACED</v>
      </c>
      <c r="N10" s="369" t="s">
        <v>1767</v>
      </c>
      <c r="O10" s="227">
        <v>20.0</v>
      </c>
      <c r="P10" s="223"/>
      <c r="Q10" s="228"/>
      <c r="R10" s="223"/>
      <c r="S10" s="223"/>
      <c r="T10" s="227">
        <v>20.0</v>
      </c>
      <c r="U10" s="223"/>
      <c r="V10" s="223"/>
      <c r="W10" s="223"/>
      <c r="X10" s="223"/>
      <c r="Y10" s="223"/>
      <c r="Z10" s="223"/>
      <c r="AA10" s="223"/>
      <c r="AB10" s="223"/>
      <c r="AC10" s="223"/>
      <c r="AD10" s="223"/>
      <c r="AE10" s="223"/>
      <c r="AF10" s="223"/>
      <c r="AG10" s="223"/>
      <c r="AH10" s="223"/>
      <c r="AI10" s="223"/>
      <c r="AJ10" s="223"/>
      <c r="AK10" s="223"/>
      <c r="AL10" s="223"/>
      <c r="AM10" s="223"/>
      <c r="AN10" s="223"/>
      <c r="AO10" s="223">
        <f t="shared" si="4"/>
        <v>40</v>
      </c>
    </row>
    <row r="11">
      <c r="B11" s="221">
        <f t="shared" si="2"/>
        <v>4</v>
      </c>
      <c r="C11" s="363" t="s">
        <v>1126</v>
      </c>
      <c r="D11" s="164"/>
      <c r="E11" s="223" t="str">
        <f t="array" ref="E11">_xlfn.XLOOKUP(C11,'2NDSORTEDL'!$B$2:$B$50,'2NDSORTEDL'!$C$2:$C$50,"",0,1)</f>
        <v>ANTI_BACTERIAL</v>
      </c>
      <c r="F11" s="224">
        <f t="array" ref="F11">_xlfn.XLOOKUP($C11,'2NDSORTEDL'!$B$2:$B$60,'2NDSORTEDL'!$Y$2:$Y$60,"",0,1)</f>
        <v>46784</v>
      </c>
      <c r="G11" s="208" t="s">
        <v>7345</v>
      </c>
      <c r="H11" s="208">
        <v>1.0</v>
      </c>
      <c r="I11" s="229">
        <f t="shared" si="5"/>
        <v>46302</v>
      </c>
      <c r="J11" s="226" t="str">
        <f t="shared" si="3"/>
        <v/>
      </c>
      <c r="N11" s="208">
        <v>1.0</v>
      </c>
      <c r="O11" s="227"/>
      <c r="P11" s="223"/>
      <c r="Q11" s="227">
        <v>1.0</v>
      </c>
      <c r="R11" s="223"/>
      <c r="S11" s="223"/>
      <c r="T11" s="223"/>
      <c r="U11" s="223"/>
      <c r="V11" s="223"/>
      <c r="W11" s="223"/>
      <c r="X11" s="223"/>
      <c r="Y11" s="223"/>
      <c r="Z11" s="223"/>
      <c r="AA11" s="223"/>
      <c r="AB11" s="223"/>
      <c r="AC11" s="223"/>
      <c r="AD11" s="223"/>
      <c r="AE11" s="223"/>
      <c r="AF11" s="223"/>
      <c r="AG11" s="223"/>
      <c r="AH11" s="223"/>
      <c r="AI11" s="223"/>
      <c r="AJ11" s="223"/>
      <c r="AK11" s="223"/>
      <c r="AL11" s="223"/>
      <c r="AM11" s="223"/>
      <c r="AN11" s="223"/>
      <c r="AO11" s="223">
        <f t="shared" si="4"/>
        <v>2</v>
      </c>
    </row>
    <row r="12">
      <c r="B12" s="221">
        <f t="shared" si="2"/>
        <v>5</v>
      </c>
      <c r="C12" s="363" t="s">
        <v>5452</v>
      </c>
      <c r="D12" s="164"/>
      <c r="E12" s="223" t="str">
        <f t="array" ref="E12">_xlfn.XLOOKUP(C12,'2NDSORTEDL'!$B$2:$B$50,'2NDSORTEDL'!$C$2:$C$50,"",0,1)</f>
        <v/>
      </c>
      <c r="F12" s="224" t="str">
        <f t="array" ref="F12">_xlfn.XLOOKUP($C12,'2NDSORTEDL'!$B$2:$B$60,'2NDSORTEDL'!$Y$2:$Y$60,"",0,1)</f>
        <v/>
      </c>
      <c r="G12" s="208" t="s">
        <v>7345</v>
      </c>
      <c r="H12" s="208">
        <v>1.0</v>
      </c>
      <c r="I12" s="229">
        <f t="shared" si="5"/>
        <v>46302</v>
      </c>
      <c r="J12" s="226" t="str">
        <f t="shared" si="3"/>
        <v/>
      </c>
      <c r="N12" s="230"/>
      <c r="O12" s="223"/>
      <c r="P12" s="223"/>
      <c r="Q12" s="223"/>
      <c r="R12" s="223"/>
      <c r="S12" s="223"/>
      <c r="T12" s="223"/>
      <c r="U12" s="223"/>
      <c r="V12" s="223"/>
      <c r="W12" s="223"/>
      <c r="X12" s="223"/>
      <c r="Y12" s="223"/>
      <c r="Z12" s="223"/>
      <c r="AA12" s="223"/>
      <c r="AB12" s="223"/>
      <c r="AC12" s="223"/>
      <c r="AD12" s="223"/>
      <c r="AE12" s="223"/>
      <c r="AF12" s="223"/>
      <c r="AG12" s="223"/>
      <c r="AH12" s="223"/>
      <c r="AI12" s="223"/>
      <c r="AJ12" s="223"/>
      <c r="AK12" s="223"/>
      <c r="AL12" s="223"/>
      <c r="AM12" s="223"/>
      <c r="AN12" s="223"/>
      <c r="AO12" s="223">
        <f t="shared" si="4"/>
        <v>0</v>
      </c>
    </row>
    <row r="13">
      <c r="B13" s="221">
        <f t="shared" si="2"/>
        <v>6</v>
      </c>
      <c r="C13" s="363" t="s">
        <v>1398</v>
      </c>
      <c r="D13" s="164"/>
      <c r="E13" s="223" t="str">
        <f t="array" ref="E13">_xlfn.XLOOKUP(C13,'2NDSORTEDL'!$B$2:$B$50,'2NDSORTEDL'!$C$2:$C$50,"",0,1)</f>
        <v>ANTI_SEPTIC</v>
      </c>
      <c r="F13" s="224">
        <f t="array" ref="F13">_xlfn.XLOOKUP($C13,'2NDSORTEDL'!$B$2:$B$60,'2NDSORTEDL'!$Y$2:$Y$60,"",0,1)</f>
        <v>46784</v>
      </c>
      <c r="G13" s="208" t="s">
        <v>7345</v>
      </c>
      <c r="H13" s="208">
        <v>1.0</v>
      </c>
      <c r="I13" s="229">
        <f t="shared" si="5"/>
        <v>46302</v>
      </c>
      <c r="J13" s="226" t="str">
        <f t="shared" si="3"/>
        <v>REPLACED</v>
      </c>
      <c r="N13" s="230"/>
      <c r="O13" s="227">
        <v>1.0</v>
      </c>
      <c r="P13" s="227"/>
      <c r="Q13" s="227">
        <v>1.0</v>
      </c>
      <c r="R13" s="223"/>
      <c r="S13" s="223"/>
      <c r="T13" s="227">
        <v>1.0</v>
      </c>
      <c r="U13" s="223"/>
      <c r="V13" s="223"/>
      <c r="W13" s="223"/>
      <c r="X13" s="223"/>
      <c r="Y13" s="223"/>
      <c r="Z13" s="223"/>
      <c r="AA13" s="223"/>
      <c r="AB13" s="223"/>
      <c r="AC13" s="223"/>
      <c r="AD13" s="223"/>
      <c r="AE13" s="223"/>
      <c r="AF13" s="223"/>
      <c r="AG13" s="223"/>
      <c r="AH13" s="223"/>
      <c r="AI13" s="223"/>
      <c r="AJ13" s="223"/>
      <c r="AK13" s="223"/>
      <c r="AL13" s="223"/>
      <c r="AM13" s="223"/>
      <c r="AN13" s="223"/>
      <c r="AO13" s="223">
        <f t="shared" si="4"/>
        <v>3</v>
      </c>
    </row>
    <row r="14">
      <c r="B14" s="221">
        <f t="shared" si="2"/>
        <v>7</v>
      </c>
      <c r="C14" s="363" t="s">
        <v>1470</v>
      </c>
      <c r="D14" s="164"/>
      <c r="E14" s="223" t="str">
        <f t="array" ref="E14">_xlfn.XLOOKUP(C14,'2NDSORTEDL'!$B$2:$B$50,'2NDSORTEDL'!$C$2:$C$50,"",0,1)</f>
        <v>ANTI_SEPTIC</v>
      </c>
      <c r="F14" s="224">
        <f t="array" ref="F14">_xlfn.XLOOKUP($C14,'2NDSORTEDL'!$B$2:$B$60,'2NDSORTEDL'!$Y$2:$Y$60,"",0,1)</f>
        <v>46569</v>
      </c>
      <c r="G14" s="208" t="s">
        <v>7345</v>
      </c>
      <c r="H14" s="208">
        <v>1.0</v>
      </c>
      <c r="I14" s="229">
        <f t="shared" si="5"/>
        <v>46302</v>
      </c>
      <c r="J14" s="226" t="str">
        <f t="shared" si="3"/>
        <v>REPLACED</v>
      </c>
      <c r="N14" s="230"/>
      <c r="O14" s="227"/>
      <c r="P14" s="223"/>
      <c r="Q14" s="223"/>
      <c r="R14" s="223"/>
      <c r="S14" s="223"/>
      <c r="T14" s="227">
        <v>1.0</v>
      </c>
      <c r="U14" s="223"/>
      <c r="V14" s="223"/>
      <c r="W14" s="223"/>
      <c r="X14" s="223"/>
      <c r="Y14" s="223"/>
      <c r="Z14" s="223"/>
      <c r="AA14" s="223"/>
      <c r="AB14" s="223"/>
      <c r="AC14" s="223"/>
      <c r="AD14" s="223"/>
      <c r="AE14" s="223"/>
      <c r="AF14" s="223"/>
      <c r="AG14" s="223"/>
      <c r="AH14" s="223"/>
      <c r="AI14" s="223"/>
      <c r="AJ14" s="223"/>
      <c r="AK14" s="223"/>
      <c r="AL14" s="223"/>
      <c r="AM14" s="223"/>
      <c r="AN14" s="223"/>
      <c r="AO14" s="223">
        <f t="shared" si="4"/>
        <v>1</v>
      </c>
    </row>
    <row r="15">
      <c r="B15" s="221">
        <f t="shared" si="2"/>
        <v>8</v>
      </c>
      <c r="C15" s="363" t="s">
        <v>2543</v>
      </c>
      <c r="D15" s="164"/>
      <c r="E15" s="223" t="str">
        <f t="array" ref="E15">_xlfn.XLOOKUP(C15,'2NDSORTEDL'!$B$2:$B$50,'2NDSORTEDL'!$C$2:$C$50,"",0,1)</f>
        <v>COTTON</v>
      </c>
      <c r="F15" s="224">
        <f t="array" ref="F15">_xlfn.XLOOKUP($C15,'2NDSORTEDL'!$B$2:$B$60,'2NDSORTEDL'!$Y$2:$Y$60,"",0,1)</f>
        <v>46661</v>
      </c>
      <c r="G15" s="208" t="s">
        <v>7345</v>
      </c>
      <c r="H15" s="208">
        <v>1.0</v>
      </c>
      <c r="I15" s="229">
        <f t="shared" si="5"/>
        <v>46302</v>
      </c>
      <c r="J15" s="226" t="str">
        <f t="shared" si="3"/>
        <v>REPLACED</v>
      </c>
      <c r="N15" s="230"/>
      <c r="O15" s="223"/>
      <c r="P15" s="223"/>
      <c r="Q15" s="223"/>
      <c r="R15" s="223"/>
      <c r="S15" s="223"/>
      <c r="T15" s="227">
        <v>1.0</v>
      </c>
      <c r="U15" s="223"/>
      <c r="V15" s="223"/>
      <c r="W15" s="223"/>
      <c r="X15" s="223"/>
      <c r="Y15" s="223"/>
      <c r="Z15" s="223"/>
      <c r="AA15" s="223"/>
      <c r="AB15" s="223"/>
      <c r="AC15" s="223"/>
      <c r="AD15" s="223"/>
      <c r="AE15" s="223"/>
      <c r="AF15" s="223"/>
      <c r="AG15" s="223"/>
      <c r="AH15" s="223"/>
      <c r="AI15" s="223"/>
      <c r="AJ15" s="223"/>
      <c r="AK15" s="223"/>
      <c r="AL15" s="223"/>
      <c r="AM15" s="223"/>
      <c r="AN15" s="223"/>
      <c r="AO15" s="223">
        <f t="shared" si="4"/>
        <v>1</v>
      </c>
    </row>
    <row r="16">
      <c r="B16" s="221">
        <f t="shared" si="2"/>
        <v>9</v>
      </c>
      <c r="C16" s="363" t="s">
        <v>1307</v>
      </c>
      <c r="D16" s="164"/>
      <c r="E16" s="223" t="str">
        <f t="array" ref="E16">_xlfn.XLOOKUP(C16,'2NDSORTEDL'!$B$2:$B$50,'2NDSORTEDL'!$C$2:$C$50,"",0,1)</f>
        <v/>
      </c>
      <c r="F16" s="224">
        <f t="array" ref="F16">_xlfn.XLOOKUP($C16,'2NDSORTEDL'!$B$2:$B$60,'2NDSORTEDL'!$Y$2:$Y$60,"",0,1)+365</f>
        <v>46784</v>
      </c>
      <c r="G16" s="208" t="s">
        <v>7345</v>
      </c>
      <c r="H16" s="208">
        <v>1.0</v>
      </c>
      <c r="I16" s="229">
        <f t="shared" si="5"/>
        <v>46302</v>
      </c>
      <c r="J16" s="226" t="str">
        <f t="shared" si="3"/>
        <v/>
      </c>
      <c r="N16" s="368">
        <v>1.0</v>
      </c>
      <c r="O16" s="223"/>
      <c r="P16" s="223"/>
      <c r="Q16" s="223"/>
      <c r="R16" s="223"/>
      <c r="S16" s="223"/>
      <c r="T16" s="223"/>
      <c r="U16" s="223"/>
      <c r="V16" s="223"/>
      <c r="W16" s="223"/>
      <c r="X16" s="223"/>
      <c r="Y16" s="223"/>
      <c r="Z16" s="223"/>
      <c r="AA16" s="223"/>
      <c r="AB16" s="223"/>
      <c r="AC16" s="223"/>
      <c r="AD16" s="223"/>
      <c r="AE16" s="223"/>
      <c r="AF16" s="223"/>
      <c r="AG16" s="223"/>
      <c r="AH16" s="223"/>
      <c r="AI16" s="223"/>
      <c r="AJ16" s="223"/>
      <c r="AK16" s="223"/>
      <c r="AL16" s="223"/>
      <c r="AM16" s="223"/>
      <c r="AN16" s="223"/>
      <c r="AO16" s="223">
        <f t="shared" si="4"/>
        <v>1</v>
      </c>
    </row>
    <row r="17">
      <c r="B17" s="221">
        <f t="shared" si="2"/>
        <v>10</v>
      </c>
      <c r="C17" s="363" t="s">
        <v>3748</v>
      </c>
      <c r="D17" s="164"/>
      <c r="E17" s="223" t="str">
        <f t="array" ref="E17">_xlfn.XLOOKUP(C17,'2NDSORTEDL'!$B$2:$B$50,'2NDSORTEDL'!$C$2:$C$50,"",0,1)</f>
        <v>DRESSING_PAD</v>
      </c>
      <c r="F17" s="224">
        <f t="array" ref="F17">_xlfn.XLOOKUP($C17,'2NDSORTEDL'!$B$2:$B$60,'2NDSORTEDL'!$Y$2:$Y$60,"",0,1)</f>
        <v>46935</v>
      </c>
      <c r="G17" s="208" t="s">
        <v>7345</v>
      </c>
      <c r="H17" s="208">
        <v>1.0</v>
      </c>
      <c r="I17" s="229">
        <f t="shared" si="5"/>
        <v>46302</v>
      </c>
      <c r="J17" s="226" t="str">
        <f t="shared" si="3"/>
        <v/>
      </c>
      <c r="N17" s="230"/>
      <c r="O17" s="227"/>
      <c r="P17" s="223"/>
      <c r="Q17" s="223"/>
      <c r="R17" s="223"/>
      <c r="S17" s="223"/>
      <c r="T17" s="223"/>
      <c r="U17" s="223"/>
      <c r="V17" s="223"/>
      <c r="W17" s="223"/>
      <c r="X17" s="223"/>
      <c r="Y17" s="223"/>
      <c r="Z17" s="223"/>
      <c r="AA17" s="223"/>
      <c r="AB17" s="223"/>
      <c r="AC17" s="223"/>
      <c r="AD17" s="223"/>
      <c r="AE17" s="223"/>
      <c r="AF17" s="223"/>
      <c r="AG17" s="223"/>
      <c r="AH17" s="223"/>
      <c r="AI17" s="223"/>
      <c r="AJ17" s="223"/>
      <c r="AK17" s="223"/>
      <c r="AL17" s="223"/>
      <c r="AM17" s="223"/>
      <c r="AN17" s="223"/>
      <c r="AO17" s="223">
        <f t="shared" si="4"/>
        <v>0</v>
      </c>
    </row>
    <row r="18">
      <c r="B18" s="221">
        <f t="shared" si="2"/>
        <v>11</v>
      </c>
      <c r="C18" s="363" t="s">
        <v>1508</v>
      </c>
      <c r="D18" s="164"/>
      <c r="E18" s="223" t="str">
        <f t="array" ref="E18">_xlfn.XLOOKUP(C18,'2NDSORTEDL'!$B$2:$B$50,'2NDSORTEDL'!$C$2:$C$50,"",0,1)</f>
        <v/>
      </c>
      <c r="F18" s="224" t="str">
        <f t="array" ref="F18">_xlfn.XLOOKUP($C18,'2NDSORTEDL'!$B$2:$B$60,'2NDSORTEDL'!$Y$2:$Y$60,"",0,1)</f>
        <v/>
      </c>
      <c r="G18" s="208" t="s">
        <v>7345</v>
      </c>
      <c r="H18" s="208">
        <v>1.0</v>
      </c>
      <c r="I18" s="229">
        <f t="shared" si="5"/>
        <v>46302</v>
      </c>
      <c r="J18" s="226" t="str">
        <f t="shared" si="3"/>
        <v/>
      </c>
      <c r="N18" s="230"/>
      <c r="O18" s="223"/>
      <c r="P18" s="223"/>
      <c r="Q18" s="223"/>
      <c r="R18" s="223"/>
      <c r="S18" s="223"/>
      <c r="T18" s="223"/>
      <c r="U18" s="223"/>
      <c r="V18" s="223"/>
      <c r="W18" s="223"/>
      <c r="X18" s="223"/>
      <c r="Y18" s="223"/>
      <c r="Z18" s="223"/>
      <c r="AA18" s="223"/>
      <c r="AB18" s="223"/>
      <c r="AC18" s="223"/>
      <c r="AD18" s="223"/>
      <c r="AE18" s="223"/>
      <c r="AF18" s="223"/>
      <c r="AG18" s="223"/>
      <c r="AH18" s="223"/>
      <c r="AI18" s="223"/>
      <c r="AJ18" s="223"/>
      <c r="AK18" s="223"/>
      <c r="AL18" s="223"/>
      <c r="AM18" s="223"/>
      <c r="AN18" s="223"/>
      <c r="AO18" s="223">
        <f t="shared" si="4"/>
        <v>0</v>
      </c>
    </row>
    <row r="19">
      <c r="B19" s="221">
        <f t="shared" si="2"/>
        <v>12</v>
      </c>
      <c r="C19" s="363" t="s">
        <v>7347</v>
      </c>
      <c r="D19" s="164"/>
      <c r="E19" s="223" t="str">
        <f t="array" ref="E19">_xlfn.XLOOKUP(C19,'2NDSORTEDL'!$B$2:$B$50,'2NDSORTEDL'!$C$2:$C$50,"",0,1)</f>
        <v/>
      </c>
      <c r="F19" s="224" t="str">
        <f t="array" ref="F19">_xlfn.XLOOKUP($C19,'2NDSORTEDL'!$B$2:$B$60,'2NDSORTEDL'!$Y$2:$Y$60,"",0,1)</f>
        <v/>
      </c>
      <c r="G19" s="208" t="s">
        <v>7345</v>
      </c>
      <c r="H19" s="208">
        <v>2.0</v>
      </c>
      <c r="I19" s="229">
        <f t="shared" si="5"/>
        <v>46302</v>
      </c>
      <c r="J19" s="226" t="str">
        <f t="shared" si="3"/>
        <v/>
      </c>
      <c r="N19" s="230"/>
      <c r="O19" s="223"/>
      <c r="P19" s="227">
        <v>2.0</v>
      </c>
      <c r="Q19" s="223"/>
      <c r="R19" s="223"/>
      <c r="S19" s="223"/>
      <c r="T19" s="223"/>
      <c r="U19" s="223"/>
      <c r="V19" s="223"/>
      <c r="W19" s="223"/>
      <c r="X19" s="223"/>
      <c r="Y19" s="223"/>
      <c r="Z19" s="223"/>
      <c r="AA19" s="223"/>
      <c r="AB19" s="223"/>
      <c r="AC19" s="223"/>
      <c r="AD19" s="223"/>
      <c r="AE19" s="223"/>
      <c r="AF19" s="223"/>
      <c r="AG19" s="223"/>
      <c r="AH19" s="223"/>
      <c r="AI19" s="223"/>
      <c r="AJ19" s="223"/>
      <c r="AK19" s="223"/>
      <c r="AL19" s="223"/>
      <c r="AM19" s="223"/>
      <c r="AN19" s="223"/>
      <c r="AO19" s="223">
        <f t="shared" si="4"/>
        <v>2</v>
      </c>
    </row>
    <row r="20">
      <c r="B20" s="221">
        <f t="shared" si="2"/>
        <v>13</v>
      </c>
      <c r="C20" s="363" t="s">
        <v>3322</v>
      </c>
      <c r="D20" s="164"/>
      <c r="E20" s="223" t="str">
        <f t="array" ref="E20">_xlfn.XLOOKUP(C20,'2NDSORTEDL'!$B$2:$B$50,'2NDSORTEDL'!$C$2:$C$50,"",0,1)</f>
        <v>PLASTER_TAPE</v>
      </c>
      <c r="F20" s="224">
        <f t="array" ref="F20">_xlfn.XLOOKUP($C20,'2NDSORTEDL'!$B$2:$B$60,'2NDSORTEDL'!$Y$2:$Y$60,"",0,1)</f>
        <v>46692</v>
      </c>
      <c r="G20" s="208" t="s">
        <v>7345</v>
      </c>
      <c r="H20" s="208">
        <v>4.0</v>
      </c>
      <c r="I20" s="229">
        <f t="shared" si="5"/>
        <v>46302</v>
      </c>
      <c r="J20" s="226" t="str">
        <f t="shared" si="3"/>
        <v>REPLACED</v>
      </c>
      <c r="N20" s="208"/>
      <c r="O20" s="227">
        <v>4.0</v>
      </c>
      <c r="P20" s="223"/>
      <c r="Q20" s="223"/>
      <c r="R20" s="223"/>
      <c r="S20" s="227">
        <v>4.0</v>
      </c>
      <c r="T20" s="227">
        <v>4.0</v>
      </c>
      <c r="U20" s="223"/>
      <c r="V20" s="223"/>
      <c r="W20" s="223"/>
      <c r="X20" s="223"/>
      <c r="Y20" s="223"/>
      <c r="Z20" s="223"/>
      <c r="AA20" s="223"/>
      <c r="AB20" s="223"/>
      <c r="AC20" s="223"/>
      <c r="AD20" s="223"/>
      <c r="AE20" s="223"/>
      <c r="AF20" s="223"/>
      <c r="AG20" s="223"/>
      <c r="AH20" s="223"/>
      <c r="AI20" s="223"/>
      <c r="AJ20" s="223"/>
      <c r="AK20" s="223"/>
      <c r="AL20" s="223"/>
      <c r="AM20" s="223"/>
      <c r="AN20" s="223"/>
      <c r="AO20" s="223">
        <f t="shared" si="4"/>
        <v>12</v>
      </c>
    </row>
    <row r="21">
      <c r="B21" s="221">
        <f t="shared" si="2"/>
        <v>14</v>
      </c>
      <c r="C21" s="363" t="s">
        <v>3786</v>
      </c>
      <c r="D21" s="164"/>
      <c r="E21" s="223" t="str">
        <f t="array" ref="E21">_xlfn.XLOOKUP(C21,'2NDSORTEDL'!$B$2:$B$50,'2NDSORTEDL'!$C$2:$C$50,"",0,1)</f>
        <v>SWAB</v>
      </c>
      <c r="F21" s="224">
        <f t="array" ref="F21">_xlfn.XLOOKUP($C21,'2NDSORTEDL'!$B$2:$B$60,'2NDSORTEDL'!$Y$2:$Y$60,"",0,1)</f>
        <v>47209</v>
      </c>
      <c r="G21" s="208" t="s">
        <v>7345</v>
      </c>
      <c r="H21" s="208">
        <v>4.0</v>
      </c>
      <c r="I21" s="229">
        <f t="shared" si="5"/>
        <v>46302</v>
      </c>
      <c r="J21" s="226" t="str">
        <f t="shared" si="3"/>
        <v>REPLACED</v>
      </c>
      <c r="N21" s="208"/>
      <c r="O21" s="227"/>
      <c r="P21" s="223"/>
      <c r="Q21" s="223"/>
      <c r="R21" s="223"/>
      <c r="S21" s="223"/>
      <c r="T21" s="227">
        <v>4.0</v>
      </c>
      <c r="U21" s="223"/>
      <c r="V21" s="223"/>
      <c r="W21" s="223"/>
      <c r="X21" s="223"/>
      <c r="Y21" s="223"/>
      <c r="Z21" s="223"/>
      <c r="AA21" s="223"/>
      <c r="AB21" s="223"/>
      <c r="AC21" s="223"/>
      <c r="AD21" s="223"/>
      <c r="AE21" s="223"/>
      <c r="AF21" s="223"/>
      <c r="AG21" s="223"/>
      <c r="AH21" s="223"/>
      <c r="AI21" s="223"/>
      <c r="AJ21" s="223"/>
      <c r="AK21" s="223"/>
      <c r="AL21" s="223"/>
      <c r="AM21" s="223"/>
      <c r="AN21" s="223"/>
      <c r="AO21" s="223">
        <f t="shared" si="4"/>
        <v>4</v>
      </c>
    </row>
    <row r="22">
      <c r="B22" s="221">
        <f t="shared" si="2"/>
        <v>15</v>
      </c>
      <c r="C22" s="363" t="s">
        <v>3418</v>
      </c>
      <c r="D22" s="164"/>
      <c r="E22" s="223" t="str">
        <f t="array" ref="E22">_xlfn.XLOOKUP(C22,'2NDSORTEDL'!$B$2:$B$50,'2NDSORTEDL'!$C$2:$C$50,"",0,1)</f>
        <v>BLADE</v>
      </c>
      <c r="F22" s="224">
        <f t="array" ref="F22">_xlfn.XLOOKUP($C22,'2NDSORTEDL'!$B$2:$B$60,'2NDSORTEDL'!$Y$2:$Y$60,"",0,1)</f>
        <v>47058</v>
      </c>
      <c r="G22" s="208" t="s">
        <v>7345</v>
      </c>
      <c r="H22" s="208">
        <v>1.0</v>
      </c>
      <c r="I22" s="229">
        <f t="shared" si="5"/>
        <v>46302</v>
      </c>
      <c r="J22" s="226" t="str">
        <f t="shared" si="3"/>
        <v/>
      </c>
      <c r="N22" s="368">
        <v>1.0</v>
      </c>
      <c r="O22" s="223"/>
      <c r="P22" s="223"/>
      <c r="Q22" s="228"/>
      <c r="R22" s="223"/>
      <c r="S22" s="223"/>
      <c r="T22" s="223"/>
      <c r="U22" s="223"/>
      <c r="V22" s="223"/>
      <c r="W22" s="223"/>
      <c r="X22" s="223"/>
      <c r="Y22" s="223"/>
      <c r="Z22" s="223"/>
      <c r="AA22" s="223"/>
      <c r="AB22" s="223"/>
      <c r="AC22" s="223"/>
      <c r="AD22" s="223"/>
      <c r="AE22" s="223"/>
      <c r="AF22" s="223"/>
      <c r="AG22" s="223"/>
      <c r="AH22" s="223"/>
      <c r="AI22" s="223"/>
      <c r="AJ22" s="223"/>
      <c r="AK22" s="223"/>
      <c r="AL22" s="223"/>
      <c r="AM22" s="223"/>
      <c r="AN22" s="223"/>
      <c r="AO22" s="223">
        <f t="shared" si="4"/>
        <v>1</v>
      </c>
    </row>
    <row r="23">
      <c r="B23" s="221">
        <f t="shared" si="2"/>
        <v>16</v>
      </c>
      <c r="C23" s="363" t="s">
        <v>2794</v>
      </c>
      <c r="D23" s="164"/>
      <c r="E23" s="223" t="str">
        <f t="array" ref="E23">_xlfn.XLOOKUP(C23,'2NDSORTEDL'!$B$2:$B$50,'2NDSORTEDL'!$C$2:$C$50,"",0,1)</f>
        <v>BANDAGE</v>
      </c>
      <c r="F23" s="224">
        <f t="array" ref="F23">_xlfn.XLOOKUP($C23,'2NDSORTEDL'!$B$2:$B$60,'2NDSORTEDL'!$Y$2:$Y$60,"",0,1)</f>
        <v>47088</v>
      </c>
      <c r="G23" s="208" t="s">
        <v>7345</v>
      </c>
      <c r="H23" s="208">
        <v>1.0</v>
      </c>
      <c r="I23" s="229">
        <f t="shared" si="5"/>
        <v>46302</v>
      </c>
      <c r="J23" s="226" t="str">
        <f t="shared" si="3"/>
        <v/>
      </c>
      <c r="N23" s="368">
        <v>1.0</v>
      </c>
      <c r="O23" s="227"/>
      <c r="P23" s="223"/>
      <c r="Q23" s="228"/>
      <c r="R23" s="223"/>
      <c r="S23" s="223"/>
      <c r="T23" s="223"/>
      <c r="U23" s="223"/>
      <c r="V23" s="223"/>
      <c r="W23" s="223"/>
      <c r="X23" s="223"/>
      <c r="Y23" s="223"/>
      <c r="Z23" s="223"/>
      <c r="AA23" s="223"/>
      <c r="AB23" s="223"/>
      <c r="AC23" s="223"/>
      <c r="AD23" s="223"/>
      <c r="AE23" s="223"/>
      <c r="AF23" s="223"/>
      <c r="AG23" s="223"/>
      <c r="AH23" s="223"/>
      <c r="AI23" s="223"/>
      <c r="AJ23" s="223"/>
      <c r="AK23" s="223"/>
      <c r="AL23" s="223"/>
      <c r="AM23" s="223"/>
      <c r="AN23" s="223"/>
      <c r="AO23" s="223">
        <f t="shared" si="4"/>
        <v>1</v>
      </c>
    </row>
    <row r="24">
      <c r="B24" s="221">
        <f t="shared" si="2"/>
        <v>17</v>
      </c>
      <c r="C24" s="363" t="s">
        <v>1947</v>
      </c>
      <c r="D24" s="164"/>
      <c r="E24" s="223" t="str">
        <f t="array" ref="E24">_xlfn.XLOOKUP(C24,'2NDSORTEDL'!$B$2:$B$50,'2NDSORTEDL'!$C$2:$C$50,"",0,1)</f>
        <v>ORS</v>
      </c>
      <c r="F24" s="224">
        <f t="array" ref="F24">_xlfn.XLOOKUP($C24,'2NDSORTEDL'!$B$2:$B$60,'2NDSORTEDL'!$Y$2:$Y$60,"",0,1)</f>
        <v>46813</v>
      </c>
      <c r="G24" s="208" t="s">
        <v>7345</v>
      </c>
      <c r="H24" s="208">
        <v>2.0</v>
      </c>
      <c r="I24" s="229">
        <f t="shared" si="5"/>
        <v>46302</v>
      </c>
      <c r="J24" s="226" t="str">
        <f t="shared" si="3"/>
        <v>REPLACED</v>
      </c>
      <c r="N24" s="208">
        <v>2.0</v>
      </c>
      <c r="O24" s="227">
        <v>2.0</v>
      </c>
      <c r="P24" s="223"/>
      <c r="Q24" s="227">
        <v>2.0</v>
      </c>
      <c r="R24" s="223"/>
      <c r="S24" s="223"/>
      <c r="T24" s="227">
        <v>2.0</v>
      </c>
      <c r="U24" s="223"/>
      <c r="V24" s="223"/>
      <c r="W24" s="223"/>
      <c r="X24" s="223"/>
      <c r="Y24" s="223"/>
      <c r="Z24" s="223"/>
      <c r="AA24" s="223"/>
      <c r="AB24" s="223"/>
      <c r="AC24" s="223"/>
      <c r="AD24" s="223"/>
      <c r="AE24" s="223"/>
      <c r="AF24" s="223"/>
      <c r="AG24" s="223"/>
      <c r="AH24" s="223"/>
      <c r="AI24" s="223"/>
      <c r="AJ24" s="223"/>
      <c r="AK24" s="223"/>
      <c r="AL24" s="223"/>
      <c r="AM24" s="223"/>
      <c r="AN24" s="223"/>
      <c r="AO24" s="223">
        <f t="shared" si="4"/>
        <v>8</v>
      </c>
    </row>
    <row r="25">
      <c r="B25" s="221">
        <f t="shared" si="2"/>
        <v>18</v>
      </c>
      <c r="C25" s="363" t="s">
        <v>3150</v>
      </c>
      <c r="D25" s="164"/>
      <c r="E25" s="223" t="str">
        <f t="array" ref="E25">_xlfn.XLOOKUP(C25,'2NDSORTEDL'!$B$2:$B$50,'2NDSORTEDL'!$C$2:$C$50,"",0,1)</f>
        <v>BANDAGE</v>
      </c>
      <c r="F25" s="224">
        <f t="array" ref="F25">_xlfn.XLOOKUP($C25,'2NDSORTEDL'!$B$2:$B$60,'2NDSORTEDL'!$Y$2:$Y$60,"",0,1)</f>
        <v>46905</v>
      </c>
      <c r="G25" s="208" t="s">
        <v>7345</v>
      </c>
      <c r="H25" s="208">
        <v>1.0</v>
      </c>
      <c r="I25" s="229">
        <f t="shared" si="5"/>
        <v>46302</v>
      </c>
      <c r="J25" s="226" t="str">
        <f t="shared" si="3"/>
        <v/>
      </c>
      <c r="N25" s="230"/>
      <c r="O25" s="223"/>
      <c r="P25" s="223"/>
      <c r="Q25" s="228"/>
      <c r="R25" s="223"/>
      <c r="S25" s="223"/>
      <c r="T25" s="223"/>
      <c r="U25" s="223"/>
      <c r="V25" s="223"/>
      <c r="W25" s="223"/>
      <c r="X25" s="223"/>
      <c r="Y25" s="223"/>
      <c r="Z25" s="223"/>
      <c r="AA25" s="223"/>
      <c r="AB25" s="223"/>
      <c r="AC25" s="223"/>
      <c r="AD25" s="223"/>
      <c r="AE25" s="223"/>
      <c r="AF25" s="223"/>
      <c r="AG25" s="223"/>
      <c r="AH25" s="223"/>
      <c r="AI25" s="223"/>
      <c r="AJ25" s="223"/>
      <c r="AK25" s="223"/>
      <c r="AL25" s="223"/>
      <c r="AM25" s="223"/>
      <c r="AN25" s="223"/>
      <c r="AO25" s="223">
        <f t="shared" si="4"/>
        <v>0</v>
      </c>
    </row>
    <row r="26">
      <c r="B26" s="221">
        <f t="shared" si="2"/>
        <v>19</v>
      </c>
      <c r="C26" s="363" t="s">
        <v>2039</v>
      </c>
      <c r="D26" s="164"/>
      <c r="E26" s="223" t="str">
        <f t="array" ref="E26">_xlfn.XLOOKUP(C26,'2NDSORTEDL'!$B$2:$B$50,'2NDSORTEDL'!$C$2:$C$50,"",0,1)</f>
        <v>TORNIQUET</v>
      </c>
      <c r="F26" s="224" t="str">
        <f t="array" ref="F26">_xlfn.XLOOKUP($C26,'2NDSORTEDL'!$B$2:$B$60,'2NDSORTEDL'!$Y$2:$Y$60,"",0,1)</f>
        <v>--</v>
      </c>
      <c r="G26" s="208" t="s">
        <v>7345</v>
      </c>
      <c r="H26" s="208">
        <v>1.0</v>
      </c>
      <c r="I26" s="229">
        <f t="shared" si="5"/>
        <v>46302</v>
      </c>
      <c r="J26" s="226" t="str">
        <f t="shared" si="3"/>
        <v/>
      </c>
      <c r="N26" s="230"/>
      <c r="O26" s="223"/>
      <c r="P26" s="223"/>
      <c r="Q26" s="228"/>
      <c r="R26" s="223"/>
      <c r="S26" s="223"/>
      <c r="T26" s="223"/>
      <c r="U26" s="223"/>
      <c r="V26" s="223"/>
      <c r="W26" s="223"/>
      <c r="X26" s="223"/>
      <c r="Y26" s="223"/>
      <c r="Z26" s="223"/>
      <c r="AA26" s="223"/>
      <c r="AB26" s="223"/>
      <c r="AC26" s="223"/>
      <c r="AD26" s="223"/>
      <c r="AE26" s="223"/>
      <c r="AF26" s="223"/>
      <c r="AG26" s="223"/>
      <c r="AH26" s="223"/>
      <c r="AI26" s="223"/>
      <c r="AJ26" s="223"/>
      <c r="AK26" s="223"/>
      <c r="AL26" s="223"/>
      <c r="AM26" s="223"/>
      <c r="AN26" s="223"/>
      <c r="AO26" s="223">
        <f t="shared" si="4"/>
        <v>0</v>
      </c>
    </row>
    <row r="27">
      <c r="B27" s="221">
        <f t="shared" si="2"/>
        <v>20</v>
      </c>
      <c r="C27" s="363" t="s">
        <v>2711</v>
      </c>
      <c r="D27" s="164"/>
      <c r="E27" s="223" t="str">
        <f t="array" ref="E27">_xlfn.XLOOKUP(C27,'2NDSORTEDL'!$B$2:$B$50,'2NDSORTEDL'!$C$2:$C$50,"",0,1)</f>
        <v>SYRINGE</v>
      </c>
      <c r="F27" s="224">
        <f t="array" ref="F27">_xlfn.XLOOKUP($C27,'2NDSORTEDL'!$B$2:$B$60,'2NDSORTEDL'!$Y$2:$Y$60,"",0,1)</f>
        <v>47574</v>
      </c>
      <c r="G27" s="208" t="s">
        <v>7345</v>
      </c>
      <c r="H27" s="208">
        <v>1.0</v>
      </c>
      <c r="I27" s="229">
        <f t="shared" si="5"/>
        <v>46302</v>
      </c>
      <c r="J27" s="226" t="str">
        <f t="shared" si="3"/>
        <v>REPLACED</v>
      </c>
      <c r="N27" s="230"/>
      <c r="O27" s="223"/>
      <c r="P27" s="223"/>
      <c r="Q27" s="228"/>
      <c r="R27" s="223"/>
      <c r="S27" s="223"/>
      <c r="T27" s="227">
        <v>1.0</v>
      </c>
      <c r="U27" s="223"/>
      <c r="V27" s="223"/>
      <c r="W27" s="223"/>
      <c r="X27" s="223"/>
      <c r="Y27" s="223"/>
      <c r="Z27" s="223"/>
      <c r="AA27" s="223"/>
      <c r="AB27" s="223"/>
      <c r="AC27" s="223"/>
      <c r="AD27" s="223"/>
      <c r="AE27" s="223"/>
      <c r="AF27" s="223"/>
      <c r="AG27" s="223"/>
      <c r="AH27" s="223"/>
      <c r="AI27" s="223"/>
      <c r="AJ27" s="223"/>
      <c r="AK27" s="223"/>
      <c r="AL27" s="223"/>
      <c r="AM27" s="223"/>
      <c r="AN27" s="223"/>
      <c r="AO27" s="223">
        <f t="shared" si="4"/>
        <v>1</v>
      </c>
    </row>
    <row r="28">
      <c r="B28" s="221">
        <f t="shared" si="2"/>
        <v>21</v>
      </c>
      <c r="C28" s="363" t="s">
        <v>7348</v>
      </c>
      <c r="D28" s="164"/>
      <c r="E28" s="223" t="str">
        <f t="array" ref="E28">_xlfn.XLOOKUP(C28,'2NDSORTEDL'!$B$2:$B$50,'2NDSORTEDL'!$C$2:$C$50,"",0,1)</f>
        <v/>
      </c>
      <c r="F28" s="224" t="str">
        <f t="array" ref="F28">_xlfn.XLOOKUP($C28,'2NDSORTEDL'!$B$2:$B$60,'2NDSORTEDL'!$Y$2:$Y$60,"",0,1)</f>
        <v/>
      </c>
      <c r="G28" s="208" t="s">
        <v>7345</v>
      </c>
      <c r="H28" s="208">
        <v>1.0</v>
      </c>
      <c r="I28" s="229">
        <f t="shared" si="5"/>
        <v>46302</v>
      </c>
      <c r="J28" s="226" t="str">
        <f t="shared" si="3"/>
        <v>REPLACED</v>
      </c>
      <c r="N28" s="230"/>
      <c r="O28" s="223"/>
      <c r="P28" s="223"/>
      <c r="Q28" s="223"/>
      <c r="R28" s="223"/>
      <c r="S28" s="223"/>
      <c r="T28" s="227">
        <v>1.0</v>
      </c>
      <c r="U28" s="223"/>
      <c r="V28" s="223"/>
      <c r="W28" s="223"/>
      <c r="X28" s="223"/>
      <c r="Y28" s="223"/>
      <c r="Z28" s="223"/>
      <c r="AA28" s="223"/>
      <c r="AB28" s="223"/>
      <c r="AC28" s="223"/>
      <c r="AD28" s="223"/>
      <c r="AE28" s="223"/>
      <c r="AF28" s="223"/>
      <c r="AG28" s="223"/>
      <c r="AH28" s="223"/>
      <c r="AI28" s="223"/>
      <c r="AJ28" s="223"/>
      <c r="AK28" s="223"/>
      <c r="AL28" s="223"/>
      <c r="AM28" s="223"/>
      <c r="AN28" s="223"/>
      <c r="AO28" s="223">
        <f t="shared" si="4"/>
        <v>1</v>
      </c>
    </row>
    <row r="29">
      <c r="B29" s="221">
        <f t="shared" si="2"/>
        <v>22</v>
      </c>
      <c r="C29" s="363" t="s">
        <v>3551</v>
      </c>
      <c r="D29" s="164"/>
      <c r="E29" s="223" t="str">
        <f t="array" ref="E29">_xlfn.XLOOKUP(C29,'2NDSORTEDL'!$B$2:$B$50,'2NDSORTEDL'!$C$2:$C$50,"",0,1)</f>
        <v>MANUAL</v>
      </c>
      <c r="F29" s="224" t="str">
        <f t="array" ref="F29">_xlfn.XLOOKUP($C29,'2NDSORTEDL'!$B$2:$B$60,'2NDSORTEDL'!$Y$2:$Y$60,"",0,1)</f>
        <v>--</v>
      </c>
      <c r="G29" s="208" t="s">
        <v>7345</v>
      </c>
      <c r="H29" s="208">
        <v>1.0</v>
      </c>
      <c r="I29" s="229">
        <f t="shared" si="5"/>
        <v>46302</v>
      </c>
      <c r="J29" s="226" t="str">
        <f t="shared" si="3"/>
        <v/>
      </c>
      <c r="N29" s="230"/>
      <c r="O29" s="227">
        <v>1.0</v>
      </c>
      <c r="P29" s="223"/>
      <c r="Q29" s="223"/>
      <c r="R29" s="223"/>
      <c r="S29" s="227">
        <v>1.0</v>
      </c>
      <c r="T29" s="223"/>
      <c r="U29" s="223"/>
      <c r="V29" s="223"/>
      <c r="W29" s="223"/>
      <c r="X29" s="223"/>
      <c r="Y29" s="223"/>
      <c r="Z29" s="223"/>
      <c r="AA29" s="223"/>
      <c r="AB29" s="223"/>
      <c r="AC29" s="223"/>
      <c r="AD29" s="223"/>
      <c r="AE29" s="223"/>
      <c r="AF29" s="223"/>
      <c r="AG29" s="223"/>
      <c r="AH29" s="223"/>
      <c r="AI29" s="223"/>
      <c r="AJ29" s="223"/>
      <c r="AK29" s="223"/>
      <c r="AL29" s="223"/>
      <c r="AM29" s="223"/>
      <c r="AN29" s="223"/>
      <c r="AO29" s="223">
        <f t="shared" si="4"/>
        <v>2</v>
      </c>
    </row>
    <row r="30">
      <c r="B30" s="221">
        <f t="shared" si="2"/>
        <v>23</v>
      </c>
      <c r="C30" s="363" t="s">
        <v>1772</v>
      </c>
      <c r="D30" s="164"/>
      <c r="E30" s="223" t="str">
        <f t="array" ref="E30">_xlfn.XLOOKUP(C30,'2NDSORTEDL'!$B$2:$B$50,'2NDSORTEDL'!$C$2:$C$50,"",0,1)</f>
        <v>ANTI_BACTERIAL</v>
      </c>
      <c r="F30" s="224">
        <f t="array" ref="F30">_xlfn.XLOOKUP($C30,'2NDSORTEDL'!$B$2:$B$60,'2NDSORTEDL'!$Y$2:$Y$60,"",0,1)+730</f>
        <v>47026</v>
      </c>
      <c r="G30" s="208" t="s">
        <v>7345</v>
      </c>
      <c r="H30" s="208">
        <v>1.0</v>
      </c>
      <c r="I30" s="229">
        <f t="shared" si="5"/>
        <v>46302</v>
      </c>
      <c r="J30" s="226" t="str">
        <f t="shared" si="3"/>
        <v/>
      </c>
      <c r="N30" s="208">
        <v>1.0</v>
      </c>
      <c r="O30" s="227">
        <v>1.0</v>
      </c>
      <c r="P30" s="223"/>
      <c r="Q30" s="223"/>
      <c r="R30" s="223"/>
      <c r="S30" s="227">
        <v>1.0</v>
      </c>
      <c r="T30" s="223"/>
      <c r="U30" s="223"/>
      <c r="V30" s="223"/>
      <c r="W30" s="223"/>
      <c r="X30" s="223"/>
      <c r="Y30" s="223"/>
      <c r="Z30" s="223"/>
      <c r="AA30" s="223"/>
      <c r="AB30" s="223"/>
      <c r="AC30" s="223"/>
      <c r="AD30" s="223"/>
      <c r="AE30" s="223"/>
      <c r="AF30" s="223"/>
      <c r="AG30" s="223"/>
      <c r="AH30" s="223"/>
      <c r="AI30" s="223"/>
      <c r="AJ30" s="223"/>
      <c r="AK30" s="223"/>
      <c r="AL30" s="223"/>
      <c r="AM30" s="223"/>
      <c r="AN30" s="223"/>
      <c r="AO30" s="223">
        <f t="shared" si="4"/>
        <v>3</v>
      </c>
    </row>
    <row r="31">
      <c r="B31" s="221">
        <f t="shared" si="2"/>
        <v>24</v>
      </c>
      <c r="C31" s="363" t="s">
        <v>3512</v>
      </c>
      <c r="D31" s="164"/>
      <c r="E31" s="223" t="str">
        <f t="array" ref="E31">_xlfn.XLOOKUP(C31,'2NDSORTEDL'!$B$2:$B$50,'2NDSORTEDL'!$C$2:$C$50,"",0,1)</f>
        <v>LIST</v>
      </c>
      <c r="F31" s="224" t="str">
        <f t="array" ref="F31">_xlfn.XLOOKUP($C31,'2NDSORTEDL'!$B$2:$B$60,'2NDSORTEDL'!$Y$2:$Y$60,"",0,1)</f>
        <v>--</v>
      </c>
      <c r="G31" s="208" t="s">
        <v>7345</v>
      </c>
      <c r="H31" s="208">
        <v>1.0</v>
      </c>
      <c r="I31" s="229">
        <f t="shared" si="5"/>
        <v>46302</v>
      </c>
      <c r="J31" s="226" t="str">
        <f t="shared" si="3"/>
        <v/>
      </c>
      <c r="N31" s="368">
        <v>1.0</v>
      </c>
      <c r="O31" s="227">
        <v>1.0</v>
      </c>
      <c r="P31" s="227">
        <v>1.0</v>
      </c>
      <c r="Q31" s="228"/>
      <c r="R31" s="223"/>
      <c r="S31" s="227">
        <v>1.0</v>
      </c>
      <c r="T31" s="223"/>
      <c r="U31" s="223"/>
      <c r="V31" s="223"/>
      <c r="W31" s="223"/>
      <c r="X31" s="223"/>
      <c r="Y31" s="223"/>
      <c r="Z31" s="223"/>
      <c r="AA31" s="223"/>
      <c r="AB31" s="223"/>
      <c r="AC31" s="223"/>
      <c r="AD31" s="223"/>
      <c r="AE31" s="223"/>
      <c r="AF31" s="223"/>
      <c r="AG31" s="223"/>
      <c r="AH31" s="223"/>
      <c r="AI31" s="223"/>
      <c r="AJ31" s="223"/>
      <c r="AK31" s="223"/>
      <c r="AL31" s="223"/>
      <c r="AM31" s="223"/>
      <c r="AN31" s="223"/>
      <c r="AO31" s="223">
        <f t="shared" si="4"/>
        <v>4</v>
      </c>
    </row>
    <row r="32">
      <c r="B32" s="221">
        <f t="shared" si="2"/>
        <v>25</v>
      </c>
      <c r="C32" s="363" t="s">
        <v>3094</v>
      </c>
      <c r="D32" s="164"/>
      <c r="E32" s="223" t="str">
        <f t="array" ref="E32">_xlfn.XLOOKUP(C32,'2NDSORTEDL'!$B$2:$B$50,'2NDSORTEDL'!$C$2:$C$50,"",0,1)</f>
        <v>PLASTER_TAPE</v>
      </c>
      <c r="F32" s="224" t="str">
        <f t="array" ref="F32">_xlfn.XLOOKUP($C32,'2NDSORTEDL'!$B$2:$B$60,'2NDSORTEDL'!$Y$2:$Y$60,"",0,1)</f>
        <v>--</v>
      </c>
      <c r="G32" s="208" t="s">
        <v>7345</v>
      </c>
      <c r="H32" s="208">
        <v>1.0</v>
      </c>
      <c r="I32" s="229">
        <f t="shared" si="5"/>
        <v>46302</v>
      </c>
      <c r="J32" s="226" t="str">
        <f t="shared" si="3"/>
        <v/>
      </c>
      <c r="N32" s="230"/>
      <c r="O32" s="227"/>
      <c r="P32" s="223"/>
      <c r="Q32" s="228"/>
      <c r="R32" s="223"/>
      <c r="S32" s="223"/>
      <c r="T32" s="223"/>
      <c r="U32" s="223"/>
      <c r="V32" s="223"/>
      <c r="W32" s="223"/>
      <c r="X32" s="223"/>
      <c r="Y32" s="223"/>
      <c r="Z32" s="223"/>
      <c r="AA32" s="223"/>
      <c r="AB32" s="223"/>
      <c r="AC32" s="223"/>
      <c r="AD32" s="223"/>
      <c r="AE32" s="223"/>
      <c r="AF32" s="223"/>
      <c r="AG32" s="223"/>
      <c r="AH32" s="223"/>
      <c r="AI32" s="223"/>
      <c r="AJ32" s="223"/>
      <c r="AK32" s="223"/>
      <c r="AL32" s="223"/>
      <c r="AM32" s="223"/>
      <c r="AN32" s="223"/>
      <c r="AO32" s="223">
        <f t="shared" si="4"/>
        <v>0</v>
      </c>
    </row>
    <row r="33">
      <c r="B33" s="221">
        <f t="shared" si="2"/>
        <v>26</v>
      </c>
      <c r="C33" s="363" t="s">
        <v>3820</v>
      </c>
      <c r="D33" s="164"/>
      <c r="E33" s="223" t="str">
        <f t="array" ref="E33">_xlfn.XLOOKUP(C33,'2NDSORTEDL'!$B$2:$B$50,'2NDSORTEDL'!$C$2:$C$50,"",0,1)</f>
        <v>MASK</v>
      </c>
      <c r="F33" s="224" t="str">
        <f t="array" ref="F33">_xlfn.XLOOKUP($C33,'2NDSORTEDL'!$B$2:$B$60,'2NDSORTEDL'!$Y$2:$Y$60,"",0,1)</f>
        <v>--</v>
      </c>
      <c r="G33" s="208" t="s">
        <v>7345</v>
      </c>
      <c r="H33" s="208">
        <v>1.0</v>
      </c>
      <c r="I33" s="229">
        <f t="shared" si="5"/>
        <v>46302</v>
      </c>
      <c r="J33" s="226" t="str">
        <f t="shared" si="3"/>
        <v/>
      </c>
      <c r="N33" s="368">
        <v>1.0</v>
      </c>
      <c r="O33" s="227">
        <v>1.0</v>
      </c>
      <c r="P33" s="223"/>
      <c r="Q33" s="228">
        <v>1.0</v>
      </c>
      <c r="R33" s="223"/>
      <c r="S33" s="223"/>
      <c r="T33" s="223"/>
      <c r="U33" s="223"/>
      <c r="V33" s="223"/>
      <c r="W33" s="223"/>
      <c r="X33" s="223"/>
      <c r="Y33" s="223"/>
      <c r="Z33" s="223"/>
      <c r="AA33" s="223"/>
      <c r="AB33" s="223"/>
      <c r="AC33" s="223"/>
      <c r="AD33" s="223"/>
      <c r="AE33" s="223"/>
      <c r="AF33" s="223"/>
      <c r="AG33" s="223"/>
      <c r="AH33" s="223"/>
      <c r="AI33" s="223"/>
      <c r="AJ33" s="223"/>
      <c r="AK33" s="223"/>
      <c r="AL33" s="223"/>
      <c r="AM33" s="223"/>
      <c r="AN33" s="223"/>
      <c r="AO33" s="223">
        <f t="shared" si="4"/>
        <v>3</v>
      </c>
    </row>
    <row r="34">
      <c r="B34" s="221">
        <f t="shared" si="2"/>
        <v>27</v>
      </c>
      <c r="C34" s="363" t="s">
        <v>2950</v>
      </c>
      <c r="D34" s="164"/>
      <c r="E34" s="223" t="str">
        <f t="array" ref="E34">_xlfn.XLOOKUP(C34,'2NDSORTEDL'!$B$2:$B$50,'2NDSORTEDL'!$C$2:$C$50,"",0,1)</f>
        <v>BANDAGE</v>
      </c>
      <c r="F34" s="224" t="str">
        <f t="array" ref="F34">_xlfn.XLOOKUP($C34,'2NDSORTEDL'!$B$2:$B$60,'2NDSORTEDL'!$Y$2:$Y$60,"",0,1)</f>
        <v>--</v>
      </c>
      <c r="G34" s="208" t="s">
        <v>7345</v>
      </c>
      <c r="H34" s="368">
        <v>2.0</v>
      </c>
      <c r="I34" s="229">
        <f t="shared" si="5"/>
        <v>46302</v>
      </c>
      <c r="J34" s="226" t="str">
        <f t="shared" si="3"/>
        <v/>
      </c>
      <c r="N34" s="230"/>
      <c r="O34" s="223"/>
      <c r="P34" s="227">
        <v>2.0</v>
      </c>
      <c r="Q34" s="223"/>
      <c r="R34" s="223"/>
      <c r="S34" s="223"/>
      <c r="T34" s="223"/>
      <c r="U34" s="223"/>
      <c r="V34" s="223"/>
      <c r="W34" s="223"/>
      <c r="X34" s="223"/>
      <c r="Y34" s="223"/>
      <c r="Z34" s="223"/>
      <c r="AA34" s="223"/>
      <c r="AB34" s="223"/>
      <c r="AC34" s="223"/>
      <c r="AD34" s="223"/>
      <c r="AE34" s="223"/>
      <c r="AF34" s="223"/>
      <c r="AG34" s="223"/>
      <c r="AH34" s="223"/>
      <c r="AI34" s="223"/>
      <c r="AJ34" s="223"/>
      <c r="AK34" s="223"/>
      <c r="AL34" s="223"/>
      <c r="AM34" s="223"/>
      <c r="AN34" s="223"/>
      <c r="AO34" s="223">
        <f t="shared" si="4"/>
        <v>2</v>
      </c>
    </row>
    <row r="35">
      <c r="B35" s="221">
        <f t="shared" si="2"/>
        <v>28</v>
      </c>
      <c r="C35" s="363" t="s">
        <v>3005</v>
      </c>
      <c r="D35" s="164"/>
      <c r="E35" s="223" t="str">
        <f t="array" ref="E35">_xlfn.XLOOKUP(C35,'2NDSORTEDL'!$B$2:$B$50,'2NDSORTEDL'!$C$2:$C$50,"",0,1)</f>
        <v>BANDAGE</v>
      </c>
      <c r="F35" s="224" t="str">
        <f t="array" ref="F35">_xlfn.XLOOKUP($C35,'2NDSORTEDL'!$B$2:$B$60,'2NDSORTEDL'!$Y$2:$Y$60,"",0,1)</f>
        <v>--</v>
      </c>
      <c r="G35" s="208" t="s">
        <v>7345</v>
      </c>
      <c r="H35" s="368">
        <v>2.0</v>
      </c>
      <c r="I35" s="229">
        <f t="shared" si="5"/>
        <v>46302</v>
      </c>
      <c r="J35" s="226" t="str">
        <f t="shared" si="3"/>
        <v/>
      </c>
      <c r="N35" s="230"/>
      <c r="O35" s="223"/>
      <c r="P35" s="227">
        <v>2.0</v>
      </c>
      <c r="Q35" s="223"/>
      <c r="R35" s="223"/>
      <c r="S35" s="223"/>
      <c r="T35" s="223"/>
      <c r="U35" s="223"/>
      <c r="V35" s="223"/>
      <c r="W35" s="223"/>
      <c r="X35" s="223"/>
      <c r="Y35" s="223"/>
      <c r="Z35" s="223"/>
      <c r="AA35" s="223"/>
      <c r="AB35" s="223"/>
      <c r="AC35" s="223"/>
      <c r="AD35" s="223"/>
      <c r="AE35" s="223"/>
      <c r="AF35" s="223"/>
      <c r="AG35" s="223"/>
      <c r="AH35" s="223"/>
      <c r="AI35" s="223"/>
      <c r="AJ35" s="223"/>
      <c r="AK35" s="223"/>
      <c r="AL35" s="223"/>
      <c r="AM35" s="223"/>
      <c r="AN35" s="223"/>
      <c r="AO35" s="223">
        <f t="shared" si="4"/>
        <v>2</v>
      </c>
    </row>
    <row r="36">
      <c r="B36" s="221">
        <f t="shared" si="2"/>
        <v>29</v>
      </c>
      <c r="C36" s="363" t="s">
        <v>3897</v>
      </c>
      <c r="D36" s="164"/>
      <c r="E36" s="223" t="str">
        <f t="array" ref="E36">_xlfn.XLOOKUP(C36,'2NDSORTEDL'!$B$2:$B$50,'2NDSORTEDL'!$C$2:$C$50,"",0,1)</f>
        <v/>
      </c>
      <c r="F36" s="224" t="str">
        <f t="array" ref="F36">_xlfn.XLOOKUP($C36,'2NDSORTEDL'!$B$2:$B$60,'2NDSORTEDL'!$Y$2:$Y$60,"",0,1)</f>
        <v>--</v>
      </c>
      <c r="G36" s="208" t="s">
        <v>7345</v>
      </c>
      <c r="H36" s="208">
        <v>1.0</v>
      </c>
      <c r="I36" s="229">
        <f t="shared" si="5"/>
        <v>46302</v>
      </c>
      <c r="J36" s="226" t="str">
        <f t="shared" si="3"/>
        <v/>
      </c>
      <c r="N36" s="230"/>
      <c r="O36" s="223"/>
      <c r="P36" s="223"/>
      <c r="Q36" s="223"/>
      <c r="R36" s="223"/>
      <c r="S36" s="223"/>
      <c r="T36" s="223"/>
      <c r="U36" s="223"/>
      <c r="V36" s="223"/>
      <c r="W36" s="223"/>
      <c r="X36" s="223"/>
      <c r="Y36" s="223"/>
      <c r="Z36" s="223"/>
      <c r="AA36" s="223"/>
      <c r="AB36" s="223"/>
      <c r="AC36" s="223"/>
      <c r="AD36" s="223"/>
      <c r="AE36" s="223"/>
      <c r="AF36" s="223"/>
      <c r="AG36" s="223"/>
      <c r="AH36" s="223"/>
      <c r="AI36" s="223"/>
      <c r="AJ36" s="223"/>
      <c r="AK36" s="223"/>
      <c r="AL36" s="223"/>
      <c r="AM36" s="223"/>
      <c r="AN36" s="223"/>
      <c r="AO36" s="223">
        <f t="shared" si="4"/>
        <v>0</v>
      </c>
    </row>
    <row r="37">
      <c r="B37" s="221">
        <f t="shared" si="2"/>
        <v>30</v>
      </c>
      <c r="C37" s="363" t="s">
        <v>2125</v>
      </c>
      <c r="D37" s="164"/>
      <c r="E37" s="223" t="str">
        <f t="array" ref="E37">_xlfn.XLOOKUP(C37,'2NDSORTEDL'!$B$2:$B$50,'2NDSORTEDL'!$C$2:$C$50,"",0,1)</f>
        <v>WASH_CUP</v>
      </c>
      <c r="F37" s="224" t="str">
        <f t="array" ref="F37">_xlfn.XLOOKUP($C37,'2NDSORTEDL'!$B$2:$B$60,'2NDSORTEDL'!$Y$2:$Y$60,"",0,1)</f>
        <v>--</v>
      </c>
      <c r="G37" s="208" t="s">
        <v>7345</v>
      </c>
      <c r="H37" s="208">
        <v>1.0</v>
      </c>
      <c r="I37" s="229">
        <f t="shared" si="5"/>
        <v>46302</v>
      </c>
      <c r="J37" s="226" t="str">
        <f t="shared" si="3"/>
        <v/>
      </c>
      <c r="N37" s="230"/>
      <c r="O37" s="223"/>
      <c r="P37" s="223"/>
      <c r="Q37" s="223"/>
      <c r="R37" s="223"/>
      <c r="S37" s="223"/>
      <c r="T37" s="223"/>
      <c r="U37" s="223"/>
      <c r="V37" s="223"/>
      <c r="W37" s="223"/>
      <c r="X37" s="223"/>
      <c r="Y37" s="223"/>
      <c r="Z37" s="223"/>
      <c r="AA37" s="223"/>
      <c r="AB37" s="223"/>
      <c r="AC37" s="223"/>
      <c r="AD37" s="223"/>
      <c r="AE37" s="223"/>
      <c r="AF37" s="223"/>
      <c r="AG37" s="223"/>
      <c r="AH37" s="223"/>
      <c r="AI37" s="223"/>
      <c r="AJ37" s="223"/>
      <c r="AK37" s="223"/>
      <c r="AL37" s="223"/>
      <c r="AM37" s="223"/>
      <c r="AN37" s="223"/>
      <c r="AO37" s="223">
        <f t="shared" si="4"/>
        <v>0</v>
      </c>
    </row>
    <row r="38">
      <c r="B38" s="221">
        <f t="shared" si="2"/>
        <v>31</v>
      </c>
      <c r="C38" s="363" t="s">
        <v>3865</v>
      </c>
      <c r="D38" s="164"/>
      <c r="E38" s="223" t="str">
        <f t="array" ref="E38">_xlfn.XLOOKUP(C38,'2NDSORTEDL'!$B$2:$B$60,'2NDSORTEDL'!$C$2:$C$60,"",0,1)</f>
        <v>GLOVES</v>
      </c>
      <c r="F38" s="224">
        <f t="array" ref="F38">_xlfn.XLOOKUP($C38,'2NDSORTEDL'!$B$2:$B$60,'2NDSORTEDL'!$Y$2:$Y$60,"",0,1)</f>
        <v>47849</v>
      </c>
      <c r="G38" s="208" t="s">
        <v>7345</v>
      </c>
      <c r="H38" s="208">
        <v>1.0</v>
      </c>
      <c r="I38" s="229">
        <f t="shared" si="5"/>
        <v>46302</v>
      </c>
      <c r="J38" s="226" t="str">
        <f t="shared" si="3"/>
        <v/>
      </c>
      <c r="N38" s="230"/>
      <c r="O38" s="223"/>
      <c r="P38" s="223"/>
      <c r="Q38" s="228"/>
      <c r="R38" s="223"/>
      <c r="S38" s="223"/>
      <c r="T38" s="223"/>
      <c r="U38" s="223"/>
      <c r="V38" s="223"/>
      <c r="W38" s="223"/>
      <c r="X38" s="223"/>
      <c r="Y38" s="223"/>
      <c r="Z38" s="223"/>
      <c r="AA38" s="223"/>
      <c r="AB38" s="223"/>
      <c r="AC38" s="223"/>
      <c r="AD38" s="223"/>
      <c r="AE38" s="223"/>
      <c r="AF38" s="223"/>
      <c r="AG38" s="223"/>
      <c r="AH38" s="223"/>
      <c r="AI38" s="223"/>
      <c r="AJ38" s="223"/>
      <c r="AK38" s="223"/>
      <c r="AL38" s="223"/>
      <c r="AM38" s="223"/>
      <c r="AN38" s="223"/>
      <c r="AO38" s="223">
        <f t="shared" si="4"/>
        <v>0</v>
      </c>
    </row>
    <row r="39">
      <c r="B39" s="221">
        <f t="shared" si="2"/>
        <v>32</v>
      </c>
      <c r="C39" s="363" t="s">
        <v>2318</v>
      </c>
      <c r="D39" s="164"/>
      <c r="E39" s="223" t="str">
        <f t="array" ref="E39">_xlfn.XLOOKUP(C39,'2NDSORTEDL'!$B$2:$B$60,'2NDSORTEDL'!$C$2:$C$60,"",0,1)</f>
        <v>SAFETY_PIN</v>
      </c>
      <c r="F39" s="224" t="str">
        <f t="array" ref="F39">_xlfn.XLOOKUP($C39,'2NDSORTEDL'!$B$2:$B$60,'2NDSORTEDL'!$Y$2:$Y$60,"",0,1)</f>
        <v>--</v>
      </c>
      <c r="G39" s="208" t="s">
        <v>7345</v>
      </c>
      <c r="H39" s="208">
        <v>1.0</v>
      </c>
      <c r="I39" s="229">
        <f t="shared" si="5"/>
        <v>46302</v>
      </c>
      <c r="J39" s="226" t="str">
        <f t="shared" si="3"/>
        <v/>
      </c>
      <c r="N39" s="230"/>
      <c r="O39" s="223"/>
      <c r="P39" s="227">
        <v>2.0</v>
      </c>
      <c r="Q39" s="223"/>
      <c r="R39" s="223"/>
      <c r="S39" s="223"/>
      <c r="T39" s="223"/>
      <c r="U39" s="223"/>
      <c r="V39" s="223"/>
      <c r="W39" s="223"/>
      <c r="X39" s="223"/>
      <c r="Y39" s="223"/>
      <c r="Z39" s="223"/>
      <c r="AA39" s="223"/>
      <c r="AB39" s="223"/>
      <c r="AC39" s="223"/>
      <c r="AD39" s="223"/>
      <c r="AE39" s="223"/>
      <c r="AF39" s="223"/>
      <c r="AG39" s="223"/>
      <c r="AH39" s="223"/>
      <c r="AI39" s="223"/>
      <c r="AJ39" s="223"/>
      <c r="AK39" s="223"/>
      <c r="AL39" s="223"/>
      <c r="AM39" s="223"/>
      <c r="AN39" s="223"/>
      <c r="AO39" s="223">
        <f t="shared" si="4"/>
        <v>2</v>
      </c>
    </row>
    <row r="40">
      <c r="C40" s="370"/>
      <c r="E40" s="235" t="s">
        <v>7351</v>
      </c>
      <c r="N40" s="1"/>
    </row>
    <row r="41">
      <c r="F41" s="49"/>
      <c r="G41" s="1"/>
      <c r="H41" s="1"/>
      <c r="I41" s="203"/>
      <c r="J41" s="1"/>
      <c r="N41" s="1"/>
    </row>
    <row r="42">
      <c r="F42" s="49"/>
      <c r="G42" s="1"/>
      <c r="H42" s="1"/>
      <c r="I42" s="203"/>
      <c r="J42" s="1"/>
      <c r="N42" s="1"/>
    </row>
    <row r="43">
      <c r="F43" s="49"/>
      <c r="G43" s="1"/>
      <c r="H43" s="1"/>
      <c r="I43" s="9" t="s">
        <v>7352</v>
      </c>
      <c r="J43" s="1"/>
      <c r="N43" s="1"/>
    </row>
    <row r="44">
      <c r="F44" s="49"/>
      <c r="G44" s="1"/>
      <c r="H44" s="1"/>
      <c r="I44" s="9" t="s">
        <v>7353</v>
      </c>
      <c r="J44" s="1"/>
      <c r="N44" s="1"/>
    </row>
    <row r="45">
      <c r="F45" s="49"/>
      <c r="G45" s="1"/>
      <c r="H45" s="1"/>
      <c r="I45" s="203"/>
      <c r="J45" s="1"/>
      <c r="N45" s="1"/>
    </row>
    <row r="46">
      <c r="F46" s="49"/>
      <c r="G46" s="1"/>
      <c r="H46" s="1"/>
      <c r="I46" s="203" t="str">
        <f>"DATE :"&amp;TEXT(I8,"DD-MMM-YYYY")</f>
        <v>DATE :07-Oct-2026</v>
      </c>
      <c r="J46" s="1"/>
      <c r="N46" s="1"/>
    </row>
    <row r="47">
      <c r="F47" s="49"/>
      <c r="G47" s="1"/>
      <c r="H47" s="1"/>
      <c r="I47" s="203"/>
      <c r="J47" s="1"/>
      <c r="N47" s="1"/>
    </row>
    <row r="48">
      <c r="F48" s="49"/>
      <c r="G48" s="1"/>
      <c r="H48" s="1"/>
      <c r="I48" s="203"/>
      <c r="J48" s="1"/>
      <c r="N48" s="1"/>
    </row>
    <row r="49">
      <c r="F49" s="49"/>
      <c r="G49" s="1"/>
      <c r="H49" s="1"/>
      <c r="I49" s="203"/>
      <c r="J49" s="1"/>
      <c r="N49" s="1"/>
    </row>
    <row r="50">
      <c r="F50" s="49"/>
      <c r="G50" s="1"/>
      <c r="H50" s="1"/>
      <c r="I50" s="203"/>
      <c r="J50" s="1"/>
      <c r="N50" s="1"/>
    </row>
    <row r="51">
      <c r="F51" s="49"/>
      <c r="G51" s="1"/>
      <c r="H51" s="1"/>
      <c r="I51" s="203"/>
      <c r="J51" s="1"/>
      <c r="N51" s="1"/>
    </row>
    <row r="52">
      <c r="F52" s="49"/>
      <c r="G52" s="1"/>
      <c r="H52" s="1"/>
      <c r="I52" s="203"/>
      <c r="J52" s="1"/>
      <c r="N52" s="1"/>
    </row>
    <row r="53">
      <c r="F53" s="49"/>
      <c r="G53" s="1"/>
      <c r="H53" s="1"/>
      <c r="I53" s="203"/>
      <c r="J53" s="1"/>
      <c r="N53" s="1"/>
    </row>
    <row r="54">
      <c r="F54" s="49"/>
      <c r="G54" s="1"/>
      <c r="H54" s="1"/>
      <c r="I54" s="203"/>
      <c r="J54" s="1"/>
      <c r="N54" s="1"/>
    </row>
    <row r="55">
      <c r="F55" s="49"/>
      <c r="G55" s="1"/>
      <c r="H55" s="1"/>
      <c r="I55" s="203"/>
      <c r="J55" s="1"/>
      <c r="N55" s="1"/>
    </row>
    <row r="56">
      <c r="F56" s="49"/>
      <c r="G56" s="1"/>
      <c r="H56" s="1"/>
      <c r="I56" s="203"/>
      <c r="J56" s="1"/>
      <c r="N56" s="1"/>
    </row>
    <row r="57">
      <c r="F57" s="49"/>
      <c r="G57" s="1"/>
      <c r="H57" s="1"/>
      <c r="I57" s="203"/>
      <c r="J57" s="1"/>
      <c r="N57" s="1"/>
    </row>
    <row r="58">
      <c r="F58" s="49"/>
      <c r="G58" s="1"/>
      <c r="H58" s="1"/>
      <c r="I58" s="203"/>
      <c r="J58" s="1"/>
      <c r="N58" s="1"/>
    </row>
    <row r="59">
      <c r="F59" s="49"/>
      <c r="G59" s="1"/>
      <c r="H59" s="1"/>
      <c r="I59" s="203"/>
      <c r="J59" s="1"/>
      <c r="N59" s="1"/>
    </row>
    <row r="60">
      <c r="F60" s="49"/>
      <c r="G60" s="1"/>
      <c r="H60" s="1"/>
      <c r="I60" s="203"/>
      <c r="J60" s="1"/>
      <c r="N60" s="1"/>
    </row>
    <row r="61">
      <c r="F61" s="49"/>
      <c r="G61" s="1"/>
      <c r="H61" s="1"/>
      <c r="I61" s="203"/>
      <c r="J61" s="1"/>
      <c r="N61" s="1"/>
    </row>
    <row r="62">
      <c r="F62" s="49"/>
      <c r="G62" s="1"/>
      <c r="H62" s="1"/>
      <c r="I62" s="203"/>
      <c r="J62" s="1"/>
      <c r="N62" s="1"/>
    </row>
    <row r="63">
      <c r="F63" s="49"/>
      <c r="G63" s="1"/>
      <c r="H63" s="1"/>
      <c r="I63" s="203"/>
      <c r="J63" s="1"/>
      <c r="N63" s="1"/>
    </row>
    <row r="64">
      <c r="F64" s="49"/>
      <c r="G64" s="1"/>
      <c r="H64" s="1"/>
      <c r="I64" s="203"/>
      <c r="J64" s="1"/>
      <c r="N64" s="1"/>
    </row>
    <row r="65">
      <c r="F65" s="49"/>
      <c r="G65" s="1"/>
      <c r="H65" s="1"/>
      <c r="I65" s="203"/>
      <c r="J65" s="1"/>
      <c r="N65" s="1"/>
    </row>
    <row r="66">
      <c r="F66" s="49"/>
      <c r="G66" s="1"/>
      <c r="H66" s="1"/>
      <c r="I66" s="203"/>
      <c r="J66" s="1"/>
      <c r="N66" s="1"/>
    </row>
    <row r="67">
      <c r="F67" s="49"/>
      <c r="G67" s="1"/>
      <c r="H67" s="1"/>
      <c r="I67" s="203"/>
      <c r="J67" s="1"/>
      <c r="N67" s="1"/>
    </row>
    <row r="68">
      <c r="F68" s="49"/>
      <c r="G68" s="1"/>
      <c r="H68" s="1"/>
      <c r="I68" s="203"/>
      <c r="J68" s="1"/>
      <c r="N68" s="1"/>
    </row>
    <row r="69">
      <c r="F69" s="49"/>
      <c r="G69" s="1"/>
      <c r="H69" s="1"/>
      <c r="I69" s="203"/>
      <c r="J69" s="1"/>
      <c r="N69" s="1"/>
    </row>
    <row r="70">
      <c r="F70" s="49"/>
      <c r="G70" s="1"/>
      <c r="H70" s="1"/>
      <c r="I70" s="203"/>
      <c r="J70" s="1"/>
      <c r="N70" s="1"/>
    </row>
    <row r="71">
      <c r="F71" s="49"/>
      <c r="G71" s="1"/>
      <c r="H71" s="1"/>
      <c r="I71" s="203"/>
      <c r="J71" s="1"/>
      <c r="N71" s="1"/>
    </row>
    <row r="72">
      <c r="F72" s="49"/>
      <c r="G72" s="1"/>
      <c r="H72" s="1"/>
      <c r="I72" s="203"/>
      <c r="J72" s="1"/>
      <c r="N72" s="1"/>
    </row>
    <row r="73">
      <c r="F73" s="49"/>
      <c r="G73" s="1"/>
      <c r="H73" s="1"/>
      <c r="I73" s="203"/>
      <c r="J73" s="1"/>
      <c r="N73" s="1"/>
    </row>
    <row r="74">
      <c r="F74" s="49"/>
      <c r="G74" s="1"/>
      <c r="H74" s="1"/>
      <c r="I74" s="203"/>
      <c r="J74" s="1"/>
      <c r="N74" s="1"/>
    </row>
    <row r="75">
      <c r="F75" s="49"/>
      <c r="G75" s="1"/>
      <c r="H75" s="1"/>
      <c r="I75" s="203"/>
      <c r="J75" s="1"/>
      <c r="N75" s="1"/>
    </row>
    <row r="76">
      <c r="F76" s="49"/>
      <c r="G76" s="1"/>
      <c r="H76" s="1"/>
      <c r="I76" s="203"/>
      <c r="J76" s="1"/>
      <c r="N76" s="1"/>
    </row>
    <row r="77">
      <c r="F77" s="49"/>
      <c r="G77" s="1"/>
      <c r="H77" s="1"/>
      <c r="I77" s="203"/>
      <c r="J77" s="1"/>
      <c r="N77" s="1"/>
    </row>
    <row r="78">
      <c r="F78" s="49"/>
      <c r="G78" s="1"/>
      <c r="H78" s="1"/>
      <c r="I78" s="203"/>
      <c r="J78" s="1"/>
      <c r="N78" s="1"/>
    </row>
    <row r="79">
      <c r="F79" s="49"/>
      <c r="G79" s="1"/>
      <c r="H79" s="1"/>
      <c r="I79" s="203"/>
      <c r="J79" s="1"/>
      <c r="N79" s="1"/>
    </row>
    <row r="80">
      <c r="F80" s="49"/>
      <c r="G80" s="1"/>
      <c r="H80" s="1"/>
      <c r="I80" s="203"/>
      <c r="J80" s="1"/>
      <c r="N80" s="1"/>
    </row>
    <row r="81">
      <c r="F81" s="49"/>
      <c r="G81" s="1"/>
      <c r="H81" s="1"/>
      <c r="I81" s="203"/>
      <c r="J81" s="1"/>
      <c r="N81" s="1"/>
    </row>
    <row r="82">
      <c r="F82" s="49"/>
      <c r="G82" s="1"/>
      <c r="H82" s="1"/>
      <c r="I82" s="203"/>
      <c r="J82" s="1"/>
      <c r="N82" s="1"/>
    </row>
    <row r="83">
      <c r="F83" s="49"/>
      <c r="G83" s="1"/>
      <c r="H83" s="1"/>
      <c r="I83" s="203"/>
      <c r="J83" s="1"/>
      <c r="N83" s="1"/>
    </row>
    <row r="84">
      <c r="F84" s="49"/>
      <c r="G84" s="1"/>
      <c r="H84" s="1"/>
      <c r="I84" s="203"/>
      <c r="J84" s="1"/>
      <c r="N84" s="1"/>
    </row>
    <row r="85">
      <c r="F85" s="49"/>
      <c r="G85" s="1"/>
      <c r="H85" s="1"/>
      <c r="I85" s="203"/>
      <c r="J85" s="1"/>
      <c r="N85" s="1"/>
    </row>
    <row r="86">
      <c r="F86" s="49"/>
      <c r="G86" s="1"/>
      <c r="H86" s="1"/>
      <c r="I86" s="203"/>
      <c r="J86" s="1"/>
      <c r="N86" s="1"/>
    </row>
    <row r="87">
      <c r="F87" s="49"/>
      <c r="G87" s="1"/>
      <c r="H87" s="1"/>
      <c r="I87" s="203"/>
      <c r="J87" s="1"/>
      <c r="N87" s="1"/>
    </row>
    <row r="88">
      <c r="F88" s="49"/>
      <c r="G88" s="1"/>
      <c r="H88" s="1"/>
      <c r="I88" s="203"/>
      <c r="J88" s="1"/>
      <c r="N88" s="1"/>
    </row>
    <row r="89">
      <c r="F89" s="49"/>
      <c r="G89" s="1"/>
      <c r="H89" s="1"/>
      <c r="I89" s="203"/>
      <c r="J89" s="1"/>
      <c r="N89" s="1"/>
    </row>
    <row r="90">
      <c r="F90" s="49"/>
      <c r="G90" s="1"/>
      <c r="H90" s="1"/>
      <c r="I90" s="203"/>
      <c r="J90" s="1"/>
      <c r="N90" s="1"/>
    </row>
    <row r="91">
      <c r="F91" s="49"/>
      <c r="G91" s="1"/>
      <c r="H91" s="1"/>
      <c r="I91" s="203"/>
      <c r="J91" s="1"/>
      <c r="N91" s="1"/>
    </row>
    <row r="92">
      <c r="F92" s="49"/>
      <c r="G92" s="1"/>
      <c r="H92" s="1"/>
      <c r="I92" s="203"/>
      <c r="J92" s="1"/>
      <c r="N92" s="1"/>
    </row>
    <row r="93">
      <c r="F93" s="49"/>
      <c r="G93" s="1"/>
      <c r="H93" s="1"/>
      <c r="I93" s="203"/>
      <c r="J93" s="1"/>
      <c r="N93" s="1"/>
    </row>
    <row r="94">
      <c r="F94" s="49"/>
      <c r="G94" s="1"/>
      <c r="H94" s="1"/>
      <c r="I94" s="203"/>
      <c r="J94" s="1"/>
      <c r="N94" s="1"/>
    </row>
    <row r="95">
      <c r="F95" s="49"/>
      <c r="G95" s="1"/>
      <c r="H95" s="1"/>
      <c r="I95" s="203"/>
      <c r="J95" s="1"/>
      <c r="N95" s="1"/>
    </row>
    <row r="96">
      <c r="F96" s="49"/>
      <c r="G96" s="1"/>
      <c r="H96" s="1"/>
      <c r="I96" s="203"/>
      <c r="J96" s="1"/>
      <c r="N96" s="1"/>
    </row>
    <row r="97">
      <c r="F97" s="49"/>
      <c r="G97" s="1"/>
      <c r="H97" s="1"/>
      <c r="I97" s="203"/>
      <c r="J97" s="1"/>
      <c r="N97" s="1"/>
    </row>
    <row r="98">
      <c r="F98" s="49"/>
      <c r="G98" s="1"/>
      <c r="H98" s="1"/>
      <c r="I98" s="203"/>
      <c r="J98" s="1"/>
      <c r="N98" s="1"/>
    </row>
    <row r="99">
      <c r="F99" s="49"/>
      <c r="G99" s="1"/>
      <c r="H99" s="1"/>
      <c r="I99" s="203"/>
      <c r="J99" s="1"/>
      <c r="N99" s="1"/>
    </row>
    <row r="100">
      <c r="F100" s="49"/>
      <c r="G100" s="1"/>
      <c r="H100" s="1"/>
      <c r="I100" s="203"/>
      <c r="J100" s="1"/>
      <c r="N100" s="1"/>
    </row>
    <row r="101">
      <c r="F101" s="49"/>
      <c r="G101" s="1"/>
      <c r="H101" s="1"/>
      <c r="I101" s="203"/>
      <c r="J101" s="1"/>
      <c r="N101" s="1"/>
    </row>
    <row r="102">
      <c r="F102" s="49"/>
      <c r="G102" s="1"/>
      <c r="H102" s="1"/>
      <c r="I102" s="203"/>
      <c r="J102" s="1"/>
      <c r="N102" s="1"/>
    </row>
    <row r="103">
      <c r="F103" s="49"/>
      <c r="G103" s="1"/>
      <c r="H103" s="1"/>
      <c r="I103" s="203"/>
      <c r="J103" s="1"/>
      <c r="N103" s="1"/>
    </row>
    <row r="104">
      <c r="F104" s="49"/>
      <c r="G104" s="1"/>
      <c r="H104" s="1"/>
      <c r="I104" s="203"/>
      <c r="J104" s="1"/>
      <c r="N104" s="1"/>
    </row>
    <row r="105">
      <c r="F105" s="49"/>
      <c r="G105" s="1"/>
      <c r="H105" s="1"/>
      <c r="I105" s="203"/>
      <c r="J105" s="1"/>
      <c r="N105" s="1"/>
    </row>
    <row r="106">
      <c r="F106" s="49"/>
      <c r="G106" s="1"/>
      <c r="H106" s="1"/>
      <c r="I106" s="203"/>
      <c r="J106" s="1"/>
      <c r="N106" s="1"/>
    </row>
    <row r="107">
      <c r="F107" s="49"/>
      <c r="G107" s="1"/>
      <c r="H107" s="1"/>
      <c r="I107" s="203"/>
      <c r="J107" s="1"/>
      <c r="N107" s="1"/>
    </row>
    <row r="108">
      <c r="F108" s="49"/>
      <c r="G108" s="1"/>
      <c r="H108" s="1"/>
      <c r="I108" s="203"/>
      <c r="J108" s="1"/>
      <c r="N108" s="1"/>
    </row>
    <row r="109">
      <c r="F109" s="49"/>
      <c r="G109" s="1"/>
      <c r="H109" s="1"/>
      <c r="I109" s="203"/>
      <c r="J109" s="1"/>
      <c r="N109" s="1"/>
    </row>
    <row r="110">
      <c r="F110" s="49"/>
      <c r="G110" s="1"/>
      <c r="H110" s="1"/>
      <c r="I110" s="203"/>
      <c r="J110" s="1"/>
      <c r="N110" s="1"/>
    </row>
    <row r="111">
      <c r="F111" s="49"/>
      <c r="G111" s="1"/>
      <c r="H111" s="1"/>
      <c r="I111" s="203"/>
      <c r="J111" s="1"/>
      <c r="N111" s="1"/>
    </row>
    <row r="112">
      <c r="F112" s="49"/>
      <c r="G112" s="1"/>
      <c r="H112" s="1"/>
      <c r="I112" s="203"/>
      <c r="J112" s="1"/>
      <c r="N112" s="1"/>
    </row>
    <row r="113">
      <c r="F113" s="49"/>
      <c r="G113" s="1"/>
      <c r="H113" s="1"/>
      <c r="I113" s="203"/>
      <c r="J113" s="1"/>
      <c r="N113" s="1"/>
    </row>
    <row r="114">
      <c r="F114" s="49"/>
      <c r="G114" s="1"/>
      <c r="H114" s="1"/>
      <c r="I114" s="203"/>
      <c r="J114" s="1"/>
      <c r="N114" s="1"/>
    </row>
    <row r="115">
      <c r="F115" s="49"/>
      <c r="G115" s="1"/>
      <c r="H115" s="1"/>
      <c r="I115" s="203"/>
      <c r="J115" s="1"/>
      <c r="N115" s="1"/>
    </row>
    <row r="116">
      <c r="F116" s="49"/>
      <c r="G116" s="1"/>
      <c r="H116" s="1"/>
      <c r="I116" s="203"/>
      <c r="J116" s="1"/>
      <c r="N116" s="1"/>
    </row>
    <row r="117">
      <c r="F117" s="49"/>
      <c r="G117" s="1"/>
      <c r="H117" s="1"/>
      <c r="I117" s="203"/>
      <c r="J117" s="1"/>
      <c r="N117" s="1"/>
    </row>
    <row r="118">
      <c r="F118" s="49"/>
      <c r="G118" s="1"/>
      <c r="H118" s="1"/>
      <c r="I118" s="203"/>
      <c r="J118" s="1"/>
      <c r="N118" s="1"/>
    </row>
    <row r="119">
      <c r="F119" s="49"/>
      <c r="G119" s="1"/>
      <c r="H119" s="1"/>
      <c r="I119" s="203"/>
      <c r="J119" s="1"/>
      <c r="N119" s="1"/>
    </row>
    <row r="120">
      <c r="F120" s="49"/>
      <c r="G120" s="1"/>
      <c r="H120" s="1"/>
      <c r="I120" s="203"/>
      <c r="J120" s="1"/>
      <c r="N120" s="1"/>
    </row>
    <row r="121">
      <c r="F121" s="49"/>
      <c r="G121" s="1"/>
      <c r="H121" s="1"/>
      <c r="I121" s="203"/>
      <c r="J121" s="1"/>
      <c r="N121" s="1"/>
    </row>
    <row r="122">
      <c r="F122" s="49"/>
      <c r="G122" s="1"/>
      <c r="H122" s="1"/>
      <c r="I122" s="203"/>
      <c r="J122" s="1"/>
      <c r="N122" s="1"/>
    </row>
    <row r="123">
      <c r="F123" s="49"/>
      <c r="G123" s="1"/>
      <c r="H123" s="1"/>
      <c r="I123" s="203"/>
      <c r="J123" s="1"/>
      <c r="N123" s="1"/>
    </row>
    <row r="124">
      <c r="F124" s="49"/>
      <c r="G124" s="1"/>
      <c r="H124" s="1"/>
      <c r="I124" s="203"/>
      <c r="J124" s="1"/>
      <c r="N124" s="1"/>
    </row>
    <row r="125">
      <c r="F125" s="49"/>
      <c r="G125" s="1"/>
      <c r="H125" s="1"/>
      <c r="I125" s="203"/>
      <c r="J125" s="1"/>
      <c r="N125" s="1"/>
    </row>
    <row r="126">
      <c r="F126" s="49"/>
      <c r="G126" s="1"/>
      <c r="H126" s="1"/>
      <c r="I126" s="203"/>
      <c r="J126" s="1"/>
      <c r="N126" s="1"/>
    </row>
    <row r="127">
      <c r="F127" s="49"/>
      <c r="G127" s="1"/>
      <c r="H127" s="1"/>
      <c r="I127" s="203"/>
      <c r="J127" s="1"/>
      <c r="N127" s="1"/>
    </row>
    <row r="128">
      <c r="F128" s="49"/>
      <c r="G128" s="1"/>
      <c r="H128" s="1"/>
      <c r="I128" s="203"/>
      <c r="J128" s="1"/>
      <c r="N128" s="1"/>
    </row>
    <row r="129">
      <c r="F129" s="49"/>
      <c r="G129" s="1"/>
      <c r="H129" s="1"/>
      <c r="I129" s="203"/>
      <c r="J129" s="1"/>
      <c r="N129" s="1"/>
    </row>
    <row r="130">
      <c r="F130" s="49"/>
      <c r="G130" s="1"/>
      <c r="H130" s="1"/>
      <c r="I130" s="203"/>
      <c r="J130" s="1"/>
      <c r="N130" s="1"/>
    </row>
    <row r="131">
      <c r="F131" s="49"/>
      <c r="G131" s="1"/>
      <c r="H131" s="1"/>
      <c r="I131" s="203"/>
      <c r="J131" s="1"/>
      <c r="N131" s="1"/>
    </row>
    <row r="132">
      <c r="F132" s="49"/>
      <c r="G132" s="1"/>
      <c r="H132" s="1"/>
      <c r="I132" s="203"/>
      <c r="J132" s="1"/>
      <c r="N132" s="1"/>
    </row>
    <row r="133">
      <c r="F133" s="49"/>
      <c r="G133" s="1"/>
      <c r="H133" s="1"/>
      <c r="I133" s="203"/>
      <c r="J133" s="1"/>
      <c r="N133" s="1"/>
    </row>
    <row r="134">
      <c r="F134" s="49"/>
      <c r="G134" s="1"/>
      <c r="H134" s="1"/>
      <c r="I134" s="203"/>
      <c r="J134" s="1"/>
      <c r="N134" s="1"/>
    </row>
    <row r="135">
      <c r="F135" s="49"/>
      <c r="G135" s="1"/>
      <c r="H135" s="1"/>
      <c r="I135" s="203"/>
      <c r="J135" s="1"/>
      <c r="N135" s="1"/>
    </row>
    <row r="136">
      <c r="F136" s="49"/>
      <c r="G136" s="1"/>
      <c r="H136" s="1"/>
      <c r="I136" s="203"/>
      <c r="J136" s="1"/>
      <c r="N136" s="1"/>
    </row>
    <row r="137">
      <c r="F137" s="49"/>
      <c r="G137" s="1"/>
      <c r="H137" s="1"/>
      <c r="I137" s="203"/>
      <c r="J137" s="1"/>
      <c r="N137" s="1"/>
    </row>
    <row r="138">
      <c r="F138" s="49"/>
      <c r="G138" s="1"/>
      <c r="H138" s="1"/>
      <c r="I138" s="203"/>
      <c r="J138" s="1"/>
      <c r="N138" s="1"/>
    </row>
    <row r="139">
      <c r="F139" s="49"/>
      <c r="G139" s="1"/>
      <c r="H139" s="1"/>
      <c r="I139" s="203"/>
      <c r="J139" s="1"/>
      <c r="N139" s="1"/>
    </row>
    <row r="140">
      <c r="F140" s="49"/>
      <c r="G140" s="1"/>
      <c r="H140" s="1"/>
      <c r="I140" s="203"/>
      <c r="J140" s="1"/>
      <c r="N140" s="1"/>
    </row>
    <row r="141">
      <c r="F141" s="49"/>
      <c r="G141" s="1"/>
      <c r="H141" s="1"/>
      <c r="I141" s="203"/>
      <c r="J141" s="1"/>
      <c r="N141" s="1"/>
    </row>
    <row r="142">
      <c r="F142" s="49"/>
      <c r="G142" s="1"/>
      <c r="H142" s="1"/>
      <c r="I142" s="203"/>
      <c r="J142" s="1"/>
      <c r="N142" s="1"/>
    </row>
    <row r="143">
      <c r="F143" s="49"/>
      <c r="G143" s="1"/>
      <c r="H143" s="1"/>
      <c r="I143" s="203"/>
      <c r="J143" s="1"/>
      <c r="N143" s="1"/>
    </row>
    <row r="144">
      <c r="F144" s="49"/>
      <c r="G144" s="1"/>
      <c r="H144" s="1"/>
      <c r="I144" s="203"/>
      <c r="J144" s="1"/>
      <c r="N144" s="1"/>
    </row>
    <row r="145">
      <c r="F145" s="49"/>
      <c r="G145" s="1"/>
      <c r="H145" s="1"/>
      <c r="I145" s="203"/>
      <c r="J145" s="1"/>
      <c r="N145" s="1"/>
    </row>
    <row r="146">
      <c r="F146" s="49"/>
      <c r="G146" s="1"/>
      <c r="H146" s="1"/>
      <c r="I146" s="203"/>
      <c r="J146" s="1"/>
      <c r="N146" s="1"/>
    </row>
    <row r="147">
      <c r="F147" s="49"/>
      <c r="G147" s="1"/>
      <c r="H147" s="1"/>
      <c r="I147" s="203"/>
      <c r="J147" s="1"/>
      <c r="N147" s="1"/>
    </row>
    <row r="148">
      <c r="F148" s="49"/>
      <c r="G148" s="1"/>
      <c r="H148" s="1"/>
      <c r="I148" s="203"/>
      <c r="J148" s="1"/>
      <c r="N148" s="1"/>
    </row>
    <row r="149">
      <c r="F149" s="49"/>
      <c r="G149" s="1"/>
      <c r="H149" s="1"/>
      <c r="I149" s="203"/>
      <c r="J149" s="1"/>
      <c r="N149" s="1"/>
    </row>
    <row r="150">
      <c r="F150" s="49"/>
      <c r="G150" s="1"/>
      <c r="H150" s="1"/>
      <c r="I150" s="203"/>
      <c r="J150" s="1"/>
      <c r="N150" s="1"/>
    </row>
    <row r="151">
      <c r="F151" s="49"/>
      <c r="G151" s="1"/>
      <c r="H151" s="1"/>
      <c r="I151" s="203"/>
      <c r="J151" s="1"/>
      <c r="N151" s="1"/>
    </row>
    <row r="152">
      <c r="F152" s="49"/>
      <c r="G152" s="1"/>
      <c r="H152" s="1"/>
      <c r="I152" s="203"/>
      <c r="J152" s="1"/>
      <c r="N152" s="1"/>
    </row>
    <row r="153">
      <c r="F153" s="49"/>
      <c r="G153" s="1"/>
      <c r="H153" s="1"/>
      <c r="I153" s="203"/>
      <c r="J153" s="1"/>
      <c r="N153" s="1"/>
    </row>
    <row r="154">
      <c r="F154" s="49"/>
      <c r="G154" s="1"/>
      <c r="H154" s="1"/>
      <c r="I154" s="203"/>
      <c r="J154" s="1"/>
      <c r="N154" s="1"/>
    </row>
    <row r="155">
      <c r="F155" s="49"/>
      <c r="G155" s="1"/>
      <c r="H155" s="1"/>
      <c r="I155" s="203"/>
      <c r="J155" s="1"/>
      <c r="N155" s="1"/>
    </row>
    <row r="156">
      <c r="F156" s="49"/>
      <c r="G156" s="1"/>
      <c r="H156" s="1"/>
      <c r="I156" s="203"/>
      <c r="J156" s="1"/>
      <c r="N156" s="1"/>
    </row>
    <row r="157">
      <c r="F157" s="49"/>
      <c r="G157" s="1"/>
      <c r="H157" s="1"/>
      <c r="I157" s="203"/>
      <c r="J157" s="1"/>
      <c r="N157" s="1"/>
    </row>
    <row r="158">
      <c r="F158" s="49"/>
      <c r="G158" s="1"/>
      <c r="H158" s="1"/>
      <c r="I158" s="203"/>
      <c r="J158" s="1"/>
      <c r="N158" s="1"/>
    </row>
    <row r="159">
      <c r="F159" s="49"/>
      <c r="G159" s="1"/>
      <c r="H159" s="1"/>
      <c r="I159" s="203"/>
      <c r="J159" s="1"/>
      <c r="N159" s="1"/>
    </row>
    <row r="160">
      <c r="F160" s="49"/>
      <c r="G160" s="1"/>
      <c r="H160" s="1"/>
      <c r="I160" s="203"/>
      <c r="J160" s="1"/>
      <c r="N160" s="1"/>
    </row>
    <row r="161">
      <c r="F161" s="49"/>
      <c r="G161" s="1"/>
      <c r="H161" s="1"/>
      <c r="I161" s="203"/>
      <c r="J161" s="1"/>
      <c r="N161" s="1"/>
    </row>
    <row r="162">
      <c r="F162" s="49"/>
      <c r="G162" s="1"/>
      <c r="H162" s="1"/>
      <c r="I162" s="203"/>
      <c r="J162" s="1"/>
      <c r="N162" s="1"/>
    </row>
    <row r="163">
      <c r="F163" s="49"/>
      <c r="G163" s="1"/>
      <c r="H163" s="1"/>
      <c r="I163" s="203"/>
      <c r="J163" s="1"/>
      <c r="N163" s="1"/>
    </row>
    <row r="164">
      <c r="F164" s="49"/>
      <c r="G164" s="1"/>
      <c r="H164" s="1"/>
      <c r="I164" s="203"/>
      <c r="J164" s="1"/>
      <c r="N164" s="1"/>
    </row>
    <row r="165">
      <c r="F165" s="49"/>
      <c r="G165" s="1"/>
      <c r="H165" s="1"/>
      <c r="I165" s="203"/>
      <c r="J165" s="1"/>
      <c r="N165" s="1"/>
    </row>
    <row r="166">
      <c r="F166" s="49"/>
      <c r="G166" s="1"/>
      <c r="H166" s="1"/>
      <c r="I166" s="203"/>
      <c r="J166" s="1"/>
      <c r="N166" s="1"/>
    </row>
    <row r="167">
      <c r="F167" s="49"/>
      <c r="G167" s="1"/>
      <c r="H167" s="1"/>
      <c r="I167" s="203"/>
      <c r="J167" s="1"/>
      <c r="N167" s="1"/>
    </row>
    <row r="168">
      <c r="F168" s="49"/>
      <c r="G168" s="1"/>
      <c r="H168" s="1"/>
      <c r="I168" s="203"/>
      <c r="J168" s="1"/>
      <c r="N168" s="1"/>
    </row>
    <row r="169">
      <c r="F169" s="49"/>
      <c r="G169" s="1"/>
      <c r="H169" s="1"/>
      <c r="I169" s="203"/>
      <c r="J169" s="1"/>
      <c r="N169" s="1"/>
    </row>
    <row r="170">
      <c r="F170" s="49"/>
      <c r="G170" s="1"/>
      <c r="H170" s="1"/>
      <c r="I170" s="203"/>
      <c r="J170" s="1"/>
      <c r="N170" s="1"/>
    </row>
    <row r="171">
      <c r="F171" s="49"/>
      <c r="G171" s="1"/>
      <c r="H171" s="1"/>
      <c r="I171" s="203"/>
      <c r="J171" s="1"/>
      <c r="N171" s="1"/>
    </row>
    <row r="172">
      <c r="F172" s="49"/>
      <c r="G172" s="1"/>
      <c r="H172" s="1"/>
      <c r="I172" s="203"/>
      <c r="J172" s="1"/>
      <c r="N172" s="1"/>
    </row>
    <row r="173">
      <c r="F173" s="49"/>
      <c r="G173" s="1"/>
      <c r="H173" s="1"/>
      <c r="I173" s="203"/>
      <c r="J173" s="1"/>
      <c r="N173" s="1"/>
    </row>
    <row r="174">
      <c r="F174" s="49"/>
      <c r="G174" s="1"/>
      <c r="H174" s="1"/>
      <c r="I174" s="203"/>
      <c r="J174" s="1"/>
      <c r="N174" s="1"/>
    </row>
    <row r="175">
      <c r="F175" s="49"/>
      <c r="G175" s="1"/>
      <c r="H175" s="1"/>
      <c r="I175" s="203"/>
      <c r="J175" s="1"/>
      <c r="N175" s="1"/>
    </row>
    <row r="176">
      <c r="F176" s="49"/>
      <c r="G176" s="1"/>
      <c r="H176" s="1"/>
      <c r="I176" s="203"/>
      <c r="J176" s="1"/>
      <c r="N176" s="1"/>
    </row>
    <row r="177">
      <c r="F177" s="49"/>
      <c r="G177" s="1"/>
      <c r="H177" s="1"/>
      <c r="I177" s="203"/>
      <c r="J177" s="1"/>
      <c r="N177" s="1"/>
    </row>
    <row r="178">
      <c r="F178" s="49"/>
      <c r="G178" s="1"/>
      <c r="H178" s="1"/>
      <c r="I178" s="203"/>
      <c r="J178" s="1"/>
      <c r="N178" s="1"/>
    </row>
    <row r="179">
      <c r="F179" s="49"/>
      <c r="G179" s="1"/>
      <c r="H179" s="1"/>
      <c r="I179" s="203"/>
      <c r="J179" s="1"/>
      <c r="N179" s="1"/>
    </row>
    <row r="180">
      <c r="F180" s="49"/>
      <c r="G180" s="1"/>
      <c r="H180" s="1"/>
      <c r="I180" s="203"/>
      <c r="J180" s="1"/>
      <c r="N180" s="1"/>
    </row>
    <row r="181">
      <c r="F181" s="49"/>
      <c r="G181" s="1"/>
      <c r="H181" s="1"/>
      <c r="I181" s="203"/>
      <c r="J181" s="1"/>
      <c r="N181" s="1"/>
    </row>
    <row r="182">
      <c r="F182" s="49"/>
      <c r="G182" s="1"/>
      <c r="H182" s="1"/>
      <c r="I182" s="203"/>
      <c r="J182" s="1"/>
      <c r="N182" s="1"/>
    </row>
    <row r="183">
      <c r="F183" s="49"/>
      <c r="G183" s="1"/>
      <c r="H183" s="1"/>
      <c r="I183" s="203"/>
      <c r="J183" s="1"/>
      <c r="N183" s="1"/>
    </row>
    <row r="184">
      <c r="F184" s="49"/>
      <c r="G184" s="1"/>
      <c r="H184" s="1"/>
      <c r="I184" s="203"/>
      <c r="J184" s="1"/>
      <c r="N184" s="1"/>
    </row>
    <row r="185">
      <c r="F185" s="49"/>
      <c r="G185" s="1"/>
      <c r="H185" s="1"/>
      <c r="I185" s="203"/>
      <c r="J185" s="1"/>
      <c r="N185" s="1"/>
    </row>
    <row r="186">
      <c r="F186" s="49"/>
      <c r="G186" s="1"/>
      <c r="H186" s="1"/>
      <c r="I186" s="203"/>
      <c r="J186" s="1"/>
      <c r="N186" s="1"/>
    </row>
    <row r="187">
      <c r="F187" s="49"/>
      <c r="G187" s="1"/>
      <c r="H187" s="1"/>
      <c r="I187" s="203"/>
      <c r="J187" s="1"/>
      <c r="N187" s="1"/>
    </row>
    <row r="188">
      <c r="F188" s="49"/>
      <c r="G188" s="1"/>
      <c r="H188" s="1"/>
      <c r="I188" s="203"/>
      <c r="J188" s="1"/>
      <c r="N188" s="1"/>
    </row>
    <row r="189">
      <c r="F189" s="49"/>
      <c r="G189" s="1"/>
      <c r="H189" s="1"/>
      <c r="I189" s="203"/>
      <c r="J189" s="1"/>
      <c r="N189" s="1"/>
    </row>
    <row r="190">
      <c r="F190" s="49"/>
      <c r="G190" s="1"/>
      <c r="H190" s="1"/>
      <c r="I190" s="203"/>
      <c r="J190" s="1"/>
      <c r="N190" s="1"/>
    </row>
    <row r="191">
      <c r="F191" s="49"/>
      <c r="G191" s="1"/>
      <c r="H191" s="1"/>
      <c r="I191" s="203"/>
      <c r="J191" s="1"/>
      <c r="N191" s="1"/>
    </row>
    <row r="192">
      <c r="F192" s="49"/>
      <c r="G192" s="1"/>
      <c r="H192" s="1"/>
      <c r="I192" s="203"/>
      <c r="J192" s="1"/>
      <c r="N192" s="1"/>
    </row>
    <row r="193">
      <c r="F193" s="49"/>
      <c r="G193" s="1"/>
      <c r="H193" s="1"/>
      <c r="I193" s="203"/>
      <c r="J193" s="1"/>
      <c r="N193" s="1"/>
    </row>
    <row r="194">
      <c r="F194" s="49"/>
      <c r="G194" s="1"/>
      <c r="H194" s="1"/>
      <c r="I194" s="203"/>
      <c r="J194" s="1"/>
      <c r="N194" s="1"/>
    </row>
    <row r="195">
      <c r="F195" s="49"/>
      <c r="G195" s="1"/>
      <c r="H195" s="1"/>
      <c r="I195" s="203"/>
      <c r="J195" s="1"/>
      <c r="N195" s="1"/>
    </row>
    <row r="196">
      <c r="F196" s="49"/>
      <c r="G196" s="1"/>
      <c r="H196" s="1"/>
      <c r="I196" s="203"/>
      <c r="J196" s="1"/>
      <c r="N196" s="1"/>
    </row>
    <row r="197">
      <c r="F197" s="49"/>
      <c r="G197" s="1"/>
      <c r="H197" s="1"/>
      <c r="I197" s="203"/>
      <c r="J197" s="1"/>
      <c r="N197" s="1"/>
    </row>
    <row r="198">
      <c r="F198" s="49"/>
      <c r="G198" s="1"/>
      <c r="H198" s="1"/>
      <c r="I198" s="203"/>
      <c r="J198" s="1"/>
      <c r="N198" s="1"/>
    </row>
    <row r="199">
      <c r="F199" s="49"/>
      <c r="G199" s="1"/>
      <c r="H199" s="1"/>
      <c r="I199" s="203"/>
      <c r="J199" s="1"/>
      <c r="N199" s="1"/>
    </row>
    <row r="200">
      <c r="F200" s="49"/>
      <c r="G200" s="1"/>
      <c r="H200" s="1"/>
      <c r="I200" s="203"/>
      <c r="J200" s="1"/>
      <c r="N200" s="1"/>
    </row>
    <row r="201">
      <c r="F201" s="49"/>
      <c r="G201" s="1"/>
      <c r="H201" s="1"/>
      <c r="I201" s="203"/>
      <c r="J201" s="1"/>
      <c r="N201" s="1"/>
    </row>
    <row r="202">
      <c r="F202" s="49"/>
      <c r="G202" s="1"/>
      <c r="H202" s="1"/>
      <c r="I202" s="203"/>
      <c r="J202" s="1"/>
      <c r="N202" s="1"/>
    </row>
    <row r="203">
      <c r="F203" s="49"/>
      <c r="G203" s="1"/>
      <c r="H203" s="1"/>
      <c r="I203" s="203"/>
      <c r="J203" s="1"/>
      <c r="N203" s="1"/>
    </row>
    <row r="204">
      <c r="F204" s="49"/>
      <c r="G204" s="1"/>
      <c r="H204" s="1"/>
      <c r="I204" s="203"/>
      <c r="J204" s="1"/>
      <c r="N204" s="1"/>
    </row>
    <row r="205">
      <c r="F205" s="49"/>
      <c r="G205" s="1"/>
      <c r="H205" s="1"/>
      <c r="I205" s="203"/>
      <c r="J205" s="1"/>
      <c r="N205" s="1"/>
    </row>
    <row r="206">
      <c r="F206" s="49"/>
      <c r="G206" s="1"/>
      <c r="H206" s="1"/>
      <c r="I206" s="203"/>
      <c r="J206" s="1"/>
      <c r="N206" s="1"/>
    </row>
    <row r="207">
      <c r="F207" s="49"/>
      <c r="G207" s="1"/>
      <c r="H207" s="1"/>
      <c r="I207" s="203"/>
      <c r="J207" s="1"/>
      <c r="N207" s="1"/>
    </row>
    <row r="208">
      <c r="F208" s="49"/>
      <c r="G208" s="1"/>
      <c r="H208" s="1"/>
      <c r="I208" s="203"/>
      <c r="J208" s="1"/>
      <c r="N208" s="1"/>
    </row>
    <row r="209">
      <c r="F209" s="49"/>
      <c r="G209" s="1"/>
      <c r="H209" s="1"/>
      <c r="I209" s="203"/>
      <c r="J209" s="1"/>
      <c r="N209" s="1"/>
    </row>
    <row r="210">
      <c r="F210" s="49"/>
      <c r="G210" s="1"/>
      <c r="H210" s="1"/>
      <c r="I210" s="203"/>
      <c r="J210" s="1"/>
      <c r="N210" s="1"/>
    </row>
    <row r="211">
      <c r="F211" s="49"/>
      <c r="G211" s="1"/>
      <c r="H211" s="1"/>
      <c r="I211" s="203"/>
      <c r="J211" s="1"/>
      <c r="N211" s="1"/>
    </row>
    <row r="212">
      <c r="F212" s="49"/>
      <c r="G212" s="1"/>
      <c r="H212" s="1"/>
      <c r="I212" s="203"/>
      <c r="J212" s="1"/>
      <c r="N212" s="1"/>
    </row>
    <row r="213">
      <c r="F213" s="49"/>
      <c r="G213" s="1"/>
      <c r="H213" s="1"/>
      <c r="I213" s="203"/>
      <c r="J213" s="1"/>
      <c r="N213" s="1"/>
    </row>
    <row r="214">
      <c r="F214" s="49"/>
      <c r="G214" s="1"/>
      <c r="H214" s="1"/>
      <c r="I214" s="203"/>
      <c r="J214" s="1"/>
      <c r="N214" s="1"/>
    </row>
    <row r="215">
      <c r="F215" s="49"/>
      <c r="G215" s="1"/>
      <c r="H215" s="1"/>
      <c r="I215" s="203"/>
      <c r="J215" s="1"/>
      <c r="N215" s="1"/>
    </row>
    <row r="216">
      <c r="F216" s="49"/>
      <c r="G216" s="1"/>
      <c r="H216" s="1"/>
      <c r="I216" s="203"/>
      <c r="J216" s="1"/>
      <c r="N216" s="1"/>
    </row>
    <row r="217">
      <c r="F217" s="49"/>
      <c r="G217" s="1"/>
      <c r="H217" s="1"/>
      <c r="I217" s="203"/>
      <c r="J217" s="1"/>
      <c r="N217" s="1"/>
    </row>
    <row r="218">
      <c r="F218" s="49"/>
      <c r="G218" s="1"/>
      <c r="H218" s="1"/>
      <c r="I218" s="203"/>
      <c r="J218" s="1"/>
      <c r="N218" s="1"/>
    </row>
    <row r="219">
      <c r="F219" s="49"/>
      <c r="G219" s="1"/>
      <c r="H219" s="1"/>
      <c r="I219" s="203"/>
      <c r="J219" s="1"/>
      <c r="N219" s="1"/>
    </row>
    <row r="220">
      <c r="F220" s="49"/>
      <c r="G220" s="1"/>
      <c r="H220" s="1"/>
      <c r="I220" s="203"/>
      <c r="J220" s="1"/>
      <c r="N220" s="1"/>
    </row>
    <row r="221">
      <c r="F221" s="49"/>
      <c r="G221" s="1"/>
      <c r="H221" s="1"/>
      <c r="I221" s="203"/>
      <c r="J221" s="1"/>
      <c r="N221" s="1"/>
    </row>
    <row r="222">
      <c r="F222" s="49"/>
      <c r="G222" s="1"/>
      <c r="H222" s="1"/>
      <c r="I222" s="203"/>
      <c r="J222" s="1"/>
      <c r="N222" s="1"/>
    </row>
    <row r="223">
      <c r="F223" s="49"/>
      <c r="G223" s="1"/>
      <c r="H223" s="1"/>
      <c r="I223" s="203"/>
      <c r="J223" s="1"/>
      <c r="N223" s="1"/>
    </row>
    <row r="224">
      <c r="F224" s="49"/>
      <c r="G224" s="1"/>
      <c r="H224" s="1"/>
      <c r="I224" s="203"/>
      <c r="J224" s="1"/>
      <c r="N224" s="1"/>
    </row>
    <row r="225">
      <c r="F225" s="49"/>
      <c r="G225" s="1"/>
      <c r="H225" s="1"/>
      <c r="I225" s="203"/>
      <c r="J225" s="1"/>
      <c r="N225" s="1"/>
    </row>
    <row r="226">
      <c r="F226" s="49"/>
      <c r="G226" s="1"/>
      <c r="H226" s="1"/>
      <c r="I226" s="203"/>
      <c r="J226" s="1"/>
      <c r="N226" s="1"/>
    </row>
    <row r="227">
      <c r="F227" s="49"/>
      <c r="G227" s="1"/>
      <c r="H227" s="1"/>
      <c r="I227" s="203"/>
      <c r="J227" s="1"/>
      <c r="N227" s="1"/>
    </row>
    <row r="228">
      <c r="F228" s="49"/>
      <c r="G228" s="1"/>
      <c r="H228" s="1"/>
      <c r="I228" s="203"/>
      <c r="J228" s="1"/>
      <c r="N228" s="1"/>
    </row>
    <row r="229">
      <c r="F229" s="49"/>
      <c r="G229" s="1"/>
      <c r="H229" s="1"/>
      <c r="I229" s="203"/>
      <c r="J229" s="1"/>
      <c r="N229" s="1"/>
    </row>
    <row r="230">
      <c r="F230" s="49"/>
      <c r="G230" s="1"/>
      <c r="H230" s="1"/>
      <c r="I230" s="203"/>
      <c r="J230" s="1"/>
      <c r="N230" s="1"/>
    </row>
    <row r="231">
      <c r="F231" s="49"/>
      <c r="G231" s="1"/>
      <c r="H231" s="1"/>
      <c r="I231" s="203"/>
      <c r="J231" s="1"/>
      <c r="N231" s="1"/>
    </row>
    <row r="232">
      <c r="F232" s="49"/>
      <c r="G232" s="1"/>
      <c r="H232" s="1"/>
      <c r="I232" s="203"/>
      <c r="J232" s="1"/>
      <c r="N232" s="1"/>
    </row>
    <row r="233">
      <c r="F233" s="49"/>
      <c r="G233" s="1"/>
      <c r="H233" s="1"/>
      <c r="I233" s="203"/>
      <c r="J233" s="1"/>
      <c r="N233" s="1"/>
    </row>
    <row r="234">
      <c r="F234" s="49"/>
      <c r="G234" s="1"/>
      <c r="H234" s="1"/>
      <c r="I234" s="203"/>
      <c r="J234" s="1"/>
      <c r="N234" s="1"/>
    </row>
    <row r="235">
      <c r="F235" s="49"/>
      <c r="G235" s="1"/>
      <c r="H235" s="1"/>
      <c r="I235" s="203"/>
      <c r="J235" s="1"/>
      <c r="N235" s="1"/>
    </row>
    <row r="236">
      <c r="F236" s="49"/>
      <c r="G236" s="1"/>
      <c r="H236" s="1"/>
      <c r="I236" s="203"/>
      <c r="J236" s="1"/>
      <c r="N236" s="1"/>
    </row>
    <row r="237">
      <c r="F237" s="49"/>
      <c r="G237" s="1"/>
      <c r="H237" s="1"/>
      <c r="I237" s="203"/>
      <c r="J237" s="1"/>
      <c r="N237" s="1"/>
    </row>
    <row r="238">
      <c r="F238" s="49"/>
      <c r="G238" s="1"/>
      <c r="H238" s="1"/>
      <c r="I238" s="203"/>
      <c r="J238" s="1"/>
      <c r="N238" s="1"/>
    </row>
    <row r="239">
      <c r="F239" s="49"/>
      <c r="G239" s="1"/>
      <c r="H239" s="1"/>
      <c r="I239" s="203"/>
      <c r="J239" s="1"/>
      <c r="N239" s="1"/>
    </row>
    <row r="240">
      <c r="F240" s="49"/>
      <c r="G240" s="1"/>
      <c r="H240" s="1"/>
      <c r="I240" s="203"/>
      <c r="J240" s="1"/>
      <c r="N240" s="1"/>
    </row>
    <row r="241">
      <c r="F241" s="49"/>
      <c r="G241" s="1"/>
      <c r="H241" s="1"/>
      <c r="I241" s="203"/>
      <c r="J241" s="1"/>
      <c r="N241" s="1"/>
    </row>
    <row r="242">
      <c r="F242" s="49"/>
      <c r="G242" s="1"/>
      <c r="H242" s="1"/>
      <c r="I242" s="203"/>
      <c r="J242" s="1"/>
      <c r="N242" s="1"/>
    </row>
    <row r="243">
      <c r="F243" s="49"/>
      <c r="G243" s="1"/>
      <c r="H243" s="1"/>
      <c r="I243" s="203"/>
      <c r="J243" s="1"/>
      <c r="N243" s="1"/>
    </row>
    <row r="244">
      <c r="F244" s="49"/>
      <c r="G244" s="1"/>
      <c r="H244" s="1"/>
      <c r="I244" s="203"/>
      <c r="J244" s="1"/>
      <c r="N244" s="1"/>
    </row>
    <row r="245">
      <c r="F245" s="49"/>
      <c r="G245" s="1"/>
      <c r="H245" s="1"/>
      <c r="I245" s="203"/>
      <c r="J245" s="1"/>
      <c r="N245" s="1"/>
    </row>
    <row r="246">
      <c r="F246" s="49"/>
      <c r="G246" s="1"/>
      <c r="H246" s="1"/>
      <c r="I246" s="203"/>
      <c r="J246" s="1"/>
      <c r="N246" s="1"/>
    </row>
    <row r="247">
      <c r="F247" s="49"/>
      <c r="G247" s="1"/>
      <c r="H247" s="1"/>
      <c r="I247" s="203"/>
      <c r="J247" s="1"/>
      <c r="N247" s="1"/>
    </row>
    <row r="248">
      <c r="F248" s="49"/>
      <c r="G248" s="1"/>
      <c r="H248" s="1"/>
      <c r="I248" s="203"/>
      <c r="J248" s="1"/>
      <c r="N248" s="1"/>
    </row>
    <row r="249">
      <c r="F249" s="49"/>
      <c r="G249" s="1"/>
      <c r="H249" s="1"/>
      <c r="I249" s="203"/>
      <c r="J249" s="1"/>
      <c r="N249" s="1"/>
    </row>
    <row r="250">
      <c r="F250" s="49"/>
      <c r="G250" s="1"/>
      <c r="H250" s="1"/>
      <c r="I250" s="203"/>
      <c r="J250" s="1"/>
      <c r="N250" s="1"/>
    </row>
    <row r="251">
      <c r="F251" s="49"/>
      <c r="G251" s="1"/>
      <c r="H251" s="1"/>
      <c r="I251" s="203"/>
      <c r="J251" s="1"/>
      <c r="N251" s="1"/>
    </row>
    <row r="252">
      <c r="F252" s="49"/>
      <c r="G252" s="1"/>
      <c r="H252" s="1"/>
      <c r="I252" s="203"/>
      <c r="J252" s="1"/>
      <c r="N252" s="1"/>
    </row>
    <row r="253">
      <c r="F253" s="49"/>
      <c r="G253" s="1"/>
      <c r="H253" s="1"/>
      <c r="I253" s="203"/>
      <c r="J253" s="1"/>
      <c r="N253" s="1"/>
    </row>
    <row r="254">
      <c r="F254" s="49"/>
      <c r="G254" s="1"/>
      <c r="H254" s="1"/>
      <c r="I254" s="203"/>
      <c r="J254" s="1"/>
      <c r="N254" s="1"/>
    </row>
    <row r="255">
      <c r="F255" s="49"/>
      <c r="G255" s="1"/>
      <c r="H255" s="1"/>
      <c r="I255" s="203"/>
      <c r="J255" s="1"/>
      <c r="N255" s="1"/>
    </row>
    <row r="256">
      <c r="F256" s="49"/>
      <c r="G256" s="1"/>
      <c r="H256" s="1"/>
      <c r="I256" s="203"/>
      <c r="J256" s="1"/>
      <c r="N256" s="1"/>
    </row>
    <row r="257">
      <c r="F257" s="49"/>
      <c r="G257" s="1"/>
      <c r="H257" s="1"/>
      <c r="I257" s="203"/>
      <c r="J257" s="1"/>
      <c r="N257" s="1"/>
    </row>
    <row r="258">
      <c r="F258" s="49"/>
      <c r="G258" s="1"/>
      <c r="H258" s="1"/>
      <c r="I258" s="203"/>
      <c r="J258" s="1"/>
      <c r="N258" s="1"/>
    </row>
    <row r="259">
      <c r="F259" s="49"/>
      <c r="G259" s="1"/>
      <c r="H259" s="1"/>
      <c r="I259" s="203"/>
      <c r="J259" s="1"/>
      <c r="N259" s="1"/>
    </row>
    <row r="260">
      <c r="F260" s="49"/>
      <c r="G260" s="1"/>
      <c r="H260" s="1"/>
      <c r="I260" s="203"/>
      <c r="J260" s="1"/>
      <c r="N260" s="1"/>
    </row>
    <row r="261">
      <c r="F261" s="49"/>
      <c r="G261" s="1"/>
      <c r="H261" s="1"/>
      <c r="I261" s="203"/>
      <c r="J261" s="1"/>
      <c r="N261" s="1"/>
    </row>
    <row r="262">
      <c r="F262" s="49"/>
      <c r="G262" s="1"/>
      <c r="H262" s="1"/>
      <c r="I262" s="203"/>
      <c r="J262" s="1"/>
      <c r="N262" s="1"/>
    </row>
    <row r="263">
      <c r="F263" s="49"/>
      <c r="G263" s="1"/>
      <c r="H263" s="1"/>
      <c r="I263" s="203"/>
      <c r="J263" s="1"/>
      <c r="N263" s="1"/>
    </row>
    <row r="264">
      <c r="F264" s="49"/>
      <c r="G264" s="1"/>
      <c r="H264" s="1"/>
      <c r="I264" s="203"/>
      <c r="J264" s="1"/>
      <c r="N264" s="1"/>
    </row>
    <row r="265">
      <c r="F265" s="49"/>
      <c r="G265" s="1"/>
      <c r="H265" s="1"/>
      <c r="I265" s="203"/>
      <c r="J265" s="1"/>
      <c r="N265" s="1"/>
    </row>
    <row r="266">
      <c r="F266" s="49"/>
      <c r="G266" s="1"/>
      <c r="H266" s="1"/>
      <c r="I266" s="203"/>
      <c r="J266" s="1"/>
      <c r="N266" s="1"/>
    </row>
    <row r="267">
      <c r="F267" s="49"/>
      <c r="G267" s="1"/>
      <c r="H267" s="1"/>
      <c r="I267" s="203"/>
      <c r="J267" s="1"/>
      <c r="N267" s="1"/>
    </row>
    <row r="268">
      <c r="F268" s="49"/>
      <c r="G268" s="1"/>
      <c r="H268" s="1"/>
      <c r="I268" s="203"/>
      <c r="J268" s="1"/>
      <c r="N268" s="1"/>
    </row>
    <row r="269">
      <c r="F269" s="49"/>
      <c r="G269" s="1"/>
      <c r="H269" s="1"/>
      <c r="I269" s="203"/>
      <c r="J269" s="1"/>
      <c r="N269" s="1"/>
    </row>
    <row r="270">
      <c r="F270" s="49"/>
      <c r="G270" s="1"/>
      <c r="H270" s="1"/>
      <c r="I270" s="203"/>
      <c r="J270" s="1"/>
      <c r="N270" s="1"/>
    </row>
    <row r="271">
      <c r="F271" s="49"/>
      <c r="G271" s="1"/>
      <c r="H271" s="1"/>
      <c r="I271" s="203"/>
      <c r="J271" s="1"/>
      <c r="N271" s="1"/>
    </row>
    <row r="272">
      <c r="F272" s="49"/>
      <c r="G272" s="1"/>
      <c r="H272" s="1"/>
      <c r="I272" s="203"/>
      <c r="J272" s="1"/>
      <c r="N272" s="1"/>
    </row>
    <row r="273">
      <c r="F273" s="49"/>
      <c r="G273" s="1"/>
      <c r="H273" s="1"/>
      <c r="I273" s="203"/>
      <c r="J273" s="1"/>
      <c r="N273" s="1"/>
    </row>
    <row r="274">
      <c r="F274" s="49"/>
      <c r="G274" s="1"/>
      <c r="H274" s="1"/>
      <c r="I274" s="203"/>
      <c r="J274" s="1"/>
      <c r="N274" s="1"/>
    </row>
    <row r="275">
      <c r="F275" s="49"/>
      <c r="G275" s="1"/>
      <c r="H275" s="1"/>
      <c r="I275" s="203"/>
      <c r="J275" s="1"/>
      <c r="N275" s="1"/>
    </row>
    <row r="276">
      <c r="F276" s="49"/>
      <c r="G276" s="1"/>
      <c r="H276" s="1"/>
      <c r="I276" s="203"/>
      <c r="J276" s="1"/>
      <c r="N276" s="1"/>
    </row>
    <row r="277">
      <c r="F277" s="49"/>
      <c r="G277" s="1"/>
      <c r="H277" s="1"/>
      <c r="I277" s="203"/>
      <c r="J277" s="1"/>
      <c r="N277" s="1"/>
    </row>
    <row r="278">
      <c r="F278" s="49"/>
      <c r="G278" s="1"/>
      <c r="H278" s="1"/>
      <c r="I278" s="203"/>
      <c r="J278" s="1"/>
      <c r="N278" s="1"/>
    </row>
    <row r="279">
      <c r="F279" s="49"/>
      <c r="G279" s="1"/>
      <c r="H279" s="1"/>
      <c r="I279" s="203"/>
      <c r="J279" s="1"/>
      <c r="N279" s="1"/>
    </row>
    <row r="280">
      <c r="F280" s="49"/>
      <c r="G280" s="1"/>
      <c r="H280" s="1"/>
      <c r="I280" s="203"/>
      <c r="J280" s="1"/>
      <c r="N280" s="1"/>
    </row>
    <row r="281">
      <c r="F281" s="49"/>
      <c r="G281" s="1"/>
      <c r="H281" s="1"/>
      <c r="I281" s="203"/>
      <c r="J281" s="1"/>
      <c r="N281" s="1"/>
    </row>
    <row r="282">
      <c r="F282" s="49"/>
      <c r="G282" s="1"/>
      <c r="H282" s="1"/>
      <c r="I282" s="203"/>
      <c r="J282" s="1"/>
      <c r="N282" s="1"/>
    </row>
    <row r="283">
      <c r="F283" s="49"/>
      <c r="G283" s="1"/>
      <c r="H283" s="1"/>
      <c r="I283" s="203"/>
      <c r="J283" s="1"/>
      <c r="N283" s="1"/>
    </row>
    <row r="284">
      <c r="F284" s="49"/>
      <c r="G284" s="1"/>
      <c r="H284" s="1"/>
      <c r="I284" s="203"/>
      <c r="J284" s="1"/>
      <c r="N284" s="1"/>
    </row>
    <row r="285">
      <c r="F285" s="49"/>
      <c r="G285" s="1"/>
      <c r="H285" s="1"/>
      <c r="I285" s="203"/>
      <c r="J285" s="1"/>
      <c r="N285" s="1"/>
    </row>
    <row r="286">
      <c r="F286" s="49"/>
      <c r="G286" s="1"/>
      <c r="H286" s="1"/>
      <c r="I286" s="203"/>
      <c r="J286" s="1"/>
      <c r="N286" s="1"/>
    </row>
    <row r="287">
      <c r="F287" s="49"/>
      <c r="G287" s="1"/>
      <c r="H287" s="1"/>
      <c r="I287" s="203"/>
      <c r="J287" s="1"/>
      <c r="N287" s="1"/>
    </row>
    <row r="288">
      <c r="F288" s="49"/>
      <c r="G288" s="1"/>
      <c r="H288" s="1"/>
      <c r="I288" s="203"/>
      <c r="J288" s="1"/>
      <c r="N288" s="1"/>
    </row>
    <row r="289">
      <c r="F289" s="49"/>
      <c r="G289" s="1"/>
      <c r="H289" s="1"/>
      <c r="I289" s="203"/>
      <c r="J289" s="1"/>
      <c r="N289" s="1"/>
    </row>
    <row r="290">
      <c r="F290" s="49"/>
      <c r="G290" s="1"/>
      <c r="H290" s="1"/>
      <c r="I290" s="203"/>
      <c r="J290" s="1"/>
      <c r="N290" s="1"/>
    </row>
    <row r="291">
      <c r="F291" s="49"/>
      <c r="G291" s="1"/>
      <c r="H291" s="1"/>
      <c r="I291" s="203"/>
      <c r="J291" s="1"/>
      <c r="N291" s="1"/>
    </row>
    <row r="292">
      <c r="F292" s="49"/>
      <c r="G292" s="1"/>
      <c r="H292" s="1"/>
      <c r="I292" s="203"/>
      <c r="J292" s="1"/>
      <c r="N292" s="1"/>
    </row>
    <row r="293">
      <c r="F293" s="49"/>
      <c r="G293" s="1"/>
      <c r="H293" s="1"/>
      <c r="I293" s="203"/>
      <c r="J293" s="1"/>
      <c r="N293" s="1"/>
    </row>
    <row r="294">
      <c r="F294" s="49"/>
      <c r="G294" s="1"/>
      <c r="H294" s="1"/>
      <c r="I294" s="203"/>
      <c r="J294" s="1"/>
      <c r="N294" s="1"/>
    </row>
    <row r="295">
      <c r="F295" s="49"/>
      <c r="G295" s="1"/>
      <c r="H295" s="1"/>
      <c r="I295" s="203"/>
      <c r="J295" s="1"/>
      <c r="N295" s="1"/>
    </row>
    <row r="296">
      <c r="F296" s="49"/>
      <c r="G296" s="1"/>
      <c r="H296" s="1"/>
      <c r="I296" s="203"/>
      <c r="J296" s="1"/>
      <c r="N296" s="1"/>
    </row>
    <row r="297">
      <c r="F297" s="49"/>
      <c r="G297" s="1"/>
      <c r="H297" s="1"/>
      <c r="I297" s="203"/>
      <c r="J297" s="1"/>
      <c r="N297" s="1"/>
    </row>
    <row r="298">
      <c r="F298" s="49"/>
      <c r="G298" s="1"/>
      <c r="H298" s="1"/>
      <c r="I298" s="203"/>
      <c r="J298" s="1"/>
      <c r="N298" s="1"/>
    </row>
    <row r="299">
      <c r="F299" s="49"/>
      <c r="G299" s="1"/>
      <c r="H299" s="1"/>
      <c r="I299" s="203"/>
      <c r="J299" s="1"/>
      <c r="N299" s="1"/>
    </row>
    <row r="300">
      <c r="F300" s="49"/>
      <c r="G300" s="1"/>
      <c r="H300" s="1"/>
      <c r="I300" s="203"/>
      <c r="J300" s="1"/>
      <c r="N300" s="1"/>
    </row>
    <row r="301">
      <c r="F301" s="49"/>
      <c r="G301" s="1"/>
      <c r="H301" s="1"/>
      <c r="I301" s="203"/>
      <c r="J301" s="1"/>
      <c r="N301" s="1"/>
    </row>
    <row r="302">
      <c r="F302" s="49"/>
      <c r="G302" s="1"/>
      <c r="H302" s="1"/>
      <c r="I302" s="203"/>
      <c r="J302" s="1"/>
      <c r="N302" s="1"/>
    </row>
    <row r="303">
      <c r="F303" s="49"/>
      <c r="G303" s="1"/>
      <c r="H303" s="1"/>
      <c r="I303" s="203"/>
      <c r="J303" s="1"/>
      <c r="N303" s="1"/>
    </row>
    <row r="304">
      <c r="F304" s="49"/>
      <c r="G304" s="1"/>
      <c r="H304" s="1"/>
      <c r="I304" s="203"/>
      <c r="J304" s="1"/>
      <c r="N304" s="1"/>
    </row>
    <row r="305">
      <c r="F305" s="49"/>
      <c r="G305" s="1"/>
      <c r="H305" s="1"/>
      <c r="I305" s="203"/>
      <c r="J305" s="1"/>
      <c r="N305" s="1"/>
    </row>
    <row r="306">
      <c r="F306" s="49"/>
      <c r="G306" s="1"/>
      <c r="H306" s="1"/>
      <c r="I306" s="203"/>
      <c r="J306" s="1"/>
      <c r="N306" s="1"/>
    </row>
    <row r="307">
      <c r="F307" s="49"/>
      <c r="G307" s="1"/>
      <c r="H307" s="1"/>
      <c r="I307" s="203"/>
      <c r="J307" s="1"/>
      <c r="N307" s="1"/>
    </row>
    <row r="308">
      <c r="F308" s="49"/>
      <c r="G308" s="1"/>
      <c r="H308" s="1"/>
      <c r="I308" s="203"/>
      <c r="J308" s="1"/>
      <c r="N308" s="1"/>
    </row>
    <row r="309">
      <c r="F309" s="49"/>
      <c r="G309" s="1"/>
      <c r="H309" s="1"/>
      <c r="I309" s="203"/>
      <c r="J309" s="1"/>
      <c r="N309" s="1"/>
    </row>
    <row r="310">
      <c r="F310" s="49"/>
      <c r="G310" s="1"/>
      <c r="H310" s="1"/>
      <c r="I310" s="203"/>
      <c r="J310" s="1"/>
      <c r="N310" s="1"/>
    </row>
    <row r="311">
      <c r="F311" s="49"/>
      <c r="G311" s="1"/>
      <c r="H311" s="1"/>
      <c r="I311" s="203"/>
      <c r="J311" s="1"/>
      <c r="N311" s="1"/>
    </row>
    <row r="312">
      <c r="F312" s="49"/>
      <c r="G312" s="1"/>
      <c r="H312" s="1"/>
      <c r="I312" s="203"/>
      <c r="J312" s="1"/>
      <c r="N312" s="1"/>
    </row>
    <row r="313">
      <c r="F313" s="49"/>
      <c r="G313" s="1"/>
      <c r="H313" s="1"/>
      <c r="I313" s="203"/>
      <c r="J313" s="1"/>
      <c r="N313" s="1"/>
    </row>
    <row r="314">
      <c r="F314" s="49"/>
      <c r="G314" s="1"/>
      <c r="H314" s="1"/>
      <c r="I314" s="203"/>
      <c r="J314" s="1"/>
      <c r="N314" s="1"/>
    </row>
    <row r="315">
      <c r="F315" s="49"/>
      <c r="G315" s="1"/>
      <c r="H315" s="1"/>
      <c r="I315" s="203"/>
      <c r="J315" s="1"/>
      <c r="N315" s="1"/>
    </row>
    <row r="316">
      <c r="F316" s="49"/>
      <c r="G316" s="1"/>
      <c r="H316" s="1"/>
      <c r="I316" s="203"/>
      <c r="J316" s="1"/>
      <c r="N316" s="1"/>
    </row>
    <row r="317">
      <c r="F317" s="49"/>
      <c r="G317" s="1"/>
      <c r="H317" s="1"/>
      <c r="I317" s="203"/>
      <c r="J317" s="1"/>
      <c r="N317" s="1"/>
    </row>
    <row r="318">
      <c r="F318" s="49"/>
      <c r="G318" s="1"/>
      <c r="H318" s="1"/>
      <c r="I318" s="203"/>
      <c r="J318" s="1"/>
      <c r="N318" s="1"/>
    </row>
    <row r="319">
      <c r="F319" s="49"/>
      <c r="G319" s="1"/>
      <c r="H319" s="1"/>
      <c r="I319" s="203"/>
      <c r="J319" s="1"/>
      <c r="N319" s="1"/>
    </row>
    <row r="320">
      <c r="F320" s="49"/>
      <c r="G320" s="1"/>
      <c r="H320" s="1"/>
      <c r="I320" s="203"/>
      <c r="J320" s="1"/>
      <c r="N320" s="1"/>
    </row>
    <row r="321">
      <c r="F321" s="49"/>
      <c r="G321" s="1"/>
      <c r="H321" s="1"/>
      <c r="I321" s="203"/>
      <c r="J321" s="1"/>
      <c r="N321" s="1"/>
    </row>
    <row r="322">
      <c r="F322" s="49"/>
      <c r="G322" s="1"/>
      <c r="H322" s="1"/>
      <c r="I322" s="203"/>
      <c r="J322" s="1"/>
      <c r="N322" s="1"/>
    </row>
    <row r="323">
      <c r="F323" s="49"/>
      <c r="G323" s="1"/>
      <c r="H323" s="1"/>
      <c r="I323" s="203"/>
      <c r="J323" s="1"/>
      <c r="N323" s="1"/>
    </row>
    <row r="324">
      <c r="F324" s="49"/>
      <c r="G324" s="1"/>
      <c r="H324" s="1"/>
      <c r="I324" s="203"/>
      <c r="J324" s="1"/>
      <c r="N324" s="1"/>
    </row>
    <row r="325">
      <c r="F325" s="49"/>
      <c r="G325" s="1"/>
      <c r="H325" s="1"/>
      <c r="I325" s="203"/>
      <c r="J325" s="1"/>
      <c r="N325" s="1"/>
    </row>
    <row r="326">
      <c r="F326" s="49"/>
      <c r="G326" s="1"/>
      <c r="H326" s="1"/>
      <c r="I326" s="203"/>
      <c r="J326" s="1"/>
      <c r="N326" s="1"/>
    </row>
    <row r="327">
      <c r="F327" s="49"/>
      <c r="G327" s="1"/>
      <c r="H327" s="1"/>
      <c r="I327" s="203"/>
      <c r="J327" s="1"/>
      <c r="N327" s="1"/>
    </row>
    <row r="328">
      <c r="F328" s="49"/>
      <c r="G328" s="1"/>
      <c r="H328" s="1"/>
      <c r="I328" s="203"/>
      <c r="J328" s="1"/>
      <c r="N328" s="1"/>
    </row>
    <row r="329">
      <c r="F329" s="49"/>
      <c r="G329" s="1"/>
      <c r="H329" s="1"/>
      <c r="I329" s="203"/>
      <c r="J329" s="1"/>
      <c r="N329" s="1"/>
    </row>
    <row r="330">
      <c r="F330" s="49"/>
      <c r="G330" s="1"/>
      <c r="H330" s="1"/>
      <c r="I330" s="203"/>
      <c r="J330" s="1"/>
      <c r="N330" s="1"/>
    </row>
    <row r="331">
      <c r="F331" s="49"/>
      <c r="G331" s="1"/>
      <c r="H331" s="1"/>
      <c r="I331" s="203"/>
      <c r="J331" s="1"/>
      <c r="N331" s="1"/>
    </row>
    <row r="332">
      <c r="F332" s="49"/>
      <c r="G332" s="1"/>
      <c r="H332" s="1"/>
      <c r="I332" s="203"/>
      <c r="J332" s="1"/>
      <c r="N332" s="1"/>
    </row>
    <row r="333">
      <c r="F333" s="49"/>
      <c r="G333" s="1"/>
      <c r="H333" s="1"/>
      <c r="I333" s="203"/>
      <c r="J333" s="1"/>
      <c r="N333" s="1"/>
    </row>
    <row r="334">
      <c r="F334" s="49"/>
      <c r="G334" s="1"/>
      <c r="H334" s="1"/>
      <c r="I334" s="203"/>
      <c r="J334" s="1"/>
      <c r="N334" s="1"/>
    </row>
    <row r="335">
      <c r="F335" s="49"/>
      <c r="G335" s="1"/>
      <c r="H335" s="1"/>
      <c r="I335" s="203"/>
      <c r="J335" s="1"/>
      <c r="N335" s="1"/>
    </row>
    <row r="336">
      <c r="F336" s="49"/>
      <c r="G336" s="1"/>
      <c r="H336" s="1"/>
      <c r="I336" s="203"/>
      <c r="J336" s="1"/>
      <c r="N336" s="1"/>
    </row>
    <row r="337">
      <c r="F337" s="49"/>
      <c r="G337" s="1"/>
      <c r="H337" s="1"/>
      <c r="I337" s="203"/>
      <c r="J337" s="1"/>
      <c r="N337" s="1"/>
    </row>
    <row r="338">
      <c r="F338" s="49"/>
      <c r="G338" s="1"/>
      <c r="H338" s="1"/>
      <c r="I338" s="203"/>
      <c r="J338" s="1"/>
      <c r="N338" s="1"/>
    </row>
    <row r="339">
      <c r="F339" s="49"/>
      <c r="G339" s="1"/>
      <c r="H339" s="1"/>
      <c r="I339" s="203"/>
      <c r="J339" s="1"/>
      <c r="N339" s="1"/>
    </row>
    <row r="340">
      <c r="F340" s="49"/>
      <c r="G340" s="1"/>
      <c r="H340" s="1"/>
      <c r="I340" s="203"/>
      <c r="J340" s="1"/>
      <c r="N340" s="1"/>
    </row>
    <row r="341">
      <c r="F341" s="49"/>
      <c r="G341" s="1"/>
      <c r="H341" s="1"/>
      <c r="I341" s="203"/>
      <c r="J341" s="1"/>
      <c r="N341" s="1"/>
    </row>
    <row r="342">
      <c r="F342" s="49"/>
      <c r="G342" s="1"/>
      <c r="H342" s="1"/>
      <c r="I342" s="203"/>
      <c r="J342" s="1"/>
      <c r="N342" s="1"/>
    </row>
    <row r="343">
      <c r="F343" s="49"/>
      <c r="G343" s="1"/>
      <c r="H343" s="1"/>
      <c r="I343" s="203"/>
      <c r="J343" s="1"/>
      <c r="N343" s="1"/>
    </row>
    <row r="344">
      <c r="F344" s="49"/>
      <c r="G344" s="1"/>
      <c r="H344" s="1"/>
      <c r="I344" s="203"/>
      <c r="J344" s="1"/>
      <c r="N344" s="1"/>
    </row>
    <row r="345">
      <c r="F345" s="49"/>
      <c r="G345" s="1"/>
      <c r="H345" s="1"/>
      <c r="I345" s="203"/>
      <c r="J345" s="1"/>
      <c r="N345" s="1"/>
    </row>
    <row r="346">
      <c r="F346" s="49"/>
      <c r="G346" s="1"/>
      <c r="H346" s="1"/>
      <c r="I346" s="203"/>
      <c r="J346" s="1"/>
      <c r="N346" s="1"/>
    </row>
    <row r="347">
      <c r="F347" s="49"/>
      <c r="G347" s="1"/>
      <c r="H347" s="1"/>
      <c r="I347" s="203"/>
      <c r="J347" s="1"/>
      <c r="N347" s="1"/>
    </row>
    <row r="348">
      <c r="F348" s="49"/>
      <c r="G348" s="1"/>
      <c r="H348" s="1"/>
      <c r="I348" s="203"/>
      <c r="J348" s="1"/>
      <c r="N348" s="1"/>
    </row>
    <row r="349">
      <c r="F349" s="49"/>
      <c r="G349" s="1"/>
      <c r="H349" s="1"/>
      <c r="I349" s="203"/>
      <c r="J349" s="1"/>
      <c r="N349" s="1"/>
    </row>
    <row r="350">
      <c r="F350" s="49"/>
      <c r="G350" s="1"/>
      <c r="H350" s="1"/>
      <c r="I350" s="203"/>
      <c r="J350" s="1"/>
      <c r="N350" s="1"/>
    </row>
    <row r="351">
      <c r="F351" s="49"/>
      <c r="G351" s="1"/>
      <c r="H351" s="1"/>
      <c r="I351" s="203"/>
      <c r="J351" s="1"/>
      <c r="N351" s="1"/>
    </row>
    <row r="352">
      <c r="F352" s="49"/>
      <c r="G352" s="1"/>
      <c r="H352" s="1"/>
      <c r="I352" s="203"/>
      <c r="J352" s="1"/>
      <c r="N352" s="1"/>
    </row>
    <row r="353">
      <c r="F353" s="49"/>
      <c r="G353" s="1"/>
      <c r="H353" s="1"/>
      <c r="I353" s="203"/>
      <c r="J353" s="1"/>
      <c r="N353" s="1"/>
    </row>
    <row r="354">
      <c r="F354" s="49"/>
      <c r="G354" s="1"/>
      <c r="H354" s="1"/>
      <c r="I354" s="203"/>
      <c r="J354" s="1"/>
      <c r="N354" s="1"/>
    </row>
    <row r="355">
      <c r="F355" s="49"/>
      <c r="G355" s="1"/>
      <c r="H355" s="1"/>
      <c r="I355" s="203"/>
      <c r="J355" s="1"/>
      <c r="N355" s="1"/>
    </row>
    <row r="356">
      <c r="F356" s="49"/>
      <c r="G356" s="1"/>
      <c r="H356" s="1"/>
      <c r="I356" s="203"/>
      <c r="J356" s="1"/>
      <c r="N356" s="1"/>
    </row>
    <row r="357">
      <c r="F357" s="49"/>
      <c r="G357" s="1"/>
      <c r="H357" s="1"/>
      <c r="I357" s="203"/>
      <c r="J357" s="1"/>
      <c r="N357" s="1"/>
    </row>
    <row r="358">
      <c r="F358" s="49"/>
      <c r="G358" s="1"/>
      <c r="H358" s="1"/>
      <c r="I358" s="203"/>
      <c r="J358" s="1"/>
      <c r="N358" s="1"/>
    </row>
    <row r="359">
      <c r="F359" s="49"/>
      <c r="G359" s="1"/>
      <c r="H359" s="1"/>
      <c r="I359" s="203"/>
      <c r="J359" s="1"/>
      <c r="N359" s="1"/>
    </row>
    <row r="360">
      <c r="F360" s="49"/>
      <c r="G360" s="1"/>
      <c r="H360" s="1"/>
      <c r="I360" s="203"/>
      <c r="J360" s="1"/>
      <c r="N360" s="1"/>
    </row>
    <row r="361">
      <c r="F361" s="49"/>
      <c r="G361" s="1"/>
      <c r="H361" s="1"/>
      <c r="I361" s="203"/>
      <c r="J361" s="1"/>
      <c r="N361" s="1"/>
    </row>
    <row r="362">
      <c r="F362" s="49"/>
      <c r="G362" s="1"/>
      <c r="H362" s="1"/>
      <c r="I362" s="203"/>
      <c r="J362" s="1"/>
      <c r="N362" s="1"/>
    </row>
    <row r="363">
      <c r="F363" s="49"/>
      <c r="G363" s="1"/>
      <c r="H363" s="1"/>
      <c r="I363" s="203"/>
      <c r="J363" s="1"/>
      <c r="N363" s="1"/>
    </row>
    <row r="364">
      <c r="F364" s="49"/>
      <c r="G364" s="1"/>
      <c r="H364" s="1"/>
      <c r="I364" s="203"/>
      <c r="J364" s="1"/>
      <c r="N364" s="1"/>
    </row>
    <row r="365">
      <c r="F365" s="49"/>
      <c r="G365" s="1"/>
      <c r="H365" s="1"/>
      <c r="I365" s="203"/>
      <c r="J365" s="1"/>
      <c r="N365" s="1"/>
    </row>
    <row r="366">
      <c r="F366" s="49"/>
      <c r="G366" s="1"/>
      <c r="H366" s="1"/>
      <c r="I366" s="203"/>
      <c r="J366" s="1"/>
      <c r="N366" s="1"/>
    </row>
    <row r="367">
      <c r="F367" s="49"/>
      <c r="G367" s="1"/>
      <c r="H367" s="1"/>
      <c r="I367" s="203"/>
      <c r="J367" s="1"/>
      <c r="N367" s="1"/>
    </row>
    <row r="368">
      <c r="F368" s="49"/>
      <c r="G368" s="1"/>
      <c r="H368" s="1"/>
      <c r="I368" s="203"/>
      <c r="J368" s="1"/>
      <c r="N368" s="1"/>
    </row>
    <row r="369">
      <c r="F369" s="49"/>
      <c r="G369" s="1"/>
      <c r="H369" s="1"/>
      <c r="I369" s="203"/>
      <c r="J369" s="1"/>
      <c r="N369" s="1"/>
    </row>
    <row r="370">
      <c r="F370" s="49"/>
      <c r="G370" s="1"/>
      <c r="H370" s="1"/>
      <c r="I370" s="203"/>
      <c r="J370" s="1"/>
      <c r="N370" s="1"/>
    </row>
    <row r="371">
      <c r="F371" s="49"/>
      <c r="G371" s="1"/>
      <c r="H371" s="1"/>
      <c r="I371" s="203"/>
      <c r="J371" s="1"/>
      <c r="N371" s="1"/>
    </row>
    <row r="372">
      <c r="F372" s="49"/>
      <c r="G372" s="1"/>
      <c r="H372" s="1"/>
      <c r="I372" s="203"/>
      <c r="J372" s="1"/>
      <c r="N372" s="1"/>
    </row>
    <row r="373">
      <c r="F373" s="49"/>
      <c r="G373" s="1"/>
      <c r="H373" s="1"/>
      <c r="I373" s="203"/>
      <c r="J373" s="1"/>
      <c r="N373" s="1"/>
    </row>
    <row r="374">
      <c r="F374" s="49"/>
      <c r="G374" s="1"/>
      <c r="H374" s="1"/>
      <c r="I374" s="203"/>
      <c r="J374" s="1"/>
      <c r="N374" s="1"/>
    </row>
    <row r="375">
      <c r="F375" s="49"/>
      <c r="G375" s="1"/>
      <c r="H375" s="1"/>
      <c r="I375" s="203"/>
      <c r="J375" s="1"/>
      <c r="N375" s="1"/>
    </row>
    <row r="376">
      <c r="F376" s="49"/>
      <c r="G376" s="1"/>
      <c r="H376" s="1"/>
      <c r="I376" s="203"/>
      <c r="J376" s="1"/>
      <c r="N376" s="1"/>
    </row>
    <row r="377">
      <c r="F377" s="49"/>
      <c r="G377" s="1"/>
      <c r="H377" s="1"/>
      <c r="I377" s="203"/>
      <c r="J377" s="1"/>
      <c r="N377" s="1"/>
    </row>
    <row r="378">
      <c r="F378" s="49"/>
      <c r="G378" s="1"/>
      <c r="H378" s="1"/>
      <c r="I378" s="203"/>
      <c r="J378" s="1"/>
      <c r="N378" s="1"/>
    </row>
    <row r="379">
      <c r="F379" s="49"/>
      <c r="G379" s="1"/>
      <c r="H379" s="1"/>
      <c r="I379" s="203"/>
      <c r="J379" s="1"/>
      <c r="N379" s="1"/>
    </row>
    <row r="380">
      <c r="F380" s="49"/>
      <c r="G380" s="1"/>
      <c r="H380" s="1"/>
      <c r="I380" s="203"/>
      <c r="J380" s="1"/>
      <c r="N380" s="1"/>
    </row>
    <row r="381">
      <c r="F381" s="49"/>
      <c r="G381" s="1"/>
      <c r="H381" s="1"/>
      <c r="I381" s="203"/>
      <c r="J381" s="1"/>
      <c r="N381" s="1"/>
    </row>
    <row r="382">
      <c r="F382" s="49"/>
      <c r="G382" s="1"/>
      <c r="H382" s="1"/>
      <c r="I382" s="203"/>
      <c r="J382" s="1"/>
      <c r="N382" s="1"/>
    </row>
    <row r="383">
      <c r="F383" s="49"/>
      <c r="G383" s="1"/>
      <c r="H383" s="1"/>
      <c r="I383" s="203"/>
      <c r="J383" s="1"/>
      <c r="N383" s="1"/>
    </row>
    <row r="384">
      <c r="F384" s="49"/>
      <c r="G384" s="1"/>
      <c r="H384" s="1"/>
      <c r="I384" s="203"/>
      <c r="J384" s="1"/>
      <c r="N384" s="1"/>
    </row>
    <row r="385">
      <c r="F385" s="49"/>
      <c r="G385" s="1"/>
      <c r="H385" s="1"/>
      <c r="I385" s="203"/>
      <c r="J385" s="1"/>
      <c r="N385" s="1"/>
    </row>
    <row r="386">
      <c r="F386" s="49"/>
      <c r="G386" s="1"/>
      <c r="H386" s="1"/>
      <c r="I386" s="203"/>
      <c r="J386" s="1"/>
      <c r="N386" s="1"/>
    </row>
    <row r="387">
      <c r="F387" s="49"/>
      <c r="G387" s="1"/>
      <c r="H387" s="1"/>
      <c r="I387" s="203"/>
      <c r="J387" s="1"/>
      <c r="N387" s="1"/>
    </row>
    <row r="388">
      <c r="F388" s="49"/>
      <c r="G388" s="1"/>
      <c r="H388" s="1"/>
      <c r="I388" s="203"/>
      <c r="J388" s="1"/>
      <c r="N388" s="1"/>
    </row>
    <row r="389">
      <c r="F389" s="49"/>
      <c r="G389" s="1"/>
      <c r="H389" s="1"/>
      <c r="I389" s="203"/>
      <c r="J389" s="1"/>
      <c r="N389" s="1"/>
    </row>
    <row r="390">
      <c r="F390" s="49"/>
      <c r="G390" s="1"/>
      <c r="H390" s="1"/>
      <c r="I390" s="203"/>
      <c r="J390" s="1"/>
      <c r="N390" s="1"/>
    </row>
    <row r="391">
      <c r="F391" s="49"/>
      <c r="G391" s="1"/>
      <c r="H391" s="1"/>
      <c r="I391" s="203"/>
      <c r="J391" s="1"/>
      <c r="N391" s="1"/>
    </row>
    <row r="392">
      <c r="F392" s="49"/>
      <c r="G392" s="1"/>
      <c r="H392" s="1"/>
      <c r="I392" s="203"/>
      <c r="J392" s="1"/>
      <c r="N392" s="1"/>
    </row>
    <row r="393">
      <c r="F393" s="49"/>
      <c r="G393" s="1"/>
      <c r="H393" s="1"/>
      <c r="I393" s="203"/>
      <c r="J393" s="1"/>
      <c r="N393" s="1"/>
    </row>
    <row r="394">
      <c r="F394" s="49"/>
      <c r="G394" s="1"/>
      <c r="H394" s="1"/>
      <c r="I394" s="203"/>
      <c r="J394" s="1"/>
      <c r="N394" s="1"/>
    </row>
    <row r="395">
      <c r="F395" s="49"/>
      <c r="G395" s="1"/>
      <c r="H395" s="1"/>
      <c r="I395" s="203"/>
      <c r="J395" s="1"/>
      <c r="N395" s="1"/>
    </row>
    <row r="396">
      <c r="F396" s="49"/>
      <c r="G396" s="1"/>
      <c r="H396" s="1"/>
      <c r="I396" s="203"/>
      <c r="J396" s="1"/>
      <c r="N396" s="1"/>
    </row>
    <row r="397">
      <c r="F397" s="49"/>
      <c r="G397" s="1"/>
      <c r="H397" s="1"/>
      <c r="I397" s="203"/>
      <c r="J397" s="1"/>
      <c r="N397" s="1"/>
    </row>
    <row r="398">
      <c r="F398" s="49"/>
      <c r="G398" s="1"/>
      <c r="H398" s="1"/>
      <c r="I398" s="203"/>
      <c r="J398" s="1"/>
      <c r="N398" s="1"/>
    </row>
    <row r="399">
      <c r="F399" s="49"/>
      <c r="G399" s="1"/>
      <c r="H399" s="1"/>
      <c r="I399" s="203"/>
      <c r="J399" s="1"/>
      <c r="N399" s="1"/>
    </row>
    <row r="400">
      <c r="F400" s="49"/>
      <c r="G400" s="1"/>
      <c r="H400" s="1"/>
      <c r="I400" s="203"/>
      <c r="J400" s="1"/>
      <c r="N400" s="1"/>
    </row>
    <row r="401">
      <c r="F401" s="49"/>
      <c r="G401" s="1"/>
      <c r="H401" s="1"/>
      <c r="I401" s="203"/>
      <c r="J401" s="1"/>
      <c r="N401" s="1"/>
    </row>
    <row r="402">
      <c r="F402" s="49"/>
      <c r="G402" s="1"/>
      <c r="H402" s="1"/>
      <c r="I402" s="203"/>
      <c r="J402" s="1"/>
      <c r="N402" s="1"/>
    </row>
    <row r="403">
      <c r="F403" s="49"/>
      <c r="G403" s="1"/>
      <c r="H403" s="1"/>
      <c r="I403" s="203"/>
      <c r="J403" s="1"/>
      <c r="N403" s="1"/>
    </row>
    <row r="404">
      <c r="F404" s="49"/>
      <c r="G404" s="1"/>
      <c r="H404" s="1"/>
      <c r="I404" s="203"/>
      <c r="J404" s="1"/>
      <c r="N404" s="1"/>
    </row>
    <row r="405">
      <c r="F405" s="49"/>
      <c r="G405" s="1"/>
      <c r="H405" s="1"/>
      <c r="I405" s="203"/>
      <c r="J405" s="1"/>
      <c r="N405" s="1"/>
    </row>
    <row r="406">
      <c r="F406" s="49"/>
      <c r="G406" s="1"/>
      <c r="H406" s="1"/>
      <c r="I406" s="203"/>
      <c r="J406" s="1"/>
      <c r="N406" s="1"/>
    </row>
    <row r="407">
      <c r="F407" s="49"/>
      <c r="G407" s="1"/>
      <c r="H407" s="1"/>
      <c r="I407" s="203"/>
      <c r="J407" s="1"/>
      <c r="N407" s="1"/>
    </row>
    <row r="408">
      <c r="F408" s="49"/>
      <c r="G408" s="1"/>
      <c r="H408" s="1"/>
      <c r="I408" s="203"/>
      <c r="J408" s="1"/>
      <c r="N408" s="1"/>
    </row>
    <row r="409">
      <c r="F409" s="49"/>
      <c r="G409" s="1"/>
      <c r="H409" s="1"/>
      <c r="I409" s="203"/>
      <c r="J409" s="1"/>
      <c r="N409" s="1"/>
    </row>
    <row r="410">
      <c r="F410" s="49"/>
      <c r="G410" s="1"/>
      <c r="H410" s="1"/>
      <c r="I410" s="203"/>
      <c r="J410" s="1"/>
      <c r="N410" s="1"/>
    </row>
    <row r="411">
      <c r="F411" s="49"/>
      <c r="G411" s="1"/>
      <c r="H411" s="1"/>
      <c r="I411" s="203"/>
      <c r="J411" s="1"/>
      <c r="N411" s="1"/>
    </row>
    <row r="412">
      <c r="F412" s="49"/>
      <c r="G412" s="1"/>
      <c r="H412" s="1"/>
      <c r="I412" s="203"/>
      <c r="J412" s="1"/>
      <c r="N412" s="1"/>
    </row>
    <row r="413">
      <c r="F413" s="49"/>
      <c r="G413" s="1"/>
      <c r="H413" s="1"/>
      <c r="I413" s="203"/>
      <c r="J413" s="1"/>
      <c r="N413" s="1"/>
    </row>
    <row r="414">
      <c r="F414" s="49"/>
      <c r="G414" s="1"/>
      <c r="H414" s="1"/>
      <c r="I414" s="203"/>
      <c r="J414" s="1"/>
      <c r="N414" s="1"/>
    </row>
    <row r="415">
      <c r="F415" s="49"/>
      <c r="G415" s="1"/>
      <c r="H415" s="1"/>
      <c r="I415" s="203"/>
      <c r="J415" s="1"/>
      <c r="N415" s="1"/>
    </row>
    <row r="416">
      <c r="F416" s="49"/>
      <c r="G416" s="1"/>
      <c r="H416" s="1"/>
      <c r="I416" s="203"/>
      <c r="J416" s="1"/>
      <c r="N416" s="1"/>
    </row>
    <row r="417">
      <c r="F417" s="49"/>
      <c r="G417" s="1"/>
      <c r="H417" s="1"/>
      <c r="I417" s="203"/>
      <c r="J417" s="1"/>
      <c r="N417" s="1"/>
    </row>
    <row r="418">
      <c r="F418" s="49"/>
      <c r="G418" s="1"/>
      <c r="H418" s="1"/>
      <c r="I418" s="203"/>
      <c r="J418" s="1"/>
      <c r="N418" s="1"/>
    </row>
    <row r="419">
      <c r="F419" s="49"/>
      <c r="G419" s="1"/>
      <c r="H419" s="1"/>
      <c r="I419" s="203"/>
      <c r="J419" s="1"/>
      <c r="N419" s="1"/>
    </row>
    <row r="420">
      <c r="F420" s="49"/>
      <c r="G420" s="1"/>
      <c r="H420" s="1"/>
      <c r="I420" s="203"/>
      <c r="J420" s="1"/>
      <c r="N420" s="1"/>
    </row>
    <row r="421">
      <c r="F421" s="49"/>
      <c r="G421" s="1"/>
      <c r="H421" s="1"/>
      <c r="I421" s="203"/>
      <c r="J421" s="1"/>
      <c r="N421" s="1"/>
    </row>
    <row r="422">
      <c r="F422" s="49"/>
      <c r="G422" s="1"/>
      <c r="H422" s="1"/>
      <c r="I422" s="203"/>
      <c r="J422" s="1"/>
      <c r="N422" s="1"/>
    </row>
    <row r="423">
      <c r="F423" s="49"/>
      <c r="G423" s="1"/>
      <c r="H423" s="1"/>
      <c r="I423" s="203"/>
      <c r="J423" s="1"/>
      <c r="N423" s="1"/>
    </row>
    <row r="424">
      <c r="F424" s="49"/>
      <c r="G424" s="1"/>
      <c r="H424" s="1"/>
      <c r="I424" s="203"/>
      <c r="J424" s="1"/>
      <c r="N424" s="1"/>
    </row>
    <row r="425">
      <c r="F425" s="49"/>
      <c r="G425" s="1"/>
      <c r="H425" s="1"/>
      <c r="I425" s="203"/>
      <c r="J425" s="1"/>
      <c r="N425" s="1"/>
    </row>
    <row r="426">
      <c r="F426" s="49"/>
      <c r="G426" s="1"/>
      <c r="H426" s="1"/>
      <c r="I426" s="203"/>
      <c r="J426" s="1"/>
      <c r="N426" s="1"/>
    </row>
    <row r="427">
      <c r="F427" s="49"/>
      <c r="G427" s="1"/>
      <c r="H427" s="1"/>
      <c r="I427" s="203"/>
      <c r="J427" s="1"/>
      <c r="N427" s="1"/>
    </row>
    <row r="428">
      <c r="F428" s="49"/>
      <c r="G428" s="1"/>
      <c r="H428" s="1"/>
      <c r="I428" s="203"/>
      <c r="J428" s="1"/>
      <c r="N428" s="1"/>
    </row>
    <row r="429">
      <c r="F429" s="49"/>
      <c r="G429" s="1"/>
      <c r="H429" s="1"/>
      <c r="I429" s="203"/>
      <c r="J429" s="1"/>
      <c r="N429" s="1"/>
    </row>
    <row r="430">
      <c r="F430" s="49"/>
      <c r="G430" s="1"/>
      <c r="H430" s="1"/>
      <c r="I430" s="203"/>
      <c r="J430" s="1"/>
      <c r="N430" s="1"/>
    </row>
    <row r="431">
      <c r="F431" s="49"/>
      <c r="G431" s="1"/>
      <c r="H431" s="1"/>
      <c r="I431" s="203"/>
      <c r="J431" s="1"/>
      <c r="N431" s="1"/>
    </row>
    <row r="432">
      <c r="F432" s="49"/>
      <c r="G432" s="1"/>
      <c r="H432" s="1"/>
      <c r="I432" s="203"/>
      <c r="J432" s="1"/>
      <c r="N432" s="1"/>
    </row>
    <row r="433">
      <c r="F433" s="49"/>
      <c r="G433" s="1"/>
      <c r="H433" s="1"/>
      <c r="I433" s="203"/>
      <c r="J433" s="1"/>
      <c r="N433" s="1"/>
    </row>
    <row r="434">
      <c r="F434" s="49"/>
      <c r="G434" s="1"/>
      <c r="H434" s="1"/>
      <c r="I434" s="203"/>
      <c r="J434" s="1"/>
      <c r="N434" s="1"/>
    </row>
    <row r="435">
      <c r="F435" s="49"/>
      <c r="G435" s="1"/>
      <c r="H435" s="1"/>
      <c r="I435" s="203"/>
      <c r="J435" s="1"/>
      <c r="N435" s="1"/>
    </row>
    <row r="436">
      <c r="F436" s="49"/>
      <c r="G436" s="1"/>
      <c r="H436" s="1"/>
      <c r="I436" s="203"/>
      <c r="J436" s="1"/>
      <c r="N436" s="1"/>
    </row>
    <row r="437">
      <c r="F437" s="49"/>
      <c r="G437" s="1"/>
      <c r="H437" s="1"/>
      <c r="I437" s="203"/>
      <c r="J437" s="1"/>
      <c r="N437" s="1"/>
    </row>
    <row r="438">
      <c r="F438" s="49"/>
      <c r="G438" s="1"/>
      <c r="H438" s="1"/>
      <c r="I438" s="203"/>
      <c r="J438" s="1"/>
      <c r="N438" s="1"/>
    </row>
    <row r="439">
      <c r="F439" s="49"/>
      <c r="G439" s="1"/>
      <c r="H439" s="1"/>
      <c r="I439" s="203"/>
      <c r="J439" s="1"/>
      <c r="N439" s="1"/>
    </row>
    <row r="440">
      <c r="F440" s="49"/>
      <c r="G440" s="1"/>
      <c r="H440" s="1"/>
      <c r="I440" s="203"/>
      <c r="J440" s="1"/>
      <c r="N440" s="1"/>
    </row>
    <row r="441">
      <c r="F441" s="49"/>
      <c r="G441" s="1"/>
      <c r="H441" s="1"/>
      <c r="I441" s="203"/>
      <c r="J441" s="1"/>
      <c r="N441" s="1"/>
    </row>
    <row r="442">
      <c r="F442" s="49"/>
      <c r="G442" s="1"/>
      <c r="H442" s="1"/>
      <c r="I442" s="203"/>
      <c r="J442" s="1"/>
      <c r="N442" s="1"/>
    </row>
    <row r="443">
      <c r="F443" s="49"/>
      <c r="G443" s="1"/>
      <c r="H443" s="1"/>
      <c r="I443" s="203"/>
      <c r="J443" s="1"/>
      <c r="N443" s="1"/>
    </row>
    <row r="444">
      <c r="F444" s="49"/>
      <c r="G444" s="1"/>
      <c r="H444" s="1"/>
      <c r="I444" s="203"/>
      <c r="J444" s="1"/>
      <c r="N444" s="1"/>
    </row>
    <row r="445">
      <c r="F445" s="49"/>
      <c r="G445" s="1"/>
      <c r="H445" s="1"/>
      <c r="I445" s="203"/>
      <c r="J445" s="1"/>
      <c r="N445" s="1"/>
    </row>
    <row r="446">
      <c r="F446" s="49"/>
      <c r="G446" s="1"/>
      <c r="H446" s="1"/>
      <c r="I446" s="203"/>
      <c r="J446" s="1"/>
      <c r="N446" s="1"/>
    </row>
    <row r="447">
      <c r="F447" s="49"/>
      <c r="G447" s="1"/>
      <c r="H447" s="1"/>
      <c r="I447" s="203"/>
      <c r="J447" s="1"/>
      <c r="N447" s="1"/>
    </row>
    <row r="448">
      <c r="F448" s="49"/>
      <c r="G448" s="1"/>
      <c r="H448" s="1"/>
      <c r="I448" s="203"/>
      <c r="J448" s="1"/>
      <c r="N448" s="1"/>
    </row>
    <row r="449">
      <c r="F449" s="49"/>
      <c r="G449" s="1"/>
      <c r="H449" s="1"/>
      <c r="I449" s="203"/>
      <c r="J449" s="1"/>
      <c r="N449" s="1"/>
    </row>
    <row r="450">
      <c r="F450" s="49"/>
      <c r="G450" s="1"/>
      <c r="H450" s="1"/>
      <c r="I450" s="203"/>
      <c r="J450" s="1"/>
      <c r="N450" s="1"/>
    </row>
    <row r="451">
      <c r="F451" s="49"/>
      <c r="G451" s="1"/>
      <c r="H451" s="1"/>
      <c r="I451" s="203"/>
      <c r="J451" s="1"/>
      <c r="N451" s="1"/>
    </row>
    <row r="452">
      <c r="F452" s="49"/>
      <c r="G452" s="1"/>
      <c r="H452" s="1"/>
      <c r="I452" s="203"/>
      <c r="J452" s="1"/>
      <c r="N452" s="1"/>
    </row>
    <row r="453">
      <c r="F453" s="49"/>
      <c r="G453" s="1"/>
      <c r="H453" s="1"/>
      <c r="I453" s="203"/>
      <c r="J453" s="1"/>
      <c r="N453" s="1"/>
    </row>
    <row r="454">
      <c r="F454" s="49"/>
      <c r="G454" s="1"/>
      <c r="H454" s="1"/>
      <c r="I454" s="203"/>
      <c r="J454" s="1"/>
      <c r="N454" s="1"/>
    </row>
    <row r="455">
      <c r="F455" s="49"/>
      <c r="G455" s="1"/>
      <c r="H455" s="1"/>
      <c r="I455" s="203"/>
      <c r="J455" s="1"/>
      <c r="N455" s="1"/>
    </row>
    <row r="456">
      <c r="F456" s="49"/>
      <c r="G456" s="1"/>
      <c r="H456" s="1"/>
      <c r="I456" s="203"/>
      <c r="J456" s="1"/>
      <c r="N456" s="1"/>
    </row>
    <row r="457">
      <c r="F457" s="49"/>
      <c r="G457" s="1"/>
      <c r="H457" s="1"/>
      <c r="I457" s="203"/>
      <c r="J457" s="1"/>
      <c r="N457" s="1"/>
    </row>
    <row r="458">
      <c r="F458" s="49"/>
      <c r="G458" s="1"/>
      <c r="H458" s="1"/>
      <c r="I458" s="203"/>
      <c r="J458" s="1"/>
      <c r="N458" s="1"/>
    </row>
    <row r="459">
      <c r="F459" s="49"/>
      <c r="G459" s="1"/>
      <c r="H459" s="1"/>
      <c r="I459" s="203"/>
      <c r="J459" s="1"/>
      <c r="N459" s="1"/>
    </row>
    <row r="460">
      <c r="F460" s="49"/>
      <c r="G460" s="1"/>
      <c r="H460" s="1"/>
      <c r="I460" s="203"/>
      <c r="J460" s="1"/>
      <c r="N460" s="1"/>
    </row>
    <row r="461">
      <c r="F461" s="49"/>
      <c r="G461" s="1"/>
      <c r="H461" s="1"/>
      <c r="I461" s="203"/>
      <c r="J461" s="1"/>
      <c r="N461" s="1"/>
    </row>
    <row r="462">
      <c r="F462" s="49"/>
      <c r="G462" s="1"/>
      <c r="H462" s="1"/>
      <c r="I462" s="203"/>
      <c r="J462" s="1"/>
      <c r="N462" s="1"/>
    </row>
    <row r="463">
      <c r="F463" s="49"/>
      <c r="G463" s="1"/>
      <c r="H463" s="1"/>
      <c r="I463" s="203"/>
      <c r="J463" s="1"/>
      <c r="N463" s="1"/>
    </row>
    <row r="464">
      <c r="F464" s="49"/>
      <c r="G464" s="1"/>
      <c r="H464" s="1"/>
      <c r="I464" s="203"/>
      <c r="J464" s="1"/>
      <c r="N464" s="1"/>
    </row>
    <row r="465">
      <c r="F465" s="49"/>
      <c r="G465" s="1"/>
      <c r="H465" s="1"/>
      <c r="I465" s="203"/>
      <c r="J465" s="1"/>
      <c r="N465" s="1"/>
    </row>
    <row r="466">
      <c r="F466" s="49"/>
      <c r="G466" s="1"/>
      <c r="H466" s="1"/>
      <c r="I466" s="203"/>
      <c r="J466" s="1"/>
      <c r="N466" s="1"/>
    </row>
    <row r="467">
      <c r="F467" s="49"/>
      <c r="G467" s="1"/>
      <c r="H467" s="1"/>
      <c r="I467" s="203"/>
      <c r="J467" s="1"/>
      <c r="N467" s="1"/>
    </row>
    <row r="468">
      <c r="F468" s="49"/>
      <c r="G468" s="1"/>
      <c r="H468" s="1"/>
      <c r="I468" s="203"/>
      <c r="J468" s="1"/>
      <c r="N468" s="1"/>
    </row>
    <row r="469">
      <c r="F469" s="49"/>
      <c r="G469" s="1"/>
      <c r="H469" s="1"/>
      <c r="I469" s="203"/>
      <c r="J469" s="1"/>
      <c r="N469" s="1"/>
    </row>
    <row r="470">
      <c r="F470" s="49"/>
      <c r="G470" s="1"/>
      <c r="H470" s="1"/>
      <c r="I470" s="203"/>
      <c r="J470" s="1"/>
      <c r="N470" s="1"/>
    </row>
    <row r="471">
      <c r="F471" s="49"/>
      <c r="G471" s="1"/>
      <c r="H471" s="1"/>
      <c r="I471" s="203"/>
      <c r="J471" s="1"/>
      <c r="N471" s="1"/>
    </row>
    <row r="472">
      <c r="F472" s="49"/>
      <c r="G472" s="1"/>
      <c r="H472" s="1"/>
      <c r="I472" s="203"/>
      <c r="J472" s="1"/>
      <c r="N472" s="1"/>
    </row>
    <row r="473">
      <c r="F473" s="49"/>
      <c r="G473" s="1"/>
      <c r="H473" s="1"/>
      <c r="I473" s="203"/>
      <c r="J473" s="1"/>
      <c r="N473" s="1"/>
    </row>
    <row r="474">
      <c r="F474" s="49"/>
      <c r="G474" s="1"/>
      <c r="H474" s="1"/>
      <c r="I474" s="203"/>
      <c r="J474" s="1"/>
      <c r="N474" s="1"/>
    </row>
    <row r="475">
      <c r="F475" s="49"/>
      <c r="G475" s="1"/>
      <c r="H475" s="1"/>
      <c r="I475" s="203"/>
      <c r="J475" s="1"/>
      <c r="N475" s="1"/>
    </row>
    <row r="476">
      <c r="F476" s="49"/>
      <c r="G476" s="1"/>
      <c r="H476" s="1"/>
      <c r="I476" s="203"/>
      <c r="J476" s="1"/>
      <c r="N476" s="1"/>
    </row>
    <row r="477">
      <c r="F477" s="49"/>
      <c r="G477" s="1"/>
      <c r="H477" s="1"/>
      <c r="I477" s="203"/>
      <c r="J477" s="1"/>
      <c r="N477" s="1"/>
    </row>
    <row r="478">
      <c r="F478" s="49"/>
      <c r="G478" s="1"/>
      <c r="H478" s="1"/>
      <c r="I478" s="203"/>
      <c r="J478" s="1"/>
      <c r="N478" s="1"/>
    </row>
    <row r="479">
      <c r="F479" s="49"/>
      <c r="G479" s="1"/>
      <c r="H479" s="1"/>
      <c r="I479" s="203"/>
      <c r="J479" s="1"/>
      <c r="N479" s="1"/>
    </row>
    <row r="480">
      <c r="F480" s="49"/>
      <c r="G480" s="1"/>
      <c r="H480" s="1"/>
      <c r="I480" s="203"/>
      <c r="J480" s="1"/>
      <c r="N480" s="1"/>
    </row>
    <row r="481">
      <c r="F481" s="49"/>
      <c r="G481" s="1"/>
      <c r="H481" s="1"/>
      <c r="I481" s="203"/>
      <c r="J481" s="1"/>
      <c r="N481" s="1"/>
    </row>
    <row r="482">
      <c r="F482" s="49"/>
      <c r="G482" s="1"/>
      <c r="H482" s="1"/>
      <c r="I482" s="203"/>
      <c r="J482" s="1"/>
      <c r="N482" s="1"/>
    </row>
    <row r="483">
      <c r="F483" s="49"/>
      <c r="G483" s="1"/>
      <c r="H483" s="1"/>
      <c r="I483" s="203"/>
      <c r="J483" s="1"/>
      <c r="N483" s="1"/>
    </row>
    <row r="484">
      <c r="F484" s="49"/>
      <c r="G484" s="1"/>
      <c r="H484" s="1"/>
      <c r="I484" s="203"/>
      <c r="J484" s="1"/>
      <c r="N484" s="1"/>
    </row>
    <row r="485">
      <c r="F485" s="49"/>
      <c r="G485" s="1"/>
      <c r="H485" s="1"/>
      <c r="I485" s="203"/>
      <c r="J485" s="1"/>
      <c r="N485" s="1"/>
    </row>
    <row r="486">
      <c r="F486" s="49"/>
      <c r="G486" s="1"/>
      <c r="H486" s="1"/>
      <c r="I486" s="203"/>
      <c r="J486" s="1"/>
      <c r="N486" s="1"/>
    </row>
    <row r="487">
      <c r="F487" s="49"/>
      <c r="G487" s="1"/>
      <c r="H487" s="1"/>
      <c r="I487" s="203"/>
      <c r="J487" s="1"/>
      <c r="N487" s="1"/>
    </row>
    <row r="488">
      <c r="F488" s="49"/>
      <c r="G488" s="1"/>
      <c r="H488" s="1"/>
      <c r="I488" s="203"/>
      <c r="J488" s="1"/>
      <c r="N488" s="1"/>
    </row>
    <row r="489">
      <c r="F489" s="49"/>
      <c r="G489" s="1"/>
      <c r="H489" s="1"/>
      <c r="I489" s="203"/>
      <c r="J489" s="1"/>
      <c r="N489" s="1"/>
    </row>
    <row r="490">
      <c r="F490" s="49"/>
      <c r="G490" s="1"/>
      <c r="H490" s="1"/>
      <c r="I490" s="203"/>
      <c r="J490" s="1"/>
      <c r="N490" s="1"/>
    </row>
    <row r="491">
      <c r="F491" s="49"/>
      <c r="G491" s="1"/>
      <c r="H491" s="1"/>
      <c r="I491" s="203"/>
      <c r="J491" s="1"/>
      <c r="N491" s="1"/>
    </row>
    <row r="492">
      <c r="F492" s="49"/>
      <c r="G492" s="1"/>
      <c r="H492" s="1"/>
      <c r="I492" s="203"/>
      <c r="J492" s="1"/>
      <c r="N492" s="1"/>
    </row>
    <row r="493">
      <c r="F493" s="49"/>
      <c r="G493" s="1"/>
      <c r="H493" s="1"/>
      <c r="I493" s="203"/>
      <c r="J493" s="1"/>
      <c r="N493" s="1"/>
    </row>
    <row r="494">
      <c r="F494" s="49"/>
      <c r="G494" s="1"/>
      <c r="H494" s="1"/>
      <c r="I494" s="203"/>
      <c r="J494" s="1"/>
      <c r="N494" s="1"/>
    </row>
    <row r="495">
      <c r="F495" s="49"/>
      <c r="G495" s="1"/>
      <c r="H495" s="1"/>
      <c r="I495" s="203"/>
      <c r="J495" s="1"/>
      <c r="N495" s="1"/>
    </row>
    <row r="496">
      <c r="F496" s="49"/>
      <c r="G496" s="1"/>
      <c r="H496" s="1"/>
      <c r="I496" s="203"/>
      <c r="J496" s="1"/>
      <c r="N496" s="1"/>
    </row>
    <row r="497">
      <c r="F497" s="49"/>
      <c r="G497" s="1"/>
      <c r="H497" s="1"/>
      <c r="I497" s="203"/>
      <c r="J497" s="1"/>
      <c r="N497" s="1"/>
    </row>
    <row r="498">
      <c r="F498" s="49"/>
      <c r="G498" s="1"/>
      <c r="H498" s="1"/>
      <c r="I498" s="203"/>
      <c r="J498" s="1"/>
      <c r="N498" s="1"/>
    </row>
    <row r="499">
      <c r="F499" s="49"/>
      <c r="G499" s="1"/>
      <c r="H499" s="1"/>
      <c r="I499" s="203"/>
      <c r="J499" s="1"/>
      <c r="N499" s="1"/>
    </row>
    <row r="500">
      <c r="F500" s="49"/>
      <c r="G500" s="1"/>
      <c r="H500" s="1"/>
      <c r="I500" s="203"/>
      <c r="J500" s="1"/>
      <c r="N500" s="1"/>
    </row>
    <row r="501">
      <c r="F501" s="49"/>
      <c r="G501" s="1"/>
      <c r="H501" s="1"/>
      <c r="I501" s="203"/>
      <c r="J501" s="1"/>
      <c r="N501" s="1"/>
    </row>
    <row r="502">
      <c r="F502" s="49"/>
      <c r="G502" s="1"/>
      <c r="H502" s="1"/>
      <c r="I502" s="203"/>
      <c r="J502" s="1"/>
      <c r="N502" s="1"/>
    </row>
    <row r="503">
      <c r="F503" s="49"/>
      <c r="G503" s="1"/>
      <c r="H503" s="1"/>
      <c r="I503" s="203"/>
      <c r="J503" s="1"/>
      <c r="N503" s="1"/>
    </row>
    <row r="504">
      <c r="F504" s="49"/>
      <c r="G504" s="1"/>
      <c r="H504" s="1"/>
      <c r="I504" s="203"/>
      <c r="J504" s="1"/>
      <c r="N504" s="1"/>
    </row>
    <row r="505">
      <c r="F505" s="49"/>
      <c r="G505" s="1"/>
      <c r="H505" s="1"/>
      <c r="I505" s="203"/>
      <c r="J505" s="1"/>
      <c r="N505" s="1"/>
    </row>
    <row r="506">
      <c r="F506" s="49"/>
      <c r="G506" s="1"/>
      <c r="H506" s="1"/>
      <c r="I506" s="203"/>
      <c r="J506" s="1"/>
      <c r="N506" s="1"/>
    </row>
    <row r="507">
      <c r="F507" s="49"/>
      <c r="G507" s="1"/>
      <c r="H507" s="1"/>
      <c r="I507" s="203"/>
      <c r="J507" s="1"/>
      <c r="N507" s="1"/>
    </row>
    <row r="508">
      <c r="F508" s="49"/>
      <c r="G508" s="1"/>
      <c r="H508" s="1"/>
      <c r="I508" s="203"/>
      <c r="J508" s="1"/>
      <c r="N508" s="1"/>
    </row>
    <row r="509">
      <c r="F509" s="49"/>
      <c r="G509" s="1"/>
      <c r="H509" s="1"/>
      <c r="I509" s="203"/>
      <c r="J509" s="1"/>
      <c r="N509" s="1"/>
    </row>
    <row r="510">
      <c r="F510" s="49"/>
      <c r="G510" s="1"/>
      <c r="H510" s="1"/>
      <c r="I510" s="203"/>
      <c r="J510" s="1"/>
      <c r="N510" s="1"/>
    </row>
    <row r="511">
      <c r="F511" s="49"/>
      <c r="G511" s="1"/>
      <c r="H511" s="1"/>
      <c r="I511" s="203"/>
      <c r="J511" s="1"/>
      <c r="N511" s="1"/>
    </row>
    <row r="512">
      <c r="F512" s="49"/>
      <c r="G512" s="1"/>
      <c r="H512" s="1"/>
      <c r="I512" s="203"/>
      <c r="J512" s="1"/>
      <c r="N512" s="1"/>
    </row>
    <row r="513">
      <c r="F513" s="49"/>
      <c r="G513" s="1"/>
      <c r="H513" s="1"/>
      <c r="I513" s="203"/>
      <c r="J513" s="1"/>
      <c r="N513" s="1"/>
    </row>
    <row r="514">
      <c r="F514" s="49"/>
      <c r="G514" s="1"/>
      <c r="H514" s="1"/>
      <c r="I514" s="203"/>
      <c r="J514" s="1"/>
      <c r="N514" s="1"/>
    </row>
    <row r="515">
      <c r="F515" s="49"/>
      <c r="G515" s="1"/>
      <c r="H515" s="1"/>
      <c r="I515" s="203"/>
      <c r="J515" s="1"/>
      <c r="N515" s="1"/>
    </row>
    <row r="516">
      <c r="F516" s="49"/>
      <c r="G516" s="1"/>
      <c r="H516" s="1"/>
      <c r="I516" s="203"/>
      <c r="J516" s="1"/>
      <c r="N516" s="1"/>
    </row>
    <row r="517">
      <c r="F517" s="49"/>
      <c r="G517" s="1"/>
      <c r="H517" s="1"/>
      <c r="I517" s="203"/>
      <c r="J517" s="1"/>
      <c r="N517" s="1"/>
    </row>
    <row r="518">
      <c r="F518" s="49"/>
      <c r="G518" s="1"/>
      <c r="H518" s="1"/>
      <c r="I518" s="203"/>
      <c r="J518" s="1"/>
      <c r="N518" s="1"/>
    </row>
    <row r="519">
      <c r="F519" s="49"/>
      <c r="G519" s="1"/>
      <c r="H519" s="1"/>
      <c r="I519" s="203"/>
      <c r="J519" s="1"/>
      <c r="N519" s="1"/>
    </row>
    <row r="520">
      <c r="F520" s="49"/>
      <c r="G520" s="1"/>
      <c r="H520" s="1"/>
      <c r="I520" s="203"/>
      <c r="J520" s="1"/>
      <c r="N520" s="1"/>
    </row>
    <row r="521">
      <c r="F521" s="49"/>
      <c r="G521" s="1"/>
      <c r="H521" s="1"/>
      <c r="I521" s="203"/>
      <c r="J521" s="1"/>
      <c r="N521" s="1"/>
    </row>
    <row r="522">
      <c r="F522" s="49"/>
      <c r="G522" s="1"/>
      <c r="H522" s="1"/>
      <c r="I522" s="203"/>
      <c r="J522" s="1"/>
      <c r="N522" s="1"/>
    </row>
    <row r="523">
      <c r="F523" s="49"/>
      <c r="G523" s="1"/>
      <c r="H523" s="1"/>
      <c r="I523" s="203"/>
      <c r="J523" s="1"/>
      <c r="N523" s="1"/>
    </row>
    <row r="524">
      <c r="F524" s="49"/>
      <c r="G524" s="1"/>
      <c r="H524" s="1"/>
      <c r="I524" s="203"/>
      <c r="J524" s="1"/>
      <c r="N524" s="1"/>
    </row>
    <row r="525">
      <c r="F525" s="49"/>
      <c r="G525" s="1"/>
      <c r="H525" s="1"/>
      <c r="I525" s="203"/>
      <c r="J525" s="1"/>
      <c r="N525" s="1"/>
    </row>
    <row r="526">
      <c r="F526" s="49"/>
      <c r="G526" s="1"/>
      <c r="H526" s="1"/>
      <c r="I526" s="203"/>
      <c r="J526" s="1"/>
      <c r="N526" s="1"/>
    </row>
    <row r="527">
      <c r="F527" s="49"/>
      <c r="G527" s="1"/>
      <c r="H527" s="1"/>
      <c r="I527" s="203"/>
      <c r="J527" s="1"/>
      <c r="N527" s="1"/>
    </row>
    <row r="528">
      <c r="F528" s="49"/>
      <c r="G528" s="1"/>
      <c r="H528" s="1"/>
      <c r="I528" s="203"/>
      <c r="J528" s="1"/>
      <c r="N528" s="1"/>
    </row>
    <row r="529">
      <c r="F529" s="49"/>
      <c r="G529" s="1"/>
      <c r="H529" s="1"/>
      <c r="I529" s="203"/>
      <c r="J529" s="1"/>
      <c r="N529" s="1"/>
    </row>
    <row r="530">
      <c r="F530" s="49"/>
      <c r="G530" s="1"/>
      <c r="H530" s="1"/>
      <c r="I530" s="203"/>
      <c r="J530" s="1"/>
      <c r="N530" s="1"/>
    </row>
    <row r="531">
      <c r="F531" s="49"/>
      <c r="G531" s="1"/>
      <c r="H531" s="1"/>
      <c r="I531" s="203"/>
      <c r="J531" s="1"/>
      <c r="N531" s="1"/>
    </row>
    <row r="532">
      <c r="F532" s="49"/>
      <c r="G532" s="1"/>
      <c r="H532" s="1"/>
      <c r="I532" s="203"/>
      <c r="J532" s="1"/>
      <c r="N532" s="1"/>
    </row>
    <row r="533">
      <c r="F533" s="49"/>
      <c r="G533" s="1"/>
      <c r="H533" s="1"/>
      <c r="I533" s="203"/>
      <c r="J533" s="1"/>
      <c r="N533" s="1"/>
    </row>
    <row r="534">
      <c r="F534" s="49"/>
      <c r="G534" s="1"/>
      <c r="H534" s="1"/>
      <c r="I534" s="203"/>
      <c r="J534" s="1"/>
      <c r="N534" s="1"/>
    </row>
    <row r="535">
      <c r="F535" s="49"/>
      <c r="G535" s="1"/>
      <c r="H535" s="1"/>
      <c r="I535" s="203"/>
      <c r="J535" s="1"/>
      <c r="N535" s="1"/>
    </row>
    <row r="536">
      <c r="F536" s="49"/>
      <c r="G536" s="1"/>
      <c r="H536" s="1"/>
      <c r="I536" s="203"/>
      <c r="J536" s="1"/>
      <c r="N536" s="1"/>
    </row>
    <row r="537">
      <c r="F537" s="49"/>
      <c r="G537" s="1"/>
      <c r="H537" s="1"/>
      <c r="I537" s="203"/>
      <c r="J537" s="1"/>
      <c r="N537" s="1"/>
    </row>
    <row r="538">
      <c r="F538" s="49"/>
      <c r="G538" s="1"/>
      <c r="H538" s="1"/>
      <c r="I538" s="203"/>
      <c r="J538" s="1"/>
      <c r="N538" s="1"/>
    </row>
    <row r="539">
      <c r="F539" s="49"/>
      <c r="G539" s="1"/>
      <c r="H539" s="1"/>
      <c r="I539" s="203"/>
      <c r="J539" s="1"/>
      <c r="N539" s="1"/>
    </row>
    <row r="540">
      <c r="F540" s="49"/>
      <c r="G540" s="1"/>
      <c r="H540" s="1"/>
      <c r="I540" s="203"/>
      <c r="J540" s="1"/>
      <c r="N540" s="1"/>
    </row>
    <row r="541">
      <c r="F541" s="49"/>
      <c r="G541" s="1"/>
      <c r="H541" s="1"/>
      <c r="I541" s="203"/>
      <c r="J541" s="1"/>
      <c r="N541" s="1"/>
    </row>
    <row r="542">
      <c r="F542" s="49"/>
      <c r="G542" s="1"/>
      <c r="H542" s="1"/>
      <c r="I542" s="203"/>
      <c r="J542" s="1"/>
      <c r="N542" s="1"/>
    </row>
    <row r="543">
      <c r="F543" s="49"/>
      <c r="G543" s="1"/>
      <c r="H543" s="1"/>
      <c r="I543" s="203"/>
      <c r="J543" s="1"/>
      <c r="N543" s="1"/>
    </row>
    <row r="544">
      <c r="F544" s="49"/>
      <c r="G544" s="1"/>
      <c r="H544" s="1"/>
      <c r="I544" s="203"/>
      <c r="J544" s="1"/>
      <c r="N544" s="1"/>
    </row>
    <row r="545">
      <c r="F545" s="49"/>
      <c r="G545" s="1"/>
      <c r="H545" s="1"/>
      <c r="I545" s="203"/>
      <c r="J545" s="1"/>
      <c r="N545" s="1"/>
    </row>
    <row r="546">
      <c r="F546" s="49"/>
      <c r="G546" s="1"/>
      <c r="H546" s="1"/>
      <c r="I546" s="203"/>
      <c r="J546" s="1"/>
      <c r="N546" s="1"/>
    </row>
    <row r="547">
      <c r="F547" s="49"/>
      <c r="G547" s="1"/>
      <c r="H547" s="1"/>
      <c r="I547" s="203"/>
      <c r="J547" s="1"/>
      <c r="N547" s="1"/>
    </row>
    <row r="548">
      <c r="F548" s="49"/>
      <c r="G548" s="1"/>
      <c r="H548" s="1"/>
      <c r="I548" s="203"/>
      <c r="J548" s="1"/>
      <c r="N548" s="1"/>
    </row>
    <row r="549">
      <c r="F549" s="49"/>
      <c r="G549" s="1"/>
      <c r="H549" s="1"/>
      <c r="I549" s="203"/>
      <c r="J549" s="1"/>
      <c r="N549" s="1"/>
    </row>
    <row r="550">
      <c r="F550" s="49"/>
      <c r="G550" s="1"/>
      <c r="H550" s="1"/>
      <c r="I550" s="203"/>
      <c r="J550" s="1"/>
      <c r="N550" s="1"/>
    </row>
    <row r="551">
      <c r="F551" s="49"/>
      <c r="G551" s="1"/>
      <c r="H551" s="1"/>
      <c r="I551" s="203"/>
      <c r="J551" s="1"/>
      <c r="N551" s="1"/>
    </row>
    <row r="552">
      <c r="F552" s="49"/>
      <c r="G552" s="1"/>
      <c r="H552" s="1"/>
      <c r="I552" s="203"/>
      <c r="J552" s="1"/>
      <c r="N552" s="1"/>
    </row>
    <row r="553">
      <c r="F553" s="49"/>
      <c r="G553" s="1"/>
      <c r="H553" s="1"/>
      <c r="I553" s="203"/>
      <c r="J553" s="1"/>
      <c r="N553" s="1"/>
    </row>
    <row r="554">
      <c r="F554" s="49"/>
      <c r="G554" s="1"/>
      <c r="H554" s="1"/>
      <c r="I554" s="203"/>
      <c r="J554" s="1"/>
      <c r="N554" s="1"/>
    </row>
    <row r="555">
      <c r="F555" s="49"/>
      <c r="G555" s="1"/>
      <c r="H555" s="1"/>
      <c r="I555" s="203"/>
      <c r="J555" s="1"/>
      <c r="N555" s="1"/>
    </row>
    <row r="556">
      <c r="F556" s="49"/>
      <c r="G556" s="1"/>
      <c r="H556" s="1"/>
      <c r="I556" s="203"/>
      <c r="J556" s="1"/>
      <c r="N556" s="1"/>
    </row>
    <row r="557">
      <c r="F557" s="49"/>
      <c r="G557" s="1"/>
      <c r="H557" s="1"/>
      <c r="I557" s="203"/>
      <c r="J557" s="1"/>
      <c r="N557" s="1"/>
    </row>
    <row r="558">
      <c r="F558" s="49"/>
      <c r="G558" s="1"/>
      <c r="H558" s="1"/>
      <c r="I558" s="203"/>
      <c r="J558" s="1"/>
      <c r="N558" s="1"/>
    </row>
    <row r="559">
      <c r="F559" s="49"/>
      <c r="G559" s="1"/>
      <c r="H559" s="1"/>
      <c r="I559" s="203"/>
      <c r="J559" s="1"/>
      <c r="N559" s="1"/>
    </row>
    <row r="560">
      <c r="F560" s="49"/>
      <c r="G560" s="1"/>
      <c r="H560" s="1"/>
      <c r="I560" s="203"/>
      <c r="J560" s="1"/>
      <c r="N560" s="1"/>
    </row>
    <row r="561">
      <c r="F561" s="49"/>
      <c r="G561" s="1"/>
      <c r="H561" s="1"/>
      <c r="I561" s="203"/>
      <c r="J561" s="1"/>
      <c r="N561" s="1"/>
    </row>
    <row r="562">
      <c r="F562" s="49"/>
      <c r="G562" s="1"/>
      <c r="H562" s="1"/>
      <c r="I562" s="203"/>
      <c r="J562" s="1"/>
      <c r="N562" s="1"/>
    </row>
    <row r="563">
      <c r="F563" s="49"/>
      <c r="G563" s="1"/>
      <c r="H563" s="1"/>
      <c r="I563" s="203"/>
      <c r="J563" s="1"/>
      <c r="N563" s="1"/>
    </row>
    <row r="564">
      <c r="F564" s="49"/>
      <c r="G564" s="1"/>
      <c r="H564" s="1"/>
      <c r="I564" s="203"/>
      <c r="J564" s="1"/>
      <c r="N564" s="1"/>
    </row>
    <row r="565">
      <c r="F565" s="49"/>
      <c r="G565" s="1"/>
      <c r="H565" s="1"/>
      <c r="I565" s="203"/>
      <c r="J565" s="1"/>
      <c r="N565" s="1"/>
    </row>
    <row r="566">
      <c r="F566" s="49"/>
      <c r="G566" s="1"/>
      <c r="H566" s="1"/>
      <c r="I566" s="203"/>
      <c r="J566" s="1"/>
      <c r="N566" s="1"/>
    </row>
    <row r="567">
      <c r="F567" s="49"/>
      <c r="G567" s="1"/>
      <c r="H567" s="1"/>
      <c r="I567" s="203"/>
      <c r="J567" s="1"/>
      <c r="N567" s="1"/>
    </row>
    <row r="568">
      <c r="F568" s="49"/>
      <c r="G568" s="1"/>
      <c r="H568" s="1"/>
      <c r="I568" s="203"/>
      <c r="J568" s="1"/>
      <c r="N568" s="1"/>
    </row>
    <row r="569">
      <c r="F569" s="49"/>
      <c r="G569" s="1"/>
      <c r="H569" s="1"/>
      <c r="I569" s="203"/>
      <c r="J569" s="1"/>
      <c r="N569" s="1"/>
    </row>
    <row r="570">
      <c r="F570" s="49"/>
      <c r="G570" s="1"/>
      <c r="H570" s="1"/>
      <c r="I570" s="203"/>
      <c r="J570" s="1"/>
      <c r="N570" s="1"/>
    </row>
    <row r="571">
      <c r="F571" s="49"/>
      <c r="G571" s="1"/>
      <c r="H571" s="1"/>
      <c r="I571" s="203"/>
      <c r="J571" s="1"/>
      <c r="N571" s="1"/>
    </row>
    <row r="572">
      <c r="F572" s="49"/>
      <c r="G572" s="1"/>
      <c r="H572" s="1"/>
      <c r="I572" s="203"/>
      <c r="J572" s="1"/>
      <c r="N572" s="1"/>
    </row>
    <row r="573">
      <c r="F573" s="49"/>
      <c r="G573" s="1"/>
      <c r="H573" s="1"/>
      <c r="I573" s="203"/>
      <c r="J573" s="1"/>
      <c r="N573" s="1"/>
    </row>
    <row r="574">
      <c r="F574" s="49"/>
      <c r="G574" s="1"/>
      <c r="H574" s="1"/>
      <c r="I574" s="203"/>
      <c r="J574" s="1"/>
      <c r="N574" s="1"/>
    </row>
    <row r="575">
      <c r="F575" s="49"/>
      <c r="G575" s="1"/>
      <c r="H575" s="1"/>
      <c r="I575" s="203"/>
      <c r="J575" s="1"/>
      <c r="N575" s="1"/>
    </row>
    <row r="576">
      <c r="F576" s="49"/>
      <c r="G576" s="1"/>
      <c r="H576" s="1"/>
      <c r="I576" s="203"/>
      <c r="J576" s="1"/>
      <c r="N576" s="1"/>
    </row>
    <row r="577">
      <c r="F577" s="49"/>
      <c r="G577" s="1"/>
      <c r="H577" s="1"/>
      <c r="I577" s="203"/>
      <c r="J577" s="1"/>
      <c r="N577" s="1"/>
    </row>
    <row r="578">
      <c r="F578" s="49"/>
      <c r="G578" s="1"/>
      <c r="H578" s="1"/>
      <c r="I578" s="203"/>
      <c r="J578" s="1"/>
      <c r="N578" s="1"/>
    </row>
    <row r="579">
      <c r="F579" s="49"/>
      <c r="G579" s="1"/>
      <c r="H579" s="1"/>
      <c r="I579" s="203"/>
      <c r="J579" s="1"/>
      <c r="N579" s="1"/>
    </row>
    <row r="580">
      <c r="F580" s="49"/>
      <c r="G580" s="1"/>
      <c r="H580" s="1"/>
      <c r="I580" s="203"/>
      <c r="J580" s="1"/>
      <c r="N580" s="1"/>
    </row>
    <row r="581">
      <c r="F581" s="49"/>
      <c r="G581" s="1"/>
      <c r="H581" s="1"/>
      <c r="I581" s="203"/>
      <c r="J581" s="1"/>
      <c r="N581" s="1"/>
    </row>
    <row r="582">
      <c r="F582" s="49"/>
      <c r="G582" s="1"/>
      <c r="H582" s="1"/>
      <c r="I582" s="203"/>
      <c r="J582" s="1"/>
      <c r="N582" s="1"/>
    </row>
    <row r="583">
      <c r="F583" s="49"/>
      <c r="G583" s="1"/>
      <c r="H583" s="1"/>
      <c r="I583" s="203"/>
      <c r="J583" s="1"/>
      <c r="N583" s="1"/>
    </row>
    <row r="584">
      <c r="F584" s="49"/>
      <c r="G584" s="1"/>
      <c r="H584" s="1"/>
      <c r="I584" s="203"/>
      <c r="J584" s="1"/>
      <c r="N584" s="1"/>
    </row>
    <row r="585">
      <c r="F585" s="49"/>
      <c r="G585" s="1"/>
      <c r="H585" s="1"/>
      <c r="I585" s="203"/>
      <c r="J585" s="1"/>
      <c r="N585" s="1"/>
    </row>
    <row r="586">
      <c r="F586" s="49"/>
      <c r="G586" s="1"/>
      <c r="H586" s="1"/>
      <c r="I586" s="203"/>
      <c r="J586" s="1"/>
      <c r="N586" s="1"/>
    </row>
    <row r="587">
      <c r="F587" s="49"/>
      <c r="G587" s="1"/>
      <c r="H587" s="1"/>
      <c r="I587" s="203"/>
      <c r="J587" s="1"/>
      <c r="N587" s="1"/>
    </row>
    <row r="588">
      <c r="F588" s="49"/>
      <c r="G588" s="1"/>
      <c r="H588" s="1"/>
      <c r="I588" s="203"/>
      <c r="J588" s="1"/>
      <c r="N588" s="1"/>
    </row>
    <row r="589">
      <c r="F589" s="49"/>
      <c r="G589" s="1"/>
      <c r="H589" s="1"/>
      <c r="I589" s="203"/>
      <c r="J589" s="1"/>
      <c r="N589" s="1"/>
    </row>
    <row r="590">
      <c r="F590" s="49"/>
      <c r="G590" s="1"/>
      <c r="H590" s="1"/>
      <c r="I590" s="203"/>
      <c r="J590" s="1"/>
      <c r="N590" s="1"/>
    </row>
    <row r="591">
      <c r="F591" s="49"/>
      <c r="G591" s="1"/>
      <c r="H591" s="1"/>
      <c r="I591" s="203"/>
      <c r="J591" s="1"/>
      <c r="N591" s="1"/>
    </row>
    <row r="592">
      <c r="F592" s="49"/>
      <c r="G592" s="1"/>
      <c r="H592" s="1"/>
      <c r="I592" s="203"/>
      <c r="J592" s="1"/>
      <c r="N592" s="1"/>
    </row>
    <row r="593">
      <c r="F593" s="49"/>
      <c r="G593" s="1"/>
      <c r="H593" s="1"/>
      <c r="I593" s="203"/>
      <c r="J593" s="1"/>
      <c r="N593" s="1"/>
    </row>
    <row r="594">
      <c r="F594" s="49"/>
      <c r="G594" s="1"/>
      <c r="H594" s="1"/>
      <c r="I594" s="203"/>
      <c r="J594" s="1"/>
      <c r="N594" s="1"/>
    </row>
    <row r="595">
      <c r="F595" s="49"/>
      <c r="G595" s="1"/>
      <c r="H595" s="1"/>
      <c r="I595" s="203"/>
      <c r="J595" s="1"/>
      <c r="N595" s="1"/>
    </row>
    <row r="596">
      <c r="F596" s="49"/>
      <c r="G596" s="1"/>
      <c r="H596" s="1"/>
      <c r="I596" s="203"/>
      <c r="J596" s="1"/>
      <c r="N596" s="1"/>
    </row>
    <row r="597">
      <c r="F597" s="49"/>
      <c r="G597" s="1"/>
      <c r="H597" s="1"/>
      <c r="I597" s="203"/>
      <c r="J597" s="1"/>
      <c r="N597" s="1"/>
    </row>
    <row r="598">
      <c r="F598" s="49"/>
      <c r="G598" s="1"/>
      <c r="H598" s="1"/>
      <c r="I598" s="203"/>
      <c r="J598" s="1"/>
      <c r="N598" s="1"/>
    </row>
    <row r="599">
      <c r="F599" s="49"/>
      <c r="G599" s="1"/>
      <c r="H599" s="1"/>
      <c r="I599" s="203"/>
      <c r="J599" s="1"/>
      <c r="N599" s="1"/>
    </row>
    <row r="600">
      <c r="F600" s="49"/>
      <c r="G600" s="1"/>
      <c r="H600" s="1"/>
      <c r="I600" s="203"/>
      <c r="J600" s="1"/>
      <c r="N600" s="1"/>
    </row>
    <row r="601">
      <c r="F601" s="49"/>
      <c r="G601" s="1"/>
      <c r="H601" s="1"/>
      <c r="I601" s="203"/>
      <c r="J601" s="1"/>
      <c r="N601" s="1"/>
    </row>
    <row r="602">
      <c r="F602" s="49"/>
      <c r="G602" s="1"/>
      <c r="H602" s="1"/>
      <c r="I602" s="203"/>
      <c r="J602" s="1"/>
      <c r="N602" s="1"/>
    </row>
    <row r="603">
      <c r="F603" s="49"/>
      <c r="G603" s="1"/>
      <c r="H603" s="1"/>
      <c r="I603" s="203"/>
      <c r="J603" s="1"/>
      <c r="N603" s="1"/>
    </row>
    <row r="604">
      <c r="F604" s="49"/>
      <c r="G604" s="1"/>
      <c r="H604" s="1"/>
      <c r="I604" s="203"/>
      <c r="J604" s="1"/>
      <c r="N604" s="1"/>
    </row>
    <row r="605">
      <c r="F605" s="49"/>
      <c r="G605" s="1"/>
      <c r="H605" s="1"/>
      <c r="I605" s="203"/>
      <c r="J605" s="1"/>
      <c r="N605" s="1"/>
    </row>
    <row r="606">
      <c r="F606" s="49"/>
      <c r="G606" s="1"/>
      <c r="H606" s="1"/>
      <c r="I606" s="203"/>
      <c r="J606" s="1"/>
      <c r="N606" s="1"/>
    </row>
    <row r="607">
      <c r="F607" s="49"/>
      <c r="G607" s="1"/>
      <c r="H607" s="1"/>
      <c r="I607" s="203"/>
      <c r="J607" s="1"/>
      <c r="N607" s="1"/>
    </row>
    <row r="608">
      <c r="F608" s="49"/>
      <c r="G608" s="1"/>
      <c r="H608" s="1"/>
      <c r="I608" s="203"/>
      <c r="J608" s="1"/>
      <c r="N608" s="1"/>
    </row>
    <row r="609">
      <c r="F609" s="49"/>
      <c r="G609" s="1"/>
      <c r="H609" s="1"/>
      <c r="I609" s="203"/>
      <c r="J609" s="1"/>
      <c r="N609" s="1"/>
    </row>
    <row r="610">
      <c r="F610" s="49"/>
      <c r="G610" s="1"/>
      <c r="H610" s="1"/>
      <c r="I610" s="203"/>
      <c r="J610" s="1"/>
      <c r="N610" s="1"/>
    </row>
    <row r="611">
      <c r="F611" s="49"/>
      <c r="G611" s="1"/>
      <c r="H611" s="1"/>
      <c r="I611" s="203"/>
      <c r="J611" s="1"/>
      <c r="N611" s="1"/>
    </row>
    <row r="612">
      <c r="F612" s="49"/>
      <c r="G612" s="1"/>
      <c r="H612" s="1"/>
      <c r="I612" s="203"/>
      <c r="J612" s="1"/>
      <c r="N612" s="1"/>
    </row>
    <row r="613">
      <c r="F613" s="49"/>
      <c r="G613" s="1"/>
      <c r="H613" s="1"/>
      <c r="I613" s="203"/>
      <c r="J613" s="1"/>
      <c r="N613" s="1"/>
    </row>
    <row r="614">
      <c r="F614" s="49"/>
      <c r="G614" s="1"/>
      <c r="H614" s="1"/>
      <c r="I614" s="203"/>
      <c r="J614" s="1"/>
      <c r="N614" s="1"/>
    </row>
    <row r="615">
      <c r="F615" s="49"/>
      <c r="G615" s="1"/>
      <c r="H615" s="1"/>
      <c r="I615" s="203"/>
      <c r="J615" s="1"/>
      <c r="N615" s="1"/>
    </row>
    <row r="616">
      <c r="F616" s="49"/>
      <c r="G616" s="1"/>
      <c r="H616" s="1"/>
      <c r="I616" s="203"/>
      <c r="J616" s="1"/>
      <c r="N616" s="1"/>
    </row>
    <row r="617">
      <c r="F617" s="49"/>
      <c r="G617" s="1"/>
      <c r="H617" s="1"/>
      <c r="I617" s="203"/>
      <c r="J617" s="1"/>
      <c r="N617" s="1"/>
    </row>
    <row r="618">
      <c r="F618" s="49"/>
      <c r="G618" s="1"/>
      <c r="H618" s="1"/>
      <c r="I618" s="203"/>
      <c r="J618" s="1"/>
      <c r="N618" s="1"/>
    </row>
    <row r="619">
      <c r="F619" s="49"/>
      <c r="G619" s="1"/>
      <c r="H619" s="1"/>
      <c r="I619" s="203"/>
      <c r="J619" s="1"/>
      <c r="N619" s="1"/>
    </row>
    <row r="620">
      <c r="F620" s="49"/>
      <c r="G620" s="1"/>
      <c r="H620" s="1"/>
      <c r="I620" s="203"/>
      <c r="J620" s="1"/>
      <c r="N620" s="1"/>
    </row>
    <row r="621">
      <c r="F621" s="49"/>
      <c r="G621" s="1"/>
      <c r="H621" s="1"/>
      <c r="I621" s="203"/>
      <c r="J621" s="1"/>
      <c r="N621" s="1"/>
    </row>
    <row r="622">
      <c r="F622" s="49"/>
      <c r="G622" s="1"/>
      <c r="H622" s="1"/>
      <c r="I622" s="203"/>
      <c r="J622" s="1"/>
      <c r="N622" s="1"/>
    </row>
    <row r="623">
      <c r="F623" s="49"/>
      <c r="G623" s="1"/>
      <c r="H623" s="1"/>
      <c r="I623" s="203"/>
      <c r="J623" s="1"/>
      <c r="N623" s="1"/>
    </row>
    <row r="624">
      <c r="F624" s="49"/>
      <c r="G624" s="1"/>
      <c r="H624" s="1"/>
      <c r="I624" s="203"/>
      <c r="J624" s="1"/>
      <c r="N624" s="1"/>
    </row>
    <row r="625">
      <c r="F625" s="49"/>
      <c r="G625" s="1"/>
      <c r="H625" s="1"/>
      <c r="I625" s="203"/>
      <c r="J625" s="1"/>
      <c r="N625" s="1"/>
    </row>
    <row r="626">
      <c r="F626" s="49"/>
      <c r="G626" s="1"/>
      <c r="H626" s="1"/>
      <c r="I626" s="203"/>
      <c r="J626" s="1"/>
      <c r="N626" s="1"/>
    </row>
    <row r="627">
      <c r="F627" s="49"/>
      <c r="G627" s="1"/>
      <c r="H627" s="1"/>
      <c r="I627" s="203"/>
      <c r="J627" s="1"/>
      <c r="N627" s="1"/>
    </row>
    <row r="628">
      <c r="F628" s="49"/>
      <c r="G628" s="1"/>
      <c r="H628" s="1"/>
      <c r="I628" s="203"/>
      <c r="J628" s="1"/>
      <c r="N628" s="1"/>
    </row>
    <row r="629">
      <c r="F629" s="49"/>
      <c r="G629" s="1"/>
      <c r="H629" s="1"/>
      <c r="I629" s="203"/>
      <c r="J629" s="1"/>
      <c r="N629" s="1"/>
    </row>
    <row r="630">
      <c r="F630" s="49"/>
      <c r="G630" s="1"/>
      <c r="H630" s="1"/>
      <c r="I630" s="203"/>
      <c r="J630" s="1"/>
      <c r="N630" s="1"/>
    </row>
    <row r="631">
      <c r="F631" s="49"/>
      <c r="G631" s="1"/>
      <c r="H631" s="1"/>
      <c r="I631" s="203"/>
      <c r="J631" s="1"/>
      <c r="N631" s="1"/>
    </row>
    <row r="632">
      <c r="F632" s="49"/>
      <c r="G632" s="1"/>
      <c r="H632" s="1"/>
      <c r="I632" s="203"/>
      <c r="J632" s="1"/>
      <c r="N632" s="1"/>
    </row>
    <row r="633">
      <c r="F633" s="49"/>
      <c r="G633" s="1"/>
      <c r="H633" s="1"/>
      <c r="I633" s="203"/>
      <c r="J633" s="1"/>
      <c r="N633" s="1"/>
    </row>
    <row r="634">
      <c r="F634" s="49"/>
      <c r="G634" s="1"/>
      <c r="H634" s="1"/>
      <c r="I634" s="203"/>
      <c r="J634" s="1"/>
      <c r="N634" s="1"/>
    </row>
    <row r="635">
      <c r="F635" s="49"/>
      <c r="G635" s="1"/>
      <c r="H635" s="1"/>
      <c r="I635" s="203"/>
      <c r="J635" s="1"/>
      <c r="N635" s="1"/>
    </row>
    <row r="636">
      <c r="F636" s="49"/>
      <c r="G636" s="1"/>
      <c r="H636" s="1"/>
      <c r="I636" s="203"/>
      <c r="J636" s="1"/>
      <c r="N636" s="1"/>
    </row>
    <row r="637">
      <c r="F637" s="49"/>
      <c r="G637" s="1"/>
      <c r="H637" s="1"/>
      <c r="I637" s="203"/>
      <c r="J637" s="1"/>
      <c r="N637" s="1"/>
    </row>
    <row r="638">
      <c r="F638" s="49"/>
      <c r="G638" s="1"/>
      <c r="H638" s="1"/>
      <c r="I638" s="203"/>
      <c r="J638" s="1"/>
      <c r="N638" s="1"/>
    </row>
    <row r="639">
      <c r="F639" s="49"/>
      <c r="G639" s="1"/>
      <c r="H639" s="1"/>
      <c r="I639" s="203"/>
      <c r="J639" s="1"/>
      <c r="N639" s="1"/>
    </row>
    <row r="640">
      <c r="F640" s="49"/>
      <c r="G640" s="1"/>
      <c r="H640" s="1"/>
      <c r="I640" s="203"/>
      <c r="J640" s="1"/>
      <c r="N640" s="1"/>
    </row>
    <row r="641">
      <c r="F641" s="49"/>
      <c r="G641" s="1"/>
      <c r="H641" s="1"/>
      <c r="I641" s="203"/>
      <c r="J641" s="1"/>
      <c r="N641" s="1"/>
    </row>
    <row r="642">
      <c r="F642" s="49"/>
      <c r="G642" s="1"/>
      <c r="H642" s="1"/>
      <c r="I642" s="203"/>
      <c r="J642" s="1"/>
      <c r="N642" s="1"/>
    </row>
    <row r="643">
      <c r="F643" s="49"/>
      <c r="G643" s="1"/>
      <c r="H643" s="1"/>
      <c r="I643" s="203"/>
      <c r="J643" s="1"/>
      <c r="N643" s="1"/>
    </row>
    <row r="644">
      <c r="F644" s="49"/>
      <c r="G644" s="1"/>
      <c r="H644" s="1"/>
      <c r="I644" s="203"/>
      <c r="J644" s="1"/>
      <c r="N644" s="1"/>
    </row>
    <row r="645">
      <c r="F645" s="49"/>
      <c r="G645" s="1"/>
      <c r="H645" s="1"/>
      <c r="I645" s="203"/>
      <c r="J645" s="1"/>
      <c r="N645" s="1"/>
    </row>
    <row r="646">
      <c r="F646" s="49"/>
      <c r="G646" s="1"/>
      <c r="H646" s="1"/>
      <c r="I646" s="203"/>
      <c r="J646" s="1"/>
      <c r="N646" s="1"/>
    </row>
    <row r="647">
      <c r="F647" s="49"/>
      <c r="G647" s="1"/>
      <c r="H647" s="1"/>
      <c r="I647" s="203"/>
      <c r="J647" s="1"/>
      <c r="N647" s="1"/>
    </row>
    <row r="648">
      <c r="F648" s="49"/>
      <c r="G648" s="1"/>
      <c r="H648" s="1"/>
      <c r="I648" s="203"/>
      <c r="J648" s="1"/>
      <c r="N648" s="1"/>
    </row>
    <row r="649">
      <c r="F649" s="49"/>
      <c r="G649" s="1"/>
      <c r="H649" s="1"/>
      <c r="I649" s="203"/>
      <c r="J649" s="1"/>
      <c r="N649" s="1"/>
    </row>
    <row r="650">
      <c r="F650" s="49"/>
      <c r="G650" s="1"/>
      <c r="H650" s="1"/>
      <c r="I650" s="203"/>
      <c r="J650" s="1"/>
      <c r="N650" s="1"/>
    </row>
    <row r="651">
      <c r="F651" s="49"/>
      <c r="G651" s="1"/>
      <c r="H651" s="1"/>
      <c r="I651" s="203"/>
      <c r="J651" s="1"/>
      <c r="N651" s="1"/>
    </row>
    <row r="652">
      <c r="F652" s="49"/>
      <c r="G652" s="1"/>
      <c r="H652" s="1"/>
      <c r="I652" s="203"/>
      <c r="J652" s="1"/>
      <c r="N652" s="1"/>
    </row>
    <row r="653">
      <c r="F653" s="49"/>
      <c r="G653" s="1"/>
      <c r="H653" s="1"/>
      <c r="I653" s="203"/>
      <c r="J653" s="1"/>
      <c r="N653" s="1"/>
    </row>
    <row r="654">
      <c r="F654" s="49"/>
      <c r="G654" s="1"/>
      <c r="H654" s="1"/>
      <c r="I654" s="203"/>
      <c r="J654" s="1"/>
      <c r="N654" s="1"/>
    </row>
    <row r="655">
      <c r="F655" s="49"/>
      <c r="G655" s="1"/>
      <c r="H655" s="1"/>
      <c r="I655" s="203"/>
      <c r="J655" s="1"/>
      <c r="N655" s="1"/>
    </row>
    <row r="656">
      <c r="F656" s="49"/>
      <c r="G656" s="1"/>
      <c r="H656" s="1"/>
      <c r="I656" s="203"/>
      <c r="J656" s="1"/>
      <c r="N656" s="1"/>
    </row>
    <row r="657">
      <c r="F657" s="49"/>
      <c r="G657" s="1"/>
      <c r="H657" s="1"/>
      <c r="I657" s="203"/>
      <c r="J657" s="1"/>
      <c r="N657" s="1"/>
    </row>
    <row r="658">
      <c r="F658" s="49"/>
      <c r="G658" s="1"/>
      <c r="H658" s="1"/>
      <c r="I658" s="203"/>
      <c r="J658" s="1"/>
      <c r="N658" s="1"/>
    </row>
    <row r="659">
      <c r="F659" s="49"/>
      <c r="G659" s="1"/>
      <c r="H659" s="1"/>
      <c r="I659" s="203"/>
      <c r="J659" s="1"/>
      <c r="N659" s="1"/>
    </row>
    <row r="660">
      <c r="F660" s="49"/>
      <c r="G660" s="1"/>
      <c r="H660" s="1"/>
      <c r="I660" s="203"/>
      <c r="J660" s="1"/>
      <c r="N660" s="1"/>
    </row>
    <row r="661">
      <c r="F661" s="49"/>
      <c r="G661" s="1"/>
      <c r="H661" s="1"/>
      <c r="I661" s="203"/>
      <c r="J661" s="1"/>
      <c r="N661" s="1"/>
    </row>
    <row r="662">
      <c r="F662" s="49"/>
      <c r="G662" s="1"/>
      <c r="H662" s="1"/>
      <c r="I662" s="203"/>
      <c r="J662" s="1"/>
      <c r="N662" s="1"/>
    </row>
    <row r="663">
      <c r="F663" s="49"/>
      <c r="G663" s="1"/>
      <c r="H663" s="1"/>
      <c r="I663" s="203"/>
      <c r="J663" s="1"/>
      <c r="N663" s="1"/>
    </row>
    <row r="664">
      <c r="F664" s="49"/>
      <c r="G664" s="1"/>
      <c r="H664" s="1"/>
      <c r="I664" s="203"/>
      <c r="J664" s="1"/>
      <c r="N664" s="1"/>
    </row>
    <row r="665">
      <c r="F665" s="49"/>
      <c r="G665" s="1"/>
      <c r="H665" s="1"/>
      <c r="I665" s="203"/>
      <c r="J665" s="1"/>
      <c r="N665" s="1"/>
    </row>
    <row r="666">
      <c r="F666" s="49"/>
      <c r="G666" s="1"/>
      <c r="H666" s="1"/>
      <c r="I666" s="203"/>
      <c r="J666" s="1"/>
      <c r="N666" s="1"/>
    </row>
    <row r="667">
      <c r="F667" s="49"/>
      <c r="G667" s="1"/>
      <c r="H667" s="1"/>
      <c r="I667" s="203"/>
      <c r="J667" s="1"/>
      <c r="N667" s="1"/>
    </row>
    <row r="668">
      <c r="F668" s="49"/>
      <c r="G668" s="1"/>
      <c r="H668" s="1"/>
      <c r="I668" s="203"/>
      <c r="J668" s="1"/>
      <c r="N668" s="1"/>
    </row>
    <row r="669">
      <c r="F669" s="49"/>
      <c r="G669" s="1"/>
      <c r="H669" s="1"/>
      <c r="I669" s="203"/>
      <c r="J669" s="1"/>
      <c r="N669" s="1"/>
    </row>
    <row r="670">
      <c r="F670" s="49"/>
      <c r="G670" s="1"/>
      <c r="H670" s="1"/>
      <c r="I670" s="203"/>
      <c r="J670" s="1"/>
      <c r="N670" s="1"/>
    </row>
    <row r="671">
      <c r="F671" s="49"/>
      <c r="G671" s="1"/>
      <c r="H671" s="1"/>
      <c r="I671" s="203"/>
      <c r="J671" s="1"/>
      <c r="N671" s="1"/>
    </row>
    <row r="672">
      <c r="F672" s="49"/>
      <c r="G672" s="1"/>
      <c r="H672" s="1"/>
      <c r="I672" s="203"/>
      <c r="J672" s="1"/>
      <c r="N672" s="1"/>
    </row>
    <row r="673">
      <c r="F673" s="49"/>
      <c r="G673" s="1"/>
      <c r="H673" s="1"/>
      <c r="I673" s="203"/>
      <c r="J673" s="1"/>
      <c r="N673" s="1"/>
    </row>
    <row r="674">
      <c r="F674" s="49"/>
      <c r="G674" s="1"/>
      <c r="H674" s="1"/>
      <c r="I674" s="203"/>
      <c r="J674" s="1"/>
      <c r="N674" s="1"/>
    </row>
    <row r="675">
      <c r="F675" s="49"/>
      <c r="G675" s="1"/>
      <c r="H675" s="1"/>
      <c r="I675" s="203"/>
      <c r="J675" s="1"/>
      <c r="N675" s="1"/>
    </row>
    <row r="676">
      <c r="F676" s="49"/>
      <c r="G676" s="1"/>
      <c r="H676" s="1"/>
      <c r="I676" s="203"/>
      <c r="J676" s="1"/>
      <c r="N676" s="1"/>
    </row>
    <row r="677">
      <c r="F677" s="49"/>
      <c r="G677" s="1"/>
      <c r="H677" s="1"/>
      <c r="I677" s="203"/>
      <c r="J677" s="1"/>
      <c r="N677" s="1"/>
    </row>
    <row r="678">
      <c r="F678" s="49"/>
      <c r="G678" s="1"/>
      <c r="H678" s="1"/>
      <c r="I678" s="203"/>
      <c r="J678" s="1"/>
      <c r="N678" s="1"/>
    </row>
    <row r="679">
      <c r="F679" s="49"/>
      <c r="G679" s="1"/>
      <c r="H679" s="1"/>
      <c r="I679" s="203"/>
      <c r="J679" s="1"/>
      <c r="N679" s="1"/>
    </row>
    <row r="680">
      <c r="F680" s="49"/>
      <c r="G680" s="1"/>
      <c r="H680" s="1"/>
      <c r="I680" s="203"/>
      <c r="J680" s="1"/>
      <c r="N680" s="1"/>
    </row>
    <row r="681">
      <c r="F681" s="49"/>
      <c r="G681" s="1"/>
      <c r="H681" s="1"/>
      <c r="I681" s="203"/>
      <c r="J681" s="1"/>
      <c r="N681" s="1"/>
    </row>
    <row r="682">
      <c r="F682" s="49"/>
      <c r="G682" s="1"/>
      <c r="H682" s="1"/>
      <c r="I682" s="203"/>
      <c r="J682" s="1"/>
      <c r="N682" s="1"/>
    </row>
    <row r="683">
      <c r="F683" s="49"/>
      <c r="G683" s="1"/>
      <c r="H683" s="1"/>
      <c r="I683" s="203"/>
      <c r="J683" s="1"/>
      <c r="N683" s="1"/>
    </row>
    <row r="684">
      <c r="F684" s="49"/>
      <c r="G684" s="1"/>
      <c r="H684" s="1"/>
      <c r="I684" s="203"/>
      <c r="J684" s="1"/>
      <c r="N684" s="1"/>
    </row>
    <row r="685">
      <c r="F685" s="49"/>
      <c r="G685" s="1"/>
      <c r="H685" s="1"/>
      <c r="I685" s="203"/>
      <c r="J685" s="1"/>
      <c r="N685" s="1"/>
    </row>
    <row r="686">
      <c r="F686" s="49"/>
      <c r="G686" s="1"/>
      <c r="H686" s="1"/>
      <c r="I686" s="203"/>
      <c r="J686" s="1"/>
      <c r="N686" s="1"/>
    </row>
    <row r="687">
      <c r="F687" s="49"/>
      <c r="G687" s="1"/>
      <c r="H687" s="1"/>
      <c r="I687" s="203"/>
      <c r="J687" s="1"/>
      <c r="N687" s="1"/>
    </row>
    <row r="688">
      <c r="F688" s="49"/>
      <c r="G688" s="1"/>
      <c r="H688" s="1"/>
      <c r="I688" s="203"/>
      <c r="J688" s="1"/>
      <c r="N688" s="1"/>
    </row>
    <row r="689">
      <c r="F689" s="49"/>
      <c r="G689" s="1"/>
      <c r="H689" s="1"/>
      <c r="I689" s="203"/>
      <c r="J689" s="1"/>
      <c r="N689" s="1"/>
    </row>
    <row r="690">
      <c r="F690" s="49"/>
      <c r="G690" s="1"/>
      <c r="H690" s="1"/>
      <c r="I690" s="203"/>
      <c r="J690" s="1"/>
      <c r="N690" s="1"/>
    </row>
    <row r="691">
      <c r="F691" s="49"/>
      <c r="G691" s="1"/>
      <c r="H691" s="1"/>
      <c r="I691" s="203"/>
      <c r="J691" s="1"/>
      <c r="N691" s="1"/>
    </row>
    <row r="692">
      <c r="F692" s="49"/>
      <c r="G692" s="1"/>
      <c r="H692" s="1"/>
      <c r="I692" s="203"/>
      <c r="J692" s="1"/>
      <c r="N692" s="1"/>
    </row>
    <row r="693">
      <c r="F693" s="49"/>
      <c r="G693" s="1"/>
      <c r="H693" s="1"/>
      <c r="I693" s="203"/>
      <c r="J693" s="1"/>
      <c r="N693" s="1"/>
    </row>
    <row r="694">
      <c r="F694" s="49"/>
      <c r="G694" s="1"/>
      <c r="H694" s="1"/>
      <c r="I694" s="203"/>
      <c r="J694" s="1"/>
      <c r="N694" s="1"/>
    </row>
    <row r="695">
      <c r="F695" s="49"/>
      <c r="G695" s="1"/>
      <c r="H695" s="1"/>
      <c r="I695" s="203"/>
      <c r="J695" s="1"/>
      <c r="N695" s="1"/>
    </row>
    <row r="696">
      <c r="F696" s="49"/>
      <c r="G696" s="1"/>
      <c r="H696" s="1"/>
      <c r="I696" s="203"/>
      <c r="J696" s="1"/>
      <c r="N696" s="1"/>
    </row>
    <row r="697">
      <c r="F697" s="49"/>
      <c r="G697" s="1"/>
      <c r="H697" s="1"/>
      <c r="I697" s="203"/>
      <c r="J697" s="1"/>
      <c r="N697" s="1"/>
    </row>
    <row r="698">
      <c r="F698" s="49"/>
      <c r="G698" s="1"/>
      <c r="H698" s="1"/>
      <c r="I698" s="203"/>
      <c r="J698" s="1"/>
      <c r="N698" s="1"/>
    </row>
    <row r="699">
      <c r="F699" s="49"/>
      <c r="G699" s="1"/>
      <c r="H699" s="1"/>
      <c r="I699" s="203"/>
      <c r="J699" s="1"/>
      <c r="N699" s="1"/>
    </row>
    <row r="700">
      <c r="F700" s="49"/>
      <c r="G700" s="1"/>
      <c r="H700" s="1"/>
      <c r="I700" s="203"/>
      <c r="J700" s="1"/>
      <c r="N700" s="1"/>
    </row>
    <row r="701">
      <c r="F701" s="49"/>
      <c r="G701" s="1"/>
      <c r="H701" s="1"/>
      <c r="I701" s="203"/>
      <c r="J701" s="1"/>
      <c r="N701" s="1"/>
    </row>
    <row r="702">
      <c r="F702" s="49"/>
      <c r="G702" s="1"/>
      <c r="H702" s="1"/>
      <c r="I702" s="203"/>
      <c r="J702" s="1"/>
      <c r="N702" s="1"/>
    </row>
    <row r="703">
      <c r="F703" s="49"/>
      <c r="G703" s="1"/>
      <c r="H703" s="1"/>
      <c r="I703" s="203"/>
      <c r="J703" s="1"/>
      <c r="N703" s="1"/>
    </row>
    <row r="704">
      <c r="F704" s="49"/>
      <c r="G704" s="1"/>
      <c r="H704" s="1"/>
      <c r="I704" s="203"/>
      <c r="J704" s="1"/>
      <c r="N704" s="1"/>
    </row>
    <row r="705">
      <c r="F705" s="49"/>
      <c r="G705" s="1"/>
      <c r="H705" s="1"/>
      <c r="I705" s="203"/>
      <c r="J705" s="1"/>
      <c r="N705" s="1"/>
    </row>
    <row r="706">
      <c r="F706" s="49"/>
      <c r="G706" s="1"/>
      <c r="H706" s="1"/>
      <c r="I706" s="203"/>
      <c r="J706" s="1"/>
      <c r="N706" s="1"/>
    </row>
    <row r="707">
      <c r="F707" s="49"/>
      <c r="G707" s="1"/>
      <c r="H707" s="1"/>
      <c r="I707" s="203"/>
      <c r="J707" s="1"/>
      <c r="N707" s="1"/>
    </row>
    <row r="708">
      <c r="F708" s="49"/>
      <c r="G708" s="1"/>
      <c r="H708" s="1"/>
      <c r="I708" s="203"/>
      <c r="J708" s="1"/>
      <c r="N708" s="1"/>
    </row>
    <row r="709">
      <c r="F709" s="49"/>
      <c r="G709" s="1"/>
      <c r="H709" s="1"/>
      <c r="I709" s="203"/>
      <c r="J709" s="1"/>
      <c r="N709" s="1"/>
    </row>
    <row r="710">
      <c r="F710" s="49"/>
      <c r="G710" s="1"/>
      <c r="H710" s="1"/>
      <c r="I710" s="203"/>
      <c r="J710" s="1"/>
      <c r="N710" s="1"/>
    </row>
    <row r="711">
      <c r="F711" s="49"/>
      <c r="G711" s="1"/>
      <c r="H711" s="1"/>
      <c r="I711" s="203"/>
      <c r="J711" s="1"/>
      <c r="N711" s="1"/>
    </row>
    <row r="712">
      <c r="F712" s="49"/>
      <c r="G712" s="1"/>
      <c r="H712" s="1"/>
      <c r="I712" s="203"/>
      <c r="J712" s="1"/>
      <c r="N712" s="1"/>
    </row>
    <row r="713">
      <c r="F713" s="49"/>
      <c r="G713" s="1"/>
      <c r="H713" s="1"/>
      <c r="I713" s="203"/>
      <c r="J713" s="1"/>
      <c r="N713" s="1"/>
    </row>
    <row r="714">
      <c r="F714" s="49"/>
      <c r="G714" s="1"/>
      <c r="H714" s="1"/>
      <c r="I714" s="203"/>
      <c r="J714" s="1"/>
      <c r="N714" s="1"/>
    </row>
    <row r="715">
      <c r="F715" s="49"/>
      <c r="G715" s="1"/>
      <c r="H715" s="1"/>
      <c r="I715" s="203"/>
      <c r="J715" s="1"/>
      <c r="N715" s="1"/>
    </row>
    <row r="716">
      <c r="F716" s="49"/>
      <c r="G716" s="1"/>
      <c r="H716" s="1"/>
      <c r="I716" s="203"/>
      <c r="J716" s="1"/>
      <c r="N716" s="1"/>
    </row>
    <row r="717">
      <c r="F717" s="49"/>
      <c r="G717" s="1"/>
      <c r="H717" s="1"/>
      <c r="I717" s="203"/>
      <c r="J717" s="1"/>
      <c r="N717" s="1"/>
    </row>
    <row r="718">
      <c r="F718" s="49"/>
      <c r="G718" s="1"/>
      <c r="H718" s="1"/>
      <c r="I718" s="203"/>
      <c r="J718" s="1"/>
      <c r="N718" s="1"/>
    </row>
    <row r="719">
      <c r="F719" s="49"/>
      <c r="G719" s="1"/>
      <c r="H719" s="1"/>
      <c r="I719" s="203"/>
      <c r="J719" s="1"/>
      <c r="N719" s="1"/>
    </row>
    <row r="720">
      <c r="F720" s="49"/>
      <c r="G720" s="1"/>
      <c r="H720" s="1"/>
      <c r="I720" s="203"/>
      <c r="J720" s="1"/>
      <c r="N720" s="1"/>
    </row>
    <row r="721">
      <c r="F721" s="49"/>
      <c r="G721" s="1"/>
      <c r="H721" s="1"/>
      <c r="I721" s="203"/>
      <c r="J721" s="1"/>
      <c r="N721" s="1"/>
    </row>
    <row r="722">
      <c r="F722" s="49"/>
      <c r="G722" s="1"/>
      <c r="H722" s="1"/>
      <c r="I722" s="203"/>
      <c r="J722" s="1"/>
      <c r="N722" s="1"/>
    </row>
    <row r="723">
      <c r="F723" s="49"/>
      <c r="G723" s="1"/>
      <c r="H723" s="1"/>
      <c r="I723" s="203"/>
      <c r="J723" s="1"/>
      <c r="N723" s="1"/>
    </row>
    <row r="724">
      <c r="F724" s="49"/>
      <c r="G724" s="1"/>
      <c r="H724" s="1"/>
      <c r="I724" s="203"/>
      <c r="J724" s="1"/>
      <c r="N724" s="1"/>
    </row>
    <row r="725">
      <c r="F725" s="49"/>
      <c r="G725" s="1"/>
      <c r="H725" s="1"/>
      <c r="I725" s="203"/>
      <c r="J725" s="1"/>
      <c r="N725" s="1"/>
    </row>
    <row r="726">
      <c r="F726" s="49"/>
      <c r="G726" s="1"/>
      <c r="H726" s="1"/>
      <c r="I726" s="203"/>
      <c r="J726" s="1"/>
      <c r="N726" s="1"/>
    </row>
    <row r="727">
      <c r="F727" s="49"/>
      <c r="G727" s="1"/>
      <c r="H727" s="1"/>
      <c r="I727" s="203"/>
      <c r="J727" s="1"/>
      <c r="N727" s="1"/>
    </row>
    <row r="728">
      <c r="F728" s="49"/>
      <c r="G728" s="1"/>
      <c r="H728" s="1"/>
      <c r="I728" s="203"/>
      <c r="J728" s="1"/>
      <c r="N728" s="1"/>
    </row>
    <row r="729">
      <c r="F729" s="49"/>
      <c r="G729" s="1"/>
      <c r="H729" s="1"/>
      <c r="I729" s="203"/>
      <c r="J729" s="1"/>
      <c r="N729" s="1"/>
    </row>
    <row r="730">
      <c r="F730" s="49"/>
      <c r="G730" s="1"/>
      <c r="H730" s="1"/>
      <c r="I730" s="203"/>
      <c r="J730" s="1"/>
      <c r="N730" s="1"/>
    </row>
    <row r="731">
      <c r="F731" s="49"/>
      <c r="G731" s="1"/>
      <c r="H731" s="1"/>
      <c r="I731" s="203"/>
      <c r="J731" s="1"/>
      <c r="N731" s="1"/>
    </row>
    <row r="732">
      <c r="F732" s="49"/>
      <c r="G732" s="1"/>
      <c r="H732" s="1"/>
      <c r="I732" s="203"/>
      <c r="J732" s="1"/>
      <c r="N732" s="1"/>
    </row>
    <row r="733">
      <c r="F733" s="49"/>
      <c r="G733" s="1"/>
      <c r="H733" s="1"/>
      <c r="I733" s="203"/>
      <c r="J733" s="1"/>
      <c r="N733" s="1"/>
    </row>
    <row r="734">
      <c r="F734" s="49"/>
      <c r="G734" s="1"/>
      <c r="H734" s="1"/>
      <c r="I734" s="203"/>
      <c r="J734" s="1"/>
      <c r="N734" s="1"/>
    </row>
    <row r="735">
      <c r="F735" s="49"/>
      <c r="G735" s="1"/>
      <c r="H735" s="1"/>
      <c r="I735" s="203"/>
      <c r="J735" s="1"/>
      <c r="N735" s="1"/>
    </row>
    <row r="736">
      <c r="F736" s="49"/>
      <c r="G736" s="1"/>
      <c r="H736" s="1"/>
      <c r="I736" s="203"/>
      <c r="J736" s="1"/>
      <c r="N736" s="1"/>
    </row>
    <row r="737">
      <c r="F737" s="49"/>
      <c r="G737" s="1"/>
      <c r="H737" s="1"/>
      <c r="I737" s="203"/>
      <c r="J737" s="1"/>
      <c r="N737" s="1"/>
    </row>
    <row r="738">
      <c r="F738" s="49"/>
      <c r="G738" s="1"/>
      <c r="H738" s="1"/>
      <c r="I738" s="203"/>
      <c r="J738" s="1"/>
      <c r="N738" s="1"/>
    </row>
    <row r="739">
      <c r="F739" s="49"/>
      <c r="G739" s="1"/>
      <c r="H739" s="1"/>
      <c r="I739" s="203"/>
      <c r="J739" s="1"/>
      <c r="N739" s="1"/>
    </row>
    <row r="740">
      <c r="F740" s="49"/>
      <c r="G740" s="1"/>
      <c r="H740" s="1"/>
      <c r="I740" s="203"/>
      <c r="J740" s="1"/>
      <c r="N740" s="1"/>
    </row>
    <row r="741">
      <c r="F741" s="49"/>
      <c r="G741" s="1"/>
      <c r="H741" s="1"/>
      <c r="I741" s="203"/>
      <c r="J741" s="1"/>
      <c r="N741" s="1"/>
    </row>
    <row r="742">
      <c r="F742" s="49"/>
      <c r="G742" s="1"/>
      <c r="H742" s="1"/>
      <c r="I742" s="203"/>
      <c r="J742" s="1"/>
      <c r="N742" s="1"/>
    </row>
    <row r="743">
      <c r="F743" s="49"/>
      <c r="G743" s="1"/>
      <c r="H743" s="1"/>
      <c r="I743" s="203"/>
      <c r="J743" s="1"/>
      <c r="N743" s="1"/>
    </row>
    <row r="744">
      <c r="F744" s="49"/>
      <c r="G744" s="1"/>
      <c r="H744" s="1"/>
      <c r="I744" s="203"/>
      <c r="J744" s="1"/>
      <c r="N744" s="1"/>
    </row>
    <row r="745">
      <c r="F745" s="49"/>
      <c r="G745" s="1"/>
      <c r="H745" s="1"/>
      <c r="I745" s="203"/>
      <c r="J745" s="1"/>
      <c r="N745" s="1"/>
    </row>
    <row r="746">
      <c r="F746" s="49"/>
      <c r="G746" s="1"/>
      <c r="H746" s="1"/>
      <c r="I746" s="203"/>
      <c r="J746" s="1"/>
      <c r="N746" s="1"/>
    </row>
    <row r="747">
      <c r="F747" s="49"/>
      <c r="G747" s="1"/>
      <c r="H747" s="1"/>
      <c r="I747" s="203"/>
      <c r="J747" s="1"/>
      <c r="N747" s="1"/>
    </row>
    <row r="748">
      <c r="F748" s="49"/>
      <c r="G748" s="1"/>
      <c r="H748" s="1"/>
      <c r="I748" s="203"/>
      <c r="J748" s="1"/>
      <c r="N748" s="1"/>
    </row>
    <row r="749">
      <c r="F749" s="49"/>
      <c r="G749" s="1"/>
      <c r="H749" s="1"/>
      <c r="I749" s="203"/>
      <c r="J749" s="1"/>
      <c r="N749" s="1"/>
    </row>
    <row r="750">
      <c r="F750" s="49"/>
      <c r="G750" s="1"/>
      <c r="H750" s="1"/>
      <c r="I750" s="203"/>
      <c r="J750" s="1"/>
      <c r="N750" s="1"/>
    </row>
    <row r="751">
      <c r="F751" s="49"/>
      <c r="G751" s="1"/>
      <c r="H751" s="1"/>
      <c r="I751" s="203"/>
      <c r="J751" s="1"/>
      <c r="N751" s="1"/>
    </row>
    <row r="752">
      <c r="F752" s="49"/>
      <c r="G752" s="1"/>
      <c r="H752" s="1"/>
      <c r="I752" s="203"/>
      <c r="J752" s="1"/>
      <c r="N752" s="1"/>
    </row>
    <row r="753">
      <c r="F753" s="49"/>
      <c r="G753" s="1"/>
      <c r="H753" s="1"/>
      <c r="I753" s="203"/>
      <c r="J753" s="1"/>
      <c r="N753" s="1"/>
    </row>
    <row r="754">
      <c r="F754" s="49"/>
      <c r="G754" s="1"/>
      <c r="H754" s="1"/>
      <c r="I754" s="203"/>
      <c r="J754" s="1"/>
      <c r="N754" s="1"/>
    </row>
    <row r="755">
      <c r="F755" s="49"/>
      <c r="G755" s="1"/>
      <c r="H755" s="1"/>
      <c r="I755" s="203"/>
      <c r="J755" s="1"/>
      <c r="N755" s="1"/>
    </row>
    <row r="756">
      <c r="F756" s="49"/>
      <c r="G756" s="1"/>
      <c r="H756" s="1"/>
      <c r="I756" s="203"/>
      <c r="J756" s="1"/>
      <c r="N756" s="1"/>
    </row>
    <row r="757">
      <c r="F757" s="49"/>
      <c r="G757" s="1"/>
      <c r="H757" s="1"/>
      <c r="I757" s="203"/>
      <c r="J757" s="1"/>
      <c r="N757" s="1"/>
    </row>
    <row r="758">
      <c r="F758" s="49"/>
      <c r="G758" s="1"/>
      <c r="H758" s="1"/>
      <c r="I758" s="203"/>
      <c r="J758" s="1"/>
      <c r="N758" s="1"/>
    </row>
    <row r="759">
      <c r="F759" s="49"/>
      <c r="G759" s="1"/>
      <c r="H759" s="1"/>
      <c r="I759" s="203"/>
      <c r="J759" s="1"/>
      <c r="N759" s="1"/>
    </row>
    <row r="760">
      <c r="F760" s="49"/>
      <c r="G760" s="1"/>
      <c r="H760" s="1"/>
      <c r="I760" s="203"/>
      <c r="J760" s="1"/>
      <c r="N760" s="1"/>
    </row>
    <row r="761">
      <c r="F761" s="49"/>
      <c r="G761" s="1"/>
      <c r="H761" s="1"/>
      <c r="I761" s="203"/>
      <c r="J761" s="1"/>
      <c r="N761" s="1"/>
    </row>
    <row r="762">
      <c r="F762" s="49"/>
      <c r="G762" s="1"/>
      <c r="H762" s="1"/>
      <c r="I762" s="203"/>
      <c r="J762" s="1"/>
      <c r="N762" s="1"/>
    </row>
    <row r="763">
      <c r="F763" s="49"/>
      <c r="G763" s="1"/>
      <c r="H763" s="1"/>
      <c r="I763" s="203"/>
      <c r="J763" s="1"/>
      <c r="N763" s="1"/>
    </row>
    <row r="764">
      <c r="F764" s="49"/>
      <c r="G764" s="1"/>
      <c r="H764" s="1"/>
      <c r="I764" s="203"/>
      <c r="J764" s="1"/>
      <c r="N764" s="1"/>
    </row>
    <row r="765">
      <c r="F765" s="49"/>
      <c r="G765" s="1"/>
      <c r="H765" s="1"/>
      <c r="I765" s="203"/>
      <c r="J765" s="1"/>
      <c r="N765" s="1"/>
    </row>
    <row r="766">
      <c r="F766" s="49"/>
      <c r="G766" s="1"/>
      <c r="H766" s="1"/>
      <c r="I766" s="203"/>
      <c r="J766" s="1"/>
      <c r="N766" s="1"/>
    </row>
    <row r="767">
      <c r="F767" s="49"/>
      <c r="G767" s="1"/>
      <c r="H767" s="1"/>
      <c r="I767" s="203"/>
      <c r="J767" s="1"/>
      <c r="N767" s="1"/>
    </row>
    <row r="768">
      <c r="F768" s="49"/>
      <c r="G768" s="1"/>
      <c r="H768" s="1"/>
      <c r="I768" s="203"/>
      <c r="J768" s="1"/>
      <c r="N768" s="1"/>
    </row>
    <row r="769">
      <c r="F769" s="49"/>
      <c r="G769" s="1"/>
      <c r="H769" s="1"/>
      <c r="I769" s="203"/>
      <c r="J769" s="1"/>
      <c r="N769" s="1"/>
    </row>
    <row r="770">
      <c r="F770" s="49"/>
      <c r="G770" s="1"/>
      <c r="H770" s="1"/>
      <c r="I770" s="203"/>
      <c r="J770" s="1"/>
      <c r="N770" s="1"/>
    </row>
    <row r="771">
      <c r="F771" s="49"/>
      <c r="G771" s="1"/>
      <c r="H771" s="1"/>
      <c r="I771" s="203"/>
      <c r="J771" s="1"/>
      <c r="N771" s="1"/>
    </row>
    <row r="772">
      <c r="F772" s="49"/>
      <c r="G772" s="1"/>
      <c r="H772" s="1"/>
      <c r="I772" s="203"/>
      <c r="J772" s="1"/>
      <c r="N772" s="1"/>
    </row>
    <row r="773">
      <c r="F773" s="49"/>
      <c r="G773" s="1"/>
      <c r="H773" s="1"/>
      <c r="I773" s="203"/>
      <c r="J773" s="1"/>
      <c r="N773" s="1"/>
    </row>
    <row r="774">
      <c r="F774" s="49"/>
      <c r="G774" s="1"/>
      <c r="H774" s="1"/>
      <c r="I774" s="203"/>
      <c r="J774" s="1"/>
      <c r="N774" s="1"/>
    </row>
    <row r="775">
      <c r="F775" s="49"/>
      <c r="G775" s="1"/>
      <c r="H775" s="1"/>
      <c r="I775" s="203"/>
      <c r="J775" s="1"/>
      <c r="N775" s="1"/>
    </row>
    <row r="776">
      <c r="F776" s="49"/>
      <c r="G776" s="1"/>
      <c r="H776" s="1"/>
      <c r="I776" s="203"/>
      <c r="J776" s="1"/>
      <c r="N776" s="1"/>
    </row>
    <row r="777">
      <c r="F777" s="49"/>
      <c r="G777" s="1"/>
      <c r="H777" s="1"/>
      <c r="I777" s="203"/>
      <c r="J777" s="1"/>
      <c r="N777" s="1"/>
    </row>
    <row r="778">
      <c r="F778" s="49"/>
      <c r="G778" s="1"/>
      <c r="H778" s="1"/>
      <c r="I778" s="203"/>
      <c r="J778" s="1"/>
      <c r="N778" s="1"/>
    </row>
    <row r="779">
      <c r="F779" s="49"/>
      <c r="G779" s="1"/>
      <c r="H779" s="1"/>
      <c r="I779" s="203"/>
      <c r="J779" s="1"/>
      <c r="N779" s="1"/>
    </row>
    <row r="780">
      <c r="F780" s="49"/>
      <c r="G780" s="1"/>
      <c r="H780" s="1"/>
      <c r="I780" s="203"/>
      <c r="J780" s="1"/>
      <c r="N780" s="1"/>
    </row>
    <row r="781">
      <c r="F781" s="49"/>
      <c r="G781" s="1"/>
      <c r="H781" s="1"/>
      <c r="I781" s="203"/>
      <c r="J781" s="1"/>
      <c r="N781" s="1"/>
    </row>
    <row r="782">
      <c r="F782" s="49"/>
      <c r="G782" s="1"/>
      <c r="H782" s="1"/>
      <c r="I782" s="203"/>
      <c r="J782" s="1"/>
      <c r="N782" s="1"/>
    </row>
    <row r="783">
      <c r="F783" s="49"/>
      <c r="G783" s="1"/>
      <c r="H783" s="1"/>
      <c r="I783" s="203"/>
      <c r="J783" s="1"/>
      <c r="N783" s="1"/>
    </row>
    <row r="784">
      <c r="F784" s="49"/>
      <c r="G784" s="1"/>
      <c r="H784" s="1"/>
      <c r="I784" s="203"/>
      <c r="J784" s="1"/>
      <c r="N784" s="1"/>
    </row>
    <row r="785">
      <c r="F785" s="49"/>
      <c r="G785" s="1"/>
      <c r="H785" s="1"/>
      <c r="I785" s="203"/>
      <c r="J785" s="1"/>
      <c r="N785" s="1"/>
    </row>
    <row r="786">
      <c r="F786" s="49"/>
      <c r="G786" s="1"/>
      <c r="H786" s="1"/>
      <c r="I786" s="203"/>
      <c r="J786" s="1"/>
      <c r="N786" s="1"/>
    </row>
    <row r="787">
      <c r="F787" s="49"/>
      <c r="G787" s="1"/>
      <c r="H787" s="1"/>
      <c r="I787" s="203"/>
      <c r="J787" s="1"/>
      <c r="N787" s="1"/>
    </row>
    <row r="788">
      <c r="F788" s="49"/>
      <c r="G788" s="1"/>
      <c r="H788" s="1"/>
      <c r="I788" s="203"/>
      <c r="J788" s="1"/>
      <c r="N788" s="1"/>
    </row>
    <row r="789">
      <c r="F789" s="49"/>
      <c r="G789" s="1"/>
      <c r="H789" s="1"/>
      <c r="I789" s="203"/>
      <c r="J789" s="1"/>
      <c r="N789" s="1"/>
    </row>
    <row r="790">
      <c r="F790" s="49"/>
      <c r="G790" s="1"/>
      <c r="H790" s="1"/>
      <c r="I790" s="203"/>
      <c r="J790" s="1"/>
      <c r="N790" s="1"/>
    </row>
    <row r="791">
      <c r="F791" s="49"/>
      <c r="G791" s="1"/>
      <c r="H791" s="1"/>
      <c r="I791" s="203"/>
      <c r="J791" s="1"/>
      <c r="N791" s="1"/>
    </row>
    <row r="792">
      <c r="F792" s="49"/>
      <c r="G792" s="1"/>
      <c r="H792" s="1"/>
      <c r="I792" s="203"/>
      <c r="J792" s="1"/>
      <c r="N792" s="1"/>
    </row>
    <row r="793">
      <c r="F793" s="49"/>
      <c r="G793" s="1"/>
      <c r="H793" s="1"/>
      <c r="I793" s="203"/>
      <c r="J793" s="1"/>
      <c r="N793" s="1"/>
    </row>
    <row r="794">
      <c r="F794" s="49"/>
      <c r="G794" s="1"/>
      <c r="H794" s="1"/>
      <c r="I794" s="203"/>
      <c r="J794" s="1"/>
      <c r="N794" s="1"/>
    </row>
    <row r="795">
      <c r="F795" s="49"/>
      <c r="G795" s="1"/>
      <c r="H795" s="1"/>
      <c r="I795" s="203"/>
      <c r="J795" s="1"/>
      <c r="N795" s="1"/>
    </row>
    <row r="796">
      <c r="F796" s="49"/>
      <c r="G796" s="1"/>
      <c r="H796" s="1"/>
      <c r="I796" s="203"/>
      <c r="J796" s="1"/>
      <c r="N796" s="1"/>
    </row>
    <row r="797">
      <c r="F797" s="49"/>
      <c r="G797" s="1"/>
      <c r="H797" s="1"/>
      <c r="I797" s="203"/>
      <c r="J797" s="1"/>
      <c r="N797" s="1"/>
    </row>
    <row r="798">
      <c r="F798" s="49"/>
      <c r="G798" s="1"/>
      <c r="H798" s="1"/>
      <c r="I798" s="203"/>
      <c r="J798" s="1"/>
      <c r="N798" s="1"/>
    </row>
    <row r="799">
      <c r="F799" s="49"/>
      <c r="G799" s="1"/>
      <c r="H799" s="1"/>
      <c r="I799" s="203"/>
      <c r="J799" s="1"/>
      <c r="N799" s="1"/>
    </row>
    <row r="800">
      <c r="F800" s="49"/>
      <c r="G800" s="1"/>
      <c r="H800" s="1"/>
      <c r="I800" s="203"/>
      <c r="J800" s="1"/>
      <c r="N800" s="1"/>
    </row>
    <row r="801">
      <c r="F801" s="49"/>
      <c r="G801" s="1"/>
      <c r="H801" s="1"/>
      <c r="I801" s="203"/>
      <c r="J801" s="1"/>
      <c r="N801" s="1"/>
    </row>
    <row r="802">
      <c r="F802" s="49"/>
      <c r="G802" s="1"/>
      <c r="H802" s="1"/>
      <c r="I802" s="203"/>
      <c r="J802" s="1"/>
      <c r="N802" s="1"/>
    </row>
    <row r="803">
      <c r="F803" s="49"/>
      <c r="G803" s="1"/>
      <c r="H803" s="1"/>
      <c r="I803" s="203"/>
      <c r="J803" s="1"/>
      <c r="N803" s="1"/>
    </row>
    <row r="804">
      <c r="F804" s="49"/>
      <c r="G804" s="1"/>
      <c r="H804" s="1"/>
      <c r="I804" s="203"/>
      <c r="J804" s="1"/>
      <c r="N804" s="1"/>
    </row>
    <row r="805">
      <c r="F805" s="49"/>
      <c r="G805" s="1"/>
      <c r="H805" s="1"/>
      <c r="I805" s="203"/>
      <c r="J805" s="1"/>
      <c r="N805" s="1"/>
    </row>
    <row r="806">
      <c r="F806" s="49"/>
      <c r="G806" s="1"/>
      <c r="H806" s="1"/>
      <c r="I806" s="203"/>
      <c r="J806" s="1"/>
      <c r="N806" s="1"/>
    </row>
    <row r="807">
      <c r="F807" s="49"/>
      <c r="G807" s="1"/>
      <c r="H807" s="1"/>
      <c r="I807" s="203"/>
      <c r="J807" s="1"/>
      <c r="N807" s="1"/>
    </row>
    <row r="808">
      <c r="F808" s="49"/>
      <c r="G808" s="1"/>
      <c r="H808" s="1"/>
      <c r="I808" s="203"/>
      <c r="J808" s="1"/>
      <c r="N808" s="1"/>
    </row>
    <row r="809">
      <c r="F809" s="49"/>
      <c r="G809" s="1"/>
      <c r="H809" s="1"/>
      <c r="I809" s="203"/>
      <c r="J809" s="1"/>
      <c r="N809" s="1"/>
    </row>
    <row r="810">
      <c r="F810" s="49"/>
      <c r="G810" s="1"/>
      <c r="H810" s="1"/>
      <c r="I810" s="203"/>
      <c r="J810" s="1"/>
      <c r="N810" s="1"/>
    </row>
    <row r="811">
      <c r="F811" s="49"/>
      <c r="G811" s="1"/>
      <c r="H811" s="1"/>
      <c r="I811" s="203"/>
      <c r="J811" s="1"/>
      <c r="N811" s="1"/>
    </row>
    <row r="812">
      <c r="F812" s="49"/>
      <c r="G812" s="1"/>
      <c r="H812" s="1"/>
      <c r="I812" s="203"/>
      <c r="J812" s="1"/>
      <c r="N812" s="1"/>
    </row>
    <row r="813">
      <c r="F813" s="49"/>
      <c r="G813" s="1"/>
      <c r="H813" s="1"/>
      <c r="I813" s="203"/>
      <c r="J813" s="1"/>
      <c r="N813" s="1"/>
    </row>
    <row r="814">
      <c r="F814" s="49"/>
      <c r="G814" s="1"/>
      <c r="H814" s="1"/>
      <c r="I814" s="203"/>
      <c r="J814" s="1"/>
      <c r="N814" s="1"/>
    </row>
    <row r="815">
      <c r="F815" s="49"/>
      <c r="G815" s="1"/>
      <c r="H815" s="1"/>
      <c r="I815" s="203"/>
      <c r="J815" s="1"/>
      <c r="N815" s="1"/>
    </row>
    <row r="816">
      <c r="F816" s="49"/>
      <c r="G816" s="1"/>
      <c r="H816" s="1"/>
      <c r="I816" s="203"/>
      <c r="J816" s="1"/>
      <c r="N816" s="1"/>
    </row>
    <row r="817">
      <c r="F817" s="49"/>
      <c r="G817" s="1"/>
      <c r="H817" s="1"/>
      <c r="I817" s="203"/>
      <c r="J817" s="1"/>
      <c r="N817" s="1"/>
    </row>
    <row r="818">
      <c r="F818" s="49"/>
      <c r="G818" s="1"/>
      <c r="H818" s="1"/>
      <c r="I818" s="203"/>
      <c r="J818" s="1"/>
      <c r="N818" s="1"/>
    </row>
    <row r="819">
      <c r="F819" s="49"/>
      <c r="G819" s="1"/>
      <c r="H819" s="1"/>
      <c r="I819" s="203"/>
      <c r="J819" s="1"/>
      <c r="N819" s="1"/>
    </row>
    <row r="820">
      <c r="F820" s="49"/>
      <c r="G820" s="1"/>
      <c r="H820" s="1"/>
      <c r="I820" s="203"/>
      <c r="J820" s="1"/>
      <c r="N820" s="1"/>
    </row>
    <row r="821">
      <c r="F821" s="49"/>
      <c r="G821" s="1"/>
      <c r="H821" s="1"/>
      <c r="I821" s="203"/>
      <c r="J821" s="1"/>
      <c r="N821" s="1"/>
    </row>
    <row r="822">
      <c r="F822" s="49"/>
      <c r="G822" s="1"/>
      <c r="H822" s="1"/>
      <c r="I822" s="203"/>
      <c r="J822" s="1"/>
      <c r="N822" s="1"/>
    </row>
    <row r="823">
      <c r="F823" s="49"/>
      <c r="G823" s="1"/>
      <c r="H823" s="1"/>
      <c r="I823" s="203"/>
      <c r="J823" s="1"/>
      <c r="N823" s="1"/>
    </row>
    <row r="824">
      <c r="F824" s="49"/>
      <c r="G824" s="1"/>
      <c r="H824" s="1"/>
      <c r="I824" s="203"/>
      <c r="J824" s="1"/>
      <c r="N824" s="1"/>
    </row>
    <row r="825">
      <c r="F825" s="49"/>
      <c r="G825" s="1"/>
      <c r="H825" s="1"/>
      <c r="I825" s="203"/>
      <c r="J825" s="1"/>
      <c r="N825" s="1"/>
    </row>
    <row r="826">
      <c r="F826" s="49"/>
      <c r="G826" s="1"/>
      <c r="H826" s="1"/>
      <c r="I826" s="203"/>
      <c r="J826" s="1"/>
      <c r="N826" s="1"/>
    </row>
    <row r="827">
      <c r="F827" s="49"/>
      <c r="G827" s="1"/>
      <c r="H827" s="1"/>
      <c r="I827" s="203"/>
      <c r="J827" s="1"/>
      <c r="N827" s="1"/>
    </row>
    <row r="828">
      <c r="F828" s="49"/>
      <c r="G828" s="1"/>
      <c r="H828" s="1"/>
      <c r="I828" s="203"/>
      <c r="J828" s="1"/>
      <c r="N828" s="1"/>
    </row>
    <row r="829">
      <c r="F829" s="49"/>
      <c r="G829" s="1"/>
      <c r="H829" s="1"/>
      <c r="I829" s="203"/>
      <c r="J829" s="1"/>
      <c r="N829" s="1"/>
    </row>
    <row r="830">
      <c r="F830" s="49"/>
      <c r="G830" s="1"/>
      <c r="H830" s="1"/>
      <c r="I830" s="203"/>
      <c r="J830" s="1"/>
      <c r="N830" s="1"/>
    </row>
    <row r="831">
      <c r="F831" s="49"/>
      <c r="G831" s="1"/>
      <c r="H831" s="1"/>
      <c r="I831" s="203"/>
      <c r="J831" s="1"/>
      <c r="N831" s="1"/>
    </row>
    <row r="832">
      <c r="F832" s="49"/>
      <c r="G832" s="1"/>
      <c r="H832" s="1"/>
      <c r="I832" s="203"/>
      <c r="J832" s="1"/>
      <c r="N832" s="1"/>
    </row>
    <row r="833">
      <c r="F833" s="49"/>
      <c r="G833" s="1"/>
      <c r="H833" s="1"/>
      <c r="I833" s="203"/>
      <c r="J833" s="1"/>
      <c r="N833" s="1"/>
    </row>
    <row r="834">
      <c r="F834" s="49"/>
      <c r="G834" s="1"/>
      <c r="H834" s="1"/>
      <c r="I834" s="203"/>
      <c r="J834" s="1"/>
      <c r="N834" s="1"/>
    </row>
    <row r="835">
      <c r="F835" s="49"/>
      <c r="G835" s="1"/>
      <c r="H835" s="1"/>
      <c r="I835" s="203"/>
      <c r="J835" s="1"/>
      <c r="N835" s="1"/>
    </row>
    <row r="836">
      <c r="F836" s="49"/>
      <c r="G836" s="1"/>
      <c r="H836" s="1"/>
      <c r="I836" s="203"/>
      <c r="J836" s="1"/>
      <c r="N836" s="1"/>
    </row>
    <row r="837">
      <c r="F837" s="49"/>
      <c r="G837" s="1"/>
      <c r="H837" s="1"/>
      <c r="I837" s="203"/>
      <c r="J837" s="1"/>
      <c r="N837" s="1"/>
    </row>
    <row r="838">
      <c r="F838" s="49"/>
      <c r="G838" s="1"/>
      <c r="H838" s="1"/>
      <c r="I838" s="203"/>
      <c r="J838" s="1"/>
      <c r="N838" s="1"/>
    </row>
    <row r="839">
      <c r="F839" s="49"/>
      <c r="G839" s="1"/>
      <c r="H839" s="1"/>
      <c r="I839" s="203"/>
      <c r="J839" s="1"/>
      <c r="N839" s="1"/>
    </row>
    <row r="840">
      <c r="F840" s="49"/>
      <c r="G840" s="1"/>
      <c r="H840" s="1"/>
      <c r="I840" s="203"/>
      <c r="J840" s="1"/>
      <c r="N840" s="1"/>
    </row>
    <row r="841">
      <c r="F841" s="49"/>
      <c r="G841" s="1"/>
      <c r="H841" s="1"/>
      <c r="I841" s="203"/>
      <c r="J841" s="1"/>
      <c r="N841" s="1"/>
    </row>
    <row r="842">
      <c r="F842" s="49"/>
      <c r="G842" s="1"/>
      <c r="H842" s="1"/>
      <c r="I842" s="203"/>
      <c r="J842" s="1"/>
      <c r="N842" s="1"/>
    </row>
    <row r="843">
      <c r="F843" s="49"/>
      <c r="G843" s="1"/>
      <c r="H843" s="1"/>
      <c r="I843" s="203"/>
      <c r="J843" s="1"/>
      <c r="N843" s="1"/>
    </row>
    <row r="844">
      <c r="F844" s="49"/>
      <c r="G844" s="1"/>
      <c r="H844" s="1"/>
      <c r="I844" s="203"/>
      <c r="J844" s="1"/>
      <c r="N844" s="1"/>
    </row>
    <row r="845">
      <c r="F845" s="49"/>
      <c r="G845" s="1"/>
      <c r="H845" s="1"/>
      <c r="I845" s="203"/>
      <c r="J845" s="1"/>
      <c r="N845" s="1"/>
    </row>
    <row r="846">
      <c r="F846" s="49"/>
      <c r="G846" s="1"/>
      <c r="H846" s="1"/>
      <c r="I846" s="203"/>
      <c r="J846" s="1"/>
      <c r="N846" s="1"/>
    </row>
    <row r="847">
      <c r="F847" s="49"/>
      <c r="G847" s="1"/>
      <c r="H847" s="1"/>
      <c r="I847" s="203"/>
      <c r="J847" s="1"/>
      <c r="N847" s="1"/>
    </row>
    <row r="848">
      <c r="F848" s="49"/>
      <c r="G848" s="1"/>
      <c r="H848" s="1"/>
      <c r="I848" s="203"/>
      <c r="J848" s="1"/>
      <c r="N848" s="1"/>
    </row>
    <row r="849">
      <c r="F849" s="49"/>
      <c r="G849" s="1"/>
      <c r="H849" s="1"/>
      <c r="I849" s="203"/>
      <c r="J849" s="1"/>
      <c r="N849" s="1"/>
    </row>
    <row r="850">
      <c r="F850" s="49"/>
      <c r="G850" s="1"/>
      <c r="H850" s="1"/>
      <c r="I850" s="203"/>
      <c r="J850" s="1"/>
      <c r="N850" s="1"/>
    </row>
    <row r="851">
      <c r="F851" s="49"/>
      <c r="G851" s="1"/>
      <c r="H851" s="1"/>
      <c r="I851" s="203"/>
      <c r="J851" s="1"/>
      <c r="N851" s="1"/>
    </row>
    <row r="852">
      <c r="F852" s="49"/>
      <c r="G852" s="1"/>
      <c r="H852" s="1"/>
      <c r="I852" s="203"/>
      <c r="J852" s="1"/>
      <c r="N852" s="1"/>
    </row>
    <row r="853">
      <c r="F853" s="49"/>
      <c r="G853" s="1"/>
      <c r="H853" s="1"/>
      <c r="I853" s="203"/>
      <c r="J853" s="1"/>
      <c r="N853" s="1"/>
    </row>
    <row r="854">
      <c r="F854" s="49"/>
      <c r="G854" s="1"/>
      <c r="H854" s="1"/>
      <c r="I854" s="203"/>
      <c r="J854" s="1"/>
      <c r="N854" s="1"/>
    </row>
    <row r="855">
      <c r="F855" s="49"/>
      <c r="G855" s="1"/>
      <c r="H855" s="1"/>
      <c r="I855" s="203"/>
      <c r="J855" s="1"/>
      <c r="N855" s="1"/>
    </row>
    <row r="856">
      <c r="F856" s="49"/>
      <c r="G856" s="1"/>
      <c r="H856" s="1"/>
      <c r="I856" s="203"/>
      <c r="J856" s="1"/>
      <c r="N856" s="1"/>
    </row>
    <row r="857">
      <c r="F857" s="49"/>
      <c r="G857" s="1"/>
      <c r="H857" s="1"/>
      <c r="I857" s="203"/>
      <c r="J857" s="1"/>
      <c r="N857" s="1"/>
    </row>
    <row r="858">
      <c r="F858" s="49"/>
      <c r="G858" s="1"/>
      <c r="H858" s="1"/>
      <c r="I858" s="203"/>
      <c r="J858" s="1"/>
      <c r="N858" s="1"/>
    </row>
    <row r="859">
      <c r="F859" s="49"/>
      <c r="G859" s="1"/>
      <c r="H859" s="1"/>
      <c r="I859" s="203"/>
      <c r="J859" s="1"/>
      <c r="N859" s="1"/>
    </row>
    <row r="860">
      <c r="F860" s="49"/>
      <c r="G860" s="1"/>
      <c r="H860" s="1"/>
      <c r="I860" s="203"/>
      <c r="J860" s="1"/>
      <c r="N860" s="1"/>
    </row>
    <row r="861">
      <c r="F861" s="49"/>
      <c r="G861" s="1"/>
      <c r="H861" s="1"/>
      <c r="I861" s="203"/>
      <c r="J861" s="1"/>
      <c r="N861" s="1"/>
    </row>
    <row r="862">
      <c r="F862" s="49"/>
      <c r="G862" s="1"/>
      <c r="H862" s="1"/>
      <c r="I862" s="203"/>
      <c r="J862" s="1"/>
      <c r="N862" s="1"/>
    </row>
    <row r="863">
      <c r="F863" s="49"/>
      <c r="G863" s="1"/>
      <c r="H863" s="1"/>
      <c r="I863" s="203"/>
      <c r="J863" s="1"/>
      <c r="N863" s="1"/>
    </row>
    <row r="864">
      <c r="F864" s="49"/>
      <c r="G864" s="1"/>
      <c r="H864" s="1"/>
      <c r="I864" s="203"/>
      <c r="J864" s="1"/>
      <c r="N864" s="1"/>
    </row>
    <row r="865">
      <c r="F865" s="49"/>
      <c r="G865" s="1"/>
      <c r="H865" s="1"/>
      <c r="I865" s="203"/>
      <c r="J865" s="1"/>
      <c r="N865" s="1"/>
    </row>
    <row r="866">
      <c r="F866" s="49"/>
      <c r="G866" s="1"/>
      <c r="H866" s="1"/>
      <c r="I866" s="203"/>
      <c r="J866" s="1"/>
      <c r="N866" s="1"/>
    </row>
    <row r="867">
      <c r="F867" s="49"/>
      <c r="G867" s="1"/>
      <c r="H867" s="1"/>
      <c r="I867" s="203"/>
      <c r="J867" s="1"/>
      <c r="N867" s="1"/>
    </row>
    <row r="868">
      <c r="F868" s="49"/>
      <c r="G868" s="1"/>
      <c r="H868" s="1"/>
      <c r="I868" s="203"/>
      <c r="J868" s="1"/>
      <c r="N868" s="1"/>
    </row>
    <row r="869">
      <c r="F869" s="49"/>
      <c r="G869" s="1"/>
      <c r="H869" s="1"/>
      <c r="I869" s="203"/>
      <c r="J869" s="1"/>
      <c r="N869" s="1"/>
    </row>
    <row r="870">
      <c r="F870" s="49"/>
      <c r="G870" s="1"/>
      <c r="H870" s="1"/>
      <c r="I870" s="203"/>
      <c r="J870" s="1"/>
      <c r="N870" s="1"/>
    </row>
    <row r="871">
      <c r="F871" s="49"/>
      <c r="G871" s="1"/>
      <c r="H871" s="1"/>
      <c r="I871" s="203"/>
      <c r="J871" s="1"/>
      <c r="N871" s="1"/>
    </row>
    <row r="872">
      <c r="F872" s="49"/>
      <c r="G872" s="1"/>
      <c r="H872" s="1"/>
      <c r="I872" s="203"/>
      <c r="J872" s="1"/>
      <c r="N872" s="1"/>
    </row>
    <row r="873">
      <c r="F873" s="49"/>
      <c r="G873" s="1"/>
      <c r="H873" s="1"/>
      <c r="I873" s="203"/>
      <c r="J873" s="1"/>
      <c r="N873" s="1"/>
    </row>
    <row r="874">
      <c r="F874" s="49"/>
      <c r="G874" s="1"/>
      <c r="H874" s="1"/>
      <c r="I874" s="203"/>
      <c r="J874" s="1"/>
      <c r="N874" s="1"/>
    </row>
    <row r="875">
      <c r="F875" s="49"/>
      <c r="G875" s="1"/>
      <c r="H875" s="1"/>
      <c r="I875" s="203"/>
      <c r="J875" s="1"/>
      <c r="N875" s="1"/>
    </row>
    <row r="876">
      <c r="F876" s="49"/>
      <c r="G876" s="1"/>
      <c r="H876" s="1"/>
      <c r="I876" s="203"/>
      <c r="J876" s="1"/>
      <c r="N876" s="1"/>
    </row>
    <row r="877">
      <c r="F877" s="49"/>
      <c r="G877" s="1"/>
      <c r="H877" s="1"/>
      <c r="I877" s="203"/>
      <c r="J877" s="1"/>
      <c r="N877" s="1"/>
    </row>
    <row r="878">
      <c r="F878" s="49"/>
      <c r="G878" s="1"/>
      <c r="H878" s="1"/>
      <c r="I878" s="203"/>
      <c r="J878" s="1"/>
      <c r="N878" s="1"/>
    </row>
    <row r="879">
      <c r="F879" s="49"/>
      <c r="G879" s="1"/>
      <c r="H879" s="1"/>
      <c r="I879" s="203"/>
      <c r="J879" s="1"/>
      <c r="N879" s="1"/>
    </row>
    <row r="880">
      <c r="F880" s="49"/>
      <c r="G880" s="1"/>
      <c r="H880" s="1"/>
      <c r="I880" s="203"/>
      <c r="J880" s="1"/>
      <c r="N880" s="1"/>
    </row>
    <row r="881">
      <c r="F881" s="49"/>
      <c r="G881" s="1"/>
      <c r="H881" s="1"/>
      <c r="I881" s="203"/>
      <c r="J881" s="1"/>
      <c r="N881" s="1"/>
    </row>
    <row r="882">
      <c r="F882" s="49"/>
      <c r="G882" s="1"/>
      <c r="H882" s="1"/>
      <c r="I882" s="203"/>
      <c r="J882" s="1"/>
      <c r="N882" s="1"/>
    </row>
    <row r="883">
      <c r="F883" s="49"/>
      <c r="G883" s="1"/>
      <c r="H883" s="1"/>
      <c r="I883" s="203"/>
      <c r="J883" s="1"/>
      <c r="N883" s="1"/>
    </row>
    <row r="884">
      <c r="F884" s="49"/>
      <c r="G884" s="1"/>
      <c r="H884" s="1"/>
      <c r="I884" s="203"/>
      <c r="J884" s="1"/>
      <c r="N884" s="1"/>
    </row>
    <row r="885">
      <c r="F885" s="49"/>
      <c r="G885" s="1"/>
      <c r="H885" s="1"/>
      <c r="I885" s="203"/>
      <c r="J885" s="1"/>
      <c r="N885" s="1"/>
    </row>
    <row r="886">
      <c r="F886" s="49"/>
      <c r="G886" s="1"/>
      <c r="H886" s="1"/>
      <c r="I886" s="203"/>
      <c r="J886" s="1"/>
      <c r="N886" s="1"/>
    </row>
    <row r="887">
      <c r="F887" s="49"/>
      <c r="G887" s="1"/>
      <c r="H887" s="1"/>
      <c r="I887" s="203"/>
      <c r="J887" s="1"/>
      <c r="N887" s="1"/>
    </row>
    <row r="888">
      <c r="F888" s="49"/>
      <c r="G888" s="1"/>
      <c r="H888" s="1"/>
      <c r="I888" s="203"/>
      <c r="J888" s="1"/>
      <c r="N888" s="1"/>
    </row>
    <row r="889">
      <c r="F889" s="49"/>
      <c r="G889" s="1"/>
      <c r="H889" s="1"/>
      <c r="I889" s="203"/>
      <c r="J889" s="1"/>
      <c r="N889" s="1"/>
    </row>
    <row r="890">
      <c r="F890" s="49"/>
      <c r="G890" s="1"/>
      <c r="H890" s="1"/>
      <c r="I890" s="203"/>
      <c r="J890" s="1"/>
      <c r="N890" s="1"/>
    </row>
    <row r="891">
      <c r="F891" s="49"/>
      <c r="G891" s="1"/>
      <c r="H891" s="1"/>
      <c r="I891" s="203"/>
      <c r="J891" s="1"/>
      <c r="N891" s="1"/>
    </row>
    <row r="892">
      <c r="F892" s="49"/>
      <c r="G892" s="1"/>
      <c r="H892" s="1"/>
      <c r="I892" s="203"/>
      <c r="J892" s="1"/>
      <c r="N892" s="1"/>
    </row>
    <row r="893">
      <c r="F893" s="49"/>
      <c r="G893" s="1"/>
      <c r="H893" s="1"/>
      <c r="I893" s="203"/>
      <c r="J893" s="1"/>
      <c r="N893" s="1"/>
    </row>
    <row r="894">
      <c r="F894" s="49"/>
      <c r="G894" s="1"/>
      <c r="H894" s="1"/>
      <c r="I894" s="203"/>
      <c r="J894" s="1"/>
      <c r="N894" s="1"/>
    </row>
    <row r="895">
      <c r="F895" s="49"/>
      <c r="G895" s="1"/>
      <c r="H895" s="1"/>
      <c r="I895" s="203"/>
      <c r="J895" s="1"/>
      <c r="N895" s="1"/>
    </row>
    <row r="896">
      <c r="F896" s="49"/>
      <c r="G896" s="1"/>
      <c r="H896" s="1"/>
      <c r="I896" s="203"/>
      <c r="J896" s="1"/>
      <c r="N896" s="1"/>
    </row>
    <row r="897">
      <c r="F897" s="49"/>
      <c r="G897" s="1"/>
      <c r="H897" s="1"/>
      <c r="I897" s="203"/>
      <c r="J897" s="1"/>
      <c r="N897" s="1"/>
    </row>
    <row r="898">
      <c r="F898" s="49"/>
      <c r="G898" s="1"/>
      <c r="H898" s="1"/>
      <c r="I898" s="203"/>
      <c r="J898" s="1"/>
      <c r="N898" s="1"/>
    </row>
    <row r="899">
      <c r="F899" s="49"/>
      <c r="G899" s="1"/>
      <c r="H899" s="1"/>
      <c r="I899" s="203"/>
      <c r="J899" s="1"/>
      <c r="N899" s="1"/>
    </row>
    <row r="900">
      <c r="F900" s="49"/>
      <c r="G900" s="1"/>
      <c r="H900" s="1"/>
      <c r="I900" s="203"/>
      <c r="J900" s="1"/>
      <c r="N900" s="1"/>
    </row>
    <row r="901">
      <c r="F901" s="49"/>
      <c r="G901" s="1"/>
      <c r="H901" s="1"/>
      <c r="I901" s="203"/>
      <c r="J901" s="1"/>
      <c r="N901" s="1"/>
    </row>
    <row r="902">
      <c r="F902" s="49"/>
      <c r="G902" s="1"/>
      <c r="H902" s="1"/>
      <c r="I902" s="203"/>
      <c r="J902" s="1"/>
      <c r="N902" s="1"/>
    </row>
    <row r="903">
      <c r="F903" s="49"/>
      <c r="G903" s="1"/>
      <c r="H903" s="1"/>
      <c r="I903" s="203"/>
      <c r="J903" s="1"/>
      <c r="N903" s="1"/>
    </row>
    <row r="904">
      <c r="F904" s="49"/>
      <c r="G904" s="1"/>
      <c r="H904" s="1"/>
      <c r="I904" s="203"/>
      <c r="J904" s="1"/>
      <c r="N904" s="1"/>
    </row>
    <row r="905">
      <c r="F905" s="49"/>
      <c r="G905" s="1"/>
      <c r="H905" s="1"/>
      <c r="I905" s="203"/>
      <c r="J905" s="1"/>
      <c r="N905" s="1"/>
    </row>
    <row r="906">
      <c r="F906" s="49"/>
      <c r="G906" s="1"/>
      <c r="H906" s="1"/>
      <c r="I906" s="203"/>
      <c r="J906" s="1"/>
      <c r="N906" s="1"/>
    </row>
    <row r="907">
      <c r="F907" s="49"/>
      <c r="G907" s="1"/>
      <c r="H907" s="1"/>
      <c r="I907" s="203"/>
      <c r="J907" s="1"/>
      <c r="N907" s="1"/>
    </row>
    <row r="908">
      <c r="F908" s="49"/>
      <c r="G908" s="1"/>
      <c r="H908" s="1"/>
      <c r="I908" s="203"/>
      <c r="J908" s="1"/>
      <c r="N908" s="1"/>
    </row>
    <row r="909">
      <c r="F909" s="49"/>
      <c r="G909" s="1"/>
      <c r="H909" s="1"/>
      <c r="I909" s="203"/>
      <c r="J909" s="1"/>
      <c r="N909" s="1"/>
    </row>
    <row r="910">
      <c r="F910" s="49"/>
      <c r="G910" s="1"/>
      <c r="H910" s="1"/>
      <c r="I910" s="203"/>
      <c r="J910" s="1"/>
      <c r="N910" s="1"/>
    </row>
    <row r="911">
      <c r="F911" s="49"/>
      <c r="G911" s="1"/>
      <c r="H911" s="1"/>
      <c r="I911" s="203"/>
      <c r="J911" s="1"/>
      <c r="N911" s="1"/>
    </row>
    <row r="912">
      <c r="F912" s="49"/>
      <c r="G912" s="1"/>
      <c r="H912" s="1"/>
      <c r="I912" s="203"/>
      <c r="J912" s="1"/>
      <c r="N912" s="1"/>
    </row>
    <row r="913">
      <c r="F913" s="49"/>
      <c r="G913" s="1"/>
      <c r="H913" s="1"/>
      <c r="I913" s="203"/>
      <c r="J913" s="1"/>
      <c r="N913" s="1"/>
    </row>
    <row r="914">
      <c r="F914" s="49"/>
      <c r="G914" s="1"/>
      <c r="H914" s="1"/>
      <c r="I914" s="203"/>
      <c r="J914" s="1"/>
      <c r="N914" s="1"/>
    </row>
    <row r="915">
      <c r="F915" s="49"/>
      <c r="G915" s="1"/>
      <c r="H915" s="1"/>
      <c r="I915" s="203"/>
      <c r="J915" s="1"/>
      <c r="N915" s="1"/>
    </row>
    <row r="916">
      <c r="F916" s="49"/>
      <c r="G916" s="1"/>
      <c r="H916" s="1"/>
      <c r="I916" s="203"/>
      <c r="J916" s="1"/>
      <c r="N916" s="1"/>
    </row>
    <row r="917">
      <c r="F917" s="49"/>
      <c r="G917" s="1"/>
      <c r="H917" s="1"/>
      <c r="I917" s="203"/>
      <c r="J917" s="1"/>
      <c r="N917" s="1"/>
    </row>
    <row r="918">
      <c r="F918" s="49"/>
      <c r="G918" s="1"/>
      <c r="H918" s="1"/>
      <c r="I918" s="203"/>
      <c r="J918" s="1"/>
      <c r="N918" s="1"/>
    </row>
    <row r="919">
      <c r="F919" s="49"/>
      <c r="G919" s="1"/>
      <c r="H919" s="1"/>
      <c r="I919" s="203"/>
      <c r="J919" s="1"/>
      <c r="N919" s="1"/>
    </row>
    <row r="920">
      <c r="F920" s="49"/>
      <c r="G920" s="1"/>
      <c r="H920" s="1"/>
      <c r="I920" s="203"/>
      <c r="J920" s="1"/>
      <c r="N920" s="1"/>
    </row>
    <row r="921">
      <c r="F921" s="49"/>
      <c r="G921" s="1"/>
      <c r="H921" s="1"/>
      <c r="I921" s="203"/>
      <c r="J921" s="1"/>
      <c r="N921" s="1"/>
    </row>
    <row r="922">
      <c r="F922" s="49"/>
      <c r="G922" s="1"/>
      <c r="H922" s="1"/>
      <c r="I922" s="203"/>
      <c r="J922" s="1"/>
      <c r="N922" s="1"/>
    </row>
    <row r="923">
      <c r="F923" s="49"/>
      <c r="G923" s="1"/>
      <c r="H923" s="1"/>
      <c r="I923" s="203"/>
      <c r="J923" s="1"/>
      <c r="N923" s="1"/>
    </row>
    <row r="924">
      <c r="F924" s="49"/>
      <c r="G924" s="1"/>
      <c r="H924" s="1"/>
      <c r="I924" s="203"/>
      <c r="J924" s="1"/>
      <c r="N924" s="1"/>
    </row>
    <row r="925">
      <c r="F925" s="49"/>
      <c r="G925" s="1"/>
      <c r="H925" s="1"/>
      <c r="I925" s="203"/>
      <c r="J925" s="1"/>
      <c r="N925" s="1"/>
    </row>
    <row r="926">
      <c r="F926" s="49"/>
      <c r="G926" s="1"/>
      <c r="H926" s="1"/>
      <c r="I926" s="203"/>
      <c r="J926" s="1"/>
      <c r="N926" s="1"/>
    </row>
    <row r="927">
      <c r="F927" s="49"/>
      <c r="G927" s="1"/>
      <c r="H927" s="1"/>
      <c r="I927" s="203"/>
      <c r="J927" s="1"/>
      <c r="N927" s="1"/>
    </row>
    <row r="928">
      <c r="F928" s="49"/>
      <c r="G928" s="1"/>
      <c r="H928" s="1"/>
      <c r="I928" s="203"/>
      <c r="J928" s="1"/>
      <c r="N928" s="1"/>
    </row>
    <row r="929">
      <c r="F929" s="49"/>
      <c r="G929" s="1"/>
      <c r="H929" s="1"/>
      <c r="I929" s="203"/>
      <c r="J929" s="1"/>
      <c r="N929" s="1"/>
    </row>
    <row r="930">
      <c r="F930" s="49"/>
      <c r="G930" s="1"/>
      <c r="H930" s="1"/>
      <c r="I930" s="203"/>
      <c r="J930" s="1"/>
      <c r="N930" s="1"/>
    </row>
    <row r="931">
      <c r="F931" s="49"/>
      <c r="G931" s="1"/>
      <c r="H931" s="1"/>
      <c r="I931" s="203"/>
      <c r="J931" s="1"/>
      <c r="N931" s="1"/>
    </row>
    <row r="932">
      <c r="F932" s="49"/>
      <c r="G932" s="1"/>
      <c r="H932" s="1"/>
      <c r="I932" s="203"/>
      <c r="J932" s="1"/>
      <c r="N932" s="1"/>
    </row>
    <row r="933">
      <c r="F933" s="49"/>
      <c r="G933" s="1"/>
      <c r="H933" s="1"/>
      <c r="I933" s="203"/>
      <c r="J933" s="1"/>
      <c r="N933" s="1"/>
    </row>
    <row r="934">
      <c r="F934" s="49"/>
      <c r="G934" s="1"/>
      <c r="H934" s="1"/>
      <c r="I934" s="203"/>
      <c r="J934" s="1"/>
      <c r="N934" s="1"/>
    </row>
    <row r="935">
      <c r="F935" s="49"/>
      <c r="G935" s="1"/>
      <c r="H935" s="1"/>
      <c r="I935" s="203"/>
      <c r="J935" s="1"/>
      <c r="N935" s="1"/>
    </row>
    <row r="936">
      <c r="F936" s="49"/>
      <c r="G936" s="1"/>
      <c r="H936" s="1"/>
      <c r="I936" s="203"/>
      <c r="J936" s="1"/>
      <c r="N936" s="1"/>
    </row>
    <row r="937">
      <c r="F937" s="49"/>
      <c r="G937" s="1"/>
      <c r="H937" s="1"/>
      <c r="I937" s="203"/>
      <c r="J937" s="1"/>
      <c r="N937" s="1"/>
    </row>
    <row r="938">
      <c r="F938" s="49"/>
      <c r="G938" s="1"/>
      <c r="H938" s="1"/>
      <c r="I938" s="203"/>
      <c r="J938" s="1"/>
      <c r="N938" s="1"/>
    </row>
    <row r="939">
      <c r="F939" s="49"/>
      <c r="G939" s="1"/>
      <c r="H939" s="1"/>
      <c r="I939" s="203"/>
      <c r="J939" s="1"/>
      <c r="N939" s="1"/>
    </row>
    <row r="940">
      <c r="F940" s="49"/>
      <c r="G940" s="1"/>
      <c r="H940" s="1"/>
      <c r="I940" s="203"/>
      <c r="J940" s="1"/>
      <c r="N940" s="1"/>
    </row>
    <row r="941">
      <c r="F941" s="49"/>
      <c r="G941" s="1"/>
      <c r="H941" s="1"/>
      <c r="I941" s="203"/>
      <c r="J941" s="1"/>
      <c r="N941" s="1"/>
    </row>
    <row r="942">
      <c r="F942" s="49"/>
      <c r="G942" s="1"/>
      <c r="H942" s="1"/>
      <c r="I942" s="203"/>
      <c r="J942" s="1"/>
      <c r="N942" s="1"/>
    </row>
    <row r="943">
      <c r="F943" s="49"/>
      <c r="G943" s="1"/>
      <c r="H943" s="1"/>
      <c r="I943" s="203"/>
      <c r="J943" s="1"/>
      <c r="N943" s="1"/>
    </row>
    <row r="944">
      <c r="F944" s="49"/>
      <c r="G944" s="1"/>
      <c r="H944" s="1"/>
      <c r="I944" s="203"/>
      <c r="J944" s="1"/>
      <c r="N944" s="1"/>
    </row>
    <row r="945">
      <c r="F945" s="49"/>
      <c r="G945" s="1"/>
      <c r="H945" s="1"/>
      <c r="I945" s="203"/>
      <c r="J945" s="1"/>
      <c r="N945" s="1"/>
    </row>
    <row r="946">
      <c r="F946" s="49"/>
      <c r="G946" s="1"/>
      <c r="H946" s="1"/>
      <c r="I946" s="203"/>
      <c r="J946" s="1"/>
      <c r="N946" s="1"/>
    </row>
    <row r="947">
      <c r="F947" s="49"/>
      <c r="G947" s="1"/>
      <c r="H947" s="1"/>
      <c r="I947" s="203"/>
      <c r="J947" s="1"/>
      <c r="N947" s="1"/>
    </row>
    <row r="948">
      <c r="F948" s="49"/>
      <c r="G948" s="1"/>
      <c r="H948" s="1"/>
      <c r="I948" s="203"/>
      <c r="J948" s="1"/>
      <c r="N948" s="1"/>
    </row>
    <row r="949">
      <c r="F949" s="49"/>
      <c r="G949" s="1"/>
      <c r="H949" s="1"/>
      <c r="I949" s="203"/>
      <c r="J949" s="1"/>
      <c r="N949" s="1"/>
    </row>
    <row r="950">
      <c r="F950" s="49"/>
      <c r="G950" s="1"/>
      <c r="H950" s="1"/>
      <c r="I950" s="203"/>
      <c r="J950" s="1"/>
      <c r="N950" s="1"/>
    </row>
    <row r="951">
      <c r="F951" s="49"/>
      <c r="G951" s="1"/>
      <c r="H951" s="1"/>
      <c r="I951" s="203"/>
      <c r="J951" s="1"/>
      <c r="N951" s="1"/>
    </row>
    <row r="952">
      <c r="F952" s="49"/>
      <c r="G952" s="1"/>
      <c r="H952" s="1"/>
      <c r="I952" s="203"/>
      <c r="J952" s="1"/>
      <c r="N952" s="1"/>
    </row>
    <row r="953">
      <c r="F953" s="49"/>
      <c r="G953" s="1"/>
      <c r="H953" s="1"/>
      <c r="I953" s="203"/>
      <c r="J953" s="1"/>
      <c r="N953" s="1"/>
    </row>
    <row r="954">
      <c r="F954" s="49"/>
      <c r="G954" s="1"/>
      <c r="H954" s="1"/>
      <c r="I954" s="203"/>
      <c r="J954" s="1"/>
      <c r="N954" s="1"/>
    </row>
    <row r="955">
      <c r="F955" s="49"/>
      <c r="G955" s="1"/>
      <c r="H955" s="1"/>
      <c r="I955" s="203"/>
      <c r="J955" s="1"/>
      <c r="N955" s="1"/>
    </row>
    <row r="956">
      <c r="F956" s="49"/>
      <c r="G956" s="1"/>
      <c r="H956" s="1"/>
      <c r="I956" s="203"/>
      <c r="J956" s="1"/>
      <c r="N956" s="1"/>
    </row>
    <row r="957">
      <c r="F957" s="49"/>
      <c r="G957" s="1"/>
      <c r="H957" s="1"/>
      <c r="I957" s="203"/>
      <c r="J957" s="1"/>
      <c r="N957" s="1"/>
    </row>
    <row r="958">
      <c r="F958" s="49"/>
      <c r="G958" s="1"/>
      <c r="H958" s="1"/>
      <c r="I958" s="203"/>
      <c r="J958" s="1"/>
      <c r="N958" s="1"/>
    </row>
    <row r="959">
      <c r="F959" s="49"/>
      <c r="G959" s="1"/>
      <c r="H959" s="1"/>
      <c r="I959" s="203"/>
      <c r="J959" s="1"/>
      <c r="N959" s="1"/>
    </row>
    <row r="960">
      <c r="F960" s="49"/>
      <c r="G960" s="1"/>
      <c r="H960" s="1"/>
      <c r="I960" s="203"/>
      <c r="J960" s="1"/>
      <c r="N960" s="1"/>
    </row>
    <row r="961">
      <c r="F961" s="49"/>
      <c r="G961" s="1"/>
      <c r="H961" s="1"/>
      <c r="I961" s="203"/>
      <c r="J961" s="1"/>
      <c r="N961" s="1"/>
    </row>
    <row r="962">
      <c r="F962" s="49"/>
      <c r="G962" s="1"/>
      <c r="H962" s="1"/>
      <c r="I962" s="203"/>
      <c r="J962" s="1"/>
      <c r="N962" s="1"/>
    </row>
    <row r="963">
      <c r="F963" s="49"/>
      <c r="G963" s="1"/>
      <c r="H963" s="1"/>
      <c r="I963" s="203"/>
      <c r="J963" s="1"/>
      <c r="N963" s="1"/>
    </row>
    <row r="964">
      <c r="F964" s="49"/>
      <c r="G964" s="1"/>
      <c r="H964" s="1"/>
      <c r="I964" s="203"/>
      <c r="J964" s="1"/>
      <c r="N964" s="1"/>
    </row>
    <row r="965">
      <c r="F965" s="49"/>
      <c r="G965" s="1"/>
      <c r="H965" s="1"/>
      <c r="I965" s="203"/>
      <c r="J965" s="1"/>
      <c r="N965" s="1"/>
    </row>
    <row r="966">
      <c r="F966" s="49"/>
      <c r="G966" s="1"/>
      <c r="H966" s="1"/>
      <c r="I966" s="203"/>
      <c r="J966" s="1"/>
      <c r="N966" s="1"/>
    </row>
    <row r="967">
      <c r="F967" s="49"/>
      <c r="G967" s="1"/>
      <c r="H967" s="1"/>
      <c r="I967" s="203"/>
      <c r="J967" s="1"/>
      <c r="N967" s="1"/>
    </row>
    <row r="968">
      <c r="F968" s="49"/>
      <c r="G968" s="1"/>
      <c r="H968" s="1"/>
      <c r="I968" s="203"/>
      <c r="J968" s="1"/>
      <c r="N968" s="1"/>
    </row>
    <row r="969">
      <c r="F969" s="49"/>
      <c r="G969" s="1"/>
      <c r="H969" s="1"/>
      <c r="I969" s="203"/>
      <c r="J969" s="1"/>
      <c r="N969" s="1"/>
    </row>
    <row r="970">
      <c r="F970" s="49"/>
      <c r="G970" s="1"/>
      <c r="H970" s="1"/>
      <c r="I970" s="203"/>
      <c r="J970" s="1"/>
      <c r="N970" s="1"/>
    </row>
    <row r="971">
      <c r="F971" s="49"/>
      <c r="G971" s="1"/>
      <c r="H971" s="1"/>
      <c r="I971" s="203"/>
      <c r="J971" s="1"/>
      <c r="N971" s="1"/>
    </row>
    <row r="972">
      <c r="F972" s="49"/>
      <c r="G972" s="1"/>
      <c r="H972" s="1"/>
      <c r="I972" s="203"/>
      <c r="J972" s="1"/>
      <c r="N972" s="1"/>
    </row>
    <row r="973">
      <c r="F973" s="49"/>
      <c r="G973" s="1"/>
      <c r="H973" s="1"/>
      <c r="I973" s="203"/>
      <c r="J973" s="1"/>
      <c r="N973" s="1"/>
    </row>
    <row r="974">
      <c r="F974" s="49"/>
      <c r="G974" s="1"/>
      <c r="H974" s="1"/>
      <c r="I974" s="203"/>
      <c r="J974" s="1"/>
      <c r="N974" s="1"/>
    </row>
    <row r="975">
      <c r="F975" s="49"/>
      <c r="G975" s="1"/>
      <c r="H975" s="1"/>
      <c r="I975" s="203"/>
      <c r="J975" s="1"/>
      <c r="N975" s="1"/>
    </row>
    <row r="976">
      <c r="F976" s="49"/>
      <c r="G976" s="1"/>
      <c r="H976" s="1"/>
      <c r="I976" s="203"/>
      <c r="J976" s="1"/>
      <c r="N976" s="1"/>
    </row>
    <row r="977">
      <c r="F977" s="49"/>
      <c r="G977" s="1"/>
      <c r="H977" s="1"/>
      <c r="I977" s="203"/>
      <c r="J977" s="1"/>
      <c r="N977" s="1"/>
    </row>
    <row r="978">
      <c r="F978" s="49"/>
      <c r="G978" s="1"/>
      <c r="H978" s="1"/>
      <c r="I978" s="203"/>
      <c r="J978" s="1"/>
      <c r="N978" s="1"/>
    </row>
    <row r="979">
      <c r="F979" s="49"/>
      <c r="G979" s="1"/>
      <c r="H979" s="1"/>
      <c r="I979" s="203"/>
      <c r="J979" s="1"/>
      <c r="N979" s="1"/>
    </row>
    <row r="980">
      <c r="F980" s="49"/>
      <c r="G980" s="1"/>
      <c r="H980" s="1"/>
      <c r="I980" s="203"/>
      <c r="J980" s="1"/>
      <c r="N980" s="1"/>
    </row>
    <row r="981">
      <c r="F981" s="49"/>
      <c r="G981" s="1"/>
      <c r="H981" s="1"/>
      <c r="I981" s="203"/>
      <c r="J981" s="1"/>
      <c r="N981" s="1"/>
    </row>
    <row r="982">
      <c r="F982" s="49"/>
      <c r="G982" s="1"/>
      <c r="H982" s="1"/>
      <c r="I982" s="203"/>
      <c r="J982" s="1"/>
      <c r="N982" s="1"/>
    </row>
    <row r="983">
      <c r="F983" s="49"/>
      <c r="G983" s="1"/>
      <c r="H983" s="1"/>
      <c r="I983" s="203"/>
      <c r="J983" s="1"/>
      <c r="N983" s="1"/>
    </row>
    <row r="984">
      <c r="F984" s="49"/>
      <c r="G984" s="1"/>
      <c r="H984" s="1"/>
      <c r="I984" s="203"/>
      <c r="J984" s="1"/>
      <c r="N984" s="1"/>
    </row>
    <row r="985">
      <c r="F985" s="49"/>
      <c r="G985" s="1"/>
      <c r="H985" s="1"/>
      <c r="I985" s="203"/>
      <c r="J985" s="1"/>
      <c r="N985" s="1"/>
    </row>
    <row r="986">
      <c r="F986" s="49"/>
      <c r="G986" s="1"/>
      <c r="H986" s="1"/>
      <c r="I986" s="203"/>
      <c r="J986" s="1"/>
      <c r="N986" s="1"/>
    </row>
    <row r="987">
      <c r="F987" s="49"/>
      <c r="G987" s="1"/>
      <c r="H987" s="1"/>
      <c r="I987" s="203"/>
      <c r="J987" s="1"/>
      <c r="N987" s="1"/>
    </row>
    <row r="988">
      <c r="F988" s="49"/>
      <c r="G988" s="1"/>
      <c r="H988" s="1"/>
      <c r="I988" s="203"/>
      <c r="J988" s="1"/>
      <c r="N988" s="1"/>
    </row>
    <row r="989">
      <c r="F989" s="49"/>
      <c r="G989" s="1"/>
      <c r="H989" s="1"/>
      <c r="I989" s="203"/>
      <c r="J989" s="1"/>
      <c r="N989" s="1"/>
    </row>
    <row r="990">
      <c r="F990" s="49"/>
      <c r="G990" s="1"/>
      <c r="H990" s="1"/>
      <c r="I990" s="203"/>
      <c r="J990" s="1"/>
      <c r="N990" s="1"/>
    </row>
    <row r="991">
      <c r="F991" s="49"/>
      <c r="G991" s="1"/>
      <c r="H991" s="1"/>
      <c r="I991" s="203"/>
      <c r="J991" s="1"/>
      <c r="N991" s="1"/>
    </row>
    <row r="992">
      <c r="F992" s="49"/>
      <c r="G992" s="1"/>
      <c r="H992" s="1"/>
      <c r="I992" s="203"/>
      <c r="J992" s="1"/>
      <c r="N992" s="1"/>
    </row>
    <row r="993">
      <c r="F993" s="49"/>
      <c r="G993" s="1"/>
      <c r="H993" s="1"/>
      <c r="I993" s="203"/>
      <c r="J993" s="1"/>
      <c r="N993" s="1"/>
    </row>
    <row r="994">
      <c r="F994" s="49"/>
      <c r="G994" s="1"/>
      <c r="H994" s="1"/>
      <c r="I994" s="203"/>
      <c r="J994" s="1"/>
      <c r="N994" s="1"/>
    </row>
    <row r="995">
      <c r="F995" s="49"/>
      <c r="G995" s="1"/>
      <c r="H995" s="1"/>
      <c r="I995" s="203"/>
      <c r="J995" s="1"/>
      <c r="N995" s="1"/>
    </row>
    <row r="996">
      <c r="F996" s="49"/>
      <c r="G996" s="1"/>
      <c r="H996" s="1"/>
      <c r="I996" s="203"/>
      <c r="J996" s="1"/>
      <c r="N996" s="1"/>
    </row>
    <row r="997">
      <c r="F997" s="49"/>
      <c r="G997" s="1"/>
      <c r="H997" s="1"/>
      <c r="I997" s="203"/>
      <c r="J997" s="1"/>
      <c r="N997" s="1"/>
    </row>
    <row r="998">
      <c r="F998" s="49"/>
      <c r="G998" s="1"/>
      <c r="H998" s="1"/>
      <c r="I998" s="203"/>
      <c r="J998" s="1"/>
      <c r="N998" s="1"/>
    </row>
    <row r="999">
      <c r="F999" s="49"/>
      <c r="G999" s="1"/>
      <c r="H999" s="1"/>
      <c r="I999" s="203"/>
      <c r="J999" s="1"/>
      <c r="N999" s="1"/>
    </row>
    <row r="1000">
      <c r="F1000" s="49"/>
      <c r="G1000" s="1"/>
      <c r="H1000" s="1"/>
      <c r="I1000" s="203"/>
      <c r="J1000" s="1"/>
      <c r="N1000" s="1"/>
    </row>
    <row r="1001">
      <c r="F1001" s="49"/>
      <c r="G1001" s="1"/>
      <c r="H1001" s="1"/>
      <c r="I1001" s="203"/>
      <c r="J1001" s="1"/>
      <c r="N1001" s="1"/>
    </row>
    <row r="1002">
      <c r="F1002" s="49"/>
      <c r="G1002" s="1"/>
      <c r="H1002" s="1"/>
      <c r="I1002" s="203"/>
      <c r="J1002" s="1"/>
      <c r="N1002" s="1"/>
    </row>
  </sheetData>
  <mergeCells count="46">
    <mergeCell ref="B3:J3"/>
    <mergeCell ref="D4:H4"/>
    <mergeCell ref="N4:AM4"/>
    <mergeCell ref="C7:D7"/>
    <mergeCell ref="C8:D8"/>
    <mergeCell ref="C9:D9"/>
    <mergeCell ref="C10:D10"/>
    <mergeCell ref="C11:D11"/>
    <mergeCell ref="C12:D12"/>
    <mergeCell ref="C13:D13"/>
    <mergeCell ref="C14:D14"/>
    <mergeCell ref="C15:D15"/>
    <mergeCell ref="C16:D16"/>
    <mergeCell ref="C17:D17"/>
    <mergeCell ref="C18:D18"/>
    <mergeCell ref="C19:D19"/>
    <mergeCell ref="C20:D20"/>
    <mergeCell ref="C21:D21"/>
    <mergeCell ref="C22:D22"/>
    <mergeCell ref="C23:D23"/>
    <mergeCell ref="C24:D24"/>
    <mergeCell ref="C25:D25"/>
    <mergeCell ref="C26:D26"/>
    <mergeCell ref="C27:D27"/>
    <mergeCell ref="C28:D28"/>
    <mergeCell ref="C29:D29"/>
    <mergeCell ref="C30:D30"/>
    <mergeCell ref="C31:D31"/>
    <mergeCell ref="C39:D39"/>
    <mergeCell ref="C40:D40"/>
    <mergeCell ref="E40:J40"/>
    <mergeCell ref="C41:D41"/>
    <mergeCell ref="C42:D42"/>
    <mergeCell ref="C43:D43"/>
    <mergeCell ref="C44:D44"/>
    <mergeCell ref="C45:D45"/>
    <mergeCell ref="C46:D46"/>
    <mergeCell ref="C47:D47"/>
    <mergeCell ref="C48:D48"/>
    <mergeCell ref="C32:D32"/>
    <mergeCell ref="C33:D33"/>
    <mergeCell ref="C34:D34"/>
    <mergeCell ref="C35:D35"/>
    <mergeCell ref="C36:D36"/>
    <mergeCell ref="C37:D37"/>
    <mergeCell ref="C38:D38"/>
  </mergeCells>
  <dataValidations>
    <dataValidation type="list" allowBlank="1" showErrorMessage="1" sqref="C8:C39">
      <formula1>'2NDSORTEDL'!$B$2:$B1002</formula1>
    </dataValidation>
  </dataValidations>
  <hyperlinks>
    <hyperlink r:id="rId1" ref="I4"/>
    <hyperlink r:id="rId2" ref="B7"/>
  </hyperlinks>
  <printOptions horizontalCentered="1"/>
  <pageMargins bottom="0.5560821484992101" footer="0.0" header="0.0" left="0.0" right="0.25" top="0.08688783570300157"/>
  <pageSetup fitToWidth="0" paperSize="9" cellComments="atEnd" orientation="landscape" pageOrder="overThenDown"/>
  <drawing r:id="rId3"/>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cols>
    <col customWidth="1" min="1" max="1" width="1.75"/>
    <col customWidth="1" min="2" max="2" width="9.63"/>
    <col customWidth="1" min="3" max="3" width="2.75"/>
    <col customWidth="1" min="4" max="4" width="40.63"/>
    <col customWidth="1" min="5" max="5" width="23.13"/>
    <col customWidth="1" min="6" max="6" width="10.88"/>
    <col customWidth="1" min="7" max="7" width="4.88"/>
    <col customWidth="1" min="8" max="8" width="4.38"/>
    <col customWidth="1" min="9" max="9" width="15.88"/>
    <col customWidth="1" min="10" max="10" width="15.0"/>
    <col collapsed="1" min="12" max="12" width="12.63"/>
    <col customWidth="1" hidden="1" min="13" max="13" width="21.0" outlineLevel="1"/>
    <col customWidth="1" hidden="1" min="14" max="40" width="3.88" outlineLevel="1"/>
    <col customWidth="1" hidden="1" min="41" max="41" width="2.88" outlineLevel="1"/>
  </cols>
  <sheetData>
    <row r="1">
      <c r="A1" s="193"/>
      <c r="B1" s="193"/>
      <c r="C1" s="193"/>
      <c r="D1" s="193"/>
      <c r="E1" s="193"/>
      <c r="F1" s="195"/>
      <c r="G1" s="196"/>
      <c r="H1" s="196"/>
      <c r="I1" s="197"/>
      <c r="J1" s="196"/>
      <c r="K1" s="193"/>
      <c r="L1" s="193"/>
      <c r="M1" s="198"/>
      <c r="N1" s="200">
        <v>15.0</v>
      </c>
      <c r="O1" s="199"/>
      <c r="P1" s="199"/>
      <c r="Q1" s="199"/>
      <c r="R1" s="201"/>
      <c r="S1" s="201"/>
      <c r="T1" s="201"/>
      <c r="U1" s="201"/>
      <c r="V1" s="201"/>
      <c r="W1" s="201"/>
      <c r="X1" s="201"/>
      <c r="Y1" s="201"/>
      <c r="Z1" s="201"/>
      <c r="AA1" s="201"/>
      <c r="AB1" s="201"/>
      <c r="AC1" s="201"/>
      <c r="AD1" s="201"/>
      <c r="AE1" s="201"/>
      <c r="AF1" s="201"/>
      <c r="AG1" s="201"/>
      <c r="AH1" s="201"/>
      <c r="AI1" s="201"/>
      <c r="AJ1" s="201"/>
      <c r="AK1" s="201"/>
      <c r="AL1" s="201"/>
      <c r="AM1" s="201"/>
      <c r="AN1" s="201"/>
      <c r="AO1" s="193"/>
      <c r="AP1" s="193"/>
      <c r="AQ1" s="193"/>
    </row>
    <row r="2">
      <c r="F2" s="49"/>
      <c r="G2" s="1"/>
      <c r="H2" s="1"/>
      <c r="I2" s="203"/>
      <c r="J2" s="1"/>
      <c r="M2" s="7" t="s">
        <v>7328</v>
      </c>
      <c r="N2" s="359">
        <v>46198.0</v>
      </c>
      <c r="O2" s="204"/>
      <c r="P2" s="204"/>
      <c r="Q2" s="204"/>
      <c r="R2" s="204"/>
      <c r="S2" s="204"/>
      <c r="T2" s="204"/>
      <c r="U2" s="204"/>
      <c r="V2" s="204"/>
      <c r="W2" s="204"/>
      <c r="X2" s="204"/>
      <c r="Y2" s="204"/>
      <c r="Z2" s="204"/>
      <c r="AA2" s="204"/>
      <c r="AB2" s="204"/>
      <c r="AC2" s="204"/>
      <c r="AD2" s="204"/>
      <c r="AE2" s="204"/>
      <c r="AF2" s="204"/>
      <c r="AG2" s="204"/>
      <c r="AH2" s="204"/>
      <c r="AI2" s="204"/>
      <c r="AJ2" s="204"/>
      <c r="AK2" s="204"/>
      <c r="AL2" s="204"/>
      <c r="AM2" s="204"/>
      <c r="AN2" s="204"/>
    </row>
    <row r="3">
      <c r="A3" s="206"/>
      <c r="B3" s="207" t="s">
        <v>7329</v>
      </c>
      <c r="M3" s="7" t="s">
        <v>7330</v>
      </c>
      <c r="N3" s="208">
        <f t="shared" ref="N3:AN3" si="1">COLUMN()-13</f>
        <v>1</v>
      </c>
      <c r="O3" s="208">
        <f t="shared" si="1"/>
        <v>2</v>
      </c>
      <c r="P3" s="208">
        <f t="shared" si="1"/>
        <v>3</v>
      </c>
      <c r="Q3" s="208">
        <f t="shared" si="1"/>
        <v>4</v>
      </c>
      <c r="R3" s="208">
        <f t="shared" si="1"/>
        <v>5</v>
      </c>
      <c r="S3" s="208">
        <f t="shared" si="1"/>
        <v>6</v>
      </c>
      <c r="T3" s="208">
        <f t="shared" si="1"/>
        <v>7</v>
      </c>
      <c r="U3" s="208">
        <f t="shared" si="1"/>
        <v>8</v>
      </c>
      <c r="V3" s="208">
        <f t="shared" si="1"/>
        <v>9</v>
      </c>
      <c r="W3" s="208">
        <f t="shared" si="1"/>
        <v>10</v>
      </c>
      <c r="X3" s="208">
        <f t="shared" si="1"/>
        <v>11</v>
      </c>
      <c r="Y3" s="208">
        <f t="shared" si="1"/>
        <v>12</v>
      </c>
      <c r="Z3" s="208">
        <f t="shared" si="1"/>
        <v>13</v>
      </c>
      <c r="AA3" s="208">
        <f t="shared" si="1"/>
        <v>14</v>
      </c>
      <c r="AB3" s="208">
        <f t="shared" si="1"/>
        <v>15</v>
      </c>
      <c r="AC3" s="208">
        <f t="shared" si="1"/>
        <v>16</v>
      </c>
      <c r="AD3" s="208">
        <f t="shared" si="1"/>
        <v>17</v>
      </c>
      <c r="AE3" s="208">
        <f t="shared" si="1"/>
        <v>18</v>
      </c>
      <c r="AF3" s="208">
        <f t="shared" si="1"/>
        <v>19</v>
      </c>
      <c r="AG3" s="208">
        <f t="shared" si="1"/>
        <v>20</v>
      </c>
      <c r="AH3" s="208">
        <f t="shared" si="1"/>
        <v>21</v>
      </c>
      <c r="AI3" s="208">
        <f t="shared" si="1"/>
        <v>22</v>
      </c>
      <c r="AJ3" s="208">
        <f t="shared" si="1"/>
        <v>23</v>
      </c>
      <c r="AK3" s="208">
        <f t="shared" si="1"/>
        <v>24</v>
      </c>
      <c r="AL3" s="208">
        <f t="shared" si="1"/>
        <v>25</v>
      </c>
      <c r="AM3" s="208">
        <f t="shared" si="1"/>
        <v>26</v>
      </c>
      <c r="AN3" s="208">
        <f t="shared" si="1"/>
        <v>27</v>
      </c>
    </row>
    <row r="4">
      <c r="A4" s="7"/>
      <c r="B4" s="209" t="s">
        <v>7331</v>
      </c>
      <c r="C4" s="209" t="s">
        <v>7155</v>
      </c>
      <c r="D4" s="209" t="str">
        <f t="array" ref="D4">_xlfn.XLOOKUP(J4,'2NDSORTEDL'!AA1:AA17,'2NDSORTEDL'!AB1:AB17,"",0,1)</f>
        <v>Health Center, Thane, Borivilli</v>
      </c>
      <c r="I4" s="362" t="s">
        <v>7782</v>
      </c>
      <c r="J4" s="211">
        <v>15.0</v>
      </c>
      <c r="N4" s="9" t="s">
        <v>7333</v>
      </c>
    </row>
    <row r="5">
      <c r="A5" s="7"/>
      <c r="B5" s="209" t="s">
        <v>7334</v>
      </c>
      <c r="C5" s="209" t="s">
        <v>7155</v>
      </c>
      <c r="D5" s="209" t="s">
        <v>7483</v>
      </c>
      <c r="E5" s="202"/>
      <c r="F5" s="212"/>
      <c r="G5" s="12"/>
      <c r="H5" s="12"/>
      <c r="I5" s="213"/>
      <c r="J5" s="168" t="s">
        <v>7336</v>
      </c>
      <c r="N5" s="1"/>
    </row>
    <row r="6">
      <c r="F6" s="49"/>
      <c r="G6" s="1"/>
      <c r="H6" s="1"/>
      <c r="I6" s="203"/>
      <c r="J6" s="1"/>
      <c r="N6" s="1"/>
    </row>
    <row r="7">
      <c r="A7" s="214"/>
      <c r="B7" s="215" t="s">
        <v>7785</v>
      </c>
      <c r="C7" s="216" t="s">
        <v>7338</v>
      </c>
      <c r="D7" s="164"/>
      <c r="E7" s="217" t="s">
        <v>7339</v>
      </c>
      <c r="F7" s="218" t="s">
        <v>7340</v>
      </c>
      <c r="G7" s="217" t="s">
        <v>7341</v>
      </c>
      <c r="H7" s="217" t="s">
        <v>7342</v>
      </c>
      <c r="I7" s="219" t="s">
        <v>7343</v>
      </c>
      <c r="J7" s="217" t="s">
        <v>7344</v>
      </c>
      <c r="K7" s="1"/>
      <c r="L7" s="1"/>
      <c r="M7" s="1"/>
      <c r="N7" s="220"/>
      <c r="O7" s="1"/>
      <c r="P7" s="1"/>
      <c r="Q7" s="1"/>
      <c r="R7" s="1"/>
      <c r="S7" s="1"/>
      <c r="T7" s="1"/>
      <c r="U7" s="1"/>
      <c r="V7" s="1"/>
      <c r="W7" s="1"/>
      <c r="X7" s="1"/>
      <c r="Y7" s="1"/>
      <c r="Z7" s="1"/>
      <c r="AA7" s="1"/>
      <c r="AB7" s="1"/>
      <c r="AC7" s="1"/>
      <c r="AD7" s="1"/>
      <c r="AE7" s="1"/>
      <c r="AF7" s="1"/>
      <c r="AG7" s="1"/>
      <c r="AH7" s="1"/>
      <c r="AI7" s="1"/>
      <c r="AJ7" s="1"/>
      <c r="AK7" s="1"/>
      <c r="AL7" s="1"/>
      <c r="AM7" s="1"/>
      <c r="AN7" s="1"/>
      <c r="AO7" s="1"/>
      <c r="AP7" s="1"/>
      <c r="AQ7" s="1"/>
    </row>
    <row r="8">
      <c r="B8" s="221">
        <f t="shared" ref="B8:B36" si="2">ROW()-7</f>
        <v>1</v>
      </c>
      <c r="C8" s="363" t="s">
        <v>2195</v>
      </c>
      <c r="D8" s="164"/>
      <c r="E8" s="223" t="str">
        <f t="array" ref="E8">_xlfn.XLOOKUP(C8,'2NDSORTEDL'!$B$2:$B$50,'2NDSORTEDL'!$C$2:$C$50,"",0,1)</f>
        <v/>
      </c>
      <c r="F8" s="224" t="str">
        <f t="array" ref="F8">_xlfn.XLOOKUP($C8,'2NDSORTEDL'!$B$2:$B$60,'2NDSORTEDL'!$Y$2:$Y$60,"",0,1)</f>
        <v/>
      </c>
      <c r="G8" s="208" t="s">
        <v>7345</v>
      </c>
      <c r="H8" s="208">
        <v>1.0</v>
      </c>
      <c r="I8" s="423">
        <v>46198.0</v>
      </c>
      <c r="J8" s="226" t="str">
        <f t="shared" ref="J8:J36" si="3">IF(SUMIFS($N8:$AM8,$N$2:$AM$2,$I8,$N$1:$AM$1,$J$4)&gt;=H8,"REPLACED",IF(SUMIFS($N8:$AM8,$N$2:$AM$2,$I8,$N$1:$AM$1,$J$4)=0,"","N.A."))</f>
        <v/>
      </c>
      <c r="N8" s="223"/>
      <c r="O8" s="223"/>
      <c r="P8" s="227"/>
      <c r="Q8" s="223"/>
      <c r="R8" s="223"/>
      <c r="S8" s="223"/>
      <c r="T8" s="223"/>
      <c r="U8" s="223"/>
      <c r="V8" s="223"/>
      <c r="W8" s="223"/>
      <c r="X8" s="223"/>
      <c r="Y8" s="223"/>
      <c r="Z8" s="223"/>
      <c r="AA8" s="223"/>
      <c r="AB8" s="223"/>
      <c r="AC8" s="223"/>
      <c r="AD8" s="223"/>
      <c r="AE8" s="223"/>
      <c r="AF8" s="223"/>
      <c r="AG8" s="223"/>
      <c r="AH8" s="223"/>
      <c r="AI8" s="223"/>
      <c r="AJ8" s="223"/>
      <c r="AK8" s="223"/>
      <c r="AL8" s="223"/>
      <c r="AM8" s="223"/>
      <c r="AN8" s="223"/>
      <c r="AO8" s="223">
        <f t="shared" ref="AO8:AO36" si="4">SUM(N8:AM8)</f>
        <v>0</v>
      </c>
    </row>
    <row r="9">
      <c r="B9" s="221">
        <f t="shared" si="2"/>
        <v>2</v>
      </c>
      <c r="C9" s="363" t="s">
        <v>7346</v>
      </c>
      <c r="D9" s="164"/>
      <c r="E9" s="223" t="str">
        <f t="array" ref="E9">_xlfn.XLOOKUP(C9,'2NDSORTEDL'!$B$2:$B$50,'2NDSORTEDL'!$C$2:$C$50,"",0,1)</f>
        <v/>
      </c>
      <c r="F9" s="224" t="str">
        <f t="array" ref="F9">_xlfn.XLOOKUP($C9,'2NDSORTEDL'!$B$2:$B$60,'2NDSORTEDL'!$Y$2:$Y$60,"",0,1)</f>
        <v/>
      </c>
      <c r="G9" s="208" t="s">
        <v>7345</v>
      </c>
      <c r="H9" s="208">
        <v>1.0</v>
      </c>
      <c r="I9" s="229">
        <f t="shared" ref="I9:I36" si="5">I8</f>
        <v>46198</v>
      </c>
      <c r="J9" s="226" t="str">
        <f t="shared" si="3"/>
        <v/>
      </c>
      <c r="K9" s="7" t="s">
        <v>7336</v>
      </c>
      <c r="N9" s="368"/>
      <c r="O9" s="227"/>
      <c r="P9" s="227"/>
      <c r="Q9" s="228"/>
      <c r="R9" s="223"/>
      <c r="S9" s="223"/>
      <c r="T9" s="223"/>
      <c r="U9" s="223"/>
      <c r="V9" s="223"/>
      <c r="W9" s="223"/>
      <c r="X9" s="223"/>
      <c r="Y9" s="223"/>
      <c r="Z9" s="223"/>
      <c r="AA9" s="223"/>
      <c r="AB9" s="223"/>
      <c r="AC9" s="223"/>
      <c r="AD9" s="223"/>
      <c r="AE9" s="223"/>
      <c r="AF9" s="223"/>
      <c r="AG9" s="223"/>
      <c r="AH9" s="223"/>
      <c r="AI9" s="223"/>
      <c r="AJ9" s="223"/>
      <c r="AK9" s="223"/>
      <c r="AL9" s="223"/>
      <c r="AM9" s="223"/>
      <c r="AN9" s="223"/>
      <c r="AO9" s="223">
        <f t="shared" si="4"/>
        <v>0</v>
      </c>
    </row>
    <row r="10">
      <c r="B10" s="221">
        <f t="shared" si="2"/>
        <v>3</v>
      </c>
      <c r="C10" s="363" t="s">
        <v>1006</v>
      </c>
      <c r="D10" s="164"/>
      <c r="E10" s="223" t="str">
        <f t="array" ref="E10">_xlfn.XLOOKUP(C10,'2NDSORTEDL'!$B$2:$B$50,'2NDSORTEDL'!$C$2:$C$50,"",0,1)</f>
        <v>NSAID</v>
      </c>
      <c r="F10" s="224">
        <f t="array" ref="F10">_xlfn.XLOOKUP($C10,'2NDSORTEDL'!$B$2:$B$60,'2NDSORTEDL'!$Y$2:$Y$60,"",0,1)</f>
        <v>46692</v>
      </c>
      <c r="G10" s="208" t="s">
        <v>7345</v>
      </c>
      <c r="H10" s="208">
        <v>20.0</v>
      </c>
      <c r="I10" s="229">
        <f t="shared" si="5"/>
        <v>46198</v>
      </c>
      <c r="J10" s="226" t="str">
        <f t="shared" si="3"/>
        <v/>
      </c>
      <c r="N10" s="368"/>
      <c r="O10" s="227"/>
      <c r="P10" s="223"/>
      <c r="Q10" s="228"/>
      <c r="R10" s="223"/>
      <c r="S10" s="223"/>
      <c r="T10" s="223"/>
      <c r="U10" s="223"/>
      <c r="V10" s="223"/>
      <c r="W10" s="223"/>
      <c r="X10" s="223"/>
      <c r="Y10" s="223"/>
      <c r="Z10" s="223"/>
      <c r="AA10" s="223"/>
      <c r="AB10" s="223"/>
      <c r="AC10" s="223"/>
      <c r="AD10" s="223"/>
      <c r="AE10" s="223"/>
      <c r="AF10" s="223"/>
      <c r="AG10" s="223"/>
      <c r="AH10" s="223"/>
      <c r="AI10" s="223"/>
      <c r="AJ10" s="223"/>
      <c r="AK10" s="223"/>
      <c r="AL10" s="223"/>
      <c r="AM10" s="223"/>
      <c r="AN10" s="223"/>
      <c r="AO10" s="223">
        <f t="shared" si="4"/>
        <v>0</v>
      </c>
    </row>
    <row r="11">
      <c r="B11" s="221">
        <f t="shared" si="2"/>
        <v>4</v>
      </c>
      <c r="C11" s="363" t="s">
        <v>1126</v>
      </c>
      <c r="D11" s="164"/>
      <c r="E11" s="223" t="str">
        <f t="array" ref="E11">_xlfn.XLOOKUP(C11,'2NDSORTEDL'!$B$2:$B$50,'2NDSORTEDL'!$C$2:$C$50,"",0,1)</f>
        <v>ANTI_BACTERIAL</v>
      </c>
      <c r="F11" s="224">
        <f t="array" ref="F11">_xlfn.XLOOKUP($C11,'2NDSORTEDL'!$B$2:$B$60,'2NDSORTEDL'!$Y$2:$Y$60,"",0,1)</f>
        <v>46784</v>
      </c>
      <c r="G11" s="208" t="s">
        <v>7345</v>
      </c>
      <c r="H11" s="208">
        <v>1.0</v>
      </c>
      <c r="I11" s="229">
        <f t="shared" si="5"/>
        <v>46198</v>
      </c>
      <c r="J11" s="226" t="str">
        <f t="shared" si="3"/>
        <v/>
      </c>
      <c r="N11" s="208"/>
      <c r="O11" s="227"/>
      <c r="P11" s="223"/>
      <c r="Q11" s="227"/>
      <c r="R11" s="223"/>
      <c r="S11" s="223"/>
      <c r="T11" s="223"/>
      <c r="U11" s="223"/>
      <c r="V11" s="223"/>
      <c r="W11" s="223"/>
      <c r="X11" s="223"/>
      <c r="Y11" s="223"/>
      <c r="Z11" s="223"/>
      <c r="AA11" s="223"/>
      <c r="AB11" s="223"/>
      <c r="AC11" s="223"/>
      <c r="AD11" s="223"/>
      <c r="AE11" s="223"/>
      <c r="AF11" s="223"/>
      <c r="AG11" s="223"/>
      <c r="AH11" s="223"/>
      <c r="AI11" s="223"/>
      <c r="AJ11" s="223"/>
      <c r="AK11" s="223"/>
      <c r="AL11" s="223"/>
      <c r="AM11" s="223"/>
      <c r="AN11" s="223"/>
      <c r="AO11" s="223">
        <f t="shared" si="4"/>
        <v>0</v>
      </c>
    </row>
    <row r="12">
      <c r="B12" s="221">
        <f t="shared" si="2"/>
        <v>5</v>
      </c>
      <c r="C12" s="363" t="s">
        <v>5452</v>
      </c>
      <c r="D12" s="164"/>
      <c r="E12" s="223" t="str">
        <f t="array" ref="E12">_xlfn.XLOOKUP(C12,'2NDSORTEDL'!$B$2:$B$50,'2NDSORTEDL'!$C$2:$C$50,"",0,1)</f>
        <v/>
      </c>
      <c r="F12" s="224" t="str">
        <f t="array" ref="F12">_xlfn.XLOOKUP($C12,'2NDSORTEDL'!$B$2:$B$60,'2NDSORTEDL'!$Y$2:$Y$60,"",0,1)</f>
        <v/>
      </c>
      <c r="G12" s="208" t="s">
        <v>7345</v>
      </c>
      <c r="H12" s="208">
        <v>1.0</v>
      </c>
      <c r="I12" s="229">
        <f t="shared" si="5"/>
        <v>46198</v>
      </c>
      <c r="J12" s="226" t="str">
        <f t="shared" si="3"/>
        <v/>
      </c>
      <c r="N12" s="230"/>
      <c r="O12" s="223"/>
      <c r="P12" s="223"/>
      <c r="Q12" s="223"/>
      <c r="R12" s="223"/>
      <c r="S12" s="223"/>
      <c r="T12" s="223"/>
      <c r="U12" s="223"/>
      <c r="V12" s="223"/>
      <c r="W12" s="223"/>
      <c r="X12" s="223"/>
      <c r="Y12" s="223"/>
      <c r="Z12" s="223"/>
      <c r="AA12" s="223"/>
      <c r="AB12" s="223"/>
      <c r="AC12" s="223"/>
      <c r="AD12" s="223"/>
      <c r="AE12" s="223"/>
      <c r="AF12" s="223"/>
      <c r="AG12" s="223"/>
      <c r="AH12" s="223"/>
      <c r="AI12" s="223"/>
      <c r="AJ12" s="223"/>
      <c r="AK12" s="223"/>
      <c r="AL12" s="223"/>
      <c r="AM12" s="223"/>
      <c r="AN12" s="223"/>
      <c r="AO12" s="223">
        <f t="shared" si="4"/>
        <v>0</v>
      </c>
    </row>
    <row r="13">
      <c r="B13" s="221">
        <f t="shared" si="2"/>
        <v>6</v>
      </c>
      <c r="C13" s="363" t="s">
        <v>1126</v>
      </c>
      <c r="D13" s="164"/>
      <c r="E13" s="223" t="str">
        <f t="array" ref="E13">_xlfn.XLOOKUP(C13,'2NDSORTEDL'!$B$2:$B$50,'2NDSORTEDL'!$C$2:$C$50,"",0,1)</f>
        <v>ANTI_BACTERIAL</v>
      </c>
      <c r="F13" s="224">
        <f t="array" ref="F13">_xlfn.XLOOKUP($C13,'2NDSORTEDL'!$B$2:$B$60,'2NDSORTEDL'!$Y$2:$Y$60,"",0,1)</f>
        <v>46784</v>
      </c>
      <c r="G13" s="208" t="s">
        <v>7345</v>
      </c>
      <c r="H13" s="208">
        <v>1.0</v>
      </c>
      <c r="I13" s="229">
        <f t="shared" si="5"/>
        <v>46198</v>
      </c>
      <c r="J13" s="226" t="str">
        <f t="shared" si="3"/>
        <v/>
      </c>
      <c r="N13" s="230"/>
      <c r="O13" s="227"/>
      <c r="P13" s="227"/>
      <c r="Q13" s="227"/>
      <c r="R13" s="223"/>
      <c r="S13" s="223"/>
      <c r="T13" s="223"/>
      <c r="U13" s="223"/>
      <c r="V13" s="223"/>
      <c r="W13" s="223"/>
      <c r="X13" s="223"/>
      <c r="Y13" s="223"/>
      <c r="Z13" s="223"/>
      <c r="AA13" s="223"/>
      <c r="AB13" s="223"/>
      <c r="AC13" s="223"/>
      <c r="AD13" s="223"/>
      <c r="AE13" s="223"/>
      <c r="AF13" s="223"/>
      <c r="AG13" s="223"/>
      <c r="AH13" s="223"/>
      <c r="AI13" s="223"/>
      <c r="AJ13" s="223"/>
      <c r="AK13" s="223"/>
      <c r="AL13" s="223"/>
      <c r="AM13" s="223"/>
      <c r="AN13" s="223"/>
      <c r="AO13" s="223">
        <f t="shared" si="4"/>
        <v>0</v>
      </c>
    </row>
    <row r="14">
      <c r="B14" s="221">
        <f t="shared" si="2"/>
        <v>7</v>
      </c>
      <c r="C14" s="363" t="s">
        <v>1470</v>
      </c>
      <c r="D14" s="164"/>
      <c r="E14" s="223" t="str">
        <f t="array" ref="E14">_xlfn.XLOOKUP(C14,'2NDSORTEDL'!$B$2:$B$50,'2NDSORTEDL'!$C$2:$C$50,"",0,1)</f>
        <v>ANTI_SEPTIC</v>
      </c>
      <c r="F14" s="224">
        <f t="array" ref="F14">_xlfn.XLOOKUP($C14,'2NDSORTEDL'!$B$2:$B$60,'2NDSORTEDL'!$Y$2:$Y$60,"",0,1)</f>
        <v>46569</v>
      </c>
      <c r="G14" s="208" t="s">
        <v>7345</v>
      </c>
      <c r="H14" s="208">
        <v>1.0</v>
      </c>
      <c r="I14" s="229">
        <f t="shared" si="5"/>
        <v>46198</v>
      </c>
      <c r="J14" s="226" t="str">
        <f t="shared" si="3"/>
        <v/>
      </c>
      <c r="N14" s="230"/>
      <c r="O14" s="227"/>
      <c r="P14" s="223"/>
      <c r="Q14" s="223"/>
      <c r="R14" s="223"/>
      <c r="S14" s="223"/>
      <c r="T14" s="223"/>
      <c r="U14" s="223"/>
      <c r="V14" s="223"/>
      <c r="W14" s="223"/>
      <c r="X14" s="223"/>
      <c r="Y14" s="223"/>
      <c r="Z14" s="223"/>
      <c r="AA14" s="223"/>
      <c r="AB14" s="223"/>
      <c r="AC14" s="223"/>
      <c r="AD14" s="223"/>
      <c r="AE14" s="223"/>
      <c r="AF14" s="223"/>
      <c r="AG14" s="223"/>
      <c r="AH14" s="223"/>
      <c r="AI14" s="223"/>
      <c r="AJ14" s="223"/>
      <c r="AK14" s="223"/>
      <c r="AL14" s="223"/>
      <c r="AM14" s="223"/>
      <c r="AN14" s="223"/>
      <c r="AO14" s="223">
        <f t="shared" si="4"/>
        <v>0</v>
      </c>
    </row>
    <row r="15">
      <c r="B15" s="221">
        <f t="shared" si="2"/>
        <v>8</v>
      </c>
      <c r="C15" s="363" t="s">
        <v>2543</v>
      </c>
      <c r="D15" s="164"/>
      <c r="E15" s="223" t="str">
        <f t="array" ref="E15">_xlfn.XLOOKUP(C15,'2NDSORTEDL'!$B$2:$B$50,'2NDSORTEDL'!$C$2:$C$50,"",0,1)</f>
        <v>COTTON</v>
      </c>
      <c r="F15" s="224">
        <f t="array" ref="F15">_xlfn.XLOOKUP($C15,'2NDSORTEDL'!$B$2:$B$60,'2NDSORTEDL'!$Y$2:$Y$60,"",0,1)</f>
        <v>46661</v>
      </c>
      <c r="G15" s="208" t="s">
        <v>7345</v>
      </c>
      <c r="H15" s="208">
        <v>1.0</v>
      </c>
      <c r="I15" s="229">
        <f t="shared" si="5"/>
        <v>46198</v>
      </c>
      <c r="J15" s="226" t="str">
        <f t="shared" si="3"/>
        <v/>
      </c>
      <c r="N15" s="230"/>
      <c r="O15" s="223"/>
      <c r="P15" s="223"/>
      <c r="Q15" s="223"/>
      <c r="R15" s="223"/>
      <c r="S15" s="223"/>
      <c r="T15" s="223"/>
      <c r="U15" s="223"/>
      <c r="V15" s="223"/>
      <c r="W15" s="223"/>
      <c r="X15" s="223"/>
      <c r="Y15" s="223"/>
      <c r="Z15" s="223"/>
      <c r="AA15" s="223"/>
      <c r="AB15" s="223"/>
      <c r="AC15" s="223"/>
      <c r="AD15" s="223"/>
      <c r="AE15" s="223"/>
      <c r="AF15" s="223"/>
      <c r="AG15" s="223"/>
      <c r="AH15" s="223"/>
      <c r="AI15" s="223"/>
      <c r="AJ15" s="223"/>
      <c r="AK15" s="223"/>
      <c r="AL15" s="223"/>
      <c r="AM15" s="223"/>
      <c r="AN15" s="223"/>
      <c r="AO15" s="223">
        <f t="shared" si="4"/>
        <v>0</v>
      </c>
    </row>
    <row r="16">
      <c r="B16" s="221">
        <f t="shared" si="2"/>
        <v>9</v>
      </c>
      <c r="C16" s="363" t="s">
        <v>1307</v>
      </c>
      <c r="D16" s="164"/>
      <c r="E16" s="223" t="str">
        <f t="array" ref="E16">_xlfn.XLOOKUP(C16,'2NDSORTEDL'!$B$2:$B$50,'2NDSORTEDL'!$C$2:$C$50,"",0,1)</f>
        <v/>
      </c>
      <c r="F16" s="224">
        <f t="array" ref="F16">_xlfn.XLOOKUP($C16,'2NDSORTEDL'!$B$2:$B$60,'2NDSORTEDL'!$Y$2:$Y$60,"",0,1)+365</f>
        <v>46784</v>
      </c>
      <c r="G16" s="208" t="s">
        <v>7345</v>
      </c>
      <c r="H16" s="208">
        <v>1.0</v>
      </c>
      <c r="I16" s="229">
        <f t="shared" si="5"/>
        <v>46198</v>
      </c>
      <c r="J16" s="226" t="str">
        <f t="shared" si="3"/>
        <v/>
      </c>
      <c r="N16" s="368"/>
      <c r="O16" s="223"/>
      <c r="P16" s="223"/>
      <c r="Q16" s="223"/>
      <c r="R16" s="223"/>
      <c r="S16" s="223"/>
      <c r="T16" s="223"/>
      <c r="U16" s="223"/>
      <c r="V16" s="223"/>
      <c r="W16" s="223"/>
      <c r="X16" s="223"/>
      <c r="Y16" s="223"/>
      <c r="Z16" s="223"/>
      <c r="AA16" s="223"/>
      <c r="AB16" s="223"/>
      <c r="AC16" s="223"/>
      <c r="AD16" s="223"/>
      <c r="AE16" s="223"/>
      <c r="AF16" s="223"/>
      <c r="AG16" s="223"/>
      <c r="AH16" s="223"/>
      <c r="AI16" s="223"/>
      <c r="AJ16" s="223"/>
      <c r="AK16" s="223"/>
      <c r="AL16" s="223"/>
      <c r="AM16" s="223"/>
      <c r="AN16" s="223"/>
      <c r="AO16" s="223">
        <f t="shared" si="4"/>
        <v>0</v>
      </c>
    </row>
    <row r="17">
      <c r="B17" s="221">
        <f t="shared" si="2"/>
        <v>10</v>
      </c>
      <c r="C17" s="363" t="s">
        <v>3748</v>
      </c>
      <c r="D17" s="164"/>
      <c r="E17" s="223" t="str">
        <f t="array" ref="E17">_xlfn.XLOOKUP(C17,'2NDSORTEDL'!$B$2:$B$50,'2NDSORTEDL'!$C$2:$C$50,"",0,1)</f>
        <v>DRESSING_PAD</v>
      </c>
      <c r="F17" s="224">
        <f t="array" ref="F17">_xlfn.XLOOKUP($C17,'2NDSORTEDL'!$B$2:$B$60,'2NDSORTEDL'!$Y$2:$Y$60,"",0,1)</f>
        <v>46935</v>
      </c>
      <c r="G17" s="208" t="s">
        <v>7345</v>
      </c>
      <c r="H17" s="208">
        <v>1.0</v>
      </c>
      <c r="I17" s="229">
        <f t="shared" si="5"/>
        <v>46198</v>
      </c>
      <c r="J17" s="226" t="str">
        <f t="shared" si="3"/>
        <v/>
      </c>
      <c r="N17" s="230"/>
      <c r="O17" s="227"/>
      <c r="P17" s="223"/>
      <c r="Q17" s="223"/>
      <c r="R17" s="223"/>
      <c r="S17" s="223"/>
      <c r="T17" s="223"/>
      <c r="U17" s="223"/>
      <c r="V17" s="223"/>
      <c r="W17" s="223"/>
      <c r="X17" s="223"/>
      <c r="Y17" s="223"/>
      <c r="Z17" s="223"/>
      <c r="AA17" s="223"/>
      <c r="AB17" s="223"/>
      <c r="AC17" s="223"/>
      <c r="AD17" s="223"/>
      <c r="AE17" s="223"/>
      <c r="AF17" s="223"/>
      <c r="AG17" s="223"/>
      <c r="AH17" s="223"/>
      <c r="AI17" s="223"/>
      <c r="AJ17" s="223"/>
      <c r="AK17" s="223"/>
      <c r="AL17" s="223"/>
      <c r="AM17" s="223"/>
      <c r="AN17" s="223"/>
      <c r="AO17" s="223">
        <f t="shared" si="4"/>
        <v>0</v>
      </c>
    </row>
    <row r="18">
      <c r="B18" s="221">
        <f t="shared" si="2"/>
        <v>11</v>
      </c>
      <c r="C18" s="363" t="s">
        <v>7347</v>
      </c>
      <c r="D18" s="164"/>
      <c r="E18" s="223" t="str">
        <f t="array" ref="E18">_xlfn.XLOOKUP(C18,'2NDSORTEDL'!$B$2:$B$50,'2NDSORTEDL'!$C$2:$C$50,"",0,1)</f>
        <v/>
      </c>
      <c r="F18" s="224" t="str">
        <f t="array" ref="F18">_xlfn.XLOOKUP($C18,'2NDSORTEDL'!$B$2:$B$60,'2NDSORTEDL'!$Y$2:$Y$60,"",0,1)</f>
        <v/>
      </c>
      <c r="G18" s="208" t="s">
        <v>7345</v>
      </c>
      <c r="H18" s="208">
        <v>2.0</v>
      </c>
      <c r="I18" s="229">
        <f t="shared" si="5"/>
        <v>46198</v>
      </c>
      <c r="J18" s="226" t="str">
        <f t="shared" si="3"/>
        <v/>
      </c>
      <c r="N18" s="230"/>
      <c r="O18" s="223"/>
      <c r="P18" s="227"/>
      <c r="Q18" s="223"/>
      <c r="R18" s="223"/>
      <c r="S18" s="223"/>
      <c r="T18" s="223"/>
      <c r="U18" s="223"/>
      <c r="V18" s="223"/>
      <c r="W18" s="223"/>
      <c r="X18" s="223"/>
      <c r="Y18" s="223"/>
      <c r="Z18" s="223"/>
      <c r="AA18" s="223"/>
      <c r="AB18" s="223"/>
      <c r="AC18" s="223"/>
      <c r="AD18" s="223"/>
      <c r="AE18" s="223"/>
      <c r="AF18" s="223"/>
      <c r="AG18" s="223"/>
      <c r="AH18" s="223"/>
      <c r="AI18" s="223"/>
      <c r="AJ18" s="223"/>
      <c r="AK18" s="223"/>
      <c r="AL18" s="223"/>
      <c r="AM18" s="223"/>
      <c r="AN18" s="223"/>
      <c r="AO18" s="223">
        <f t="shared" si="4"/>
        <v>0</v>
      </c>
    </row>
    <row r="19">
      <c r="B19" s="221">
        <f t="shared" si="2"/>
        <v>12</v>
      </c>
      <c r="C19" s="363" t="s">
        <v>3322</v>
      </c>
      <c r="D19" s="164"/>
      <c r="E19" s="223" t="str">
        <f t="array" ref="E19">_xlfn.XLOOKUP(C19,'2NDSORTEDL'!$B$2:$B$50,'2NDSORTEDL'!$C$2:$C$50,"",0,1)</f>
        <v>PLASTER_TAPE</v>
      </c>
      <c r="F19" s="224">
        <f t="array" ref="F19">_xlfn.XLOOKUP($C19,'2NDSORTEDL'!$B$2:$B$60,'2NDSORTEDL'!$Y$2:$Y$60,"",0,1)</f>
        <v>46692</v>
      </c>
      <c r="G19" s="208" t="s">
        <v>7345</v>
      </c>
      <c r="H19" s="208">
        <v>4.0</v>
      </c>
      <c r="I19" s="229">
        <f t="shared" si="5"/>
        <v>46198</v>
      </c>
      <c r="J19" s="226" t="str">
        <f t="shared" si="3"/>
        <v/>
      </c>
      <c r="N19" s="208"/>
      <c r="O19" s="227"/>
      <c r="P19" s="223"/>
      <c r="Q19" s="223"/>
      <c r="R19" s="223"/>
      <c r="S19" s="223"/>
      <c r="T19" s="223"/>
      <c r="U19" s="223"/>
      <c r="V19" s="223"/>
      <c r="W19" s="223"/>
      <c r="X19" s="223"/>
      <c r="Y19" s="223"/>
      <c r="Z19" s="223"/>
      <c r="AA19" s="223"/>
      <c r="AB19" s="223"/>
      <c r="AC19" s="223"/>
      <c r="AD19" s="223"/>
      <c r="AE19" s="223"/>
      <c r="AF19" s="223"/>
      <c r="AG19" s="223"/>
      <c r="AH19" s="223"/>
      <c r="AI19" s="223"/>
      <c r="AJ19" s="223"/>
      <c r="AK19" s="223"/>
      <c r="AL19" s="223"/>
      <c r="AM19" s="223"/>
      <c r="AN19" s="223"/>
      <c r="AO19" s="223">
        <f t="shared" si="4"/>
        <v>0</v>
      </c>
    </row>
    <row r="20">
      <c r="B20" s="221">
        <f t="shared" si="2"/>
        <v>13</v>
      </c>
      <c r="C20" s="363" t="s">
        <v>3786</v>
      </c>
      <c r="D20" s="164"/>
      <c r="E20" s="223" t="str">
        <f t="array" ref="E20">_xlfn.XLOOKUP(C20,'2NDSORTEDL'!$B$2:$B$50,'2NDSORTEDL'!$C$2:$C$50,"",0,1)</f>
        <v>SWAB</v>
      </c>
      <c r="F20" s="224">
        <f t="array" ref="F20">_xlfn.XLOOKUP($C20,'2NDSORTEDL'!$B$2:$B$60,'2NDSORTEDL'!$Y$2:$Y$60,"",0,1)</f>
        <v>47209</v>
      </c>
      <c r="G20" s="208" t="s">
        <v>7345</v>
      </c>
      <c r="H20" s="208">
        <v>4.0</v>
      </c>
      <c r="I20" s="229">
        <f t="shared" si="5"/>
        <v>46198</v>
      </c>
      <c r="J20" s="226" t="str">
        <f t="shared" si="3"/>
        <v/>
      </c>
      <c r="N20" s="208"/>
      <c r="O20" s="227"/>
      <c r="P20" s="223"/>
      <c r="Q20" s="223"/>
      <c r="R20" s="223"/>
      <c r="S20" s="223"/>
      <c r="T20" s="223"/>
      <c r="U20" s="223"/>
      <c r="V20" s="223"/>
      <c r="W20" s="223"/>
      <c r="X20" s="223"/>
      <c r="Y20" s="223"/>
      <c r="Z20" s="223"/>
      <c r="AA20" s="223"/>
      <c r="AB20" s="223"/>
      <c r="AC20" s="223"/>
      <c r="AD20" s="223"/>
      <c r="AE20" s="223"/>
      <c r="AF20" s="223"/>
      <c r="AG20" s="223"/>
      <c r="AH20" s="223"/>
      <c r="AI20" s="223"/>
      <c r="AJ20" s="223"/>
      <c r="AK20" s="223"/>
      <c r="AL20" s="223"/>
      <c r="AM20" s="223"/>
      <c r="AN20" s="223"/>
      <c r="AO20" s="223">
        <f t="shared" si="4"/>
        <v>0</v>
      </c>
    </row>
    <row r="21">
      <c r="B21" s="221">
        <f t="shared" si="2"/>
        <v>14</v>
      </c>
      <c r="C21" s="363" t="s">
        <v>3990</v>
      </c>
      <c r="D21" s="164"/>
      <c r="E21" s="223" t="str">
        <f t="array" ref="E21">_xlfn.XLOOKUP(C21,'2NDSORTEDL'!$B$2:$B$50,'2NDSORTEDL'!$C$2:$C$50,"",0,1)</f>
        <v/>
      </c>
      <c r="F21" s="224" t="str">
        <f t="array" ref="F21">_xlfn.XLOOKUP($C21,'2NDSORTEDL'!$B$2:$B$60,'2NDSORTEDL'!$Y$2:$Y$60,"",0,1)</f>
        <v/>
      </c>
      <c r="G21" s="208" t="s">
        <v>7345</v>
      </c>
      <c r="H21" s="208">
        <v>1.0</v>
      </c>
      <c r="I21" s="229">
        <f t="shared" si="5"/>
        <v>46198</v>
      </c>
      <c r="J21" s="226" t="str">
        <f t="shared" si="3"/>
        <v/>
      </c>
      <c r="N21" s="368"/>
      <c r="O21" s="223"/>
      <c r="P21" s="223"/>
      <c r="Q21" s="228"/>
      <c r="R21" s="223"/>
      <c r="S21" s="223"/>
      <c r="T21" s="223"/>
      <c r="U21" s="223"/>
      <c r="V21" s="223"/>
      <c r="W21" s="223"/>
      <c r="X21" s="223"/>
      <c r="Y21" s="223"/>
      <c r="Z21" s="223"/>
      <c r="AA21" s="223"/>
      <c r="AB21" s="223"/>
      <c r="AC21" s="223"/>
      <c r="AD21" s="223"/>
      <c r="AE21" s="223"/>
      <c r="AF21" s="223"/>
      <c r="AG21" s="223"/>
      <c r="AH21" s="223"/>
      <c r="AI21" s="223"/>
      <c r="AJ21" s="223"/>
      <c r="AK21" s="223"/>
      <c r="AL21" s="223"/>
      <c r="AM21" s="223"/>
      <c r="AN21" s="223"/>
      <c r="AO21" s="223">
        <f t="shared" si="4"/>
        <v>0</v>
      </c>
    </row>
    <row r="22">
      <c r="B22" s="221">
        <f t="shared" si="2"/>
        <v>15</v>
      </c>
      <c r="C22" s="363" t="s">
        <v>2794</v>
      </c>
      <c r="D22" s="164"/>
      <c r="E22" s="223" t="str">
        <f t="array" ref="E22">_xlfn.XLOOKUP(C22,'2NDSORTEDL'!$B$2:$B$50,'2NDSORTEDL'!$C$2:$C$50,"",0,1)</f>
        <v>BANDAGE</v>
      </c>
      <c r="F22" s="224">
        <f t="array" ref="F22">_xlfn.XLOOKUP($C22,'2NDSORTEDL'!$B$2:$B$60,'2NDSORTEDL'!$Y$2:$Y$60,"",0,1)</f>
        <v>47088</v>
      </c>
      <c r="G22" s="208" t="s">
        <v>7345</v>
      </c>
      <c r="H22" s="208">
        <v>1.0</v>
      </c>
      <c r="I22" s="229">
        <f t="shared" si="5"/>
        <v>46198</v>
      </c>
      <c r="J22" s="226" t="str">
        <f t="shared" si="3"/>
        <v/>
      </c>
      <c r="N22" s="368"/>
      <c r="O22" s="227"/>
      <c r="P22" s="223"/>
      <c r="Q22" s="228"/>
      <c r="R22" s="223"/>
      <c r="S22" s="223"/>
      <c r="T22" s="223"/>
      <c r="U22" s="223"/>
      <c r="V22" s="223"/>
      <c r="W22" s="223"/>
      <c r="X22" s="223"/>
      <c r="Y22" s="223"/>
      <c r="Z22" s="223"/>
      <c r="AA22" s="223"/>
      <c r="AB22" s="223"/>
      <c r="AC22" s="223"/>
      <c r="AD22" s="223"/>
      <c r="AE22" s="223"/>
      <c r="AF22" s="223"/>
      <c r="AG22" s="223"/>
      <c r="AH22" s="223"/>
      <c r="AI22" s="223"/>
      <c r="AJ22" s="223"/>
      <c r="AK22" s="223"/>
      <c r="AL22" s="223"/>
      <c r="AM22" s="223"/>
      <c r="AN22" s="223"/>
      <c r="AO22" s="223">
        <f t="shared" si="4"/>
        <v>0</v>
      </c>
    </row>
    <row r="23">
      <c r="B23" s="221">
        <f t="shared" si="2"/>
        <v>16</v>
      </c>
      <c r="C23" s="363" t="s">
        <v>2200</v>
      </c>
      <c r="D23" s="164"/>
      <c r="E23" s="223" t="str">
        <f t="array" ref="E23">_xlfn.XLOOKUP(C23,'2NDSORTEDL'!$B$2:$B$50,'2NDSORTEDL'!$C$2:$C$50,"",0,1)</f>
        <v>GLUCOSE</v>
      </c>
      <c r="F23" s="224" t="str">
        <f t="array" ref="F23">_xlfn.XLOOKUP($C23,'2NDSORTEDL'!$B$2:$B$60,'2NDSORTEDL'!$Y$2:$Y$60,"",0,1)</f>
        <v>--</v>
      </c>
      <c r="G23" s="208" t="s">
        <v>7345</v>
      </c>
      <c r="H23" s="208">
        <v>2.0</v>
      </c>
      <c r="I23" s="229">
        <f t="shared" si="5"/>
        <v>46198</v>
      </c>
      <c r="J23" s="226" t="str">
        <f t="shared" si="3"/>
        <v/>
      </c>
      <c r="N23" s="208"/>
      <c r="O23" s="227"/>
      <c r="P23" s="223"/>
      <c r="Q23" s="227"/>
      <c r="R23" s="223"/>
      <c r="S23" s="223"/>
      <c r="T23" s="223"/>
      <c r="U23" s="223"/>
      <c r="V23" s="223"/>
      <c r="W23" s="223"/>
      <c r="X23" s="223"/>
      <c r="Y23" s="223"/>
      <c r="Z23" s="223"/>
      <c r="AA23" s="223"/>
      <c r="AB23" s="223"/>
      <c r="AC23" s="223"/>
      <c r="AD23" s="223"/>
      <c r="AE23" s="223"/>
      <c r="AF23" s="223"/>
      <c r="AG23" s="223"/>
      <c r="AH23" s="223"/>
      <c r="AI23" s="223"/>
      <c r="AJ23" s="223"/>
      <c r="AK23" s="223"/>
      <c r="AL23" s="223"/>
      <c r="AM23" s="223"/>
      <c r="AN23" s="223"/>
      <c r="AO23" s="223">
        <f t="shared" si="4"/>
        <v>0</v>
      </c>
    </row>
    <row r="24">
      <c r="B24" s="221">
        <f t="shared" si="2"/>
        <v>17</v>
      </c>
      <c r="C24" s="363" t="s">
        <v>3374</v>
      </c>
      <c r="D24" s="164"/>
      <c r="E24" s="223" t="str">
        <f t="array" ref="E24">_xlfn.XLOOKUP(C24,'2NDSORTEDL'!$B$2:$B$50,'2NDSORTEDL'!$C$2:$C$50,"",0,1)</f>
        <v>GAUZE_DRESSING</v>
      </c>
      <c r="F24" s="224">
        <f t="array" ref="F24">_xlfn.XLOOKUP($C24,'2NDSORTEDL'!$B$2:$B$60,'2NDSORTEDL'!$Y$2:$Y$60,"",0,1)</f>
        <v>47058</v>
      </c>
      <c r="G24" s="208" t="s">
        <v>7345</v>
      </c>
      <c r="H24" s="208">
        <v>1.0</v>
      </c>
      <c r="I24" s="229">
        <f t="shared" si="5"/>
        <v>46198</v>
      </c>
      <c r="J24" s="226" t="str">
        <f t="shared" si="3"/>
        <v/>
      </c>
      <c r="N24" s="230"/>
      <c r="O24" s="223"/>
      <c r="P24" s="223"/>
      <c r="Q24" s="228"/>
      <c r="R24" s="223"/>
      <c r="S24" s="223"/>
      <c r="T24" s="223"/>
      <c r="U24" s="223"/>
      <c r="V24" s="223"/>
      <c r="W24" s="223"/>
      <c r="X24" s="223"/>
      <c r="Y24" s="223"/>
      <c r="Z24" s="223"/>
      <c r="AA24" s="223"/>
      <c r="AB24" s="223"/>
      <c r="AC24" s="223"/>
      <c r="AD24" s="223"/>
      <c r="AE24" s="223"/>
      <c r="AF24" s="223"/>
      <c r="AG24" s="223"/>
      <c r="AH24" s="223"/>
      <c r="AI24" s="223"/>
      <c r="AJ24" s="223"/>
      <c r="AK24" s="223"/>
      <c r="AL24" s="223"/>
      <c r="AM24" s="223"/>
      <c r="AN24" s="223"/>
      <c r="AO24" s="223">
        <f t="shared" si="4"/>
        <v>0</v>
      </c>
    </row>
    <row r="25">
      <c r="B25" s="221">
        <f t="shared" si="2"/>
        <v>18</v>
      </c>
      <c r="C25" s="363" t="s">
        <v>4581</v>
      </c>
      <c r="D25" s="164"/>
      <c r="E25" s="223" t="str">
        <f t="array" ref="E25">_xlfn.XLOOKUP(C25,'2NDSORTEDL'!$B$2:$B$50,'2NDSORTEDL'!$C$2:$C$50,"",0,1)</f>
        <v/>
      </c>
      <c r="F25" s="224" t="str">
        <f t="array" ref="F25">_xlfn.XLOOKUP($C25,'2NDSORTEDL'!$B$2:$B$60,'2NDSORTEDL'!$Y$2:$Y$60,"",0,1)</f>
        <v/>
      </c>
      <c r="G25" s="208" t="s">
        <v>7345</v>
      </c>
      <c r="H25" s="208">
        <v>1.0</v>
      </c>
      <c r="I25" s="229">
        <f t="shared" si="5"/>
        <v>46198</v>
      </c>
      <c r="J25" s="226" t="str">
        <f t="shared" si="3"/>
        <v/>
      </c>
      <c r="N25" s="230"/>
      <c r="O25" s="223"/>
      <c r="P25" s="223"/>
      <c r="Q25" s="228"/>
      <c r="R25" s="223"/>
      <c r="S25" s="223"/>
      <c r="T25" s="223"/>
      <c r="U25" s="223"/>
      <c r="V25" s="223"/>
      <c r="W25" s="223"/>
      <c r="X25" s="223"/>
      <c r="Y25" s="223"/>
      <c r="Z25" s="223"/>
      <c r="AA25" s="223"/>
      <c r="AB25" s="223"/>
      <c r="AC25" s="223"/>
      <c r="AD25" s="223"/>
      <c r="AE25" s="223"/>
      <c r="AF25" s="223"/>
      <c r="AG25" s="223"/>
      <c r="AH25" s="223"/>
      <c r="AI25" s="223"/>
      <c r="AJ25" s="223"/>
      <c r="AK25" s="223"/>
      <c r="AL25" s="223"/>
      <c r="AM25" s="223"/>
      <c r="AN25" s="223"/>
      <c r="AO25" s="223">
        <f t="shared" si="4"/>
        <v>0</v>
      </c>
    </row>
    <row r="26">
      <c r="B26" s="221">
        <f t="shared" si="2"/>
        <v>19</v>
      </c>
      <c r="C26" s="363" t="s">
        <v>2711</v>
      </c>
      <c r="D26" s="164"/>
      <c r="E26" s="223" t="str">
        <f t="array" ref="E26">_xlfn.XLOOKUP(C26,'2NDSORTEDL'!$B$2:$B$50,'2NDSORTEDL'!$C$2:$C$50,"",0,1)</f>
        <v>SYRINGE</v>
      </c>
      <c r="F26" s="224">
        <f t="array" ref="F26">_xlfn.XLOOKUP($C26,'2NDSORTEDL'!$B$2:$B$60,'2NDSORTEDL'!$Y$2:$Y$60,"",0,1)</f>
        <v>47574</v>
      </c>
      <c r="G26" s="208" t="s">
        <v>7345</v>
      </c>
      <c r="H26" s="208">
        <v>1.0</v>
      </c>
      <c r="I26" s="229">
        <f t="shared" si="5"/>
        <v>46198</v>
      </c>
      <c r="J26" s="226" t="str">
        <f t="shared" si="3"/>
        <v/>
      </c>
      <c r="N26" s="230"/>
      <c r="O26" s="223"/>
      <c r="P26" s="223"/>
      <c r="Q26" s="228"/>
      <c r="R26" s="223"/>
      <c r="S26" s="223"/>
      <c r="T26" s="223"/>
      <c r="U26" s="223"/>
      <c r="V26" s="223"/>
      <c r="W26" s="223"/>
      <c r="X26" s="223"/>
      <c r="Y26" s="223"/>
      <c r="Z26" s="223"/>
      <c r="AA26" s="223"/>
      <c r="AB26" s="223"/>
      <c r="AC26" s="223"/>
      <c r="AD26" s="223"/>
      <c r="AE26" s="223"/>
      <c r="AF26" s="223"/>
      <c r="AG26" s="223"/>
      <c r="AH26" s="223"/>
      <c r="AI26" s="223"/>
      <c r="AJ26" s="223"/>
      <c r="AK26" s="223"/>
      <c r="AL26" s="223"/>
      <c r="AM26" s="223"/>
      <c r="AN26" s="223"/>
      <c r="AO26" s="223">
        <f t="shared" si="4"/>
        <v>0</v>
      </c>
    </row>
    <row r="27">
      <c r="B27" s="221">
        <f t="shared" si="2"/>
        <v>20</v>
      </c>
      <c r="C27" s="363" t="s">
        <v>7348</v>
      </c>
      <c r="D27" s="164"/>
      <c r="E27" s="223" t="str">
        <f t="array" ref="E27">_xlfn.XLOOKUP(C27,'2NDSORTEDL'!$B$2:$B$50,'2NDSORTEDL'!$C$2:$C$50,"",0,1)</f>
        <v/>
      </c>
      <c r="F27" s="224" t="str">
        <f t="array" ref="F27">_xlfn.XLOOKUP($C27,'2NDSORTEDL'!$B$2:$B$60,'2NDSORTEDL'!$Y$2:$Y$60,"",0,1)</f>
        <v/>
      </c>
      <c r="G27" s="208" t="s">
        <v>7345</v>
      </c>
      <c r="H27" s="208">
        <v>1.0</v>
      </c>
      <c r="I27" s="229">
        <f t="shared" si="5"/>
        <v>46198</v>
      </c>
      <c r="J27" s="226" t="str">
        <f t="shared" si="3"/>
        <v/>
      </c>
      <c r="N27" s="230"/>
      <c r="O27" s="223"/>
      <c r="P27" s="223"/>
      <c r="Q27" s="223"/>
      <c r="R27" s="223"/>
      <c r="S27" s="223"/>
      <c r="T27" s="223"/>
      <c r="U27" s="223"/>
      <c r="V27" s="223"/>
      <c r="W27" s="223"/>
      <c r="X27" s="223"/>
      <c r="Y27" s="223"/>
      <c r="Z27" s="223"/>
      <c r="AA27" s="223"/>
      <c r="AB27" s="223"/>
      <c r="AC27" s="223"/>
      <c r="AD27" s="223"/>
      <c r="AE27" s="223"/>
      <c r="AF27" s="223"/>
      <c r="AG27" s="223"/>
      <c r="AH27" s="223"/>
      <c r="AI27" s="223"/>
      <c r="AJ27" s="223"/>
      <c r="AK27" s="223"/>
      <c r="AL27" s="223"/>
      <c r="AM27" s="223"/>
      <c r="AN27" s="223"/>
      <c r="AO27" s="223">
        <f t="shared" si="4"/>
        <v>0</v>
      </c>
    </row>
    <row r="28">
      <c r="B28" s="221">
        <f t="shared" si="2"/>
        <v>21</v>
      </c>
      <c r="C28" s="363" t="s">
        <v>3551</v>
      </c>
      <c r="D28" s="164"/>
      <c r="E28" s="223" t="str">
        <f t="array" ref="E28">_xlfn.XLOOKUP(C28,'2NDSORTEDL'!$B$2:$B$50,'2NDSORTEDL'!$C$2:$C$50,"",0,1)</f>
        <v>MANUAL</v>
      </c>
      <c r="F28" s="224" t="str">
        <f t="array" ref="F28">_xlfn.XLOOKUP($C28,'2NDSORTEDL'!$B$2:$B$60,'2NDSORTEDL'!$Y$2:$Y$60,"",0,1)</f>
        <v>--</v>
      </c>
      <c r="G28" s="208" t="s">
        <v>7345</v>
      </c>
      <c r="H28" s="208">
        <v>1.0</v>
      </c>
      <c r="I28" s="229">
        <f t="shared" si="5"/>
        <v>46198</v>
      </c>
      <c r="J28" s="226" t="str">
        <f t="shared" si="3"/>
        <v/>
      </c>
      <c r="N28" s="230"/>
      <c r="O28" s="227"/>
      <c r="P28" s="223"/>
      <c r="Q28" s="223"/>
      <c r="R28" s="223"/>
      <c r="S28" s="223"/>
      <c r="T28" s="223"/>
      <c r="U28" s="223"/>
      <c r="V28" s="223"/>
      <c r="W28" s="223"/>
      <c r="X28" s="223"/>
      <c r="Y28" s="223"/>
      <c r="Z28" s="223"/>
      <c r="AA28" s="223"/>
      <c r="AB28" s="223"/>
      <c r="AC28" s="223"/>
      <c r="AD28" s="223"/>
      <c r="AE28" s="223"/>
      <c r="AF28" s="223"/>
      <c r="AG28" s="223"/>
      <c r="AH28" s="223"/>
      <c r="AI28" s="223"/>
      <c r="AJ28" s="223"/>
      <c r="AK28" s="223"/>
      <c r="AL28" s="223"/>
      <c r="AM28" s="223"/>
      <c r="AN28" s="223"/>
      <c r="AO28" s="223">
        <f t="shared" si="4"/>
        <v>0</v>
      </c>
    </row>
    <row r="29">
      <c r="B29" s="221">
        <f t="shared" si="2"/>
        <v>22</v>
      </c>
      <c r="C29" s="363" t="s">
        <v>1772</v>
      </c>
      <c r="D29" s="164"/>
      <c r="E29" s="223" t="str">
        <f t="array" ref="E29">_xlfn.XLOOKUP(C29,'2NDSORTEDL'!$B$2:$B$50,'2NDSORTEDL'!$C$2:$C$50,"",0,1)</f>
        <v>ANTI_BACTERIAL</v>
      </c>
      <c r="F29" s="224">
        <f t="array" ref="F29">_xlfn.XLOOKUP($C29,'2NDSORTEDL'!$B$2:$B$60,'2NDSORTEDL'!$Y$2:$Y$60,"",0,1)</f>
        <v>46296</v>
      </c>
      <c r="G29" s="208" t="s">
        <v>7345</v>
      </c>
      <c r="H29" s="208">
        <v>1.0</v>
      </c>
      <c r="I29" s="229">
        <f t="shared" si="5"/>
        <v>46198</v>
      </c>
      <c r="J29" s="226" t="str">
        <f t="shared" si="3"/>
        <v/>
      </c>
      <c r="N29" s="208"/>
      <c r="O29" s="227"/>
      <c r="P29" s="223"/>
      <c r="Q29" s="223"/>
      <c r="R29" s="223"/>
      <c r="S29" s="223"/>
      <c r="T29" s="223"/>
      <c r="U29" s="223"/>
      <c r="V29" s="223"/>
      <c r="W29" s="223"/>
      <c r="X29" s="223"/>
      <c r="Y29" s="223"/>
      <c r="Z29" s="223"/>
      <c r="AA29" s="223"/>
      <c r="AB29" s="223"/>
      <c r="AC29" s="223"/>
      <c r="AD29" s="223"/>
      <c r="AE29" s="223"/>
      <c r="AF29" s="223"/>
      <c r="AG29" s="223"/>
      <c r="AH29" s="223"/>
      <c r="AI29" s="223"/>
      <c r="AJ29" s="223"/>
      <c r="AK29" s="223"/>
      <c r="AL29" s="223"/>
      <c r="AM29" s="223"/>
      <c r="AN29" s="223"/>
      <c r="AO29" s="223">
        <f t="shared" si="4"/>
        <v>0</v>
      </c>
    </row>
    <row r="30">
      <c r="B30" s="221">
        <f t="shared" si="2"/>
        <v>23</v>
      </c>
      <c r="C30" s="363" t="s">
        <v>2039</v>
      </c>
      <c r="D30" s="164"/>
      <c r="E30" s="223" t="str">
        <f t="array" ref="E30">_xlfn.XLOOKUP(C30,'2NDSORTEDL'!$B$2:$B$50,'2NDSORTEDL'!$C$2:$C$50,"",0,1)</f>
        <v>TORNIQUET</v>
      </c>
      <c r="F30" s="224" t="str">
        <f t="array" ref="F30">_xlfn.XLOOKUP($C30,'2NDSORTEDL'!$B$2:$B$60,'2NDSORTEDL'!$Y$2:$Y$60,"",0,1)</f>
        <v>--</v>
      </c>
      <c r="G30" s="208" t="s">
        <v>7345</v>
      </c>
      <c r="H30" s="208">
        <v>1.0</v>
      </c>
      <c r="I30" s="229">
        <f t="shared" si="5"/>
        <v>46198</v>
      </c>
      <c r="J30" s="226" t="str">
        <f t="shared" si="3"/>
        <v/>
      </c>
      <c r="N30" s="368"/>
      <c r="O30" s="227"/>
      <c r="P30" s="227"/>
      <c r="Q30" s="228"/>
      <c r="R30" s="223"/>
      <c r="S30" s="223"/>
      <c r="T30" s="223"/>
      <c r="U30" s="223"/>
      <c r="V30" s="223"/>
      <c r="W30" s="223"/>
      <c r="X30" s="223"/>
      <c r="Y30" s="223"/>
      <c r="Z30" s="223"/>
      <c r="AA30" s="223"/>
      <c r="AB30" s="223"/>
      <c r="AC30" s="223"/>
      <c r="AD30" s="223"/>
      <c r="AE30" s="223"/>
      <c r="AF30" s="223"/>
      <c r="AG30" s="223"/>
      <c r="AH30" s="223"/>
      <c r="AI30" s="223"/>
      <c r="AJ30" s="223"/>
      <c r="AK30" s="223"/>
      <c r="AL30" s="223"/>
      <c r="AM30" s="223"/>
      <c r="AN30" s="223"/>
      <c r="AO30" s="223">
        <f t="shared" si="4"/>
        <v>0</v>
      </c>
    </row>
    <row r="31">
      <c r="B31" s="221">
        <f t="shared" si="2"/>
        <v>24</v>
      </c>
      <c r="C31" s="363" t="s">
        <v>3820</v>
      </c>
      <c r="D31" s="164"/>
      <c r="E31" s="223" t="str">
        <f t="array" ref="E31">_xlfn.XLOOKUP(C31,'2NDSORTEDL'!$B$2:$B$50,'2NDSORTEDL'!$C$2:$C$50,"",0,1)</f>
        <v>MASK</v>
      </c>
      <c r="F31" s="224" t="str">
        <f t="array" ref="F31">_xlfn.XLOOKUP($C31,'2NDSORTEDL'!$B$2:$B$60,'2NDSORTEDL'!$Y$2:$Y$60,"",0,1)</f>
        <v>--</v>
      </c>
      <c r="G31" s="208" t="s">
        <v>7345</v>
      </c>
      <c r="H31" s="208">
        <v>1.0</v>
      </c>
      <c r="I31" s="229">
        <f t="shared" si="5"/>
        <v>46198</v>
      </c>
      <c r="J31" s="226" t="str">
        <f t="shared" si="3"/>
        <v/>
      </c>
      <c r="N31" s="368"/>
      <c r="O31" s="227"/>
      <c r="P31" s="223"/>
      <c r="Q31" s="228"/>
      <c r="R31" s="223"/>
      <c r="S31" s="223"/>
      <c r="T31" s="223"/>
      <c r="U31" s="223"/>
      <c r="V31" s="223"/>
      <c r="W31" s="223"/>
      <c r="X31" s="223"/>
      <c r="Y31" s="223"/>
      <c r="Z31" s="223"/>
      <c r="AA31" s="223"/>
      <c r="AB31" s="223"/>
      <c r="AC31" s="223"/>
      <c r="AD31" s="223"/>
      <c r="AE31" s="223"/>
      <c r="AF31" s="223"/>
      <c r="AG31" s="223"/>
      <c r="AH31" s="223"/>
      <c r="AI31" s="223"/>
      <c r="AJ31" s="223"/>
      <c r="AK31" s="223"/>
      <c r="AL31" s="223"/>
      <c r="AM31" s="223"/>
      <c r="AN31" s="223"/>
      <c r="AO31" s="223">
        <f t="shared" si="4"/>
        <v>0</v>
      </c>
    </row>
    <row r="32">
      <c r="B32" s="221">
        <f t="shared" si="2"/>
        <v>25</v>
      </c>
      <c r="C32" s="363" t="s">
        <v>2950</v>
      </c>
      <c r="D32" s="164"/>
      <c r="E32" s="223" t="str">
        <f t="array" ref="E32">_xlfn.XLOOKUP(C32,'2NDSORTEDL'!$B$2:$B$50,'2NDSORTEDL'!$C$2:$C$50,"",0,1)</f>
        <v>BANDAGE</v>
      </c>
      <c r="F32" s="224" t="str">
        <f t="array" ref="F32">_xlfn.XLOOKUP($C32,'2NDSORTEDL'!$B$2:$B$60,'2NDSORTEDL'!$Y$2:$Y$60,"",0,1)</f>
        <v>--</v>
      </c>
      <c r="G32" s="208" t="s">
        <v>7345</v>
      </c>
      <c r="H32" s="368">
        <v>2.0</v>
      </c>
      <c r="I32" s="229">
        <f t="shared" si="5"/>
        <v>46198</v>
      </c>
      <c r="J32" s="226" t="str">
        <f t="shared" si="3"/>
        <v/>
      </c>
      <c r="N32" s="230"/>
      <c r="O32" s="223"/>
      <c r="P32" s="227"/>
      <c r="Q32" s="223"/>
      <c r="R32" s="223"/>
      <c r="S32" s="223"/>
      <c r="T32" s="223"/>
      <c r="U32" s="223"/>
      <c r="V32" s="223"/>
      <c r="W32" s="223"/>
      <c r="X32" s="223"/>
      <c r="Y32" s="223"/>
      <c r="Z32" s="223"/>
      <c r="AA32" s="223"/>
      <c r="AB32" s="223"/>
      <c r="AC32" s="223"/>
      <c r="AD32" s="223"/>
      <c r="AE32" s="223"/>
      <c r="AF32" s="223"/>
      <c r="AG32" s="223"/>
      <c r="AH32" s="223"/>
      <c r="AI32" s="223"/>
      <c r="AJ32" s="223"/>
      <c r="AK32" s="223"/>
      <c r="AL32" s="223"/>
      <c r="AM32" s="223"/>
      <c r="AN32" s="223"/>
      <c r="AO32" s="223">
        <f t="shared" si="4"/>
        <v>0</v>
      </c>
    </row>
    <row r="33">
      <c r="B33" s="221">
        <f t="shared" si="2"/>
        <v>26</v>
      </c>
      <c r="C33" s="363" t="s">
        <v>3005</v>
      </c>
      <c r="D33" s="164"/>
      <c r="E33" s="223" t="str">
        <f t="array" ref="E33">_xlfn.XLOOKUP(C33,'2NDSORTEDL'!$B$2:$B$50,'2NDSORTEDL'!$C$2:$C$50,"",0,1)</f>
        <v>BANDAGE</v>
      </c>
      <c r="F33" s="224" t="str">
        <f t="array" ref="F33">_xlfn.XLOOKUP($C33,'2NDSORTEDL'!$B$2:$B$60,'2NDSORTEDL'!$Y$2:$Y$60,"",0,1)</f>
        <v>--</v>
      </c>
      <c r="G33" s="208" t="s">
        <v>7345</v>
      </c>
      <c r="H33" s="368">
        <v>2.0</v>
      </c>
      <c r="I33" s="229">
        <f t="shared" si="5"/>
        <v>46198</v>
      </c>
      <c r="J33" s="226" t="str">
        <f t="shared" si="3"/>
        <v/>
      </c>
      <c r="N33" s="230"/>
      <c r="O33" s="223"/>
      <c r="P33" s="227"/>
      <c r="Q33" s="223"/>
      <c r="R33" s="223"/>
      <c r="S33" s="223"/>
      <c r="T33" s="223"/>
      <c r="U33" s="223"/>
      <c r="V33" s="223"/>
      <c r="W33" s="223"/>
      <c r="X33" s="223"/>
      <c r="Y33" s="223"/>
      <c r="Z33" s="223"/>
      <c r="AA33" s="223"/>
      <c r="AB33" s="223"/>
      <c r="AC33" s="223"/>
      <c r="AD33" s="223"/>
      <c r="AE33" s="223"/>
      <c r="AF33" s="223"/>
      <c r="AG33" s="223"/>
      <c r="AH33" s="223"/>
      <c r="AI33" s="223"/>
      <c r="AJ33" s="223"/>
      <c r="AK33" s="223"/>
      <c r="AL33" s="223"/>
      <c r="AM33" s="223"/>
      <c r="AN33" s="223"/>
      <c r="AO33" s="223">
        <f t="shared" si="4"/>
        <v>0</v>
      </c>
    </row>
    <row r="34">
      <c r="B34" s="221">
        <f t="shared" si="2"/>
        <v>27</v>
      </c>
      <c r="C34" s="363" t="s">
        <v>2125</v>
      </c>
      <c r="D34" s="164"/>
      <c r="E34" s="223" t="str">
        <f t="array" ref="E34">_xlfn.XLOOKUP(C34,'2NDSORTEDL'!$B$2:$B$50,'2NDSORTEDL'!$C$2:$C$50,"",0,1)</f>
        <v>WASH_CUP</v>
      </c>
      <c r="F34" s="224" t="str">
        <f t="array" ref="F34">_xlfn.XLOOKUP($C34,'2NDSORTEDL'!$B$2:$B$60,'2NDSORTEDL'!$Y$2:$Y$60,"",0,1)</f>
        <v>--</v>
      </c>
      <c r="G34" s="208" t="s">
        <v>7345</v>
      </c>
      <c r="H34" s="208">
        <v>1.0</v>
      </c>
      <c r="I34" s="229">
        <f t="shared" si="5"/>
        <v>46198</v>
      </c>
      <c r="J34" s="226" t="str">
        <f t="shared" si="3"/>
        <v/>
      </c>
      <c r="N34" s="230"/>
      <c r="O34" s="223"/>
      <c r="P34" s="223"/>
      <c r="Q34" s="223"/>
      <c r="R34" s="223"/>
      <c r="S34" s="223"/>
      <c r="T34" s="223"/>
      <c r="U34" s="223"/>
      <c r="V34" s="223"/>
      <c r="W34" s="223"/>
      <c r="X34" s="223"/>
      <c r="Y34" s="223"/>
      <c r="Z34" s="223"/>
      <c r="AA34" s="223"/>
      <c r="AB34" s="223"/>
      <c r="AC34" s="223"/>
      <c r="AD34" s="223"/>
      <c r="AE34" s="223"/>
      <c r="AF34" s="223"/>
      <c r="AG34" s="223"/>
      <c r="AH34" s="223"/>
      <c r="AI34" s="223"/>
      <c r="AJ34" s="223"/>
      <c r="AK34" s="223"/>
      <c r="AL34" s="223"/>
      <c r="AM34" s="223"/>
      <c r="AN34" s="223"/>
      <c r="AO34" s="223">
        <f t="shared" si="4"/>
        <v>0</v>
      </c>
    </row>
    <row r="35">
      <c r="B35" s="221">
        <f t="shared" si="2"/>
        <v>28</v>
      </c>
      <c r="C35" s="363" t="s">
        <v>3865</v>
      </c>
      <c r="D35" s="164"/>
      <c r="E35" s="223" t="str">
        <f t="array" ref="E35">_xlfn.XLOOKUP(C35,'2NDSORTEDL'!$B$2:$B$60,'2NDSORTEDL'!$C$2:$C$60,"",0,1)</f>
        <v>GLOVES</v>
      </c>
      <c r="F35" s="224">
        <f t="array" ref="F35">_xlfn.XLOOKUP($C35,'2NDSORTEDL'!$B$2:$B$60,'2NDSORTEDL'!$Y$2:$Y$60,"",0,1)</f>
        <v>47849</v>
      </c>
      <c r="G35" s="208" t="s">
        <v>7345</v>
      </c>
      <c r="H35" s="208">
        <v>1.0</v>
      </c>
      <c r="I35" s="229">
        <f t="shared" si="5"/>
        <v>46198</v>
      </c>
      <c r="J35" s="226" t="str">
        <f t="shared" si="3"/>
        <v/>
      </c>
      <c r="N35" s="230"/>
      <c r="O35" s="223"/>
      <c r="P35" s="223"/>
      <c r="Q35" s="228"/>
      <c r="R35" s="223"/>
      <c r="S35" s="223"/>
      <c r="T35" s="223"/>
      <c r="U35" s="223"/>
      <c r="V35" s="223"/>
      <c r="W35" s="223"/>
      <c r="X35" s="223"/>
      <c r="Y35" s="223"/>
      <c r="Z35" s="223"/>
      <c r="AA35" s="223"/>
      <c r="AB35" s="223"/>
      <c r="AC35" s="223"/>
      <c r="AD35" s="223"/>
      <c r="AE35" s="223"/>
      <c r="AF35" s="223"/>
      <c r="AG35" s="223"/>
      <c r="AH35" s="223"/>
      <c r="AI35" s="223"/>
      <c r="AJ35" s="223"/>
      <c r="AK35" s="223"/>
      <c r="AL35" s="223"/>
      <c r="AM35" s="223"/>
      <c r="AN35" s="223"/>
      <c r="AO35" s="223">
        <f t="shared" si="4"/>
        <v>0</v>
      </c>
    </row>
    <row r="36">
      <c r="B36" s="221">
        <f t="shared" si="2"/>
        <v>29</v>
      </c>
      <c r="C36" s="363" t="s">
        <v>2318</v>
      </c>
      <c r="D36" s="164"/>
      <c r="E36" s="223" t="str">
        <f t="array" ref="E36">_xlfn.XLOOKUP(C36,'2NDSORTEDL'!$B$2:$B$60,'2NDSORTEDL'!$C$2:$C$60,"",0,1)</f>
        <v>SAFETY_PIN</v>
      </c>
      <c r="F36" s="224" t="str">
        <f t="array" ref="F36">_xlfn.XLOOKUP($C36,'2NDSORTEDL'!$B$2:$B$60,'2NDSORTEDL'!$Y$2:$Y$60,"",0,1)</f>
        <v>--</v>
      </c>
      <c r="G36" s="208" t="s">
        <v>7345</v>
      </c>
      <c r="H36" s="208">
        <v>3.0</v>
      </c>
      <c r="I36" s="229">
        <f t="shared" si="5"/>
        <v>46198</v>
      </c>
      <c r="J36" s="226" t="str">
        <f t="shared" si="3"/>
        <v/>
      </c>
      <c r="N36" s="230"/>
      <c r="O36" s="223"/>
      <c r="P36" s="227"/>
      <c r="Q36" s="223"/>
      <c r="R36" s="223"/>
      <c r="S36" s="223"/>
      <c r="T36" s="223"/>
      <c r="U36" s="223"/>
      <c r="V36" s="223"/>
      <c r="W36" s="223"/>
      <c r="X36" s="223"/>
      <c r="Y36" s="223"/>
      <c r="Z36" s="223"/>
      <c r="AA36" s="223"/>
      <c r="AB36" s="223"/>
      <c r="AC36" s="223"/>
      <c r="AD36" s="223"/>
      <c r="AE36" s="223"/>
      <c r="AF36" s="223"/>
      <c r="AG36" s="223"/>
      <c r="AH36" s="223"/>
      <c r="AI36" s="223"/>
      <c r="AJ36" s="223"/>
      <c r="AK36" s="223"/>
      <c r="AL36" s="223"/>
      <c r="AM36" s="223"/>
      <c r="AN36" s="223"/>
      <c r="AO36" s="223">
        <f t="shared" si="4"/>
        <v>0</v>
      </c>
    </row>
    <row r="37">
      <c r="C37" s="370"/>
      <c r="E37" s="235" t="s">
        <v>7351</v>
      </c>
      <c r="N37" s="1"/>
    </row>
    <row r="38">
      <c r="F38" s="49"/>
      <c r="G38" s="1"/>
      <c r="H38" s="1"/>
      <c r="I38" s="203"/>
      <c r="J38" s="1"/>
      <c r="N38" s="1"/>
    </row>
    <row r="39">
      <c r="F39" s="49"/>
      <c r="G39" s="1"/>
      <c r="H39" s="1"/>
      <c r="I39" s="203"/>
      <c r="J39" s="1"/>
      <c r="N39" s="1"/>
    </row>
    <row r="40">
      <c r="F40" s="49"/>
      <c r="G40" s="1"/>
      <c r="H40" s="1"/>
      <c r="I40" s="9" t="s">
        <v>7352</v>
      </c>
      <c r="J40" s="1"/>
      <c r="N40" s="1"/>
    </row>
    <row r="41">
      <c r="F41" s="49"/>
      <c r="G41" s="1"/>
      <c r="H41" s="1"/>
      <c r="I41" s="9" t="s">
        <v>7353</v>
      </c>
      <c r="J41" s="1"/>
      <c r="N41" s="1"/>
    </row>
    <row r="42">
      <c r="F42" s="49"/>
      <c r="G42" s="1"/>
      <c r="H42" s="1"/>
      <c r="I42" s="203"/>
      <c r="J42" s="1"/>
      <c r="N42" s="1"/>
    </row>
    <row r="43">
      <c r="F43" s="49"/>
      <c r="G43" s="1"/>
      <c r="H43" s="1"/>
      <c r="I43" s="203" t="str">
        <f>"DATE :"&amp;TEXT(I8,"DD-MMM-YYYY")</f>
        <v>DATE :25-Jun-2026</v>
      </c>
      <c r="J43" s="1"/>
      <c r="N43" s="1"/>
    </row>
    <row r="44">
      <c r="F44" s="49"/>
      <c r="G44" s="1"/>
      <c r="H44" s="1"/>
      <c r="I44" s="203"/>
      <c r="J44" s="1"/>
      <c r="N44" s="1"/>
    </row>
    <row r="45">
      <c r="F45" s="49"/>
      <c r="G45" s="1"/>
      <c r="H45" s="1"/>
      <c r="I45" s="203"/>
      <c r="J45" s="1"/>
      <c r="N45" s="1"/>
    </row>
    <row r="46">
      <c r="F46" s="49"/>
      <c r="G46" s="1"/>
      <c r="H46" s="1"/>
      <c r="I46" s="203"/>
      <c r="J46" s="1"/>
      <c r="N46" s="1"/>
    </row>
    <row r="47">
      <c r="F47" s="49"/>
      <c r="G47" s="1"/>
      <c r="H47" s="1"/>
      <c r="I47" s="203"/>
      <c r="J47" s="1"/>
      <c r="N47" s="1"/>
    </row>
    <row r="48">
      <c r="F48" s="49"/>
      <c r="G48" s="1"/>
      <c r="H48" s="1"/>
      <c r="I48" s="203"/>
      <c r="J48" s="1"/>
      <c r="N48" s="1"/>
    </row>
    <row r="49">
      <c r="F49" s="49"/>
      <c r="G49" s="1"/>
      <c r="H49" s="1"/>
      <c r="I49" s="203"/>
      <c r="J49" s="1"/>
      <c r="N49" s="1"/>
    </row>
    <row r="50">
      <c r="F50" s="49"/>
      <c r="G50" s="1"/>
      <c r="H50" s="1"/>
      <c r="I50" s="203"/>
      <c r="J50" s="1"/>
      <c r="N50" s="1"/>
    </row>
    <row r="51">
      <c r="F51" s="49"/>
      <c r="G51" s="1"/>
      <c r="H51" s="1"/>
      <c r="I51" s="203"/>
      <c r="J51" s="1"/>
      <c r="N51" s="1"/>
    </row>
    <row r="52">
      <c r="F52" s="49"/>
      <c r="G52" s="1"/>
      <c r="H52" s="1"/>
      <c r="I52" s="203"/>
      <c r="J52" s="1"/>
      <c r="N52" s="1"/>
    </row>
    <row r="53">
      <c r="F53" s="49"/>
      <c r="G53" s="1"/>
      <c r="H53" s="1"/>
      <c r="I53" s="203"/>
      <c r="J53" s="1"/>
      <c r="N53" s="1"/>
    </row>
    <row r="54">
      <c r="F54" s="49"/>
      <c r="G54" s="1"/>
      <c r="H54" s="1"/>
      <c r="I54" s="203"/>
      <c r="J54" s="1"/>
      <c r="N54" s="1"/>
    </row>
    <row r="55">
      <c r="F55" s="49"/>
      <c r="G55" s="1"/>
      <c r="H55" s="1"/>
      <c r="I55" s="203"/>
      <c r="J55" s="1"/>
      <c r="N55" s="1"/>
    </row>
    <row r="56">
      <c r="F56" s="49"/>
      <c r="G56" s="1"/>
      <c r="H56" s="1"/>
      <c r="I56" s="203"/>
      <c r="J56" s="1"/>
      <c r="N56" s="1"/>
    </row>
    <row r="57">
      <c r="F57" s="49"/>
      <c r="G57" s="1"/>
      <c r="H57" s="1"/>
      <c r="I57" s="203"/>
      <c r="J57" s="1"/>
      <c r="N57" s="1"/>
    </row>
    <row r="58">
      <c r="F58" s="49"/>
      <c r="G58" s="1"/>
      <c r="H58" s="1"/>
      <c r="I58" s="203"/>
      <c r="J58" s="1"/>
      <c r="N58" s="1"/>
    </row>
    <row r="59">
      <c r="F59" s="49"/>
      <c r="G59" s="1"/>
      <c r="H59" s="1"/>
      <c r="I59" s="203"/>
      <c r="J59" s="1"/>
      <c r="N59" s="1"/>
    </row>
    <row r="60">
      <c r="F60" s="49"/>
      <c r="G60" s="1"/>
      <c r="H60" s="1"/>
      <c r="I60" s="203"/>
      <c r="J60" s="1"/>
      <c r="N60" s="1"/>
    </row>
    <row r="61">
      <c r="F61" s="49"/>
      <c r="G61" s="1"/>
      <c r="H61" s="1"/>
      <c r="I61" s="203"/>
      <c r="J61" s="1"/>
      <c r="N61" s="1"/>
    </row>
    <row r="62">
      <c r="F62" s="49"/>
      <c r="G62" s="1"/>
      <c r="H62" s="1"/>
      <c r="I62" s="203"/>
      <c r="J62" s="1"/>
      <c r="N62" s="1"/>
    </row>
    <row r="63">
      <c r="F63" s="49"/>
      <c r="G63" s="1"/>
      <c r="H63" s="1"/>
      <c r="I63" s="203"/>
      <c r="J63" s="1"/>
      <c r="N63" s="1"/>
    </row>
    <row r="64">
      <c r="F64" s="49"/>
      <c r="G64" s="1"/>
      <c r="H64" s="1"/>
      <c r="I64" s="203"/>
      <c r="J64" s="1"/>
      <c r="N64" s="1"/>
    </row>
    <row r="65">
      <c r="F65" s="49"/>
      <c r="G65" s="1"/>
      <c r="H65" s="1"/>
      <c r="I65" s="203"/>
      <c r="J65" s="1"/>
      <c r="N65" s="1"/>
    </row>
    <row r="66">
      <c r="F66" s="49"/>
      <c r="G66" s="1"/>
      <c r="H66" s="1"/>
      <c r="I66" s="203"/>
      <c r="J66" s="1"/>
      <c r="N66" s="1"/>
    </row>
    <row r="67">
      <c r="F67" s="49"/>
      <c r="G67" s="1"/>
      <c r="H67" s="1"/>
      <c r="I67" s="203"/>
      <c r="J67" s="1"/>
      <c r="N67" s="1"/>
    </row>
    <row r="68">
      <c r="F68" s="49"/>
      <c r="G68" s="1"/>
      <c r="H68" s="1"/>
      <c r="I68" s="203"/>
      <c r="J68" s="1"/>
      <c r="N68" s="1"/>
    </row>
    <row r="69">
      <c r="F69" s="49"/>
      <c r="G69" s="1"/>
      <c r="H69" s="1"/>
      <c r="I69" s="203"/>
      <c r="J69" s="1"/>
      <c r="N69" s="1"/>
    </row>
    <row r="70">
      <c r="F70" s="49"/>
      <c r="G70" s="1"/>
      <c r="H70" s="1"/>
      <c r="I70" s="203"/>
      <c r="J70" s="1"/>
      <c r="N70" s="1"/>
    </row>
    <row r="71">
      <c r="F71" s="49"/>
      <c r="G71" s="1"/>
      <c r="H71" s="1"/>
      <c r="I71" s="203"/>
      <c r="J71" s="1"/>
      <c r="N71" s="1"/>
    </row>
    <row r="72">
      <c r="F72" s="49"/>
      <c r="G72" s="1"/>
      <c r="H72" s="1"/>
      <c r="I72" s="203"/>
      <c r="J72" s="1"/>
      <c r="N72" s="1"/>
    </row>
    <row r="73">
      <c r="F73" s="49"/>
      <c r="G73" s="1"/>
      <c r="H73" s="1"/>
      <c r="I73" s="203"/>
      <c r="J73" s="1"/>
      <c r="N73" s="1"/>
    </row>
    <row r="74">
      <c r="F74" s="49"/>
      <c r="G74" s="1"/>
      <c r="H74" s="1"/>
      <c r="I74" s="203"/>
      <c r="J74" s="1"/>
      <c r="N74" s="1"/>
    </row>
    <row r="75">
      <c r="F75" s="49"/>
      <c r="G75" s="1"/>
      <c r="H75" s="1"/>
      <c r="I75" s="203"/>
      <c r="J75" s="1"/>
      <c r="N75" s="1"/>
    </row>
    <row r="76">
      <c r="F76" s="49"/>
      <c r="G76" s="1"/>
      <c r="H76" s="1"/>
      <c r="I76" s="203"/>
      <c r="J76" s="1"/>
      <c r="N76" s="1"/>
    </row>
    <row r="77">
      <c r="F77" s="49"/>
      <c r="G77" s="1"/>
      <c r="H77" s="1"/>
      <c r="I77" s="203"/>
      <c r="J77" s="1"/>
      <c r="N77" s="1"/>
    </row>
    <row r="78">
      <c r="F78" s="49"/>
      <c r="G78" s="1"/>
      <c r="H78" s="1"/>
      <c r="I78" s="203"/>
      <c r="J78" s="1"/>
      <c r="N78" s="1"/>
    </row>
    <row r="79">
      <c r="F79" s="49"/>
      <c r="G79" s="1"/>
      <c r="H79" s="1"/>
      <c r="I79" s="203"/>
      <c r="J79" s="1"/>
      <c r="N79" s="1"/>
    </row>
    <row r="80">
      <c r="F80" s="49"/>
      <c r="G80" s="1"/>
      <c r="H80" s="1"/>
      <c r="I80" s="203"/>
      <c r="J80" s="1"/>
      <c r="N80" s="1"/>
    </row>
    <row r="81">
      <c r="F81" s="49"/>
      <c r="G81" s="1"/>
      <c r="H81" s="1"/>
      <c r="I81" s="203"/>
      <c r="J81" s="1"/>
      <c r="N81" s="1"/>
    </row>
    <row r="82">
      <c r="F82" s="49"/>
      <c r="G82" s="1"/>
      <c r="H82" s="1"/>
      <c r="I82" s="203"/>
      <c r="J82" s="1"/>
      <c r="N82" s="1"/>
    </row>
    <row r="83">
      <c r="F83" s="49"/>
      <c r="G83" s="1"/>
      <c r="H83" s="1"/>
      <c r="I83" s="203"/>
      <c r="J83" s="1"/>
      <c r="N83" s="1"/>
    </row>
    <row r="84">
      <c r="F84" s="49"/>
      <c r="G84" s="1"/>
      <c r="H84" s="1"/>
      <c r="I84" s="203"/>
      <c r="J84" s="1"/>
      <c r="N84" s="1"/>
    </row>
    <row r="85">
      <c r="F85" s="49"/>
      <c r="G85" s="1"/>
      <c r="H85" s="1"/>
      <c r="I85" s="203"/>
      <c r="J85" s="1"/>
      <c r="N85" s="1"/>
    </row>
    <row r="86">
      <c r="F86" s="49"/>
      <c r="G86" s="1"/>
      <c r="H86" s="1"/>
      <c r="I86" s="203"/>
      <c r="J86" s="1"/>
      <c r="N86" s="1"/>
    </row>
    <row r="87">
      <c r="F87" s="49"/>
      <c r="G87" s="1"/>
      <c r="H87" s="1"/>
      <c r="I87" s="203"/>
      <c r="J87" s="1"/>
      <c r="N87" s="1"/>
    </row>
    <row r="88">
      <c r="F88" s="49"/>
      <c r="G88" s="1"/>
      <c r="H88" s="1"/>
      <c r="I88" s="203"/>
      <c r="J88" s="1"/>
      <c r="N88" s="1"/>
    </row>
    <row r="89">
      <c r="F89" s="49"/>
      <c r="G89" s="1"/>
      <c r="H89" s="1"/>
      <c r="I89" s="203"/>
      <c r="J89" s="1"/>
      <c r="N89" s="1"/>
    </row>
    <row r="90">
      <c r="F90" s="49"/>
      <c r="G90" s="1"/>
      <c r="H90" s="1"/>
      <c r="I90" s="203"/>
      <c r="J90" s="1"/>
      <c r="N90" s="1"/>
    </row>
    <row r="91">
      <c r="F91" s="49"/>
      <c r="G91" s="1"/>
      <c r="H91" s="1"/>
      <c r="I91" s="203"/>
      <c r="J91" s="1"/>
      <c r="N91" s="1"/>
    </row>
    <row r="92">
      <c r="F92" s="49"/>
      <c r="G92" s="1"/>
      <c r="H92" s="1"/>
      <c r="I92" s="203"/>
      <c r="J92" s="1"/>
      <c r="N92" s="1"/>
    </row>
    <row r="93">
      <c r="F93" s="49"/>
      <c r="G93" s="1"/>
      <c r="H93" s="1"/>
      <c r="I93" s="203"/>
      <c r="J93" s="1"/>
      <c r="N93" s="1"/>
    </row>
    <row r="94">
      <c r="F94" s="49"/>
      <c r="G94" s="1"/>
      <c r="H94" s="1"/>
      <c r="I94" s="203"/>
      <c r="J94" s="1"/>
      <c r="N94" s="1"/>
    </row>
    <row r="95">
      <c r="F95" s="49"/>
      <c r="G95" s="1"/>
      <c r="H95" s="1"/>
      <c r="I95" s="203"/>
      <c r="J95" s="1"/>
      <c r="N95" s="1"/>
    </row>
    <row r="96">
      <c r="F96" s="49"/>
      <c r="G96" s="1"/>
      <c r="H96" s="1"/>
      <c r="I96" s="203"/>
      <c r="J96" s="1"/>
      <c r="N96" s="1"/>
    </row>
    <row r="97">
      <c r="F97" s="49"/>
      <c r="G97" s="1"/>
      <c r="H97" s="1"/>
      <c r="I97" s="203"/>
      <c r="J97" s="1"/>
      <c r="N97" s="1"/>
    </row>
    <row r="98">
      <c r="F98" s="49"/>
      <c r="G98" s="1"/>
      <c r="H98" s="1"/>
      <c r="I98" s="203"/>
      <c r="J98" s="1"/>
      <c r="N98" s="1"/>
    </row>
    <row r="99">
      <c r="F99" s="49"/>
      <c r="G99" s="1"/>
      <c r="H99" s="1"/>
      <c r="I99" s="203"/>
      <c r="J99" s="1"/>
      <c r="N99" s="1"/>
    </row>
    <row r="100">
      <c r="F100" s="49"/>
      <c r="G100" s="1"/>
      <c r="H100" s="1"/>
      <c r="I100" s="203"/>
      <c r="J100" s="1"/>
      <c r="N100" s="1"/>
    </row>
    <row r="101">
      <c r="F101" s="49"/>
      <c r="G101" s="1"/>
      <c r="H101" s="1"/>
      <c r="I101" s="203"/>
      <c r="J101" s="1"/>
      <c r="N101" s="1"/>
    </row>
    <row r="102">
      <c r="F102" s="49"/>
      <c r="G102" s="1"/>
      <c r="H102" s="1"/>
      <c r="I102" s="203"/>
      <c r="J102" s="1"/>
      <c r="N102" s="1"/>
    </row>
    <row r="103">
      <c r="F103" s="49"/>
      <c r="G103" s="1"/>
      <c r="H103" s="1"/>
      <c r="I103" s="203"/>
      <c r="J103" s="1"/>
      <c r="N103" s="1"/>
    </row>
    <row r="104">
      <c r="F104" s="49"/>
      <c r="G104" s="1"/>
      <c r="H104" s="1"/>
      <c r="I104" s="203"/>
      <c r="J104" s="1"/>
      <c r="N104" s="1"/>
    </row>
    <row r="105">
      <c r="F105" s="49"/>
      <c r="G105" s="1"/>
      <c r="H105" s="1"/>
      <c r="I105" s="203"/>
      <c r="J105" s="1"/>
      <c r="N105" s="1"/>
    </row>
    <row r="106">
      <c r="F106" s="49"/>
      <c r="G106" s="1"/>
      <c r="H106" s="1"/>
      <c r="I106" s="203"/>
      <c r="J106" s="1"/>
      <c r="N106" s="1"/>
    </row>
    <row r="107">
      <c r="F107" s="49"/>
      <c r="G107" s="1"/>
      <c r="H107" s="1"/>
      <c r="I107" s="203"/>
      <c r="J107" s="1"/>
      <c r="N107" s="1"/>
    </row>
    <row r="108">
      <c r="F108" s="49"/>
      <c r="G108" s="1"/>
      <c r="H108" s="1"/>
      <c r="I108" s="203"/>
      <c r="J108" s="1"/>
      <c r="N108" s="1"/>
    </row>
    <row r="109">
      <c r="F109" s="49"/>
      <c r="G109" s="1"/>
      <c r="H109" s="1"/>
      <c r="I109" s="203"/>
      <c r="J109" s="1"/>
      <c r="N109" s="1"/>
    </row>
    <row r="110">
      <c r="F110" s="49"/>
      <c r="G110" s="1"/>
      <c r="H110" s="1"/>
      <c r="I110" s="203"/>
      <c r="J110" s="1"/>
      <c r="N110" s="1"/>
    </row>
    <row r="111">
      <c r="F111" s="49"/>
      <c r="G111" s="1"/>
      <c r="H111" s="1"/>
      <c r="I111" s="203"/>
      <c r="J111" s="1"/>
      <c r="N111" s="1"/>
    </row>
    <row r="112">
      <c r="F112" s="49"/>
      <c r="G112" s="1"/>
      <c r="H112" s="1"/>
      <c r="I112" s="203"/>
      <c r="J112" s="1"/>
      <c r="N112" s="1"/>
    </row>
    <row r="113">
      <c r="F113" s="49"/>
      <c r="G113" s="1"/>
      <c r="H113" s="1"/>
      <c r="I113" s="203"/>
      <c r="J113" s="1"/>
      <c r="N113" s="1"/>
    </row>
    <row r="114">
      <c r="F114" s="49"/>
      <c r="G114" s="1"/>
      <c r="H114" s="1"/>
      <c r="I114" s="203"/>
      <c r="J114" s="1"/>
      <c r="N114" s="1"/>
    </row>
    <row r="115">
      <c r="F115" s="49"/>
      <c r="G115" s="1"/>
      <c r="H115" s="1"/>
      <c r="I115" s="203"/>
      <c r="J115" s="1"/>
      <c r="N115" s="1"/>
    </row>
    <row r="116">
      <c r="F116" s="49"/>
      <c r="G116" s="1"/>
      <c r="H116" s="1"/>
      <c r="I116" s="203"/>
      <c r="J116" s="1"/>
      <c r="N116" s="1"/>
    </row>
    <row r="117">
      <c r="F117" s="49"/>
      <c r="G117" s="1"/>
      <c r="H117" s="1"/>
      <c r="I117" s="203"/>
      <c r="J117" s="1"/>
      <c r="N117" s="1"/>
    </row>
    <row r="118">
      <c r="F118" s="49"/>
      <c r="G118" s="1"/>
      <c r="H118" s="1"/>
      <c r="I118" s="203"/>
      <c r="J118" s="1"/>
      <c r="N118" s="1"/>
    </row>
    <row r="119">
      <c r="F119" s="49"/>
      <c r="G119" s="1"/>
      <c r="H119" s="1"/>
      <c r="I119" s="203"/>
      <c r="J119" s="1"/>
      <c r="N119" s="1"/>
    </row>
    <row r="120">
      <c r="F120" s="49"/>
      <c r="G120" s="1"/>
      <c r="H120" s="1"/>
      <c r="I120" s="203"/>
      <c r="J120" s="1"/>
      <c r="N120" s="1"/>
    </row>
    <row r="121">
      <c r="F121" s="49"/>
      <c r="G121" s="1"/>
      <c r="H121" s="1"/>
      <c r="I121" s="203"/>
      <c r="J121" s="1"/>
      <c r="N121" s="1"/>
    </row>
    <row r="122">
      <c r="F122" s="49"/>
      <c r="G122" s="1"/>
      <c r="H122" s="1"/>
      <c r="I122" s="203"/>
      <c r="J122" s="1"/>
      <c r="N122" s="1"/>
    </row>
    <row r="123">
      <c r="F123" s="49"/>
      <c r="G123" s="1"/>
      <c r="H123" s="1"/>
      <c r="I123" s="203"/>
      <c r="J123" s="1"/>
      <c r="N123" s="1"/>
    </row>
    <row r="124">
      <c r="F124" s="49"/>
      <c r="G124" s="1"/>
      <c r="H124" s="1"/>
      <c r="I124" s="203"/>
      <c r="J124" s="1"/>
      <c r="N124" s="1"/>
    </row>
    <row r="125">
      <c r="F125" s="49"/>
      <c r="G125" s="1"/>
      <c r="H125" s="1"/>
      <c r="I125" s="203"/>
      <c r="J125" s="1"/>
      <c r="N125" s="1"/>
    </row>
    <row r="126">
      <c r="F126" s="49"/>
      <c r="G126" s="1"/>
      <c r="H126" s="1"/>
      <c r="I126" s="203"/>
      <c r="J126" s="1"/>
      <c r="N126" s="1"/>
    </row>
    <row r="127">
      <c r="F127" s="49"/>
      <c r="G127" s="1"/>
      <c r="H127" s="1"/>
      <c r="I127" s="203"/>
      <c r="J127" s="1"/>
      <c r="N127" s="1"/>
    </row>
    <row r="128">
      <c r="F128" s="49"/>
      <c r="G128" s="1"/>
      <c r="H128" s="1"/>
      <c r="I128" s="203"/>
      <c r="J128" s="1"/>
      <c r="N128" s="1"/>
    </row>
    <row r="129">
      <c r="F129" s="49"/>
      <c r="G129" s="1"/>
      <c r="H129" s="1"/>
      <c r="I129" s="203"/>
      <c r="J129" s="1"/>
      <c r="N129" s="1"/>
    </row>
    <row r="130">
      <c r="F130" s="49"/>
      <c r="G130" s="1"/>
      <c r="H130" s="1"/>
      <c r="I130" s="203"/>
      <c r="J130" s="1"/>
      <c r="N130" s="1"/>
    </row>
    <row r="131">
      <c r="F131" s="49"/>
      <c r="G131" s="1"/>
      <c r="H131" s="1"/>
      <c r="I131" s="203"/>
      <c r="J131" s="1"/>
      <c r="N131" s="1"/>
    </row>
    <row r="132">
      <c r="F132" s="49"/>
      <c r="G132" s="1"/>
      <c r="H132" s="1"/>
      <c r="I132" s="203"/>
      <c r="J132" s="1"/>
      <c r="N132" s="1"/>
    </row>
    <row r="133">
      <c r="F133" s="49"/>
      <c r="G133" s="1"/>
      <c r="H133" s="1"/>
      <c r="I133" s="203"/>
      <c r="J133" s="1"/>
      <c r="N133" s="1"/>
    </row>
    <row r="134">
      <c r="F134" s="49"/>
      <c r="G134" s="1"/>
      <c r="H134" s="1"/>
      <c r="I134" s="203"/>
      <c r="J134" s="1"/>
      <c r="N134" s="1"/>
    </row>
    <row r="135">
      <c r="F135" s="49"/>
      <c r="G135" s="1"/>
      <c r="H135" s="1"/>
      <c r="I135" s="203"/>
      <c r="J135" s="1"/>
      <c r="N135" s="1"/>
    </row>
    <row r="136">
      <c r="F136" s="49"/>
      <c r="G136" s="1"/>
      <c r="H136" s="1"/>
      <c r="I136" s="203"/>
      <c r="J136" s="1"/>
      <c r="N136" s="1"/>
    </row>
    <row r="137">
      <c r="F137" s="49"/>
      <c r="G137" s="1"/>
      <c r="H137" s="1"/>
      <c r="I137" s="203"/>
      <c r="J137" s="1"/>
      <c r="N137" s="1"/>
    </row>
    <row r="138">
      <c r="F138" s="49"/>
      <c r="G138" s="1"/>
      <c r="H138" s="1"/>
      <c r="I138" s="203"/>
      <c r="J138" s="1"/>
      <c r="N138" s="1"/>
    </row>
    <row r="139">
      <c r="F139" s="49"/>
      <c r="G139" s="1"/>
      <c r="H139" s="1"/>
      <c r="I139" s="203"/>
      <c r="J139" s="1"/>
      <c r="N139" s="1"/>
    </row>
    <row r="140">
      <c r="F140" s="49"/>
      <c r="G140" s="1"/>
      <c r="H140" s="1"/>
      <c r="I140" s="203"/>
      <c r="J140" s="1"/>
      <c r="N140" s="1"/>
    </row>
    <row r="141">
      <c r="F141" s="49"/>
      <c r="G141" s="1"/>
      <c r="H141" s="1"/>
      <c r="I141" s="203"/>
      <c r="J141" s="1"/>
      <c r="N141" s="1"/>
    </row>
    <row r="142">
      <c r="F142" s="49"/>
      <c r="G142" s="1"/>
      <c r="H142" s="1"/>
      <c r="I142" s="203"/>
      <c r="J142" s="1"/>
      <c r="N142" s="1"/>
    </row>
    <row r="143">
      <c r="F143" s="49"/>
      <c r="G143" s="1"/>
      <c r="H143" s="1"/>
      <c r="I143" s="203"/>
      <c r="J143" s="1"/>
      <c r="N143" s="1"/>
    </row>
    <row r="144">
      <c r="F144" s="49"/>
      <c r="G144" s="1"/>
      <c r="H144" s="1"/>
      <c r="I144" s="203"/>
      <c r="J144" s="1"/>
      <c r="N144" s="1"/>
    </row>
    <row r="145">
      <c r="F145" s="49"/>
      <c r="G145" s="1"/>
      <c r="H145" s="1"/>
      <c r="I145" s="203"/>
      <c r="J145" s="1"/>
      <c r="N145" s="1"/>
    </row>
    <row r="146">
      <c r="F146" s="49"/>
      <c r="G146" s="1"/>
      <c r="H146" s="1"/>
      <c r="I146" s="203"/>
      <c r="J146" s="1"/>
      <c r="N146" s="1"/>
    </row>
    <row r="147">
      <c r="F147" s="49"/>
      <c r="G147" s="1"/>
      <c r="H147" s="1"/>
      <c r="I147" s="203"/>
      <c r="J147" s="1"/>
      <c r="N147" s="1"/>
    </row>
    <row r="148">
      <c r="F148" s="49"/>
      <c r="G148" s="1"/>
      <c r="H148" s="1"/>
      <c r="I148" s="203"/>
      <c r="J148" s="1"/>
      <c r="N148" s="1"/>
    </row>
    <row r="149">
      <c r="F149" s="49"/>
      <c r="G149" s="1"/>
      <c r="H149" s="1"/>
      <c r="I149" s="203"/>
      <c r="J149" s="1"/>
      <c r="N149" s="1"/>
    </row>
    <row r="150">
      <c r="F150" s="49"/>
      <c r="G150" s="1"/>
      <c r="H150" s="1"/>
      <c r="I150" s="203"/>
      <c r="J150" s="1"/>
      <c r="N150" s="1"/>
    </row>
    <row r="151">
      <c r="F151" s="49"/>
      <c r="G151" s="1"/>
      <c r="H151" s="1"/>
      <c r="I151" s="203"/>
      <c r="J151" s="1"/>
      <c r="N151" s="1"/>
    </row>
    <row r="152">
      <c r="F152" s="49"/>
      <c r="G152" s="1"/>
      <c r="H152" s="1"/>
      <c r="I152" s="203"/>
      <c r="J152" s="1"/>
      <c r="N152" s="1"/>
    </row>
    <row r="153">
      <c r="F153" s="49"/>
      <c r="G153" s="1"/>
      <c r="H153" s="1"/>
      <c r="I153" s="203"/>
      <c r="J153" s="1"/>
      <c r="N153" s="1"/>
    </row>
    <row r="154">
      <c r="F154" s="49"/>
      <c r="G154" s="1"/>
      <c r="H154" s="1"/>
      <c r="I154" s="203"/>
      <c r="J154" s="1"/>
      <c r="N154" s="1"/>
    </row>
    <row r="155">
      <c r="F155" s="49"/>
      <c r="G155" s="1"/>
      <c r="H155" s="1"/>
      <c r="I155" s="203"/>
      <c r="J155" s="1"/>
      <c r="N155" s="1"/>
    </row>
    <row r="156">
      <c r="F156" s="49"/>
      <c r="G156" s="1"/>
      <c r="H156" s="1"/>
      <c r="I156" s="203"/>
      <c r="J156" s="1"/>
      <c r="N156" s="1"/>
    </row>
    <row r="157">
      <c r="F157" s="49"/>
      <c r="G157" s="1"/>
      <c r="H157" s="1"/>
      <c r="I157" s="203"/>
      <c r="J157" s="1"/>
      <c r="N157" s="1"/>
    </row>
    <row r="158">
      <c r="F158" s="49"/>
      <c r="G158" s="1"/>
      <c r="H158" s="1"/>
      <c r="I158" s="203"/>
      <c r="J158" s="1"/>
      <c r="N158" s="1"/>
    </row>
    <row r="159">
      <c r="F159" s="49"/>
      <c r="G159" s="1"/>
      <c r="H159" s="1"/>
      <c r="I159" s="203"/>
      <c r="J159" s="1"/>
      <c r="N159" s="1"/>
    </row>
    <row r="160">
      <c r="F160" s="49"/>
      <c r="G160" s="1"/>
      <c r="H160" s="1"/>
      <c r="I160" s="203"/>
      <c r="J160" s="1"/>
      <c r="N160" s="1"/>
    </row>
    <row r="161">
      <c r="F161" s="49"/>
      <c r="G161" s="1"/>
      <c r="H161" s="1"/>
      <c r="I161" s="203"/>
      <c r="J161" s="1"/>
      <c r="N161" s="1"/>
    </row>
    <row r="162">
      <c r="F162" s="49"/>
      <c r="G162" s="1"/>
      <c r="H162" s="1"/>
      <c r="I162" s="203"/>
      <c r="J162" s="1"/>
      <c r="N162" s="1"/>
    </row>
    <row r="163">
      <c r="F163" s="49"/>
      <c r="G163" s="1"/>
      <c r="H163" s="1"/>
      <c r="I163" s="203"/>
      <c r="J163" s="1"/>
      <c r="N163" s="1"/>
    </row>
    <row r="164">
      <c r="F164" s="49"/>
      <c r="G164" s="1"/>
      <c r="H164" s="1"/>
      <c r="I164" s="203"/>
      <c r="J164" s="1"/>
      <c r="N164" s="1"/>
    </row>
    <row r="165">
      <c r="F165" s="49"/>
      <c r="G165" s="1"/>
      <c r="H165" s="1"/>
      <c r="I165" s="203"/>
      <c r="J165" s="1"/>
      <c r="N165" s="1"/>
    </row>
    <row r="166">
      <c r="F166" s="49"/>
      <c r="G166" s="1"/>
      <c r="H166" s="1"/>
      <c r="I166" s="203"/>
      <c r="J166" s="1"/>
      <c r="N166" s="1"/>
    </row>
    <row r="167">
      <c r="F167" s="49"/>
      <c r="G167" s="1"/>
      <c r="H167" s="1"/>
      <c r="I167" s="203"/>
      <c r="J167" s="1"/>
      <c r="N167" s="1"/>
    </row>
    <row r="168">
      <c r="F168" s="49"/>
      <c r="G168" s="1"/>
      <c r="H168" s="1"/>
      <c r="I168" s="203"/>
      <c r="J168" s="1"/>
      <c r="N168" s="1"/>
    </row>
    <row r="169">
      <c r="F169" s="49"/>
      <c r="G169" s="1"/>
      <c r="H169" s="1"/>
      <c r="I169" s="203"/>
      <c r="J169" s="1"/>
      <c r="N169" s="1"/>
    </row>
    <row r="170">
      <c r="F170" s="49"/>
      <c r="G170" s="1"/>
      <c r="H170" s="1"/>
      <c r="I170" s="203"/>
      <c r="J170" s="1"/>
      <c r="N170" s="1"/>
    </row>
    <row r="171">
      <c r="F171" s="49"/>
      <c r="G171" s="1"/>
      <c r="H171" s="1"/>
      <c r="I171" s="203"/>
      <c r="J171" s="1"/>
      <c r="N171" s="1"/>
    </row>
    <row r="172">
      <c r="F172" s="49"/>
      <c r="G172" s="1"/>
      <c r="H172" s="1"/>
      <c r="I172" s="203"/>
      <c r="J172" s="1"/>
      <c r="N172" s="1"/>
    </row>
    <row r="173">
      <c r="F173" s="49"/>
      <c r="G173" s="1"/>
      <c r="H173" s="1"/>
      <c r="I173" s="203"/>
      <c r="J173" s="1"/>
      <c r="N173" s="1"/>
    </row>
    <row r="174">
      <c r="F174" s="49"/>
      <c r="G174" s="1"/>
      <c r="H174" s="1"/>
      <c r="I174" s="203"/>
      <c r="J174" s="1"/>
      <c r="N174" s="1"/>
    </row>
    <row r="175">
      <c r="F175" s="49"/>
      <c r="G175" s="1"/>
      <c r="H175" s="1"/>
      <c r="I175" s="203"/>
      <c r="J175" s="1"/>
      <c r="N175" s="1"/>
    </row>
    <row r="176">
      <c r="F176" s="49"/>
      <c r="G176" s="1"/>
      <c r="H176" s="1"/>
      <c r="I176" s="203"/>
      <c r="J176" s="1"/>
      <c r="N176" s="1"/>
    </row>
    <row r="177">
      <c r="F177" s="49"/>
      <c r="G177" s="1"/>
      <c r="H177" s="1"/>
      <c r="I177" s="203"/>
      <c r="J177" s="1"/>
      <c r="N177" s="1"/>
    </row>
    <row r="178">
      <c r="F178" s="49"/>
      <c r="G178" s="1"/>
      <c r="H178" s="1"/>
      <c r="I178" s="203"/>
      <c r="J178" s="1"/>
      <c r="N178" s="1"/>
    </row>
    <row r="179">
      <c r="F179" s="49"/>
      <c r="G179" s="1"/>
      <c r="H179" s="1"/>
      <c r="I179" s="203"/>
      <c r="J179" s="1"/>
      <c r="N179" s="1"/>
    </row>
    <row r="180">
      <c r="F180" s="49"/>
      <c r="G180" s="1"/>
      <c r="H180" s="1"/>
      <c r="I180" s="203"/>
      <c r="J180" s="1"/>
      <c r="N180" s="1"/>
    </row>
    <row r="181">
      <c r="F181" s="49"/>
      <c r="G181" s="1"/>
      <c r="H181" s="1"/>
      <c r="I181" s="203"/>
      <c r="J181" s="1"/>
      <c r="N181" s="1"/>
    </row>
    <row r="182">
      <c r="F182" s="49"/>
      <c r="G182" s="1"/>
      <c r="H182" s="1"/>
      <c r="I182" s="203"/>
      <c r="J182" s="1"/>
      <c r="N182" s="1"/>
    </row>
    <row r="183">
      <c r="F183" s="49"/>
      <c r="G183" s="1"/>
      <c r="H183" s="1"/>
      <c r="I183" s="203"/>
      <c r="J183" s="1"/>
      <c r="N183" s="1"/>
    </row>
    <row r="184">
      <c r="F184" s="49"/>
      <c r="G184" s="1"/>
      <c r="H184" s="1"/>
      <c r="I184" s="203"/>
      <c r="J184" s="1"/>
      <c r="N184" s="1"/>
    </row>
    <row r="185">
      <c r="F185" s="49"/>
      <c r="G185" s="1"/>
      <c r="H185" s="1"/>
      <c r="I185" s="203"/>
      <c r="J185" s="1"/>
      <c r="N185" s="1"/>
    </row>
    <row r="186">
      <c r="F186" s="49"/>
      <c r="G186" s="1"/>
      <c r="H186" s="1"/>
      <c r="I186" s="203"/>
      <c r="J186" s="1"/>
      <c r="N186" s="1"/>
    </row>
    <row r="187">
      <c r="F187" s="49"/>
      <c r="G187" s="1"/>
      <c r="H187" s="1"/>
      <c r="I187" s="203"/>
      <c r="J187" s="1"/>
      <c r="N187" s="1"/>
    </row>
    <row r="188">
      <c r="F188" s="49"/>
      <c r="G188" s="1"/>
      <c r="H188" s="1"/>
      <c r="I188" s="203"/>
      <c r="J188" s="1"/>
      <c r="N188" s="1"/>
    </row>
    <row r="189">
      <c r="F189" s="49"/>
      <c r="G189" s="1"/>
      <c r="H189" s="1"/>
      <c r="I189" s="203"/>
      <c r="J189" s="1"/>
      <c r="N189" s="1"/>
    </row>
    <row r="190">
      <c r="F190" s="49"/>
      <c r="G190" s="1"/>
      <c r="H190" s="1"/>
      <c r="I190" s="203"/>
      <c r="J190" s="1"/>
      <c r="N190" s="1"/>
    </row>
    <row r="191">
      <c r="F191" s="49"/>
      <c r="G191" s="1"/>
      <c r="H191" s="1"/>
      <c r="I191" s="203"/>
      <c r="J191" s="1"/>
      <c r="N191" s="1"/>
    </row>
    <row r="192">
      <c r="F192" s="49"/>
      <c r="G192" s="1"/>
      <c r="H192" s="1"/>
      <c r="I192" s="203"/>
      <c r="J192" s="1"/>
      <c r="N192" s="1"/>
    </row>
    <row r="193">
      <c r="F193" s="49"/>
      <c r="G193" s="1"/>
      <c r="H193" s="1"/>
      <c r="I193" s="203"/>
      <c r="J193" s="1"/>
      <c r="N193" s="1"/>
    </row>
    <row r="194">
      <c r="F194" s="49"/>
      <c r="G194" s="1"/>
      <c r="H194" s="1"/>
      <c r="I194" s="203"/>
      <c r="J194" s="1"/>
      <c r="N194" s="1"/>
    </row>
    <row r="195">
      <c r="F195" s="49"/>
      <c r="G195" s="1"/>
      <c r="H195" s="1"/>
      <c r="I195" s="203"/>
      <c r="J195" s="1"/>
      <c r="N195" s="1"/>
    </row>
    <row r="196">
      <c r="F196" s="49"/>
      <c r="G196" s="1"/>
      <c r="H196" s="1"/>
      <c r="I196" s="203"/>
      <c r="J196" s="1"/>
      <c r="N196" s="1"/>
    </row>
    <row r="197">
      <c r="F197" s="49"/>
      <c r="G197" s="1"/>
      <c r="H197" s="1"/>
      <c r="I197" s="203"/>
      <c r="J197" s="1"/>
      <c r="N197" s="1"/>
    </row>
    <row r="198">
      <c r="F198" s="49"/>
      <c r="G198" s="1"/>
      <c r="H198" s="1"/>
      <c r="I198" s="203"/>
      <c r="J198" s="1"/>
      <c r="N198" s="1"/>
    </row>
    <row r="199">
      <c r="F199" s="49"/>
      <c r="G199" s="1"/>
      <c r="H199" s="1"/>
      <c r="I199" s="203"/>
      <c r="J199" s="1"/>
      <c r="N199" s="1"/>
    </row>
    <row r="200">
      <c r="F200" s="49"/>
      <c r="G200" s="1"/>
      <c r="H200" s="1"/>
      <c r="I200" s="203"/>
      <c r="J200" s="1"/>
      <c r="N200" s="1"/>
    </row>
    <row r="201">
      <c r="F201" s="49"/>
      <c r="G201" s="1"/>
      <c r="H201" s="1"/>
      <c r="I201" s="203"/>
      <c r="J201" s="1"/>
      <c r="N201" s="1"/>
    </row>
    <row r="202">
      <c r="F202" s="49"/>
      <c r="G202" s="1"/>
      <c r="H202" s="1"/>
      <c r="I202" s="203"/>
      <c r="J202" s="1"/>
      <c r="N202" s="1"/>
    </row>
    <row r="203">
      <c r="F203" s="49"/>
      <c r="G203" s="1"/>
      <c r="H203" s="1"/>
      <c r="I203" s="203"/>
      <c r="J203" s="1"/>
      <c r="N203" s="1"/>
    </row>
    <row r="204">
      <c r="F204" s="49"/>
      <c r="G204" s="1"/>
      <c r="H204" s="1"/>
      <c r="I204" s="203"/>
      <c r="J204" s="1"/>
      <c r="N204" s="1"/>
    </row>
    <row r="205">
      <c r="F205" s="49"/>
      <c r="G205" s="1"/>
      <c r="H205" s="1"/>
      <c r="I205" s="203"/>
      <c r="J205" s="1"/>
      <c r="N205" s="1"/>
    </row>
    <row r="206">
      <c r="F206" s="49"/>
      <c r="G206" s="1"/>
      <c r="H206" s="1"/>
      <c r="I206" s="203"/>
      <c r="J206" s="1"/>
      <c r="N206" s="1"/>
    </row>
    <row r="207">
      <c r="F207" s="49"/>
      <c r="G207" s="1"/>
      <c r="H207" s="1"/>
      <c r="I207" s="203"/>
      <c r="J207" s="1"/>
      <c r="N207" s="1"/>
    </row>
    <row r="208">
      <c r="F208" s="49"/>
      <c r="G208" s="1"/>
      <c r="H208" s="1"/>
      <c r="I208" s="203"/>
      <c r="J208" s="1"/>
      <c r="N208" s="1"/>
    </row>
    <row r="209">
      <c r="F209" s="49"/>
      <c r="G209" s="1"/>
      <c r="H209" s="1"/>
      <c r="I209" s="203"/>
      <c r="J209" s="1"/>
      <c r="N209" s="1"/>
    </row>
    <row r="210">
      <c r="F210" s="49"/>
      <c r="G210" s="1"/>
      <c r="H210" s="1"/>
      <c r="I210" s="203"/>
      <c r="J210" s="1"/>
      <c r="N210" s="1"/>
    </row>
    <row r="211">
      <c r="F211" s="49"/>
      <c r="G211" s="1"/>
      <c r="H211" s="1"/>
      <c r="I211" s="203"/>
      <c r="J211" s="1"/>
      <c r="N211" s="1"/>
    </row>
    <row r="212">
      <c r="F212" s="49"/>
      <c r="G212" s="1"/>
      <c r="H212" s="1"/>
      <c r="I212" s="203"/>
      <c r="J212" s="1"/>
      <c r="N212" s="1"/>
    </row>
    <row r="213">
      <c r="F213" s="49"/>
      <c r="G213" s="1"/>
      <c r="H213" s="1"/>
      <c r="I213" s="203"/>
      <c r="J213" s="1"/>
      <c r="N213" s="1"/>
    </row>
    <row r="214">
      <c r="F214" s="49"/>
      <c r="G214" s="1"/>
      <c r="H214" s="1"/>
      <c r="I214" s="203"/>
      <c r="J214" s="1"/>
      <c r="N214" s="1"/>
    </row>
    <row r="215">
      <c r="F215" s="49"/>
      <c r="G215" s="1"/>
      <c r="H215" s="1"/>
      <c r="I215" s="203"/>
      <c r="J215" s="1"/>
      <c r="N215" s="1"/>
    </row>
    <row r="216">
      <c r="F216" s="49"/>
      <c r="G216" s="1"/>
      <c r="H216" s="1"/>
      <c r="I216" s="203"/>
      <c r="J216" s="1"/>
      <c r="N216" s="1"/>
    </row>
    <row r="217">
      <c r="F217" s="49"/>
      <c r="G217" s="1"/>
      <c r="H217" s="1"/>
      <c r="I217" s="203"/>
      <c r="J217" s="1"/>
      <c r="N217" s="1"/>
    </row>
    <row r="218">
      <c r="F218" s="49"/>
      <c r="G218" s="1"/>
      <c r="H218" s="1"/>
      <c r="I218" s="203"/>
      <c r="J218" s="1"/>
      <c r="N218" s="1"/>
    </row>
    <row r="219">
      <c r="F219" s="49"/>
      <c r="G219" s="1"/>
      <c r="H219" s="1"/>
      <c r="I219" s="203"/>
      <c r="J219" s="1"/>
      <c r="N219" s="1"/>
    </row>
    <row r="220">
      <c r="F220" s="49"/>
      <c r="G220" s="1"/>
      <c r="H220" s="1"/>
      <c r="I220" s="203"/>
      <c r="J220" s="1"/>
      <c r="N220" s="1"/>
    </row>
    <row r="221">
      <c r="F221" s="49"/>
      <c r="G221" s="1"/>
      <c r="H221" s="1"/>
      <c r="I221" s="203"/>
      <c r="J221" s="1"/>
      <c r="N221" s="1"/>
    </row>
    <row r="222">
      <c r="F222" s="49"/>
      <c r="G222" s="1"/>
      <c r="H222" s="1"/>
      <c r="I222" s="203"/>
      <c r="J222" s="1"/>
      <c r="N222" s="1"/>
    </row>
    <row r="223">
      <c r="F223" s="49"/>
      <c r="G223" s="1"/>
      <c r="H223" s="1"/>
      <c r="I223" s="203"/>
      <c r="J223" s="1"/>
      <c r="N223" s="1"/>
    </row>
    <row r="224">
      <c r="F224" s="49"/>
      <c r="G224" s="1"/>
      <c r="H224" s="1"/>
      <c r="I224" s="203"/>
      <c r="J224" s="1"/>
      <c r="N224" s="1"/>
    </row>
    <row r="225">
      <c r="F225" s="49"/>
      <c r="G225" s="1"/>
      <c r="H225" s="1"/>
      <c r="I225" s="203"/>
      <c r="J225" s="1"/>
      <c r="N225" s="1"/>
    </row>
    <row r="226">
      <c r="F226" s="49"/>
      <c r="G226" s="1"/>
      <c r="H226" s="1"/>
      <c r="I226" s="203"/>
      <c r="J226" s="1"/>
      <c r="N226" s="1"/>
    </row>
    <row r="227">
      <c r="F227" s="49"/>
      <c r="G227" s="1"/>
      <c r="H227" s="1"/>
      <c r="I227" s="203"/>
      <c r="J227" s="1"/>
      <c r="N227" s="1"/>
    </row>
    <row r="228">
      <c r="F228" s="49"/>
      <c r="G228" s="1"/>
      <c r="H228" s="1"/>
      <c r="I228" s="203"/>
      <c r="J228" s="1"/>
      <c r="N228" s="1"/>
    </row>
    <row r="229">
      <c r="F229" s="49"/>
      <c r="G229" s="1"/>
      <c r="H229" s="1"/>
      <c r="I229" s="203"/>
      <c r="J229" s="1"/>
      <c r="N229" s="1"/>
    </row>
    <row r="230">
      <c r="F230" s="49"/>
      <c r="G230" s="1"/>
      <c r="H230" s="1"/>
      <c r="I230" s="203"/>
      <c r="J230" s="1"/>
      <c r="N230" s="1"/>
    </row>
    <row r="231">
      <c r="F231" s="49"/>
      <c r="G231" s="1"/>
      <c r="H231" s="1"/>
      <c r="I231" s="203"/>
      <c r="J231" s="1"/>
      <c r="N231" s="1"/>
    </row>
    <row r="232">
      <c r="F232" s="49"/>
      <c r="G232" s="1"/>
      <c r="H232" s="1"/>
      <c r="I232" s="203"/>
      <c r="J232" s="1"/>
      <c r="N232" s="1"/>
    </row>
    <row r="233">
      <c r="F233" s="49"/>
      <c r="G233" s="1"/>
      <c r="H233" s="1"/>
      <c r="I233" s="203"/>
      <c r="J233" s="1"/>
      <c r="N233" s="1"/>
    </row>
    <row r="234">
      <c r="F234" s="49"/>
      <c r="G234" s="1"/>
      <c r="H234" s="1"/>
      <c r="I234" s="203"/>
      <c r="J234" s="1"/>
      <c r="N234" s="1"/>
    </row>
    <row r="235">
      <c r="F235" s="49"/>
      <c r="G235" s="1"/>
      <c r="H235" s="1"/>
      <c r="I235" s="203"/>
      <c r="J235" s="1"/>
      <c r="N235" s="1"/>
    </row>
    <row r="236">
      <c r="F236" s="49"/>
      <c r="G236" s="1"/>
      <c r="H236" s="1"/>
      <c r="I236" s="203"/>
      <c r="J236" s="1"/>
      <c r="N236" s="1"/>
    </row>
    <row r="237">
      <c r="F237" s="49"/>
      <c r="G237" s="1"/>
      <c r="H237" s="1"/>
      <c r="I237" s="203"/>
      <c r="J237" s="1"/>
      <c r="N237" s="1"/>
    </row>
    <row r="238">
      <c r="F238" s="49"/>
      <c r="G238" s="1"/>
      <c r="H238" s="1"/>
      <c r="I238" s="203"/>
      <c r="J238" s="1"/>
      <c r="N238" s="1"/>
    </row>
    <row r="239">
      <c r="F239" s="49"/>
      <c r="G239" s="1"/>
      <c r="H239" s="1"/>
      <c r="I239" s="203"/>
      <c r="J239" s="1"/>
      <c r="N239" s="1"/>
    </row>
    <row r="240">
      <c r="F240" s="49"/>
      <c r="G240" s="1"/>
      <c r="H240" s="1"/>
      <c r="I240" s="203"/>
      <c r="J240" s="1"/>
      <c r="N240" s="1"/>
    </row>
    <row r="241">
      <c r="F241" s="49"/>
      <c r="G241" s="1"/>
      <c r="H241" s="1"/>
      <c r="I241" s="203"/>
      <c r="J241" s="1"/>
      <c r="N241" s="1"/>
    </row>
    <row r="242">
      <c r="F242" s="49"/>
      <c r="G242" s="1"/>
      <c r="H242" s="1"/>
      <c r="I242" s="203"/>
      <c r="J242" s="1"/>
      <c r="N242" s="1"/>
    </row>
    <row r="243">
      <c r="F243" s="49"/>
      <c r="G243" s="1"/>
      <c r="H243" s="1"/>
      <c r="I243" s="203"/>
      <c r="J243" s="1"/>
      <c r="N243" s="1"/>
    </row>
    <row r="244">
      <c r="F244" s="49"/>
      <c r="G244" s="1"/>
      <c r="H244" s="1"/>
      <c r="I244" s="203"/>
      <c r="J244" s="1"/>
      <c r="N244" s="1"/>
    </row>
    <row r="245">
      <c r="F245" s="49"/>
      <c r="G245" s="1"/>
      <c r="H245" s="1"/>
      <c r="I245" s="203"/>
      <c r="J245" s="1"/>
      <c r="N245" s="1"/>
    </row>
    <row r="246">
      <c r="F246" s="49"/>
      <c r="G246" s="1"/>
      <c r="H246" s="1"/>
      <c r="I246" s="203"/>
      <c r="J246" s="1"/>
      <c r="N246" s="1"/>
    </row>
    <row r="247">
      <c r="F247" s="49"/>
      <c r="G247" s="1"/>
      <c r="H247" s="1"/>
      <c r="I247" s="203"/>
      <c r="J247" s="1"/>
      <c r="N247" s="1"/>
    </row>
    <row r="248">
      <c r="F248" s="49"/>
      <c r="G248" s="1"/>
      <c r="H248" s="1"/>
      <c r="I248" s="203"/>
      <c r="J248" s="1"/>
      <c r="N248" s="1"/>
    </row>
    <row r="249">
      <c r="F249" s="49"/>
      <c r="G249" s="1"/>
      <c r="H249" s="1"/>
      <c r="I249" s="203"/>
      <c r="J249" s="1"/>
      <c r="N249" s="1"/>
    </row>
    <row r="250">
      <c r="F250" s="49"/>
      <c r="G250" s="1"/>
      <c r="H250" s="1"/>
      <c r="I250" s="203"/>
      <c r="J250" s="1"/>
      <c r="N250" s="1"/>
    </row>
    <row r="251">
      <c r="F251" s="49"/>
      <c r="G251" s="1"/>
      <c r="H251" s="1"/>
      <c r="I251" s="203"/>
      <c r="J251" s="1"/>
      <c r="N251" s="1"/>
    </row>
    <row r="252">
      <c r="F252" s="49"/>
      <c r="G252" s="1"/>
      <c r="H252" s="1"/>
      <c r="I252" s="203"/>
      <c r="J252" s="1"/>
      <c r="N252" s="1"/>
    </row>
    <row r="253">
      <c r="F253" s="49"/>
      <c r="G253" s="1"/>
      <c r="H253" s="1"/>
      <c r="I253" s="203"/>
      <c r="J253" s="1"/>
      <c r="N253" s="1"/>
    </row>
    <row r="254">
      <c r="F254" s="49"/>
      <c r="G254" s="1"/>
      <c r="H254" s="1"/>
      <c r="I254" s="203"/>
      <c r="J254" s="1"/>
      <c r="N254" s="1"/>
    </row>
    <row r="255">
      <c r="F255" s="49"/>
      <c r="G255" s="1"/>
      <c r="H255" s="1"/>
      <c r="I255" s="203"/>
      <c r="J255" s="1"/>
      <c r="N255" s="1"/>
    </row>
    <row r="256">
      <c r="F256" s="49"/>
      <c r="G256" s="1"/>
      <c r="H256" s="1"/>
      <c r="I256" s="203"/>
      <c r="J256" s="1"/>
      <c r="N256" s="1"/>
    </row>
    <row r="257">
      <c r="F257" s="49"/>
      <c r="G257" s="1"/>
      <c r="H257" s="1"/>
      <c r="I257" s="203"/>
      <c r="J257" s="1"/>
      <c r="N257" s="1"/>
    </row>
    <row r="258">
      <c r="F258" s="49"/>
      <c r="G258" s="1"/>
      <c r="H258" s="1"/>
      <c r="I258" s="203"/>
      <c r="J258" s="1"/>
      <c r="N258" s="1"/>
    </row>
    <row r="259">
      <c r="F259" s="49"/>
      <c r="G259" s="1"/>
      <c r="H259" s="1"/>
      <c r="I259" s="203"/>
      <c r="J259" s="1"/>
      <c r="N259" s="1"/>
    </row>
    <row r="260">
      <c r="F260" s="49"/>
      <c r="G260" s="1"/>
      <c r="H260" s="1"/>
      <c r="I260" s="203"/>
      <c r="J260" s="1"/>
      <c r="N260" s="1"/>
    </row>
    <row r="261">
      <c r="F261" s="49"/>
      <c r="G261" s="1"/>
      <c r="H261" s="1"/>
      <c r="I261" s="203"/>
      <c r="J261" s="1"/>
      <c r="N261" s="1"/>
    </row>
    <row r="262">
      <c r="F262" s="49"/>
      <c r="G262" s="1"/>
      <c r="H262" s="1"/>
      <c r="I262" s="203"/>
      <c r="J262" s="1"/>
      <c r="N262" s="1"/>
    </row>
    <row r="263">
      <c r="F263" s="49"/>
      <c r="G263" s="1"/>
      <c r="H263" s="1"/>
      <c r="I263" s="203"/>
      <c r="J263" s="1"/>
      <c r="N263" s="1"/>
    </row>
    <row r="264">
      <c r="F264" s="49"/>
      <c r="G264" s="1"/>
      <c r="H264" s="1"/>
      <c r="I264" s="203"/>
      <c r="J264" s="1"/>
      <c r="N264" s="1"/>
    </row>
    <row r="265">
      <c r="F265" s="49"/>
      <c r="G265" s="1"/>
      <c r="H265" s="1"/>
      <c r="I265" s="203"/>
      <c r="J265" s="1"/>
      <c r="N265" s="1"/>
    </row>
    <row r="266">
      <c r="F266" s="49"/>
      <c r="G266" s="1"/>
      <c r="H266" s="1"/>
      <c r="I266" s="203"/>
      <c r="J266" s="1"/>
      <c r="N266" s="1"/>
    </row>
    <row r="267">
      <c r="F267" s="49"/>
      <c r="G267" s="1"/>
      <c r="H267" s="1"/>
      <c r="I267" s="203"/>
      <c r="J267" s="1"/>
      <c r="N267" s="1"/>
    </row>
    <row r="268">
      <c r="F268" s="49"/>
      <c r="G268" s="1"/>
      <c r="H268" s="1"/>
      <c r="I268" s="203"/>
      <c r="J268" s="1"/>
      <c r="N268" s="1"/>
    </row>
    <row r="269">
      <c r="F269" s="49"/>
      <c r="G269" s="1"/>
      <c r="H269" s="1"/>
      <c r="I269" s="203"/>
      <c r="J269" s="1"/>
      <c r="N269" s="1"/>
    </row>
    <row r="270">
      <c r="F270" s="49"/>
      <c r="G270" s="1"/>
      <c r="H270" s="1"/>
      <c r="I270" s="203"/>
      <c r="J270" s="1"/>
      <c r="N270" s="1"/>
    </row>
    <row r="271">
      <c r="F271" s="49"/>
      <c r="G271" s="1"/>
      <c r="H271" s="1"/>
      <c r="I271" s="203"/>
      <c r="J271" s="1"/>
      <c r="N271" s="1"/>
    </row>
    <row r="272">
      <c r="F272" s="49"/>
      <c r="G272" s="1"/>
      <c r="H272" s="1"/>
      <c r="I272" s="203"/>
      <c r="J272" s="1"/>
      <c r="N272" s="1"/>
    </row>
    <row r="273">
      <c r="F273" s="49"/>
      <c r="G273" s="1"/>
      <c r="H273" s="1"/>
      <c r="I273" s="203"/>
      <c r="J273" s="1"/>
      <c r="N273" s="1"/>
    </row>
    <row r="274">
      <c r="F274" s="49"/>
      <c r="G274" s="1"/>
      <c r="H274" s="1"/>
      <c r="I274" s="203"/>
      <c r="J274" s="1"/>
      <c r="N274" s="1"/>
    </row>
    <row r="275">
      <c r="F275" s="49"/>
      <c r="G275" s="1"/>
      <c r="H275" s="1"/>
      <c r="I275" s="203"/>
      <c r="J275" s="1"/>
      <c r="N275" s="1"/>
    </row>
    <row r="276">
      <c r="F276" s="49"/>
      <c r="G276" s="1"/>
      <c r="H276" s="1"/>
      <c r="I276" s="203"/>
      <c r="J276" s="1"/>
      <c r="N276" s="1"/>
    </row>
    <row r="277">
      <c r="F277" s="49"/>
      <c r="G277" s="1"/>
      <c r="H277" s="1"/>
      <c r="I277" s="203"/>
      <c r="J277" s="1"/>
      <c r="N277" s="1"/>
    </row>
    <row r="278">
      <c r="F278" s="49"/>
      <c r="G278" s="1"/>
      <c r="H278" s="1"/>
      <c r="I278" s="203"/>
      <c r="J278" s="1"/>
      <c r="N278" s="1"/>
    </row>
    <row r="279">
      <c r="F279" s="49"/>
      <c r="G279" s="1"/>
      <c r="H279" s="1"/>
      <c r="I279" s="203"/>
      <c r="J279" s="1"/>
      <c r="N279" s="1"/>
    </row>
    <row r="280">
      <c r="F280" s="49"/>
      <c r="G280" s="1"/>
      <c r="H280" s="1"/>
      <c r="I280" s="203"/>
      <c r="J280" s="1"/>
      <c r="N280" s="1"/>
    </row>
    <row r="281">
      <c r="F281" s="49"/>
      <c r="G281" s="1"/>
      <c r="H281" s="1"/>
      <c r="I281" s="203"/>
      <c r="J281" s="1"/>
      <c r="N281" s="1"/>
    </row>
    <row r="282">
      <c r="F282" s="49"/>
      <c r="G282" s="1"/>
      <c r="H282" s="1"/>
      <c r="I282" s="203"/>
      <c r="J282" s="1"/>
      <c r="N282" s="1"/>
    </row>
    <row r="283">
      <c r="F283" s="49"/>
      <c r="G283" s="1"/>
      <c r="H283" s="1"/>
      <c r="I283" s="203"/>
      <c r="J283" s="1"/>
      <c r="N283" s="1"/>
    </row>
    <row r="284">
      <c r="F284" s="49"/>
      <c r="G284" s="1"/>
      <c r="H284" s="1"/>
      <c r="I284" s="203"/>
      <c r="J284" s="1"/>
      <c r="N284" s="1"/>
    </row>
    <row r="285">
      <c r="F285" s="49"/>
      <c r="G285" s="1"/>
      <c r="H285" s="1"/>
      <c r="I285" s="203"/>
      <c r="J285" s="1"/>
      <c r="N285" s="1"/>
    </row>
    <row r="286">
      <c r="F286" s="49"/>
      <c r="G286" s="1"/>
      <c r="H286" s="1"/>
      <c r="I286" s="203"/>
      <c r="J286" s="1"/>
      <c r="N286" s="1"/>
    </row>
    <row r="287">
      <c r="F287" s="49"/>
      <c r="G287" s="1"/>
      <c r="H287" s="1"/>
      <c r="I287" s="203"/>
      <c r="J287" s="1"/>
      <c r="N287" s="1"/>
    </row>
    <row r="288">
      <c r="F288" s="49"/>
      <c r="G288" s="1"/>
      <c r="H288" s="1"/>
      <c r="I288" s="203"/>
      <c r="J288" s="1"/>
      <c r="N288" s="1"/>
    </row>
    <row r="289">
      <c r="F289" s="49"/>
      <c r="G289" s="1"/>
      <c r="H289" s="1"/>
      <c r="I289" s="203"/>
      <c r="J289" s="1"/>
      <c r="N289" s="1"/>
    </row>
    <row r="290">
      <c r="F290" s="49"/>
      <c r="G290" s="1"/>
      <c r="H290" s="1"/>
      <c r="I290" s="203"/>
      <c r="J290" s="1"/>
      <c r="N290" s="1"/>
    </row>
    <row r="291">
      <c r="F291" s="49"/>
      <c r="G291" s="1"/>
      <c r="H291" s="1"/>
      <c r="I291" s="203"/>
      <c r="J291" s="1"/>
      <c r="N291" s="1"/>
    </row>
    <row r="292">
      <c r="F292" s="49"/>
      <c r="G292" s="1"/>
      <c r="H292" s="1"/>
      <c r="I292" s="203"/>
      <c r="J292" s="1"/>
      <c r="N292" s="1"/>
    </row>
    <row r="293">
      <c r="F293" s="49"/>
      <c r="G293" s="1"/>
      <c r="H293" s="1"/>
      <c r="I293" s="203"/>
      <c r="J293" s="1"/>
      <c r="N293" s="1"/>
    </row>
    <row r="294">
      <c r="F294" s="49"/>
      <c r="G294" s="1"/>
      <c r="H294" s="1"/>
      <c r="I294" s="203"/>
      <c r="J294" s="1"/>
      <c r="N294" s="1"/>
    </row>
    <row r="295">
      <c r="F295" s="49"/>
      <c r="G295" s="1"/>
      <c r="H295" s="1"/>
      <c r="I295" s="203"/>
      <c r="J295" s="1"/>
      <c r="N295" s="1"/>
    </row>
    <row r="296">
      <c r="F296" s="49"/>
      <c r="G296" s="1"/>
      <c r="H296" s="1"/>
      <c r="I296" s="203"/>
      <c r="J296" s="1"/>
      <c r="N296" s="1"/>
    </row>
    <row r="297">
      <c r="F297" s="49"/>
      <c r="G297" s="1"/>
      <c r="H297" s="1"/>
      <c r="I297" s="203"/>
      <c r="J297" s="1"/>
      <c r="N297" s="1"/>
    </row>
    <row r="298">
      <c r="F298" s="49"/>
      <c r="G298" s="1"/>
      <c r="H298" s="1"/>
      <c r="I298" s="203"/>
      <c r="J298" s="1"/>
      <c r="N298" s="1"/>
    </row>
    <row r="299">
      <c r="F299" s="49"/>
      <c r="G299" s="1"/>
      <c r="H299" s="1"/>
      <c r="I299" s="203"/>
      <c r="J299" s="1"/>
      <c r="N299" s="1"/>
    </row>
    <row r="300">
      <c r="F300" s="49"/>
      <c r="G300" s="1"/>
      <c r="H300" s="1"/>
      <c r="I300" s="203"/>
      <c r="J300" s="1"/>
      <c r="N300" s="1"/>
    </row>
    <row r="301">
      <c r="F301" s="49"/>
      <c r="G301" s="1"/>
      <c r="H301" s="1"/>
      <c r="I301" s="203"/>
      <c r="J301" s="1"/>
      <c r="N301" s="1"/>
    </row>
    <row r="302">
      <c r="F302" s="49"/>
      <c r="G302" s="1"/>
      <c r="H302" s="1"/>
      <c r="I302" s="203"/>
      <c r="J302" s="1"/>
      <c r="N302" s="1"/>
    </row>
    <row r="303">
      <c r="F303" s="49"/>
      <c r="G303" s="1"/>
      <c r="H303" s="1"/>
      <c r="I303" s="203"/>
      <c r="J303" s="1"/>
      <c r="N303" s="1"/>
    </row>
    <row r="304">
      <c r="F304" s="49"/>
      <c r="G304" s="1"/>
      <c r="H304" s="1"/>
      <c r="I304" s="203"/>
      <c r="J304" s="1"/>
      <c r="N304" s="1"/>
    </row>
    <row r="305">
      <c r="F305" s="49"/>
      <c r="G305" s="1"/>
      <c r="H305" s="1"/>
      <c r="I305" s="203"/>
      <c r="J305" s="1"/>
      <c r="N305" s="1"/>
    </row>
    <row r="306">
      <c r="F306" s="49"/>
      <c r="G306" s="1"/>
      <c r="H306" s="1"/>
      <c r="I306" s="203"/>
      <c r="J306" s="1"/>
      <c r="N306" s="1"/>
    </row>
    <row r="307">
      <c r="F307" s="49"/>
      <c r="G307" s="1"/>
      <c r="H307" s="1"/>
      <c r="I307" s="203"/>
      <c r="J307" s="1"/>
      <c r="N307" s="1"/>
    </row>
    <row r="308">
      <c r="F308" s="49"/>
      <c r="G308" s="1"/>
      <c r="H308" s="1"/>
      <c r="I308" s="203"/>
      <c r="J308" s="1"/>
      <c r="N308" s="1"/>
    </row>
    <row r="309">
      <c r="F309" s="49"/>
      <c r="G309" s="1"/>
      <c r="H309" s="1"/>
      <c r="I309" s="203"/>
      <c r="J309" s="1"/>
      <c r="N309" s="1"/>
    </row>
    <row r="310">
      <c r="F310" s="49"/>
      <c r="G310" s="1"/>
      <c r="H310" s="1"/>
      <c r="I310" s="203"/>
      <c r="J310" s="1"/>
      <c r="N310" s="1"/>
    </row>
    <row r="311">
      <c r="F311" s="49"/>
      <c r="G311" s="1"/>
      <c r="H311" s="1"/>
      <c r="I311" s="203"/>
      <c r="J311" s="1"/>
      <c r="N311" s="1"/>
    </row>
    <row r="312">
      <c r="F312" s="49"/>
      <c r="G312" s="1"/>
      <c r="H312" s="1"/>
      <c r="I312" s="203"/>
      <c r="J312" s="1"/>
      <c r="N312" s="1"/>
    </row>
    <row r="313">
      <c r="F313" s="49"/>
      <c r="G313" s="1"/>
      <c r="H313" s="1"/>
      <c r="I313" s="203"/>
      <c r="J313" s="1"/>
      <c r="N313" s="1"/>
    </row>
    <row r="314">
      <c r="F314" s="49"/>
      <c r="G314" s="1"/>
      <c r="H314" s="1"/>
      <c r="I314" s="203"/>
      <c r="J314" s="1"/>
      <c r="N314" s="1"/>
    </row>
    <row r="315">
      <c r="F315" s="49"/>
      <c r="G315" s="1"/>
      <c r="H315" s="1"/>
      <c r="I315" s="203"/>
      <c r="J315" s="1"/>
      <c r="N315" s="1"/>
    </row>
    <row r="316">
      <c r="F316" s="49"/>
      <c r="G316" s="1"/>
      <c r="H316" s="1"/>
      <c r="I316" s="203"/>
      <c r="J316" s="1"/>
      <c r="N316" s="1"/>
    </row>
    <row r="317">
      <c r="F317" s="49"/>
      <c r="G317" s="1"/>
      <c r="H317" s="1"/>
      <c r="I317" s="203"/>
      <c r="J317" s="1"/>
      <c r="N317" s="1"/>
    </row>
    <row r="318">
      <c r="F318" s="49"/>
      <c r="G318" s="1"/>
      <c r="H318" s="1"/>
      <c r="I318" s="203"/>
      <c r="J318" s="1"/>
      <c r="N318" s="1"/>
    </row>
    <row r="319">
      <c r="F319" s="49"/>
      <c r="G319" s="1"/>
      <c r="H319" s="1"/>
      <c r="I319" s="203"/>
      <c r="J319" s="1"/>
      <c r="N319" s="1"/>
    </row>
    <row r="320">
      <c r="F320" s="49"/>
      <c r="G320" s="1"/>
      <c r="H320" s="1"/>
      <c r="I320" s="203"/>
      <c r="J320" s="1"/>
      <c r="N320" s="1"/>
    </row>
    <row r="321">
      <c r="F321" s="49"/>
      <c r="G321" s="1"/>
      <c r="H321" s="1"/>
      <c r="I321" s="203"/>
      <c r="J321" s="1"/>
      <c r="N321" s="1"/>
    </row>
    <row r="322">
      <c r="F322" s="49"/>
      <c r="G322" s="1"/>
      <c r="H322" s="1"/>
      <c r="I322" s="203"/>
      <c r="J322" s="1"/>
      <c r="N322" s="1"/>
    </row>
    <row r="323">
      <c r="F323" s="49"/>
      <c r="G323" s="1"/>
      <c r="H323" s="1"/>
      <c r="I323" s="203"/>
      <c r="J323" s="1"/>
      <c r="N323" s="1"/>
    </row>
    <row r="324">
      <c r="F324" s="49"/>
      <c r="G324" s="1"/>
      <c r="H324" s="1"/>
      <c r="I324" s="203"/>
      <c r="J324" s="1"/>
      <c r="N324" s="1"/>
    </row>
    <row r="325">
      <c r="F325" s="49"/>
      <c r="G325" s="1"/>
      <c r="H325" s="1"/>
      <c r="I325" s="203"/>
      <c r="J325" s="1"/>
      <c r="N325" s="1"/>
    </row>
    <row r="326">
      <c r="F326" s="49"/>
      <c r="G326" s="1"/>
      <c r="H326" s="1"/>
      <c r="I326" s="203"/>
      <c r="J326" s="1"/>
      <c r="N326" s="1"/>
    </row>
    <row r="327">
      <c r="F327" s="49"/>
      <c r="G327" s="1"/>
      <c r="H327" s="1"/>
      <c r="I327" s="203"/>
      <c r="J327" s="1"/>
      <c r="N327" s="1"/>
    </row>
    <row r="328">
      <c r="F328" s="49"/>
      <c r="G328" s="1"/>
      <c r="H328" s="1"/>
      <c r="I328" s="203"/>
      <c r="J328" s="1"/>
      <c r="N328" s="1"/>
    </row>
    <row r="329">
      <c r="F329" s="49"/>
      <c r="G329" s="1"/>
      <c r="H329" s="1"/>
      <c r="I329" s="203"/>
      <c r="J329" s="1"/>
      <c r="N329" s="1"/>
    </row>
    <row r="330">
      <c r="F330" s="49"/>
      <c r="G330" s="1"/>
      <c r="H330" s="1"/>
      <c r="I330" s="203"/>
      <c r="J330" s="1"/>
      <c r="N330" s="1"/>
    </row>
    <row r="331">
      <c r="F331" s="49"/>
      <c r="G331" s="1"/>
      <c r="H331" s="1"/>
      <c r="I331" s="203"/>
      <c r="J331" s="1"/>
      <c r="N331" s="1"/>
    </row>
    <row r="332">
      <c r="F332" s="49"/>
      <c r="G332" s="1"/>
      <c r="H332" s="1"/>
      <c r="I332" s="203"/>
      <c r="J332" s="1"/>
      <c r="N332" s="1"/>
    </row>
    <row r="333">
      <c r="F333" s="49"/>
      <c r="G333" s="1"/>
      <c r="H333" s="1"/>
      <c r="I333" s="203"/>
      <c r="J333" s="1"/>
      <c r="N333" s="1"/>
    </row>
    <row r="334">
      <c r="F334" s="49"/>
      <c r="G334" s="1"/>
      <c r="H334" s="1"/>
      <c r="I334" s="203"/>
      <c r="J334" s="1"/>
      <c r="N334" s="1"/>
    </row>
    <row r="335">
      <c r="F335" s="49"/>
      <c r="G335" s="1"/>
      <c r="H335" s="1"/>
      <c r="I335" s="203"/>
      <c r="J335" s="1"/>
      <c r="N335" s="1"/>
    </row>
    <row r="336">
      <c r="F336" s="49"/>
      <c r="G336" s="1"/>
      <c r="H336" s="1"/>
      <c r="I336" s="203"/>
      <c r="J336" s="1"/>
      <c r="N336" s="1"/>
    </row>
    <row r="337">
      <c r="F337" s="49"/>
      <c r="G337" s="1"/>
      <c r="H337" s="1"/>
      <c r="I337" s="203"/>
      <c r="J337" s="1"/>
      <c r="N337" s="1"/>
    </row>
    <row r="338">
      <c r="F338" s="49"/>
      <c r="G338" s="1"/>
      <c r="H338" s="1"/>
      <c r="I338" s="203"/>
      <c r="J338" s="1"/>
      <c r="N338" s="1"/>
    </row>
    <row r="339">
      <c r="F339" s="49"/>
      <c r="G339" s="1"/>
      <c r="H339" s="1"/>
      <c r="I339" s="203"/>
      <c r="J339" s="1"/>
      <c r="N339" s="1"/>
    </row>
    <row r="340">
      <c r="F340" s="49"/>
      <c r="G340" s="1"/>
      <c r="H340" s="1"/>
      <c r="I340" s="203"/>
      <c r="J340" s="1"/>
      <c r="N340" s="1"/>
    </row>
    <row r="341">
      <c r="F341" s="49"/>
      <c r="G341" s="1"/>
      <c r="H341" s="1"/>
      <c r="I341" s="203"/>
      <c r="J341" s="1"/>
      <c r="N341" s="1"/>
    </row>
    <row r="342">
      <c r="F342" s="49"/>
      <c r="G342" s="1"/>
      <c r="H342" s="1"/>
      <c r="I342" s="203"/>
      <c r="J342" s="1"/>
      <c r="N342" s="1"/>
    </row>
    <row r="343">
      <c r="F343" s="49"/>
      <c r="G343" s="1"/>
      <c r="H343" s="1"/>
      <c r="I343" s="203"/>
      <c r="J343" s="1"/>
      <c r="N343" s="1"/>
    </row>
    <row r="344">
      <c r="F344" s="49"/>
      <c r="G344" s="1"/>
      <c r="H344" s="1"/>
      <c r="I344" s="203"/>
      <c r="J344" s="1"/>
      <c r="N344" s="1"/>
    </row>
    <row r="345">
      <c r="F345" s="49"/>
      <c r="G345" s="1"/>
      <c r="H345" s="1"/>
      <c r="I345" s="203"/>
      <c r="J345" s="1"/>
      <c r="N345" s="1"/>
    </row>
    <row r="346">
      <c r="F346" s="49"/>
      <c r="G346" s="1"/>
      <c r="H346" s="1"/>
      <c r="I346" s="203"/>
      <c r="J346" s="1"/>
      <c r="N346" s="1"/>
    </row>
    <row r="347">
      <c r="F347" s="49"/>
      <c r="G347" s="1"/>
      <c r="H347" s="1"/>
      <c r="I347" s="203"/>
      <c r="J347" s="1"/>
      <c r="N347" s="1"/>
    </row>
    <row r="348">
      <c r="F348" s="49"/>
      <c r="G348" s="1"/>
      <c r="H348" s="1"/>
      <c r="I348" s="203"/>
      <c r="J348" s="1"/>
      <c r="N348" s="1"/>
    </row>
    <row r="349">
      <c r="F349" s="49"/>
      <c r="G349" s="1"/>
      <c r="H349" s="1"/>
      <c r="I349" s="203"/>
      <c r="J349" s="1"/>
      <c r="N349" s="1"/>
    </row>
    <row r="350">
      <c r="F350" s="49"/>
      <c r="G350" s="1"/>
      <c r="H350" s="1"/>
      <c r="I350" s="203"/>
      <c r="J350" s="1"/>
      <c r="N350" s="1"/>
    </row>
    <row r="351">
      <c r="F351" s="49"/>
      <c r="G351" s="1"/>
      <c r="H351" s="1"/>
      <c r="I351" s="203"/>
      <c r="J351" s="1"/>
      <c r="N351" s="1"/>
    </row>
    <row r="352">
      <c r="F352" s="49"/>
      <c r="G352" s="1"/>
      <c r="H352" s="1"/>
      <c r="I352" s="203"/>
      <c r="J352" s="1"/>
      <c r="N352" s="1"/>
    </row>
    <row r="353">
      <c r="F353" s="49"/>
      <c r="G353" s="1"/>
      <c r="H353" s="1"/>
      <c r="I353" s="203"/>
      <c r="J353" s="1"/>
      <c r="N353" s="1"/>
    </row>
    <row r="354">
      <c r="F354" s="49"/>
      <c r="G354" s="1"/>
      <c r="H354" s="1"/>
      <c r="I354" s="203"/>
      <c r="J354" s="1"/>
      <c r="N354" s="1"/>
    </row>
    <row r="355">
      <c r="F355" s="49"/>
      <c r="G355" s="1"/>
      <c r="H355" s="1"/>
      <c r="I355" s="203"/>
      <c r="J355" s="1"/>
      <c r="N355" s="1"/>
    </row>
    <row r="356">
      <c r="F356" s="49"/>
      <c r="G356" s="1"/>
      <c r="H356" s="1"/>
      <c r="I356" s="203"/>
      <c r="J356" s="1"/>
      <c r="N356" s="1"/>
    </row>
    <row r="357">
      <c r="F357" s="49"/>
      <c r="G357" s="1"/>
      <c r="H357" s="1"/>
      <c r="I357" s="203"/>
      <c r="J357" s="1"/>
      <c r="N357" s="1"/>
    </row>
    <row r="358">
      <c r="F358" s="49"/>
      <c r="G358" s="1"/>
      <c r="H358" s="1"/>
      <c r="I358" s="203"/>
      <c r="J358" s="1"/>
      <c r="N358" s="1"/>
    </row>
    <row r="359">
      <c r="F359" s="49"/>
      <c r="G359" s="1"/>
      <c r="H359" s="1"/>
      <c r="I359" s="203"/>
      <c r="J359" s="1"/>
      <c r="N359" s="1"/>
    </row>
    <row r="360">
      <c r="F360" s="49"/>
      <c r="G360" s="1"/>
      <c r="H360" s="1"/>
      <c r="I360" s="203"/>
      <c r="J360" s="1"/>
      <c r="N360" s="1"/>
    </row>
    <row r="361">
      <c r="F361" s="49"/>
      <c r="G361" s="1"/>
      <c r="H361" s="1"/>
      <c r="I361" s="203"/>
      <c r="J361" s="1"/>
      <c r="N361" s="1"/>
    </row>
    <row r="362">
      <c r="F362" s="49"/>
      <c r="G362" s="1"/>
      <c r="H362" s="1"/>
      <c r="I362" s="203"/>
      <c r="J362" s="1"/>
      <c r="N362" s="1"/>
    </row>
    <row r="363">
      <c r="F363" s="49"/>
      <c r="G363" s="1"/>
      <c r="H363" s="1"/>
      <c r="I363" s="203"/>
      <c r="J363" s="1"/>
      <c r="N363" s="1"/>
    </row>
    <row r="364">
      <c r="F364" s="49"/>
      <c r="G364" s="1"/>
      <c r="H364" s="1"/>
      <c r="I364" s="203"/>
      <c r="J364" s="1"/>
      <c r="N364" s="1"/>
    </row>
    <row r="365">
      <c r="F365" s="49"/>
      <c r="G365" s="1"/>
      <c r="H365" s="1"/>
      <c r="I365" s="203"/>
      <c r="J365" s="1"/>
      <c r="N365" s="1"/>
    </row>
    <row r="366">
      <c r="F366" s="49"/>
      <c r="G366" s="1"/>
      <c r="H366" s="1"/>
      <c r="I366" s="203"/>
      <c r="J366" s="1"/>
      <c r="N366" s="1"/>
    </row>
    <row r="367">
      <c r="F367" s="49"/>
      <c r="G367" s="1"/>
      <c r="H367" s="1"/>
      <c r="I367" s="203"/>
      <c r="J367" s="1"/>
      <c r="N367" s="1"/>
    </row>
    <row r="368">
      <c r="F368" s="49"/>
      <c r="G368" s="1"/>
      <c r="H368" s="1"/>
      <c r="I368" s="203"/>
      <c r="J368" s="1"/>
      <c r="N368" s="1"/>
    </row>
    <row r="369">
      <c r="F369" s="49"/>
      <c r="G369" s="1"/>
      <c r="H369" s="1"/>
      <c r="I369" s="203"/>
      <c r="J369" s="1"/>
      <c r="N369" s="1"/>
    </row>
    <row r="370">
      <c r="F370" s="49"/>
      <c r="G370" s="1"/>
      <c r="H370" s="1"/>
      <c r="I370" s="203"/>
      <c r="J370" s="1"/>
      <c r="N370" s="1"/>
    </row>
    <row r="371">
      <c r="F371" s="49"/>
      <c r="G371" s="1"/>
      <c r="H371" s="1"/>
      <c r="I371" s="203"/>
      <c r="J371" s="1"/>
      <c r="N371" s="1"/>
    </row>
    <row r="372">
      <c r="F372" s="49"/>
      <c r="G372" s="1"/>
      <c r="H372" s="1"/>
      <c r="I372" s="203"/>
      <c r="J372" s="1"/>
      <c r="N372" s="1"/>
    </row>
    <row r="373">
      <c r="F373" s="49"/>
      <c r="G373" s="1"/>
      <c r="H373" s="1"/>
      <c r="I373" s="203"/>
      <c r="J373" s="1"/>
      <c r="N373" s="1"/>
    </row>
    <row r="374">
      <c r="F374" s="49"/>
      <c r="G374" s="1"/>
      <c r="H374" s="1"/>
      <c r="I374" s="203"/>
      <c r="J374" s="1"/>
      <c r="N374" s="1"/>
    </row>
    <row r="375">
      <c r="F375" s="49"/>
      <c r="G375" s="1"/>
      <c r="H375" s="1"/>
      <c r="I375" s="203"/>
      <c r="J375" s="1"/>
      <c r="N375" s="1"/>
    </row>
    <row r="376">
      <c r="F376" s="49"/>
      <c r="G376" s="1"/>
      <c r="H376" s="1"/>
      <c r="I376" s="203"/>
      <c r="J376" s="1"/>
      <c r="N376" s="1"/>
    </row>
    <row r="377">
      <c r="F377" s="49"/>
      <c r="G377" s="1"/>
      <c r="H377" s="1"/>
      <c r="I377" s="203"/>
      <c r="J377" s="1"/>
      <c r="N377" s="1"/>
    </row>
    <row r="378">
      <c r="F378" s="49"/>
      <c r="G378" s="1"/>
      <c r="H378" s="1"/>
      <c r="I378" s="203"/>
      <c r="J378" s="1"/>
      <c r="N378" s="1"/>
    </row>
    <row r="379">
      <c r="F379" s="49"/>
      <c r="G379" s="1"/>
      <c r="H379" s="1"/>
      <c r="I379" s="203"/>
      <c r="J379" s="1"/>
      <c r="N379" s="1"/>
    </row>
    <row r="380">
      <c r="F380" s="49"/>
      <c r="G380" s="1"/>
      <c r="H380" s="1"/>
      <c r="I380" s="203"/>
      <c r="J380" s="1"/>
      <c r="N380" s="1"/>
    </row>
    <row r="381">
      <c r="F381" s="49"/>
      <c r="G381" s="1"/>
      <c r="H381" s="1"/>
      <c r="I381" s="203"/>
      <c r="J381" s="1"/>
      <c r="N381" s="1"/>
    </row>
    <row r="382">
      <c r="F382" s="49"/>
      <c r="G382" s="1"/>
      <c r="H382" s="1"/>
      <c r="I382" s="203"/>
      <c r="J382" s="1"/>
      <c r="N382" s="1"/>
    </row>
    <row r="383">
      <c r="F383" s="49"/>
      <c r="G383" s="1"/>
      <c r="H383" s="1"/>
      <c r="I383" s="203"/>
      <c r="J383" s="1"/>
      <c r="N383" s="1"/>
    </row>
    <row r="384">
      <c r="F384" s="49"/>
      <c r="G384" s="1"/>
      <c r="H384" s="1"/>
      <c r="I384" s="203"/>
      <c r="J384" s="1"/>
      <c r="N384" s="1"/>
    </row>
    <row r="385">
      <c r="F385" s="49"/>
      <c r="G385" s="1"/>
      <c r="H385" s="1"/>
      <c r="I385" s="203"/>
      <c r="J385" s="1"/>
      <c r="N385" s="1"/>
    </row>
    <row r="386">
      <c r="F386" s="49"/>
      <c r="G386" s="1"/>
      <c r="H386" s="1"/>
      <c r="I386" s="203"/>
      <c r="J386" s="1"/>
      <c r="N386" s="1"/>
    </row>
    <row r="387">
      <c r="F387" s="49"/>
      <c r="G387" s="1"/>
      <c r="H387" s="1"/>
      <c r="I387" s="203"/>
      <c r="J387" s="1"/>
      <c r="N387" s="1"/>
    </row>
    <row r="388">
      <c r="F388" s="49"/>
      <c r="G388" s="1"/>
      <c r="H388" s="1"/>
      <c r="I388" s="203"/>
      <c r="J388" s="1"/>
      <c r="N388" s="1"/>
    </row>
    <row r="389">
      <c r="F389" s="49"/>
      <c r="G389" s="1"/>
      <c r="H389" s="1"/>
      <c r="I389" s="203"/>
      <c r="J389" s="1"/>
      <c r="N389" s="1"/>
    </row>
    <row r="390">
      <c r="F390" s="49"/>
      <c r="G390" s="1"/>
      <c r="H390" s="1"/>
      <c r="I390" s="203"/>
      <c r="J390" s="1"/>
      <c r="N390" s="1"/>
    </row>
    <row r="391">
      <c r="F391" s="49"/>
      <c r="G391" s="1"/>
      <c r="H391" s="1"/>
      <c r="I391" s="203"/>
      <c r="J391" s="1"/>
      <c r="N391" s="1"/>
    </row>
    <row r="392">
      <c r="F392" s="49"/>
      <c r="G392" s="1"/>
      <c r="H392" s="1"/>
      <c r="I392" s="203"/>
      <c r="J392" s="1"/>
      <c r="N392" s="1"/>
    </row>
    <row r="393">
      <c r="F393" s="49"/>
      <c r="G393" s="1"/>
      <c r="H393" s="1"/>
      <c r="I393" s="203"/>
      <c r="J393" s="1"/>
      <c r="N393" s="1"/>
    </row>
    <row r="394">
      <c r="F394" s="49"/>
      <c r="G394" s="1"/>
      <c r="H394" s="1"/>
      <c r="I394" s="203"/>
      <c r="J394" s="1"/>
      <c r="N394" s="1"/>
    </row>
    <row r="395">
      <c r="F395" s="49"/>
      <c r="G395" s="1"/>
      <c r="H395" s="1"/>
      <c r="I395" s="203"/>
      <c r="J395" s="1"/>
      <c r="N395" s="1"/>
    </row>
    <row r="396">
      <c r="F396" s="49"/>
      <c r="G396" s="1"/>
      <c r="H396" s="1"/>
      <c r="I396" s="203"/>
      <c r="J396" s="1"/>
      <c r="N396" s="1"/>
    </row>
    <row r="397">
      <c r="F397" s="49"/>
      <c r="G397" s="1"/>
      <c r="H397" s="1"/>
      <c r="I397" s="203"/>
      <c r="J397" s="1"/>
      <c r="N397" s="1"/>
    </row>
    <row r="398">
      <c r="F398" s="49"/>
      <c r="G398" s="1"/>
      <c r="H398" s="1"/>
      <c r="I398" s="203"/>
      <c r="J398" s="1"/>
      <c r="N398" s="1"/>
    </row>
    <row r="399">
      <c r="F399" s="49"/>
      <c r="G399" s="1"/>
      <c r="H399" s="1"/>
      <c r="I399" s="203"/>
      <c r="J399" s="1"/>
      <c r="N399" s="1"/>
    </row>
    <row r="400">
      <c r="F400" s="49"/>
      <c r="G400" s="1"/>
      <c r="H400" s="1"/>
      <c r="I400" s="203"/>
      <c r="J400" s="1"/>
      <c r="N400" s="1"/>
    </row>
    <row r="401">
      <c r="F401" s="49"/>
      <c r="G401" s="1"/>
      <c r="H401" s="1"/>
      <c r="I401" s="203"/>
      <c r="J401" s="1"/>
      <c r="N401" s="1"/>
    </row>
    <row r="402">
      <c r="F402" s="49"/>
      <c r="G402" s="1"/>
      <c r="H402" s="1"/>
      <c r="I402" s="203"/>
      <c r="J402" s="1"/>
      <c r="N402" s="1"/>
    </row>
    <row r="403">
      <c r="F403" s="49"/>
      <c r="G403" s="1"/>
      <c r="H403" s="1"/>
      <c r="I403" s="203"/>
      <c r="J403" s="1"/>
      <c r="N403" s="1"/>
    </row>
    <row r="404">
      <c r="F404" s="49"/>
      <c r="G404" s="1"/>
      <c r="H404" s="1"/>
      <c r="I404" s="203"/>
      <c r="J404" s="1"/>
      <c r="N404" s="1"/>
    </row>
    <row r="405">
      <c r="F405" s="49"/>
      <c r="G405" s="1"/>
      <c r="H405" s="1"/>
      <c r="I405" s="203"/>
      <c r="J405" s="1"/>
      <c r="N405" s="1"/>
    </row>
    <row r="406">
      <c r="F406" s="49"/>
      <c r="G406" s="1"/>
      <c r="H406" s="1"/>
      <c r="I406" s="203"/>
      <c r="J406" s="1"/>
      <c r="N406" s="1"/>
    </row>
    <row r="407">
      <c r="F407" s="49"/>
      <c r="G407" s="1"/>
      <c r="H407" s="1"/>
      <c r="I407" s="203"/>
      <c r="J407" s="1"/>
      <c r="N407" s="1"/>
    </row>
    <row r="408">
      <c r="F408" s="49"/>
      <c r="G408" s="1"/>
      <c r="H408" s="1"/>
      <c r="I408" s="203"/>
      <c r="J408" s="1"/>
      <c r="N408" s="1"/>
    </row>
    <row r="409">
      <c r="F409" s="49"/>
      <c r="G409" s="1"/>
      <c r="H409" s="1"/>
      <c r="I409" s="203"/>
      <c r="J409" s="1"/>
      <c r="N409" s="1"/>
    </row>
    <row r="410">
      <c r="F410" s="49"/>
      <c r="G410" s="1"/>
      <c r="H410" s="1"/>
      <c r="I410" s="203"/>
      <c r="J410" s="1"/>
      <c r="N410" s="1"/>
    </row>
    <row r="411">
      <c r="F411" s="49"/>
      <c r="G411" s="1"/>
      <c r="H411" s="1"/>
      <c r="I411" s="203"/>
      <c r="J411" s="1"/>
      <c r="N411" s="1"/>
    </row>
    <row r="412">
      <c r="F412" s="49"/>
      <c r="G412" s="1"/>
      <c r="H412" s="1"/>
      <c r="I412" s="203"/>
      <c r="J412" s="1"/>
      <c r="N412" s="1"/>
    </row>
    <row r="413">
      <c r="F413" s="49"/>
      <c r="G413" s="1"/>
      <c r="H413" s="1"/>
      <c r="I413" s="203"/>
      <c r="J413" s="1"/>
      <c r="N413" s="1"/>
    </row>
    <row r="414">
      <c r="F414" s="49"/>
      <c r="G414" s="1"/>
      <c r="H414" s="1"/>
      <c r="I414" s="203"/>
      <c r="J414" s="1"/>
      <c r="N414" s="1"/>
    </row>
    <row r="415">
      <c r="F415" s="49"/>
      <c r="G415" s="1"/>
      <c r="H415" s="1"/>
      <c r="I415" s="203"/>
      <c r="J415" s="1"/>
      <c r="N415" s="1"/>
    </row>
    <row r="416">
      <c r="F416" s="49"/>
      <c r="G416" s="1"/>
      <c r="H416" s="1"/>
      <c r="I416" s="203"/>
      <c r="J416" s="1"/>
      <c r="N416" s="1"/>
    </row>
    <row r="417">
      <c r="F417" s="49"/>
      <c r="G417" s="1"/>
      <c r="H417" s="1"/>
      <c r="I417" s="203"/>
      <c r="J417" s="1"/>
      <c r="N417" s="1"/>
    </row>
    <row r="418">
      <c r="F418" s="49"/>
      <c r="G418" s="1"/>
      <c r="H418" s="1"/>
      <c r="I418" s="203"/>
      <c r="J418" s="1"/>
      <c r="N418" s="1"/>
    </row>
    <row r="419">
      <c r="F419" s="49"/>
      <c r="G419" s="1"/>
      <c r="H419" s="1"/>
      <c r="I419" s="203"/>
      <c r="J419" s="1"/>
      <c r="N419" s="1"/>
    </row>
    <row r="420">
      <c r="F420" s="49"/>
      <c r="G420" s="1"/>
      <c r="H420" s="1"/>
      <c r="I420" s="203"/>
      <c r="J420" s="1"/>
      <c r="N420" s="1"/>
    </row>
    <row r="421">
      <c r="F421" s="49"/>
      <c r="G421" s="1"/>
      <c r="H421" s="1"/>
      <c r="I421" s="203"/>
      <c r="J421" s="1"/>
      <c r="N421" s="1"/>
    </row>
    <row r="422">
      <c r="F422" s="49"/>
      <c r="G422" s="1"/>
      <c r="H422" s="1"/>
      <c r="I422" s="203"/>
      <c r="J422" s="1"/>
      <c r="N422" s="1"/>
    </row>
    <row r="423">
      <c r="F423" s="49"/>
      <c r="G423" s="1"/>
      <c r="H423" s="1"/>
      <c r="I423" s="203"/>
      <c r="J423" s="1"/>
      <c r="N423" s="1"/>
    </row>
    <row r="424">
      <c r="F424" s="49"/>
      <c r="G424" s="1"/>
      <c r="H424" s="1"/>
      <c r="I424" s="203"/>
      <c r="J424" s="1"/>
      <c r="N424" s="1"/>
    </row>
    <row r="425">
      <c r="F425" s="49"/>
      <c r="G425" s="1"/>
      <c r="H425" s="1"/>
      <c r="I425" s="203"/>
      <c r="J425" s="1"/>
      <c r="N425" s="1"/>
    </row>
    <row r="426">
      <c r="F426" s="49"/>
      <c r="G426" s="1"/>
      <c r="H426" s="1"/>
      <c r="I426" s="203"/>
      <c r="J426" s="1"/>
      <c r="N426" s="1"/>
    </row>
    <row r="427">
      <c r="F427" s="49"/>
      <c r="G427" s="1"/>
      <c r="H427" s="1"/>
      <c r="I427" s="203"/>
      <c r="J427" s="1"/>
      <c r="N427" s="1"/>
    </row>
    <row r="428">
      <c r="F428" s="49"/>
      <c r="G428" s="1"/>
      <c r="H428" s="1"/>
      <c r="I428" s="203"/>
      <c r="J428" s="1"/>
      <c r="N428" s="1"/>
    </row>
    <row r="429">
      <c r="F429" s="49"/>
      <c r="G429" s="1"/>
      <c r="H429" s="1"/>
      <c r="I429" s="203"/>
      <c r="J429" s="1"/>
      <c r="N429" s="1"/>
    </row>
    <row r="430">
      <c r="F430" s="49"/>
      <c r="G430" s="1"/>
      <c r="H430" s="1"/>
      <c r="I430" s="203"/>
      <c r="J430" s="1"/>
      <c r="N430" s="1"/>
    </row>
    <row r="431">
      <c r="F431" s="49"/>
      <c r="G431" s="1"/>
      <c r="H431" s="1"/>
      <c r="I431" s="203"/>
      <c r="J431" s="1"/>
      <c r="N431" s="1"/>
    </row>
    <row r="432">
      <c r="F432" s="49"/>
      <c r="G432" s="1"/>
      <c r="H432" s="1"/>
      <c r="I432" s="203"/>
      <c r="J432" s="1"/>
      <c r="N432" s="1"/>
    </row>
    <row r="433">
      <c r="F433" s="49"/>
      <c r="G433" s="1"/>
      <c r="H433" s="1"/>
      <c r="I433" s="203"/>
      <c r="J433" s="1"/>
      <c r="N433" s="1"/>
    </row>
    <row r="434">
      <c r="F434" s="49"/>
      <c r="G434" s="1"/>
      <c r="H434" s="1"/>
      <c r="I434" s="203"/>
      <c r="J434" s="1"/>
      <c r="N434" s="1"/>
    </row>
    <row r="435">
      <c r="F435" s="49"/>
      <c r="G435" s="1"/>
      <c r="H435" s="1"/>
      <c r="I435" s="203"/>
      <c r="J435" s="1"/>
      <c r="N435" s="1"/>
    </row>
    <row r="436">
      <c r="F436" s="49"/>
      <c r="G436" s="1"/>
      <c r="H436" s="1"/>
      <c r="I436" s="203"/>
      <c r="J436" s="1"/>
      <c r="N436" s="1"/>
    </row>
    <row r="437">
      <c r="F437" s="49"/>
      <c r="G437" s="1"/>
      <c r="H437" s="1"/>
      <c r="I437" s="203"/>
      <c r="J437" s="1"/>
      <c r="N437" s="1"/>
    </row>
    <row r="438">
      <c r="F438" s="49"/>
      <c r="G438" s="1"/>
      <c r="H438" s="1"/>
      <c r="I438" s="203"/>
      <c r="J438" s="1"/>
      <c r="N438" s="1"/>
    </row>
    <row r="439">
      <c r="F439" s="49"/>
      <c r="G439" s="1"/>
      <c r="H439" s="1"/>
      <c r="I439" s="203"/>
      <c r="J439" s="1"/>
      <c r="N439" s="1"/>
    </row>
    <row r="440">
      <c r="F440" s="49"/>
      <c r="G440" s="1"/>
      <c r="H440" s="1"/>
      <c r="I440" s="203"/>
      <c r="J440" s="1"/>
      <c r="N440" s="1"/>
    </row>
    <row r="441">
      <c r="F441" s="49"/>
      <c r="G441" s="1"/>
      <c r="H441" s="1"/>
      <c r="I441" s="203"/>
      <c r="J441" s="1"/>
      <c r="N441" s="1"/>
    </row>
    <row r="442">
      <c r="F442" s="49"/>
      <c r="G442" s="1"/>
      <c r="H442" s="1"/>
      <c r="I442" s="203"/>
      <c r="J442" s="1"/>
      <c r="N442" s="1"/>
    </row>
    <row r="443">
      <c r="F443" s="49"/>
      <c r="G443" s="1"/>
      <c r="H443" s="1"/>
      <c r="I443" s="203"/>
      <c r="J443" s="1"/>
      <c r="N443" s="1"/>
    </row>
    <row r="444">
      <c r="F444" s="49"/>
      <c r="G444" s="1"/>
      <c r="H444" s="1"/>
      <c r="I444" s="203"/>
      <c r="J444" s="1"/>
      <c r="N444" s="1"/>
    </row>
    <row r="445">
      <c r="F445" s="49"/>
      <c r="G445" s="1"/>
      <c r="H445" s="1"/>
      <c r="I445" s="203"/>
      <c r="J445" s="1"/>
      <c r="N445" s="1"/>
    </row>
    <row r="446">
      <c r="F446" s="49"/>
      <c r="G446" s="1"/>
      <c r="H446" s="1"/>
      <c r="I446" s="203"/>
      <c r="J446" s="1"/>
      <c r="N446" s="1"/>
    </row>
    <row r="447">
      <c r="F447" s="49"/>
      <c r="G447" s="1"/>
      <c r="H447" s="1"/>
      <c r="I447" s="203"/>
      <c r="J447" s="1"/>
      <c r="N447" s="1"/>
    </row>
    <row r="448">
      <c r="F448" s="49"/>
      <c r="G448" s="1"/>
      <c r="H448" s="1"/>
      <c r="I448" s="203"/>
      <c r="J448" s="1"/>
      <c r="N448" s="1"/>
    </row>
    <row r="449">
      <c r="F449" s="49"/>
      <c r="G449" s="1"/>
      <c r="H449" s="1"/>
      <c r="I449" s="203"/>
      <c r="J449" s="1"/>
      <c r="N449" s="1"/>
    </row>
    <row r="450">
      <c r="F450" s="49"/>
      <c r="G450" s="1"/>
      <c r="H450" s="1"/>
      <c r="I450" s="203"/>
      <c r="J450" s="1"/>
      <c r="N450" s="1"/>
    </row>
    <row r="451">
      <c r="F451" s="49"/>
      <c r="G451" s="1"/>
      <c r="H451" s="1"/>
      <c r="I451" s="203"/>
      <c r="J451" s="1"/>
      <c r="N451" s="1"/>
    </row>
    <row r="452">
      <c r="F452" s="49"/>
      <c r="G452" s="1"/>
      <c r="H452" s="1"/>
      <c r="I452" s="203"/>
      <c r="J452" s="1"/>
      <c r="N452" s="1"/>
    </row>
    <row r="453">
      <c r="F453" s="49"/>
      <c r="G453" s="1"/>
      <c r="H453" s="1"/>
      <c r="I453" s="203"/>
      <c r="J453" s="1"/>
      <c r="N453" s="1"/>
    </row>
    <row r="454">
      <c r="F454" s="49"/>
      <c r="G454" s="1"/>
      <c r="H454" s="1"/>
      <c r="I454" s="203"/>
      <c r="J454" s="1"/>
      <c r="N454" s="1"/>
    </row>
    <row r="455">
      <c r="F455" s="49"/>
      <c r="G455" s="1"/>
      <c r="H455" s="1"/>
      <c r="I455" s="203"/>
      <c r="J455" s="1"/>
      <c r="N455" s="1"/>
    </row>
    <row r="456">
      <c r="F456" s="49"/>
      <c r="G456" s="1"/>
      <c r="H456" s="1"/>
      <c r="I456" s="203"/>
      <c r="J456" s="1"/>
      <c r="N456" s="1"/>
    </row>
    <row r="457">
      <c r="F457" s="49"/>
      <c r="G457" s="1"/>
      <c r="H457" s="1"/>
      <c r="I457" s="203"/>
      <c r="J457" s="1"/>
      <c r="N457" s="1"/>
    </row>
    <row r="458">
      <c r="F458" s="49"/>
      <c r="G458" s="1"/>
      <c r="H458" s="1"/>
      <c r="I458" s="203"/>
      <c r="J458" s="1"/>
      <c r="N458" s="1"/>
    </row>
    <row r="459">
      <c r="F459" s="49"/>
      <c r="G459" s="1"/>
      <c r="H459" s="1"/>
      <c r="I459" s="203"/>
      <c r="J459" s="1"/>
      <c r="N459" s="1"/>
    </row>
    <row r="460">
      <c r="F460" s="49"/>
      <c r="G460" s="1"/>
      <c r="H460" s="1"/>
      <c r="I460" s="203"/>
      <c r="J460" s="1"/>
      <c r="N460" s="1"/>
    </row>
    <row r="461">
      <c r="F461" s="49"/>
      <c r="G461" s="1"/>
      <c r="H461" s="1"/>
      <c r="I461" s="203"/>
      <c r="J461" s="1"/>
      <c r="N461" s="1"/>
    </row>
    <row r="462">
      <c r="F462" s="49"/>
      <c r="G462" s="1"/>
      <c r="H462" s="1"/>
      <c r="I462" s="203"/>
      <c r="J462" s="1"/>
      <c r="N462" s="1"/>
    </row>
    <row r="463">
      <c r="F463" s="49"/>
      <c r="G463" s="1"/>
      <c r="H463" s="1"/>
      <c r="I463" s="203"/>
      <c r="J463" s="1"/>
      <c r="N463" s="1"/>
    </row>
    <row r="464">
      <c r="F464" s="49"/>
      <c r="G464" s="1"/>
      <c r="H464" s="1"/>
      <c r="I464" s="203"/>
      <c r="J464" s="1"/>
      <c r="N464" s="1"/>
    </row>
    <row r="465">
      <c r="F465" s="49"/>
      <c r="G465" s="1"/>
      <c r="H465" s="1"/>
      <c r="I465" s="203"/>
      <c r="J465" s="1"/>
      <c r="N465" s="1"/>
    </row>
    <row r="466">
      <c r="F466" s="49"/>
      <c r="G466" s="1"/>
      <c r="H466" s="1"/>
      <c r="I466" s="203"/>
      <c r="J466" s="1"/>
      <c r="N466" s="1"/>
    </row>
    <row r="467">
      <c r="F467" s="49"/>
      <c r="G467" s="1"/>
      <c r="H467" s="1"/>
      <c r="I467" s="203"/>
      <c r="J467" s="1"/>
      <c r="N467" s="1"/>
    </row>
    <row r="468">
      <c r="F468" s="49"/>
      <c r="G468" s="1"/>
      <c r="H468" s="1"/>
      <c r="I468" s="203"/>
      <c r="J468" s="1"/>
      <c r="N468" s="1"/>
    </row>
    <row r="469">
      <c r="F469" s="49"/>
      <c r="G469" s="1"/>
      <c r="H469" s="1"/>
      <c r="I469" s="203"/>
      <c r="J469" s="1"/>
      <c r="N469" s="1"/>
    </row>
    <row r="470">
      <c r="F470" s="49"/>
      <c r="G470" s="1"/>
      <c r="H470" s="1"/>
      <c r="I470" s="203"/>
      <c r="J470" s="1"/>
      <c r="N470" s="1"/>
    </row>
    <row r="471">
      <c r="F471" s="49"/>
      <c r="G471" s="1"/>
      <c r="H471" s="1"/>
      <c r="I471" s="203"/>
      <c r="J471" s="1"/>
      <c r="N471" s="1"/>
    </row>
    <row r="472">
      <c r="F472" s="49"/>
      <c r="G472" s="1"/>
      <c r="H472" s="1"/>
      <c r="I472" s="203"/>
      <c r="J472" s="1"/>
      <c r="N472" s="1"/>
    </row>
    <row r="473">
      <c r="F473" s="49"/>
      <c r="G473" s="1"/>
      <c r="H473" s="1"/>
      <c r="I473" s="203"/>
      <c r="J473" s="1"/>
      <c r="N473" s="1"/>
    </row>
    <row r="474">
      <c r="F474" s="49"/>
      <c r="G474" s="1"/>
      <c r="H474" s="1"/>
      <c r="I474" s="203"/>
      <c r="J474" s="1"/>
      <c r="N474" s="1"/>
    </row>
    <row r="475">
      <c r="F475" s="49"/>
      <c r="G475" s="1"/>
      <c r="H475" s="1"/>
      <c r="I475" s="203"/>
      <c r="J475" s="1"/>
      <c r="N475" s="1"/>
    </row>
    <row r="476">
      <c r="F476" s="49"/>
      <c r="G476" s="1"/>
      <c r="H476" s="1"/>
      <c r="I476" s="203"/>
      <c r="J476" s="1"/>
      <c r="N476" s="1"/>
    </row>
    <row r="477">
      <c r="F477" s="49"/>
      <c r="G477" s="1"/>
      <c r="H477" s="1"/>
      <c r="I477" s="203"/>
      <c r="J477" s="1"/>
      <c r="N477" s="1"/>
    </row>
    <row r="478">
      <c r="F478" s="49"/>
      <c r="G478" s="1"/>
      <c r="H478" s="1"/>
      <c r="I478" s="203"/>
      <c r="J478" s="1"/>
      <c r="N478" s="1"/>
    </row>
    <row r="479">
      <c r="F479" s="49"/>
      <c r="G479" s="1"/>
      <c r="H479" s="1"/>
      <c r="I479" s="203"/>
      <c r="J479" s="1"/>
      <c r="N479" s="1"/>
    </row>
    <row r="480">
      <c r="F480" s="49"/>
      <c r="G480" s="1"/>
      <c r="H480" s="1"/>
      <c r="I480" s="203"/>
      <c r="J480" s="1"/>
      <c r="N480" s="1"/>
    </row>
    <row r="481">
      <c r="F481" s="49"/>
      <c r="G481" s="1"/>
      <c r="H481" s="1"/>
      <c r="I481" s="203"/>
      <c r="J481" s="1"/>
      <c r="N481" s="1"/>
    </row>
    <row r="482">
      <c r="F482" s="49"/>
      <c r="G482" s="1"/>
      <c r="H482" s="1"/>
      <c r="I482" s="203"/>
      <c r="J482" s="1"/>
      <c r="N482" s="1"/>
    </row>
    <row r="483">
      <c r="F483" s="49"/>
      <c r="G483" s="1"/>
      <c r="H483" s="1"/>
      <c r="I483" s="203"/>
      <c r="J483" s="1"/>
      <c r="N483" s="1"/>
    </row>
    <row r="484">
      <c r="F484" s="49"/>
      <c r="G484" s="1"/>
      <c r="H484" s="1"/>
      <c r="I484" s="203"/>
      <c r="J484" s="1"/>
      <c r="N484" s="1"/>
    </row>
    <row r="485">
      <c r="F485" s="49"/>
      <c r="G485" s="1"/>
      <c r="H485" s="1"/>
      <c r="I485" s="203"/>
      <c r="J485" s="1"/>
      <c r="N485" s="1"/>
    </row>
    <row r="486">
      <c r="F486" s="49"/>
      <c r="G486" s="1"/>
      <c r="H486" s="1"/>
      <c r="I486" s="203"/>
      <c r="J486" s="1"/>
      <c r="N486" s="1"/>
    </row>
    <row r="487">
      <c r="F487" s="49"/>
      <c r="G487" s="1"/>
      <c r="H487" s="1"/>
      <c r="I487" s="203"/>
      <c r="J487" s="1"/>
      <c r="N487" s="1"/>
    </row>
    <row r="488">
      <c r="F488" s="49"/>
      <c r="G488" s="1"/>
      <c r="H488" s="1"/>
      <c r="I488" s="203"/>
      <c r="J488" s="1"/>
      <c r="N488" s="1"/>
    </row>
    <row r="489">
      <c r="F489" s="49"/>
      <c r="G489" s="1"/>
      <c r="H489" s="1"/>
      <c r="I489" s="203"/>
      <c r="J489" s="1"/>
      <c r="N489" s="1"/>
    </row>
    <row r="490">
      <c r="F490" s="49"/>
      <c r="G490" s="1"/>
      <c r="H490" s="1"/>
      <c r="I490" s="203"/>
      <c r="J490" s="1"/>
      <c r="N490" s="1"/>
    </row>
    <row r="491">
      <c r="F491" s="49"/>
      <c r="G491" s="1"/>
      <c r="H491" s="1"/>
      <c r="I491" s="203"/>
      <c r="J491" s="1"/>
      <c r="N491" s="1"/>
    </row>
    <row r="492">
      <c r="F492" s="49"/>
      <c r="G492" s="1"/>
      <c r="H492" s="1"/>
      <c r="I492" s="203"/>
      <c r="J492" s="1"/>
      <c r="N492" s="1"/>
    </row>
    <row r="493">
      <c r="F493" s="49"/>
      <c r="G493" s="1"/>
      <c r="H493" s="1"/>
      <c r="I493" s="203"/>
      <c r="J493" s="1"/>
      <c r="N493" s="1"/>
    </row>
    <row r="494">
      <c r="F494" s="49"/>
      <c r="G494" s="1"/>
      <c r="H494" s="1"/>
      <c r="I494" s="203"/>
      <c r="J494" s="1"/>
      <c r="N494" s="1"/>
    </row>
    <row r="495">
      <c r="F495" s="49"/>
      <c r="G495" s="1"/>
      <c r="H495" s="1"/>
      <c r="I495" s="203"/>
      <c r="J495" s="1"/>
      <c r="N495" s="1"/>
    </row>
    <row r="496">
      <c r="F496" s="49"/>
      <c r="G496" s="1"/>
      <c r="H496" s="1"/>
      <c r="I496" s="203"/>
      <c r="J496" s="1"/>
      <c r="N496" s="1"/>
    </row>
    <row r="497">
      <c r="F497" s="49"/>
      <c r="G497" s="1"/>
      <c r="H497" s="1"/>
      <c r="I497" s="203"/>
      <c r="J497" s="1"/>
      <c r="N497" s="1"/>
    </row>
    <row r="498">
      <c r="F498" s="49"/>
      <c r="G498" s="1"/>
      <c r="H498" s="1"/>
      <c r="I498" s="203"/>
      <c r="J498" s="1"/>
      <c r="N498" s="1"/>
    </row>
    <row r="499">
      <c r="F499" s="49"/>
      <c r="G499" s="1"/>
      <c r="H499" s="1"/>
      <c r="I499" s="203"/>
      <c r="J499" s="1"/>
      <c r="N499" s="1"/>
    </row>
    <row r="500">
      <c r="F500" s="49"/>
      <c r="G500" s="1"/>
      <c r="H500" s="1"/>
      <c r="I500" s="203"/>
      <c r="J500" s="1"/>
      <c r="N500" s="1"/>
    </row>
    <row r="501">
      <c r="F501" s="49"/>
      <c r="G501" s="1"/>
      <c r="H501" s="1"/>
      <c r="I501" s="203"/>
      <c r="J501" s="1"/>
      <c r="N501" s="1"/>
    </row>
    <row r="502">
      <c r="F502" s="49"/>
      <c r="G502" s="1"/>
      <c r="H502" s="1"/>
      <c r="I502" s="203"/>
      <c r="J502" s="1"/>
      <c r="N502" s="1"/>
    </row>
    <row r="503">
      <c r="F503" s="49"/>
      <c r="G503" s="1"/>
      <c r="H503" s="1"/>
      <c r="I503" s="203"/>
      <c r="J503" s="1"/>
      <c r="N503" s="1"/>
    </row>
    <row r="504">
      <c r="F504" s="49"/>
      <c r="G504" s="1"/>
      <c r="H504" s="1"/>
      <c r="I504" s="203"/>
      <c r="J504" s="1"/>
      <c r="N504" s="1"/>
    </row>
    <row r="505">
      <c r="F505" s="49"/>
      <c r="G505" s="1"/>
      <c r="H505" s="1"/>
      <c r="I505" s="203"/>
      <c r="J505" s="1"/>
      <c r="N505" s="1"/>
    </row>
    <row r="506">
      <c r="F506" s="49"/>
      <c r="G506" s="1"/>
      <c r="H506" s="1"/>
      <c r="I506" s="203"/>
      <c r="J506" s="1"/>
      <c r="N506" s="1"/>
    </row>
    <row r="507">
      <c r="F507" s="49"/>
      <c r="G507" s="1"/>
      <c r="H507" s="1"/>
      <c r="I507" s="203"/>
      <c r="J507" s="1"/>
      <c r="N507" s="1"/>
    </row>
    <row r="508">
      <c r="F508" s="49"/>
      <c r="G508" s="1"/>
      <c r="H508" s="1"/>
      <c r="I508" s="203"/>
      <c r="J508" s="1"/>
      <c r="N508" s="1"/>
    </row>
    <row r="509">
      <c r="F509" s="49"/>
      <c r="G509" s="1"/>
      <c r="H509" s="1"/>
      <c r="I509" s="203"/>
      <c r="J509" s="1"/>
      <c r="N509" s="1"/>
    </row>
    <row r="510">
      <c r="F510" s="49"/>
      <c r="G510" s="1"/>
      <c r="H510" s="1"/>
      <c r="I510" s="203"/>
      <c r="J510" s="1"/>
      <c r="N510" s="1"/>
    </row>
    <row r="511">
      <c r="F511" s="49"/>
      <c r="G511" s="1"/>
      <c r="H511" s="1"/>
      <c r="I511" s="203"/>
      <c r="J511" s="1"/>
      <c r="N511" s="1"/>
    </row>
    <row r="512">
      <c r="F512" s="49"/>
      <c r="G512" s="1"/>
      <c r="H512" s="1"/>
      <c r="I512" s="203"/>
      <c r="J512" s="1"/>
      <c r="N512" s="1"/>
    </row>
    <row r="513">
      <c r="F513" s="49"/>
      <c r="G513" s="1"/>
      <c r="H513" s="1"/>
      <c r="I513" s="203"/>
      <c r="J513" s="1"/>
      <c r="N513" s="1"/>
    </row>
    <row r="514">
      <c r="F514" s="49"/>
      <c r="G514" s="1"/>
      <c r="H514" s="1"/>
      <c r="I514" s="203"/>
      <c r="J514" s="1"/>
      <c r="N514" s="1"/>
    </row>
    <row r="515">
      <c r="F515" s="49"/>
      <c r="G515" s="1"/>
      <c r="H515" s="1"/>
      <c r="I515" s="203"/>
      <c r="J515" s="1"/>
      <c r="N515" s="1"/>
    </row>
    <row r="516">
      <c r="F516" s="49"/>
      <c r="G516" s="1"/>
      <c r="H516" s="1"/>
      <c r="I516" s="203"/>
      <c r="J516" s="1"/>
      <c r="N516" s="1"/>
    </row>
    <row r="517">
      <c r="F517" s="49"/>
      <c r="G517" s="1"/>
      <c r="H517" s="1"/>
      <c r="I517" s="203"/>
      <c r="J517" s="1"/>
      <c r="N517" s="1"/>
    </row>
    <row r="518">
      <c r="F518" s="49"/>
      <c r="G518" s="1"/>
      <c r="H518" s="1"/>
      <c r="I518" s="203"/>
      <c r="J518" s="1"/>
      <c r="N518" s="1"/>
    </row>
    <row r="519">
      <c r="F519" s="49"/>
      <c r="G519" s="1"/>
      <c r="H519" s="1"/>
      <c r="I519" s="203"/>
      <c r="J519" s="1"/>
      <c r="N519" s="1"/>
    </row>
    <row r="520">
      <c r="F520" s="49"/>
      <c r="G520" s="1"/>
      <c r="H520" s="1"/>
      <c r="I520" s="203"/>
      <c r="J520" s="1"/>
      <c r="N520" s="1"/>
    </row>
    <row r="521">
      <c r="F521" s="49"/>
      <c r="G521" s="1"/>
      <c r="H521" s="1"/>
      <c r="I521" s="203"/>
      <c r="J521" s="1"/>
      <c r="N521" s="1"/>
    </row>
    <row r="522">
      <c r="F522" s="49"/>
      <c r="G522" s="1"/>
      <c r="H522" s="1"/>
      <c r="I522" s="203"/>
      <c r="J522" s="1"/>
      <c r="N522" s="1"/>
    </row>
    <row r="523">
      <c r="F523" s="49"/>
      <c r="G523" s="1"/>
      <c r="H523" s="1"/>
      <c r="I523" s="203"/>
      <c r="J523" s="1"/>
      <c r="N523" s="1"/>
    </row>
    <row r="524">
      <c r="F524" s="49"/>
      <c r="G524" s="1"/>
      <c r="H524" s="1"/>
      <c r="I524" s="203"/>
      <c r="J524" s="1"/>
      <c r="N524" s="1"/>
    </row>
    <row r="525">
      <c r="F525" s="49"/>
      <c r="G525" s="1"/>
      <c r="H525" s="1"/>
      <c r="I525" s="203"/>
      <c r="J525" s="1"/>
      <c r="N525" s="1"/>
    </row>
    <row r="526">
      <c r="F526" s="49"/>
      <c r="G526" s="1"/>
      <c r="H526" s="1"/>
      <c r="I526" s="203"/>
      <c r="J526" s="1"/>
      <c r="N526" s="1"/>
    </row>
    <row r="527">
      <c r="F527" s="49"/>
      <c r="G527" s="1"/>
      <c r="H527" s="1"/>
      <c r="I527" s="203"/>
      <c r="J527" s="1"/>
      <c r="N527" s="1"/>
    </row>
    <row r="528">
      <c r="F528" s="49"/>
      <c r="G528" s="1"/>
      <c r="H528" s="1"/>
      <c r="I528" s="203"/>
      <c r="J528" s="1"/>
      <c r="N528" s="1"/>
    </row>
    <row r="529">
      <c r="F529" s="49"/>
      <c r="G529" s="1"/>
      <c r="H529" s="1"/>
      <c r="I529" s="203"/>
      <c r="J529" s="1"/>
      <c r="N529" s="1"/>
    </row>
    <row r="530">
      <c r="F530" s="49"/>
      <c r="G530" s="1"/>
      <c r="H530" s="1"/>
      <c r="I530" s="203"/>
      <c r="J530" s="1"/>
      <c r="N530" s="1"/>
    </row>
    <row r="531">
      <c r="F531" s="49"/>
      <c r="G531" s="1"/>
      <c r="H531" s="1"/>
      <c r="I531" s="203"/>
      <c r="J531" s="1"/>
      <c r="N531" s="1"/>
    </row>
    <row r="532">
      <c r="F532" s="49"/>
      <c r="G532" s="1"/>
      <c r="H532" s="1"/>
      <c r="I532" s="203"/>
      <c r="J532" s="1"/>
      <c r="N532" s="1"/>
    </row>
    <row r="533">
      <c r="F533" s="49"/>
      <c r="G533" s="1"/>
      <c r="H533" s="1"/>
      <c r="I533" s="203"/>
      <c r="J533" s="1"/>
      <c r="N533" s="1"/>
    </row>
    <row r="534">
      <c r="F534" s="49"/>
      <c r="G534" s="1"/>
      <c r="H534" s="1"/>
      <c r="I534" s="203"/>
      <c r="J534" s="1"/>
      <c r="N534" s="1"/>
    </row>
    <row r="535">
      <c r="F535" s="49"/>
      <c r="G535" s="1"/>
      <c r="H535" s="1"/>
      <c r="I535" s="203"/>
      <c r="J535" s="1"/>
      <c r="N535" s="1"/>
    </row>
    <row r="536">
      <c r="F536" s="49"/>
      <c r="G536" s="1"/>
      <c r="H536" s="1"/>
      <c r="I536" s="203"/>
      <c r="J536" s="1"/>
      <c r="N536" s="1"/>
    </row>
    <row r="537">
      <c r="F537" s="49"/>
      <c r="G537" s="1"/>
      <c r="H537" s="1"/>
      <c r="I537" s="203"/>
      <c r="J537" s="1"/>
      <c r="N537" s="1"/>
    </row>
    <row r="538">
      <c r="F538" s="49"/>
      <c r="G538" s="1"/>
      <c r="H538" s="1"/>
      <c r="I538" s="203"/>
      <c r="J538" s="1"/>
      <c r="N538" s="1"/>
    </row>
    <row r="539">
      <c r="F539" s="49"/>
      <c r="G539" s="1"/>
      <c r="H539" s="1"/>
      <c r="I539" s="203"/>
      <c r="J539" s="1"/>
      <c r="N539" s="1"/>
    </row>
    <row r="540">
      <c r="F540" s="49"/>
      <c r="G540" s="1"/>
      <c r="H540" s="1"/>
      <c r="I540" s="203"/>
      <c r="J540" s="1"/>
      <c r="N540" s="1"/>
    </row>
    <row r="541">
      <c r="F541" s="49"/>
      <c r="G541" s="1"/>
      <c r="H541" s="1"/>
      <c r="I541" s="203"/>
      <c r="J541" s="1"/>
      <c r="N541" s="1"/>
    </row>
    <row r="542">
      <c r="F542" s="49"/>
      <c r="G542" s="1"/>
      <c r="H542" s="1"/>
      <c r="I542" s="203"/>
      <c r="J542" s="1"/>
      <c r="N542" s="1"/>
    </row>
    <row r="543">
      <c r="F543" s="49"/>
      <c r="G543" s="1"/>
      <c r="H543" s="1"/>
      <c r="I543" s="203"/>
      <c r="J543" s="1"/>
      <c r="N543" s="1"/>
    </row>
    <row r="544">
      <c r="F544" s="49"/>
      <c r="G544" s="1"/>
      <c r="H544" s="1"/>
      <c r="I544" s="203"/>
      <c r="J544" s="1"/>
      <c r="N544" s="1"/>
    </row>
    <row r="545">
      <c r="F545" s="49"/>
      <c r="G545" s="1"/>
      <c r="H545" s="1"/>
      <c r="I545" s="203"/>
      <c r="J545" s="1"/>
      <c r="N545" s="1"/>
    </row>
    <row r="546">
      <c r="F546" s="49"/>
      <c r="G546" s="1"/>
      <c r="H546" s="1"/>
      <c r="I546" s="203"/>
      <c r="J546" s="1"/>
      <c r="N546" s="1"/>
    </row>
    <row r="547">
      <c r="F547" s="49"/>
      <c r="G547" s="1"/>
      <c r="H547" s="1"/>
      <c r="I547" s="203"/>
      <c r="J547" s="1"/>
      <c r="N547" s="1"/>
    </row>
    <row r="548">
      <c r="F548" s="49"/>
      <c r="G548" s="1"/>
      <c r="H548" s="1"/>
      <c r="I548" s="203"/>
      <c r="J548" s="1"/>
      <c r="N548" s="1"/>
    </row>
    <row r="549">
      <c r="F549" s="49"/>
      <c r="G549" s="1"/>
      <c r="H549" s="1"/>
      <c r="I549" s="203"/>
      <c r="J549" s="1"/>
      <c r="N549" s="1"/>
    </row>
    <row r="550">
      <c r="F550" s="49"/>
      <c r="G550" s="1"/>
      <c r="H550" s="1"/>
      <c r="I550" s="203"/>
      <c r="J550" s="1"/>
      <c r="N550" s="1"/>
    </row>
    <row r="551">
      <c r="F551" s="49"/>
      <c r="G551" s="1"/>
      <c r="H551" s="1"/>
      <c r="I551" s="203"/>
      <c r="J551" s="1"/>
      <c r="N551" s="1"/>
    </row>
    <row r="552">
      <c r="F552" s="49"/>
      <c r="G552" s="1"/>
      <c r="H552" s="1"/>
      <c r="I552" s="203"/>
      <c r="J552" s="1"/>
      <c r="N552" s="1"/>
    </row>
    <row r="553">
      <c r="F553" s="49"/>
      <c r="G553" s="1"/>
      <c r="H553" s="1"/>
      <c r="I553" s="203"/>
      <c r="J553" s="1"/>
      <c r="N553" s="1"/>
    </row>
    <row r="554">
      <c r="F554" s="49"/>
      <c r="G554" s="1"/>
      <c r="H554" s="1"/>
      <c r="I554" s="203"/>
      <c r="J554" s="1"/>
      <c r="N554" s="1"/>
    </row>
    <row r="555">
      <c r="F555" s="49"/>
      <c r="G555" s="1"/>
      <c r="H555" s="1"/>
      <c r="I555" s="203"/>
      <c r="J555" s="1"/>
      <c r="N555" s="1"/>
    </row>
    <row r="556">
      <c r="F556" s="49"/>
      <c r="G556" s="1"/>
      <c r="H556" s="1"/>
      <c r="I556" s="203"/>
      <c r="J556" s="1"/>
      <c r="N556" s="1"/>
    </row>
    <row r="557">
      <c r="F557" s="49"/>
      <c r="G557" s="1"/>
      <c r="H557" s="1"/>
      <c r="I557" s="203"/>
      <c r="J557" s="1"/>
      <c r="N557" s="1"/>
    </row>
    <row r="558">
      <c r="F558" s="49"/>
      <c r="G558" s="1"/>
      <c r="H558" s="1"/>
      <c r="I558" s="203"/>
      <c r="J558" s="1"/>
      <c r="N558" s="1"/>
    </row>
    <row r="559">
      <c r="F559" s="49"/>
      <c r="G559" s="1"/>
      <c r="H559" s="1"/>
      <c r="I559" s="203"/>
      <c r="J559" s="1"/>
      <c r="N559" s="1"/>
    </row>
    <row r="560">
      <c r="F560" s="49"/>
      <c r="G560" s="1"/>
      <c r="H560" s="1"/>
      <c r="I560" s="203"/>
      <c r="J560" s="1"/>
      <c r="N560" s="1"/>
    </row>
    <row r="561">
      <c r="F561" s="49"/>
      <c r="G561" s="1"/>
      <c r="H561" s="1"/>
      <c r="I561" s="203"/>
      <c r="J561" s="1"/>
      <c r="N561" s="1"/>
    </row>
    <row r="562">
      <c r="F562" s="49"/>
      <c r="G562" s="1"/>
      <c r="H562" s="1"/>
      <c r="I562" s="203"/>
      <c r="J562" s="1"/>
      <c r="N562" s="1"/>
    </row>
    <row r="563">
      <c r="F563" s="49"/>
      <c r="G563" s="1"/>
      <c r="H563" s="1"/>
      <c r="I563" s="203"/>
      <c r="J563" s="1"/>
      <c r="N563" s="1"/>
    </row>
    <row r="564">
      <c r="F564" s="49"/>
      <c r="G564" s="1"/>
      <c r="H564" s="1"/>
      <c r="I564" s="203"/>
      <c r="J564" s="1"/>
      <c r="N564" s="1"/>
    </row>
    <row r="565">
      <c r="F565" s="49"/>
      <c r="G565" s="1"/>
      <c r="H565" s="1"/>
      <c r="I565" s="203"/>
      <c r="J565" s="1"/>
      <c r="N565" s="1"/>
    </row>
    <row r="566">
      <c r="F566" s="49"/>
      <c r="G566" s="1"/>
      <c r="H566" s="1"/>
      <c r="I566" s="203"/>
      <c r="J566" s="1"/>
      <c r="N566" s="1"/>
    </row>
    <row r="567">
      <c r="F567" s="49"/>
      <c r="G567" s="1"/>
      <c r="H567" s="1"/>
      <c r="I567" s="203"/>
      <c r="J567" s="1"/>
      <c r="N567" s="1"/>
    </row>
    <row r="568">
      <c r="F568" s="49"/>
      <c r="G568" s="1"/>
      <c r="H568" s="1"/>
      <c r="I568" s="203"/>
      <c r="J568" s="1"/>
      <c r="N568" s="1"/>
    </row>
    <row r="569">
      <c r="F569" s="49"/>
      <c r="G569" s="1"/>
      <c r="H569" s="1"/>
      <c r="I569" s="203"/>
      <c r="J569" s="1"/>
      <c r="N569" s="1"/>
    </row>
    <row r="570">
      <c r="F570" s="49"/>
      <c r="G570" s="1"/>
      <c r="H570" s="1"/>
      <c r="I570" s="203"/>
      <c r="J570" s="1"/>
      <c r="N570" s="1"/>
    </row>
    <row r="571">
      <c r="F571" s="49"/>
      <c r="G571" s="1"/>
      <c r="H571" s="1"/>
      <c r="I571" s="203"/>
      <c r="J571" s="1"/>
      <c r="N571" s="1"/>
    </row>
    <row r="572">
      <c r="F572" s="49"/>
      <c r="G572" s="1"/>
      <c r="H572" s="1"/>
      <c r="I572" s="203"/>
      <c r="J572" s="1"/>
      <c r="N572" s="1"/>
    </row>
    <row r="573">
      <c r="F573" s="49"/>
      <c r="G573" s="1"/>
      <c r="H573" s="1"/>
      <c r="I573" s="203"/>
      <c r="J573" s="1"/>
      <c r="N573" s="1"/>
    </row>
    <row r="574">
      <c r="F574" s="49"/>
      <c r="G574" s="1"/>
      <c r="H574" s="1"/>
      <c r="I574" s="203"/>
      <c r="J574" s="1"/>
      <c r="N574" s="1"/>
    </row>
    <row r="575">
      <c r="F575" s="49"/>
      <c r="G575" s="1"/>
      <c r="H575" s="1"/>
      <c r="I575" s="203"/>
      <c r="J575" s="1"/>
      <c r="N575" s="1"/>
    </row>
    <row r="576">
      <c r="F576" s="49"/>
      <c r="G576" s="1"/>
      <c r="H576" s="1"/>
      <c r="I576" s="203"/>
      <c r="J576" s="1"/>
      <c r="N576" s="1"/>
    </row>
    <row r="577">
      <c r="F577" s="49"/>
      <c r="G577" s="1"/>
      <c r="H577" s="1"/>
      <c r="I577" s="203"/>
      <c r="J577" s="1"/>
      <c r="N577" s="1"/>
    </row>
    <row r="578">
      <c r="F578" s="49"/>
      <c r="G578" s="1"/>
      <c r="H578" s="1"/>
      <c r="I578" s="203"/>
      <c r="J578" s="1"/>
      <c r="N578" s="1"/>
    </row>
    <row r="579">
      <c r="F579" s="49"/>
      <c r="G579" s="1"/>
      <c r="H579" s="1"/>
      <c r="I579" s="203"/>
      <c r="J579" s="1"/>
      <c r="N579" s="1"/>
    </row>
    <row r="580">
      <c r="F580" s="49"/>
      <c r="G580" s="1"/>
      <c r="H580" s="1"/>
      <c r="I580" s="203"/>
      <c r="J580" s="1"/>
      <c r="N580" s="1"/>
    </row>
    <row r="581">
      <c r="F581" s="49"/>
      <c r="G581" s="1"/>
      <c r="H581" s="1"/>
      <c r="I581" s="203"/>
      <c r="J581" s="1"/>
      <c r="N581" s="1"/>
    </row>
    <row r="582">
      <c r="F582" s="49"/>
      <c r="G582" s="1"/>
      <c r="H582" s="1"/>
      <c r="I582" s="203"/>
      <c r="J582" s="1"/>
      <c r="N582" s="1"/>
    </row>
    <row r="583">
      <c r="F583" s="49"/>
      <c r="G583" s="1"/>
      <c r="H583" s="1"/>
      <c r="I583" s="203"/>
      <c r="J583" s="1"/>
      <c r="N583" s="1"/>
    </row>
    <row r="584">
      <c r="F584" s="49"/>
      <c r="G584" s="1"/>
      <c r="H584" s="1"/>
      <c r="I584" s="203"/>
      <c r="J584" s="1"/>
      <c r="N584" s="1"/>
    </row>
    <row r="585">
      <c r="F585" s="49"/>
      <c r="G585" s="1"/>
      <c r="H585" s="1"/>
      <c r="I585" s="203"/>
      <c r="J585" s="1"/>
      <c r="N585" s="1"/>
    </row>
    <row r="586">
      <c r="F586" s="49"/>
      <c r="G586" s="1"/>
      <c r="H586" s="1"/>
      <c r="I586" s="203"/>
      <c r="J586" s="1"/>
      <c r="N586" s="1"/>
    </row>
    <row r="587">
      <c r="F587" s="49"/>
      <c r="G587" s="1"/>
      <c r="H587" s="1"/>
      <c r="I587" s="203"/>
      <c r="J587" s="1"/>
      <c r="N587" s="1"/>
    </row>
    <row r="588">
      <c r="F588" s="49"/>
      <c r="G588" s="1"/>
      <c r="H588" s="1"/>
      <c r="I588" s="203"/>
      <c r="J588" s="1"/>
      <c r="N588" s="1"/>
    </row>
    <row r="589">
      <c r="F589" s="49"/>
      <c r="G589" s="1"/>
      <c r="H589" s="1"/>
      <c r="I589" s="203"/>
      <c r="J589" s="1"/>
      <c r="N589" s="1"/>
    </row>
    <row r="590">
      <c r="F590" s="49"/>
      <c r="G590" s="1"/>
      <c r="H590" s="1"/>
      <c r="I590" s="203"/>
      <c r="J590" s="1"/>
      <c r="N590" s="1"/>
    </row>
    <row r="591">
      <c r="F591" s="49"/>
      <c r="G591" s="1"/>
      <c r="H591" s="1"/>
      <c r="I591" s="203"/>
      <c r="J591" s="1"/>
      <c r="N591" s="1"/>
    </row>
    <row r="592">
      <c r="F592" s="49"/>
      <c r="G592" s="1"/>
      <c r="H592" s="1"/>
      <c r="I592" s="203"/>
      <c r="J592" s="1"/>
      <c r="N592" s="1"/>
    </row>
    <row r="593">
      <c r="F593" s="49"/>
      <c r="G593" s="1"/>
      <c r="H593" s="1"/>
      <c r="I593" s="203"/>
      <c r="J593" s="1"/>
      <c r="N593" s="1"/>
    </row>
    <row r="594">
      <c r="F594" s="49"/>
      <c r="G594" s="1"/>
      <c r="H594" s="1"/>
      <c r="I594" s="203"/>
      <c r="J594" s="1"/>
      <c r="N594" s="1"/>
    </row>
    <row r="595">
      <c r="F595" s="49"/>
      <c r="G595" s="1"/>
      <c r="H595" s="1"/>
      <c r="I595" s="203"/>
      <c r="J595" s="1"/>
      <c r="N595" s="1"/>
    </row>
    <row r="596">
      <c r="F596" s="49"/>
      <c r="G596" s="1"/>
      <c r="H596" s="1"/>
      <c r="I596" s="203"/>
      <c r="J596" s="1"/>
      <c r="N596" s="1"/>
    </row>
    <row r="597">
      <c r="F597" s="49"/>
      <c r="G597" s="1"/>
      <c r="H597" s="1"/>
      <c r="I597" s="203"/>
      <c r="J597" s="1"/>
      <c r="N597" s="1"/>
    </row>
    <row r="598">
      <c r="F598" s="49"/>
      <c r="G598" s="1"/>
      <c r="H598" s="1"/>
      <c r="I598" s="203"/>
      <c r="J598" s="1"/>
      <c r="N598" s="1"/>
    </row>
    <row r="599">
      <c r="F599" s="49"/>
      <c r="G599" s="1"/>
      <c r="H599" s="1"/>
      <c r="I599" s="203"/>
      <c r="J599" s="1"/>
      <c r="N599" s="1"/>
    </row>
    <row r="600">
      <c r="F600" s="49"/>
      <c r="G600" s="1"/>
      <c r="H600" s="1"/>
      <c r="I600" s="203"/>
      <c r="J600" s="1"/>
      <c r="N600" s="1"/>
    </row>
    <row r="601">
      <c r="F601" s="49"/>
      <c r="G601" s="1"/>
      <c r="H601" s="1"/>
      <c r="I601" s="203"/>
      <c r="J601" s="1"/>
      <c r="N601" s="1"/>
    </row>
    <row r="602">
      <c r="F602" s="49"/>
      <c r="G602" s="1"/>
      <c r="H602" s="1"/>
      <c r="I602" s="203"/>
      <c r="J602" s="1"/>
      <c r="N602" s="1"/>
    </row>
    <row r="603">
      <c r="F603" s="49"/>
      <c r="G603" s="1"/>
      <c r="H603" s="1"/>
      <c r="I603" s="203"/>
      <c r="J603" s="1"/>
      <c r="N603" s="1"/>
    </row>
    <row r="604">
      <c r="F604" s="49"/>
      <c r="G604" s="1"/>
      <c r="H604" s="1"/>
      <c r="I604" s="203"/>
      <c r="J604" s="1"/>
      <c r="N604" s="1"/>
    </row>
    <row r="605">
      <c r="F605" s="49"/>
      <c r="G605" s="1"/>
      <c r="H605" s="1"/>
      <c r="I605" s="203"/>
      <c r="J605" s="1"/>
      <c r="N605" s="1"/>
    </row>
    <row r="606">
      <c r="F606" s="49"/>
      <c r="G606" s="1"/>
      <c r="H606" s="1"/>
      <c r="I606" s="203"/>
      <c r="J606" s="1"/>
      <c r="N606" s="1"/>
    </row>
    <row r="607">
      <c r="F607" s="49"/>
      <c r="G607" s="1"/>
      <c r="H607" s="1"/>
      <c r="I607" s="203"/>
      <c r="J607" s="1"/>
      <c r="N607" s="1"/>
    </row>
    <row r="608">
      <c r="F608" s="49"/>
      <c r="G608" s="1"/>
      <c r="H608" s="1"/>
      <c r="I608" s="203"/>
      <c r="J608" s="1"/>
      <c r="N608" s="1"/>
    </row>
    <row r="609">
      <c r="F609" s="49"/>
      <c r="G609" s="1"/>
      <c r="H609" s="1"/>
      <c r="I609" s="203"/>
      <c r="J609" s="1"/>
      <c r="N609" s="1"/>
    </row>
    <row r="610">
      <c r="F610" s="49"/>
      <c r="G610" s="1"/>
      <c r="H610" s="1"/>
      <c r="I610" s="203"/>
      <c r="J610" s="1"/>
      <c r="N610" s="1"/>
    </row>
    <row r="611">
      <c r="F611" s="49"/>
      <c r="G611" s="1"/>
      <c r="H611" s="1"/>
      <c r="I611" s="203"/>
      <c r="J611" s="1"/>
      <c r="N611" s="1"/>
    </row>
    <row r="612">
      <c r="F612" s="49"/>
      <c r="G612" s="1"/>
      <c r="H612" s="1"/>
      <c r="I612" s="203"/>
      <c r="J612" s="1"/>
      <c r="N612" s="1"/>
    </row>
    <row r="613">
      <c r="F613" s="49"/>
      <c r="G613" s="1"/>
      <c r="H613" s="1"/>
      <c r="I613" s="203"/>
      <c r="J613" s="1"/>
      <c r="N613" s="1"/>
    </row>
    <row r="614">
      <c r="F614" s="49"/>
      <c r="G614" s="1"/>
      <c r="H614" s="1"/>
      <c r="I614" s="203"/>
      <c r="J614" s="1"/>
      <c r="N614" s="1"/>
    </row>
    <row r="615">
      <c r="F615" s="49"/>
      <c r="G615" s="1"/>
      <c r="H615" s="1"/>
      <c r="I615" s="203"/>
      <c r="J615" s="1"/>
      <c r="N615" s="1"/>
    </row>
    <row r="616">
      <c r="F616" s="49"/>
      <c r="G616" s="1"/>
      <c r="H616" s="1"/>
      <c r="I616" s="203"/>
      <c r="J616" s="1"/>
      <c r="N616" s="1"/>
    </row>
    <row r="617">
      <c r="F617" s="49"/>
      <c r="G617" s="1"/>
      <c r="H617" s="1"/>
      <c r="I617" s="203"/>
      <c r="J617" s="1"/>
      <c r="N617" s="1"/>
    </row>
    <row r="618">
      <c r="F618" s="49"/>
      <c r="G618" s="1"/>
      <c r="H618" s="1"/>
      <c r="I618" s="203"/>
      <c r="J618" s="1"/>
      <c r="N618" s="1"/>
    </row>
    <row r="619">
      <c r="F619" s="49"/>
      <c r="G619" s="1"/>
      <c r="H619" s="1"/>
      <c r="I619" s="203"/>
      <c r="J619" s="1"/>
      <c r="N619" s="1"/>
    </row>
    <row r="620">
      <c r="F620" s="49"/>
      <c r="G620" s="1"/>
      <c r="H620" s="1"/>
      <c r="I620" s="203"/>
      <c r="J620" s="1"/>
      <c r="N620" s="1"/>
    </row>
    <row r="621">
      <c r="F621" s="49"/>
      <c r="G621" s="1"/>
      <c r="H621" s="1"/>
      <c r="I621" s="203"/>
      <c r="J621" s="1"/>
      <c r="N621" s="1"/>
    </row>
    <row r="622">
      <c r="F622" s="49"/>
      <c r="G622" s="1"/>
      <c r="H622" s="1"/>
      <c r="I622" s="203"/>
      <c r="J622" s="1"/>
      <c r="N622" s="1"/>
    </row>
    <row r="623">
      <c r="F623" s="49"/>
      <c r="G623" s="1"/>
      <c r="H623" s="1"/>
      <c r="I623" s="203"/>
      <c r="J623" s="1"/>
      <c r="N623" s="1"/>
    </row>
    <row r="624">
      <c r="F624" s="49"/>
      <c r="G624" s="1"/>
      <c r="H624" s="1"/>
      <c r="I624" s="203"/>
      <c r="J624" s="1"/>
      <c r="N624" s="1"/>
    </row>
    <row r="625">
      <c r="F625" s="49"/>
      <c r="G625" s="1"/>
      <c r="H625" s="1"/>
      <c r="I625" s="203"/>
      <c r="J625" s="1"/>
      <c r="N625" s="1"/>
    </row>
    <row r="626">
      <c r="F626" s="49"/>
      <c r="G626" s="1"/>
      <c r="H626" s="1"/>
      <c r="I626" s="203"/>
      <c r="J626" s="1"/>
      <c r="N626" s="1"/>
    </row>
    <row r="627">
      <c r="F627" s="49"/>
      <c r="G627" s="1"/>
      <c r="H627" s="1"/>
      <c r="I627" s="203"/>
      <c r="J627" s="1"/>
      <c r="N627" s="1"/>
    </row>
    <row r="628">
      <c r="F628" s="49"/>
      <c r="G628" s="1"/>
      <c r="H628" s="1"/>
      <c r="I628" s="203"/>
      <c r="J628" s="1"/>
      <c r="N628" s="1"/>
    </row>
    <row r="629">
      <c r="F629" s="49"/>
      <c r="G629" s="1"/>
      <c r="H629" s="1"/>
      <c r="I629" s="203"/>
      <c r="J629" s="1"/>
      <c r="N629" s="1"/>
    </row>
    <row r="630">
      <c r="F630" s="49"/>
      <c r="G630" s="1"/>
      <c r="H630" s="1"/>
      <c r="I630" s="203"/>
      <c r="J630" s="1"/>
      <c r="N630" s="1"/>
    </row>
    <row r="631">
      <c r="F631" s="49"/>
      <c r="G631" s="1"/>
      <c r="H631" s="1"/>
      <c r="I631" s="203"/>
      <c r="J631" s="1"/>
      <c r="N631" s="1"/>
    </row>
    <row r="632">
      <c r="F632" s="49"/>
      <c r="G632" s="1"/>
      <c r="H632" s="1"/>
      <c r="I632" s="203"/>
      <c r="J632" s="1"/>
      <c r="N632" s="1"/>
    </row>
    <row r="633">
      <c r="F633" s="49"/>
      <c r="G633" s="1"/>
      <c r="H633" s="1"/>
      <c r="I633" s="203"/>
      <c r="J633" s="1"/>
      <c r="N633" s="1"/>
    </row>
    <row r="634">
      <c r="F634" s="49"/>
      <c r="G634" s="1"/>
      <c r="H634" s="1"/>
      <c r="I634" s="203"/>
      <c r="J634" s="1"/>
      <c r="N634" s="1"/>
    </row>
    <row r="635">
      <c r="F635" s="49"/>
      <c r="G635" s="1"/>
      <c r="H635" s="1"/>
      <c r="I635" s="203"/>
      <c r="J635" s="1"/>
      <c r="N635" s="1"/>
    </row>
    <row r="636">
      <c r="F636" s="49"/>
      <c r="G636" s="1"/>
      <c r="H636" s="1"/>
      <c r="I636" s="203"/>
      <c r="J636" s="1"/>
      <c r="N636" s="1"/>
    </row>
    <row r="637">
      <c r="F637" s="49"/>
      <c r="G637" s="1"/>
      <c r="H637" s="1"/>
      <c r="I637" s="203"/>
      <c r="J637" s="1"/>
      <c r="N637" s="1"/>
    </row>
    <row r="638">
      <c r="F638" s="49"/>
      <c r="G638" s="1"/>
      <c r="H638" s="1"/>
      <c r="I638" s="203"/>
      <c r="J638" s="1"/>
      <c r="N638" s="1"/>
    </row>
    <row r="639">
      <c r="F639" s="49"/>
      <c r="G639" s="1"/>
      <c r="H639" s="1"/>
      <c r="I639" s="203"/>
      <c r="J639" s="1"/>
      <c r="N639" s="1"/>
    </row>
    <row r="640">
      <c r="F640" s="49"/>
      <c r="G640" s="1"/>
      <c r="H640" s="1"/>
      <c r="I640" s="203"/>
      <c r="J640" s="1"/>
      <c r="N640" s="1"/>
    </row>
    <row r="641">
      <c r="F641" s="49"/>
      <c r="G641" s="1"/>
      <c r="H641" s="1"/>
      <c r="I641" s="203"/>
      <c r="J641" s="1"/>
      <c r="N641" s="1"/>
    </row>
    <row r="642">
      <c r="F642" s="49"/>
      <c r="G642" s="1"/>
      <c r="H642" s="1"/>
      <c r="I642" s="203"/>
      <c r="J642" s="1"/>
      <c r="N642" s="1"/>
    </row>
    <row r="643">
      <c r="F643" s="49"/>
      <c r="G643" s="1"/>
      <c r="H643" s="1"/>
      <c r="I643" s="203"/>
      <c r="J643" s="1"/>
      <c r="N643" s="1"/>
    </row>
    <row r="644">
      <c r="F644" s="49"/>
      <c r="G644" s="1"/>
      <c r="H644" s="1"/>
      <c r="I644" s="203"/>
      <c r="J644" s="1"/>
      <c r="N644" s="1"/>
    </row>
    <row r="645">
      <c r="F645" s="49"/>
      <c r="G645" s="1"/>
      <c r="H645" s="1"/>
      <c r="I645" s="203"/>
      <c r="J645" s="1"/>
      <c r="N645" s="1"/>
    </row>
    <row r="646">
      <c r="F646" s="49"/>
      <c r="G646" s="1"/>
      <c r="H646" s="1"/>
      <c r="I646" s="203"/>
      <c r="J646" s="1"/>
      <c r="N646" s="1"/>
    </row>
    <row r="647">
      <c r="F647" s="49"/>
      <c r="G647" s="1"/>
      <c r="H647" s="1"/>
      <c r="I647" s="203"/>
      <c r="J647" s="1"/>
      <c r="N647" s="1"/>
    </row>
    <row r="648">
      <c r="F648" s="49"/>
      <c r="G648" s="1"/>
      <c r="H648" s="1"/>
      <c r="I648" s="203"/>
      <c r="J648" s="1"/>
      <c r="N648" s="1"/>
    </row>
    <row r="649">
      <c r="F649" s="49"/>
      <c r="G649" s="1"/>
      <c r="H649" s="1"/>
      <c r="I649" s="203"/>
      <c r="J649" s="1"/>
      <c r="N649" s="1"/>
    </row>
    <row r="650">
      <c r="F650" s="49"/>
      <c r="G650" s="1"/>
      <c r="H650" s="1"/>
      <c r="I650" s="203"/>
      <c r="J650" s="1"/>
      <c r="N650" s="1"/>
    </row>
    <row r="651">
      <c r="F651" s="49"/>
      <c r="G651" s="1"/>
      <c r="H651" s="1"/>
      <c r="I651" s="203"/>
      <c r="J651" s="1"/>
      <c r="N651" s="1"/>
    </row>
    <row r="652">
      <c r="F652" s="49"/>
      <c r="G652" s="1"/>
      <c r="H652" s="1"/>
      <c r="I652" s="203"/>
      <c r="J652" s="1"/>
      <c r="N652" s="1"/>
    </row>
    <row r="653">
      <c r="F653" s="49"/>
      <c r="G653" s="1"/>
      <c r="H653" s="1"/>
      <c r="I653" s="203"/>
      <c r="J653" s="1"/>
      <c r="N653" s="1"/>
    </row>
    <row r="654">
      <c r="F654" s="49"/>
      <c r="G654" s="1"/>
      <c r="H654" s="1"/>
      <c r="I654" s="203"/>
      <c r="J654" s="1"/>
      <c r="N654" s="1"/>
    </row>
    <row r="655">
      <c r="F655" s="49"/>
      <c r="G655" s="1"/>
      <c r="H655" s="1"/>
      <c r="I655" s="203"/>
      <c r="J655" s="1"/>
      <c r="N655" s="1"/>
    </row>
    <row r="656">
      <c r="F656" s="49"/>
      <c r="G656" s="1"/>
      <c r="H656" s="1"/>
      <c r="I656" s="203"/>
      <c r="J656" s="1"/>
      <c r="N656" s="1"/>
    </row>
    <row r="657">
      <c r="F657" s="49"/>
      <c r="G657" s="1"/>
      <c r="H657" s="1"/>
      <c r="I657" s="203"/>
      <c r="J657" s="1"/>
      <c r="N657" s="1"/>
    </row>
    <row r="658">
      <c r="F658" s="49"/>
      <c r="G658" s="1"/>
      <c r="H658" s="1"/>
      <c r="I658" s="203"/>
      <c r="J658" s="1"/>
      <c r="N658" s="1"/>
    </row>
    <row r="659">
      <c r="F659" s="49"/>
      <c r="G659" s="1"/>
      <c r="H659" s="1"/>
      <c r="I659" s="203"/>
      <c r="J659" s="1"/>
      <c r="N659" s="1"/>
    </row>
    <row r="660">
      <c r="F660" s="49"/>
      <c r="G660" s="1"/>
      <c r="H660" s="1"/>
      <c r="I660" s="203"/>
      <c r="J660" s="1"/>
      <c r="N660" s="1"/>
    </row>
    <row r="661">
      <c r="F661" s="49"/>
      <c r="G661" s="1"/>
      <c r="H661" s="1"/>
      <c r="I661" s="203"/>
      <c r="J661" s="1"/>
      <c r="N661" s="1"/>
    </row>
    <row r="662">
      <c r="F662" s="49"/>
      <c r="G662" s="1"/>
      <c r="H662" s="1"/>
      <c r="I662" s="203"/>
      <c r="J662" s="1"/>
      <c r="N662" s="1"/>
    </row>
    <row r="663">
      <c r="F663" s="49"/>
      <c r="G663" s="1"/>
      <c r="H663" s="1"/>
      <c r="I663" s="203"/>
      <c r="J663" s="1"/>
      <c r="N663" s="1"/>
    </row>
    <row r="664">
      <c r="F664" s="49"/>
      <c r="G664" s="1"/>
      <c r="H664" s="1"/>
      <c r="I664" s="203"/>
      <c r="J664" s="1"/>
      <c r="N664" s="1"/>
    </row>
    <row r="665">
      <c r="F665" s="49"/>
      <c r="G665" s="1"/>
      <c r="H665" s="1"/>
      <c r="I665" s="203"/>
      <c r="J665" s="1"/>
      <c r="N665" s="1"/>
    </row>
    <row r="666">
      <c r="F666" s="49"/>
      <c r="G666" s="1"/>
      <c r="H666" s="1"/>
      <c r="I666" s="203"/>
      <c r="J666" s="1"/>
      <c r="N666" s="1"/>
    </row>
    <row r="667">
      <c r="F667" s="49"/>
      <c r="G667" s="1"/>
      <c r="H667" s="1"/>
      <c r="I667" s="203"/>
      <c r="J667" s="1"/>
      <c r="N667" s="1"/>
    </row>
    <row r="668">
      <c r="F668" s="49"/>
      <c r="G668" s="1"/>
      <c r="H668" s="1"/>
      <c r="I668" s="203"/>
      <c r="J668" s="1"/>
      <c r="N668" s="1"/>
    </row>
    <row r="669">
      <c r="F669" s="49"/>
      <c r="G669" s="1"/>
      <c r="H669" s="1"/>
      <c r="I669" s="203"/>
      <c r="J669" s="1"/>
      <c r="N669" s="1"/>
    </row>
    <row r="670">
      <c r="F670" s="49"/>
      <c r="G670" s="1"/>
      <c r="H670" s="1"/>
      <c r="I670" s="203"/>
      <c r="J670" s="1"/>
      <c r="N670" s="1"/>
    </row>
    <row r="671">
      <c r="F671" s="49"/>
      <c r="G671" s="1"/>
      <c r="H671" s="1"/>
      <c r="I671" s="203"/>
      <c r="J671" s="1"/>
      <c r="N671" s="1"/>
    </row>
    <row r="672">
      <c r="F672" s="49"/>
      <c r="G672" s="1"/>
      <c r="H672" s="1"/>
      <c r="I672" s="203"/>
      <c r="J672" s="1"/>
      <c r="N672" s="1"/>
    </row>
    <row r="673">
      <c r="F673" s="49"/>
      <c r="G673" s="1"/>
      <c r="H673" s="1"/>
      <c r="I673" s="203"/>
      <c r="J673" s="1"/>
      <c r="N673" s="1"/>
    </row>
    <row r="674">
      <c r="F674" s="49"/>
      <c r="G674" s="1"/>
      <c r="H674" s="1"/>
      <c r="I674" s="203"/>
      <c r="J674" s="1"/>
      <c r="N674" s="1"/>
    </row>
    <row r="675">
      <c r="F675" s="49"/>
      <c r="G675" s="1"/>
      <c r="H675" s="1"/>
      <c r="I675" s="203"/>
      <c r="J675" s="1"/>
      <c r="N675" s="1"/>
    </row>
    <row r="676">
      <c r="F676" s="49"/>
      <c r="G676" s="1"/>
      <c r="H676" s="1"/>
      <c r="I676" s="203"/>
      <c r="J676" s="1"/>
      <c r="N676" s="1"/>
    </row>
    <row r="677">
      <c r="F677" s="49"/>
      <c r="G677" s="1"/>
      <c r="H677" s="1"/>
      <c r="I677" s="203"/>
      <c r="J677" s="1"/>
      <c r="N677" s="1"/>
    </row>
    <row r="678">
      <c r="F678" s="49"/>
      <c r="G678" s="1"/>
      <c r="H678" s="1"/>
      <c r="I678" s="203"/>
      <c r="J678" s="1"/>
      <c r="N678" s="1"/>
    </row>
    <row r="679">
      <c r="F679" s="49"/>
      <c r="G679" s="1"/>
      <c r="H679" s="1"/>
      <c r="I679" s="203"/>
      <c r="J679" s="1"/>
      <c r="N679" s="1"/>
    </row>
    <row r="680">
      <c r="F680" s="49"/>
      <c r="G680" s="1"/>
      <c r="H680" s="1"/>
      <c r="I680" s="203"/>
      <c r="J680" s="1"/>
      <c r="N680" s="1"/>
    </row>
    <row r="681">
      <c r="F681" s="49"/>
      <c r="G681" s="1"/>
      <c r="H681" s="1"/>
      <c r="I681" s="203"/>
      <c r="J681" s="1"/>
      <c r="N681" s="1"/>
    </row>
    <row r="682">
      <c r="F682" s="49"/>
      <c r="G682" s="1"/>
      <c r="H682" s="1"/>
      <c r="I682" s="203"/>
      <c r="J682" s="1"/>
      <c r="N682" s="1"/>
    </row>
    <row r="683">
      <c r="F683" s="49"/>
      <c r="G683" s="1"/>
      <c r="H683" s="1"/>
      <c r="I683" s="203"/>
      <c r="J683" s="1"/>
      <c r="N683" s="1"/>
    </row>
    <row r="684">
      <c r="F684" s="49"/>
      <c r="G684" s="1"/>
      <c r="H684" s="1"/>
      <c r="I684" s="203"/>
      <c r="J684" s="1"/>
      <c r="N684" s="1"/>
    </row>
    <row r="685">
      <c r="F685" s="49"/>
      <c r="G685" s="1"/>
      <c r="H685" s="1"/>
      <c r="I685" s="203"/>
      <c r="J685" s="1"/>
      <c r="N685" s="1"/>
    </row>
    <row r="686">
      <c r="F686" s="49"/>
      <c r="G686" s="1"/>
      <c r="H686" s="1"/>
      <c r="I686" s="203"/>
      <c r="J686" s="1"/>
      <c r="N686" s="1"/>
    </row>
    <row r="687">
      <c r="F687" s="49"/>
      <c r="G687" s="1"/>
      <c r="H687" s="1"/>
      <c r="I687" s="203"/>
      <c r="J687" s="1"/>
      <c r="N687" s="1"/>
    </row>
    <row r="688">
      <c r="F688" s="49"/>
      <c r="G688" s="1"/>
      <c r="H688" s="1"/>
      <c r="I688" s="203"/>
      <c r="J688" s="1"/>
      <c r="N688" s="1"/>
    </row>
    <row r="689">
      <c r="F689" s="49"/>
      <c r="G689" s="1"/>
      <c r="H689" s="1"/>
      <c r="I689" s="203"/>
      <c r="J689" s="1"/>
      <c r="N689" s="1"/>
    </row>
    <row r="690">
      <c r="F690" s="49"/>
      <c r="G690" s="1"/>
      <c r="H690" s="1"/>
      <c r="I690" s="203"/>
      <c r="J690" s="1"/>
      <c r="N690" s="1"/>
    </row>
    <row r="691">
      <c r="F691" s="49"/>
      <c r="G691" s="1"/>
      <c r="H691" s="1"/>
      <c r="I691" s="203"/>
      <c r="J691" s="1"/>
      <c r="N691" s="1"/>
    </row>
    <row r="692">
      <c r="F692" s="49"/>
      <c r="G692" s="1"/>
      <c r="H692" s="1"/>
      <c r="I692" s="203"/>
      <c r="J692" s="1"/>
      <c r="N692" s="1"/>
    </row>
    <row r="693">
      <c r="F693" s="49"/>
      <c r="G693" s="1"/>
      <c r="H693" s="1"/>
      <c r="I693" s="203"/>
      <c r="J693" s="1"/>
      <c r="N693" s="1"/>
    </row>
    <row r="694">
      <c r="F694" s="49"/>
      <c r="G694" s="1"/>
      <c r="H694" s="1"/>
      <c r="I694" s="203"/>
      <c r="J694" s="1"/>
      <c r="N694" s="1"/>
    </row>
    <row r="695">
      <c r="F695" s="49"/>
      <c r="G695" s="1"/>
      <c r="H695" s="1"/>
      <c r="I695" s="203"/>
      <c r="J695" s="1"/>
      <c r="N695" s="1"/>
    </row>
    <row r="696">
      <c r="F696" s="49"/>
      <c r="G696" s="1"/>
      <c r="H696" s="1"/>
      <c r="I696" s="203"/>
      <c r="J696" s="1"/>
      <c r="N696" s="1"/>
    </row>
    <row r="697">
      <c r="F697" s="49"/>
      <c r="G697" s="1"/>
      <c r="H697" s="1"/>
      <c r="I697" s="203"/>
      <c r="J697" s="1"/>
      <c r="N697" s="1"/>
    </row>
    <row r="698">
      <c r="F698" s="49"/>
      <c r="G698" s="1"/>
      <c r="H698" s="1"/>
      <c r="I698" s="203"/>
      <c r="J698" s="1"/>
      <c r="N698" s="1"/>
    </row>
    <row r="699">
      <c r="F699" s="49"/>
      <c r="G699" s="1"/>
      <c r="H699" s="1"/>
      <c r="I699" s="203"/>
      <c r="J699" s="1"/>
      <c r="N699" s="1"/>
    </row>
    <row r="700">
      <c r="F700" s="49"/>
      <c r="G700" s="1"/>
      <c r="H700" s="1"/>
      <c r="I700" s="203"/>
      <c r="J700" s="1"/>
      <c r="N700" s="1"/>
    </row>
    <row r="701">
      <c r="F701" s="49"/>
      <c r="G701" s="1"/>
      <c r="H701" s="1"/>
      <c r="I701" s="203"/>
      <c r="J701" s="1"/>
      <c r="N701" s="1"/>
    </row>
    <row r="702">
      <c r="F702" s="49"/>
      <c r="G702" s="1"/>
      <c r="H702" s="1"/>
      <c r="I702" s="203"/>
      <c r="J702" s="1"/>
      <c r="N702" s="1"/>
    </row>
    <row r="703">
      <c r="F703" s="49"/>
      <c r="G703" s="1"/>
      <c r="H703" s="1"/>
      <c r="I703" s="203"/>
      <c r="J703" s="1"/>
      <c r="N703" s="1"/>
    </row>
    <row r="704">
      <c r="F704" s="49"/>
      <c r="G704" s="1"/>
      <c r="H704" s="1"/>
      <c r="I704" s="203"/>
      <c r="J704" s="1"/>
      <c r="N704" s="1"/>
    </row>
    <row r="705">
      <c r="F705" s="49"/>
      <c r="G705" s="1"/>
      <c r="H705" s="1"/>
      <c r="I705" s="203"/>
      <c r="J705" s="1"/>
      <c r="N705" s="1"/>
    </row>
    <row r="706">
      <c r="F706" s="49"/>
      <c r="G706" s="1"/>
      <c r="H706" s="1"/>
      <c r="I706" s="203"/>
      <c r="J706" s="1"/>
      <c r="N706" s="1"/>
    </row>
    <row r="707">
      <c r="F707" s="49"/>
      <c r="G707" s="1"/>
      <c r="H707" s="1"/>
      <c r="I707" s="203"/>
      <c r="J707" s="1"/>
      <c r="N707" s="1"/>
    </row>
    <row r="708">
      <c r="F708" s="49"/>
      <c r="G708" s="1"/>
      <c r="H708" s="1"/>
      <c r="I708" s="203"/>
      <c r="J708" s="1"/>
      <c r="N708" s="1"/>
    </row>
    <row r="709">
      <c r="F709" s="49"/>
      <c r="G709" s="1"/>
      <c r="H709" s="1"/>
      <c r="I709" s="203"/>
      <c r="J709" s="1"/>
      <c r="N709" s="1"/>
    </row>
    <row r="710">
      <c r="F710" s="49"/>
      <c r="G710" s="1"/>
      <c r="H710" s="1"/>
      <c r="I710" s="203"/>
      <c r="J710" s="1"/>
      <c r="N710" s="1"/>
    </row>
    <row r="711">
      <c r="F711" s="49"/>
      <c r="G711" s="1"/>
      <c r="H711" s="1"/>
      <c r="I711" s="203"/>
      <c r="J711" s="1"/>
      <c r="N711" s="1"/>
    </row>
    <row r="712">
      <c r="F712" s="49"/>
      <c r="G712" s="1"/>
      <c r="H712" s="1"/>
      <c r="I712" s="203"/>
      <c r="J712" s="1"/>
      <c r="N712" s="1"/>
    </row>
    <row r="713">
      <c r="F713" s="49"/>
      <c r="G713" s="1"/>
      <c r="H713" s="1"/>
      <c r="I713" s="203"/>
      <c r="J713" s="1"/>
      <c r="N713" s="1"/>
    </row>
    <row r="714">
      <c r="F714" s="49"/>
      <c r="G714" s="1"/>
      <c r="H714" s="1"/>
      <c r="I714" s="203"/>
      <c r="J714" s="1"/>
      <c r="N714" s="1"/>
    </row>
    <row r="715">
      <c r="F715" s="49"/>
      <c r="G715" s="1"/>
      <c r="H715" s="1"/>
      <c r="I715" s="203"/>
      <c r="J715" s="1"/>
      <c r="N715" s="1"/>
    </row>
    <row r="716">
      <c r="F716" s="49"/>
      <c r="G716" s="1"/>
      <c r="H716" s="1"/>
      <c r="I716" s="203"/>
      <c r="J716" s="1"/>
      <c r="N716" s="1"/>
    </row>
    <row r="717">
      <c r="F717" s="49"/>
      <c r="G717" s="1"/>
      <c r="H717" s="1"/>
      <c r="I717" s="203"/>
      <c r="J717" s="1"/>
      <c r="N717" s="1"/>
    </row>
    <row r="718">
      <c r="F718" s="49"/>
      <c r="G718" s="1"/>
      <c r="H718" s="1"/>
      <c r="I718" s="203"/>
      <c r="J718" s="1"/>
      <c r="N718" s="1"/>
    </row>
    <row r="719">
      <c r="F719" s="49"/>
      <c r="G719" s="1"/>
      <c r="H719" s="1"/>
      <c r="I719" s="203"/>
      <c r="J719" s="1"/>
      <c r="N719" s="1"/>
    </row>
    <row r="720">
      <c r="F720" s="49"/>
      <c r="G720" s="1"/>
      <c r="H720" s="1"/>
      <c r="I720" s="203"/>
      <c r="J720" s="1"/>
      <c r="N720" s="1"/>
    </row>
    <row r="721">
      <c r="F721" s="49"/>
      <c r="G721" s="1"/>
      <c r="H721" s="1"/>
      <c r="I721" s="203"/>
      <c r="J721" s="1"/>
      <c r="N721" s="1"/>
    </row>
    <row r="722">
      <c r="F722" s="49"/>
      <c r="G722" s="1"/>
      <c r="H722" s="1"/>
      <c r="I722" s="203"/>
      <c r="J722" s="1"/>
      <c r="N722" s="1"/>
    </row>
    <row r="723">
      <c r="F723" s="49"/>
      <c r="G723" s="1"/>
      <c r="H723" s="1"/>
      <c r="I723" s="203"/>
      <c r="J723" s="1"/>
      <c r="N723" s="1"/>
    </row>
    <row r="724">
      <c r="F724" s="49"/>
      <c r="G724" s="1"/>
      <c r="H724" s="1"/>
      <c r="I724" s="203"/>
      <c r="J724" s="1"/>
      <c r="N724" s="1"/>
    </row>
    <row r="725">
      <c r="F725" s="49"/>
      <c r="G725" s="1"/>
      <c r="H725" s="1"/>
      <c r="I725" s="203"/>
      <c r="J725" s="1"/>
      <c r="N725" s="1"/>
    </row>
    <row r="726">
      <c r="F726" s="49"/>
      <c r="G726" s="1"/>
      <c r="H726" s="1"/>
      <c r="I726" s="203"/>
      <c r="J726" s="1"/>
      <c r="N726" s="1"/>
    </row>
    <row r="727">
      <c r="F727" s="49"/>
      <c r="G727" s="1"/>
      <c r="H727" s="1"/>
      <c r="I727" s="203"/>
      <c r="J727" s="1"/>
      <c r="N727" s="1"/>
    </row>
    <row r="728">
      <c r="F728" s="49"/>
      <c r="G728" s="1"/>
      <c r="H728" s="1"/>
      <c r="I728" s="203"/>
      <c r="J728" s="1"/>
      <c r="N728" s="1"/>
    </row>
    <row r="729">
      <c r="F729" s="49"/>
      <c r="G729" s="1"/>
      <c r="H729" s="1"/>
      <c r="I729" s="203"/>
      <c r="J729" s="1"/>
      <c r="N729" s="1"/>
    </row>
    <row r="730">
      <c r="F730" s="49"/>
      <c r="G730" s="1"/>
      <c r="H730" s="1"/>
      <c r="I730" s="203"/>
      <c r="J730" s="1"/>
      <c r="N730" s="1"/>
    </row>
    <row r="731">
      <c r="F731" s="49"/>
      <c r="G731" s="1"/>
      <c r="H731" s="1"/>
      <c r="I731" s="203"/>
      <c r="J731" s="1"/>
      <c r="N731" s="1"/>
    </row>
    <row r="732">
      <c r="F732" s="49"/>
      <c r="G732" s="1"/>
      <c r="H732" s="1"/>
      <c r="I732" s="203"/>
      <c r="J732" s="1"/>
      <c r="N732" s="1"/>
    </row>
    <row r="733">
      <c r="F733" s="49"/>
      <c r="G733" s="1"/>
      <c r="H733" s="1"/>
      <c r="I733" s="203"/>
      <c r="J733" s="1"/>
      <c r="N733" s="1"/>
    </row>
    <row r="734">
      <c r="F734" s="49"/>
      <c r="G734" s="1"/>
      <c r="H734" s="1"/>
      <c r="I734" s="203"/>
      <c r="J734" s="1"/>
      <c r="N734" s="1"/>
    </row>
    <row r="735">
      <c r="F735" s="49"/>
      <c r="G735" s="1"/>
      <c r="H735" s="1"/>
      <c r="I735" s="203"/>
      <c r="J735" s="1"/>
      <c r="N735" s="1"/>
    </row>
    <row r="736">
      <c r="F736" s="49"/>
      <c r="G736" s="1"/>
      <c r="H736" s="1"/>
      <c r="I736" s="203"/>
      <c r="J736" s="1"/>
      <c r="N736" s="1"/>
    </row>
    <row r="737">
      <c r="F737" s="49"/>
      <c r="G737" s="1"/>
      <c r="H737" s="1"/>
      <c r="I737" s="203"/>
      <c r="J737" s="1"/>
      <c r="N737" s="1"/>
    </row>
    <row r="738">
      <c r="F738" s="49"/>
      <c r="G738" s="1"/>
      <c r="H738" s="1"/>
      <c r="I738" s="203"/>
      <c r="J738" s="1"/>
      <c r="N738" s="1"/>
    </row>
    <row r="739">
      <c r="F739" s="49"/>
      <c r="G739" s="1"/>
      <c r="H739" s="1"/>
      <c r="I739" s="203"/>
      <c r="J739" s="1"/>
      <c r="N739" s="1"/>
    </row>
    <row r="740">
      <c r="F740" s="49"/>
      <c r="G740" s="1"/>
      <c r="H740" s="1"/>
      <c r="I740" s="203"/>
      <c r="J740" s="1"/>
      <c r="N740" s="1"/>
    </row>
    <row r="741">
      <c r="F741" s="49"/>
      <c r="G741" s="1"/>
      <c r="H741" s="1"/>
      <c r="I741" s="203"/>
      <c r="J741" s="1"/>
      <c r="N741" s="1"/>
    </row>
    <row r="742">
      <c r="F742" s="49"/>
      <c r="G742" s="1"/>
      <c r="H742" s="1"/>
      <c r="I742" s="203"/>
      <c r="J742" s="1"/>
      <c r="N742" s="1"/>
    </row>
    <row r="743">
      <c r="F743" s="49"/>
      <c r="G743" s="1"/>
      <c r="H743" s="1"/>
      <c r="I743" s="203"/>
      <c r="J743" s="1"/>
      <c r="N743" s="1"/>
    </row>
    <row r="744">
      <c r="F744" s="49"/>
      <c r="G744" s="1"/>
      <c r="H744" s="1"/>
      <c r="I744" s="203"/>
      <c r="J744" s="1"/>
      <c r="N744" s="1"/>
    </row>
    <row r="745">
      <c r="F745" s="49"/>
      <c r="G745" s="1"/>
      <c r="H745" s="1"/>
      <c r="I745" s="203"/>
      <c r="J745" s="1"/>
      <c r="N745" s="1"/>
    </row>
    <row r="746">
      <c r="F746" s="49"/>
      <c r="G746" s="1"/>
      <c r="H746" s="1"/>
      <c r="I746" s="203"/>
      <c r="J746" s="1"/>
      <c r="N746" s="1"/>
    </row>
    <row r="747">
      <c r="F747" s="49"/>
      <c r="G747" s="1"/>
      <c r="H747" s="1"/>
      <c r="I747" s="203"/>
      <c r="J747" s="1"/>
      <c r="N747" s="1"/>
    </row>
    <row r="748">
      <c r="F748" s="49"/>
      <c r="G748" s="1"/>
      <c r="H748" s="1"/>
      <c r="I748" s="203"/>
      <c r="J748" s="1"/>
      <c r="N748" s="1"/>
    </row>
    <row r="749">
      <c r="F749" s="49"/>
      <c r="G749" s="1"/>
      <c r="H749" s="1"/>
      <c r="I749" s="203"/>
      <c r="J749" s="1"/>
      <c r="N749" s="1"/>
    </row>
    <row r="750">
      <c r="F750" s="49"/>
      <c r="G750" s="1"/>
      <c r="H750" s="1"/>
      <c r="I750" s="203"/>
      <c r="J750" s="1"/>
      <c r="N750" s="1"/>
    </row>
    <row r="751">
      <c r="F751" s="49"/>
      <c r="G751" s="1"/>
      <c r="H751" s="1"/>
      <c r="I751" s="203"/>
      <c r="J751" s="1"/>
      <c r="N751" s="1"/>
    </row>
    <row r="752">
      <c r="F752" s="49"/>
      <c r="G752" s="1"/>
      <c r="H752" s="1"/>
      <c r="I752" s="203"/>
      <c r="J752" s="1"/>
      <c r="N752" s="1"/>
    </row>
    <row r="753">
      <c r="F753" s="49"/>
      <c r="G753" s="1"/>
      <c r="H753" s="1"/>
      <c r="I753" s="203"/>
      <c r="J753" s="1"/>
      <c r="N753" s="1"/>
    </row>
    <row r="754">
      <c r="F754" s="49"/>
      <c r="G754" s="1"/>
      <c r="H754" s="1"/>
      <c r="I754" s="203"/>
      <c r="J754" s="1"/>
      <c r="N754" s="1"/>
    </row>
    <row r="755">
      <c r="F755" s="49"/>
      <c r="G755" s="1"/>
      <c r="H755" s="1"/>
      <c r="I755" s="203"/>
      <c r="J755" s="1"/>
      <c r="N755" s="1"/>
    </row>
    <row r="756">
      <c r="F756" s="49"/>
      <c r="G756" s="1"/>
      <c r="H756" s="1"/>
      <c r="I756" s="203"/>
      <c r="J756" s="1"/>
      <c r="N756" s="1"/>
    </row>
    <row r="757">
      <c r="F757" s="49"/>
      <c r="G757" s="1"/>
      <c r="H757" s="1"/>
      <c r="I757" s="203"/>
      <c r="J757" s="1"/>
      <c r="N757" s="1"/>
    </row>
    <row r="758">
      <c r="F758" s="49"/>
      <c r="G758" s="1"/>
      <c r="H758" s="1"/>
      <c r="I758" s="203"/>
      <c r="J758" s="1"/>
      <c r="N758" s="1"/>
    </row>
    <row r="759">
      <c r="F759" s="49"/>
      <c r="G759" s="1"/>
      <c r="H759" s="1"/>
      <c r="I759" s="203"/>
      <c r="J759" s="1"/>
      <c r="N759" s="1"/>
    </row>
    <row r="760">
      <c r="F760" s="49"/>
      <c r="G760" s="1"/>
      <c r="H760" s="1"/>
      <c r="I760" s="203"/>
      <c r="J760" s="1"/>
      <c r="N760" s="1"/>
    </row>
    <row r="761">
      <c r="F761" s="49"/>
      <c r="G761" s="1"/>
      <c r="H761" s="1"/>
      <c r="I761" s="203"/>
      <c r="J761" s="1"/>
      <c r="N761" s="1"/>
    </row>
    <row r="762">
      <c r="F762" s="49"/>
      <c r="G762" s="1"/>
      <c r="H762" s="1"/>
      <c r="I762" s="203"/>
      <c r="J762" s="1"/>
      <c r="N762" s="1"/>
    </row>
    <row r="763">
      <c r="F763" s="49"/>
      <c r="G763" s="1"/>
      <c r="H763" s="1"/>
      <c r="I763" s="203"/>
      <c r="J763" s="1"/>
      <c r="N763" s="1"/>
    </row>
    <row r="764">
      <c r="F764" s="49"/>
      <c r="G764" s="1"/>
      <c r="H764" s="1"/>
      <c r="I764" s="203"/>
      <c r="J764" s="1"/>
      <c r="N764" s="1"/>
    </row>
    <row r="765">
      <c r="F765" s="49"/>
      <c r="G765" s="1"/>
      <c r="H765" s="1"/>
      <c r="I765" s="203"/>
      <c r="J765" s="1"/>
      <c r="N765" s="1"/>
    </row>
    <row r="766">
      <c r="F766" s="49"/>
      <c r="G766" s="1"/>
      <c r="H766" s="1"/>
      <c r="I766" s="203"/>
      <c r="J766" s="1"/>
      <c r="N766" s="1"/>
    </row>
    <row r="767">
      <c r="F767" s="49"/>
      <c r="G767" s="1"/>
      <c r="H767" s="1"/>
      <c r="I767" s="203"/>
      <c r="J767" s="1"/>
      <c r="N767" s="1"/>
    </row>
    <row r="768">
      <c r="F768" s="49"/>
      <c r="G768" s="1"/>
      <c r="H768" s="1"/>
      <c r="I768" s="203"/>
      <c r="J768" s="1"/>
      <c r="N768" s="1"/>
    </row>
    <row r="769">
      <c r="F769" s="49"/>
      <c r="G769" s="1"/>
      <c r="H769" s="1"/>
      <c r="I769" s="203"/>
      <c r="J769" s="1"/>
      <c r="N769" s="1"/>
    </row>
    <row r="770">
      <c r="F770" s="49"/>
      <c r="G770" s="1"/>
      <c r="H770" s="1"/>
      <c r="I770" s="203"/>
      <c r="J770" s="1"/>
      <c r="N770" s="1"/>
    </row>
    <row r="771">
      <c r="F771" s="49"/>
      <c r="G771" s="1"/>
      <c r="H771" s="1"/>
      <c r="I771" s="203"/>
      <c r="J771" s="1"/>
      <c r="N771" s="1"/>
    </row>
    <row r="772">
      <c r="F772" s="49"/>
      <c r="G772" s="1"/>
      <c r="H772" s="1"/>
      <c r="I772" s="203"/>
      <c r="J772" s="1"/>
      <c r="N772" s="1"/>
    </row>
    <row r="773">
      <c r="F773" s="49"/>
      <c r="G773" s="1"/>
      <c r="H773" s="1"/>
      <c r="I773" s="203"/>
      <c r="J773" s="1"/>
      <c r="N773" s="1"/>
    </row>
    <row r="774">
      <c r="F774" s="49"/>
      <c r="G774" s="1"/>
      <c r="H774" s="1"/>
      <c r="I774" s="203"/>
      <c r="J774" s="1"/>
      <c r="N774" s="1"/>
    </row>
    <row r="775">
      <c r="F775" s="49"/>
      <c r="G775" s="1"/>
      <c r="H775" s="1"/>
      <c r="I775" s="203"/>
      <c r="J775" s="1"/>
      <c r="N775" s="1"/>
    </row>
    <row r="776">
      <c r="F776" s="49"/>
      <c r="G776" s="1"/>
      <c r="H776" s="1"/>
      <c r="I776" s="203"/>
      <c r="J776" s="1"/>
      <c r="N776" s="1"/>
    </row>
    <row r="777">
      <c r="F777" s="49"/>
      <c r="G777" s="1"/>
      <c r="H777" s="1"/>
      <c r="I777" s="203"/>
      <c r="J777" s="1"/>
      <c r="N777" s="1"/>
    </row>
    <row r="778">
      <c r="F778" s="49"/>
      <c r="G778" s="1"/>
      <c r="H778" s="1"/>
      <c r="I778" s="203"/>
      <c r="J778" s="1"/>
      <c r="N778" s="1"/>
    </row>
    <row r="779">
      <c r="F779" s="49"/>
      <c r="G779" s="1"/>
      <c r="H779" s="1"/>
      <c r="I779" s="203"/>
      <c r="J779" s="1"/>
      <c r="N779" s="1"/>
    </row>
    <row r="780">
      <c r="F780" s="49"/>
      <c r="G780" s="1"/>
      <c r="H780" s="1"/>
      <c r="I780" s="203"/>
      <c r="J780" s="1"/>
      <c r="N780" s="1"/>
    </row>
    <row r="781">
      <c r="F781" s="49"/>
      <c r="G781" s="1"/>
      <c r="H781" s="1"/>
      <c r="I781" s="203"/>
      <c r="J781" s="1"/>
      <c r="N781" s="1"/>
    </row>
    <row r="782">
      <c r="F782" s="49"/>
      <c r="G782" s="1"/>
      <c r="H782" s="1"/>
      <c r="I782" s="203"/>
      <c r="J782" s="1"/>
      <c r="N782" s="1"/>
    </row>
    <row r="783">
      <c r="F783" s="49"/>
      <c r="G783" s="1"/>
      <c r="H783" s="1"/>
      <c r="I783" s="203"/>
      <c r="J783" s="1"/>
      <c r="N783" s="1"/>
    </row>
    <row r="784">
      <c r="F784" s="49"/>
      <c r="G784" s="1"/>
      <c r="H784" s="1"/>
      <c r="I784" s="203"/>
      <c r="J784" s="1"/>
      <c r="N784" s="1"/>
    </row>
    <row r="785">
      <c r="F785" s="49"/>
      <c r="G785" s="1"/>
      <c r="H785" s="1"/>
      <c r="I785" s="203"/>
      <c r="J785" s="1"/>
      <c r="N785" s="1"/>
    </row>
    <row r="786">
      <c r="F786" s="49"/>
      <c r="G786" s="1"/>
      <c r="H786" s="1"/>
      <c r="I786" s="203"/>
      <c r="J786" s="1"/>
      <c r="N786" s="1"/>
    </row>
    <row r="787">
      <c r="F787" s="49"/>
      <c r="G787" s="1"/>
      <c r="H787" s="1"/>
      <c r="I787" s="203"/>
      <c r="J787" s="1"/>
      <c r="N787" s="1"/>
    </row>
    <row r="788">
      <c r="F788" s="49"/>
      <c r="G788" s="1"/>
      <c r="H788" s="1"/>
      <c r="I788" s="203"/>
      <c r="J788" s="1"/>
      <c r="N788" s="1"/>
    </row>
    <row r="789">
      <c r="F789" s="49"/>
      <c r="G789" s="1"/>
      <c r="H789" s="1"/>
      <c r="I789" s="203"/>
      <c r="J789" s="1"/>
      <c r="N789" s="1"/>
    </row>
    <row r="790">
      <c r="F790" s="49"/>
      <c r="G790" s="1"/>
      <c r="H790" s="1"/>
      <c r="I790" s="203"/>
      <c r="J790" s="1"/>
      <c r="N790" s="1"/>
    </row>
    <row r="791">
      <c r="F791" s="49"/>
      <c r="G791" s="1"/>
      <c r="H791" s="1"/>
      <c r="I791" s="203"/>
      <c r="J791" s="1"/>
      <c r="N791" s="1"/>
    </row>
    <row r="792">
      <c r="F792" s="49"/>
      <c r="G792" s="1"/>
      <c r="H792" s="1"/>
      <c r="I792" s="203"/>
      <c r="J792" s="1"/>
      <c r="N792" s="1"/>
    </row>
    <row r="793">
      <c r="F793" s="49"/>
      <c r="G793" s="1"/>
      <c r="H793" s="1"/>
      <c r="I793" s="203"/>
      <c r="J793" s="1"/>
      <c r="N793" s="1"/>
    </row>
    <row r="794">
      <c r="F794" s="49"/>
      <c r="G794" s="1"/>
      <c r="H794" s="1"/>
      <c r="I794" s="203"/>
      <c r="J794" s="1"/>
      <c r="N794" s="1"/>
    </row>
    <row r="795">
      <c r="F795" s="49"/>
      <c r="G795" s="1"/>
      <c r="H795" s="1"/>
      <c r="I795" s="203"/>
      <c r="J795" s="1"/>
      <c r="N795" s="1"/>
    </row>
    <row r="796">
      <c r="F796" s="49"/>
      <c r="G796" s="1"/>
      <c r="H796" s="1"/>
      <c r="I796" s="203"/>
      <c r="J796" s="1"/>
      <c r="N796" s="1"/>
    </row>
    <row r="797">
      <c r="F797" s="49"/>
      <c r="G797" s="1"/>
      <c r="H797" s="1"/>
      <c r="I797" s="203"/>
      <c r="J797" s="1"/>
      <c r="N797" s="1"/>
    </row>
    <row r="798">
      <c r="F798" s="49"/>
      <c r="G798" s="1"/>
      <c r="H798" s="1"/>
      <c r="I798" s="203"/>
      <c r="J798" s="1"/>
      <c r="N798" s="1"/>
    </row>
    <row r="799">
      <c r="F799" s="49"/>
      <c r="G799" s="1"/>
      <c r="H799" s="1"/>
      <c r="I799" s="203"/>
      <c r="J799" s="1"/>
      <c r="N799" s="1"/>
    </row>
    <row r="800">
      <c r="F800" s="49"/>
      <c r="G800" s="1"/>
      <c r="H800" s="1"/>
      <c r="I800" s="203"/>
      <c r="J800" s="1"/>
      <c r="N800" s="1"/>
    </row>
    <row r="801">
      <c r="F801" s="49"/>
      <c r="G801" s="1"/>
      <c r="H801" s="1"/>
      <c r="I801" s="203"/>
      <c r="J801" s="1"/>
      <c r="N801" s="1"/>
    </row>
    <row r="802">
      <c r="F802" s="49"/>
      <c r="G802" s="1"/>
      <c r="H802" s="1"/>
      <c r="I802" s="203"/>
      <c r="J802" s="1"/>
      <c r="N802" s="1"/>
    </row>
    <row r="803">
      <c r="F803" s="49"/>
      <c r="G803" s="1"/>
      <c r="H803" s="1"/>
      <c r="I803" s="203"/>
      <c r="J803" s="1"/>
      <c r="N803" s="1"/>
    </row>
    <row r="804">
      <c r="F804" s="49"/>
      <c r="G804" s="1"/>
      <c r="H804" s="1"/>
      <c r="I804" s="203"/>
      <c r="J804" s="1"/>
      <c r="N804" s="1"/>
    </row>
    <row r="805">
      <c r="F805" s="49"/>
      <c r="G805" s="1"/>
      <c r="H805" s="1"/>
      <c r="I805" s="203"/>
      <c r="J805" s="1"/>
      <c r="N805" s="1"/>
    </row>
    <row r="806">
      <c r="F806" s="49"/>
      <c r="G806" s="1"/>
      <c r="H806" s="1"/>
      <c r="I806" s="203"/>
      <c r="J806" s="1"/>
      <c r="N806" s="1"/>
    </row>
    <row r="807">
      <c r="F807" s="49"/>
      <c r="G807" s="1"/>
      <c r="H807" s="1"/>
      <c r="I807" s="203"/>
      <c r="J807" s="1"/>
      <c r="N807" s="1"/>
    </row>
    <row r="808">
      <c r="F808" s="49"/>
      <c r="G808" s="1"/>
      <c r="H808" s="1"/>
      <c r="I808" s="203"/>
      <c r="J808" s="1"/>
      <c r="N808" s="1"/>
    </row>
    <row r="809">
      <c r="F809" s="49"/>
      <c r="G809" s="1"/>
      <c r="H809" s="1"/>
      <c r="I809" s="203"/>
      <c r="J809" s="1"/>
      <c r="N809" s="1"/>
    </row>
    <row r="810">
      <c r="F810" s="49"/>
      <c r="G810" s="1"/>
      <c r="H810" s="1"/>
      <c r="I810" s="203"/>
      <c r="J810" s="1"/>
      <c r="N810" s="1"/>
    </row>
    <row r="811">
      <c r="F811" s="49"/>
      <c r="G811" s="1"/>
      <c r="H811" s="1"/>
      <c r="I811" s="203"/>
      <c r="J811" s="1"/>
      <c r="N811" s="1"/>
    </row>
    <row r="812">
      <c r="F812" s="49"/>
      <c r="G812" s="1"/>
      <c r="H812" s="1"/>
      <c r="I812" s="203"/>
      <c r="J812" s="1"/>
      <c r="N812" s="1"/>
    </row>
    <row r="813">
      <c r="F813" s="49"/>
      <c r="G813" s="1"/>
      <c r="H813" s="1"/>
      <c r="I813" s="203"/>
      <c r="J813" s="1"/>
      <c r="N813" s="1"/>
    </row>
    <row r="814">
      <c r="F814" s="49"/>
      <c r="G814" s="1"/>
      <c r="H814" s="1"/>
      <c r="I814" s="203"/>
      <c r="J814" s="1"/>
      <c r="N814" s="1"/>
    </row>
    <row r="815">
      <c r="F815" s="49"/>
      <c r="G815" s="1"/>
      <c r="H815" s="1"/>
      <c r="I815" s="203"/>
      <c r="J815" s="1"/>
      <c r="N815" s="1"/>
    </row>
    <row r="816">
      <c r="F816" s="49"/>
      <c r="G816" s="1"/>
      <c r="H816" s="1"/>
      <c r="I816" s="203"/>
      <c r="J816" s="1"/>
      <c r="N816" s="1"/>
    </row>
    <row r="817">
      <c r="F817" s="49"/>
      <c r="G817" s="1"/>
      <c r="H817" s="1"/>
      <c r="I817" s="203"/>
      <c r="J817" s="1"/>
      <c r="N817" s="1"/>
    </row>
    <row r="818">
      <c r="F818" s="49"/>
      <c r="G818" s="1"/>
      <c r="H818" s="1"/>
      <c r="I818" s="203"/>
      <c r="J818" s="1"/>
      <c r="N818" s="1"/>
    </row>
    <row r="819">
      <c r="F819" s="49"/>
      <c r="G819" s="1"/>
      <c r="H819" s="1"/>
      <c r="I819" s="203"/>
      <c r="J819" s="1"/>
      <c r="N819" s="1"/>
    </row>
    <row r="820">
      <c r="F820" s="49"/>
      <c r="G820" s="1"/>
      <c r="H820" s="1"/>
      <c r="I820" s="203"/>
      <c r="J820" s="1"/>
      <c r="N820" s="1"/>
    </row>
    <row r="821">
      <c r="F821" s="49"/>
      <c r="G821" s="1"/>
      <c r="H821" s="1"/>
      <c r="I821" s="203"/>
      <c r="J821" s="1"/>
      <c r="N821" s="1"/>
    </row>
    <row r="822">
      <c r="F822" s="49"/>
      <c r="G822" s="1"/>
      <c r="H822" s="1"/>
      <c r="I822" s="203"/>
      <c r="J822" s="1"/>
      <c r="N822" s="1"/>
    </row>
    <row r="823">
      <c r="F823" s="49"/>
      <c r="G823" s="1"/>
      <c r="H823" s="1"/>
      <c r="I823" s="203"/>
      <c r="J823" s="1"/>
      <c r="N823" s="1"/>
    </row>
    <row r="824">
      <c r="F824" s="49"/>
      <c r="G824" s="1"/>
      <c r="H824" s="1"/>
      <c r="I824" s="203"/>
      <c r="J824" s="1"/>
      <c r="N824" s="1"/>
    </row>
    <row r="825">
      <c r="F825" s="49"/>
      <c r="G825" s="1"/>
      <c r="H825" s="1"/>
      <c r="I825" s="203"/>
      <c r="J825" s="1"/>
      <c r="N825" s="1"/>
    </row>
    <row r="826">
      <c r="F826" s="49"/>
      <c r="G826" s="1"/>
      <c r="H826" s="1"/>
      <c r="I826" s="203"/>
      <c r="J826" s="1"/>
      <c r="N826" s="1"/>
    </row>
    <row r="827">
      <c r="F827" s="49"/>
      <c r="G827" s="1"/>
      <c r="H827" s="1"/>
      <c r="I827" s="203"/>
      <c r="J827" s="1"/>
      <c r="N827" s="1"/>
    </row>
    <row r="828">
      <c r="F828" s="49"/>
      <c r="G828" s="1"/>
      <c r="H828" s="1"/>
      <c r="I828" s="203"/>
      <c r="J828" s="1"/>
      <c r="N828" s="1"/>
    </row>
    <row r="829">
      <c r="F829" s="49"/>
      <c r="G829" s="1"/>
      <c r="H829" s="1"/>
      <c r="I829" s="203"/>
      <c r="J829" s="1"/>
      <c r="N829" s="1"/>
    </row>
    <row r="830">
      <c r="F830" s="49"/>
      <c r="G830" s="1"/>
      <c r="H830" s="1"/>
      <c r="I830" s="203"/>
      <c r="J830" s="1"/>
      <c r="N830" s="1"/>
    </row>
    <row r="831">
      <c r="F831" s="49"/>
      <c r="G831" s="1"/>
      <c r="H831" s="1"/>
      <c r="I831" s="203"/>
      <c r="J831" s="1"/>
      <c r="N831" s="1"/>
    </row>
    <row r="832">
      <c r="F832" s="49"/>
      <c r="G832" s="1"/>
      <c r="H832" s="1"/>
      <c r="I832" s="203"/>
      <c r="J832" s="1"/>
      <c r="N832" s="1"/>
    </row>
    <row r="833">
      <c r="F833" s="49"/>
      <c r="G833" s="1"/>
      <c r="H833" s="1"/>
      <c r="I833" s="203"/>
      <c r="J833" s="1"/>
      <c r="N833" s="1"/>
    </row>
    <row r="834">
      <c r="F834" s="49"/>
      <c r="G834" s="1"/>
      <c r="H834" s="1"/>
      <c r="I834" s="203"/>
      <c r="J834" s="1"/>
      <c r="N834" s="1"/>
    </row>
    <row r="835">
      <c r="F835" s="49"/>
      <c r="G835" s="1"/>
      <c r="H835" s="1"/>
      <c r="I835" s="203"/>
      <c r="J835" s="1"/>
      <c r="N835" s="1"/>
    </row>
    <row r="836">
      <c r="F836" s="49"/>
      <c r="G836" s="1"/>
      <c r="H836" s="1"/>
      <c r="I836" s="203"/>
      <c r="J836" s="1"/>
      <c r="N836" s="1"/>
    </row>
    <row r="837">
      <c r="F837" s="49"/>
      <c r="G837" s="1"/>
      <c r="H837" s="1"/>
      <c r="I837" s="203"/>
      <c r="J837" s="1"/>
      <c r="N837" s="1"/>
    </row>
    <row r="838">
      <c r="F838" s="49"/>
      <c r="G838" s="1"/>
      <c r="H838" s="1"/>
      <c r="I838" s="203"/>
      <c r="J838" s="1"/>
      <c r="N838" s="1"/>
    </row>
    <row r="839">
      <c r="F839" s="49"/>
      <c r="G839" s="1"/>
      <c r="H839" s="1"/>
      <c r="I839" s="203"/>
      <c r="J839" s="1"/>
      <c r="N839" s="1"/>
    </row>
    <row r="840">
      <c r="F840" s="49"/>
      <c r="G840" s="1"/>
      <c r="H840" s="1"/>
      <c r="I840" s="203"/>
      <c r="J840" s="1"/>
      <c r="N840" s="1"/>
    </row>
    <row r="841">
      <c r="F841" s="49"/>
      <c r="G841" s="1"/>
      <c r="H841" s="1"/>
      <c r="I841" s="203"/>
      <c r="J841" s="1"/>
      <c r="N841" s="1"/>
    </row>
    <row r="842">
      <c r="F842" s="49"/>
      <c r="G842" s="1"/>
      <c r="H842" s="1"/>
      <c r="I842" s="203"/>
      <c r="J842" s="1"/>
      <c r="N842" s="1"/>
    </row>
    <row r="843">
      <c r="F843" s="49"/>
      <c r="G843" s="1"/>
      <c r="H843" s="1"/>
      <c r="I843" s="203"/>
      <c r="J843" s="1"/>
      <c r="N843" s="1"/>
    </row>
    <row r="844">
      <c r="F844" s="49"/>
      <c r="G844" s="1"/>
      <c r="H844" s="1"/>
      <c r="I844" s="203"/>
      <c r="J844" s="1"/>
      <c r="N844" s="1"/>
    </row>
    <row r="845">
      <c r="F845" s="49"/>
      <c r="G845" s="1"/>
      <c r="H845" s="1"/>
      <c r="I845" s="203"/>
      <c r="J845" s="1"/>
      <c r="N845" s="1"/>
    </row>
    <row r="846">
      <c r="F846" s="49"/>
      <c r="G846" s="1"/>
      <c r="H846" s="1"/>
      <c r="I846" s="203"/>
      <c r="J846" s="1"/>
      <c r="N846" s="1"/>
    </row>
    <row r="847">
      <c r="F847" s="49"/>
      <c r="G847" s="1"/>
      <c r="H847" s="1"/>
      <c r="I847" s="203"/>
      <c r="J847" s="1"/>
      <c r="N847" s="1"/>
    </row>
    <row r="848">
      <c r="F848" s="49"/>
      <c r="G848" s="1"/>
      <c r="H848" s="1"/>
      <c r="I848" s="203"/>
      <c r="J848" s="1"/>
      <c r="N848" s="1"/>
    </row>
    <row r="849">
      <c r="F849" s="49"/>
      <c r="G849" s="1"/>
      <c r="H849" s="1"/>
      <c r="I849" s="203"/>
      <c r="J849" s="1"/>
      <c r="N849" s="1"/>
    </row>
    <row r="850">
      <c r="F850" s="49"/>
      <c r="G850" s="1"/>
      <c r="H850" s="1"/>
      <c r="I850" s="203"/>
      <c r="J850" s="1"/>
      <c r="N850" s="1"/>
    </row>
    <row r="851">
      <c r="F851" s="49"/>
      <c r="G851" s="1"/>
      <c r="H851" s="1"/>
      <c r="I851" s="203"/>
      <c r="J851" s="1"/>
      <c r="N851" s="1"/>
    </row>
    <row r="852">
      <c r="F852" s="49"/>
      <c r="G852" s="1"/>
      <c r="H852" s="1"/>
      <c r="I852" s="203"/>
      <c r="J852" s="1"/>
      <c r="N852" s="1"/>
    </row>
    <row r="853">
      <c r="F853" s="49"/>
      <c r="G853" s="1"/>
      <c r="H853" s="1"/>
      <c r="I853" s="203"/>
      <c r="J853" s="1"/>
      <c r="N853" s="1"/>
    </row>
    <row r="854">
      <c r="F854" s="49"/>
      <c r="G854" s="1"/>
      <c r="H854" s="1"/>
      <c r="I854" s="203"/>
      <c r="J854" s="1"/>
      <c r="N854" s="1"/>
    </row>
    <row r="855">
      <c r="F855" s="49"/>
      <c r="G855" s="1"/>
      <c r="H855" s="1"/>
      <c r="I855" s="203"/>
      <c r="J855" s="1"/>
      <c r="N855" s="1"/>
    </row>
    <row r="856">
      <c r="F856" s="49"/>
      <c r="G856" s="1"/>
      <c r="H856" s="1"/>
      <c r="I856" s="203"/>
      <c r="J856" s="1"/>
      <c r="N856" s="1"/>
    </row>
    <row r="857">
      <c r="F857" s="49"/>
      <c r="G857" s="1"/>
      <c r="H857" s="1"/>
      <c r="I857" s="203"/>
      <c r="J857" s="1"/>
      <c r="N857" s="1"/>
    </row>
    <row r="858">
      <c r="F858" s="49"/>
      <c r="G858" s="1"/>
      <c r="H858" s="1"/>
      <c r="I858" s="203"/>
      <c r="J858" s="1"/>
      <c r="N858" s="1"/>
    </row>
    <row r="859">
      <c r="F859" s="49"/>
      <c r="G859" s="1"/>
      <c r="H859" s="1"/>
      <c r="I859" s="203"/>
      <c r="J859" s="1"/>
      <c r="N859" s="1"/>
    </row>
    <row r="860">
      <c r="F860" s="49"/>
      <c r="G860" s="1"/>
      <c r="H860" s="1"/>
      <c r="I860" s="203"/>
      <c r="J860" s="1"/>
      <c r="N860" s="1"/>
    </row>
    <row r="861">
      <c r="F861" s="49"/>
      <c r="G861" s="1"/>
      <c r="H861" s="1"/>
      <c r="I861" s="203"/>
      <c r="J861" s="1"/>
      <c r="N861" s="1"/>
    </row>
    <row r="862">
      <c r="F862" s="49"/>
      <c r="G862" s="1"/>
      <c r="H862" s="1"/>
      <c r="I862" s="203"/>
      <c r="J862" s="1"/>
      <c r="N862" s="1"/>
    </row>
    <row r="863">
      <c r="F863" s="49"/>
      <c r="G863" s="1"/>
      <c r="H863" s="1"/>
      <c r="I863" s="203"/>
      <c r="J863" s="1"/>
      <c r="N863" s="1"/>
    </row>
    <row r="864">
      <c r="F864" s="49"/>
      <c r="G864" s="1"/>
      <c r="H864" s="1"/>
      <c r="I864" s="203"/>
      <c r="J864" s="1"/>
      <c r="N864" s="1"/>
    </row>
    <row r="865">
      <c r="F865" s="49"/>
      <c r="G865" s="1"/>
      <c r="H865" s="1"/>
      <c r="I865" s="203"/>
      <c r="J865" s="1"/>
      <c r="N865" s="1"/>
    </row>
    <row r="866">
      <c r="F866" s="49"/>
      <c r="G866" s="1"/>
      <c r="H866" s="1"/>
      <c r="I866" s="203"/>
      <c r="J866" s="1"/>
      <c r="N866" s="1"/>
    </row>
    <row r="867">
      <c r="F867" s="49"/>
      <c r="G867" s="1"/>
      <c r="H867" s="1"/>
      <c r="I867" s="203"/>
      <c r="J867" s="1"/>
      <c r="N867" s="1"/>
    </row>
    <row r="868">
      <c r="F868" s="49"/>
      <c r="G868" s="1"/>
      <c r="H868" s="1"/>
      <c r="I868" s="203"/>
      <c r="J868" s="1"/>
      <c r="N868" s="1"/>
    </row>
    <row r="869">
      <c r="F869" s="49"/>
      <c r="G869" s="1"/>
      <c r="H869" s="1"/>
      <c r="I869" s="203"/>
      <c r="J869" s="1"/>
      <c r="N869" s="1"/>
    </row>
    <row r="870">
      <c r="F870" s="49"/>
      <c r="G870" s="1"/>
      <c r="H870" s="1"/>
      <c r="I870" s="203"/>
      <c r="J870" s="1"/>
      <c r="N870" s="1"/>
    </row>
    <row r="871">
      <c r="F871" s="49"/>
      <c r="G871" s="1"/>
      <c r="H871" s="1"/>
      <c r="I871" s="203"/>
      <c r="J871" s="1"/>
      <c r="N871" s="1"/>
    </row>
    <row r="872">
      <c r="F872" s="49"/>
      <c r="G872" s="1"/>
      <c r="H872" s="1"/>
      <c r="I872" s="203"/>
      <c r="J872" s="1"/>
      <c r="N872" s="1"/>
    </row>
    <row r="873">
      <c r="F873" s="49"/>
      <c r="G873" s="1"/>
      <c r="H873" s="1"/>
      <c r="I873" s="203"/>
      <c r="J873" s="1"/>
      <c r="N873" s="1"/>
    </row>
    <row r="874">
      <c r="F874" s="49"/>
      <c r="G874" s="1"/>
      <c r="H874" s="1"/>
      <c r="I874" s="203"/>
      <c r="J874" s="1"/>
      <c r="N874" s="1"/>
    </row>
    <row r="875">
      <c r="F875" s="49"/>
      <c r="G875" s="1"/>
      <c r="H875" s="1"/>
      <c r="I875" s="203"/>
      <c r="J875" s="1"/>
      <c r="N875" s="1"/>
    </row>
    <row r="876">
      <c r="F876" s="49"/>
      <c r="G876" s="1"/>
      <c r="H876" s="1"/>
      <c r="I876" s="203"/>
      <c r="J876" s="1"/>
      <c r="N876" s="1"/>
    </row>
    <row r="877">
      <c r="F877" s="49"/>
      <c r="G877" s="1"/>
      <c r="H877" s="1"/>
      <c r="I877" s="203"/>
      <c r="J877" s="1"/>
      <c r="N877" s="1"/>
    </row>
    <row r="878">
      <c r="F878" s="49"/>
      <c r="G878" s="1"/>
      <c r="H878" s="1"/>
      <c r="I878" s="203"/>
      <c r="J878" s="1"/>
      <c r="N878" s="1"/>
    </row>
    <row r="879">
      <c r="F879" s="49"/>
      <c r="G879" s="1"/>
      <c r="H879" s="1"/>
      <c r="I879" s="203"/>
      <c r="J879" s="1"/>
      <c r="N879" s="1"/>
    </row>
    <row r="880">
      <c r="F880" s="49"/>
      <c r="G880" s="1"/>
      <c r="H880" s="1"/>
      <c r="I880" s="203"/>
      <c r="J880" s="1"/>
      <c r="N880" s="1"/>
    </row>
    <row r="881">
      <c r="F881" s="49"/>
      <c r="G881" s="1"/>
      <c r="H881" s="1"/>
      <c r="I881" s="203"/>
      <c r="J881" s="1"/>
      <c r="N881" s="1"/>
    </row>
    <row r="882">
      <c r="F882" s="49"/>
      <c r="G882" s="1"/>
      <c r="H882" s="1"/>
      <c r="I882" s="203"/>
      <c r="J882" s="1"/>
      <c r="N882" s="1"/>
    </row>
    <row r="883">
      <c r="F883" s="49"/>
      <c r="G883" s="1"/>
      <c r="H883" s="1"/>
      <c r="I883" s="203"/>
      <c r="J883" s="1"/>
      <c r="N883" s="1"/>
    </row>
    <row r="884">
      <c r="F884" s="49"/>
      <c r="G884" s="1"/>
      <c r="H884" s="1"/>
      <c r="I884" s="203"/>
      <c r="J884" s="1"/>
      <c r="N884" s="1"/>
    </row>
    <row r="885">
      <c r="F885" s="49"/>
      <c r="G885" s="1"/>
      <c r="H885" s="1"/>
      <c r="I885" s="203"/>
      <c r="J885" s="1"/>
      <c r="N885" s="1"/>
    </row>
    <row r="886">
      <c r="F886" s="49"/>
      <c r="G886" s="1"/>
      <c r="H886" s="1"/>
      <c r="I886" s="203"/>
      <c r="J886" s="1"/>
      <c r="N886" s="1"/>
    </row>
    <row r="887">
      <c r="F887" s="49"/>
      <c r="G887" s="1"/>
      <c r="H887" s="1"/>
      <c r="I887" s="203"/>
      <c r="J887" s="1"/>
      <c r="N887" s="1"/>
    </row>
    <row r="888">
      <c r="F888" s="49"/>
      <c r="G888" s="1"/>
      <c r="H888" s="1"/>
      <c r="I888" s="203"/>
      <c r="J888" s="1"/>
      <c r="N888" s="1"/>
    </row>
    <row r="889">
      <c r="F889" s="49"/>
      <c r="G889" s="1"/>
      <c r="H889" s="1"/>
      <c r="I889" s="203"/>
      <c r="J889" s="1"/>
      <c r="N889" s="1"/>
    </row>
    <row r="890">
      <c r="F890" s="49"/>
      <c r="G890" s="1"/>
      <c r="H890" s="1"/>
      <c r="I890" s="203"/>
      <c r="J890" s="1"/>
      <c r="N890" s="1"/>
    </row>
    <row r="891">
      <c r="F891" s="49"/>
      <c r="G891" s="1"/>
      <c r="H891" s="1"/>
      <c r="I891" s="203"/>
      <c r="J891" s="1"/>
      <c r="N891" s="1"/>
    </row>
    <row r="892">
      <c r="F892" s="49"/>
      <c r="G892" s="1"/>
      <c r="H892" s="1"/>
      <c r="I892" s="203"/>
      <c r="J892" s="1"/>
      <c r="N892" s="1"/>
    </row>
    <row r="893">
      <c r="F893" s="49"/>
      <c r="G893" s="1"/>
      <c r="H893" s="1"/>
      <c r="I893" s="203"/>
      <c r="J893" s="1"/>
      <c r="N893" s="1"/>
    </row>
    <row r="894">
      <c r="F894" s="49"/>
      <c r="G894" s="1"/>
      <c r="H894" s="1"/>
      <c r="I894" s="203"/>
      <c r="J894" s="1"/>
      <c r="N894" s="1"/>
    </row>
    <row r="895">
      <c r="F895" s="49"/>
      <c r="G895" s="1"/>
      <c r="H895" s="1"/>
      <c r="I895" s="203"/>
      <c r="J895" s="1"/>
      <c r="N895" s="1"/>
    </row>
    <row r="896">
      <c r="F896" s="49"/>
      <c r="G896" s="1"/>
      <c r="H896" s="1"/>
      <c r="I896" s="203"/>
      <c r="J896" s="1"/>
      <c r="N896" s="1"/>
    </row>
    <row r="897">
      <c r="F897" s="49"/>
      <c r="G897" s="1"/>
      <c r="H897" s="1"/>
      <c r="I897" s="203"/>
      <c r="J897" s="1"/>
      <c r="N897" s="1"/>
    </row>
    <row r="898">
      <c r="F898" s="49"/>
      <c r="G898" s="1"/>
      <c r="H898" s="1"/>
      <c r="I898" s="203"/>
      <c r="J898" s="1"/>
      <c r="N898" s="1"/>
    </row>
    <row r="899">
      <c r="F899" s="49"/>
      <c r="G899" s="1"/>
      <c r="H899" s="1"/>
      <c r="I899" s="203"/>
      <c r="J899" s="1"/>
      <c r="N899" s="1"/>
    </row>
    <row r="900">
      <c r="F900" s="49"/>
      <c r="G900" s="1"/>
      <c r="H900" s="1"/>
      <c r="I900" s="203"/>
      <c r="J900" s="1"/>
      <c r="N900" s="1"/>
    </row>
    <row r="901">
      <c r="F901" s="49"/>
      <c r="G901" s="1"/>
      <c r="H901" s="1"/>
      <c r="I901" s="203"/>
      <c r="J901" s="1"/>
      <c r="N901" s="1"/>
    </row>
    <row r="902">
      <c r="F902" s="49"/>
      <c r="G902" s="1"/>
      <c r="H902" s="1"/>
      <c r="I902" s="203"/>
      <c r="J902" s="1"/>
      <c r="N902" s="1"/>
    </row>
    <row r="903">
      <c r="F903" s="49"/>
      <c r="G903" s="1"/>
      <c r="H903" s="1"/>
      <c r="I903" s="203"/>
      <c r="J903" s="1"/>
      <c r="N903" s="1"/>
    </row>
    <row r="904">
      <c r="F904" s="49"/>
      <c r="G904" s="1"/>
      <c r="H904" s="1"/>
      <c r="I904" s="203"/>
      <c r="J904" s="1"/>
      <c r="N904" s="1"/>
    </row>
    <row r="905">
      <c r="F905" s="49"/>
      <c r="G905" s="1"/>
      <c r="H905" s="1"/>
      <c r="I905" s="203"/>
      <c r="J905" s="1"/>
      <c r="N905" s="1"/>
    </row>
    <row r="906">
      <c r="F906" s="49"/>
      <c r="G906" s="1"/>
      <c r="H906" s="1"/>
      <c r="I906" s="203"/>
      <c r="J906" s="1"/>
      <c r="N906" s="1"/>
    </row>
    <row r="907">
      <c r="F907" s="49"/>
      <c r="G907" s="1"/>
      <c r="H907" s="1"/>
      <c r="I907" s="203"/>
      <c r="J907" s="1"/>
      <c r="N907" s="1"/>
    </row>
    <row r="908">
      <c r="F908" s="49"/>
      <c r="G908" s="1"/>
      <c r="H908" s="1"/>
      <c r="I908" s="203"/>
      <c r="J908" s="1"/>
      <c r="N908" s="1"/>
    </row>
    <row r="909">
      <c r="F909" s="49"/>
      <c r="G909" s="1"/>
      <c r="H909" s="1"/>
      <c r="I909" s="203"/>
      <c r="J909" s="1"/>
      <c r="N909" s="1"/>
    </row>
    <row r="910">
      <c r="F910" s="49"/>
      <c r="G910" s="1"/>
      <c r="H910" s="1"/>
      <c r="I910" s="203"/>
      <c r="J910" s="1"/>
      <c r="N910" s="1"/>
    </row>
    <row r="911">
      <c r="F911" s="49"/>
      <c r="G911" s="1"/>
      <c r="H911" s="1"/>
      <c r="I911" s="203"/>
      <c r="J911" s="1"/>
      <c r="N911" s="1"/>
    </row>
    <row r="912">
      <c r="F912" s="49"/>
      <c r="G912" s="1"/>
      <c r="H912" s="1"/>
      <c r="I912" s="203"/>
      <c r="J912" s="1"/>
      <c r="N912" s="1"/>
    </row>
    <row r="913">
      <c r="F913" s="49"/>
      <c r="G913" s="1"/>
      <c r="H913" s="1"/>
      <c r="I913" s="203"/>
      <c r="J913" s="1"/>
      <c r="N913" s="1"/>
    </row>
    <row r="914">
      <c r="F914" s="49"/>
      <c r="G914" s="1"/>
      <c r="H914" s="1"/>
      <c r="I914" s="203"/>
      <c r="J914" s="1"/>
      <c r="N914" s="1"/>
    </row>
    <row r="915">
      <c r="F915" s="49"/>
      <c r="G915" s="1"/>
      <c r="H915" s="1"/>
      <c r="I915" s="203"/>
      <c r="J915" s="1"/>
      <c r="N915" s="1"/>
    </row>
    <row r="916">
      <c r="F916" s="49"/>
      <c r="G916" s="1"/>
      <c r="H916" s="1"/>
      <c r="I916" s="203"/>
      <c r="J916" s="1"/>
      <c r="N916" s="1"/>
    </row>
    <row r="917">
      <c r="F917" s="49"/>
      <c r="G917" s="1"/>
      <c r="H917" s="1"/>
      <c r="I917" s="203"/>
      <c r="J917" s="1"/>
      <c r="N917" s="1"/>
    </row>
    <row r="918">
      <c r="F918" s="49"/>
      <c r="G918" s="1"/>
      <c r="H918" s="1"/>
      <c r="I918" s="203"/>
      <c r="J918" s="1"/>
      <c r="N918" s="1"/>
    </row>
    <row r="919">
      <c r="F919" s="49"/>
      <c r="G919" s="1"/>
      <c r="H919" s="1"/>
      <c r="I919" s="203"/>
      <c r="J919" s="1"/>
      <c r="N919" s="1"/>
    </row>
    <row r="920">
      <c r="F920" s="49"/>
      <c r="G920" s="1"/>
      <c r="H920" s="1"/>
      <c r="I920" s="203"/>
      <c r="J920" s="1"/>
      <c r="N920" s="1"/>
    </row>
    <row r="921">
      <c r="F921" s="49"/>
      <c r="G921" s="1"/>
      <c r="H921" s="1"/>
      <c r="I921" s="203"/>
      <c r="J921" s="1"/>
      <c r="N921" s="1"/>
    </row>
    <row r="922">
      <c r="F922" s="49"/>
      <c r="G922" s="1"/>
      <c r="H922" s="1"/>
      <c r="I922" s="203"/>
      <c r="J922" s="1"/>
      <c r="N922" s="1"/>
    </row>
    <row r="923">
      <c r="F923" s="49"/>
      <c r="G923" s="1"/>
      <c r="H923" s="1"/>
      <c r="I923" s="203"/>
      <c r="J923" s="1"/>
      <c r="N923" s="1"/>
    </row>
    <row r="924">
      <c r="F924" s="49"/>
      <c r="G924" s="1"/>
      <c r="H924" s="1"/>
      <c r="I924" s="203"/>
      <c r="J924" s="1"/>
      <c r="N924" s="1"/>
    </row>
    <row r="925">
      <c r="F925" s="49"/>
      <c r="G925" s="1"/>
      <c r="H925" s="1"/>
      <c r="I925" s="203"/>
      <c r="J925" s="1"/>
      <c r="N925" s="1"/>
    </row>
    <row r="926">
      <c r="F926" s="49"/>
      <c r="G926" s="1"/>
      <c r="H926" s="1"/>
      <c r="I926" s="203"/>
      <c r="J926" s="1"/>
      <c r="N926" s="1"/>
    </row>
    <row r="927">
      <c r="F927" s="49"/>
      <c r="G927" s="1"/>
      <c r="H927" s="1"/>
      <c r="I927" s="203"/>
      <c r="J927" s="1"/>
      <c r="N927" s="1"/>
    </row>
    <row r="928">
      <c r="F928" s="49"/>
      <c r="G928" s="1"/>
      <c r="H928" s="1"/>
      <c r="I928" s="203"/>
      <c r="J928" s="1"/>
      <c r="N928" s="1"/>
    </row>
    <row r="929">
      <c r="F929" s="49"/>
      <c r="G929" s="1"/>
      <c r="H929" s="1"/>
      <c r="I929" s="203"/>
      <c r="J929" s="1"/>
      <c r="N929" s="1"/>
    </row>
    <row r="930">
      <c r="F930" s="49"/>
      <c r="G930" s="1"/>
      <c r="H930" s="1"/>
      <c r="I930" s="203"/>
      <c r="J930" s="1"/>
      <c r="N930" s="1"/>
    </row>
    <row r="931">
      <c r="F931" s="49"/>
      <c r="G931" s="1"/>
      <c r="H931" s="1"/>
      <c r="I931" s="203"/>
      <c r="J931" s="1"/>
      <c r="N931" s="1"/>
    </row>
    <row r="932">
      <c r="F932" s="49"/>
      <c r="G932" s="1"/>
      <c r="H932" s="1"/>
      <c r="I932" s="203"/>
      <c r="J932" s="1"/>
      <c r="N932" s="1"/>
    </row>
    <row r="933">
      <c r="F933" s="49"/>
      <c r="G933" s="1"/>
      <c r="H933" s="1"/>
      <c r="I933" s="203"/>
      <c r="J933" s="1"/>
      <c r="N933" s="1"/>
    </row>
    <row r="934">
      <c r="F934" s="49"/>
      <c r="G934" s="1"/>
      <c r="H934" s="1"/>
      <c r="I934" s="203"/>
      <c r="J934" s="1"/>
      <c r="N934" s="1"/>
    </row>
    <row r="935">
      <c r="F935" s="49"/>
      <c r="G935" s="1"/>
      <c r="H935" s="1"/>
      <c r="I935" s="203"/>
      <c r="J935" s="1"/>
      <c r="N935" s="1"/>
    </row>
    <row r="936">
      <c r="F936" s="49"/>
      <c r="G936" s="1"/>
      <c r="H936" s="1"/>
      <c r="I936" s="203"/>
      <c r="J936" s="1"/>
      <c r="N936" s="1"/>
    </row>
    <row r="937">
      <c r="F937" s="49"/>
      <c r="G937" s="1"/>
      <c r="H937" s="1"/>
      <c r="I937" s="203"/>
      <c r="J937" s="1"/>
      <c r="N937" s="1"/>
    </row>
    <row r="938">
      <c r="F938" s="49"/>
      <c r="G938" s="1"/>
      <c r="H938" s="1"/>
      <c r="I938" s="203"/>
      <c r="J938" s="1"/>
      <c r="N938" s="1"/>
    </row>
    <row r="939">
      <c r="F939" s="49"/>
      <c r="G939" s="1"/>
      <c r="H939" s="1"/>
      <c r="I939" s="203"/>
      <c r="J939" s="1"/>
      <c r="N939" s="1"/>
    </row>
    <row r="940">
      <c r="F940" s="49"/>
      <c r="G940" s="1"/>
      <c r="H940" s="1"/>
      <c r="I940" s="203"/>
      <c r="J940" s="1"/>
      <c r="N940" s="1"/>
    </row>
    <row r="941">
      <c r="F941" s="49"/>
      <c r="G941" s="1"/>
      <c r="H941" s="1"/>
      <c r="I941" s="203"/>
      <c r="J941" s="1"/>
      <c r="N941" s="1"/>
    </row>
    <row r="942">
      <c r="F942" s="49"/>
      <c r="G942" s="1"/>
      <c r="H942" s="1"/>
      <c r="I942" s="203"/>
      <c r="J942" s="1"/>
      <c r="N942" s="1"/>
    </row>
    <row r="943">
      <c r="F943" s="49"/>
      <c r="G943" s="1"/>
      <c r="H943" s="1"/>
      <c r="I943" s="203"/>
      <c r="J943" s="1"/>
      <c r="N943" s="1"/>
    </row>
    <row r="944">
      <c r="F944" s="49"/>
      <c r="G944" s="1"/>
      <c r="H944" s="1"/>
      <c r="I944" s="203"/>
      <c r="J944" s="1"/>
      <c r="N944" s="1"/>
    </row>
    <row r="945">
      <c r="F945" s="49"/>
      <c r="G945" s="1"/>
      <c r="H945" s="1"/>
      <c r="I945" s="203"/>
      <c r="J945" s="1"/>
      <c r="N945" s="1"/>
    </row>
    <row r="946">
      <c r="F946" s="49"/>
      <c r="G946" s="1"/>
      <c r="H946" s="1"/>
      <c r="I946" s="203"/>
      <c r="J946" s="1"/>
      <c r="N946" s="1"/>
    </row>
    <row r="947">
      <c r="F947" s="49"/>
      <c r="G947" s="1"/>
      <c r="H947" s="1"/>
      <c r="I947" s="203"/>
      <c r="J947" s="1"/>
      <c r="N947" s="1"/>
    </row>
    <row r="948">
      <c r="F948" s="49"/>
      <c r="G948" s="1"/>
      <c r="H948" s="1"/>
      <c r="I948" s="203"/>
      <c r="J948" s="1"/>
      <c r="N948" s="1"/>
    </row>
    <row r="949">
      <c r="F949" s="49"/>
      <c r="G949" s="1"/>
      <c r="H949" s="1"/>
      <c r="I949" s="203"/>
      <c r="J949" s="1"/>
      <c r="N949" s="1"/>
    </row>
    <row r="950">
      <c r="F950" s="49"/>
      <c r="G950" s="1"/>
      <c r="H950" s="1"/>
      <c r="I950" s="203"/>
      <c r="J950" s="1"/>
      <c r="N950" s="1"/>
    </row>
    <row r="951">
      <c r="F951" s="49"/>
      <c r="G951" s="1"/>
      <c r="H951" s="1"/>
      <c r="I951" s="203"/>
      <c r="J951" s="1"/>
      <c r="N951" s="1"/>
    </row>
    <row r="952">
      <c r="F952" s="49"/>
      <c r="G952" s="1"/>
      <c r="H952" s="1"/>
      <c r="I952" s="203"/>
      <c r="J952" s="1"/>
      <c r="N952" s="1"/>
    </row>
    <row r="953">
      <c r="F953" s="49"/>
      <c r="G953" s="1"/>
      <c r="H953" s="1"/>
      <c r="I953" s="203"/>
      <c r="J953" s="1"/>
      <c r="N953" s="1"/>
    </row>
    <row r="954">
      <c r="F954" s="49"/>
      <c r="G954" s="1"/>
      <c r="H954" s="1"/>
      <c r="I954" s="203"/>
      <c r="J954" s="1"/>
      <c r="N954" s="1"/>
    </row>
    <row r="955">
      <c r="F955" s="49"/>
      <c r="G955" s="1"/>
      <c r="H955" s="1"/>
      <c r="I955" s="203"/>
      <c r="J955" s="1"/>
      <c r="N955" s="1"/>
    </row>
    <row r="956">
      <c r="F956" s="49"/>
      <c r="G956" s="1"/>
      <c r="H956" s="1"/>
      <c r="I956" s="203"/>
      <c r="J956" s="1"/>
      <c r="N956" s="1"/>
    </row>
    <row r="957">
      <c r="F957" s="49"/>
      <c r="G957" s="1"/>
      <c r="H957" s="1"/>
      <c r="I957" s="203"/>
      <c r="J957" s="1"/>
      <c r="N957" s="1"/>
    </row>
    <row r="958">
      <c r="F958" s="49"/>
      <c r="G958" s="1"/>
      <c r="H958" s="1"/>
      <c r="I958" s="203"/>
      <c r="J958" s="1"/>
      <c r="N958" s="1"/>
    </row>
    <row r="959">
      <c r="F959" s="49"/>
      <c r="G959" s="1"/>
      <c r="H959" s="1"/>
      <c r="I959" s="203"/>
      <c r="J959" s="1"/>
      <c r="N959" s="1"/>
    </row>
    <row r="960">
      <c r="F960" s="49"/>
      <c r="G960" s="1"/>
      <c r="H960" s="1"/>
      <c r="I960" s="203"/>
      <c r="J960" s="1"/>
      <c r="N960" s="1"/>
    </row>
    <row r="961">
      <c r="F961" s="49"/>
      <c r="G961" s="1"/>
      <c r="H961" s="1"/>
      <c r="I961" s="203"/>
      <c r="J961" s="1"/>
      <c r="N961" s="1"/>
    </row>
    <row r="962">
      <c r="F962" s="49"/>
      <c r="G962" s="1"/>
      <c r="H962" s="1"/>
      <c r="I962" s="203"/>
      <c r="J962" s="1"/>
      <c r="N962" s="1"/>
    </row>
    <row r="963">
      <c r="F963" s="49"/>
      <c r="G963" s="1"/>
      <c r="H963" s="1"/>
      <c r="I963" s="203"/>
      <c r="J963" s="1"/>
      <c r="N963" s="1"/>
    </row>
    <row r="964">
      <c r="F964" s="49"/>
      <c r="G964" s="1"/>
      <c r="H964" s="1"/>
      <c r="I964" s="203"/>
      <c r="J964" s="1"/>
      <c r="N964" s="1"/>
    </row>
    <row r="965">
      <c r="F965" s="49"/>
      <c r="G965" s="1"/>
      <c r="H965" s="1"/>
      <c r="I965" s="203"/>
      <c r="J965" s="1"/>
      <c r="N965" s="1"/>
    </row>
    <row r="966">
      <c r="F966" s="49"/>
      <c r="G966" s="1"/>
      <c r="H966" s="1"/>
      <c r="I966" s="203"/>
      <c r="J966" s="1"/>
      <c r="N966" s="1"/>
    </row>
    <row r="967">
      <c r="F967" s="49"/>
      <c r="G967" s="1"/>
      <c r="H967" s="1"/>
      <c r="I967" s="203"/>
      <c r="J967" s="1"/>
      <c r="N967" s="1"/>
    </row>
    <row r="968">
      <c r="F968" s="49"/>
      <c r="G968" s="1"/>
      <c r="H968" s="1"/>
      <c r="I968" s="203"/>
      <c r="J968" s="1"/>
      <c r="N968" s="1"/>
    </row>
    <row r="969">
      <c r="F969" s="49"/>
      <c r="G969" s="1"/>
      <c r="H969" s="1"/>
      <c r="I969" s="203"/>
      <c r="J969" s="1"/>
      <c r="N969" s="1"/>
    </row>
    <row r="970">
      <c r="F970" s="49"/>
      <c r="G970" s="1"/>
      <c r="H970" s="1"/>
      <c r="I970" s="203"/>
      <c r="J970" s="1"/>
      <c r="N970" s="1"/>
    </row>
    <row r="971">
      <c r="F971" s="49"/>
      <c r="G971" s="1"/>
      <c r="H971" s="1"/>
      <c r="I971" s="203"/>
      <c r="J971" s="1"/>
      <c r="N971" s="1"/>
    </row>
    <row r="972">
      <c r="F972" s="49"/>
      <c r="G972" s="1"/>
      <c r="H972" s="1"/>
      <c r="I972" s="203"/>
      <c r="J972" s="1"/>
      <c r="N972" s="1"/>
    </row>
    <row r="973">
      <c r="F973" s="49"/>
      <c r="G973" s="1"/>
      <c r="H973" s="1"/>
      <c r="I973" s="203"/>
      <c r="J973" s="1"/>
      <c r="N973" s="1"/>
    </row>
    <row r="974">
      <c r="F974" s="49"/>
      <c r="G974" s="1"/>
      <c r="H974" s="1"/>
      <c r="I974" s="203"/>
      <c r="J974" s="1"/>
      <c r="N974" s="1"/>
    </row>
    <row r="975">
      <c r="F975" s="49"/>
      <c r="G975" s="1"/>
      <c r="H975" s="1"/>
      <c r="I975" s="203"/>
      <c r="J975" s="1"/>
      <c r="N975" s="1"/>
    </row>
    <row r="976">
      <c r="F976" s="49"/>
      <c r="G976" s="1"/>
      <c r="H976" s="1"/>
      <c r="I976" s="203"/>
      <c r="J976" s="1"/>
      <c r="N976" s="1"/>
    </row>
    <row r="977">
      <c r="F977" s="49"/>
      <c r="G977" s="1"/>
      <c r="H977" s="1"/>
      <c r="I977" s="203"/>
      <c r="J977" s="1"/>
      <c r="N977" s="1"/>
    </row>
    <row r="978">
      <c r="F978" s="49"/>
      <c r="G978" s="1"/>
      <c r="H978" s="1"/>
      <c r="I978" s="203"/>
      <c r="J978" s="1"/>
      <c r="N978" s="1"/>
    </row>
    <row r="979">
      <c r="F979" s="49"/>
      <c r="G979" s="1"/>
      <c r="H979" s="1"/>
      <c r="I979" s="203"/>
      <c r="J979" s="1"/>
      <c r="N979" s="1"/>
    </row>
    <row r="980">
      <c r="F980" s="49"/>
      <c r="G980" s="1"/>
      <c r="H980" s="1"/>
      <c r="I980" s="203"/>
      <c r="J980" s="1"/>
      <c r="N980" s="1"/>
    </row>
    <row r="981">
      <c r="F981" s="49"/>
      <c r="G981" s="1"/>
      <c r="H981" s="1"/>
      <c r="I981" s="203"/>
      <c r="J981" s="1"/>
      <c r="N981" s="1"/>
    </row>
    <row r="982">
      <c r="F982" s="49"/>
      <c r="G982" s="1"/>
      <c r="H982" s="1"/>
      <c r="I982" s="203"/>
      <c r="J982" s="1"/>
      <c r="N982" s="1"/>
    </row>
    <row r="983">
      <c r="F983" s="49"/>
      <c r="G983" s="1"/>
      <c r="H983" s="1"/>
      <c r="I983" s="203"/>
      <c r="J983" s="1"/>
      <c r="N983" s="1"/>
    </row>
    <row r="984">
      <c r="F984" s="49"/>
      <c r="G984" s="1"/>
      <c r="H984" s="1"/>
      <c r="I984" s="203"/>
      <c r="J984" s="1"/>
      <c r="N984" s="1"/>
    </row>
    <row r="985">
      <c r="F985" s="49"/>
      <c r="G985" s="1"/>
      <c r="H985" s="1"/>
      <c r="I985" s="203"/>
      <c r="J985" s="1"/>
      <c r="N985" s="1"/>
    </row>
    <row r="986">
      <c r="F986" s="49"/>
      <c r="G986" s="1"/>
      <c r="H986" s="1"/>
      <c r="I986" s="203"/>
      <c r="J986" s="1"/>
      <c r="N986" s="1"/>
    </row>
    <row r="987">
      <c r="F987" s="49"/>
      <c r="G987" s="1"/>
      <c r="H987" s="1"/>
      <c r="I987" s="203"/>
      <c r="J987" s="1"/>
      <c r="N987" s="1"/>
    </row>
    <row r="988">
      <c r="F988" s="49"/>
      <c r="G988" s="1"/>
      <c r="H988" s="1"/>
      <c r="I988" s="203"/>
      <c r="J988" s="1"/>
      <c r="N988" s="1"/>
    </row>
    <row r="989">
      <c r="F989" s="49"/>
      <c r="G989" s="1"/>
      <c r="H989" s="1"/>
      <c r="I989" s="203"/>
      <c r="J989" s="1"/>
      <c r="N989" s="1"/>
    </row>
    <row r="990">
      <c r="F990" s="49"/>
      <c r="G990" s="1"/>
      <c r="H990" s="1"/>
      <c r="I990" s="203"/>
      <c r="J990" s="1"/>
      <c r="N990" s="1"/>
    </row>
    <row r="991">
      <c r="F991" s="49"/>
      <c r="G991" s="1"/>
      <c r="H991" s="1"/>
      <c r="I991" s="203"/>
      <c r="J991" s="1"/>
      <c r="N991" s="1"/>
    </row>
    <row r="992">
      <c r="F992" s="49"/>
      <c r="G992" s="1"/>
      <c r="H992" s="1"/>
      <c r="I992" s="203"/>
      <c r="J992" s="1"/>
      <c r="N992" s="1"/>
    </row>
    <row r="993">
      <c r="F993" s="49"/>
      <c r="G993" s="1"/>
      <c r="H993" s="1"/>
      <c r="I993" s="203"/>
      <c r="J993" s="1"/>
      <c r="N993" s="1"/>
    </row>
    <row r="994">
      <c r="F994" s="49"/>
      <c r="G994" s="1"/>
      <c r="H994" s="1"/>
      <c r="I994" s="203"/>
      <c r="J994" s="1"/>
      <c r="N994" s="1"/>
    </row>
    <row r="995">
      <c r="F995" s="49"/>
      <c r="G995" s="1"/>
      <c r="H995" s="1"/>
      <c r="I995" s="203"/>
      <c r="J995" s="1"/>
      <c r="N995" s="1"/>
    </row>
    <row r="996">
      <c r="F996" s="49"/>
      <c r="G996" s="1"/>
      <c r="H996" s="1"/>
      <c r="I996" s="203"/>
      <c r="J996" s="1"/>
      <c r="N996" s="1"/>
    </row>
    <row r="997">
      <c r="F997" s="49"/>
      <c r="G997" s="1"/>
      <c r="H997" s="1"/>
      <c r="I997" s="203"/>
      <c r="J997" s="1"/>
      <c r="N997" s="1"/>
    </row>
    <row r="998">
      <c r="F998" s="49"/>
      <c r="G998" s="1"/>
      <c r="H998" s="1"/>
      <c r="I998" s="203"/>
      <c r="J998" s="1"/>
      <c r="N998" s="1"/>
    </row>
    <row r="999">
      <c r="F999" s="49"/>
      <c r="G999" s="1"/>
      <c r="H999" s="1"/>
      <c r="I999" s="203"/>
      <c r="J999" s="1"/>
      <c r="N999" s="1"/>
    </row>
  </sheetData>
  <mergeCells count="43">
    <mergeCell ref="B3:J3"/>
    <mergeCell ref="D4:H4"/>
    <mergeCell ref="N4:AM4"/>
    <mergeCell ref="C7:D7"/>
    <mergeCell ref="C8:D8"/>
    <mergeCell ref="C9:D9"/>
    <mergeCell ref="C10:D10"/>
    <mergeCell ref="C11:D11"/>
    <mergeCell ref="C12:D12"/>
    <mergeCell ref="C13:D13"/>
    <mergeCell ref="C14:D14"/>
    <mergeCell ref="C15:D15"/>
    <mergeCell ref="C16:D16"/>
    <mergeCell ref="C17:D17"/>
    <mergeCell ref="C18:D18"/>
    <mergeCell ref="C19:D19"/>
    <mergeCell ref="C20:D20"/>
    <mergeCell ref="C21:D21"/>
    <mergeCell ref="C22:D22"/>
    <mergeCell ref="C23:D23"/>
    <mergeCell ref="C24:D24"/>
    <mergeCell ref="C25:D25"/>
    <mergeCell ref="C26:D26"/>
    <mergeCell ref="C27:D27"/>
    <mergeCell ref="C28:D28"/>
    <mergeCell ref="C29:D29"/>
    <mergeCell ref="C30:D30"/>
    <mergeCell ref="C31:D31"/>
    <mergeCell ref="C38:D38"/>
    <mergeCell ref="C39:D39"/>
    <mergeCell ref="C40:D40"/>
    <mergeCell ref="C41:D41"/>
    <mergeCell ref="C42:D42"/>
    <mergeCell ref="C43:D43"/>
    <mergeCell ref="C44:D44"/>
    <mergeCell ref="C45:D45"/>
    <mergeCell ref="C32:D32"/>
    <mergeCell ref="C33:D33"/>
    <mergeCell ref="C34:D34"/>
    <mergeCell ref="C35:D35"/>
    <mergeCell ref="C36:D36"/>
    <mergeCell ref="C37:D37"/>
    <mergeCell ref="E37:J37"/>
  </mergeCells>
  <dataValidations>
    <dataValidation type="list" allowBlank="1" showErrorMessage="1" sqref="C8:C36">
      <formula1>'2NDSORTEDL'!$B$2:$B999</formula1>
    </dataValidation>
  </dataValidations>
  <hyperlinks>
    <hyperlink r:id="rId1" ref="I4"/>
    <hyperlink r:id="rId2" ref="B7"/>
  </hyperlinks>
  <printOptions horizontalCentered="1"/>
  <pageMargins bottom="0.5560821484992101" footer="0.0" header="0.0" left="0.0" right="0.25" top="0.08688783570300157"/>
  <pageSetup fitToWidth="0" paperSize="9" cellComments="atEnd" orientation="landscape" pageOrder="overThenDown"/>
  <drawing r:id="rId3"/>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cols>
    <col customWidth="1" min="1" max="1" width="1.75"/>
    <col customWidth="1" min="2" max="2" width="9.63"/>
    <col customWidth="1" min="3" max="3" width="2.75"/>
    <col customWidth="1" min="4" max="4" width="40.63"/>
    <col customWidth="1" min="5" max="5" width="23.13"/>
    <col customWidth="1" min="6" max="6" width="10.88"/>
    <col customWidth="1" min="7" max="7" width="4.88"/>
    <col customWidth="1" min="8" max="8" width="4.38"/>
    <col customWidth="1" min="9" max="9" width="15.88"/>
    <col customWidth="1" min="10" max="10" width="8.63"/>
    <col customWidth="1" min="11" max="11" width="4.38"/>
    <col collapsed="1" customWidth="1" min="12" max="12" width="4.13"/>
    <col customWidth="1" hidden="1" min="13" max="13" width="6.38" outlineLevel="1"/>
    <col customWidth="1" hidden="1" min="14" max="40" width="3.88" outlineLevel="1"/>
    <col customWidth="1" hidden="1" min="41" max="41" width="2.88" outlineLevel="1"/>
  </cols>
  <sheetData>
    <row r="1">
      <c r="A1" s="193"/>
      <c r="B1" s="193"/>
      <c r="C1" s="193"/>
      <c r="D1" s="193"/>
      <c r="E1" s="193"/>
      <c r="F1" s="195"/>
      <c r="G1" s="196"/>
      <c r="H1" s="196"/>
      <c r="I1" s="197"/>
      <c r="J1" s="196"/>
      <c r="K1" s="193"/>
      <c r="L1" s="193"/>
      <c r="M1" s="198"/>
      <c r="N1" s="200">
        <v>4.0</v>
      </c>
      <c r="O1" s="199">
        <v>4.0</v>
      </c>
      <c r="P1" s="199">
        <v>4.0</v>
      </c>
      <c r="Q1" s="199">
        <v>4.0</v>
      </c>
      <c r="R1" s="199">
        <v>4.0</v>
      </c>
      <c r="S1" s="199">
        <v>4.0</v>
      </c>
      <c r="T1" s="199">
        <v>4.0</v>
      </c>
      <c r="U1" s="199">
        <v>4.0</v>
      </c>
      <c r="V1" s="199">
        <v>4.0</v>
      </c>
      <c r="W1" s="199">
        <v>4.0</v>
      </c>
      <c r="X1" s="199">
        <v>4.0</v>
      </c>
      <c r="Y1" s="199">
        <v>4.0</v>
      </c>
      <c r="Z1" s="199">
        <v>4.0</v>
      </c>
      <c r="AA1" s="199">
        <v>4.0</v>
      </c>
      <c r="AB1" s="199">
        <v>4.0</v>
      </c>
      <c r="AC1" s="201"/>
      <c r="AD1" s="201"/>
      <c r="AE1" s="201"/>
      <c r="AF1" s="201"/>
      <c r="AG1" s="201"/>
      <c r="AH1" s="201"/>
      <c r="AI1" s="201"/>
      <c r="AJ1" s="201"/>
      <c r="AK1" s="201"/>
      <c r="AL1" s="201"/>
      <c r="AM1" s="201"/>
      <c r="AN1" s="201"/>
      <c r="AO1" s="193"/>
      <c r="AP1" s="193"/>
      <c r="AQ1" s="193"/>
    </row>
    <row r="2">
      <c r="F2" s="49"/>
      <c r="G2" s="1"/>
      <c r="H2" s="1"/>
      <c r="I2" s="203"/>
      <c r="J2" s="1"/>
      <c r="M2" s="7" t="s">
        <v>7328</v>
      </c>
      <c r="N2" s="359">
        <v>46000.0</v>
      </c>
      <c r="O2" s="204">
        <v>46009.0</v>
      </c>
      <c r="P2" s="204">
        <v>46091.0</v>
      </c>
      <c r="Q2" s="204">
        <v>46106.0</v>
      </c>
      <c r="R2" s="204">
        <v>46123.0</v>
      </c>
      <c r="S2" s="204">
        <v>46150.0</v>
      </c>
      <c r="T2" s="204">
        <v>46161.0</v>
      </c>
      <c r="U2" s="204">
        <v>46180.0</v>
      </c>
      <c r="V2" s="204">
        <v>46210.0</v>
      </c>
      <c r="W2" s="204">
        <v>46238.0</v>
      </c>
      <c r="X2" s="204">
        <v>46255.0</v>
      </c>
      <c r="Y2" s="205">
        <v>46267.0</v>
      </c>
      <c r="Z2" s="204">
        <v>46277.0</v>
      </c>
      <c r="AA2" s="204">
        <v>46301.0</v>
      </c>
      <c r="AB2" s="204">
        <v>46309.0</v>
      </c>
      <c r="AC2" s="204"/>
      <c r="AD2" s="204"/>
      <c r="AE2" s="204"/>
      <c r="AF2" s="204"/>
      <c r="AG2" s="204"/>
      <c r="AH2" s="204"/>
      <c r="AI2" s="204"/>
      <c r="AJ2" s="204"/>
      <c r="AK2" s="204"/>
      <c r="AL2" s="204"/>
      <c r="AM2" s="204"/>
      <c r="AN2" s="204"/>
    </row>
    <row r="3">
      <c r="A3" s="206"/>
      <c r="B3" s="207" t="s">
        <v>7329</v>
      </c>
      <c r="M3" s="7" t="s">
        <v>7330</v>
      </c>
      <c r="N3" s="208">
        <f t="shared" ref="N3:AN3" si="1">COLUMN()-13</f>
        <v>1</v>
      </c>
      <c r="O3" s="208">
        <f t="shared" si="1"/>
        <v>2</v>
      </c>
      <c r="P3" s="208">
        <f t="shared" si="1"/>
        <v>3</v>
      </c>
      <c r="Q3" s="208">
        <f t="shared" si="1"/>
        <v>4</v>
      </c>
      <c r="R3" s="208">
        <f t="shared" si="1"/>
        <v>5</v>
      </c>
      <c r="S3" s="208">
        <f t="shared" si="1"/>
        <v>6</v>
      </c>
      <c r="T3" s="208">
        <f t="shared" si="1"/>
        <v>7</v>
      </c>
      <c r="U3" s="208">
        <f t="shared" si="1"/>
        <v>8</v>
      </c>
      <c r="V3" s="208">
        <f t="shared" si="1"/>
        <v>9</v>
      </c>
      <c r="W3" s="208">
        <f t="shared" si="1"/>
        <v>10</v>
      </c>
      <c r="X3" s="208">
        <f t="shared" si="1"/>
        <v>11</v>
      </c>
      <c r="Y3" s="208">
        <f t="shared" si="1"/>
        <v>12</v>
      </c>
      <c r="Z3" s="208">
        <f t="shared" si="1"/>
        <v>13</v>
      </c>
      <c r="AA3" s="208">
        <f t="shared" si="1"/>
        <v>14</v>
      </c>
      <c r="AB3" s="208">
        <f t="shared" si="1"/>
        <v>15</v>
      </c>
      <c r="AC3" s="208">
        <f t="shared" si="1"/>
        <v>16</v>
      </c>
      <c r="AD3" s="208">
        <f t="shared" si="1"/>
        <v>17</v>
      </c>
      <c r="AE3" s="208">
        <f t="shared" si="1"/>
        <v>18</v>
      </c>
      <c r="AF3" s="208">
        <f t="shared" si="1"/>
        <v>19</v>
      </c>
      <c r="AG3" s="208">
        <f t="shared" si="1"/>
        <v>20</v>
      </c>
      <c r="AH3" s="208">
        <f t="shared" si="1"/>
        <v>21</v>
      </c>
      <c r="AI3" s="208">
        <f t="shared" si="1"/>
        <v>22</v>
      </c>
      <c r="AJ3" s="208">
        <f t="shared" si="1"/>
        <v>23</v>
      </c>
      <c r="AK3" s="208">
        <f t="shared" si="1"/>
        <v>24</v>
      </c>
      <c r="AL3" s="208">
        <f t="shared" si="1"/>
        <v>25</v>
      </c>
      <c r="AM3" s="208">
        <f t="shared" si="1"/>
        <v>26</v>
      </c>
      <c r="AN3" s="208">
        <f t="shared" si="1"/>
        <v>27</v>
      </c>
    </row>
    <row r="4">
      <c r="A4" s="7"/>
      <c r="B4" s="209" t="s">
        <v>7331</v>
      </c>
      <c r="C4" s="209" t="s">
        <v>7155</v>
      </c>
      <c r="D4" s="209" t="str">
        <f t="array" ref="D4">_xlfn.XLOOKUP(J4,'2NDSORTEDL'!AA1:AA12,'2NDSORTEDL'!AB1:AB12,"",0,1)</f>
        <v>First Aid Unit, Zone-2</v>
      </c>
      <c r="I4" s="362" t="s">
        <v>7863</v>
      </c>
      <c r="J4" s="211">
        <v>4.0</v>
      </c>
      <c r="N4" s="9" t="s">
        <v>7333</v>
      </c>
    </row>
    <row r="5">
      <c r="A5" s="7"/>
      <c r="B5" s="209" t="s">
        <v>7334</v>
      </c>
      <c r="C5" s="209" t="s">
        <v>7155</v>
      </c>
      <c r="D5" s="209" t="s">
        <v>7483</v>
      </c>
      <c r="E5" s="202"/>
      <c r="F5" s="212"/>
      <c r="G5" s="12"/>
      <c r="H5" s="12"/>
      <c r="I5" s="213"/>
      <c r="J5" s="168" t="s">
        <v>7336</v>
      </c>
      <c r="N5" s="1"/>
    </row>
    <row r="6">
      <c r="F6" s="49"/>
      <c r="G6" s="1"/>
      <c r="H6" s="1"/>
      <c r="I6" s="203"/>
      <c r="J6" s="1"/>
      <c r="N6" s="1"/>
    </row>
    <row r="7">
      <c r="A7" s="214"/>
      <c r="B7" s="215" t="s">
        <v>7864</v>
      </c>
      <c r="C7" s="216" t="s">
        <v>7338</v>
      </c>
      <c r="D7" s="164"/>
      <c r="E7" s="217" t="s">
        <v>7339</v>
      </c>
      <c r="F7" s="218" t="s">
        <v>7340</v>
      </c>
      <c r="G7" s="217" t="s">
        <v>7341</v>
      </c>
      <c r="H7" s="217" t="s">
        <v>7342</v>
      </c>
      <c r="I7" s="219" t="s">
        <v>7343</v>
      </c>
      <c r="J7" s="217" t="s">
        <v>7344</v>
      </c>
      <c r="K7" s="1"/>
      <c r="L7" s="1"/>
      <c r="M7" s="1"/>
      <c r="N7" s="220"/>
      <c r="O7" s="1"/>
      <c r="P7" s="1"/>
      <c r="Q7" s="1"/>
      <c r="R7" s="1"/>
      <c r="S7" s="1"/>
      <c r="T7" s="1"/>
      <c r="U7" s="1"/>
      <c r="V7" s="1"/>
      <c r="W7" s="1"/>
      <c r="X7" s="1"/>
      <c r="Y7" s="1"/>
      <c r="Z7" s="1"/>
      <c r="AA7" s="1"/>
      <c r="AB7" s="1"/>
      <c r="AC7" s="1"/>
      <c r="AD7" s="1"/>
      <c r="AE7" s="1"/>
      <c r="AF7" s="1"/>
      <c r="AG7" s="1"/>
      <c r="AH7" s="1"/>
      <c r="AI7" s="1"/>
      <c r="AJ7" s="1"/>
      <c r="AK7" s="1"/>
      <c r="AL7" s="1"/>
      <c r="AM7" s="1"/>
      <c r="AN7" s="1"/>
      <c r="AO7" s="1"/>
      <c r="AP7" s="1"/>
      <c r="AQ7" s="1"/>
    </row>
    <row r="8">
      <c r="B8" s="221">
        <f t="shared" ref="B8:B35" si="2">ROW()-7</f>
        <v>1</v>
      </c>
      <c r="C8" s="425" t="s">
        <v>418</v>
      </c>
      <c r="D8" s="164"/>
      <c r="E8" s="223" t="str">
        <f t="array" ref="E8">_xlfn.XLOOKUP(C8,'2NDSORTEDL'!$B$2:$B$60,'2NDSORTEDL'!$C$2:$C$60,"",0,1)</f>
        <v>NSAID</v>
      </c>
      <c r="F8" s="224">
        <f t="array" ref="F8">_xlfn.XLOOKUP($C8,'2NDSORTEDL'!$B$2:$B$60,'2NDSORTEDL'!$Y$2:$Y$60,"",0,1)</f>
        <v>46784</v>
      </c>
      <c r="G8" s="208" t="s">
        <v>7345</v>
      </c>
      <c r="H8" s="208">
        <v>1.0</v>
      </c>
      <c r="I8" s="423">
        <v>46309.0</v>
      </c>
      <c r="J8" s="226" t="str">
        <f t="shared" ref="J8:J35" si="3">IF(SUMIFS($N8:$AM8,$N$2:$AM$2,$I8,$N$1:$AM$1,$J$4)&gt;=H8,"REPLACED",IF(SUMIFS($N8:$AM8,$N$2:$AM$2,$I8,$N$1:$AM$1,$J$4)=0,"","N.A."))</f>
        <v/>
      </c>
      <c r="N8" s="223"/>
      <c r="O8" s="223"/>
      <c r="P8" s="426" t="s">
        <v>1767</v>
      </c>
      <c r="Q8" s="227">
        <v>1.0</v>
      </c>
      <c r="R8" s="227">
        <v>1.0</v>
      </c>
      <c r="S8" s="223"/>
      <c r="T8" s="227">
        <v>1.0</v>
      </c>
      <c r="U8" s="227">
        <v>1.0</v>
      </c>
      <c r="V8" s="227" t="s">
        <v>7178</v>
      </c>
      <c r="W8" s="227">
        <v>1.0</v>
      </c>
      <c r="X8" s="227">
        <v>1.0</v>
      </c>
      <c r="Y8" s="223"/>
      <c r="Z8" s="227">
        <v>1.0</v>
      </c>
      <c r="AA8" s="227">
        <v>1.0</v>
      </c>
      <c r="AB8" s="223"/>
      <c r="AC8" s="223"/>
      <c r="AD8" s="223"/>
      <c r="AE8" s="223"/>
      <c r="AF8" s="223"/>
      <c r="AG8" s="223"/>
      <c r="AH8" s="223"/>
      <c r="AI8" s="223"/>
      <c r="AJ8" s="223"/>
      <c r="AK8" s="223"/>
      <c r="AL8" s="223"/>
      <c r="AM8" s="223"/>
      <c r="AN8" s="223"/>
      <c r="AO8" s="223">
        <f t="shared" ref="AO8:AO32" si="4">SUM(N8:AM8)</f>
        <v>8</v>
      </c>
    </row>
    <row r="9">
      <c r="B9" s="221">
        <f t="shared" si="2"/>
        <v>2</v>
      </c>
      <c r="C9" s="425" t="s">
        <v>7346</v>
      </c>
      <c r="D9" s="164"/>
      <c r="E9" s="223" t="str">
        <f t="array" ref="E9">_xlfn.XLOOKUP(C9,'2NDSORTEDL'!$B$2:$B$60,'2NDSORTEDL'!$C$2:$C$60,"",0,1)</f>
        <v/>
      </c>
      <c r="F9" s="224" t="str">
        <f t="array" ref="F9">_xlfn.XLOOKUP($C9,'2NDSORTEDL'!$B$2:$B$60,'2NDSORTEDL'!$Y$2:$Y$60,"",0,1)</f>
        <v/>
      </c>
      <c r="G9" s="208" t="s">
        <v>7345</v>
      </c>
      <c r="H9" s="208">
        <v>1.0</v>
      </c>
      <c r="I9" s="229">
        <f t="shared" ref="I9:I33" si="5">I8</f>
        <v>46309</v>
      </c>
      <c r="J9" s="226" t="str">
        <f t="shared" si="3"/>
        <v/>
      </c>
      <c r="K9" s="7" t="s">
        <v>7336</v>
      </c>
      <c r="N9" s="368">
        <v>1.0</v>
      </c>
      <c r="O9" s="223"/>
      <c r="P9" s="227"/>
      <c r="Q9" s="228">
        <v>1.0</v>
      </c>
      <c r="R9" s="223"/>
      <c r="S9" s="223"/>
      <c r="T9" s="223"/>
      <c r="U9" s="223"/>
      <c r="V9" s="223"/>
      <c r="W9" s="227">
        <v>1.0</v>
      </c>
      <c r="X9" s="223"/>
      <c r="Y9" s="223"/>
      <c r="Z9" s="223"/>
      <c r="AA9" s="223"/>
      <c r="AB9" s="223"/>
      <c r="AC9" s="223"/>
      <c r="AD9" s="223"/>
      <c r="AE9" s="223"/>
      <c r="AF9" s="223"/>
      <c r="AG9" s="223"/>
      <c r="AH9" s="223"/>
      <c r="AI9" s="223"/>
      <c r="AJ9" s="223"/>
      <c r="AK9" s="223"/>
      <c r="AL9" s="223"/>
      <c r="AM9" s="223"/>
      <c r="AN9" s="223"/>
      <c r="AO9" s="223">
        <f t="shared" si="4"/>
        <v>3</v>
      </c>
    </row>
    <row r="10">
      <c r="B10" s="221">
        <f t="shared" si="2"/>
        <v>3</v>
      </c>
      <c r="C10" s="425" t="s">
        <v>1006</v>
      </c>
      <c r="D10" s="164"/>
      <c r="E10" s="223" t="str">
        <f t="array" ref="E10">_xlfn.XLOOKUP(C10,'2NDSORTEDL'!$B$2:$B$60,'2NDSORTEDL'!$C$2:$C$60,"",0,1)</f>
        <v>NSAID</v>
      </c>
      <c r="F10" s="224">
        <f t="array" ref="F10">_xlfn.XLOOKUP($C10,'2NDSORTEDL'!$B$2:$B$60,'2NDSORTEDL'!$Y$2:$Y$60,"",0,1)</f>
        <v>46692</v>
      </c>
      <c r="G10" s="208" t="s">
        <v>7345</v>
      </c>
      <c r="H10" s="208">
        <v>20.0</v>
      </c>
      <c r="I10" s="229">
        <f t="shared" si="5"/>
        <v>46309</v>
      </c>
      <c r="J10" s="226" t="str">
        <f t="shared" si="3"/>
        <v>REPLACED</v>
      </c>
      <c r="N10" s="369" t="s">
        <v>1767</v>
      </c>
      <c r="O10" s="227">
        <v>20.0</v>
      </c>
      <c r="P10" s="227">
        <v>20.0</v>
      </c>
      <c r="Q10" s="228">
        <v>20.0</v>
      </c>
      <c r="R10" s="223"/>
      <c r="S10" s="223"/>
      <c r="T10" s="227">
        <v>20.0</v>
      </c>
      <c r="U10" s="223"/>
      <c r="V10" s="223"/>
      <c r="W10" s="227">
        <v>20.0</v>
      </c>
      <c r="X10" s="223"/>
      <c r="Y10" s="227">
        <v>20.0</v>
      </c>
      <c r="Z10" s="223"/>
      <c r="AA10" s="227">
        <v>20.0</v>
      </c>
      <c r="AB10" s="227">
        <v>20.0</v>
      </c>
      <c r="AC10" s="223"/>
      <c r="AD10" s="223"/>
      <c r="AE10" s="223"/>
      <c r="AF10" s="223"/>
      <c r="AG10" s="223"/>
      <c r="AH10" s="223"/>
      <c r="AI10" s="223"/>
      <c r="AJ10" s="223"/>
      <c r="AK10" s="223"/>
      <c r="AL10" s="223"/>
      <c r="AM10" s="223"/>
      <c r="AN10" s="223"/>
      <c r="AO10" s="223">
        <f t="shared" si="4"/>
        <v>160</v>
      </c>
    </row>
    <row r="11">
      <c r="B11" s="221">
        <f t="shared" si="2"/>
        <v>4</v>
      </c>
      <c r="C11" s="425" t="s">
        <v>2845</v>
      </c>
      <c r="D11" s="164"/>
      <c r="E11" s="223" t="str">
        <f t="array" ref="E11">_xlfn.XLOOKUP(C11,'2NDSORTEDL'!$B$2:$B$60,'2NDSORTEDL'!$C$2:$C$60,"",0,1)</f>
        <v>DRESSING_PAD</v>
      </c>
      <c r="F11" s="224">
        <f t="array" ref="F11">_xlfn.XLOOKUP($C11,'2NDSORTEDL'!$B$2:$B$60,'2NDSORTEDL'!$Y$2:$Y$60,"",0,1)</f>
        <v>46935</v>
      </c>
      <c r="G11" s="208" t="s">
        <v>7345</v>
      </c>
      <c r="H11" s="208">
        <v>2.0</v>
      </c>
      <c r="I11" s="229">
        <f t="shared" si="5"/>
        <v>46309</v>
      </c>
      <c r="J11" s="226" t="str">
        <f t="shared" si="3"/>
        <v>N.A.</v>
      </c>
      <c r="N11" s="368"/>
      <c r="O11" s="227"/>
      <c r="P11" s="227">
        <v>1.0</v>
      </c>
      <c r="Q11" s="223"/>
      <c r="R11" s="223"/>
      <c r="S11" s="227">
        <v>1.0</v>
      </c>
      <c r="T11" s="223"/>
      <c r="U11" s="223"/>
      <c r="V11" s="227">
        <v>1.0</v>
      </c>
      <c r="W11" s="227">
        <v>1.0</v>
      </c>
      <c r="X11" s="223"/>
      <c r="Y11" s="223"/>
      <c r="Z11" s="223"/>
      <c r="AA11" s="223"/>
      <c r="AB11" s="227">
        <v>1.0</v>
      </c>
      <c r="AC11" s="223"/>
      <c r="AD11" s="223"/>
      <c r="AE11" s="223"/>
      <c r="AF11" s="223"/>
      <c r="AG11" s="223"/>
      <c r="AH11" s="223"/>
      <c r="AI11" s="223"/>
      <c r="AJ11" s="223"/>
      <c r="AK11" s="223"/>
      <c r="AL11" s="223"/>
      <c r="AM11" s="223"/>
      <c r="AN11" s="223"/>
      <c r="AO11" s="223">
        <f t="shared" si="4"/>
        <v>5</v>
      </c>
    </row>
    <row r="12">
      <c r="B12" s="221">
        <f t="shared" si="2"/>
        <v>5</v>
      </c>
      <c r="C12" s="425" t="s">
        <v>5452</v>
      </c>
      <c r="D12" s="164"/>
      <c r="E12" s="223" t="str">
        <f t="array" ref="E12">_xlfn.XLOOKUP(C12,'2NDSORTEDL'!$B$2:$B$60,'2NDSORTEDL'!$C$2:$C$60,"",0,1)</f>
        <v/>
      </c>
      <c r="F12" s="224" t="str">
        <f t="array" ref="F12">_xlfn.XLOOKUP($C12,'2NDSORTEDL'!$B$2:$B$60,'2NDSORTEDL'!$Y$2:$Y$60,"",0,1)</f>
        <v/>
      </c>
      <c r="G12" s="208" t="s">
        <v>7345</v>
      </c>
      <c r="H12" s="208">
        <v>1.0</v>
      </c>
      <c r="I12" s="229">
        <f t="shared" si="5"/>
        <v>46309</v>
      </c>
      <c r="J12" s="226" t="str">
        <f t="shared" si="3"/>
        <v/>
      </c>
      <c r="N12" s="368">
        <v>1.0</v>
      </c>
      <c r="O12" s="223"/>
      <c r="P12" s="223"/>
      <c r="Q12" s="223"/>
      <c r="R12" s="223"/>
      <c r="S12" s="223"/>
      <c r="T12" s="223"/>
      <c r="U12" s="223"/>
      <c r="V12" s="223"/>
      <c r="W12" s="227">
        <v>1.0</v>
      </c>
      <c r="X12" s="223"/>
      <c r="Y12" s="223"/>
      <c r="Z12" s="223"/>
      <c r="AA12" s="223"/>
      <c r="AB12" s="223"/>
      <c r="AC12" s="223"/>
      <c r="AD12" s="223"/>
      <c r="AE12" s="223"/>
      <c r="AF12" s="223"/>
      <c r="AG12" s="223"/>
      <c r="AH12" s="223"/>
      <c r="AI12" s="223"/>
      <c r="AJ12" s="223"/>
      <c r="AK12" s="223"/>
      <c r="AL12" s="223"/>
      <c r="AM12" s="223"/>
      <c r="AN12" s="223"/>
      <c r="AO12" s="223">
        <f t="shared" si="4"/>
        <v>2</v>
      </c>
    </row>
    <row r="13">
      <c r="B13" s="221">
        <f t="shared" si="2"/>
        <v>6</v>
      </c>
      <c r="C13" s="425" t="s">
        <v>3465</v>
      </c>
      <c r="D13" s="164"/>
      <c r="E13" s="223" t="str">
        <f t="array" ref="E13">_xlfn.XLOOKUP(C13,'2NDSORTEDL'!$B$2:$B$60,'2NDSORTEDL'!$C$2:$C$60,"",0,1)</f>
        <v>DRESSING_PAD</v>
      </c>
      <c r="F13" s="224">
        <f t="array" ref="F13">_xlfn.XLOOKUP($C13,'2NDSORTEDL'!$B$2:$B$60,'2NDSORTEDL'!$Y$2:$Y$60,"",0,1)</f>
        <v>46935</v>
      </c>
      <c r="G13" s="208" t="s">
        <v>7345</v>
      </c>
      <c r="H13" s="208">
        <v>2.0</v>
      </c>
      <c r="I13" s="229">
        <f t="shared" si="5"/>
        <v>46309</v>
      </c>
      <c r="J13" s="226" t="str">
        <f t="shared" si="3"/>
        <v>N.A.</v>
      </c>
      <c r="N13" s="368">
        <v>1.0</v>
      </c>
      <c r="O13" s="223"/>
      <c r="P13" s="223"/>
      <c r="Q13" s="223"/>
      <c r="R13" s="223"/>
      <c r="S13" s="223"/>
      <c r="T13" s="223"/>
      <c r="U13" s="223"/>
      <c r="V13" s="223"/>
      <c r="W13" s="223"/>
      <c r="X13" s="223"/>
      <c r="Y13" s="223"/>
      <c r="Z13" s="223"/>
      <c r="AA13" s="223"/>
      <c r="AB13" s="227">
        <v>1.0</v>
      </c>
      <c r="AC13" s="223"/>
      <c r="AD13" s="223"/>
      <c r="AE13" s="223"/>
      <c r="AF13" s="223"/>
      <c r="AG13" s="223"/>
      <c r="AH13" s="223"/>
      <c r="AI13" s="223"/>
      <c r="AJ13" s="223"/>
      <c r="AK13" s="223"/>
      <c r="AL13" s="223"/>
      <c r="AM13" s="223"/>
      <c r="AN13" s="223"/>
      <c r="AO13" s="223">
        <f t="shared" si="4"/>
        <v>2</v>
      </c>
    </row>
    <row r="14">
      <c r="B14" s="221">
        <f t="shared" si="2"/>
        <v>7</v>
      </c>
      <c r="C14" s="425" t="s">
        <v>1501</v>
      </c>
      <c r="D14" s="164"/>
      <c r="E14" s="223" t="str">
        <f t="array" ref="E14">_xlfn.XLOOKUP(C14,'2NDSORTEDL'!$B$2:$B$60,'2NDSORTEDL'!$C$2:$C$60,"",0,1)</f>
        <v>DISINFECTANT</v>
      </c>
      <c r="F14" s="224">
        <f t="array" ref="F14">_xlfn.XLOOKUP($C14,'2NDSORTEDL'!$B$2:$B$60,'2NDSORTEDL'!$Y$2:$Y$60,"",0,1)</f>
        <v>46935</v>
      </c>
      <c r="G14" s="208" t="s">
        <v>7345</v>
      </c>
      <c r="H14" s="208">
        <v>1.0</v>
      </c>
      <c r="I14" s="229">
        <f t="shared" si="5"/>
        <v>46309</v>
      </c>
      <c r="J14" s="226" t="str">
        <f t="shared" si="3"/>
        <v/>
      </c>
      <c r="N14" s="368">
        <v>1.0</v>
      </c>
      <c r="O14" s="223"/>
      <c r="P14" s="227">
        <v>1.0</v>
      </c>
      <c r="Q14" s="223"/>
      <c r="R14" s="223"/>
      <c r="S14" s="223"/>
      <c r="T14" s="223"/>
      <c r="U14" s="223"/>
      <c r="V14" s="223"/>
      <c r="W14" s="227">
        <v>1.0</v>
      </c>
      <c r="X14" s="223"/>
      <c r="Y14" s="223"/>
      <c r="Z14" s="223"/>
      <c r="AA14" s="223"/>
      <c r="AB14" s="223"/>
      <c r="AC14" s="223"/>
      <c r="AD14" s="223"/>
      <c r="AE14" s="223"/>
      <c r="AF14" s="223"/>
      <c r="AG14" s="223"/>
      <c r="AH14" s="223"/>
      <c r="AI14" s="223"/>
      <c r="AJ14" s="223"/>
      <c r="AK14" s="223"/>
      <c r="AL14" s="223"/>
      <c r="AM14" s="223"/>
      <c r="AN14" s="223"/>
      <c r="AO14" s="223">
        <f t="shared" si="4"/>
        <v>3</v>
      </c>
    </row>
    <row r="15">
      <c r="B15" s="221">
        <f t="shared" si="2"/>
        <v>8</v>
      </c>
      <c r="C15" s="425" t="s">
        <v>3748</v>
      </c>
      <c r="D15" s="164"/>
      <c r="E15" s="223" t="str">
        <f t="array" ref="E15">_xlfn.XLOOKUP(C15,'2NDSORTEDL'!$B$2:$B$60,'2NDSORTEDL'!$C$2:$C$60,"",0,1)</f>
        <v>DRESSING_PAD</v>
      </c>
      <c r="F15" s="224">
        <f t="array" ref="F15">_xlfn.XLOOKUP($C15,'2NDSORTEDL'!$B$2:$B$60,'2NDSORTEDL'!$Y$2:$Y$60,"",0,1)</f>
        <v>46935</v>
      </c>
      <c r="G15" s="208" t="s">
        <v>7345</v>
      </c>
      <c r="H15" s="208">
        <v>1.0</v>
      </c>
      <c r="I15" s="229">
        <f t="shared" si="5"/>
        <v>46309</v>
      </c>
      <c r="J15" s="226" t="str">
        <f t="shared" si="3"/>
        <v/>
      </c>
      <c r="N15" s="368">
        <v>1.0</v>
      </c>
      <c r="O15" s="227"/>
      <c r="P15" s="227"/>
      <c r="Q15" s="223"/>
      <c r="R15" s="223"/>
      <c r="S15" s="223"/>
      <c r="T15" s="223"/>
      <c r="U15" s="223"/>
      <c r="V15" s="223"/>
      <c r="W15" s="223"/>
      <c r="X15" s="223"/>
      <c r="Y15" s="223"/>
      <c r="Z15" s="223"/>
      <c r="AA15" s="223"/>
      <c r="AB15" s="223"/>
      <c r="AC15" s="223"/>
      <c r="AD15" s="223"/>
      <c r="AE15" s="223"/>
      <c r="AF15" s="223"/>
      <c r="AG15" s="223"/>
      <c r="AH15" s="223"/>
      <c r="AI15" s="223"/>
      <c r="AJ15" s="223"/>
      <c r="AK15" s="223"/>
      <c r="AL15" s="223"/>
      <c r="AM15" s="223"/>
      <c r="AN15" s="223"/>
      <c r="AO15" s="223">
        <f t="shared" si="4"/>
        <v>1</v>
      </c>
    </row>
    <row r="16">
      <c r="B16" s="221">
        <f t="shared" si="2"/>
        <v>9</v>
      </c>
      <c r="C16" s="425" t="s">
        <v>2543</v>
      </c>
      <c r="D16" s="164"/>
      <c r="E16" s="223" t="str">
        <f t="array" ref="E16">_xlfn.XLOOKUP(C16,'2NDSORTEDL'!$B$2:$B$60,'2NDSORTEDL'!$C$2:$C$60,"",0,1)</f>
        <v>COTTON</v>
      </c>
      <c r="F16" s="224">
        <f t="array" ref="F16">_xlfn.XLOOKUP($C16,'2NDSORTEDL'!$B$2:$B$60,'2NDSORTEDL'!$Y$2:$Y$60,"",0,1)</f>
        <v>46661</v>
      </c>
      <c r="G16" s="208" t="s">
        <v>7345</v>
      </c>
      <c r="H16" s="208">
        <v>1.0</v>
      </c>
      <c r="I16" s="229">
        <f t="shared" si="5"/>
        <v>46309</v>
      </c>
      <c r="J16" s="226" t="str">
        <f t="shared" si="3"/>
        <v>REPLACED</v>
      </c>
      <c r="N16" s="230"/>
      <c r="O16" s="223"/>
      <c r="P16" s="426" t="s">
        <v>1767</v>
      </c>
      <c r="Q16" s="227">
        <v>1.0</v>
      </c>
      <c r="R16" s="223"/>
      <c r="S16" s="223"/>
      <c r="T16" s="223"/>
      <c r="U16" s="223"/>
      <c r="V16" s="223"/>
      <c r="W16" s="223"/>
      <c r="X16" s="223"/>
      <c r="Y16" s="223"/>
      <c r="Z16" s="223"/>
      <c r="AA16" s="227">
        <v>1.0</v>
      </c>
      <c r="AB16" s="227">
        <v>1.0</v>
      </c>
      <c r="AC16" s="223"/>
      <c r="AD16" s="223"/>
      <c r="AE16" s="223"/>
      <c r="AF16" s="223"/>
      <c r="AG16" s="223"/>
      <c r="AH16" s="223"/>
      <c r="AI16" s="223"/>
      <c r="AJ16" s="223"/>
      <c r="AK16" s="223"/>
      <c r="AL16" s="223"/>
      <c r="AM16" s="223"/>
      <c r="AN16" s="223"/>
      <c r="AO16" s="223">
        <f t="shared" si="4"/>
        <v>3</v>
      </c>
    </row>
    <row r="17">
      <c r="B17" s="221">
        <f t="shared" si="2"/>
        <v>10</v>
      </c>
      <c r="C17" s="425" t="s">
        <v>4771</v>
      </c>
      <c r="D17" s="164"/>
      <c r="E17" s="223" t="str">
        <f t="array" ref="E17">_xlfn.XLOOKUP(C17,'2NDSORTEDL'!$B$2:$B$60,'2NDSORTEDL'!$C$2:$C$60,"",0,1)</f>
        <v/>
      </c>
      <c r="F17" s="224" t="str">
        <f t="array" ref="F17">_xlfn.XLOOKUP($C17,'2NDSORTEDL'!$B$2:$B$60,'2NDSORTEDL'!$Y$2:$Y$60,"",0,1)</f>
        <v/>
      </c>
      <c r="G17" s="208" t="s">
        <v>7345</v>
      </c>
      <c r="H17" s="208">
        <v>1.0</v>
      </c>
      <c r="I17" s="229">
        <f t="shared" si="5"/>
        <v>46309</v>
      </c>
      <c r="J17" s="226" t="str">
        <f t="shared" si="3"/>
        <v>REPLACED</v>
      </c>
      <c r="N17" s="230"/>
      <c r="O17" s="223"/>
      <c r="P17" s="223"/>
      <c r="Q17" s="223"/>
      <c r="R17" s="227">
        <v>2.0</v>
      </c>
      <c r="S17" s="223"/>
      <c r="T17" s="223"/>
      <c r="U17" s="223"/>
      <c r="V17" s="227">
        <v>2.0</v>
      </c>
      <c r="W17" s="223"/>
      <c r="X17" s="223"/>
      <c r="Y17" s="223"/>
      <c r="Z17" s="223"/>
      <c r="AA17" s="223"/>
      <c r="AB17" s="227">
        <v>1.0</v>
      </c>
      <c r="AC17" s="223"/>
      <c r="AD17" s="223"/>
      <c r="AE17" s="223"/>
      <c r="AF17" s="223"/>
      <c r="AG17" s="223"/>
      <c r="AH17" s="223"/>
      <c r="AI17" s="223"/>
      <c r="AJ17" s="223"/>
      <c r="AK17" s="223"/>
      <c r="AL17" s="223"/>
      <c r="AM17" s="223"/>
      <c r="AN17" s="223"/>
      <c r="AO17" s="223">
        <f t="shared" si="4"/>
        <v>5</v>
      </c>
    </row>
    <row r="18">
      <c r="B18" s="221">
        <f t="shared" si="2"/>
        <v>11</v>
      </c>
      <c r="C18" s="425" t="s">
        <v>3322</v>
      </c>
      <c r="D18" s="164"/>
      <c r="E18" s="223" t="str">
        <f t="array" ref="E18">_xlfn.XLOOKUP(C18,'2NDSORTEDL'!$B$2:$B$60,'2NDSORTEDL'!$C$2:$C$60,"",0,1)</f>
        <v>PLASTER_TAPE</v>
      </c>
      <c r="F18" s="224">
        <f t="array" ref="F18">_xlfn.XLOOKUP($C18,'2NDSORTEDL'!$B$2:$B$60,'2NDSORTEDL'!$Y$2:$Y$60,"",0,1)</f>
        <v>46692</v>
      </c>
      <c r="G18" s="208" t="s">
        <v>7345</v>
      </c>
      <c r="H18" s="208">
        <v>4.0</v>
      </c>
      <c r="I18" s="229">
        <f t="shared" si="5"/>
        <v>46309</v>
      </c>
      <c r="J18" s="226" t="str">
        <f t="shared" si="3"/>
        <v/>
      </c>
      <c r="N18" s="368">
        <v>4.0</v>
      </c>
      <c r="O18" s="227">
        <v>4.0</v>
      </c>
      <c r="P18" s="426" t="s">
        <v>1767</v>
      </c>
      <c r="Q18" s="227">
        <v>4.0</v>
      </c>
      <c r="R18" s="227">
        <v>4.0</v>
      </c>
      <c r="S18" s="223"/>
      <c r="T18" s="223"/>
      <c r="U18" s="223"/>
      <c r="V18" s="223"/>
      <c r="W18" s="227">
        <v>4.0</v>
      </c>
      <c r="X18" s="223"/>
      <c r="Y18" s="227">
        <v>4.0</v>
      </c>
      <c r="Z18" s="223"/>
      <c r="AA18" s="227">
        <v>4.0</v>
      </c>
      <c r="AB18" s="223"/>
      <c r="AC18" s="223"/>
      <c r="AD18" s="223"/>
      <c r="AE18" s="223"/>
      <c r="AF18" s="223"/>
      <c r="AG18" s="223"/>
      <c r="AH18" s="223"/>
      <c r="AI18" s="223"/>
      <c r="AJ18" s="223"/>
      <c r="AK18" s="223"/>
      <c r="AL18" s="223"/>
      <c r="AM18" s="223"/>
      <c r="AN18" s="223"/>
      <c r="AO18" s="223">
        <f t="shared" si="4"/>
        <v>28</v>
      </c>
    </row>
    <row r="19">
      <c r="B19" s="221">
        <f t="shared" si="2"/>
        <v>12</v>
      </c>
      <c r="C19" s="425" t="s">
        <v>4708</v>
      </c>
      <c r="D19" s="164"/>
      <c r="E19" s="223" t="str">
        <f t="array" ref="E19">_xlfn.XLOOKUP(C19,'2NDSORTEDL'!$B$2:$B$60,'2NDSORTEDL'!$C$2:$C$60,"",0,1)</f>
        <v/>
      </c>
      <c r="F19" s="224" t="str">
        <f t="array" ref="F19">_xlfn.XLOOKUP($C19,'2NDSORTEDL'!$B$2:$B$60,'2NDSORTEDL'!$Y$2:$Y$60,"",0,1)</f>
        <v/>
      </c>
      <c r="G19" s="208" t="s">
        <v>7345</v>
      </c>
      <c r="H19" s="208">
        <v>1.0</v>
      </c>
      <c r="I19" s="229">
        <f t="shared" si="5"/>
        <v>46309</v>
      </c>
      <c r="J19" s="226" t="str">
        <f t="shared" si="3"/>
        <v/>
      </c>
      <c r="N19" s="368">
        <v>4.0</v>
      </c>
      <c r="O19" s="227">
        <v>4.0</v>
      </c>
      <c r="P19" s="223"/>
      <c r="Q19" s="227">
        <v>4.0</v>
      </c>
      <c r="R19" s="227">
        <v>4.0</v>
      </c>
      <c r="S19" s="223"/>
      <c r="T19" s="223"/>
      <c r="U19" s="223"/>
      <c r="V19" s="227">
        <v>4.0</v>
      </c>
      <c r="W19" s="227">
        <v>4.0</v>
      </c>
      <c r="X19" s="223"/>
      <c r="Y19" s="223"/>
      <c r="Z19" s="223"/>
      <c r="AA19" s="223"/>
      <c r="AB19" s="227"/>
      <c r="AC19" s="223"/>
      <c r="AD19" s="223"/>
      <c r="AE19" s="223"/>
      <c r="AF19" s="223"/>
      <c r="AG19" s="223"/>
      <c r="AH19" s="223"/>
      <c r="AI19" s="223"/>
      <c r="AJ19" s="223"/>
      <c r="AK19" s="223"/>
      <c r="AL19" s="223"/>
      <c r="AM19" s="223"/>
      <c r="AN19" s="223"/>
      <c r="AO19" s="223">
        <f t="shared" si="4"/>
        <v>24</v>
      </c>
    </row>
    <row r="20">
      <c r="B20" s="221">
        <f t="shared" si="2"/>
        <v>13</v>
      </c>
      <c r="C20" s="425" t="s">
        <v>3150</v>
      </c>
      <c r="D20" s="164"/>
      <c r="E20" s="223" t="str">
        <f t="array" ref="E20">_xlfn.XLOOKUP(C20,'2NDSORTEDL'!$B$2:$B$60,'2NDSORTEDL'!$C$2:$C$60,"",0,1)</f>
        <v>BANDAGE</v>
      </c>
      <c r="F20" s="224">
        <f t="array" ref="F20">_xlfn.XLOOKUP($C20,'2NDSORTEDL'!$B$2:$B$60,'2NDSORTEDL'!$Y$2:$Y$60,"",0,1)</f>
        <v>46905</v>
      </c>
      <c r="G20" s="208" t="s">
        <v>7345</v>
      </c>
      <c r="H20" s="208">
        <v>1.0</v>
      </c>
      <c r="I20" s="229">
        <f t="shared" si="5"/>
        <v>46309</v>
      </c>
      <c r="J20" s="226" t="str">
        <f t="shared" si="3"/>
        <v/>
      </c>
      <c r="N20" s="368">
        <v>1.0</v>
      </c>
      <c r="O20" s="223"/>
      <c r="P20" s="223"/>
      <c r="Q20" s="228"/>
      <c r="R20" s="227">
        <v>1.0</v>
      </c>
      <c r="S20" s="223"/>
      <c r="T20" s="223"/>
      <c r="U20" s="223"/>
      <c r="V20" s="227">
        <v>2.0</v>
      </c>
      <c r="W20" s="223"/>
      <c r="X20" s="223"/>
      <c r="Y20" s="227">
        <v>1.0</v>
      </c>
      <c r="Z20" s="223"/>
      <c r="AA20" s="227">
        <v>1.0</v>
      </c>
      <c r="AB20" s="223"/>
      <c r="AC20" s="223"/>
      <c r="AD20" s="223"/>
      <c r="AE20" s="223"/>
      <c r="AF20" s="223"/>
      <c r="AG20" s="223"/>
      <c r="AH20" s="223"/>
      <c r="AI20" s="223"/>
      <c r="AJ20" s="223"/>
      <c r="AK20" s="223"/>
      <c r="AL20" s="223"/>
      <c r="AM20" s="223"/>
      <c r="AN20" s="223"/>
      <c r="AO20" s="223">
        <f t="shared" si="4"/>
        <v>6</v>
      </c>
    </row>
    <row r="21">
      <c r="B21" s="221">
        <f t="shared" si="2"/>
        <v>14</v>
      </c>
      <c r="C21" s="425" t="s">
        <v>4831</v>
      </c>
      <c r="D21" s="164"/>
      <c r="E21" s="223" t="str">
        <f t="array" ref="E21">_xlfn.XLOOKUP(C21,'2NDSORTEDL'!$B$2:$B$60,'2NDSORTEDL'!$C$2:$C$60,"",0,1)</f>
        <v/>
      </c>
      <c r="F21" s="224" t="str">
        <f t="array" ref="F21">_xlfn.XLOOKUP($C21,'2NDSORTEDL'!$B$2:$B$60,'2NDSORTEDL'!$Y$2:$Y$60,"",0,1)</f>
        <v/>
      </c>
      <c r="G21" s="208" t="s">
        <v>7345</v>
      </c>
      <c r="H21" s="208">
        <v>10.0</v>
      </c>
      <c r="I21" s="229">
        <f t="shared" si="5"/>
        <v>46309</v>
      </c>
      <c r="J21" s="226" t="str">
        <f t="shared" si="3"/>
        <v>REPLACED</v>
      </c>
      <c r="N21" s="368">
        <v>1.0</v>
      </c>
      <c r="O21" s="227">
        <v>1.0</v>
      </c>
      <c r="P21" s="223"/>
      <c r="Q21" s="228"/>
      <c r="R21" s="223"/>
      <c r="S21" s="223"/>
      <c r="T21" s="223"/>
      <c r="U21" s="223"/>
      <c r="V21" s="223"/>
      <c r="W21" s="223"/>
      <c r="X21" s="223"/>
      <c r="Y21" s="223"/>
      <c r="Z21" s="227">
        <v>1.0</v>
      </c>
      <c r="AA21" s="223"/>
      <c r="AB21" s="227">
        <v>10.0</v>
      </c>
      <c r="AC21" s="223"/>
      <c r="AD21" s="223"/>
      <c r="AE21" s="223"/>
      <c r="AF21" s="223"/>
      <c r="AG21" s="223"/>
      <c r="AH21" s="223"/>
      <c r="AI21" s="223"/>
      <c r="AJ21" s="223"/>
      <c r="AK21" s="223"/>
      <c r="AL21" s="223"/>
      <c r="AM21" s="223"/>
      <c r="AN21" s="223"/>
      <c r="AO21" s="223">
        <f t="shared" si="4"/>
        <v>13</v>
      </c>
    </row>
    <row r="22">
      <c r="B22" s="221">
        <f t="shared" si="2"/>
        <v>15</v>
      </c>
      <c r="C22" s="425" t="s">
        <v>1947</v>
      </c>
      <c r="D22" s="164"/>
      <c r="E22" s="223" t="str">
        <f t="array" ref="E22">_xlfn.XLOOKUP(C22,'2NDSORTEDL'!$B$2:$B$60,'2NDSORTEDL'!$C$2:$C$60,"",0,1)</f>
        <v>ORS</v>
      </c>
      <c r="F22" s="224">
        <f t="array" ref="F22">_xlfn.XLOOKUP($C22,'2NDSORTEDL'!$B$2:$B$60,'2NDSORTEDL'!$Y$2:$Y$60,"",0,1)</f>
        <v>46813</v>
      </c>
      <c r="G22" s="208" t="s">
        <v>7345</v>
      </c>
      <c r="H22" s="208">
        <v>2.0</v>
      </c>
      <c r="I22" s="229">
        <f t="shared" si="5"/>
        <v>46309</v>
      </c>
      <c r="J22" s="226" t="str">
        <f t="shared" si="3"/>
        <v/>
      </c>
      <c r="N22" s="208"/>
      <c r="O22" s="227"/>
      <c r="P22" s="227">
        <v>2.0</v>
      </c>
      <c r="Q22" s="227">
        <v>2.0</v>
      </c>
      <c r="R22" s="227">
        <v>2.0</v>
      </c>
      <c r="S22" s="227">
        <v>2.0</v>
      </c>
      <c r="T22" s="227">
        <v>2.0</v>
      </c>
      <c r="U22" s="227">
        <v>2.0</v>
      </c>
      <c r="V22" s="227">
        <v>2.0</v>
      </c>
      <c r="W22" s="227">
        <v>2.0</v>
      </c>
      <c r="X22" s="223"/>
      <c r="Y22" s="227">
        <v>2.0</v>
      </c>
      <c r="Z22" s="223"/>
      <c r="AA22" s="227">
        <v>2.0</v>
      </c>
      <c r="AB22" s="223"/>
      <c r="AC22" s="223"/>
      <c r="AD22" s="223"/>
      <c r="AE22" s="223"/>
      <c r="AF22" s="223"/>
      <c r="AG22" s="223"/>
      <c r="AH22" s="223"/>
      <c r="AI22" s="223"/>
      <c r="AJ22" s="223"/>
      <c r="AK22" s="223"/>
      <c r="AL22" s="223"/>
      <c r="AM22" s="223"/>
      <c r="AN22" s="223"/>
      <c r="AO22" s="223">
        <f t="shared" si="4"/>
        <v>20</v>
      </c>
    </row>
    <row r="23">
      <c r="B23" s="221">
        <f t="shared" si="2"/>
        <v>16</v>
      </c>
      <c r="C23" s="425" t="s">
        <v>4813</v>
      </c>
      <c r="D23" s="164"/>
      <c r="E23" s="223" t="str">
        <f t="array" ref="E23">_xlfn.XLOOKUP(C23,'2NDSORTEDL'!$B$2:$B$60,'2NDSORTEDL'!$C$2:$C$60,"",0,1)</f>
        <v/>
      </c>
      <c r="F23" s="224" t="str">
        <f t="array" ref="F23">_xlfn.XLOOKUP($C23,'2NDSORTEDL'!$B$2:$B$60,'2NDSORTEDL'!$Y$2:$Y$60,"",0,1)</f>
        <v/>
      </c>
      <c r="G23" s="208" t="s">
        <v>7345</v>
      </c>
      <c r="H23" s="208">
        <v>1.0</v>
      </c>
      <c r="I23" s="229">
        <f t="shared" si="5"/>
        <v>46309</v>
      </c>
      <c r="J23" s="226" t="str">
        <f t="shared" si="3"/>
        <v>REPLACED</v>
      </c>
      <c r="N23" s="368">
        <v>1.0</v>
      </c>
      <c r="O23" s="223"/>
      <c r="P23" s="426" t="s">
        <v>1767</v>
      </c>
      <c r="Q23" s="228">
        <v>1.0</v>
      </c>
      <c r="R23" s="223"/>
      <c r="S23" s="227">
        <v>1.0</v>
      </c>
      <c r="T23" s="223"/>
      <c r="U23" s="223"/>
      <c r="V23" s="227" t="s">
        <v>7178</v>
      </c>
      <c r="W23" s="223"/>
      <c r="X23" s="223"/>
      <c r="Y23" s="227">
        <v>1.0</v>
      </c>
      <c r="Z23" s="227">
        <v>1.0</v>
      </c>
      <c r="AA23" s="227">
        <v>1.0</v>
      </c>
      <c r="AB23" s="227">
        <v>1.0</v>
      </c>
      <c r="AC23" s="223"/>
      <c r="AD23" s="223"/>
      <c r="AE23" s="223"/>
      <c r="AF23" s="223"/>
      <c r="AG23" s="223"/>
      <c r="AH23" s="223"/>
      <c r="AI23" s="223"/>
      <c r="AJ23" s="223"/>
      <c r="AK23" s="223"/>
      <c r="AL23" s="223"/>
      <c r="AM23" s="223"/>
      <c r="AN23" s="223"/>
      <c r="AO23" s="223">
        <f t="shared" si="4"/>
        <v>7</v>
      </c>
    </row>
    <row r="24">
      <c r="B24" s="221">
        <f t="shared" si="2"/>
        <v>17</v>
      </c>
      <c r="C24" s="425" t="s">
        <v>4355</v>
      </c>
      <c r="D24" s="164"/>
      <c r="E24" s="223" t="str">
        <f t="array" ref="E24">_xlfn.XLOOKUP(C24,'2NDSORTEDL'!$B$2:$B$60,'2NDSORTEDL'!$C$2:$C$60,"",0,1)</f>
        <v/>
      </c>
      <c r="F24" s="224" t="str">
        <f t="array" ref="F24">_xlfn.XLOOKUP($C24,'2NDSORTEDL'!$B$2:$B$60,'2NDSORTEDL'!$Y$2:$Y$60,"",0,1)</f>
        <v/>
      </c>
      <c r="G24" s="208" t="s">
        <v>7345</v>
      </c>
      <c r="H24" s="208">
        <v>10.0</v>
      </c>
      <c r="I24" s="229">
        <f t="shared" si="5"/>
        <v>46309</v>
      </c>
      <c r="J24" s="226" t="str">
        <f t="shared" si="3"/>
        <v>REPLACED</v>
      </c>
      <c r="N24" s="368"/>
      <c r="O24" s="223"/>
      <c r="P24" s="227">
        <v>1.0</v>
      </c>
      <c r="Q24" s="228"/>
      <c r="R24" s="223"/>
      <c r="S24" s="223"/>
      <c r="T24" s="223"/>
      <c r="U24" s="223"/>
      <c r="V24" s="223"/>
      <c r="W24" s="223"/>
      <c r="X24" s="223"/>
      <c r="Y24" s="223"/>
      <c r="Z24" s="223"/>
      <c r="AA24" s="223"/>
      <c r="AB24" s="227">
        <v>10.0</v>
      </c>
      <c r="AC24" s="223"/>
      <c r="AD24" s="223"/>
      <c r="AE24" s="223"/>
      <c r="AF24" s="223"/>
      <c r="AG24" s="223"/>
      <c r="AH24" s="223"/>
      <c r="AI24" s="223"/>
      <c r="AJ24" s="223"/>
      <c r="AK24" s="223"/>
      <c r="AL24" s="223"/>
      <c r="AM24" s="223"/>
      <c r="AN24" s="223"/>
      <c r="AO24" s="223">
        <f t="shared" si="4"/>
        <v>11</v>
      </c>
    </row>
    <row r="25">
      <c r="B25" s="221">
        <f t="shared" si="2"/>
        <v>18</v>
      </c>
      <c r="C25" s="425" t="s">
        <v>2621</v>
      </c>
      <c r="D25" s="164"/>
      <c r="E25" s="223" t="str">
        <f t="array" ref="E25">_xlfn.XLOOKUP(C25,'2NDSORTEDL'!$B$2:$B$60,'2NDSORTEDL'!$C$2:$C$60,"",0,1)</f>
        <v>COTTON</v>
      </c>
      <c r="F25" s="224">
        <f t="array" ref="F25">_xlfn.XLOOKUP($C25,'2NDSORTEDL'!$B$2:$B$60,'2NDSORTEDL'!$Y$2:$Y$60,"",0,1)</f>
        <v>46508</v>
      </c>
      <c r="G25" s="208" t="s">
        <v>7345</v>
      </c>
      <c r="H25" s="208">
        <v>1.0</v>
      </c>
      <c r="I25" s="229">
        <f t="shared" si="5"/>
        <v>46309</v>
      </c>
      <c r="J25" s="226" t="str">
        <f t="shared" si="3"/>
        <v>REPLACED</v>
      </c>
      <c r="N25" s="368">
        <v>1.0</v>
      </c>
      <c r="O25" s="223"/>
      <c r="P25" s="223"/>
      <c r="Q25" s="223"/>
      <c r="R25" s="223"/>
      <c r="S25" s="223"/>
      <c r="T25" s="223"/>
      <c r="U25" s="223"/>
      <c r="V25" s="223"/>
      <c r="W25" s="223"/>
      <c r="X25" s="223"/>
      <c r="Y25" s="223"/>
      <c r="Z25" s="227">
        <v>1.0</v>
      </c>
      <c r="AA25" s="223"/>
      <c r="AB25" s="227">
        <v>1.0</v>
      </c>
      <c r="AC25" s="223"/>
      <c r="AD25" s="223"/>
      <c r="AE25" s="223"/>
      <c r="AF25" s="223"/>
      <c r="AG25" s="223"/>
      <c r="AH25" s="223"/>
      <c r="AI25" s="223"/>
      <c r="AJ25" s="223"/>
      <c r="AK25" s="223"/>
      <c r="AL25" s="223"/>
      <c r="AM25" s="223"/>
      <c r="AN25" s="223"/>
      <c r="AO25" s="223">
        <f t="shared" si="4"/>
        <v>3</v>
      </c>
    </row>
    <row r="26">
      <c r="B26" s="221">
        <f t="shared" si="2"/>
        <v>19</v>
      </c>
      <c r="C26" s="425" t="s">
        <v>3551</v>
      </c>
      <c r="D26" s="164"/>
      <c r="E26" s="223" t="str">
        <f t="array" ref="E26">_xlfn.XLOOKUP(C26,'2NDSORTEDL'!$B$2:$B$60,'2NDSORTEDL'!$C$2:$C$60,"",0,1)</f>
        <v>MANUAL</v>
      </c>
      <c r="F26" s="224" t="str">
        <f t="array" ref="F26">_xlfn.XLOOKUP($C26,'2NDSORTEDL'!$B$2:$B$60,'2NDSORTEDL'!$Y$2:$Y$60,"",0,1)</f>
        <v>--</v>
      </c>
      <c r="G26" s="208" t="s">
        <v>7345</v>
      </c>
      <c r="H26" s="208">
        <v>1.0</v>
      </c>
      <c r="I26" s="229">
        <f t="shared" si="5"/>
        <v>46309</v>
      </c>
      <c r="J26" s="226" t="str">
        <f t="shared" si="3"/>
        <v/>
      </c>
      <c r="N26" s="230"/>
      <c r="O26" s="227">
        <v>1.0</v>
      </c>
      <c r="P26" s="223"/>
      <c r="Q26" s="223"/>
      <c r="R26" s="223"/>
      <c r="S26" s="223"/>
      <c r="T26" s="223"/>
      <c r="U26" s="223"/>
      <c r="V26" s="223"/>
      <c r="W26" s="223"/>
      <c r="X26" s="227">
        <v>1.0</v>
      </c>
      <c r="Y26" s="223"/>
      <c r="Z26" s="227">
        <v>1.0</v>
      </c>
      <c r="AA26" s="223"/>
      <c r="AB26" s="223"/>
      <c r="AC26" s="223"/>
      <c r="AD26" s="223"/>
      <c r="AE26" s="223"/>
      <c r="AF26" s="223"/>
      <c r="AG26" s="223"/>
      <c r="AH26" s="223"/>
      <c r="AI26" s="223"/>
      <c r="AJ26" s="223"/>
      <c r="AK26" s="223"/>
      <c r="AL26" s="223"/>
      <c r="AM26" s="223"/>
      <c r="AN26" s="223"/>
      <c r="AO26" s="223">
        <f t="shared" si="4"/>
        <v>3</v>
      </c>
    </row>
    <row r="27">
      <c r="B27" s="221">
        <f t="shared" si="2"/>
        <v>20</v>
      </c>
      <c r="C27" s="425" t="s">
        <v>1861</v>
      </c>
      <c r="D27" s="164"/>
      <c r="E27" s="223" t="str">
        <f t="array" ref="E27">_xlfn.XLOOKUP(C27,'2NDSORTEDL'!$B$2:$B$60,'2NDSORTEDL'!$C$2:$C$60,"",0,1)</f>
        <v>EYE_LUBRICANT_DROPS</v>
      </c>
      <c r="F27" s="224">
        <f t="array" ref="F27">_xlfn.XLOOKUP($C27,'2NDSORTEDL'!$B$2:$B$60,'2NDSORTEDL'!$Y$2:$Y$60,"",0,1)</f>
        <v>46753</v>
      </c>
      <c r="G27" s="208" t="s">
        <v>7345</v>
      </c>
      <c r="H27" s="208">
        <v>1.0</v>
      </c>
      <c r="I27" s="229">
        <f t="shared" si="5"/>
        <v>46309</v>
      </c>
      <c r="J27" s="226" t="str">
        <f t="shared" si="3"/>
        <v/>
      </c>
      <c r="N27" s="368">
        <v>1.0</v>
      </c>
      <c r="O27" s="227"/>
      <c r="P27" s="223"/>
      <c r="Q27" s="223"/>
      <c r="R27" s="227">
        <v>1.0</v>
      </c>
      <c r="S27" s="223"/>
      <c r="T27" s="227">
        <v>1.0</v>
      </c>
      <c r="U27" s="223"/>
      <c r="V27" s="223"/>
      <c r="W27" s="223"/>
      <c r="X27" s="223"/>
      <c r="Y27" s="223"/>
      <c r="Z27" s="223"/>
      <c r="AA27" s="223"/>
      <c r="AB27" s="223"/>
      <c r="AC27" s="223"/>
      <c r="AD27" s="223"/>
      <c r="AE27" s="223"/>
      <c r="AF27" s="223"/>
      <c r="AG27" s="223"/>
      <c r="AH27" s="223"/>
      <c r="AI27" s="223"/>
      <c r="AJ27" s="223"/>
      <c r="AK27" s="223"/>
      <c r="AL27" s="223"/>
      <c r="AM27" s="223"/>
      <c r="AN27" s="223"/>
      <c r="AO27" s="223">
        <f t="shared" si="4"/>
        <v>3</v>
      </c>
    </row>
    <row r="28">
      <c r="B28" s="221">
        <f t="shared" si="2"/>
        <v>21</v>
      </c>
      <c r="C28" s="425" t="s">
        <v>3512</v>
      </c>
      <c r="D28" s="164"/>
      <c r="E28" s="223" t="str">
        <f t="array" ref="E28">_xlfn.XLOOKUP(C28,'2NDSORTEDL'!$B$2:$B$60,'2NDSORTEDL'!$C$2:$C$60,"",0,1)</f>
        <v>LIST</v>
      </c>
      <c r="F28" s="224" t="str">
        <f t="array" ref="F28">_xlfn.XLOOKUP($C28,'2NDSORTEDL'!$B$2:$B$60,'2NDSORTEDL'!$Y$2:$Y$60,"",0,1)</f>
        <v>--</v>
      </c>
      <c r="G28" s="208" t="s">
        <v>7345</v>
      </c>
      <c r="H28" s="208">
        <v>1.0</v>
      </c>
      <c r="I28" s="229">
        <f t="shared" si="5"/>
        <v>46309</v>
      </c>
      <c r="J28" s="226" t="str">
        <f t="shared" si="3"/>
        <v/>
      </c>
      <c r="N28" s="230"/>
      <c r="O28" s="227">
        <v>1.0</v>
      </c>
      <c r="P28" s="227">
        <v>1.0</v>
      </c>
      <c r="Q28" s="228"/>
      <c r="R28" s="223"/>
      <c r="S28" s="223"/>
      <c r="T28" s="223"/>
      <c r="U28" s="223"/>
      <c r="V28" s="223"/>
      <c r="W28" s="223"/>
      <c r="X28" s="223"/>
      <c r="Y28" s="223"/>
      <c r="Z28" s="227">
        <v>1.0</v>
      </c>
      <c r="AA28" s="223"/>
      <c r="AB28" s="223"/>
      <c r="AC28" s="223"/>
      <c r="AD28" s="223"/>
      <c r="AE28" s="223"/>
      <c r="AF28" s="223"/>
      <c r="AG28" s="223"/>
      <c r="AH28" s="223"/>
      <c r="AI28" s="223"/>
      <c r="AJ28" s="223"/>
      <c r="AK28" s="223"/>
      <c r="AL28" s="223"/>
      <c r="AM28" s="223"/>
      <c r="AN28" s="223"/>
      <c r="AO28" s="223">
        <f t="shared" si="4"/>
        <v>3</v>
      </c>
    </row>
    <row r="29">
      <c r="B29" s="221">
        <f t="shared" si="2"/>
        <v>22</v>
      </c>
      <c r="C29" s="425" t="s">
        <v>2898</v>
      </c>
      <c r="D29" s="164"/>
      <c r="E29" s="223" t="str">
        <f t="array" ref="E29">_xlfn.XLOOKUP(C29,'2NDSORTEDL'!$B$2:$B$60,'2NDSORTEDL'!$C$2:$C$60,"",0,1)</f>
        <v>DRESSING_PAD</v>
      </c>
      <c r="F29" s="224">
        <f t="array" ref="F29">_xlfn.XLOOKUP($C29,'2NDSORTEDL'!$B$2:$B$60,'2NDSORTEDL'!$Y$2:$Y$60,"",0,1)</f>
        <v>46935</v>
      </c>
      <c r="G29" s="208" t="s">
        <v>7345</v>
      </c>
      <c r="H29" s="208">
        <v>1.0</v>
      </c>
      <c r="I29" s="229">
        <f t="shared" si="5"/>
        <v>46309</v>
      </c>
      <c r="J29" s="226" t="str">
        <f t="shared" si="3"/>
        <v/>
      </c>
      <c r="N29" s="230"/>
      <c r="O29" s="227">
        <v>1.0</v>
      </c>
      <c r="P29" s="227">
        <v>1.0</v>
      </c>
      <c r="Q29" s="228">
        <v>1.0</v>
      </c>
      <c r="R29" s="227">
        <v>1.0</v>
      </c>
      <c r="S29" s="223"/>
      <c r="T29" s="223"/>
      <c r="U29" s="227">
        <v>1.0</v>
      </c>
      <c r="V29" s="223"/>
      <c r="W29" s="227">
        <v>1.0</v>
      </c>
      <c r="X29" s="223"/>
      <c r="Y29" s="223"/>
      <c r="Z29" s="227">
        <v>1.0</v>
      </c>
      <c r="AA29" s="223"/>
      <c r="AB29" s="223"/>
      <c r="AC29" s="223"/>
      <c r="AD29" s="223"/>
      <c r="AE29" s="223"/>
      <c r="AF29" s="223"/>
      <c r="AG29" s="223"/>
      <c r="AH29" s="223"/>
      <c r="AI29" s="223"/>
      <c r="AJ29" s="223"/>
      <c r="AK29" s="223"/>
      <c r="AL29" s="223"/>
      <c r="AM29" s="223"/>
      <c r="AN29" s="223"/>
      <c r="AO29" s="223">
        <f t="shared" si="4"/>
        <v>7</v>
      </c>
    </row>
    <row r="30">
      <c r="B30" s="221">
        <f t="shared" si="2"/>
        <v>23</v>
      </c>
      <c r="C30" s="425" t="s">
        <v>3374</v>
      </c>
      <c r="D30" s="164"/>
      <c r="E30" s="223" t="str">
        <f t="array" ref="E30">_xlfn.XLOOKUP(C30,'2NDSORTEDL'!$B$2:$B$60,'2NDSORTEDL'!$C$2:$C$60,"",0,1)</f>
        <v>GAUZE_DRESSING</v>
      </c>
      <c r="F30" s="224">
        <f t="array" ref="F30">_xlfn.XLOOKUP($C30,'2NDSORTEDL'!$B$2:$B$60,'2NDSORTEDL'!$Y$2:$Y$60,"",0,1)</f>
        <v>47058</v>
      </c>
      <c r="G30" s="208" t="s">
        <v>7345</v>
      </c>
      <c r="H30" s="208">
        <v>1.0</v>
      </c>
      <c r="I30" s="229">
        <f t="shared" si="5"/>
        <v>46309</v>
      </c>
      <c r="J30" s="226" t="str">
        <f t="shared" si="3"/>
        <v>REPLACED</v>
      </c>
      <c r="N30" s="230"/>
      <c r="O30" s="223"/>
      <c r="P30" s="223"/>
      <c r="Q30" s="227">
        <v>1.0</v>
      </c>
      <c r="R30" s="223"/>
      <c r="S30" s="223"/>
      <c r="T30" s="223"/>
      <c r="U30" s="223"/>
      <c r="V30" s="223"/>
      <c r="W30" s="227">
        <v>1.0</v>
      </c>
      <c r="X30" s="227">
        <v>1.0</v>
      </c>
      <c r="Y30" s="223"/>
      <c r="Z30" s="223"/>
      <c r="AA30" s="227">
        <v>1.0</v>
      </c>
      <c r="AB30" s="227">
        <v>1.0</v>
      </c>
      <c r="AC30" s="223"/>
      <c r="AD30" s="223"/>
      <c r="AE30" s="223"/>
      <c r="AF30" s="223"/>
      <c r="AG30" s="223"/>
      <c r="AH30" s="223"/>
      <c r="AI30" s="223"/>
      <c r="AJ30" s="223"/>
      <c r="AK30" s="223"/>
      <c r="AL30" s="223"/>
      <c r="AM30" s="223"/>
      <c r="AN30" s="223"/>
      <c r="AO30" s="223">
        <f t="shared" si="4"/>
        <v>5</v>
      </c>
    </row>
    <row r="31">
      <c r="B31" s="221">
        <f t="shared" si="2"/>
        <v>24</v>
      </c>
      <c r="C31" s="425" t="s">
        <v>4747</v>
      </c>
      <c r="D31" s="164"/>
      <c r="E31" s="223" t="str">
        <f t="array" ref="E31">_xlfn.XLOOKUP(C31,'2NDSORTEDL'!$B$2:$B$60,'2NDSORTEDL'!$C$2:$C$60,"",0,1)</f>
        <v/>
      </c>
      <c r="F31" s="224" t="str">
        <f t="array" ref="F31">_xlfn.XLOOKUP($C31,'2NDSORTEDL'!$B$2:$B$60,'2NDSORTEDL'!$Y$2:$Y$60,"",0,1)</f>
        <v/>
      </c>
      <c r="G31" s="208" t="s">
        <v>7345</v>
      </c>
      <c r="H31" s="208">
        <v>1.0</v>
      </c>
      <c r="I31" s="229">
        <f t="shared" si="5"/>
        <v>46309</v>
      </c>
      <c r="J31" s="226" t="str">
        <f t="shared" si="3"/>
        <v>REPLACED</v>
      </c>
      <c r="N31" s="230"/>
      <c r="O31" s="223"/>
      <c r="P31" s="223"/>
      <c r="Q31" s="227">
        <v>1.0</v>
      </c>
      <c r="R31" s="223"/>
      <c r="S31" s="223"/>
      <c r="T31" s="223"/>
      <c r="U31" s="223"/>
      <c r="V31" s="223"/>
      <c r="W31" s="227">
        <v>1.0</v>
      </c>
      <c r="X31" s="227">
        <v>1.0</v>
      </c>
      <c r="Y31" s="227">
        <v>1.0</v>
      </c>
      <c r="Z31" s="223"/>
      <c r="AA31" s="227">
        <v>1.0</v>
      </c>
      <c r="AB31" s="227">
        <v>1.0</v>
      </c>
      <c r="AC31" s="223"/>
      <c r="AD31" s="223"/>
      <c r="AE31" s="223"/>
      <c r="AF31" s="223"/>
      <c r="AG31" s="223"/>
      <c r="AH31" s="223"/>
      <c r="AI31" s="223"/>
      <c r="AJ31" s="223"/>
      <c r="AK31" s="223"/>
      <c r="AL31" s="223"/>
      <c r="AM31" s="223"/>
      <c r="AN31" s="223"/>
      <c r="AO31" s="223">
        <f t="shared" si="4"/>
        <v>6</v>
      </c>
    </row>
    <row r="32">
      <c r="B32" s="221">
        <f t="shared" si="2"/>
        <v>25</v>
      </c>
      <c r="C32" s="425" t="s">
        <v>2039</v>
      </c>
      <c r="D32" s="164"/>
      <c r="E32" s="223" t="str">
        <f t="array" ref="E32">_xlfn.XLOOKUP(C32,'2NDSORTEDL'!$B$2:$B$60,'2NDSORTEDL'!$C$2:$C$60,"",0,1)</f>
        <v>TORNIQUET</v>
      </c>
      <c r="F32" s="224" t="str">
        <f t="array" ref="F32">_xlfn.XLOOKUP($C32,'2NDSORTEDL'!$B$2:$B$60,'2NDSORTEDL'!$Y$2:$Y$60,"",0,1)</f>
        <v>--</v>
      </c>
      <c r="G32" s="208" t="s">
        <v>7345</v>
      </c>
      <c r="H32" s="208">
        <v>1.0</v>
      </c>
      <c r="I32" s="229">
        <f t="shared" si="5"/>
        <v>46309</v>
      </c>
      <c r="J32" s="226" t="str">
        <f t="shared" si="3"/>
        <v/>
      </c>
      <c r="N32" s="230"/>
      <c r="O32" s="227"/>
      <c r="P32" s="227">
        <v>1.0</v>
      </c>
      <c r="Q32" s="223"/>
      <c r="R32" s="223"/>
      <c r="S32" s="223"/>
      <c r="T32" s="223"/>
      <c r="U32" s="223"/>
      <c r="V32" s="223"/>
      <c r="W32" s="223"/>
      <c r="X32" s="223"/>
      <c r="Y32" s="223"/>
      <c r="Z32" s="223"/>
      <c r="AA32" s="223"/>
      <c r="AB32" s="223"/>
      <c r="AC32" s="223"/>
      <c r="AD32" s="223"/>
      <c r="AE32" s="223"/>
      <c r="AF32" s="223"/>
      <c r="AG32" s="223"/>
      <c r="AH32" s="223"/>
      <c r="AI32" s="223"/>
      <c r="AJ32" s="223"/>
      <c r="AK32" s="223"/>
      <c r="AL32" s="223"/>
      <c r="AM32" s="223"/>
      <c r="AN32" s="223"/>
      <c r="AO32" s="223">
        <f t="shared" si="4"/>
        <v>1</v>
      </c>
    </row>
    <row r="33">
      <c r="B33" s="221">
        <f t="shared" si="2"/>
        <v>26</v>
      </c>
      <c r="C33" s="425" t="s">
        <v>3005</v>
      </c>
      <c r="D33" s="164"/>
      <c r="E33" s="223" t="str">
        <f t="array" ref="E33">_xlfn.XLOOKUP(C33,'2NDSORTEDL'!$B$2:$B$60,'2NDSORTEDL'!$C$2:$C$60,"",0,1)</f>
        <v>BANDAGE</v>
      </c>
      <c r="F33" s="224" t="str">
        <f t="array" ref="F33">_xlfn.XLOOKUP($C33,'2NDSORTEDL'!$B$2:$B$60,'2NDSORTEDL'!$Y$2:$Y$60,"",0,1)</f>
        <v>--</v>
      </c>
      <c r="G33" s="208" t="s">
        <v>7345</v>
      </c>
      <c r="H33" s="208">
        <v>2.0</v>
      </c>
      <c r="I33" s="229">
        <f t="shared" si="5"/>
        <v>46309</v>
      </c>
      <c r="J33" s="226" t="str">
        <f t="shared" si="3"/>
        <v>REPLACED</v>
      </c>
      <c r="N33" s="230"/>
      <c r="O33" s="227"/>
      <c r="P33" s="223"/>
      <c r="Q33" s="223"/>
      <c r="R33" s="223"/>
      <c r="S33" s="223"/>
      <c r="T33" s="223"/>
      <c r="U33" s="227">
        <v>1.0</v>
      </c>
      <c r="V33" s="223"/>
      <c r="W33" s="223"/>
      <c r="X33" s="223"/>
      <c r="Y33" s="223"/>
      <c r="Z33" s="223"/>
      <c r="AA33" s="227">
        <v>1.0</v>
      </c>
      <c r="AB33" s="227">
        <v>2.0</v>
      </c>
      <c r="AC33" s="223"/>
      <c r="AD33" s="223"/>
      <c r="AE33" s="223"/>
      <c r="AF33" s="223"/>
      <c r="AG33" s="223"/>
      <c r="AH33" s="223"/>
      <c r="AI33" s="223"/>
      <c r="AJ33" s="223"/>
      <c r="AK33" s="223"/>
      <c r="AL33" s="223"/>
      <c r="AM33" s="223"/>
      <c r="AN33" s="223"/>
      <c r="AO33" s="223"/>
    </row>
    <row r="34">
      <c r="B34" s="221">
        <f t="shared" si="2"/>
        <v>27</v>
      </c>
      <c r="C34" s="425" t="s">
        <v>4695</v>
      </c>
      <c r="D34" s="164"/>
      <c r="E34" s="223" t="str">
        <f t="array" ref="E34">_xlfn.XLOOKUP(C34,'2NDSORTEDL'!$B$2:$B$60,'2NDSORTEDL'!$C$2:$C$60,"",0,1)</f>
        <v/>
      </c>
      <c r="F34" s="224" t="str">
        <f t="array" ref="F34">_xlfn.XLOOKUP($C34,'2NDSORTEDL'!$B$2:$B$60,'2NDSORTEDL'!$Y$2:$Y$60,"",0,1)</f>
        <v/>
      </c>
      <c r="G34" s="208" t="s">
        <v>7345</v>
      </c>
      <c r="H34" s="234">
        <v>2.0</v>
      </c>
      <c r="I34" s="229">
        <f t="shared" ref="I34:I35" si="6">I32</f>
        <v>46309</v>
      </c>
      <c r="J34" s="226" t="str">
        <f t="shared" si="3"/>
        <v>REPLACED</v>
      </c>
      <c r="N34" s="230"/>
      <c r="O34" s="227">
        <v>1.0</v>
      </c>
      <c r="P34" s="223"/>
      <c r="Q34" s="223"/>
      <c r="R34" s="223"/>
      <c r="S34" s="223"/>
      <c r="T34" s="223"/>
      <c r="U34" s="223"/>
      <c r="V34" s="223"/>
      <c r="W34" s="223"/>
      <c r="X34" s="223"/>
      <c r="Y34" s="223"/>
      <c r="Z34" s="223"/>
      <c r="AA34" s="223"/>
      <c r="AB34" s="227">
        <v>2.0</v>
      </c>
      <c r="AC34" s="223"/>
      <c r="AD34" s="223"/>
      <c r="AE34" s="223"/>
      <c r="AF34" s="223"/>
      <c r="AG34" s="223"/>
      <c r="AH34" s="223"/>
      <c r="AI34" s="223"/>
      <c r="AJ34" s="223"/>
      <c r="AK34" s="223"/>
      <c r="AL34" s="223"/>
      <c r="AM34" s="223"/>
      <c r="AN34" s="223"/>
      <c r="AO34" s="223"/>
    </row>
    <row r="35">
      <c r="B35" s="221">
        <f t="shared" si="2"/>
        <v>28</v>
      </c>
      <c r="C35" s="425" t="s">
        <v>4582</v>
      </c>
      <c r="D35" s="164"/>
      <c r="E35" s="223" t="str">
        <f t="array" ref="E35">_xlfn.XLOOKUP(C35,'2NDSORTEDL'!$B$2:$B$60,'2NDSORTEDL'!$C$2:$C$60,"",0,1)</f>
        <v/>
      </c>
      <c r="F35" s="224">
        <f t="array" ref="F35">_xlfn.XLOOKUP($C35,'2NDSORTEDL'!$B$2:$B$60,'2NDSORTEDL'!$Y$2:$Y$60,"",0,1)+330</f>
        <v>330</v>
      </c>
      <c r="G35" s="208" t="s">
        <v>7345</v>
      </c>
      <c r="H35" s="427">
        <v>4.0</v>
      </c>
      <c r="I35" s="229">
        <f t="shared" si="6"/>
        <v>46309</v>
      </c>
      <c r="J35" s="226" t="str">
        <f t="shared" si="3"/>
        <v>REPLACED</v>
      </c>
      <c r="N35" s="230"/>
      <c r="O35" s="223"/>
      <c r="P35" s="223"/>
      <c r="Q35" s="223"/>
      <c r="R35" s="223"/>
      <c r="S35" s="223"/>
      <c r="T35" s="223"/>
      <c r="U35" s="223"/>
      <c r="V35" s="223"/>
      <c r="W35" s="227">
        <v>1.0</v>
      </c>
      <c r="X35" s="223"/>
      <c r="Y35" s="223"/>
      <c r="Z35" s="227">
        <v>1.0</v>
      </c>
      <c r="AA35" s="223"/>
      <c r="AB35" s="227">
        <v>4.0</v>
      </c>
      <c r="AC35" s="223"/>
      <c r="AD35" s="223"/>
      <c r="AE35" s="223"/>
      <c r="AF35" s="223"/>
      <c r="AG35" s="223"/>
      <c r="AH35" s="223"/>
      <c r="AI35" s="223"/>
      <c r="AJ35" s="223"/>
      <c r="AK35" s="223"/>
      <c r="AL35" s="223"/>
      <c r="AM35" s="223"/>
      <c r="AN35" s="223"/>
      <c r="AO35" s="223"/>
    </row>
    <row r="36">
      <c r="E36" s="235" t="s">
        <v>7351</v>
      </c>
      <c r="N36" s="1"/>
    </row>
    <row r="37">
      <c r="F37" s="49"/>
      <c r="G37" s="1"/>
      <c r="H37" s="1"/>
      <c r="I37" s="203"/>
      <c r="J37" s="1"/>
      <c r="N37" s="1"/>
    </row>
    <row r="38">
      <c r="F38" s="49"/>
      <c r="G38" s="1"/>
      <c r="H38" s="1"/>
      <c r="I38" s="203"/>
      <c r="J38" s="1"/>
      <c r="N38" s="1"/>
    </row>
    <row r="39">
      <c r="F39" s="49"/>
      <c r="G39" s="1"/>
      <c r="H39" s="1"/>
      <c r="I39" s="9" t="s">
        <v>7352</v>
      </c>
      <c r="J39" s="1"/>
      <c r="N39" s="1"/>
    </row>
    <row r="40">
      <c r="F40" s="49"/>
      <c r="G40" s="1"/>
      <c r="H40" s="1"/>
      <c r="I40" s="9" t="s">
        <v>7353</v>
      </c>
      <c r="J40" s="1"/>
      <c r="N40" s="1"/>
    </row>
    <row r="41">
      <c r="F41" s="49"/>
      <c r="G41" s="1"/>
      <c r="H41" s="1"/>
      <c r="I41" s="203"/>
      <c r="J41" s="1"/>
      <c r="N41" s="1"/>
    </row>
    <row r="42">
      <c r="F42" s="49"/>
      <c r="G42" s="1"/>
      <c r="H42" s="1"/>
      <c r="I42" s="203" t="str">
        <f>"DATE :"&amp;TEXT(I8,"DD-MMM-YYYY")</f>
        <v>DATE :14-Oct-2026</v>
      </c>
      <c r="J42" s="1"/>
      <c r="N42" s="1"/>
    </row>
    <row r="43">
      <c r="F43" s="49"/>
      <c r="G43" s="1"/>
      <c r="H43" s="1"/>
      <c r="I43" s="203"/>
      <c r="J43" s="1"/>
      <c r="N43" s="1"/>
    </row>
    <row r="44">
      <c r="F44" s="49"/>
      <c r="G44" s="1"/>
      <c r="H44" s="1"/>
      <c r="I44" s="203"/>
      <c r="J44" s="1"/>
      <c r="N44" s="1"/>
    </row>
    <row r="45">
      <c r="F45" s="49"/>
      <c r="G45" s="1"/>
      <c r="H45" s="1"/>
      <c r="I45" s="203"/>
      <c r="J45" s="1"/>
      <c r="N45" s="1"/>
    </row>
    <row r="46">
      <c r="F46" s="49"/>
      <c r="G46" s="1"/>
      <c r="H46" s="1"/>
      <c r="I46" s="203"/>
      <c r="J46" s="1"/>
      <c r="N46" s="1"/>
    </row>
    <row r="47">
      <c r="F47" s="49"/>
      <c r="G47" s="1"/>
      <c r="H47" s="1"/>
      <c r="I47" s="203"/>
      <c r="J47" s="1"/>
      <c r="N47" s="1"/>
    </row>
    <row r="48">
      <c r="F48" s="49"/>
      <c r="G48" s="1"/>
      <c r="H48" s="1"/>
      <c r="I48" s="203"/>
      <c r="J48" s="1"/>
      <c r="N48" s="1"/>
    </row>
    <row r="49">
      <c r="F49" s="49"/>
      <c r="G49" s="1"/>
      <c r="H49" s="1"/>
      <c r="I49" s="203"/>
      <c r="J49" s="1"/>
      <c r="N49" s="1"/>
    </row>
    <row r="50">
      <c r="F50" s="49"/>
      <c r="G50" s="1"/>
      <c r="H50" s="1"/>
      <c r="I50" s="203"/>
      <c r="J50" s="1"/>
      <c r="N50" s="1"/>
    </row>
    <row r="51">
      <c r="F51" s="49"/>
      <c r="G51" s="1"/>
      <c r="H51" s="1"/>
      <c r="I51" s="203"/>
      <c r="J51" s="1"/>
      <c r="N51" s="1"/>
    </row>
    <row r="52">
      <c r="F52" s="49"/>
      <c r="G52" s="1"/>
      <c r="H52" s="1"/>
      <c r="I52" s="203"/>
      <c r="J52" s="1"/>
      <c r="N52" s="1"/>
    </row>
    <row r="53">
      <c r="F53" s="49"/>
      <c r="G53" s="1"/>
      <c r="H53" s="1"/>
      <c r="I53" s="203"/>
      <c r="J53" s="1"/>
      <c r="N53" s="1"/>
    </row>
    <row r="54">
      <c r="F54" s="49"/>
      <c r="G54" s="1"/>
      <c r="H54" s="1"/>
      <c r="I54" s="203"/>
      <c r="J54" s="1"/>
      <c r="N54" s="1"/>
    </row>
    <row r="55">
      <c r="F55" s="49"/>
      <c r="G55" s="1"/>
      <c r="H55" s="1"/>
      <c r="I55" s="203"/>
      <c r="J55" s="1"/>
      <c r="N55" s="1"/>
    </row>
    <row r="56">
      <c r="F56" s="49"/>
      <c r="G56" s="1"/>
      <c r="H56" s="1"/>
      <c r="I56" s="203"/>
      <c r="J56" s="1"/>
      <c r="N56" s="1"/>
    </row>
    <row r="57">
      <c r="F57" s="49"/>
      <c r="G57" s="1"/>
      <c r="H57" s="1"/>
      <c r="I57" s="203"/>
      <c r="J57" s="1"/>
      <c r="N57" s="1"/>
    </row>
    <row r="58">
      <c r="F58" s="49"/>
      <c r="G58" s="1"/>
      <c r="H58" s="1"/>
      <c r="I58" s="203"/>
      <c r="J58" s="1"/>
      <c r="N58" s="1"/>
    </row>
    <row r="59">
      <c r="F59" s="49"/>
      <c r="G59" s="1"/>
      <c r="H59" s="1"/>
      <c r="I59" s="203"/>
      <c r="J59" s="1"/>
      <c r="N59" s="1"/>
    </row>
    <row r="60">
      <c r="F60" s="49"/>
      <c r="G60" s="1"/>
      <c r="H60" s="1"/>
      <c r="I60" s="203"/>
      <c r="J60" s="1"/>
      <c r="N60" s="1"/>
    </row>
    <row r="61">
      <c r="F61" s="49"/>
      <c r="G61" s="1"/>
      <c r="H61" s="1"/>
      <c r="I61" s="203"/>
      <c r="J61" s="1"/>
      <c r="N61" s="1"/>
    </row>
    <row r="62">
      <c r="F62" s="49"/>
      <c r="G62" s="1"/>
      <c r="H62" s="1"/>
      <c r="I62" s="203"/>
      <c r="J62" s="1"/>
      <c r="N62" s="1"/>
    </row>
    <row r="63">
      <c r="F63" s="49"/>
      <c r="G63" s="1"/>
      <c r="H63" s="1"/>
      <c r="I63" s="203"/>
      <c r="J63" s="1"/>
      <c r="N63" s="1"/>
    </row>
    <row r="64">
      <c r="F64" s="49"/>
      <c r="G64" s="1"/>
      <c r="H64" s="1"/>
      <c r="I64" s="203"/>
      <c r="J64" s="1"/>
      <c r="N64" s="1"/>
    </row>
    <row r="65">
      <c r="F65" s="49"/>
      <c r="G65" s="1"/>
      <c r="H65" s="1"/>
      <c r="I65" s="203"/>
      <c r="J65" s="1"/>
      <c r="N65" s="1"/>
    </row>
    <row r="66">
      <c r="F66" s="49"/>
      <c r="G66" s="1"/>
      <c r="H66" s="1"/>
      <c r="I66" s="203"/>
      <c r="J66" s="1"/>
      <c r="N66" s="1"/>
    </row>
    <row r="67">
      <c r="F67" s="49"/>
      <c r="G67" s="1"/>
      <c r="H67" s="1"/>
      <c r="I67" s="203"/>
      <c r="J67" s="1"/>
      <c r="N67" s="1"/>
    </row>
    <row r="68">
      <c r="F68" s="49"/>
      <c r="G68" s="1"/>
      <c r="H68" s="1"/>
      <c r="I68" s="203"/>
      <c r="J68" s="1"/>
      <c r="N68" s="1"/>
    </row>
    <row r="69">
      <c r="F69" s="49"/>
      <c r="G69" s="1"/>
      <c r="H69" s="1"/>
      <c r="I69" s="203"/>
      <c r="J69" s="1"/>
      <c r="N69" s="1"/>
    </row>
    <row r="70">
      <c r="F70" s="49"/>
      <c r="G70" s="1"/>
      <c r="H70" s="1"/>
      <c r="I70" s="203"/>
      <c r="J70" s="1"/>
      <c r="N70" s="1"/>
    </row>
    <row r="71">
      <c r="F71" s="49"/>
      <c r="G71" s="1"/>
      <c r="H71" s="1"/>
      <c r="I71" s="203"/>
      <c r="J71" s="1"/>
      <c r="N71" s="1"/>
    </row>
    <row r="72">
      <c r="F72" s="49"/>
      <c r="G72" s="1"/>
      <c r="H72" s="1"/>
      <c r="I72" s="203"/>
      <c r="J72" s="1"/>
      <c r="N72" s="1"/>
    </row>
    <row r="73">
      <c r="F73" s="49"/>
      <c r="G73" s="1"/>
      <c r="H73" s="1"/>
      <c r="I73" s="203"/>
      <c r="J73" s="1"/>
      <c r="N73" s="1"/>
    </row>
    <row r="74">
      <c r="F74" s="49"/>
      <c r="G74" s="1"/>
      <c r="H74" s="1"/>
      <c r="I74" s="203"/>
      <c r="J74" s="1"/>
      <c r="N74" s="1"/>
    </row>
    <row r="75">
      <c r="F75" s="49"/>
      <c r="G75" s="1"/>
      <c r="H75" s="1"/>
      <c r="I75" s="203"/>
      <c r="J75" s="1"/>
      <c r="N75" s="1"/>
    </row>
    <row r="76">
      <c r="F76" s="49"/>
      <c r="G76" s="1"/>
      <c r="H76" s="1"/>
      <c r="I76" s="203"/>
      <c r="J76" s="1"/>
      <c r="N76" s="1"/>
    </row>
    <row r="77">
      <c r="F77" s="49"/>
      <c r="G77" s="1"/>
      <c r="H77" s="1"/>
      <c r="I77" s="203"/>
      <c r="J77" s="1"/>
      <c r="N77" s="1"/>
    </row>
    <row r="78">
      <c r="F78" s="49"/>
      <c r="G78" s="1"/>
      <c r="H78" s="1"/>
      <c r="I78" s="203"/>
      <c r="J78" s="1"/>
      <c r="N78" s="1"/>
    </row>
    <row r="79">
      <c r="F79" s="49"/>
      <c r="G79" s="1"/>
      <c r="H79" s="1"/>
      <c r="I79" s="203"/>
      <c r="J79" s="1"/>
      <c r="N79" s="1"/>
    </row>
    <row r="80">
      <c r="F80" s="49"/>
      <c r="G80" s="1"/>
      <c r="H80" s="1"/>
      <c r="I80" s="203"/>
      <c r="J80" s="1"/>
      <c r="N80" s="1"/>
    </row>
    <row r="81">
      <c r="F81" s="49"/>
      <c r="G81" s="1"/>
      <c r="H81" s="1"/>
      <c r="I81" s="203"/>
      <c r="J81" s="1"/>
      <c r="N81" s="1"/>
    </row>
    <row r="82">
      <c r="F82" s="49"/>
      <c r="G82" s="1"/>
      <c r="H82" s="1"/>
      <c r="I82" s="203"/>
      <c r="J82" s="1"/>
      <c r="N82" s="1"/>
    </row>
    <row r="83">
      <c r="F83" s="49"/>
      <c r="G83" s="1"/>
      <c r="H83" s="1"/>
      <c r="I83" s="203"/>
      <c r="J83" s="1"/>
      <c r="N83" s="1"/>
    </row>
    <row r="84">
      <c r="F84" s="49"/>
      <c r="G84" s="1"/>
      <c r="H84" s="1"/>
      <c r="I84" s="203"/>
      <c r="J84" s="1"/>
      <c r="N84" s="1"/>
    </row>
    <row r="85">
      <c r="F85" s="49"/>
      <c r="G85" s="1"/>
      <c r="H85" s="1"/>
      <c r="I85" s="203"/>
      <c r="J85" s="1"/>
      <c r="N85" s="1"/>
    </row>
    <row r="86">
      <c r="F86" s="49"/>
      <c r="G86" s="1"/>
      <c r="H86" s="1"/>
      <c r="I86" s="203"/>
      <c r="J86" s="1"/>
      <c r="N86" s="1"/>
    </row>
    <row r="87">
      <c r="F87" s="49"/>
      <c r="G87" s="1"/>
      <c r="H87" s="1"/>
      <c r="I87" s="203"/>
      <c r="J87" s="1"/>
      <c r="N87" s="1"/>
    </row>
    <row r="88">
      <c r="F88" s="49"/>
      <c r="G88" s="1"/>
      <c r="H88" s="1"/>
      <c r="I88" s="203"/>
      <c r="J88" s="1"/>
      <c r="N88" s="1"/>
    </row>
    <row r="89">
      <c r="F89" s="49"/>
      <c r="G89" s="1"/>
      <c r="H89" s="1"/>
      <c r="I89" s="203"/>
      <c r="J89" s="1"/>
      <c r="N89" s="1"/>
    </row>
    <row r="90">
      <c r="F90" s="49"/>
      <c r="G90" s="1"/>
      <c r="H90" s="1"/>
      <c r="I90" s="203"/>
      <c r="J90" s="1"/>
      <c r="N90" s="1"/>
    </row>
    <row r="91">
      <c r="F91" s="49"/>
      <c r="G91" s="1"/>
      <c r="H91" s="1"/>
      <c r="I91" s="203"/>
      <c r="J91" s="1"/>
      <c r="N91" s="1"/>
    </row>
    <row r="92">
      <c r="F92" s="49"/>
      <c r="G92" s="1"/>
      <c r="H92" s="1"/>
      <c r="I92" s="203"/>
      <c r="J92" s="1"/>
      <c r="N92" s="1"/>
    </row>
    <row r="93">
      <c r="F93" s="49"/>
      <c r="G93" s="1"/>
      <c r="H93" s="1"/>
      <c r="I93" s="203"/>
      <c r="J93" s="1"/>
      <c r="N93" s="1"/>
    </row>
    <row r="94">
      <c r="F94" s="49"/>
      <c r="G94" s="1"/>
      <c r="H94" s="1"/>
      <c r="I94" s="203"/>
      <c r="J94" s="1"/>
      <c r="N94" s="1"/>
    </row>
    <row r="95">
      <c r="F95" s="49"/>
      <c r="G95" s="1"/>
      <c r="H95" s="1"/>
      <c r="I95" s="203"/>
      <c r="J95" s="1"/>
      <c r="N95" s="1"/>
    </row>
    <row r="96">
      <c r="F96" s="49"/>
      <c r="G96" s="1"/>
      <c r="H96" s="1"/>
      <c r="I96" s="203"/>
      <c r="J96" s="1"/>
      <c r="N96" s="1"/>
    </row>
    <row r="97">
      <c r="F97" s="49"/>
      <c r="G97" s="1"/>
      <c r="H97" s="1"/>
      <c r="I97" s="203"/>
      <c r="J97" s="1"/>
      <c r="N97" s="1"/>
    </row>
    <row r="98">
      <c r="F98" s="49"/>
      <c r="G98" s="1"/>
      <c r="H98" s="1"/>
      <c r="I98" s="203"/>
      <c r="J98" s="1"/>
      <c r="N98" s="1"/>
    </row>
    <row r="99">
      <c r="F99" s="49"/>
      <c r="G99" s="1"/>
      <c r="H99" s="1"/>
      <c r="I99" s="203"/>
      <c r="J99" s="1"/>
      <c r="N99" s="1"/>
    </row>
    <row r="100">
      <c r="F100" s="49"/>
      <c r="G100" s="1"/>
      <c r="H100" s="1"/>
      <c r="I100" s="203"/>
      <c r="J100" s="1"/>
      <c r="N100" s="1"/>
    </row>
    <row r="101">
      <c r="F101" s="49"/>
      <c r="G101" s="1"/>
      <c r="H101" s="1"/>
      <c r="I101" s="203"/>
      <c r="J101" s="1"/>
      <c r="N101" s="1"/>
    </row>
    <row r="102">
      <c r="F102" s="49"/>
      <c r="G102" s="1"/>
      <c r="H102" s="1"/>
      <c r="I102" s="203"/>
      <c r="J102" s="1"/>
      <c r="N102" s="1"/>
    </row>
    <row r="103">
      <c r="F103" s="49"/>
      <c r="G103" s="1"/>
      <c r="H103" s="1"/>
      <c r="I103" s="203"/>
      <c r="J103" s="1"/>
      <c r="N103" s="1"/>
    </row>
    <row r="104">
      <c r="F104" s="49"/>
      <c r="G104" s="1"/>
      <c r="H104" s="1"/>
      <c r="I104" s="203"/>
      <c r="J104" s="1"/>
      <c r="N104" s="1"/>
    </row>
    <row r="105">
      <c r="F105" s="49"/>
      <c r="G105" s="1"/>
      <c r="H105" s="1"/>
      <c r="I105" s="203"/>
      <c r="J105" s="1"/>
      <c r="N105" s="1"/>
    </row>
    <row r="106">
      <c r="F106" s="49"/>
      <c r="G106" s="1"/>
      <c r="H106" s="1"/>
      <c r="I106" s="203"/>
      <c r="J106" s="1"/>
      <c r="N106" s="1"/>
    </row>
    <row r="107">
      <c r="F107" s="49"/>
      <c r="G107" s="1"/>
      <c r="H107" s="1"/>
      <c r="I107" s="203"/>
      <c r="J107" s="1"/>
      <c r="N107" s="1"/>
    </row>
    <row r="108">
      <c r="F108" s="49"/>
      <c r="G108" s="1"/>
      <c r="H108" s="1"/>
      <c r="I108" s="203"/>
      <c r="J108" s="1"/>
      <c r="N108" s="1"/>
    </row>
    <row r="109">
      <c r="F109" s="49"/>
      <c r="G109" s="1"/>
      <c r="H109" s="1"/>
      <c r="I109" s="203"/>
      <c r="J109" s="1"/>
      <c r="N109" s="1"/>
    </row>
    <row r="110">
      <c r="F110" s="49"/>
      <c r="G110" s="1"/>
      <c r="H110" s="1"/>
      <c r="I110" s="203"/>
      <c r="J110" s="1"/>
      <c r="N110" s="1"/>
    </row>
    <row r="111">
      <c r="F111" s="49"/>
      <c r="G111" s="1"/>
      <c r="H111" s="1"/>
      <c r="I111" s="203"/>
      <c r="J111" s="1"/>
      <c r="N111" s="1"/>
    </row>
    <row r="112">
      <c r="F112" s="49"/>
      <c r="G112" s="1"/>
      <c r="H112" s="1"/>
      <c r="I112" s="203"/>
      <c r="J112" s="1"/>
      <c r="N112" s="1"/>
    </row>
    <row r="113">
      <c r="F113" s="49"/>
      <c r="G113" s="1"/>
      <c r="H113" s="1"/>
      <c r="I113" s="203"/>
      <c r="J113" s="1"/>
      <c r="N113" s="1"/>
    </row>
    <row r="114">
      <c r="F114" s="49"/>
      <c r="G114" s="1"/>
      <c r="H114" s="1"/>
      <c r="I114" s="203"/>
      <c r="J114" s="1"/>
      <c r="N114" s="1"/>
    </row>
    <row r="115">
      <c r="F115" s="49"/>
      <c r="G115" s="1"/>
      <c r="H115" s="1"/>
      <c r="I115" s="203"/>
      <c r="J115" s="1"/>
      <c r="N115" s="1"/>
    </row>
    <row r="116">
      <c r="F116" s="49"/>
      <c r="G116" s="1"/>
      <c r="H116" s="1"/>
      <c r="I116" s="203"/>
      <c r="J116" s="1"/>
      <c r="N116" s="1"/>
    </row>
    <row r="117">
      <c r="F117" s="49"/>
      <c r="G117" s="1"/>
      <c r="H117" s="1"/>
      <c r="I117" s="203"/>
      <c r="J117" s="1"/>
      <c r="N117" s="1"/>
    </row>
    <row r="118">
      <c r="F118" s="49"/>
      <c r="G118" s="1"/>
      <c r="H118" s="1"/>
      <c r="I118" s="203"/>
      <c r="J118" s="1"/>
      <c r="N118" s="1"/>
    </row>
    <row r="119">
      <c r="F119" s="49"/>
      <c r="G119" s="1"/>
      <c r="H119" s="1"/>
      <c r="I119" s="203"/>
      <c r="J119" s="1"/>
      <c r="N119" s="1"/>
    </row>
    <row r="120">
      <c r="F120" s="49"/>
      <c r="G120" s="1"/>
      <c r="H120" s="1"/>
      <c r="I120" s="203"/>
      <c r="J120" s="1"/>
      <c r="N120" s="1"/>
    </row>
    <row r="121">
      <c r="F121" s="49"/>
      <c r="G121" s="1"/>
      <c r="H121" s="1"/>
      <c r="I121" s="203"/>
      <c r="J121" s="1"/>
      <c r="N121" s="1"/>
    </row>
    <row r="122">
      <c r="F122" s="49"/>
      <c r="G122" s="1"/>
      <c r="H122" s="1"/>
      <c r="I122" s="203"/>
      <c r="J122" s="1"/>
      <c r="N122" s="1"/>
    </row>
    <row r="123">
      <c r="F123" s="49"/>
      <c r="G123" s="1"/>
      <c r="H123" s="1"/>
      <c r="I123" s="203"/>
      <c r="J123" s="1"/>
      <c r="N123" s="1"/>
    </row>
    <row r="124">
      <c r="F124" s="49"/>
      <c r="G124" s="1"/>
      <c r="H124" s="1"/>
      <c r="I124" s="203"/>
      <c r="J124" s="1"/>
      <c r="N124" s="1"/>
    </row>
    <row r="125">
      <c r="F125" s="49"/>
      <c r="G125" s="1"/>
      <c r="H125" s="1"/>
      <c r="I125" s="203"/>
      <c r="J125" s="1"/>
      <c r="N125" s="1"/>
    </row>
    <row r="126">
      <c r="F126" s="49"/>
      <c r="G126" s="1"/>
      <c r="H126" s="1"/>
      <c r="I126" s="203"/>
      <c r="J126" s="1"/>
      <c r="N126" s="1"/>
    </row>
    <row r="127">
      <c r="F127" s="49"/>
      <c r="G127" s="1"/>
      <c r="H127" s="1"/>
      <c r="I127" s="203"/>
      <c r="J127" s="1"/>
      <c r="N127" s="1"/>
    </row>
    <row r="128">
      <c r="F128" s="49"/>
      <c r="G128" s="1"/>
      <c r="H128" s="1"/>
      <c r="I128" s="203"/>
      <c r="J128" s="1"/>
      <c r="N128" s="1"/>
    </row>
    <row r="129">
      <c r="F129" s="49"/>
      <c r="G129" s="1"/>
      <c r="H129" s="1"/>
      <c r="I129" s="203"/>
      <c r="J129" s="1"/>
      <c r="N129" s="1"/>
    </row>
    <row r="130">
      <c r="F130" s="49"/>
      <c r="G130" s="1"/>
      <c r="H130" s="1"/>
      <c r="I130" s="203"/>
      <c r="J130" s="1"/>
      <c r="N130" s="1"/>
    </row>
    <row r="131">
      <c r="F131" s="49"/>
      <c r="G131" s="1"/>
      <c r="H131" s="1"/>
      <c r="I131" s="203"/>
      <c r="J131" s="1"/>
      <c r="N131" s="1"/>
    </row>
    <row r="132">
      <c r="F132" s="49"/>
      <c r="G132" s="1"/>
      <c r="H132" s="1"/>
      <c r="I132" s="203"/>
      <c r="J132" s="1"/>
      <c r="N132" s="1"/>
    </row>
    <row r="133">
      <c r="F133" s="49"/>
      <c r="G133" s="1"/>
      <c r="H133" s="1"/>
      <c r="I133" s="203"/>
      <c r="J133" s="1"/>
      <c r="N133" s="1"/>
    </row>
    <row r="134">
      <c r="F134" s="49"/>
      <c r="G134" s="1"/>
      <c r="H134" s="1"/>
      <c r="I134" s="203"/>
      <c r="J134" s="1"/>
      <c r="N134" s="1"/>
    </row>
    <row r="135">
      <c r="F135" s="49"/>
      <c r="G135" s="1"/>
      <c r="H135" s="1"/>
      <c r="I135" s="203"/>
      <c r="J135" s="1"/>
      <c r="N135" s="1"/>
    </row>
    <row r="136">
      <c r="F136" s="49"/>
      <c r="G136" s="1"/>
      <c r="H136" s="1"/>
      <c r="I136" s="203"/>
      <c r="J136" s="1"/>
      <c r="N136" s="1"/>
    </row>
    <row r="137">
      <c r="F137" s="49"/>
      <c r="G137" s="1"/>
      <c r="H137" s="1"/>
      <c r="I137" s="203"/>
      <c r="J137" s="1"/>
      <c r="N137" s="1"/>
    </row>
    <row r="138">
      <c r="F138" s="49"/>
      <c r="G138" s="1"/>
      <c r="H138" s="1"/>
      <c r="I138" s="203"/>
      <c r="J138" s="1"/>
      <c r="N138" s="1"/>
    </row>
    <row r="139">
      <c r="F139" s="49"/>
      <c r="G139" s="1"/>
      <c r="H139" s="1"/>
      <c r="I139" s="203"/>
      <c r="J139" s="1"/>
      <c r="N139" s="1"/>
    </row>
    <row r="140">
      <c r="F140" s="49"/>
      <c r="G140" s="1"/>
      <c r="H140" s="1"/>
      <c r="I140" s="203"/>
      <c r="J140" s="1"/>
      <c r="N140" s="1"/>
    </row>
    <row r="141">
      <c r="F141" s="49"/>
      <c r="G141" s="1"/>
      <c r="H141" s="1"/>
      <c r="I141" s="203"/>
      <c r="J141" s="1"/>
      <c r="N141" s="1"/>
    </row>
    <row r="142">
      <c r="F142" s="49"/>
      <c r="G142" s="1"/>
      <c r="H142" s="1"/>
      <c r="I142" s="203"/>
      <c r="J142" s="1"/>
      <c r="N142" s="1"/>
    </row>
    <row r="143">
      <c r="F143" s="49"/>
      <c r="G143" s="1"/>
      <c r="H143" s="1"/>
      <c r="I143" s="203"/>
      <c r="J143" s="1"/>
      <c r="N143" s="1"/>
    </row>
    <row r="144">
      <c r="F144" s="49"/>
      <c r="G144" s="1"/>
      <c r="H144" s="1"/>
      <c r="I144" s="203"/>
      <c r="J144" s="1"/>
      <c r="N144" s="1"/>
    </row>
    <row r="145">
      <c r="F145" s="49"/>
      <c r="G145" s="1"/>
      <c r="H145" s="1"/>
      <c r="I145" s="203"/>
      <c r="J145" s="1"/>
      <c r="N145" s="1"/>
    </row>
    <row r="146">
      <c r="F146" s="49"/>
      <c r="G146" s="1"/>
      <c r="H146" s="1"/>
      <c r="I146" s="203"/>
      <c r="J146" s="1"/>
      <c r="N146" s="1"/>
    </row>
    <row r="147">
      <c r="F147" s="49"/>
      <c r="G147" s="1"/>
      <c r="H147" s="1"/>
      <c r="I147" s="203"/>
      <c r="J147" s="1"/>
      <c r="N147" s="1"/>
    </row>
    <row r="148">
      <c r="F148" s="49"/>
      <c r="G148" s="1"/>
      <c r="H148" s="1"/>
      <c r="I148" s="203"/>
      <c r="J148" s="1"/>
      <c r="N148" s="1"/>
    </row>
    <row r="149">
      <c r="F149" s="49"/>
      <c r="G149" s="1"/>
      <c r="H149" s="1"/>
      <c r="I149" s="203"/>
      <c r="J149" s="1"/>
      <c r="N149" s="1"/>
    </row>
    <row r="150">
      <c r="F150" s="49"/>
      <c r="G150" s="1"/>
      <c r="H150" s="1"/>
      <c r="I150" s="203"/>
      <c r="J150" s="1"/>
      <c r="N150" s="1"/>
    </row>
    <row r="151">
      <c r="F151" s="49"/>
      <c r="G151" s="1"/>
      <c r="H151" s="1"/>
      <c r="I151" s="203"/>
      <c r="J151" s="1"/>
      <c r="N151" s="1"/>
    </row>
    <row r="152">
      <c r="F152" s="49"/>
      <c r="G152" s="1"/>
      <c r="H152" s="1"/>
      <c r="I152" s="203"/>
      <c r="J152" s="1"/>
      <c r="N152" s="1"/>
    </row>
    <row r="153">
      <c r="F153" s="49"/>
      <c r="G153" s="1"/>
      <c r="H153" s="1"/>
      <c r="I153" s="203"/>
      <c r="J153" s="1"/>
      <c r="N153" s="1"/>
    </row>
    <row r="154">
      <c r="F154" s="49"/>
      <c r="G154" s="1"/>
      <c r="H154" s="1"/>
      <c r="I154" s="203"/>
      <c r="J154" s="1"/>
      <c r="N154" s="1"/>
    </row>
    <row r="155">
      <c r="F155" s="49"/>
      <c r="G155" s="1"/>
      <c r="H155" s="1"/>
      <c r="I155" s="203"/>
      <c r="J155" s="1"/>
      <c r="N155" s="1"/>
    </row>
    <row r="156">
      <c r="F156" s="49"/>
      <c r="G156" s="1"/>
      <c r="H156" s="1"/>
      <c r="I156" s="203"/>
      <c r="J156" s="1"/>
      <c r="N156" s="1"/>
    </row>
    <row r="157">
      <c r="F157" s="49"/>
      <c r="G157" s="1"/>
      <c r="H157" s="1"/>
      <c r="I157" s="203"/>
      <c r="J157" s="1"/>
      <c r="N157" s="1"/>
    </row>
    <row r="158">
      <c r="F158" s="49"/>
      <c r="G158" s="1"/>
      <c r="H158" s="1"/>
      <c r="I158" s="203"/>
      <c r="J158" s="1"/>
      <c r="N158" s="1"/>
    </row>
    <row r="159">
      <c r="F159" s="49"/>
      <c r="G159" s="1"/>
      <c r="H159" s="1"/>
      <c r="I159" s="203"/>
      <c r="J159" s="1"/>
      <c r="N159" s="1"/>
    </row>
    <row r="160">
      <c r="F160" s="49"/>
      <c r="G160" s="1"/>
      <c r="H160" s="1"/>
      <c r="I160" s="203"/>
      <c r="J160" s="1"/>
      <c r="N160" s="1"/>
    </row>
    <row r="161">
      <c r="F161" s="49"/>
      <c r="G161" s="1"/>
      <c r="H161" s="1"/>
      <c r="I161" s="203"/>
      <c r="J161" s="1"/>
      <c r="N161" s="1"/>
    </row>
    <row r="162">
      <c r="F162" s="49"/>
      <c r="G162" s="1"/>
      <c r="H162" s="1"/>
      <c r="I162" s="203"/>
      <c r="J162" s="1"/>
      <c r="N162" s="1"/>
    </row>
    <row r="163">
      <c r="F163" s="49"/>
      <c r="G163" s="1"/>
      <c r="H163" s="1"/>
      <c r="I163" s="203"/>
      <c r="J163" s="1"/>
      <c r="N163" s="1"/>
    </row>
    <row r="164">
      <c r="F164" s="49"/>
      <c r="G164" s="1"/>
      <c r="H164" s="1"/>
      <c r="I164" s="203"/>
      <c r="J164" s="1"/>
      <c r="N164" s="1"/>
    </row>
    <row r="165">
      <c r="F165" s="49"/>
      <c r="G165" s="1"/>
      <c r="H165" s="1"/>
      <c r="I165" s="203"/>
      <c r="J165" s="1"/>
      <c r="N165" s="1"/>
    </row>
    <row r="166">
      <c r="F166" s="49"/>
      <c r="G166" s="1"/>
      <c r="H166" s="1"/>
      <c r="I166" s="203"/>
      <c r="J166" s="1"/>
      <c r="N166" s="1"/>
    </row>
    <row r="167">
      <c r="F167" s="49"/>
      <c r="G167" s="1"/>
      <c r="H167" s="1"/>
      <c r="I167" s="203"/>
      <c r="J167" s="1"/>
      <c r="N167" s="1"/>
    </row>
    <row r="168">
      <c r="F168" s="49"/>
      <c r="G168" s="1"/>
      <c r="H168" s="1"/>
      <c r="I168" s="203"/>
      <c r="J168" s="1"/>
      <c r="N168" s="1"/>
    </row>
    <row r="169">
      <c r="F169" s="49"/>
      <c r="G169" s="1"/>
      <c r="H169" s="1"/>
      <c r="I169" s="203"/>
      <c r="J169" s="1"/>
      <c r="N169" s="1"/>
    </row>
    <row r="170">
      <c r="F170" s="49"/>
      <c r="G170" s="1"/>
      <c r="H170" s="1"/>
      <c r="I170" s="203"/>
      <c r="J170" s="1"/>
      <c r="N170" s="1"/>
    </row>
    <row r="171">
      <c r="F171" s="49"/>
      <c r="G171" s="1"/>
      <c r="H171" s="1"/>
      <c r="I171" s="203"/>
      <c r="J171" s="1"/>
      <c r="N171" s="1"/>
    </row>
    <row r="172">
      <c r="F172" s="49"/>
      <c r="G172" s="1"/>
      <c r="H172" s="1"/>
      <c r="I172" s="203"/>
      <c r="J172" s="1"/>
      <c r="N172" s="1"/>
    </row>
    <row r="173">
      <c r="F173" s="49"/>
      <c r="G173" s="1"/>
      <c r="H173" s="1"/>
      <c r="I173" s="203"/>
      <c r="J173" s="1"/>
      <c r="N173" s="1"/>
    </row>
    <row r="174">
      <c r="F174" s="49"/>
      <c r="G174" s="1"/>
      <c r="H174" s="1"/>
      <c r="I174" s="203"/>
      <c r="J174" s="1"/>
      <c r="N174" s="1"/>
    </row>
    <row r="175">
      <c r="F175" s="49"/>
      <c r="G175" s="1"/>
      <c r="H175" s="1"/>
      <c r="I175" s="203"/>
      <c r="J175" s="1"/>
      <c r="N175" s="1"/>
    </row>
    <row r="176">
      <c r="F176" s="49"/>
      <c r="G176" s="1"/>
      <c r="H176" s="1"/>
      <c r="I176" s="203"/>
      <c r="J176" s="1"/>
      <c r="N176" s="1"/>
    </row>
    <row r="177">
      <c r="F177" s="49"/>
      <c r="G177" s="1"/>
      <c r="H177" s="1"/>
      <c r="I177" s="203"/>
      <c r="J177" s="1"/>
      <c r="N177" s="1"/>
    </row>
    <row r="178">
      <c r="F178" s="49"/>
      <c r="G178" s="1"/>
      <c r="H178" s="1"/>
      <c r="I178" s="203"/>
      <c r="J178" s="1"/>
      <c r="N178" s="1"/>
    </row>
    <row r="179">
      <c r="F179" s="49"/>
      <c r="G179" s="1"/>
      <c r="H179" s="1"/>
      <c r="I179" s="203"/>
      <c r="J179" s="1"/>
      <c r="N179" s="1"/>
    </row>
    <row r="180">
      <c r="F180" s="49"/>
      <c r="G180" s="1"/>
      <c r="H180" s="1"/>
      <c r="I180" s="203"/>
      <c r="J180" s="1"/>
      <c r="N180" s="1"/>
    </row>
    <row r="181">
      <c r="F181" s="49"/>
      <c r="G181" s="1"/>
      <c r="H181" s="1"/>
      <c r="I181" s="203"/>
      <c r="J181" s="1"/>
      <c r="N181" s="1"/>
    </row>
    <row r="182">
      <c r="F182" s="49"/>
      <c r="G182" s="1"/>
      <c r="H182" s="1"/>
      <c r="I182" s="203"/>
      <c r="J182" s="1"/>
      <c r="N182" s="1"/>
    </row>
    <row r="183">
      <c r="F183" s="49"/>
      <c r="G183" s="1"/>
      <c r="H183" s="1"/>
      <c r="I183" s="203"/>
      <c r="J183" s="1"/>
      <c r="N183" s="1"/>
    </row>
    <row r="184">
      <c r="F184" s="49"/>
      <c r="G184" s="1"/>
      <c r="H184" s="1"/>
      <c r="I184" s="203"/>
      <c r="J184" s="1"/>
      <c r="N184" s="1"/>
    </row>
    <row r="185">
      <c r="F185" s="49"/>
      <c r="G185" s="1"/>
      <c r="H185" s="1"/>
      <c r="I185" s="203"/>
      <c r="J185" s="1"/>
      <c r="N185" s="1"/>
    </row>
    <row r="186">
      <c r="F186" s="49"/>
      <c r="G186" s="1"/>
      <c r="H186" s="1"/>
      <c r="I186" s="203"/>
      <c r="J186" s="1"/>
      <c r="N186" s="1"/>
    </row>
    <row r="187">
      <c r="F187" s="49"/>
      <c r="G187" s="1"/>
      <c r="H187" s="1"/>
      <c r="I187" s="203"/>
      <c r="J187" s="1"/>
      <c r="N187" s="1"/>
    </row>
    <row r="188">
      <c r="F188" s="49"/>
      <c r="G188" s="1"/>
      <c r="H188" s="1"/>
      <c r="I188" s="203"/>
      <c r="J188" s="1"/>
      <c r="N188" s="1"/>
    </row>
    <row r="189">
      <c r="F189" s="49"/>
      <c r="G189" s="1"/>
      <c r="H189" s="1"/>
      <c r="I189" s="203"/>
      <c r="J189" s="1"/>
      <c r="N189" s="1"/>
    </row>
    <row r="190">
      <c r="F190" s="49"/>
      <c r="G190" s="1"/>
      <c r="H190" s="1"/>
      <c r="I190" s="203"/>
      <c r="J190" s="1"/>
      <c r="N190" s="1"/>
    </row>
    <row r="191">
      <c r="F191" s="49"/>
      <c r="G191" s="1"/>
      <c r="H191" s="1"/>
      <c r="I191" s="203"/>
      <c r="J191" s="1"/>
      <c r="N191" s="1"/>
    </row>
    <row r="192">
      <c r="F192" s="49"/>
      <c r="G192" s="1"/>
      <c r="H192" s="1"/>
      <c r="I192" s="203"/>
      <c r="J192" s="1"/>
      <c r="N192" s="1"/>
    </row>
    <row r="193">
      <c r="F193" s="49"/>
      <c r="G193" s="1"/>
      <c r="H193" s="1"/>
      <c r="I193" s="203"/>
      <c r="J193" s="1"/>
      <c r="N193" s="1"/>
    </row>
    <row r="194">
      <c r="F194" s="49"/>
      <c r="G194" s="1"/>
      <c r="H194" s="1"/>
      <c r="I194" s="203"/>
      <c r="J194" s="1"/>
      <c r="N194" s="1"/>
    </row>
    <row r="195">
      <c r="F195" s="49"/>
      <c r="G195" s="1"/>
      <c r="H195" s="1"/>
      <c r="I195" s="203"/>
      <c r="J195" s="1"/>
      <c r="N195" s="1"/>
    </row>
    <row r="196">
      <c r="F196" s="49"/>
      <c r="G196" s="1"/>
      <c r="H196" s="1"/>
      <c r="I196" s="203"/>
      <c r="J196" s="1"/>
      <c r="N196" s="1"/>
    </row>
    <row r="197">
      <c r="F197" s="49"/>
      <c r="G197" s="1"/>
      <c r="H197" s="1"/>
      <c r="I197" s="203"/>
      <c r="J197" s="1"/>
      <c r="N197" s="1"/>
    </row>
    <row r="198">
      <c r="F198" s="49"/>
      <c r="G198" s="1"/>
      <c r="H198" s="1"/>
      <c r="I198" s="203"/>
      <c r="J198" s="1"/>
      <c r="N198" s="1"/>
    </row>
    <row r="199">
      <c r="F199" s="49"/>
      <c r="G199" s="1"/>
      <c r="H199" s="1"/>
      <c r="I199" s="203"/>
      <c r="J199" s="1"/>
      <c r="N199" s="1"/>
    </row>
    <row r="200">
      <c r="F200" s="49"/>
      <c r="G200" s="1"/>
      <c r="H200" s="1"/>
      <c r="I200" s="203"/>
      <c r="J200" s="1"/>
      <c r="N200" s="1"/>
    </row>
    <row r="201">
      <c r="F201" s="49"/>
      <c r="G201" s="1"/>
      <c r="H201" s="1"/>
      <c r="I201" s="203"/>
      <c r="J201" s="1"/>
      <c r="N201" s="1"/>
    </row>
    <row r="202">
      <c r="F202" s="49"/>
      <c r="G202" s="1"/>
      <c r="H202" s="1"/>
      <c r="I202" s="203"/>
      <c r="J202" s="1"/>
      <c r="N202" s="1"/>
    </row>
    <row r="203">
      <c r="F203" s="49"/>
      <c r="G203" s="1"/>
      <c r="H203" s="1"/>
      <c r="I203" s="203"/>
      <c r="J203" s="1"/>
      <c r="N203" s="1"/>
    </row>
    <row r="204">
      <c r="F204" s="49"/>
      <c r="G204" s="1"/>
      <c r="H204" s="1"/>
      <c r="I204" s="203"/>
      <c r="J204" s="1"/>
      <c r="N204" s="1"/>
    </row>
    <row r="205">
      <c r="F205" s="49"/>
      <c r="G205" s="1"/>
      <c r="H205" s="1"/>
      <c r="I205" s="203"/>
      <c r="J205" s="1"/>
      <c r="N205" s="1"/>
    </row>
    <row r="206">
      <c r="F206" s="49"/>
      <c r="G206" s="1"/>
      <c r="H206" s="1"/>
      <c r="I206" s="203"/>
      <c r="J206" s="1"/>
      <c r="N206" s="1"/>
    </row>
    <row r="207">
      <c r="F207" s="49"/>
      <c r="G207" s="1"/>
      <c r="H207" s="1"/>
      <c r="I207" s="203"/>
      <c r="J207" s="1"/>
      <c r="N207" s="1"/>
    </row>
    <row r="208">
      <c r="F208" s="49"/>
      <c r="G208" s="1"/>
      <c r="H208" s="1"/>
      <c r="I208" s="203"/>
      <c r="J208" s="1"/>
      <c r="N208" s="1"/>
    </row>
    <row r="209">
      <c r="F209" s="49"/>
      <c r="G209" s="1"/>
      <c r="H209" s="1"/>
      <c r="I209" s="203"/>
      <c r="J209" s="1"/>
      <c r="N209" s="1"/>
    </row>
    <row r="210">
      <c r="F210" s="49"/>
      <c r="G210" s="1"/>
      <c r="H210" s="1"/>
      <c r="I210" s="203"/>
      <c r="J210" s="1"/>
      <c r="N210" s="1"/>
    </row>
    <row r="211">
      <c r="F211" s="49"/>
      <c r="G211" s="1"/>
      <c r="H211" s="1"/>
      <c r="I211" s="203"/>
      <c r="J211" s="1"/>
      <c r="N211" s="1"/>
    </row>
    <row r="212">
      <c r="F212" s="49"/>
      <c r="G212" s="1"/>
      <c r="H212" s="1"/>
      <c r="I212" s="203"/>
      <c r="J212" s="1"/>
      <c r="N212" s="1"/>
    </row>
    <row r="213">
      <c r="F213" s="49"/>
      <c r="G213" s="1"/>
      <c r="H213" s="1"/>
      <c r="I213" s="203"/>
      <c r="J213" s="1"/>
      <c r="N213" s="1"/>
    </row>
    <row r="214">
      <c r="F214" s="49"/>
      <c r="G214" s="1"/>
      <c r="H214" s="1"/>
      <c r="I214" s="203"/>
      <c r="J214" s="1"/>
      <c r="N214" s="1"/>
    </row>
    <row r="215">
      <c r="F215" s="49"/>
      <c r="G215" s="1"/>
      <c r="H215" s="1"/>
      <c r="I215" s="203"/>
      <c r="J215" s="1"/>
      <c r="N215" s="1"/>
    </row>
    <row r="216">
      <c r="F216" s="49"/>
      <c r="G216" s="1"/>
      <c r="H216" s="1"/>
      <c r="I216" s="203"/>
      <c r="J216" s="1"/>
      <c r="N216" s="1"/>
    </row>
    <row r="217">
      <c r="F217" s="49"/>
      <c r="G217" s="1"/>
      <c r="H217" s="1"/>
      <c r="I217" s="203"/>
      <c r="J217" s="1"/>
      <c r="N217" s="1"/>
    </row>
    <row r="218">
      <c r="F218" s="49"/>
      <c r="G218" s="1"/>
      <c r="H218" s="1"/>
      <c r="I218" s="203"/>
      <c r="J218" s="1"/>
      <c r="N218" s="1"/>
    </row>
    <row r="219">
      <c r="F219" s="49"/>
      <c r="G219" s="1"/>
      <c r="H219" s="1"/>
      <c r="I219" s="203"/>
      <c r="J219" s="1"/>
      <c r="N219" s="1"/>
    </row>
    <row r="220">
      <c r="F220" s="49"/>
      <c r="G220" s="1"/>
      <c r="H220" s="1"/>
      <c r="I220" s="203"/>
      <c r="J220" s="1"/>
      <c r="N220" s="1"/>
    </row>
    <row r="221">
      <c r="F221" s="49"/>
      <c r="G221" s="1"/>
      <c r="H221" s="1"/>
      <c r="I221" s="203"/>
      <c r="J221" s="1"/>
      <c r="N221" s="1"/>
    </row>
    <row r="222">
      <c r="F222" s="49"/>
      <c r="G222" s="1"/>
      <c r="H222" s="1"/>
      <c r="I222" s="203"/>
      <c r="J222" s="1"/>
      <c r="N222" s="1"/>
    </row>
    <row r="223">
      <c r="F223" s="49"/>
      <c r="G223" s="1"/>
      <c r="H223" s="1"/>
      <c r="I223" s="203"/>
      <c r="J223" s="1"/>
      <c r="N223" s="1"/>
    </row>
    <row r="224">
      <c r="F224" s="49"/>
      <c r="G224" s="1"/>
      <c r="H224" s="1"/>
      <c r="I224" s="203"/>
      <c r="J224" s="1"/>
      <c r="N224" s="1"/>
    </row>
    <row r="225">
      <c r="F225" s="49"/>
      <c r="G225" s="1"/>
      <c r="H225" s="1"/>
      <c r="I225" s="203"/>
      <c r="J225" s="1"/>
      <c r="N225" s="1"/>
    </row>
    <row r="226">
      <c r="F226" s="49"/>
      <c r="G226" s="1"/>
      <c r="H226" s="1"/>
      <c r="I226" s="203"/>
      <c r="J226" s="1"/>
      <c r="N226" s="1"/>
    </row>
    <row r="227">
      <c r="F227" s="49"/>
      <c r="G227" s="1"/>
      <c r="H227" s="1"/>
      <c r="I227" s="203"/>
      <c r="J227" s="1"/>
      <c r="N227" s="1"/>
    </row>
    <row r="228">
      <c r="F228" s="49"/>
      <c r="G228" s="1"/>
      <c r="H228" s="1"/>
      <c r="I228" s="203"/>
      <c r="J228" s="1"/>
      <c r="N228" s="1"/>
    </row>
    <row r="229">
      <c r="F229" s="49"/>
      <c r="G229" s="1"/>
      <c r="H229" s="1"/>
      <c r="I229" s="203"/>
      <c r="J229" s="1"/>
      <c r="N229" s="1"/>
    </row>
    <row r="230">
      <c r="F230" s="49"/>
      <c r="G230" s="1"/>
      <c r="H230" s="1"/>
      <c r="I230" s="203"/>
      <c r="J230" s="1"/>
      <c r="N230" s="1"/>
    </row>
    <row r="231">
      <c r="F231" s="49"/>
      <c r="G231" s="1"/>
      <c r="H231" s="1"/>
      <c r="I231" s="203"/>
      <c r="J231" s="1"/>
      <c r="N231" s="1"/>
    </row>
    <row r="232">
      <c r="F232" s="49"/>
      <c r="G232" s="1"/>
      <c r="H232" s="1"/>
      <c r="I232" s="203"/>
      <c r="J232" s="1"/>
      <c r="N232" s="1"/>
    </row>
    <row r="233">
      <c r="F233" s="49"/>
      <c r="G233" s="1"/>
      <c r="H233" s="1"/>
      <c r="I233" s="203"/>
      <c r="J233" s="1"/>
      <c r="N233" s="1"/>
    </row>
    <row r="234">
      <c r="F234" s="49"/>
      <c r="G234" s="1"/>
      <c r="H234" s="1"/>
      <c r="I234" s="203"/>
      <c r="J234" s="1"/>
      <c r="N234" s="1"/>
    </row>
    <row r="235">
      <c r="F235" s="49"/>
      <c r="G235" s="1"/>
      <c r="H235" s="1"/>
      <c r="I235" s="203"/>
      <c r="J235" s="1"/>
      <c r="N235" s="1"/>
    </row>
    <row r="236">
      <c r="F236" s="49"/>
      <c r="G236" s="1"/>
      <c r="H236" s="1"/>
      <c r="I236" s="203"/>
      <c r="J236" s="1"/>
      <c r="N236" s="1"/>
    </row>
    <row r="237">
      <c r="F237" s="49"/>
      <c r="G237" s="1"/>
      <c r="H237" s="1"/>
      <c r="I237" s="203"/>
      <c r="J237" s="1"/>
      <c r="N237" s="1"/>
    </row>
    <row r="238">
      <c r="F238" s="49"/>
      <c r="G238" s="1"/>
      <c r="H238" s="1"/>
      <c r="I238" s="203"/>
      <c r="J238" s="1"/>
      <c r="N238" s="1"/>
    </row>
    <row r="239">
      <c r="F239" s="49"/>
      <c r="G239" s="1"/>
      <c r="H239" s="1"/>
      <c r="I239" s="203"/>
      <c r="J239" s="1"/>
      <c r="N239" s="1"/>
    </row>
    <row r="240">
      <c r="F240" s="49"/>
      <c r="G240" s="1"/>
      <c r="H240" s="1"/>
      <c r="I240" s="203"/>
      <c r="J240" s="1"/>
      <c r="N240" s="1"/>
    </row>
    <row r="241">
      <c r="F241" s="49"/>
      <c r="G241" s="1"/>
      <c r="H241" s="1"/>
      <c r="I241" s="203"/>
      <c r="J241" s="1"/>
      <c r="N241" s="1"/>
    </row>
    <row r="242">
      <c r="F242" s="49"/>
      <c r="G242" s="1"/>
      <c r="H242" s="1"/>
      <c r="I242" s="203"/>
      <c r="J242" s="1"/>
      <c r="N242" s="1"/>
    </row>
    <row r="243">
      <c r="F243" s="49"/>
      <c r="G243" s="1"/>
      <c r="H243" s="1"/>
      <c r="I243" s="203"/>
      <c r="J243" s="1"/>
      <c r="N243" s="1"/>
    </row>
    <row r="244">
      <c r="F244" s="49"/>
      <c r="G244" s="1"/>
      <c r="H244" s="1"/>
      <c r="I244" s="203"/>
      <c r="J244" s="1"/>
      <c r="N244" s="1"/>
    </row>
    <row r="245">
      <c r="F245" s="49"/>
      <c r="G245" s="1"/>
      <c r="H245" s="1"/>
      <c r="I245" s="203"/>
      <c r="J245" s="1"/>
      <c r="N245" s="1"/>
    </row>
    <row r="246">
      <c r="F246" s="49"/>
      <c r="G246" s="1"/>
      <c r="H246" s="1"/>
      <c r="I246" s="203"/>
      <c r="J246" s="1"/>
      <c r="N246" s="1"/>
    </row>
    <row r="247">
      <c r="F247" s="49"/>
      <c r="G247" s="1"/>
      <c r="H247" s="1"/>
      <c r="I247" s="203"/>
      <c r="J247" s="1"/>
      <c r="N247" s="1"/>
    </row>
    <row r="248">
      <c r="F248" s="49"/>
      <c r="G248" s="1"/>
      <c r="H248" s="1"/>
      <c r="I248" s="203"/>
      <c r="J248" s="1"/>
      <c r="N248" s="1"/>
    </row>
    <row r="249">
      <c r="F249" s="49"/>
      <c r="G249" s="1"/>
      <c r="H249" s="1"/>
      <c r="I249" s="203"/>
      <c r="J249" s="1"/>
      <c r="N249" s="1"/>
    </row>
    <row r="250">
      <c r="F250" s="49"/>
      <c r="G250" s="1"/>
      <c r="H250" s="1"/>
      <c r="I250" s="203"/>
      <c r="J250" s="1"/>
      <c r="N250" s="1"/>
    </row>
    <row r="251">
      <c r="F251" s="49"/>
      <c r="G251" s="1"/>
      <c r="H251" s="1"/>
      <c r="I251" s="203"/>
      <c r="J251" s="1"/>
      <c r="N251" s="1"/>
    </row>
    <row r="252">
      <c r="F252" s="49"/>
      <c r="G252" s="1"/>
      <c r="H252" s="1"/>
      <c r="I252" s="203"/>
      <c r="J252" s="1"/>
      <c r="N252" s="1"/>
    </row>
    <row r="253">
      <c r="F253" s="49"/>
      <c r="G253" s="1"/>
      <c r="H253" s="1"/>
      <c r="I253" s="203"/>
      <c r="J253" s="1"/>
      <c r="N253" s="1"/>
    </row>
    <row r="254">
      <c r="F254" s="49"/>
      <c r="G254" s="1"/>
      <c r="H254" s="1"/>
      <c r="I254" s="203"/>
      <c r="J254" s="1"/>
      <c r="N254" s="1"/>
    </row>
    <row r="255">
      <c r="F255" s="49"/>
      <c r="G255" s="1"/>
      <c r="H255" s="1"/>
      <c r="I255" s="203"/>
      <c r="J255" s="1"/>
      <c r="N255" s="1"/>
    </row>
    <row r="256">
      <c r="F256" s="49"/>
      <c r="G256" s="1"/>
      <c r="H256" s="1"/>
      <c r="I256" s="203"/>
      <c r="J256" s="1"/>
      <c r="N256" s="1"/>
    </row>
    <row r="257">
      <c r="F257" s="49"/>
      <c r="G257" s="1"/>
      <c r="H257" s="1"/>
      <c r="I257" s="203"/>
      <c r="J257" s="1"/>
      <c r="N257" s="1"/>
    </row>
    <row r="258">
      <c r="F258" s="49"/>
      <c r="G258" s="1"/>
      <c r="H258" s="1"/>
      <c r="I258" s="203"/>
      <c r="J258" s="1"/>
      <c r="N258" s="1"/>
    </row>
    <row r="259">
      <c r="F259" s="49"/>
      <c r="G259" s="1"/>
      <c r="H259" s="1"/>
      <c r="I259" s="203"/>
      <c r="J259" s="1"/>
      <c r="N259" s="1"/>
    </row>
    <row r="260">
      <c r="F260" s="49"/>
      <c r="G260" s="1"/>
      <c r="H260" s="1"/>
      <c r="I260" s="203"/>
      <c r="J260" s="1"/>
      <c r="N260" s="1"/>
    </row>
    <row r="261">
      <c r="F261" s="49"/>
      <c r="G261" s="1"/>
      <c r="H261" s="1"/>
      <c r="I261" s="203"/>
      <c r="J261" s="1"/>
      <c r="N261" s="1"/>
    </row>
    <row r="262">
      <c r="F262" s="49"/>
      <c r="G262" s="1"/>
      <c r="H262" s="1"/>
      <c r="I262" s="203"/>
      <c r="J262" s="1"/>
      <c r="N262" s="1"/>
    </row>
    <row r="263">
      <c r="F263" s="49"/>
      <c r="G263" s="1"/>
      <c r="H263" s="1"/>
      <c r="I263" s="203"/>
      <c r="J263" s="1"/>
      <c r="N263" s="1"/>
    </row>
    <row r="264">
      <c r="F264" s="49"/>
      <c r="G264" s="1"/>
      <c r="H264" s="1"/>
      <c r="I264" s="203"/>
      <c r="J264" s="1"/>
      <c r="N264" s="1"/>
    </row>
    <row r="265">
      <c r="F265" s="49"/>
      <c r="G265" s="1"/>
      <c r="H265" s="1"/>
      <c r="I265" s="203"/>
      <c r="J265" s="1"/>
      <c r="N265" s="1"/>
    </row>
    <row r="266">
      <c r="F266" s="49"/>
      <c r="G266" s="1"/>
      <c r="H266" s="1"/>
      <c r="I266" s="203"/>
      <c r="J266" s="1"/>
      <c r="N266" s="1"/>
    </row>
    <row r="267">
      <c r="F267" s="49"/>
      <c r="G267" s="1"/>
      <c r="H267" s="1"/>
      <c r="I267" s="203"/>
      <c r="J267" s="1"/>
      <c r="N267" s="1"/>
    </row>
    <row r="268">
      <c r="F268" s="49"/>
      <c r="G268" s="1"/>
      <c r="H268" s="1"/>
      <c r="I268" s="203"/>
      <c r="J268" s="1"/>
      <c r="N268" s="1"/>
    </row>
    <row r="269">
      <c r="F269" s="49"/>
      <c r="G269" s="1"/>
      <c r="H269" s="1"/>
      <c r="I269" s="203"/>
      <c r="J269" s="1"/>
      <c r="N269" s="1"/>
    </row>
    <row r="270">
      <c r="F270" s="49"/>
      <c r="G270" s="1"/>
      <c r="H270" s="1"/>
      <c r="I270" s="203"/>
      <c r="J270" s="1"/>
      <c r="N270" s="1"/>
    </row>
    <row r="271">
      <c r="F271" s="49"/>
      <c r="G271" s="1"/>
      <c r="H271" s="1"/>
      <c r="I271" s="203"/>
      <c r="J271" s="1"/>
      <c r="N271" s="1"/>
    </row>
    <row r="272">
      <c r="F272" s="49"/>
      <c r="G272" s="1"/>
      <c r="H272" s="1"/>
      <c r="I272" s="203"/>
      <c r="J272" s="1"/>
      <c r="N272" s="1"/>
    </row>
    <row r="273">
      <c r="F273" s="49"/>
      <c r="G273" s="1"/>
      <c r="H273" s="1"/>
      <c r="I273" s="203"/>
      <c r="J273" s="1"/>
      <c r="N273" s="1"/>
    </row>
    <row r="274">
      <c r="F274" s="49"/>
      <c r="G274" s="1"/>
      <c r="H274" s="1"/>
      <c r="I274" s="203"/>
      <c r="J274" s="1"/>
      <c r="N274" s="1"/>
    </row>
    <row r="275">
      <c r="F275" s="49"/>
      <c r="G275" s="1"/>
      <c r="H275" s="1"/>
      <c r="I275" s="203"/>
      <c r="J275" s="1"/>
      <c r="N275" s="1"/>
    </row>
    <row r="276">
      <c r="F276" s="49"/>
      <c r="G276" s="1"/>
      <c r="H276" s="1"/>
      <c r="I276" s="203"/>
      <c r="J276" s="1"/>
      <c r="N276" s="1"/>
    </row>
    <row r="277">
      <c r="F277" s="49"/>
      <c r="G277" s="1"/>
      <c r="H277" s="1"/>
      <c r="I277" s="203"/>
      <c r="J277" s="1"/>
      <c r="N277" s="1"/>
    </row>
    <row r="278">
      <c r="F278" s="49"/>
      <c r="G278" s="1"/>
      <c r="H278" s="1"/>
      <c r="I278" s="203"/>
      <c r="J278" s="1"/>
      <c r="N278" s="1"/>
    </row>
    <row r="279">
      <c r="F279" s="49"/>
      <c r="G279" s="1"/>
      <c r="H279" s="1"/>
      <c r="I279" s="203"/>
      <c r="J279" s="1"/>
      <c r="N279" s="1"/>
    </row>
    <row r="280">
      <c r="F280" s="49"/>
      <c r="G280" s="1"/>
      <c r="H280" s="1"/>
      <c r="I280" s="203"/>
      <c r="J280" s="1"/>
      <c r="N280" s="1"/>
    </row>
    <row r="281">
      <c r="F281" s="49"/>
      <c r="G281" s="1"/>
      <c r="H281" s="1"/>
      <c r="I281" s="203"/>
      <c r="J281" s="1"/>
      <c r="N281" s="1"/>
    </row>
    <row r="282">
      <c r="F282" s="49"/>
      <c r="G282" s="1"/>
      <c r="H282" s="1"/>
      <c r="I282" s="203"/>
      <c r="J282" s="1"/>
      <c r="N282" s="1"/>
    </row>
    <row r="283">
      <c r="F283" s="49"/>
      <c r="G283" s="1"/>
      <c r="H283" s="1"/>
      <c r="I283" s="203"/>
      <c r="J283" s="1"/>
      <c r="N283" s="1"/>
    </row>
    <row r="284">
      <c r="F284" s="49"/>
      <c r="G284" s="1"/>
      <c r="H284" s="1"/>
      <c r="I284" s="203"/>
      <c r="J284" s="1"/>
      <c r="N284" s="1"/>
    </row>
    <row r="285">
      <c r="F285" s="49"/>
      <c r="G285" s="1"/>
      <c r="H285" s="1"/>
      <c r="I285" s="203"/>
      <c r="J285" s="1"/>
      <c r="N285" s="1"/>
    </row>
    <row r="286">
      <c r="F286" s="49"/>
      <c r="G286" s="1"/>
      <c r="H286" s="1"/>
      <c r="I286" s="203"/>
      <c r="J286" s="1"/>
      <c r="N286" s="1"/>
    </row>
    <row r="287">
      <c r="F287" s="49"/>
      <c r="G287" s="1"/>
      <c r="H287" s="1"/>
      <c r="I287" s="203"/>
      <c r="J287" s="1"/>
      <c r="N287" s="1"/>
    </row>
    <row r="288">
      <c r="F288" s="49"/>
      <c r="G288" s="1"/>
      <c r="H288" s="1"/>
      <c r="I288" s="203"/>
      <c r="J288" s="1"/>
      <c r="N288" s="1"/>
    </row>
    <row r="289">
      <c r="F289" s="49"/>
      <c r="G289" s="1"/>
      <c r="H289" s="1"/>
      <c r="I289" s="203"/>
      <c r="J289" s="1"/>
      <c r="N289" s="1"/>
    </row>
    <row r="290">
      <c r="F290" s="49"/>
      <c r="G290" s="1"/>
      <c r="H290" s="1"/>
      <c r="I290" s="203"/>
      <c r="J290" s="1"/>
      <c r="N290" s="1"/>
    </row>
    <row r="291">
      <c r="F291" s="49"/>
      <c r="G291" s="1"/>
      <c r="H291" s="1"/>
      <c r="I291" s="203"/>
      <c r="J291" s="1"/>
      <c r="N291" s="1"/>
    </row>
    <row r="292">
      <c r="F292" s="49"/>
      <c r="G292" s="1"/>
      <c r="H292" s="1"/>
      <c r="I292" s="203"/>
      <c r="J292" s="1"/>
      <c r="N292" s="1"/>
    </row>
    <row r="293">
      <c r="F293" s="49"/>
      <c r="G293" s="1"/>
      <c r="H293" s="1"/>
      <c r="I293" s="203"/>
      <c r="J293" s="1"/>
      <c r="N293" s="1"/>
    </row>
    <row r="294">
      <c r="F294" s="49"/>
      <c r="G294" s="1"/>
      <c r="H294" s="1"/>
      <c r="I294" s="203"/>
      <c r="J294" s="1"/>
      <c r="N294" s="1"/>
    </row>
    <row r="295">
      <c r="F295" s="49"/>
      <c r="G295" s="1"/>
      <c r="H295" s="1"/>
      <c r="I295" s="203"/>
      <c r="J295" s="1"/>
      <c r="N295" s="1"/>
    </row>
    <row r="296">
      <c r="F296" s="49"/>
      <c r="G296" s="1"/>
      <c r="H296" s="1"/>
      <c r="I296" s="203"/>
      <c r="J296" s="1"/>
      <c r="N296" s="1"/>
    </row>
    <row r="297">
      <c r="F297" s="49"/>
      <c r="G297" s="1"/>
      <c r="H297" s="1"/>
      <c r="I297" s="203"/>
      <c r="J297" s="1"/>
      <c r="N297" s="1"/>
    </row>
    <row r="298">
      <c r="F298" s="49"/>
      <c r="G298" s="1"/>
      <c r="H298" s="1"/>
      <c r="I298" s="203"/>
      <c r="J298" s="1"/>
      <c r="N298" s="1"/>
    </row>
    <row r="299">
      <c r="F299" s="49"/>
      <c r="G299" s="1"/>
      <c r="H299" s="1"/>
      <c r="I299" s="203"/>
      <c r="J299" s="1"/>
      <c r="N299" s="1"/>
    </row>
    <row r="300">
      <c r="F300" s="49"/>
      <c r="G300" s="1"/>
      <c r="H300" s="1"/>
      <c r="I300" s="203"/>
      <c r="J300" s="1"/>
      <c r="N300" s="1"/>
    </row>
    <row r="301">
      <c r="F301" s="49"/>
      <c r="G301" s="1"/>
      <c r="H301" s="1"/>
      <c r="I301" s="203"/>
      <c r="J301" s="1"/>
      <c r="N301" s="1"/>
    </row>
    <row r="302">
      <c r="F302" s="49"/>
      <c r="G302" s="1"/>
      <c r="H302" s="1"/>
      <c r="I302" s="203"/>
      <c r="J302" s="1"/>
      <c r="N302" s="1"/>
    </row>
    <row r="303">
      <c r="F303" s="49"/>
      <c r="G303" s="1"/>
      <c r="H303" s="1"/>
      <c r="I303" s="203"/>
      <c r="J303" s="1"/>
      <c r="N303" s="1"/>
    </row>
    <row r="304">
      <c r="F304" s="49"/>
      <c r="G304" s="1"/>
      <c r="H304" s="1"/>
      <c r="I304" s="203"/>
      <c r="J304" s="1"/>
      <c r="N304" s="1"/>
    </row>
    <row r="305">
      <c r="F305" s="49"/>
      <c r="G305" s="1"/>
      <c r="H305" s="1"/>
      <c r="I305" s="203"/>
      <c r="J305" s="1"/>
      <c r="N305" s="1"/>
    </row>
    <row r="306">
      <c r="F306" s="49"/>
      <c r="G306" s="1"/>
      <c r="H306" s="1"/>
      <c r="I306" s="203"/>
      <c r="J306" s="1"/>
      <c r="N306" s="1"/>
    </row>
    <row r="307">
      <c r="F307" s="49"/>
      <c r="G307" s="1"/>
      <c r="H307" s="1"/>
      <c r="I307" s="203"/>
      <c r="J307" s="1"/>
      <c r="N307" s="1"/>
    </row>
    <row r="308">
      <c r="F308" s="49"/>
      <c r="G308" s="1"/>
      <c r="H308" s="1"/>
      <c r="I308" s="203"/>
      <c r="J308" s="1"/>
      <c r="N308" s="1"/>
    </row>
    <row r="309">
      <c r="F309" s="49"/>
      <c r="G309" s="1"/>
      <c r="H309" s="1"/>
      <c r="I309" s="203"/>
      <c r="J309" s="1"/>
      <c r="N309" s="1"/>
    </row>
    <row r="310">
      <c r="F310" s="49"/>
      <c r="G310" s="1"/>
      <c r="H310" s="1"/>
      <c r="I310" s="203"/>
      <c r="J310" s="1"/>
      <c r="N310" s="1"/>
    </row>
    <row r="311">
      <c r="F311" s="49"/>
      <c r="G311" s="1"/>
      <c r="H311" s="1"/>
      <c r="I311" s="203"/>
      <c r="J311" s="1"/>
      <c r="N311" s="1"/>
    </row>
    <row r="312">
      <c r="F312" s="49"/>
      <c r="G312" s="1"/>
      <c r="H312" s="1"/>
      <c r="I312" s="203"/>
      <c r="J312" s="1"/>
      <c r="N312" s="1"/>
    </row>
    <row r="313">
      <c r="F313" s="49"/>
      <c r="G313" s="1"/>
      <c r="H313" s="1"/>
      <c r="I313" s="203"/>
      <c r="J313" s="1"/>
      <c r="N313" s="1"/>
    </row>
    <row r="314">
      <c r="F314" s="49"/>
      <c r="G314" s="1"/>
      <c r="H314" s="1"/>
      <c r="I314" s="203"/>
      <c r="J314" s="1"/>
      <c r="N314" s="1"/>
    </row>
    <row r="315">
      <c r="F315" s="49"/>
      <c r="G315" s="1"/>
      <c r="H315" s="1"/>
      <c r="I315" s="203"/>
      <c r="J315" s="1"/>
      <c r="N315" s="1"/>
    </row>
    <row r="316">
      <c r="F316" s="49"/>
      <c r="G316" s="1"/>
      <c r="H316" s="1"/>
      <c r="I316" s="203"/>
      <c r="J316" s="1"/>
      <c r="N316" s="1"/>
    </row>
    <row r="317">
      <c r="F317" s="49"/>
      <c r="G317" s="1"/>
      <c r="H317" s="1"/>
      <c r="I317" s="203"/>
      <c r="J317" s="1"/>
      <c r="N317" s="1"/>
    </row>
    <row r="318">
      <c r="F318" s="49"/>
      <c r="G318" s="1"/>
      <c r="H318" s="1"/>
      <c r="I318" s="203"/>
      <c r="J318" s="1"/>
      <c r="N318" s="1"/>
    </row>
    <row r="319">
      <c r="F319" s="49"/>
      <c r="G319" s="1"/>
      <c r="H319" s="1"/>
      <c r="I319" s="203"/>
      <c r="J319" s="1"/>
      <c r="N319" s="1"/>
    </row>
    <row r="320">
      <c r="F320" s="49"/>
      <c r="G320" s="1"/>
      <c r="H320" s="1"/>
      <c r="I320" s="203"/>
      <c r="J320" s="1"/>
      <c r="N320" s="1"/>
    </row>
    <row r="321">
      <c r="F321" s="49"/>
      <c r="G321" s="1"/>
      <c r="H321" s="1"/>
      <c r="I321" s="203"/>
      <c r="J321" s="1"/>
      <c r="N321" s="1"/>
    </row>
    <row r="322">
      <c r="F322" s="49"/>
      <c r="G322" s="1"/>
      <c r="H322" s="1"/>
      <c r="I322" s="203"/>
      <c r="J322" s="1"/>
      <c r="N322" s="1"/>
    </row>
    <row r="323">
      <c r="F323" s="49"/>
      <c r="G323" s="1"/>
      <c r="H323" s="1"/>
      <c r="I323" s="203"/>
      <c r="J323" s="1"/>
      <c r="N323" s="1"/>
    </row>
    <row r="324">
      <c r="F324" s="49"/>
      <c r="G324" s="1"/>
      <c r="H324" s="1"/>
      <c r="I324" s="203"/>
      <c r="J324" s="1"/>
      <c r="N324" s="1"/>
    </row>
    <row r="325">
      <c r="F325" s="49"/>
      <c r="G325" s="1"/>
      <c r="H325" s="1"/>
      <c r="I325" s="203"/>
      <c r="J325" s="1"/>
      <c r="N325" s="1"/>
    </row>
    <row r="326">
      <c r="F326" s="49"/>
      <c r="G326" s="1"/>
      <c r="H326" s="1"/>
      <c r="I326" s="203"/>
      <c r="J326" s="1"/>
      <c r="N326" s="1"/>
    </row>
    <row r="327">
      <c r="F327" s="49"/>
      <c r="G327" s="1"/>
      <c r="H327" s="1"/>
      <c r="I327" s="203"/>
      <c r="J327" s="1"/>
      <c r="N327" s="1"/>
    </row>
    <row r="328">
      <c r="F328" s="49"/>
      <c r="G328" s="1"/>
      <c r="H328" s="1"/>
      <c r="I328" s="203"/>
      <c r="J328" s="1"/>
      <c r="N328" s="1"/>
    </row>
    <row r="329">
      <c r="F329" s="49"/>
      <c r="G329" s="1"/>
      <c r="H329" s="1"/>
      <c r="I329" s="203"/>
      <c r="J329" s="1"/>
      <c r="N329" s="1"/>
    </row>
    <row r="330">
      <c r="F330" s="49"/>
      <c r="G330" s="1"/>
      <c r="H330" s="1"/>
      <c r="I330" s="203"/>
      <c r="J330" s="1"/>
      <c r="N330" s="1"/>
    </row>
    <row r="331">
      <c r="F331" s="49"/>
      <c r="G331" s="1"/>
      <c r="H331" s="1"/>
      <c r="I331" s="203"/>
      <c r="J331" s="1"/>
      <c r="N331" s="1"/>
    </row>
    <row r="332">
      <c r="F332" s="49"/>
      <c r="G332" s="1"/>
      <c r="H332" s="1"/>
      <c r="I332" s="203"/>
      <c r="J332" s="1"/>
      <c r="N332" s="1"/>
    </row>
    <row r="333">
      <c r="F333" s="49"/>
      <c r="G333" s="1"/>
      <c r="H333" s="1"/>
      <c r="I333" s="203"/>
      <c r="J333" s="1"/>
      <c r="N333" s="1"/>
    </row>
    <row r="334">
      <c r="F334" s="49"/>
      <c r="G334" s="1"/>
      <c r="H334" s="1"/>
      <c r="I334" s="203"/>
      <c r="J334" s="1"/>
      <c r="N334" s="1"/>
    </row>
    <row r="335">
      <c r="F335" s="49"/>
      <c r="G335" s="1"/>
      <c r="H335" s="1"/>
      <c r="I335" s="203"/>
      <c r="J335" s="1"/>
      <c r="N335" s="1"/>
    </row>
    <row r="336">
      <c r="F336" s="49"/>
      <c r="G336" s="1"/>
      <c r="H336" s="1"/>
      <c r="I336" s="203"/>
      <c r="J336" s="1"/>
      <c r="N336" s="1"/>
    </row>
    <row r="337">
      <c r="F337" s="49"/>
      <c r="G337" s="1"/>
      <c r="H337" s="1"/>
      <c r="I337" s="203"/>
      <c r="J337" s="1"/>
      <c r="N337" s="1"/>
    </row>
    <row r="338">
      <c r="F338" s="49"/>
      <c r="G338" s="1"/>
      <c r="H338" s="1"/>
      <c r="I338" s="203"/>
      <c r="J338" s="1"/>
      <c r="N338" s="1"/>
    </row>
    <row r="339">
      <c r="F339" s="49"/>
      <c r="G339" s="1"/>
      <c r="H339" s="1"/>
      <c r="I339" s="203"/>
      <c r="J339" s="1"/>
      <c r="N339" s="1"/>
    </row>
    <row r="340">
      <c r="F340" s="49"/>
      <c r="G340" s="1"/>
      <c r="H340" s="1"/>
      <c r="I340" s="203"/>
      <c r="J340" s="1"/>
      <c r="N340" s="1"/>
    </row>
    <row r="341">
      <c r="F341" s="49"/>
      <c r="G341" s="1"/>
      <c r="H341" s="1"/>
      <c r="I341" s="203"/>
      <c r="J341" s="1"/>
      <c r="N341" s="1"/>
    </row>
    <row r="342">
      <c r="F342" s="49"/>
      <c r="G342" s="1"/>
      <c r="H342" s="1"/>
      <c r="I342" s="203"/>
      <c r="J342" s="1"/>
      <c r="N342" s="1"/>
    </row>
    <row r="343">
      <c r="F343" s="49"/>
      <c r="G343" s="1"/>
      <c r="H343" s="1"/>
      <c r="I343" s="203"/>
      <c r="J343" s="1"/>
      <c r="N343" s="1"/>
    </row>
    <row r="344">
      <c r="F344" s="49"/>
      <c r="G344" s="1"/>
      <c r="H344" s="1"/>
      <c r="I344" s="203"/>
      <c r="J344" s="1"/>
      <c r="N344" s="1"/>
    </row>
    <row r="345">
      <c r="F345" s="49"/>
      <c r="G345" s="1"/>
      <c r="H345" s="1"/>
      <c r="I345" s="203"/>
      <c r="J345" s="1"/>
      <c r="N345" s="1"/>
    </row>
    <row r="346">
      <c r="F346" s="49"/>
      <c r="G346" s="1"/>
      <c r="H346" s="1"/>
      <c r="I346" s="203"/>
      <c r="J346" s="1"/>
      <c r="N346" s="1"/>
    </row>
    <row r="347">
      <c r="F347" s="49"/>
      <c r="G347" s="1"/>
      <c r="H347" s="1"/>
      <c r="I347" s="203"/>
      <c r="J347" s="1"/>
      <c r="N347" s="1"/>
    </row>
    <row r="348">
      <c r="F348" s="49"/>
      <c r="G348" s="1"/>
      <c r="H348" s="1"/>
      <c r="I348" s="203"/>
      <c r="J348" s="1"/>
      <c r="N348" s="1"/>
    </row>
    <row r="349">
      <c r="F349" s="49"/>
      <c r="G349" s="1"/>
      <c r="H349" s="1"/>
      <c r="I349" s="203"/>
      <c r="J349" s="1"/>
      <c r="N349" s="1"/>
    </row>
    <row r="350">
      <c r="F350" s="49"/>
      <c r="G350" s="1"/>
      <c r="H350" s="1"/>
      <c r="I350" s="203"/>
      <c r="J350" s="1"/>
      <c r="N350" s="1"/>
    </row>
    <row r="351">
      <c r="F351" s="49"/>
      <c r="G351" s="1"/>
      <c r="H351" s="1"/>
      <c r="I351" s="203"/>
      <c r="J351" s="1"/>
      <c r="N351" s="1"/>
    </row>
    <row r="352">
      <c r="F352" s="49"/>
      <c r="G352" s="1"/>
      <c r="H352" s="1"/>
      <c r="I352" s="203"/>
      <c r="J352" s="1"/>
      <c r="N352" s="1"/>
    </row>
    <row r="353">
      <c r="F353" s="49"/>
      <c r="G353" s="1"/>
      <c r="H353" s="1"/>
      <c r="I353" s="203"/>
      <c r="J353" s="1"/>
      <c r="N353" s="1"/>
    </row>
    <row r="354">
      <c r="F354" s="49"/>
      <c r="G354" s="1"/>
      <c r="H354" s="1"/>
      <c r="I354" s="203"/>
      <c r="J354" s="1"/>
      <c r="N354" s="1"/>
    </row>
    <row r="355">
      <c r="F355" s="49"/>
      <c r="G355" s="1"/>
      <c r="H355" s="1"/>
      <c r="I355" s="203"/>
      <c r="J355" s="1"/>
      <c r="N355" s="1"/>
    </row>
    <row r="356">
      <c r="F356" s="49"/>
      <c r="G356" s="1"/>
      <c r="H356" s="1"/>
      <c r="I356" s="203"/>
      <c r="J356" s="1"/>
      <c r="N356" s="1"/>
    </row>
    <row r="357">
      <c r="F357" s="49"/>
      <c r="G357" s="1"/>
      <c r="H357" s="1"/>
      <c r="I357" s="203"/>
      <c r="J357" s="1"/>
      <c r="N357" s="1"/>
    </row>
    <row r="358">
      <c r="F358" s="49"/>
      <c r="G358" s="1"/>
      <c r="H358" s="1"/>
      <c r="I358" s="203"/>
      <c r="J358" s="1"/>
      <c r="N358" s="1"/>
    </row>
    <row r="359">
      <c r="F359" s="49"/>
      <c r="G359" s="1"/>
      <c r="H359" s="1"/>
      <c r="I359" s="203"/>
      <c r="J359" s="1"/>
      <c r="N359" s="1"/>
    </row>
    <row r="360">
      <c r="F360" s="49"/>
      <c r="G360" s="1"/>
      <c r="H360" s="1"/>
      <c r="I360" s="203"/>
      <c r="J360" s="1"/>
      <c r="N360" s="1"/>
    </row>
    <row r="361">
      <c r="F361" s="49"/>
      <c r="G361" s="1"/>
      <c r="H361" s="1"/>
      <c r="I361" s="203"/>
      <c r="J361" s="1"/>
      <c r="N361" s="1"/>
    </row>
    <row r="362">
      <c r="F362" s="49"/>
      <c r="G362" s="1"/>
      <c r="H362" s="1"/>
      <c r="I362" s="203"/>
      <c r="J362" s="1"/>
      <c r="N362" s="1"/>
    </row>
    <row r="363">
      <c r="F363" s="49"/>
      <c r="G363" s="1"/>
      <c r="H363" s="1"/>
      <c r="I363" s="203"/>
      <c r="J363" s="1"/>
      <c r="N363" s="1"/>
    </row>
    <row r="364">
      <c r="F364" s="49"/>
      <c r="G364" s="1"/>
      <c r="H364" s="1"/>
      <c r="I364" s="203"/>
      <c r="J364" s="1"/>
      <c r="N364" s="1"/>
    </row>
    <row r="365">
      <c r="F365" s="49"/>
      <c r="G365" s="1"/>
      <c r="H365" s="1"/>
      <c r="I365" s="203"/>
      <c r="J365" s="1"/>
      <c r="N365" s="1"/>
    </row>
    <row r="366">
      <c r="F366" s="49"/>
      <c r="G366" s="1"/>
      <c r="H366" s="1"/>
      <c r="I366" s="203"/>
      <c r="J366" s="1"/>
      <c r="N366" s="1"/>
    </row>
    <row r="367">
      <c r="F367" s="49"/>
      <c r="G367" s="1"/>
      <c r="H367" s="1"/>
      <c r="I367" s="203"/>
      <c r="J367" s="1"/>
      <c r="N367" s="1"/>
    </row>
    <row r="368">
      <c r="F368" s="49"/>
      <c r="G368" s="1"/>
      <c r="H368" s="1"/>
      <c r="I368" s="203"/>
      <c r="J368" s="1"/>
      <c r="N368" s="1"/>
    </row>
    <row r="369">
      <c r="F369" s="49"/>
      <c r="G369" s="1"/>
      <c r="H369" s="1"/>
      <c r="I369" s="203"/>
      <c r="J369" s="1"/>
      <c r="N369" s="1"/>
    </row>
    <row r="370">
      <c r="F370" s="49"/>
      <c r="G370" s="1"/>
      <c r="H370" s="1"/>
      <c r="I370" s="203"/>
      <c r="J370" s="1"/>
      <c r="N370" s="1"/>
    </row>
    <row r="371">
      <c r="F371" s="49"/>
      <c r="G371" s="1"/>
      <c r="H371" s="1"/>
      <c r="I371" s="203"/>
      <c r="J371" s="1"/>
      <c r="N371" s="1"/>
    </row>
    <row r="372">
      <c r="F372" s="49"/>
      <c r="G372" s="1"/>
      <c r="H372" s="1"/>
      <c r="I372" s="203"/>
      <c r="J372" s="1"/>
      <c r="N372" s="1"/>
    </row>
    <row r="373">
      <c r="F373" s="49"/>
      <c r="G373" s="1"/>
      <c r="H373" s="1"/>
      <c r="I373" s="203"/>
      <c r="J373" s="1"/>
      <c r="N373" s="1"/>
    </row>
    <row r="374">
      <c r="F374" s="49"/>
      <c r="G374" s="1"/>
      <c r="H374" s="1"/>
      <c r="I374" s="203"/>
      <c r="J374" s="1"/>
      <c r="N374" s="1"/>
    </row>
    <row r="375">
      <c r="F375" s="49"/>
      <c r="G375" s="1"/>
      <c r="H375" s="1"/>
      <c r="I375" s="203"/>
      <c r="J375" s="1"/>
      <c r="N375" s="1"/>
    </row>
    <row r="376">
      <c r="F376" s="49"/>
      <c r="G376" s="1"/>
      <c r="H376" s="1"/>
      <c r="I376" s="203"/>
      <c r="J376" s="1"/>
      <c r="N376" s="1"/>
    </row>
    <row r="377">
      <c r="F377" s="49"/>
      <c r="G377" s="1"/>
      <c r="H377" s="1"/>
      <c r="I377" s="203"/>
      <c r="J377" s="1"/>
      <c r="N377" s="1"/>
    </row>
    <row r="378">
      <c r="F378" s="49"/>
      <c r="G378" s="1"/>
      <c r="H378" s="1"/>
      <c r="I378" s="203"/>
      <c r="J378" s="1"/>
      <c r="N378" s="1"/>
    </row>
    <row r="379">
      <c r="F379" s="49"/>
      <c r="G379" s="1"/>
      <c r="H379" s="1"/>
      <c r="I379" s="203"/>
      <c r="J379" s="1"/>
      <c r="N379" s="1"/>
    </row>
    <row r="380">
      <c r="F380" s="49"/>
      <c r="G380" s="1"/>
      <c r="H380" s="1"/>
      <c r="I380" s="203"/>
      <c r="J380" s="1"/>
      <c r="N380" s="1"/>
    </row>
    <row r="381">
      <c r="F381" s="49"/>
      <c r="G381" s="1"/>
      <c r="H381" s="1"/>
      <c r="I381" s="203"/>
      <c r="J381" s="1"/>
      <c r="N381" s="1"/>
    </row>
    <row r="382">
      <c r="F382" s="49"/>
      <c r="G382" s="1"/>
      <c r="H382" s="1"/>
      <c r="I382" s="203"/>
      <c r="J382" s="1"/>
      <c r="N382" s="1"/>
    </row>
    <row r="383">
      <c r="F383" s="49"/>
      <c r="G383" s="1"/>
      <c r="H383" s="1"/>
      <c r="I383" s="203"/>
      <c r="J383" s="1"/>
      <c r="N383" s="1"/>
    </row>
    <row r="384">
      <c r="F384" s="49"/>
      <c r="G384" s="1"/>
      <c r="H384" s="1"/>
      <c r="I384" s="203"/>
      <c r="J384" s="1"/>
      <c r="N384" s="1"/>
    </row>
    <row r="385">
      <c r="F385" s="49"/>
      <c r="G385" s="1"/>
      <c r="H385" s="1"/>
      <c r="I385" s="203"/>
      <c r="J385" s="1"/>
      <c r="N385" s="1"/>
    </row>
    <row r="386">
      <c r="F386" s="49"/>
      <c r="G386" s="1"/>
      <c r="H386" s="1"/>
      <c r="I386" s="203"/>
      <c r="J386" s="1"/>
      <c r="N386" s="1"/>
    </row>
    <row r="387">
      <c r="F387" s="49"/>
      <c r="G387" s="1"/>
      <c r="H387" s="1"/>
      <c r="I387" s="203"/>
      <c r="J387" s="1"/>
      <c r="N387" s="1"/>
    </row>
    <row r="388">
      <c r="F388" s="49"/>
      <c r="G388" s="1"/>
      <c r="H388" s="1"/>
      <c r="I388" s="203"/>
      <c r="J388" s="1"/>
      <c r="N388" s="1"/>
    </row>
    <row r="389">
      <c r="F389" s="49"/>
      <c r="G389" s="1"/>
      <c r="H389" s="1"/>
      <c r="I389" s="203"/>
      <c r="J389" s="1"/>
      <c r="N389" s="1"/>
    </row>
    <row r="390">
      <c r="F390" s="49"/>
      <c r="G390" s="1"/>
      <c r="H390" s="1"/>
      <c r="I390" s="203"/>
      <c r="J390" s="1"/>
      <c r="N390" s="1"/>
    </row>
    <row r="391">
      <c r="F391" s="49"/>
      <c r="G391" s="1"/>
      <c r="H391" s="1"/>
      <c r="I391" s="203"/>
      <c r="J391" s="1"/>
      <c r="N391" s="1"/>
    </row>
    <row r="392">
      <c r="F392" s="49"/>
      <c r="G392" s="1"/>
      <c r="H392" s="1"/>
      <c r="I392" s="203"/>
      <c r="J392" s="1"/>
      <c r="N392" s="1"/>
    </row>
    <row r="393">
      <c r="F393" s="49"/>
      <c r="G393" s="1"/>
      <c r="H393" s="1"/>
      <c r="I393" s="203"/>
      <c r="J393" s="1"/>
      <c r="N393" s="1"/>
    </row>
    <row r="394">
      <c r="F394" s="49"/>
      <c r="G394" s="1"/>
      <c r="H394" s="1"/>
      <c r="I394" s="203"/>
      <c r="J394" s="1"/>
      <c r="N394" s="1"/>
    </row>
    <row r="395">
      <c r="F395" s="49"/>
      <c r="G395" s="1"/>
      <c r="H395" s="1"/>
      <c r="I395" s="203"/>
      <c r="J395" s="1"/>
      <c r="N395" s="1"/>
    </row>
    <row r="396">
      <c r="F396" s="49"/>
      <c r="G396" s="1"/>
      <c r="H396" s="1"/>
      <c r="I396" s="203"/>
      <c r="J396" s="1"/>
      <c r="N396" s="1"/>
    </row>
    <row r="397">
      <c r="F397" s="49"/>
      <c r="G397" s="1"/>
      <c r="H397" s="1"/>
      <c r="I397" s="203"/>
      <c r="J397" s="1"/>
      <c r="N397" s="1"/>
    </row>
    <row r="398">
      <c r="F398" s="49"/>
      <c r="G398" s="1"/>
      <c r="H398" s="1"/>
      <c r="I398" s="203"/>
      <c r="J398" s="1"/>
      <c r="N398" s="1"/>
    </row>
    <row r="399">
      <c r="F399" s="49"/>
      <c r="G399" s="1"/>
      <c r="H399" s="1"/>
      <c r="I399" s="203"/>
      <c r="J399" s="1"/>
      <c r="N399" s="1"/>
    </row>
    <row r="400">
      <c r="F400" s="49"/>
      <c r="G400" s="1"/>
      <c r="H400" s="1"/>
      <c r="I400" s="203"/>
      <c r="J400" s="1"/>
      <c r="N400" s="1"/>
    </row>
    <row r="401">
      <c r="F401" s="49"/>
      <c r="G401" s="1"/>
      <c r="H401" s="1"/>
      <c r="I401" s="203"/>
      <c r="J401" s="1"/>
      <c r="N401" s="1"/>
    </row>
    <row r="402">
      <c r="F402" s="49"/>
      <c r="G402" s="1"/>
      <c r="H402" s="1"/>
      <c r="I402" s="203"/>
      <c r="J402" s="1"/>
      <c r="N402" s="1"/>
    </row>
    <row r="403">
      <c r="F403" s="49"/>
      <c r="G403" s="1"/>
      <c r="H403" s="1"/>
      <c r="I403" s="203"/>
      <c r="J403" s="1"/>
      <c r="N403" s="1"/>
    </row>
    <row r="404">
      <c r="F404" s="49"/>
      <c r="G404" s="1"/>
      <c r="H404" s="1"/>
      <c r="I404" s="203"/>
      <c r="J404" s="1"/>
      <c r="N404" s="1"/>
    </row>
    <row r="405">
      <c r="F405" s="49"/>
      <c r="G405" s="1"/>
      <c r="H405" s="1"/>
      <c r="I405" s="203"/>
      <c r="J405" s="1"/>
      <c r="N405" s="1"/>
    </row>
    <row r="406">
      <c r="F406" s="49"/>
      <c r="G406" s="1"/>
      <c r="H406" s="1"/>
      <c r="I406" s="203"/>
      <c r="J406" s="1"/>
      <c r="N406" s="1"/>
    </row>
    <row r="407">
      <c r="F407" s="49"/>
      <c r="G407" s="1"/>
      <c r="H407" s="1"/>
      <c r="I407" s="203"/>
      <c r="J407" s="1"/>
      <c r="N407" s="1"/>
    </row>
    <row r="408">
      <c r="F408" s="49"/>
      <c r="G408" s="1"/>
      <c r="H408" s="1"/>
      <c r="I408" s="203"/>
      <c r="J408" s="1"/>
      <c r="N408" s="1"/>
    </row>
    <row r="409">
      <c r="F409" s="49"/>
      <c r="G409" s="1"/>
      <c r="H409" s="1"/>
      <c r="I409" s="203"/>
      <c r="J409" s="1"/>
      <c r="N409" s="1"/>
    </row>
    <row r="410">
      <c r="F410" s="49"/>
      <c r="G410" s="1"/>
      <c r="H410" s="1"/>
      <c r="I410" s="203"/>
      <c r="J410" s="1"/>
      <c r="N410" s="1"/>
    </row>
    <row r="411">
      <c r="F411" s="49"/>
      <c r="G411" s="1"/>
      <c r="H411" s="1"/>
      <c r="I411" s="203"/>
      <c r="J411" s="1"/>
      <c r="N411" s="1"/>
    </row>
    <row r="412">
      <c r="F412" s="49"/>
      <c r="G412" s="1"/>
      <c r="H412" s="1"/>
      <c r="I412" s="203"/>
      <c r="J412" s="1"/>
      <c r="N412" s="1"/>
    </row>
    <row r="413">
      <c r="F413" s="49"/>
      <c r="G413" s="1"/>
      <c r="H413" s="1"/>
      <c r="I413" s="203"/>
      <c r="J413" s="1"/>
      <c r="N413" s="1"/>
    </row>
    <row r="414">
      <c r="F414" s="49"/>
      <c r="G414" s="1"/>
      <c r="H414" s="1"/>
      <c r="I414" s="203"/>
      <c r="J414" s="1"/>
      <c r="N414" s="1"/>
    </row>
    <row r="415">
      <c r="F415" s="49"/>
      <c r="G415" s="1"/>
      <c r="H415" s="1"/>
      <c r="I415" s="203"/>
      <c r="J415" s="1"/>
      <c r="N415" s="1"/>
    </row>
    <row r="416">
      <c r="F416" s="49"/>
      <c r="G416" s="1"/>
      <c r="H416" s="1"/>
      <c r="I416" s="203"/>
      <c r="J416" s="1"/>
      <c r="N416" s="1"/>
    </row>
    <row r="417">
      <c r="F417" s="49"/>
      <c r="G417" s="1"/>
      <c r="H417" s="1"/>
      <c r="I417" s="203"/>
      <c r="J417" s="1"/>
      <c r="N417" s="1"/>
    </row>
    <row r="418">
      <c r="F418" s="49"/>
      <c r="G418" s="1"/>
      <c r="H418" s="1"/>
      <c r="I418" s="203"/>
      <c r="J418" s="1"/>
      <c r="N418" s="1"/>
    </row>
    <row r="419">
      <c r="F419" s="49"/>
      <c r="G419" s="1"/>
      <c r="H419" s="1"/>
      <c r="I419" s="203"/>
      <c r="J419" s="1"/>
      <c r="N419" s="1"/>
    </row>
    <row r="420">
      <c r="F420" s="49"/>
      <c r="G420" s="1"/>
      <c r="H420" s="1"/>
      <c r="I420" s="203"/>
      <c r="J420" s="1"/>
      <c r="N420" s="1"/>
    </row>
    <row r="421">
      <c r="F421" s="49"/>
      <c r="G421" s="1"/>
      <c r="H421" s="1"/>
      <c r="I421" s="203"/>
      <c r="J421" s="1"/>
      <c r="N421" s="1"/>
    </row>
    <row r="422">
      <c r="F422" s="49"/>
      <c r="G422" s="1"/>
      <c r="H422" s="1"/>
      <c r="I422" s="203"/>
      <c r="J422" s="1"/>
      <c r="N422" s="1"/>
    </row>
    <row r="423">
      <c r="F423" s="49"/>
      <c r="G423" s="1"/>
      <c r="H423" s="1"/>
      <c r="I423" s="203"/>
      <c r="J423" s="1"/>
      <c r="N423" s="1"/>
    </row>
    <row r="424">
      <c r="F424" s="49"/>
      <c r="G424" s="1"/>
      <c r="H424" s="1"/>
      <c r="I424" s="203"/>
      <c r="J424" s="1"/>
      <c r="N424" s="1"/>
    </row>
    <row r="425">
      <c r="F425" s="49"/>
      <c r="G425" s="1"/>
      <c r="H425" s="1"/>
      <c r="I425" s="203"/>
      <c r="J425" s="1"/>
      <c r="N425" s="1"/>
    </row>
    <row r="426">
      <c r="F426" s="49"/>
      <c r="G426" s="1"/>
      <c r="H426" s="1"/>
      <c r="I426" s="203"/>
      <c r="J426" s="1"/>
      <c r="N426" s="1"/>
    </row>
    <row r="427">
      <c r="F427" s="49"/>
      <c r="G427" s="1"/>
      <c r="H427" s="1"/>
      <c r="I427" s="203"/>
      <c r="J427" s="1"/>
      <c r="N427" s="1"/>
    </row>
    <row r="428">
      <c r="F428" s="49"/>
      <c r="G428" s="1"/>
      <c r="H428" s="1"/>
      <c r="I428" s="203"/>
      <c r="J428" s="1"/>
      <c r="N428" s="1"/>
    </row>
    <row r="429">
      <c r="F429" s="49"/>
      <c r="G429" s="1"/>
      <c r="H429" s="1"/>
      <c r="I429" s="203"/>
      <c r="J429" s="1"/>
      <c r="N429" s="1"/>
    </row>
    <row r="430">
      <c r="F430" s="49"/>
      <c r="G430" s="1"/>
      <c r="H430" s="1"/>
      <c r="I430" s="203"/>
      <c r="J430" s="1"/>
      <c r="N430" s="1"/>
    </row>
    <row r="431">
      <c r="F431" s="49"/>
      <c r="G431" s="1"/>
      <c r="H431" s="1"/>
      <c r="I431" s="203"/>
      <c r="J431" s="1"/>
      <c r="N431" s="1"/>
    </row>
    <row r="432">
      <c r="F432" s="49"/>
      <c r="G432" s="1"/>
      <c r="H432" s="1"/>
      <c r="I432" s="203"/>
      <c r="J432" s="1"/>
      <c r="N432" s="1"/>
    </row>
    <row r="433">
      <c r="F433" s="49"/>
      <c r="G433" s="1"/>
      <c r="H433" s="1"/>
      <c r="I433" s="203"/>
      <c r="J433" s="1"/>
      <c r="N433" s="1"/>
    </row>
    <row r="434">
      <c r="F434" s="49"/>
      <c r="G434" s="1"/>
      <c r="H434" s="1"/>
      <c r="I434" s="203"/>
      <c r="J434" s="1"/>
      <c r="N434" s="1"/>
    </row>
    <row r="435">
      <c r="F435" s="49"/>
      <c r="G435" s="1"/>
      <c r="H435" s="1"/>
      <c r="I435" s="203"/>
      <c r="J435" s="1"/>
      <c r="N435" s="1"/>
    </row>
    <row r="436">
      <c r="F436" s="49"/>
      <c r="G436" s="1"/>
      <c r="H436" s="1"/>
      <c r="I436" s="203"/>
      <c r="J436" s="1"/>
      <c r="N436" s="1"/>
    </row>
    <row r="437">
      <c r="F437" s="49"/>
      <c r="G437" s="1"/>
      <c r="H437" s="1"/>
      <c r="I437" s="203"/>
      <c r="J437" s="1"/>
      <c r="N437" s="1"/>
    </row>
    <row r="438">
      <c r="F438" s="49"/>
      <c r="G438" s="1"/>
      <c r="H438" s="1"/>
      <c r="I438" s="203"/>
      <c r="J438" s="1"/>
      <c r="N438" s="1"/>
    </row>
    <row r="439">
      <c r="F439" s="49"/>
      <c r="G439" s="1"/>
      <c r="H439" s="1"/>
      <c r="I439" s="203"/>
      <c r="J439" s="1"/>
      <c r="N439" s="1"/>
    </row>
    <row r="440">
      <c r="F440" s="49"/>
      <c r="G440" s="1"/>
      <c r="H440" s="1"/>
      <c r="I440" s="203"/>
      <c r="J440" s="1"/>
      <c r="N440" s="1"/>
    </row>
    <row r="441">
      <c r="F441" s="49"/>
      <c r="G441" s="1"/>
      <c r="H441" s="1"/>
      <c r="I441" s="203"/>
      <c r="J441" s="1"/>
      <c r="N441" s="1"/>
    </row>
    <row r="442">
      <c r="F442" s="49"/>
      <c r="G442" s="1"/>
      <c r="H442" s="1"/>
      <c r="I442" s="203"/>
      <c r="J442" s="1"/>
      <c r="N442" s="1"/>
    </row>
    <row r="443">
      <c r="F443" s="49"/>
      <c r="G443" s="1"/>
      <c r="H443" s="1"/>
      <c r="I443" s="203"/>
      <c r="J443" s="1"/>
      <c r="N443" s="1"/>
    </row>
    <row r="444">
      <c r="F444" s="49"/>
      <c r="G444" s="1"/>
      <c r="H444" s="1"/>
      <c r="I444" s="203"/>
      <c r="J444" s="1"/>
      <c r="N444" s="1"/>
    </row>
    <row r="445">
      <c r="F445" s="49"/>
      <c r="G445" s="1"/>
      <c r="H445" s="1"/>
      <c r="I445" s="203"/>
      <c r="J445" s="1"/>
      <c r="N445" s="1"/>
    </row>
    <row r="446">
      <c r="F446" s="49"/>
      <c r="G446" s="1"/>
      <c r="H446" s="1"/>
      <c r="I446" s="203"/>
      <c r="J446" s="1"/>
      <c r="N446" s="1"/>
    </row>
    <row r="447">
      <c r="F447" s="49"/>
      <c r="G447" s="1"/>
      <c r="H447" s="1"/>
      <c r="I447" s="203"/>
      <c r="J447" s="1"/>
      <c r="N447" s="1"/>
    </row>
    <row r="448">
      <c r="F448" s="49"/>
      <c r="G448" s="1"/>
      <c r="H448" s="1"/>
      <c r="I448" s="203"/>
      <c r="J448" s="1"/>
      <c r="N448" s="1"/>
    </row>
    <row r="449">
      <c r="F449" s="49"/>
      <c r="G449" s="1"/>
      <c r="H449" s="1"/>
      <c r="I449" s="203"/>
      <c r="J449" s="1"/>
      <c r="N449" s="1"/>
    </row>
    <row r="450">
      <c r="F450" s="49"/>
      <c r="G450" s="1"/>
      <c r="H450" s="1"/>
      <c r="I450" s="203"/>
      <c r="J450" s="1"/>
      <c r="N450" s="1"/>
    </row>
    <row r="451">
      <c r="F451" s="49"/>
      <c r="G451" s="1"/>
      <c r="H451" s="1"/>
      <c r="I451" s="203"/>
      <c r="J451" s="1"/>
      <c r="N451" s="1"/>
    </row>
    <row r="452">
      <c r="F452" s="49"/>
      <c r="G452" s="1"/>
      <c r="H452" s="1"/>
      <c r="I452" s="203"/>
      <c r="J452" s="1"/>
      <c r="N452" s="1"/>
    </row>
    <row r="453">
      <c r="F453" s="49"/>
      <c r="G453" s="1"/>
      <c r="H453" s="1"/>
      <c r="I453" s="203"/>
      <c r="J453" s="1"/>
      <c r="N453" s="1"/>
    </row>
    <row r="454">
      <c r="F454" s="49"/>
      <c r="G454" s="1"/>
      <c r="H454" s="1"/>
      <c r="I454" s="203"/>
      <c r="J454" s="1"/>
      <c r="N454" s="1"/>
    </row>
    <row r="455">
      <c r="F455" s="49"/>
      <c r="G455" s="1"/>
      <c r="H455" s="1"/>
      <c r="I455" s="203"/>
      <c r="J455" s="1"/>
      <c r="N455" s="1"/>
    </row>
    <row r="456">
      <c r="F456" s="49"/>
      <c r="G456" s="1"/>
      <c r="H456" s="1"/>
      <c r="I456" s="203"/>
      <c r="J456" s="1"/>
      <c r="N456" s="1"/>
    </row>
    <row r="457">
      <c r="F457" s="49"/>
      <c r="G457" s="1"/>
      <c r="H457" s="1"/>
      <c r="I457" s="203"/>
      <c r="J457" s="1"/>
      <c r="N457" s="1"/>
    </row>
    <row r="458">
      <c r="F458" s="49"/>
      <c r="G458" s="1"/>
      <c r="H458" s="1"/>
      <c r="I458" s="203"/>
      <c r="J458" s="1"/>
      <c r="N458" s="1"/>
    </row>
    <row r="459">
      <c r="F459" s="49"/>
      <c r="G459" s="1"/>
      <c r="H459" s="1"/>
      <c r="I459" s="203"/>
      <c r="J459" s="1"/>
      <c r="N459" s="1"/>
    </row>
    <row r="460">
      <c r="F460" s="49"/>
      <c r="G460" s="1"/>
      <c r="H460" s="1"/>
      <c r="I460" s="203"/>
      <c r="J460" s="1"/>
      <c r="N460" s="1"/>
    </row>
    <row r="461">
      <c r="F461" s="49"/>
      <c r="G461" s="1"/>
      <c r="H461" s="1"/>
      <c r="I461" s="203"/>
      <c r="J461" s="1"/>
      <c r="N461" s="1"/>
    </row>
    <row r="462">
      <c r="F462" s="49"/>
      <c r="G462" s="1"/>
      <c r="H462" s="1"/>
      <c r="I462" s="203"/>
      <c r="J462" s="1"/>
      <c r="N462" s="1"/>
    </row>
    <row r="463">
      <c r="F463" s="49"/>
      <c r="G463" s="1"/>
      <c r="H463" s="1"/>
      <c r="I463" s="203"/>
      <c r="J463" s="1"/>
      <c r="N463" s="1"/>
    </row>
    <row r="464">
      <c r="F464" s="49"/>
      <c r="G464" s="1"/>
      <c r="H464" s="1"/>
      <c r="I464" s="203"/>
      <c r="J464" s="1"/>
      <c r="N464" s="1"/>
    </row>
    <row r="465">
      <c r="F465" s="49"/>
      <c r="G465" s="1"/>
      <c r="H465" s="1"/>
      <c r="I465" s="203"/>
      <c r="J465" s="1"/>
      <c r="N465" s="1"/>
    </row>
    <row r="466">
      <c r="F466" s="49"/>
      <c r="G466" s="1"/>
      <c r="H466" s="1"/>
      <c r="I466" s="203"/>
      <c r="J466" s="1"/>
      <c r="N466" s="1"/>
    </row>
    <row r="467">
      <c r="F467" s="49"/>
      <c r="G467" s="1"/>
      <c r="H467" s="1"/>
      <c r="I467" s="203"/>
      <c r="J467" s="1"/>
      <c r="N467" s="1"/>
    </row>
    <row r="468">
      <c r="F468" s="49"/>
      <c r="G468" s="1"/>
      <c r="H468" s="1"/>
      <c r="I468" s="203"/>
      <c r="J468" s="1"/>
      <c r="N468" s="1"/>
    </row>
    <row r="469">
      <c r="F469" s="49"/>
      <c r="G469" s="1"/>
      <c r="H469" s="1"/>
      <c r="I469" s="203"/>
      <c r="J469" s="1"/>
      <c r="N469" s="1"/>
    </row>
    <row r="470">
      <c r="F470" s="49"/>
      <c r="G470" s="1"/>
      <c r="H470" s="1"/>
      <c r="I470" s="203"/>
      <c r="J470" s="1"/>
      <c r="N470" s="1"/>
    </row>
    <row r="471">
      <c r="F471" s="49"/>
      <c r="G471" s="1"/>
      <c r="H471" s="1"/>
      <c r="I471" s="203"/>
      <c r="J471" s="1"/>
      <c r="N471" s="1"/>
    </row>
    <row r="472">
      <c r="F472" s="49"/>
      <c r="G472" s="1"/>
      <c r="H472" s="1"/>
      <c r="I472" s="203"/>
      <c r="J472" s="1"/>
      <c r="N472" s="1"/>
    </row>
    <row r="473">
      <c r="F473" s="49"/>
      <c r="G473" s="1"/>
      <c r="H473" s="1"/>
      <c r="I473" s="203"/>
      <c r="J473" s="1"/>
      <c r="N473" s="1"/>
    </row>
    <row r="474">
      <c r="F474" s="49"/>
      <c r="G474" s="1"/>
      <c r="H474" s="1"/>
      <c r="I474" s="203"/>
      <c r="J474" s="1"/>
      <c r="N474" s="1"/>
    </row>
    <row r="475">
      <c r="F475" s="49"/>
      <c r="G475" s="1"/>
      <c r="H475" s="1"/>
      <c r="I475" s="203"/>
      <c r="J475" s="1"/>
      <c r="N475" s="1"/>
    </row>
    <row r="476">
      <c r="F476" s="49"/>
      <c r="G476" s="1"/>
      <c r="H476" s="1"/>
      <c r="I476" s="203"/>
      <c r="J476" s="1"/>
      <c r="N476" s="1"/>
    </row>
    <row r="477">
      <c r="F477" s="49"/>
      <c r="G477" s="1"/>
      <c r="H477" s="1"/>
      <c r="I477" s="203"/>
      <c r="J477" s="1"/>
      <c r="N477" s="1"/>
    </row>
    <row r="478">
      <c r="F478" s="49"/>
      <c r="G478" s="1"/>
      <c r="H478" s="1"/>
      <c r="I478" s="203"/>
      <c r="J478" s="1"/>
      <c r="N478" s="1"/>
    </row>
    <row r="479">
      <c r="F479" s="49"/>
      <c r="G479" s="1"/>
      <c r="H479" s="1"/>
      <c r="I479" s="203"/>
      <c r="J479" s="1"/>
      <c r="N479" s="1"/>
    </row>
    <row r="480">
      <c r="F480" s="49"/>
      <c r="G480" s="1"/>
      <c r="H480" s="1"/>
      <c r="I480" s="203"/>
      <c r="J480" s="1"/>
      <c r="N480" s="1"/>
    </row>
    <row r="481">
      <c r="F481" s="49"/>
      <c r="G481" s="1"/>
      <c r="H481" s="1"/>
      <c r="I481" s="203"/>
      <c r="J481" s="1"/>
      <c r="N481" s="1"/>
    </row>
    <row r="482">
      <c r="F482" s="49"/>
      <c r="G482" s="1"/>
      <c r="H482" s="1"/>
      <c r="I482" s="203"/>
      <c r="J482" s="1"/>
      <c r="N482" s="1"/>
    </row>
    <row r="483">
      <c r="F483" s="49"/>
      <c r="G483" s="1"/>
      <c r="H483" s="1"/>
      <c r="I483" s="203"/>
      <c r="J483" s="1"/>
      <c r="N483" s="1"/>
    </row>
    <row r="484">
      <c r="F484" s="49"/>
      <c r="G484" s="1"/>
      <c r="H484" s="1"/>
      <c r="I484" s="203"/>
      <c r="J484" s="1"/>
      <c r="N484" s="1"/>
    </row>
    <row r="485">
      <c r="F485" s="49"/>
      <c r="G485" s="1"/>
      <c r="H485" s="1"/>
      <c r="I485" s="203"/>
      <c r="J485" s="1"/>
      <c r="N485" s="1"/>
    </row>
    <row r="486">
      <c r="F486" s="49"/>
      <c r="G486" s="1"/>
      <c r="H486" s="1"/>
      <c r="I486" s="203"/>
      <c r="J486" s="1"/>
      <c r="N486" s="1"/>
    </row>
    <row r="487">
      <c r="F487" s="49"/>
      <c r="G487" s="1"/>
      <c r="H487" s="1"/>
      <c r="I487" s="203"/>
      <c r="J487" s="1"/>
      <c r="N487" s="1"/>
    </row>
    <row r="488">
      <c r="F488" s="49"/>
      <c r="G488" s="1"/>
      <c r="H488" s="1"/>
      <c r="I488" s="203"/>
      <c r="J488" s="1"/>
      <c r="N488" s="1"/>
    </row>
    <row r="489">
      <c r="F489" s="49"/>
      <c r="G489" s="1"/>
      <c r="H489" s="1"/>
      <c r="I489" s="203"/>
      <c r="J489" s="1"/>
      <c r="N489" s="1"/>
    </row>
    <row r="490">
      <c r="F490" s="49"/>
      <c r="G490" s="1"/>
      <c r="H490" s="1"/>
      <c r="I490" s="203"/>
      <c r="J490" s="1"/>
      <c r="N490" s="1"/>
    </row>
    <row r="491">
      <c r="F491" s="49"/>
      <c r="G491" s="1"/>
      <c r="H491" s="1"/>
      <c r="I491" s="203"/>
      <c r="J491" s="1"/>
      <c r="N491" s="1"/>
    </row>
    <row r="492">
      <c r="F492" s="49"/>
      <c r="G492" s="1"/>
      <c r="H492" s="1"/>
      <c r="I492" s="203"/>
      <c r="J492" s="1"/>
      <c r="N492" s="1"/>
    </row>
    <row r="493">
      <c r="F493" s="49"/>
      <c r="G493" s="1"/>
      <c r="H493" s="1"/>
      <c r="I493" s="203"/>
      <c r="J493" s="1"/>
      <c r="N493" s="1"/>
    </row>
    <row r="494">
      <c r="F494" s="49"/>
      <c r="G494" s="1"/>
      <c r="H494" s="1"/>
      <c r="I494" s="203"/>
      <c r="J494" s="1"/>
      <c r="N494" s="1"/>
    </row>
    <row r="495">
      <c r="F495" s="49"/>
      <c r="G495" s="1"/>
      <c r="H495" s="1"/>
      <c r="I495" s="203"/>
      <c r="J495" s="1"/>
      <c r="N495" s="1"/>
    </row>
    <row r="496">
      <c r="F496" s="49"/>
      <c r="G496" s="1"/>
      <c r="H496" s="1"/>
      <c r="I496" s="203"/>
      <c r="J496" s="1"/>
      <c r="N496" s="1"/>
    </row>
    <row r="497">
      <c r="F497" s="49"/>
      <c r="G497" s="1"/>
      <c r="H497" s="1"/>
      <c r="I497" s="203"/>
      <c r="J497" s="1"/>
      <c r="N497" s="1"/>
    </row>
    <row r="498">
      <c r="F498" s="49"/>
      <c r="G498" s="1"/>
      <c r="H498" s="1"/>
      <c r="I498" s="203"/>
      <c r="J498" s="1"/>
      <c r="N498" s="1"/>
    </row>
    <row r="499">
      <c r="F499" s="49"/>
      <c r="G499" s="1"/>
      <c r="H499" s="1"/>
      <c r="I499" s="203"/>
      <c r="J499" s="1"/>
      <c r="N499" s="1"/>
    </row>
    <row r="500">
      <c r="F500" s="49"/>
      <c r="G500" s="1"/>
      <c r="H500" s="1"/>
      <c r="I500" s="203"/>
      <c r="J500" s="1"/>
      <c r="N500" s="1"/>
    </row>
    <row r="501">
      <c r="F501" s="49"/>
      <c r="G501" s="1"/>
      <c r="H501" s="1"/>
      <c r="I501" s="203"/>
      <c r="J501" s="1"/>
      <c r="N501" s="1"/>
    </row>
    <row r="502">
      <c r="F502" s="49"/>
      <c r="G502" s="1"/>
      <c r="H502" s="1"/>
      <c r="I502" s="203"/>
      <c r="J502" s="1"/>
      <c r="N502" s="1"/>
    </row>
    <row r="503">
      <c r="F503" s="49"/>
      <c r="G503" s="1"/>
      <c r="H503" s="1"/>
      <c r="I503" s="203"/>
      <c r="J503" s="1"/>
      <c r="N503" s="1"/>
    </row>
    <row r="504">
      <c r="F504" s="49"/>
      <c r="G504" s="1"/>
      <c r="H504" s="1"/>
      <c r="I504" s="203"/>
      <c r="J504" s="1"/>
      <c r="N504" s="1"/>
    </row>
    <row r="505">
      <c r="F505" s="49"/>
      <c r="G505" s="1"/>
      <c r="H505" s="1"/>
      <c r="I505" s="203"/>
      <c r="J505" s="1"/>
      <c r="N505" s="1"/>
    </row>
    <row r="506">
      <c r="F506" s="49"/>
      <c r="G506" s="1"/>
      <c r="H506" s="1"/>
      <c r="I506" s="203"/>
      <c r="J506" s="1"/>
      <c r="N506" s="1"/>
    </row>
    <row r="507">
      <c r="F507" s="49"/>
      <c r="G507" s="1"/>
      <c r="H507" s="1"/>
      <c r="I507" s="203"/>
      <c r="J507" s="1"/>
      <c r="N507" s="1"/>
    </row>
    <row r="508">
      <c r="F508" s="49"/>
      <c r="G508" s="1"/>
      <c r="H508" s="1"/>
      <c r="I508" s="203"/>
      <c r="J508" s="1"/>
      <c r="N508" s="1"/>
    </row>
    <row r="509">
      <c r="F509" s="49"/>
      <c r="G509" s="1"/>
      <c r="H509" s="1"/>
      <c r="I509" s="203"/>
      <c r="J509" s="1"/>
      <c r="N509" s="1"/>
    </row>
    <row r="510">
      <c r="F510" s="49"/>
      <c r="G510" s="1"/>
      <c r="H510" s="1"/>
      <c r="I510" s="203"/>
      <c r="J510" s="1"/>
      <c r="N510" s="1"/>
    </row>
    <row r="511">
      <c r="F511" s="49"/>
      <c r="G511" s="1"/>
      <c r="H511" s="1"/>
      <c r="I511" s="203"/>
      <c r="J511" s="1"/>
      <c r="N511" s="1"/>
    </row>
    <row r="512">
      <c r="F512" s="49"/>
      <c r="G512" s="1"/>
      <c r="H512" s="1"/>
      <c r="I512" s="203"/>
      <c r="J512" s="1"/>
      <c r="N512" s="1"/>
    </row>
    <row r="513">
      <c r="F513" s="49"/>
      <c r="G513" s="1"/>
      <c r="H513" s="1"/>
      <c r="I513" s="203"/>
      <c r="J513" s="1"/>
      <c r="N513" s="1"/>
    </row>
    <row r="514">
      <c r="F514" s="49"/>
      <c r="G514" s="1"/>
      <c r="H514" s="1"/>
      <c r="I514" s="203"/>
      <c r="J514" s="1"/>
      <c r="N514" s="1"/>
    </row>
    <row r="515">
      <c r="F515" s="49"/>
      <c r="G515" s="1"/>
      <c r="H515" s="1"/>
      <c r="I515" s="203"/>
      <c r="J515" s="1"/>
      <c r="N515" s="1"/>
    </row>
    <row r="516">
      <c r="F516" s="49"/>
      <c r="G516" s="1"/>
      <c r="H516" s="1"/>
      <c r="I516" s="203"/>
      <c r="J516" s="1"/>
      <c r="N516" s="1"/>
    </row>
    <row r="517">
      <c r="F517" s="49"/>
      <c r="G517" s="1"/>
      <c r="H517" s="1"/>
      <c r="I517" s="203"/>
      <c r="J517" s="1"/>
      <c r="N517" s="1"/>
    </row>
    <row r="518">
      <c r="F518" s="49"/>
      <c r="G518" s="1"/>
      <c r="H518" s="1"/>
      <c r="I518" s="203"/>
      <c r="J518" s="1"/>
      <c r="N518" s="1"/>
    </row>
    <row r="519">
      <c r="F519" s="49"/>
      <c r="G519" s="1"/>
      <c r="H519" s="1"/>
      <c r="I519" s="203"/>
      <c r="J519" s="1"/>
      <c r="N519" s="1"/>
    </row>
    <row r="520">
      <c r="F520" s="49"/>
      <c r="G520" s="1"/>
      <c r="H520" s="1"/>
      <c r="I520" s="203"/>
      <c r="J520" s="1"/>
      <c r="N520" s="1"/>
    </row>
    <row r="521">
      <c r="F521" s="49"/>
      <c r="G521" s="1"/>
      <c r="H521" s="1"/>
      <c r="I521" s="203"/>
      <c r="J521" s="1"/>
      <c r="N521" s="1"/>
    </row>
    <row r="522">
      <c r="F522" s="49"/>
      <c r="G522" s="1"/>
      <c r="H522" s="1"/>
      <c r="I522" s="203"/>
      <c r="J522" s="1"/>
      <c r="N522" s="1"/>
    </row>
    <row r="523">
      <c r="F523" s="49"/>
      <c r="G523" s="1"/>
      <c r="H523" s="1"/>
      <c r="I523" s="203"/>
      <c r="J523" s="1"/>
      <c r="N523" s="1"/>
    </row>
    <row r="524">
      <c r="F524" s="49"/>
      <c r="G524" s="1"/>
      <c r="H524" s="1"/>
      <c r="I524" s="203"/>
      <c r="J524" s="1"/>
      <c r="N524" s="1"/>
    </row>
    <row r="525">
      <c r="F525" s="49"/>
      <c r="G525" s="1"/>
      <c r="H525" s="1"/>
      <c r="I525" s="203"/>
      <c r="J525" s="1"/>
      <c r="N525" s="1"/>
    </row>
    <row r="526">
      <c r="F526" s="49"/>
      <c r="G526" s="1"/>
      <c r="H526" s="1"/>
      <c r="I526" s="203"/>
      <c r="J526" s="1"/>
      <c r="N526" s="1"/>
    </row>
    <row r="527">
      <c r="F527" s="49"/>
      <c r="G527" s="1"/>
      <c r="H527" s="1"/>
      <c r="I527" s="203"/>
      <c r="J527" s="1"/>
      <c r="N527" s="1"/>
    </row>
    <row r="528">
      <c r="F528" s="49"/>
      <c r="G528" s="1"/>
      <c r="H528" s="1"/>
      <c r="I528" s="203"/>
      <c r="J528" s="1"/>
      <c r="N528" s="1"/>
    </row>
    <row r="529">
      <c r="F529" s="49"/>
      <c r="G529" s="1"/>
      <c r="H529" s="1"/>
      <c r="I529" s="203"/>
      <c r="J529" s="1"/>
      <c r="N529" s="1"/>
    </row>
    <row r="530">
      <c r="F530" s="49"/>
      <c r="G530" s="1"/>
      <c r="H530" s="1"/>
      <c r="I530" s="203"/>
      <c r="J530" s="1"/>
      <c r="N530" s="1"/>
    </row>
    <row r="531">
      <c r="F531" s="49"/>
      <c r="G531" s="1"/>
      <c r="H531" s="1"/>
      <c r="I531" s="203"/>
      <c r="J531" s="1"/>
      <c r="N531" s="1"/>
    </row>
    <row r="532">
      <c r="F532" s="49"/>
      <c r="G532" s="1"/>
      <c r="H532" s="1"/>
      <c r="I532" s="203"/>
      <c r="J532" s="1"/>
      <c r="N532" s="1"/>
    </row>
    <row r="533">
      <c r="F533" s="49"/>
      <c r="G533" s="1"/>
      <c r="H533" s="1"/>
      <c r="I533" s="203"/>
      <c r="J533" s="1"/>
      <c r="N533" s="1"/>
    </row>
    <row r="534">
      <c r="F534" s="49"/>
      <c r="G534" s="1"/>
      <c r="H534" s="1"/>
      <c r="I534" s="203"/>
      <c r="J534" s="1"/>
      <c r="N534" s="1"/>
    </row>
    <row r="535">
      <c r="F535" s="49"/>
      <c r="G535" s="1"/>
      <c r="H535" s="1"/>
      <c r="I535" s="203"/>
      <c r="J535" s="1"/>
      <c r="N535" s="1"/>
    </row>
    <row r="536">
      <c r="F536" s="49"/>
      <c r="G536" s="1"/>
      <c r="H536" s="1"/>
      <c r="I536" s="203"/>
      <c r="J536" s="1"/>
      <c r="N536" s="1"/>
    </row>
    <row r="537">
      <c r="F537" s="49"/>
      <c r="G537" s="1"/>
      <c r="H537" s="1"/>
      <c r="I537" s="203"/>
      <c r="J537" s="1"/>
      <c r="N537" s="1"/>
    </row>
    <row r="538">
      <c r="F538" s="49"/>
      <c r="G538" s="1"/>
      <c r="H538" s="1"/>
      <c r="I538" s="203"/>
      <c r="J538" s="1"/>
      <c r="N538" s="1"/>
    </row>
    <row r="539">
      <c r="F539" s="49"/>
      <c r="G539" s="1"/>
      <c r="H539" s="1"/>
      <c r="I539" s="203"/>
      <c r="J539" s="1"/>
      <c r="N539" s="1"/>
    </row>
    <row r="540">
      <c r="F540" s="49"/>
      <c r="G540" s="1"/>
      <c r="H540" s="1"/>
      <c r="I540" s="203"/>
      <c r="J540" s="1"/>
      <c r="N540" s="1"/>
    </row>
    <row r="541">
      <c r="F541" s="49"/>
      <c r="G541" s="1"/>
      <c r="H541" s="1"/>
      <c r="I541" s="203"/>
      <c r="J541" s="1"/>
      <c r="N541" s="1"/>
    </row>
    <row r="542">
      <c r="F542" s="49"/>
      <c r="G542" s="1"/>
      <c r="H542" s="1"/>
      <c r="I542" s="203"/>
      <c r="J542" s="1"/>
      <c r="N542" s="1"/>
    </row>
    <row r="543">
      <c r="F543" s="49"/>
      <c r="G543" s="1"/>
      <c r="H543" s="1"/>
      <c r="I543" s="203"/>
      <c r="J543" s="1"/>
      <c r="N543" s="1"/>
    </row>
    <row r="544">
      <c r="F544" s="49"/>
      <c r="G544" s="1"/>
      <c r="H544" s="1"/>
      <c r="I544" s="203"/>
      <c r="J544" s="1"/>
      <c r="N544" s="1"/>
    </row>
    <row r="545">
      <c r="F545" s="49"/>
      <c r="G545" s="1"/>
      <c r="H545" s="1"/>
      <c r="I545" s="203"/>
      <c r="J545" s="1"/>
      <c r="N545" s="1"/>
    </row>
    <row r="546">
      <c r="F546" s="49"/>
      <c r="G546" s="1"/>
      <c r="H546" s="1"/>
      <c r="I546" s="203"/>
      <c r="J546" s="1"/>
      <c r="N546" s="1"/>
    </row>
    <row r="547">
      <c r="F547" s="49"/>
      <c r="G547" s="1"/>
      <c r="H547" s="1"/>
      <c r="I547" s="203"/>
      <c r="J547" s="1"/>
      <c r="N547" s="1"/>
    </row>
    <row r="548">
      <c r="F548" s="49"/>
      <c r="G548" s="1"/>
      <c r="H548" s="1"/>
      <c r="I548" s="203"/>
      <c r="J548" s="1"/>
      <c r="N548" s="1"/>
    </row>
    <row r="549">
      <c r="F549" s="49"/>
      <c r="G549" s="1"/>
      <c r="H549" s="1"/>
      <c r="I549" s="203"/>
      <c r="J549" s="1"/>
      <c r="N549" s="1"/>
    </row>
    <row r="550">
      <c r="F550" s="49"/>
      <c r="G550" s="1"/>
      <c r="H550" s="1"/>
      <c r="I550" s="203"/>
      <c r="J550" s="1"/>
      <c r="N550" s="1"/>
    </row>
    <row r="551">
      <c r="F551" s="49"/>
      <c r="G551" s="1"/>
      <c r="H551" s="1"/>
      <c r="I551" s="203"/>
      <c r="J551" s="1"/>
      <c r="N551" s="1"/>
    </row>
    <row r="552">
      <c r="F552" s="49"/>
      <c r="G552" s="1"/>
      <c r="H552" s="1"/>
      <c r="I552" s="203"/>
      <c r="J552" s="1"/>
      <c r="N552" s="1"/>
    </row>
    <row r="553">
      <c r="F553" s="49"/>
      <c r="G553" s="1"/>
      <c r="H553" s="1"/>
      <c r="I553" s="203"/>
      <c r="J553" s="1"/>
      <c r="N553" s="1"/>
    </row>
    <row r="554">
      <c r="F554" s="49"/>
      <c r="G554" s="1"/>
      <c r="H554" s="1"/>
      <c r="I554" s="203"/>
      <c r="J554" s="1"/>
      <c r="N554" s="1"/>
    </row>
    <row r="555">
      <c r="F555" s="49"/>
      <c r="G555" s="1"/>
      <c r="H555" s="1"/>
      <c r="I555" s="203"/>
      <c r="J555" s="1"/>
      <c r="N555" s="1"/>
    </row>
    <row r="556">
      <c r="F556" s="49"/>
      <c r="G556" s="1"/>
      <c r="H556" s="1"/>
      <c r="I556" s="203"/>
      <c r="J556" s="1"/>
      <c r="N556" s="1"/>
    </row>
    <row r="557">
      <c r="F557" s="49"/>
      <c r="G557" s="1"/>
      <c r="H557" s="1"/>
      <c r="I557" s="203"/>
      <c r="J557" s="1"/>
      <c r="N557" s="1"/>
    </row>
    <row r="558">
      <c r="F558" s="49"/>
      <c r="G558" s="1"/>
      <c r="H558" s="1"/>
      <c r="I558" s="203"/>
      <c r="J558" s="1"/>
      <c r="N558" s="1"/>
    </row>
    <row r="559">
      <c r="F559" s="49"/>
      <c r="G559" s="1"/>
      <c r="H559" s="1"/>
      <c r="I559" s="203"/>
      <c r="J559" s="1"/>
      <c r="N559" s="1"/>
    </row>
    <row r="560">
      <c r="F560" s="49"/>
      <c r="G560" s="1"/>
      <c r="H560" s="1"/>
      <c r="I560" s="203"/>
      <c r="J560" s="1"/>
      <c r="N560" s="1"/>
    </row>
    <row r="561">
      <c r="F561" s="49"/>
      <c r="G561" s="1"/>
      <c r="H561" s="1"/>
      <c r="I561" s="203"/>
      <c r="J561" s="1"/>
      <c r="N561" s="1"/>
    </row>
    <row r="562">
      <c r="F562" s="49"/>
      <c r="G562" s="1"/>
      <c r="H562" s="1"/>
      <c r="I562" s="203"/>
      <c r="J562" s="1"/>
      <c r="N562" s="1"/>
    </row>
    <row r="563">
      <c r="F563" s="49"/>
      <c r="G563" s="1"/>
      <c r="H563" s="1"/>
      <c r="I563" s="203"/>
      <c r="J563" s="1"/>
      <c r="N563" s="1"/>
    </row>
    <row r="564">
      <c r="F564" s="49"/>
      <c r="G564" s="1"/>
      <c r="H564" s="1"/>
      <c r="I564" s="203"/>
      <c r="J564" s="1"/>
      <c r="N564" s="1"/>
    </row>
    <row r="565">
      <c r="F565" s="49"/>
      <c r="G565" s="1"/>
      <c r="H565" s="1"/>
      <c r="I565" s="203"/>
      <c r="J565" s="1"/>
      <c r="N565" s="1"/>
    </row>
    <row r="566">
      <c r="F566" s="49"/>
      <c r="G566" s="1"/>
      <c r="H566" s="1"/>
      <c r="I566" s="203"/>
      <c r="J566" s="1"/>
      <c r="N566" s="1"/>
    </row>
    <row r="567">
      <c r="F567" s="49"/>
      <c r="G567" s="1"/>
      <c r="H567" s="1"/>
      <c r="I567" s="203"/>
      <c r="J567" s="1"/>
      <c r="N567" s="1"/>
    </row>
    <row r="568">
      <c r="F568" s="49"/>
      <c r="G568" s="1"/>
      <c r="H568" s="1"/>
      <c r="I568" s="203"/>
      <c r="J568" s="1"/>
      <c r="N568" s="1"/>
    </row>
    <row r="569">
      <c r="F569" s="49"/>
      <c r="G569" s="1"/>
      <c r="H569" s="1"/>
      <c r="I569" s="203"/>
      <c r="J569" s="1"/>
      <c r="N569" s="1"/>
    </row>
    <row r="570">
      <c r="F570" s="49"/>
      <c r="G570" s="1"/>
      <c r="H570" s="1"/>
      <c r="I570" s="203"/>
      <c r="J570" s="1"/>
      <c r="N570" s="1"/>
    </row>
    <row r="571">
      <c r="F571" s="49"/>
      <c r="G571" s="1"/>
      <c r="H571" s="1"/>
      <c r="I571" s="203"/>
      <c r="J571" s="1"/>
      <c r="N571" s="1"/>
    </row>
    <row r="572">
      <c r="F572" s="49"/>
      <c r="G572" s="1"/>
      <c r="H572" s="1"/>
      <c r="I572" s="203"/>
      <c r="J572" s="1"/>
      <c r="N572" s="1"/>
    </row>
    <row r="573">
      <c r="F573" s="49"/>
      <c r="G573" s="1"/>
      <c r="H573" s="1"/>
      <c r="I573" s="203"/>
      <c r="J573" s="1"/>
      <c r="N573" s="1"/>
    </row>
    <row r="574">
      <c r="F574" s="49"/>
      <c r="G574" s="1"/>
      <c r="H574" s="1"/>
      <c r="I574" s="203"/>
      <c r="J574" s="1"/>
      <c r="N574" s="1"/>
    </row>
    <row r="575">
      <c r="F575" s="49"/>
      <c r="G575" s="1"/>
      <c r="H575" s="1"/>
      <c r="I575" s="203"/>
      <c r="J575" s="1"/>
      <c r="N575" s="1"/>
    </row>
    <row r="576">
      <c r="F576" s="49"/>
      <c r="G576" s="1"/>
      <c r="H576" s="1"/>
      <c r="I576" s="203"/>
      <c r="J576" s="1"/>
      <c r="N576" s="1"/>
    </row>
    <row r="577">
      <c r="F577" s="49"/>
      <c r="G577" s="1"/>
      <c r="H577" s="1"/>
      <c r="I577" s="203"/>
      <c r="J577" s="1"/>
      <c r="N577" s="1"/>
    </row>
    <row r="578">
      <c r="F578" s="49"/>
      <c r="G578" s="1"/>
      <c r="H578" s="1"/>
      <c r="I578" s="203"/>
      <c r="J578" s="1"/>
      <c r="N578" s="1"/>
    </row>
    <row r="579">
      <c r="F579" s="49"/>
      <c r="G579" s="1"/>
      <c r="H579" s="1"/>
      <c r="I579" s="203"/>
      <c r="J579" s="1"/>
      <c r="N579" s="1"/>
    </row>
    <row r="580">
      <c r="F580" s="49"/>
      <c r="G580" s="1"/>
      <c r="H580" s="1"/>
      <c r="I580" s="203"/>
      <c r="J580" s="1"/>
      <c r="N580" s="1"/>
    </row>
    <row r="581">
      <c r="F581" s="49"/>
      <c r="G581" s="1"/>
      <c r="H581" s="1"/>
      <c r="I581" s="203"/>
      <c r="J581" s="1"/>
      <c r="N581" s="1"/>
    </row>
    <row r="582">
      <c r="F582" s="49"/>
      <c r="G582" s="1"/>
      <c r="H582" s="1"/>
      <c r="I582" s="203"/>
      <c r="J582" s="1"/>
      <c r="N582" s="1"/>
    </row>
    <row r="583">
      <c r="F583" s="49"/>
      <c r="G583" s="1"/>
      <c r="H583" s="1"/>
      <c r="I583" s="203"/>
      <c r="J583" s="1"/>
      <c r="N583" s="1"/>
    </row>
    <row r="584">
      <c r="F584" s="49"/>
      <c r="G584" s="1"/>
      <c r="H584" s="1"/>
      <c r="I584" s="203"/>
      <c r="J584" s="1"/>
      <c r="N584" s="1"/>
    </row>
    <row r="585">
      <c r="F585" s="49"/>
      <c r="G585" s="1"/>
      <c r="H585" s="1"/>
      <c r="I585" s="203"/>
      <c r="J585" s="1"/>
      <c r="N585" s="1"/>
    </row>
    <row r="586">
      <c r="F586" s="49"/>
      <c r="G586" s="1"/>
      <c r="H586" s="1"/>
      <c r="I586" s="203"/>
      <c r="J586" s="1"/>
      <c r="N586" s="1"/>
    </row>
    <row r="587">
      <c r="F587" s="49"/>
      <c r="G587" s="1"/>
      <c r="H587" s="1"/>
      <c r="I587" s="203"/>
      <c r="J587" s="1"/>
      <c r="N587" s="1"/>
    </row>
    <row r="588">
      <c r="F588" s="49"/>
      <c r="G588" s="1"/>
      <c r="H588" s="1"/>
      <c r="I588" s="203"/>
      <c r="J588" s="1"/>
      <c r="N588" s="1"/>
    </row>
    <row r="589">
      <c r="F589" s="49"/>
      <c r="G589" s="1"/>
      <c r="H589" s="1"/>
      <c r="I589" s="203"/>
      <c r="J589" s="1"/>
      <c r="N589" s="1"/>
    </row>
    <row r="590">
      <c r="F590" s="49"/>
      <c r="G590" s="1"/>
      <c r="H590" s="1"/>
      <c r="I590" s="203"/>
      <c r="J590" s="1"/>
      <c r="N590" s="1"/>
    </row>
    <row r="591">
      <c r="F591" s="49"/>
      <c r="G591" s="1"/>
      <c r="H591" s="1"/>
      <c r="I591" s="203"/>
      <c r="J591" s="1"/>
      <c r="N591" s="1"/>
    </row>
    <row r="592">
      <c r="F592" s="49"/>
      <c r="G592" s="1"/>
      <c r="H592" s="1"/>
      <c r="I592" s="203"/>
      <c r="J592" s="1"/>
      <c r="N592" s="1"/>
    </row>
    <row r="593">
      <c r="F593" s="49"/>
      <c r="G593" s="1"/>
      <c r="H593" s="1"/>
      <c r="I593" s="203"/>
      <c r="J593" s="1"/>
      <c r="N593" s="1"/>
    </row>
    <row r="594">
      <c r="F594" s="49"/>
      <c r="G594" s="1"/>
      <c r="H594" s="1"/>
      <c r="I594" s="203"/>
      <c r="J594" s="1"/>
      <c r="N594" s="1"/>
    </row>
    <row r="595">
      <c r="F595" s="49"/>
      <c r="G595" s="1"/>
      <c r="H595" s="1"/>
      <c r="I595" s="203"/>
      <c r="J595" s="1"/>
      <c r="N595" s="1"/>
    </row>
    <row r="596">
      <c r="F596" s="49"/>
      <c r="G596" s="1"/>
      <c r="H596" s="1"/>
      <c r="I596" s="203"/>
      <c r="J596" s="1"/>
      <c r="N596" s="1"/>
    </row>
    <row r="597">
      <c r="F597" s="49"/>
      <c r="G597" s="1"/>
      <c r="H597" s="1"/>
      <c r="I597" s="203"/>
      <c r="J597" s="1"/>
      <c r="N597" s="1"/>
    </row>
    <row r="598">
      <c r="F598" s="49"/>
      <c r="G598" s="1"/>
      <c r="H598" s="1"/>
      <c r="I598" s="203"/>
      <c r="J598" s="1"/>
      <c r="N598" s="1"/>
    </row>
    <row r="599">
      <c r="F599" s="49"/>
      <c r="G599" s="1"/>
      <c r="H599" s="1"/>
      <c r="I599" s="203"/>
      <c r="J599" s="1"/>
      <c r="N599" s="1"/>
    </row>
    <row r="600">
      <c r="F600" s="49"/>
      <c r="G600" s="1"/>
      <c r="H600" s="1"/>
      <c r="I600" s="203"/>
      <c r="J600" s="1"/>
      <c r="N600" s="1"/>
    </row>
    <row r="601">
      <c r="F601" s="49"/>
      <c r="G601" s="1"/>
      <c r="H601" s="1"/>
      <c r="I601" s="203"/>
      <c r="J601" s="1"/>
      <c r="N601" s="1"/>
    </row>
    <row r="602">
      <c r="F602" s="49"/>
      <c r="G602" s="1"/>
      <c r="H602" s="1"/>
      <c r="I602" s="203"/>
      <c r="J602" s="1"/>
      <c r="N602" s="1"/>
    </row>
    <row r="603">
      <c r="F603" s="49"/>
      <c r="G603" s="1"/>
      <c r="H603" s="1"/>
      <c r="I603" s="203"/>
      <c r="J603" s="1"/>
      <c r="N603" s="1"/>
    </row>
    <row r="604">
      <c r="F604" s="49"/>
      <c r="G604" s="1"/>
      <c r="H604" s="1"/>
      <c r="I604" s="203"/>
      <c r="J604" s="1"/>
      <c r="N604" s="1"/>
    </row>
    <row r="605">
      <c r="F605" s="49"/>
      <c r="G605" s="1"/>
      <c r="H605" s="1"/>
      <c r="I605" s="203"/>
      <c r="J605" s="1"/>
      <c r="N605" s="1"/>
    </row>
    <row r="606">
      <c r="F606" s="49"/>
      <c r="G606" s="1"/>
      <c r="H606" s="1"/>
      <c r="I606" s="203"/>
      <c r="J606" s="1"/>
      <c r="N606" s="1"/>
    </row>
    <row r="607">
      <c r="F607" s="49"/>
      <c r="G607" s="1"/>
      <c r="H607" s="1"/>
      <c r="I607" s="203"/>
      <c r="J607" s="1"/>
      <c r="N607" s="1"/>
    </row>
    <row r="608">
      <c r="F608" s="49"/>
      <c r="G608" s="1"/>
      <c r="H608" s="1"/>
      <c r="I608" s="203"/>
      <c r="J608" s="1"/>
      <c r="N608" s="1"/>
    </row>
    <row r="609">
      <c r="F609" s="49"/>
      <c r="G609" s="1"/>
      <c r="H609" s="1"/>
      <c r="I609" s="203"/>
      <c r="J609" s="1"/>
      <c r="N609" s="1"/>
    </row>
    <row r="610">
      <c r="F610" s="49"/>
      <c r="G610" s="1"/>
      <c r="H610" s="1"/>
      <c r="I610" s="203"/>
      <c r="J610" s="1"/>
      <c r="N610" s="1"/>
    </row>
    <row r="611">
      <c r="F611" s="49"/>
      <c r="G611" s="1"/>
      <c r="H611" s="1"/>
      <c r="I611" s="203"/>
      <c r="J611" s="1"/>
      <c r="N611" s="1"/>
    </row>
    <row r="612">
      <c r="F612" s="49"/>
      <c r="G612" s="1"/>
      <c r="H612" s="1"/>
      <c r="I612" s="203"/>
      <c r="J612" s="1"/>
      <c r="N612" s="1"/>
    </row>
    <row r="613">
      <c r="F613" s="49"/>
      <c r="G613" s="1"/>
      <c r="H613" s="1"/>
      <c r="I613" s="203"/>
      <c r="J613" s="1"/>
      <c r="N613" s="1"/>
    </row>
    <row r="614">
      <c r="F614" s="49"/>
      <c r="G614" s="1"/>
      <c r="H614" s="1"/>
      <c r="I614" s="203"/>
      <c r="J614" s="1"/>
      <c r="N614" s="1"/>
    </row>
    <row r="615">
      <c r="F615" s="49"/>
      <c r="G615" s="1"/>
      <c r="H615" s="1"/>
      <c r="I615" s="203"/>
      <c r="J615" s="1"/>
      <c r="N615" s="1"/>
    </row>
    <row r="616">
      <c r="F616" s="49"/>
      <c r="G616" s="1"/>
      <c r="H616" s="1"/>
      <c r="I616" s="203"/>
      <c r="J616" s="1"/>
      <c r="N616" s="1"/>
    </row>
    <row r="617">
      <c r="F617" s="49"/>
      <c r="G617" s="1"/>
      <c r="H617" s="1"/>
      <c r="I617" s="203"/>
      <c r="J617" s="1"/>
      <c r="N617" s="1"/>
    </row>
    <row r="618">
      <c r="F618" s="49"/>
      <c r="G618" s="1"/>
      <c r="H618" s="1"/>
      <c r="I618" s="203"/>
      <c r="J618" s="1"/>
      <c r="N618" s="1"/>
    </row>
    <row r="619">
      <c r="F619" s="49"/>
      <c r="G619" s="1"/>
      <c r="H619" s="1"/>
      <c r="I619" s="203"/>
      <c r="J619" s="1"/>
      <c r="N619" s="1"/>
    </row>
    <row r="620">
      <c r="F620" s="49"/>
      <c r="G620" s="1"/>
      <c r="H620" s="1"/>
      <c r="I620" s="203"/>
      <c r="J620" s="1"/>
      <c r="N620" s="1"/>
    </row>
    <row r="621">
      <c r="F621" s="49"/>
      <c r="G621" s="1"/>
      <c r="H621" s="1"/>
      <c r="I621" s="203"/>
      <c r="J621" s="1"/>
      <c r="N621" s="1"/>
    </row>
    <row r="622">
      <c r="F622" s="49"/>
      <c r="G622" s="1"/>
      <c r="H622" s="1"/>
      <c r="I622" s="203"/>
      <c r="J622" s="1"/>
      <c r="N622" s="1"/>
    </row>
    <row r="623">
      <c r="F623" s="49"/>
      <c r="G623" s="1"/>
      <c r="H623" s="1"/>
      <c r="I623" s="203"/>
      <c r="J623" s="1"/>
      <c r="N623" s="1"/>
    </row>
    <row r="624">
      <c r="F624" s="49"/>
      <c r="G624" s="1"/>
      <c r="H624" s="1"/>
      <c r="I624" s="203"/>
      <c r="J624" s="1"/>
      <c r="N624" s="1"/>
    </row>
    <row r="625">
      <c r="F625" s="49"/>
      <c r="G625" s="1"/>
      <c r="H625" s="1"/>
      <c r="I625" s="203"/>
      <c r="J625" s="1"/>
      <c r="N625" s="1"/>
    </row>
    <row r="626">
      <c r="F626" s="49"/>
      <c r="G626" s="1"/>
      <c r="H626" s="1"/>
      <c r="I626" s="203"/>
      <c r="J626" s="1"/>
      <c r="N626" s="1"/>
    </row>
    <row r="627">
      <c r="F627" s="49"/>
      <c r="G627" s="1"/>
      <c r="H627" s="1"/>
      <c r="I627" s="203"/>
      <c r="J627" s="1"/>
      <c r="N627" s="1"/>
    </row>
    <row r="628">
      <c r="F628" s="49"/>
      <c r="G628" s="1"/>
      <c r="H628" s="1"/>
      <c r="I628" s="203"/>
      <c r="J628" s="1"/>
      <c r="N628" s="1"/>
    </row>
    <row r="629">
      <c r="F629" s="49"/>
      <c r="G629" s="1"/>
      <c r="H629" s="1"/>
      <c r="I629" s="203"/>
      <c r="J629" s="1"/>
      <c r="N629" s="1"/>
    </row>
    <row r="630">
      <c r="F630" s="49"/>
      <c r="G630" s="1"/>
      <c r="H630" s="1"/>
      <c r="I630" s="203"/>
      <c r="J630" s="1"/>
      <c r="N630" s="1"/>
    </row>
    <row r="631">
      <c r="F631" s="49"/>
      <c r="G631" s="1"/>
      <c r="H631" s="1"/>
      <c r="I631" s="203"/>
      <c r="J631" s="1"/>
      <c r="N631" s="1"/>
    </row>
    <row r="632">
      <c r="F632" s="49"/>
      <c r="G632" s="1"/>
      <c r="H632" s="1"/>
      <c r="I632" s="203"/>
      <c r="J632" s="1"/>
      <c r="N632" s="1"/>
    </row>
    <row r="633">
      <c r="F633" s="49"/>
      <c r="G633" s="1"/>
      <c r="H633" s="1"/>
      <c r="I633" s="203"/>
      <c r="J633" s="1"/>
      <c r="N633" s="1"/>
    </row>
    <row r="634">
      <c r="F634" s="49"/>
      <c r="G634" s="1"/>
      <c r="H634" s="1"/>
      <c r="I634" s="203"/>
      <c r="J634" s="1"/>
      <c r="N634" s="1"/>
    </row>
    <row r="635">
      <c r="F635" s="49"/>
      <c r="G635" s="1"/>
      <c r="H635" s="1"/>
      <c r="I635" s="203"/>
      <c r="J635" s="1"/>
      <c r="N635" s="1"/>
    </row>
    <row r="636">
      <c r="F636" s="49"/>
      <c r="G636" s="1"/>
      <c r="H636" s="1"/>
      <c r="I636" s="203"/>
      <c r="J636" s="1"/>
      <c r="N636" s="1"/>
    </row>
    <row r="637">
      <c r="F637" s="49"/>
      <c r="G637" s="1"/>
      <c r="H637" s="1"/>
      <c r="I637" s="203"/>
      <c r="J637" s="1"/>
      <c r="N637" s="1"/>
    </row>
    <row r="638">
      <c r="F638" s="49"/>
      <c r="G638" s="1"/>
      <c r="H638" s="1"/>
      <c r="I638" s="203"/>
      <c r="J638" s="1"/>
      <c r="N638" s="1"/>
    </row>
    <row r="639">
      <c r="F639" s="49"/>
      <c r="G639" s="1"/>
      <c r="H639" s="1"/>
      <c r="I639" s="203"/>
      <c r="J639" s="1"/>
      <c r="N639" s="1"/>
    </row>
    <row r="640">
      <c r="F640" s="49"/>
      <c r="G640" s="1"/>
      <c r="H640" s="1"/>
      <c r="I640" s="203"/>
      <c r="J640" s="1"/>
      <c r="N640" s="1"/>
    </row>
    <row r="641">
      <c r="F641" s="49"/>
      <c r="G641" s="1"/>
      <c r="H641" s="1"/>
      <c r="I641" s="203"/>
      <c r="J641" s="1"/>
      <c r="N641" s="1"/>
    </row>
    <row r="642">
      <c r="F642" s="49"/>
      <c r="G642" s="1"/>
      <c r="H642" s="1"/>
      <c r="I642" s="203"/>
      <c r="J642" s="1"/>
      <c r="N642" s="1"/>
    </row>
    <row r="643">
      <c r="F643" s="49"/>
      <c r="G643" s="1"/>
      <c r="H643" s="1"/>
      <c r="I643" s="203"/>
      <c r="J643" s="1"/>
      <c r="N643" s="1"/>
    </row>
    <row r="644">
      <c r="F644" s="49"/>
      <c r="G644" s="1"/>
      <c r="H644" s="1"/>
      <c r="I644" s="203"/>
      <c r="J644" s="1"/>
      <c r="N644" s="1"/>
    </row>
    <row r="645">
      <c r="F645" s="49"/>
      <c r="G645" s="1"/>
      <c r="H645" s="1"/>
      <c r="I645" s="203"/>
      <c r="J645" s="1"/>
      <c r="N645" s="1"/>
    </row>
    <row r="646">
      <c r="F646" s="49"/>
      <c r="G646" s="1"/>
      <c r="H646" s="1"/>
      <c r="I646" s="203"/>
      <c r="J646" s="1"/>
      <c r="N646" s="1"/>
    </row>
    <row r="647">
      <c r="F647" s="49"/>
      <c r="G647" s="1"/>
      <c r="H647" s="1"/>
      <c r="I647" s="203"/>
      <c r="J647" s="1"/>
      <c r="N647" s="1"/>
    </row>
    <row r="648">
      <c r="F648" s="49"/>
      <c r="G648" s="1"/>
      <c r="H648" s="1"/>
      <c r="I648" s="203"/>
      <c r="J648" s="1"/>
      <c r="N648" s="1"/>
    </row>
    <row r="649">
      <c r="F649" s="49"/>
      <c r="G649" s="1"/>
      <c r="H649" s="1"/>
      <c r="I649" s="203"/>
      <c r="J649" s="1"/>
      <c r="N649" s="1"/>
    </row>
    <row r="650">
      <c r="F650" s="49"/>
      <c r="G650" s="1"/>
      <c r="H650" s="1"/>
      <c r="I650" s="203"/>
      <c r="J650" s="1"/>
      <c r="N650" s="1"/>
    </row>
    <row r="651">
      <c r="F651" s="49"/>
      <c r="G651" s="1"/>
      <c r="H651" s="1"/>
      <c r="I651" s="203"/>
      <c r="J651" s="1"/>
      <c r="N651" s="1"/>
    </row>
    <row r="652">
      <c r="F652" s="49"/>
      <c r="G652" s="1"/>
      <c r="H652" s="1"/>
      <c r="I652" s="203"/>
      <c r="J652" s="1"/>
      <c r="N652" s="1"/>
    </row>
    <row r="653">
      <c r="F653" s="49"/>
      <c r="G653" s="1"/>
      <c r="H653" s="1"/>
      <c r="I653" s="203"/>
      <c r="J653" s="1"/>
      <c r="N653" s="1"/>
    </row>
    <row r="654">
      <c r="F654" s="49"/>
      <c r="G654" s="1"/>
      <c r="H654" s="1"/>
      <c r="I654" s="203"/>
      <c r="J654" s="1"/>
      <c r="N654" s="1"/>
    </row>
    <row r="655">
      <c r="F655" s="49"/>
      <c r="G655" s="1"/>
      <c r="H655" s="1"/>
      <c r="I655" s="203"/>
      <c r="J655" s="1"/>
      <c r="N655" s="1"/>
    </row>
    <row r="656">
      <c r="F656" s="49"/>
      <c r="G656" s="1"/>
      <c r="H656" s="1"/>
      <c r="I656" s="203"/>
      <c r="J656" s="1"/>
      <c r="N656" s="1"/>
    </row>
    <row r="657">
      <c r="F657" s="49"/>
      <c r="G657" s="1"/>
      <c r="H657" s="1"/>
      <c r="I657" s="203"/>
      <c r="J657" s="1"/>
      <c r="N657" s="1"/>
    </row>
    <row r="658">
      <c r="F658" s="49"/>
      <c r="G658" s="1"/>
      <c r="H658" s="1"/>
      <c r="I658" s="203"/>
      <c r="J658" s="1"/>
      <c r="N658" s="1"/>
    </row>
    <row r="659">
      <c r="F659" s="49"/>
      <c r="G659" s="1"/>
      <c r="H659" s="1"/>
      <c r="I659" s="203"/>
      <c r="J659" s="1"/>
      <c r="N659" s="1"/>
    </row>
    <row r="660">
      <c r="F660" s="49"/>
      <c r="G660" s="1"/>
      <c r="H660" s="1"/>
      <c r="I660" s="203"/>
      <c r="J660" s="1"/>
      <c r="N660" s="1"/>
    </row>
    <row r="661">
      <c r="F661" s="49"/>
      <c r="G661" s="1"/>
      <c r="H661" s="1"/>
      <c r="I661" s="203"/>
      <c r="J661" s="1"/>
      <c r="N661" s="1"/>
    </row>
    <row r="662">
      <c r="F662" s="49"/>
      <c r="G662" s="1"/>
      <c r="H662" s="1"/>
      <c r="I662" s="203"/>
      <c r="J662" s="1"/>
      <c r="N662" s="1"/>
    </row>
    <row r="663">
      <c r="F663" s="49"/>
      <c r="G663" s="1"/>
      <c r="H663" s="1"/>
      <c r="I663" s="203"/>
      <c r="J663" s="1"/>
      <c r="N663" s="1"/>
    </row>
    <row r="664">
      <c r="F664" s="49"/>
      <c r="G664" s="1"/>
      <c r="H664" s="1"/>
      <c r="I664" s="203"/>
      <c r="J664" s="1"/>
      <c r="N664" s="1"/>
    </row>
    <row r="665">
      <c r="F665" s="49"/>
      <c r="G665" s="1"/>
      <c r="H665" s="1"/>
      <c r="I665" s="203"/>
      <c r="J665" s="1"/>
      <c r="N665" s="1"/>
    </row>
    <row r="666">
      <c r="F666" s="49"/>
      <c r="G666" s="1"/>
      <c r="H666" s="1"/>
      <c r="I666" s="203"/>
      <c r="J666" s="1"/>
      <c r="N666" s="1"/>
    </row>
    <row r="667">
      <c r="F667" s="49"/>
      <c r="G667" s="1"/>
      <c r="H667" s="1"/>
      <c r="I667" s="203"/>
      <c r="J667" s="1"/>
      <c r="N667" s="1"/>
    </row>
    <row r="668">
      <c r="F668" s="49"/>
      <c r="G668" s="1"/>
      <c r="H668" s="1"/>
      <c r="I668" s="203"/>
      <c r="J668" s="1"/>
      <c r="N668" s="1"/>
    </row>
    <row r="669">
      <c r="F669" s="49"/>
      <c r="G669" s="1"/>
      <c r="H669" s="1"/>
      <c r="I669" s="203"/>
      <c r="J669" s="1"/>
      <c r="N669" s="1"/>
    </row>
    <row r="670">
      <c r="F670" s="49"/>
      <c r="G670" s="1"/>
      <c r="H670" s="1"/>
      <c r="I670" s="203"/>
      <c r="J670" s="1"/>
      <c r="N670" s="1"/>
    </row>
    <row r="671">
      <c r="F671" s="49"/>
      <c r="G671" s="1"/>
      <c r="H671" s="1"/>
      <c r="I671" s="203"/>
      <c r="J671" s="1"/>
      <c r="N671" s="1"/>
    </row>
    <row r="672">
      <c r="F672" s="49"/>
      <c r="G672" s="1"/>
      <c r="H672" s="1"/>
      <c r="I672" s="203"/>
      <c r="J672" s="1"/>
      <c r="N672" s="1"/>
    </row>
    <row r="673">
      <c r="F673" s="49"/>
      <c r="G673" s="1"/>
      <c r="H673" s="1"/>
      <c r="I673" s="203"/>
      <c r="J673" s="1"/>
      <c r="N673" s="1"/>
    </row>
    <row r="674">
      <c r="F674" s="49"/>
      <c r="G674" s="1"/>
      <c r="H674" s="1"/>
      <c r="I674" s="203"/>
      <c r="J674" s="1"/>
      <c r="N674" s="1"/>
    </row>
    <row r="675">
      <c r="F675" s="49"/>
      <c r="G675" s="1"/>
      <c r="H675" s="1"/>
      <c r="I675" s="203"/>
      <c r="J675" s="1"/>
      <c r="N675" s="1"/>
    </row>
    <row r="676">
      <c r="F676" s="49"/>
      <c r="G676" s="1"/>
      <c r="H676" s="1"/>
      <c r="I676" s="203"/>
      <c r="J676" s="1"/>
      <c r="N676" s="1"/>
    </row>
    <row r="677">
      <c r="F677" s="49"/>
      <c r="G677" s="1"/>
      <c r="H677" s="1"/>
      <c r="I677" s="203"/>
      <c r="J677" s="1"/>
      <c r="N677" s="1"/>
    </row>
    <row r="678">
      <c r="F678" s="49"/>
      <c r="G678" s="1"/>
      <c r="H678" s="1"/>
      <c r="I678" s="203"/>
      <c r="J678" s="1"/>
      <c r="N678" s="1"/>
    </row>
    <row r="679">
      <c r="F679" s="49"/>
      <c r="G679" s="1"/>
      <c r="H679" s="1"/>
      <c r="I679" s="203"/>
      <c r="J679" s="1"/>
      <c r="N679" s="1"/>
    </row>
    <row r="680">
      <c r="F680" s="49"/>
      <c r="G680" s="1"/>
      <c r="H680" s="1"/>
      <c r="I680" s="203"/>
      <c r="J680" s="1"/>
      <c r="N680" s="1"/>
    </row>
    <row r="681">
      <c r="F681" s="49"/>
      <c r="G681" s="1"/>
      <c r="H681" s="1"/>
      <c r="I681" s="203"/>
      <c r="J681" s="1"/>
      <c r="N681" s="1"/>
    </row>
    <row r="682">
      <c r="F682" s="49"/>
      <c r="G682" s="1"/>
      <c r="H682" s="1"/>
      <c r="I682" s="203"/>
      <c r="J682" s="1"/>
      <c r="N682" s="1"/>
    </row>
    <row r="683">
      <c r="F683" s="49"/>
      <c r="G683" s="1"/>
      <c r="H683" s="1"/>
      <c r="I683" s="203"/>
      <c r="J683" s="1"/>
      <c r="N683" s="1"/>
    </row>
    <row r="684">
      <c r="F684" s="49"/>
      <c r="G684" s="1"/>
      <c r="H684" s="1"/>
      <c r="I684" s="203"/>
      <c r="J684" s="1"/>
      <c r="N684" s="1"/>
    </row>
    <row r="685">
      <c r="F685" s="49"/>
      <c r="G685" s="1"/>
      <c r="H685" s="1"/>
      <c r="I685" s="203"/>
      <c r="J685" s="1"/>
      <c r="N685" s="1"/>
    </row>
    <row r="686">
      <c r="F686" s="49"/>
      <c r="G686" s="1"/>
      <c r="H686" s="1"/>
      <c r="I686" s="203"/>
      <c r="J686" s="1"/>
      <c r="N686" s="1"/>
    </row>
    <row r="687">
      <c r="F687" s="49"/>
      <c r="G687" s="1"/>
      <c r="H687" s="1"/>
      <c r="I687" s="203"/>
      <c r="J687" s="1"/>
      <c r="N687" s="1"/>
    </row>
    <row r="688">
      <c r="F688" s="49"/>
      <c r="G688" s="1"/>
      <c r="H688" s="1"/>
      <c r="I688" s="203"/>
      <c r="J688" s="1"/>
      <c r="N688" s="1"/>
    </row>
    <row r="689">
      <c r="F689" s="49"/>
      <c r="G689" s="1"/>
      <c r="H689" s="1"/>
      <c r="I689" s="203"/>
      <c r="J689" s="1"/>
      <c r="N689" s="1"/>
    </row>
    <row r="690">
      <c r="F690" s="49"/>
      <c r="G690" s="1"/>
      <c r="H690" s="1"/>
      <c r="I690" s="203"/>
      <c r="J690" s="1"/>
      <c r="N690" s="1"/>
    </row>
    <row r="691">
      <c r="F691" s="49"/>
      <c r="G691" s="1"/>
      <c r="H691" s="1"/>
      <c r="I691" s="203"/>
      <c r="J691" s="1"/>
      <c r="N691" s="1"/>
    </row>
    <row r="692">
      <c r="F692" s="49"/>
      <c r="G692" s="1"/>
      <c r="H692" s="1"/>
      <c r="I692" s="203"/>
      <c r="J692" s="1"/>
      <c r="N692" s="1"/>
    </row>
    <row r="693">
      <c r="F693" s="49"/>
      <c r="G693" s="1"/>
      <c r="H693" s="1"/>
      <c r="I693" s="203"/>
      <c r="J693" s="1"/>
      <c r="N693" s="1"/>
    </row>
    <row r="694">
      <c r="F694" s="49"/>
      <c r="G694" s="1"/>
      <c r="H694" s="1"/>
      <c r="I694" s="203"/>
      <c r="J694" s="1"/>
      <c r="N694" s="1"/>
    </row>
    <row r="695">
      <c r="F695" s="49"/>
      <c r="G695" s="1"/>
      <c r="H695" s="1"/>
      <c r="I695" s="203"/>
      <c r="J695" s="1"/>
      <c r="N695" s="1"/>
    </row>
    <row r="696">
      <c r="F696" s="49"/>
      <c r="G696" s="1"/>
      <c r="H696" s="1"/>
      <c r="I696" s="203"/>
      <c r="J696" s="1"/>
      <c r="N696" s="1"/>
    </row>
    <row r="697">
      <c r="F697" s="49"/>
      <c r="G697" s="1"/>
      <c r="H697" s="1"/>
      <c r="I697" s="203"/>
      <c r="J697" s="1"/>
      <c r="N697" s="1"/>
    </row>
    <row r="698">
      <c r="F698" s="49"/>
      <c r="G698" s="1"/>
      <c r="H698" s="1"/>
      <c r="I698" s="203"/>
      <c r="J698" s="1"/>
      <c r="N698" s="1"/>
    </row>
    <row r="699">
      <c r="F699" s="49"/>
      <c r="G699" s="1"/>
      <c r="H699" s="1"/>
      <c r="I699" s="203"/>
      <c r="J699" s="1"/>
      <c r="N699" s="1"/>
    </row>
    <row r="700">
      <c r="F700" s="49"/>
      <c r="G700" s="1"/>
      <c r="H700" s="1"/>
      <c r="I700" s="203"/>
      <c r="J700" s="1"/>
      <c r="N700" s="1"/>
    </row>
    <row r="701">
      <c r="F701" s="49"/>
      <c r="G701" s="1"/>
      <c r="H701" s="1"/>
      <c r="I701" s="203"/>
      <c r="J701" s="1"/>
      <c r="N701" s="1"/>
    </row>
    <row r="702">
      <c r="F702" s="49"/>
      <c r="G702" s="1"/>
      <c r="H702" s="1"/>
      <c r="I702" s="203"/>
      <c r="J702" s="1"/>
      <c r="N702" s="1"/>
    </row>
    <row r="703">
      <c r="F703" s="49"/>
      <c r="G703" s="1"/>
      <c r="H703" s="1"/>
      <c r="I703" s="203"/>
      <c r="J703" s="1"/>
      <c r="N703" s="1"/>
    </row>
    <row r="704">
      <c r="F704" s="49"/>
      <c r="G704" s="1"/>
      <c r="H704" s="1"/>
      <c r="I704" s="203"/>
      <c r="J704" s="1"/>
      <c r="N704" s="1"/>
    </row>
    <row r="705">
      <c r="F705" s="49"/>
      <c r="G705" s="1"/>
      <c r="H705" s="1"/>
      <c r="I705" s="203"/>
      <c r="J705" s="1"/>
      <c r="N705" s="1"/>
    </row>
    <row r="706">
      <c r="F706" s="49"/>
      <c r="G706" s="1"/>
      <c r="H706" s="1"/>
      <c r="I706" s="203"/>
      <c r="J706" s="1"/>
      <c r="N706" s="1"/>
    </row>
    <row r="707">
      <c r="F707" s="49"/>
      <c r="G707" s="1"/>
      <c r="H707" s="1"/>
      <c r="I707" s="203"/>
      <c r="J707" s="1"/>
      <c r="N707" s="1"/>
    </row>
    <row r="708">
      <c r="F708" s="49"/>
      <c r="G708" s="1"/>
      <c r="H708" s="1"/>
      <c r="I708" s="203"/>
      <c r="J708" s="1"/>
      <c r="N708" s="1"/>
    </row>
    <row r="709">
      <c r="F709" s="49"/>
      <c r="G709" s="1"/>
      <c r="H709" s="1"/>
      <c r="I709" s="203"/>
      <c r="J709" s="1"/>
      <c r="N709" s="1"/>
    </row>
    <row r="710">
      <c r="F710" s="49"/>
      <c r="G710" s="1"/>
      <c r="H710" s="1"/>
      <c r="I710" s="203"/>
      <c r="J710" s="1"/>
      <c r="N710" s="1"/>
    </row>
    <row r="711">
      <c r="F711" s="49"/>
      <c r="G711" s="1"/>
      <c r="H711" s="1"/>
      <c r="I711" s="203"/>
      <c r="J711" s="1"/>
      <c r="N711" s="1"/>
    </row>
    <row r="712">
      <c r="F712" s="49"/>
      <c r="G712" s="1"/>
      <c r="H712" s="1"/>
      <c r="I712" s="203"/>
      <c r="J712" s="1"/>
      <c r="N712" s="1"/>
    </row>
    <row r="713">
      <c r="F713" s="49"/>
      <c r="G713" s="1"/>
      <c r="H713" s="1"/>
      <c r="I713" s="203"/>
      <c r="J713" s="1"/>
      <c r="N713" s="1"/>
    </row>
    <row r="714">
      <c r="F714" s="49"/>
      <c r="G714" s="1"/>
      <c r="H714" s="1"/>
      <c r="I714" s="203"/>
      <c r="J714" s="1"/>
      <c r="N714" s="1"/>
    </row>
    <row r="715">
      <c r="F715" s="49"/>
      <c r="G715" s="1"/>
      <c r="H715" s="1"/>
      <c r="I715" s="203"/>
      <c r="J715" s="1"/>
      <c r="N715" s="1"/>
    </row>
    <row r="716">
      <c r="F716" s="49"/>
      <c r="G716" s="1"/>
      <c r="H716" s="1"/>
      <c r="I716" s="203"/>
      <c r="J716" s="1"/>
      <c r="N716" s="1"/>
    </row>
    <row r="717">
      <c r="F717" s="49"/>
      <c r="G717" s="1"/>
      <c r="H717" s="1"/>
      <c r="I717" s="203"/>
      <c r="J717" s="1"/>
      <c r="N717" s="1"/>
    </row>
    <row r="718">
      <c r="F718" s="49"/>
      <c r="G718" s="1"/>
      <c r="H718" s="1"/>
      <c r="I718" s="203"/>
      <c r="J718" s="1"/>
      <c r="N718" s="1"/>
    </row>
    <row r="719">
      <c r="F719" s="49"/>
      <c r="G719" s="1"/>
      <c r="H719" s="1"/>
      <c r="I719" s="203"/>
      <c r="J719" s="1"/>
      <c r="N719" s="1"/>
    </row>
    <row r="720">
      <c r="F720" s="49"/>
      <c r="G720" s="1"/>
      <c r="H720" s="1"/>
      <c r="I720" s="203"/>
      <c r="J720" s="1"/>
      <c r="N720" s="1"/>
    </row>
    <row r="721">
      <c r="F721" s="49"/>
      <c r="G721" s="1"/>
      <c r="H721" s="1"/>
      <c r="I721" s="203"/>
      <c r="J721" s="1"/>
      <c r="N721" s="1"/>
    </row>
    <row r="722">
      <c r="F722" s="49"/>
      <c r="G722" s="1"/>
      <c r="H722" s="1"/>
      <c r="I722" s="203"/>
      <c r="J722" s="1"/>
      <c r="N722" s="1"/>
    </row>
    <row r="723">
      <c r="F723" s="49"/>
      <c r="G723" s="1"/>
      <c r="H723" s="1"/>
      <c r="I723" s="203"/>
      <c r="J723" s="1"/>
      <c r="N723" s="1"/>
    </row>
    <row r="724">
      <c r="F724" s="49"/>
      <c r="G724" s="1"/>
      <c r="H724" s="1"/>
      <c r="I724" s="203"/>
      <c r="J724" s="1"/>
      <c r="N724" s="1"/>
    </row>
    <row r="725">
      <c r="F725" s="49"/>
      <c r="G725" s="1"/>
      <c r="H725" s="1"/>
      <c r="I725" s="203"/>
      <c r="J725" s="1"/>
      <c r="N725" s="1"/>
    </row>
    <row r="726">
      <c r="F726" s="49"/>
      <c r="G726" s="1"/>
      <c r="H726" s="1"/>
      <c r="I726" s="203"/>
      <c r="J726" s="1"/>
      <c r="N726" s="1"/>
    </row>
    <row r="727">
      <c r="F727" s="49"/>
      <c r="G727" s="1"/>
      <c r="H727" s="1"/>
      <c r="I727" s="203"/>
      <c r="J727" s="1"/>
      <c r="N727" s="1"/>
    </row>
    <row r="728">
      <c r="F728" s="49"/>
      <c r="G728" s="1"/>
      <c r="H728" s="1"/>
      <c r="I728" s="203"/>
      <c r="J728" s="1"/>
      <c r="N728" s="1"/>
    </row>
    <row r="729">
      <c r="F729" s="49"/>
      <c r="G729" s="1"/>
      <c r="H729" s="1"/>
      <c r="I729" s="203"/>
      <c r="J729" s="1"/>
      <c r="N729" s="1"/>
    </row>
    <row r="730">
      <c r="F730" s="49"/>
      <c r="G730" s="1"/>
      <c r="H730" s="1"/>
      <c r="I730" s="203"/>
      <c r="J730" s="1"/>
      <c r="N730" s="1"/>
    </row>
    <row r="731">
      <c r="F731" s="49"/>
      <c r="G731" s="1"/>
      <c r="H731" s="1"/>
      <c r="I731" s="203"/>
      <c r="J731" s="1"/>
      <c r="N731" s="1"/>
    </row>
    <row r="732">
      <c r="F732" s="49"/>
      <c r="G732" s="1"/>
      <c r="H732" s="1"/>
      <c r="I732" s="203"/>
      <c r="J732" s="1"/>
      <c r="N732" s="1"/>
    </row>
    <row r="733">
      <c r="F733" s="49"/>
      <c r="G733" s="1"/>
      <c r="H733" s="1"/>
      <c r="I733" s="203"/>
      <c r="J733" s="1"/>
      <c r="N733" s="1"/>
    </row>
    <row r="734">
      <c r="F734" s="49"/>
      <c r="G734" s="1"/>
      <c r="H734" s="1"/>
      <c r="I734" s="203"/>
      <c r="J734" s="1"/>
      <c r="N734" s="1"/>
    </row>
    <row r="735">
      <c r="F735" s="49"/>
      <c r="G735" s="1"/>
      <c r="H735" s="1"/>
      <c r="I735" s="203"/>
      <c r="J735" s="1"/>
      <c r="N735" s="1"/>
    </row>
    <row r="736">
      <c r="F736" s="49"/>
      <c r="G736" s="1"/>
      <c r="H736" s="1"/>
      <c r="I736" s="203"/>
      <c r="J736" s="1"/>
      <c r="N736" s="1"/>
    </row>
    <row r="737">
      <c r="F737" s="49"/>
      <c r="G737" s="1"/>
      <c r="H737" s="1"/>
      <c r="I737" s="203"/>
      <c r="J737" s="1"/>
      <c r="N737" s="1"/>
    </row>
    <row r="738">
      <c r="F738" s="49"/>
      <c r="G738" s="1"/>
      <c r="H738" s="1"/>
      <c r="I738" s="203"/>
      <c r="J738" s="1"/>
      <c r="N738" s="1"/>
    </row>
    <row r="739">
      <c r="F739" s="49"/>
      <c r="G739" s="1"/>
      <c r="H739" s="1"/>
      <c r="I739" s="203"/>
      <c r="J739" s="1"/>
      <c r="N739" s="1"/>
    </row>
    <row r="740">
      <c r="F740" s="49"/>
      <c r="G740" s="1"/>
      <c r="H740" s="1"/>
      <c r="I740" s="203"/>
      <c r="J740" s="1"/>
      <c r="N740" s="1"/>
    </row>
    <row r="741">
      <c r="F741" s="49"/>
      <c r="G741" s="1"/>
      <c r="H741" s="1"/>
      <c r="I741" s="203"/>
      <c r="J741" s="1"/>
      <c r="N741" s="1"/>
    </row>
    <row r="742">
      <c r="F742" s="49"/>
      <c r="G742" s="1"/>
      <c r="H742" s="1"/>
      <c r="I742" s="203"/>
      <c r="J742" s="1"/>
      <c r="N742" s="1"/>
    </row>
    <row r="743">
      <c r="F743" s="49"/>
      <c r="G743" s="1"/>
      <c r="H743" s="1"/>
      <c r="I743" s="203"/>
      <c r="J743" s="1"/>
      <c r="N743" s="1"/>
    </row>
    <row r="744">
      <c r="F744" s="49"/>
      <c r="G744" s="1"/>
      <c r="H744" s="1"/>
      <c r="I744" s="203"/>
      <c r="J744" s="1"/>
      <c r="N744" s="1"/>
    </row>
    <row r="745">
      <c r="F745" s="49"/>
      <c r="G745" s="1"/>
      <c r="H745" s="1"/>
      <c r="I745" s="203"/>
      <c r="J745" s="1"/>
      <c r="N745" s="1"/>
    </row>
    <row r="746">
      <c r="F746" s="49"/>
      <c r="G746" s="1"/>
      <c r="H746" s="1"/>
      <c r="I746" s="203"/>
      <c r="J746" s="1"/>
      <c r="N746" s="1"/>
    </row>
    <row r="747">
      <c r="F747" s="49"/>
      <c r="G747" s="1"/>
      <c r="H747" s="1"/>
      <c r="I747" s="203"/>
      <c r="J747" s="1"/>
      <c r="N747" s="1"/>
    </row>
    <row r="748">
      <c r="F748" s="49"/>
      <c r="G748" s="1"/>
      <c r="H748" s="1"/>
      <c r="I748" s="203"/>
      <c r="J748" s="1"/>
      <c r="N748" s="1"/>
    </row>
    <row r="749">
      <c r="F749" s="49"/>
      <c r="G749" s="1"/>
      <c r="H749" s="1"/>
      <c r="I749" s="203"/>
      <c r="J749" s="1"/>
      <c r="N749" s="1"/>
    </row>
    <row r="750">
      <c r="F750" s="49"/>
      <c r="G750" s="1"/>
      <c r="H750" s="1"/>
      <c r="I750" s="203"/>
      <c r="J750" s="1"/>
      <c r="N750" s="1"/>
    </row>
    <row r="751">
      <c r="F751" s="49"/>
      <c r="G751" s="1"/>
      <c r="H751" s="1"/>
      <c r="I751" s="203"/>
      <c r="J751" s="1"/>
      <c r="N751" s="1"/>
    </row>
    <row r="752">
      <c r="F752" s="49"/>
      <c r="G752" s="1"/>
      <c r="H752" s="1"/>
      <c r="I752" s="203"/>
      <c r="J752" s="1"/>
      <c r="N752" s="1"/>
    </row>
    <row r="753">
      <c r="F753" s="49"/>
      <c r="G753" s="1"/>
      <c r="H753" s="1"/>
      <c r="I753" s="203"/>
      <c r="J753" s="1"/>
      <c r="N753" s="1"/>
    </row>
    <row r="754">
      <c r="F754" s="49"/>
      <c r="G754" s="1"/>
      <c r="H754" s="1"/>
      <c r="I754" s="203"/>
      <c r="J754" s="1"/>
      <c r="N754" s="1"/>
    </row>
    <row r="755">
      <c r="F755" s="49"/>
      <c r="G755" s="1"/>
      <c r="H755" s="1"/>
      <c r="I755" s="203"/>
      <c r="J755" s="1"/>
      <c r="N755" s="1"/>
    </row>
    <row r="756">
      <c r="F756" s="49"/>
      <c r="G756" s="1"/>
      <c r="H756" s="1"/>
      <c r="I756" s="203"/>
      <c r="J756" s="1"/>
      <c r="N756" s="1"/>
    </row>
    <row r="757">
      <c r="F757" s="49"/>
      <c r="G757" s="1"/>
      <c r="H757" s="1"/>
      <c r="I757" s="203"/>
      <c r="J757" s="1"/>
      <c r="N757" s="1"/>
    </row>
    <row r="758">
      <c r="F758" s="49"/>
      <c r="G758" s="1"/>
      <c r="H758" s="1"/>
      <c r="I758" s="203"/>
      <c r="J758" s="1"/>
      <c r="N758" s="1"/>
    </row>
    <row r="759">
      <c r="F759" s="49"/>
      <c r="G759" s="1"/>
      <c r="H759" s="1"/>
      <c r="I759" s="203"/>
      <c r="J759" s="1"/>
      <c r="N759" s="1"/>
    </row>
    <row r="760">
      <c r="F760" s="49"/>
      <c r="G760" s="1"/>
      <c r="H760" s="1"/>
      <c r="I760" s="203"/>
      <c r="J760" s="1"/>
      <c r="N760" s="1"/>
    </row>
    <row r="761">
      <c r="F761" s="49"/>
      <c r="G761" s="1"/>
      <c r="H761" s="1"/>
      <c r="I761" s="203"/>
      <c r="J761" s="1"/>
      <c r="N761" s="1"/>
    </row>
    <row r="762">
      <c r="F762" s="49"/>
      <c r="G762" s="1"/>
      <c r="H762" s="1"/>
      <c r="I762" s="203"/>
      <c r="J762" s="1"/>
      <c r="N762" s="1"/>
    </row>
    <row r="763">
      <c r="F763" s="49"/>
      <c r="G763" s="1"/>
      <c r="H763" s="1"/>
      <c r="I763" s="203"/>
      <c r="J763" s="1"/>
      <c r="N763" s="1"/>
    </row>
    <row r="764">
      <c r="F764" s="49"/>
      <c r="G764" s="1"/>
      <c r="H764" s="1"/>
      <c r="I764" s="203"/>
      <c r="J764" s="1"/>
      <c r="N764" s="1"/>
    </row>
    <row r="765">
      <c r="F765" s="49"/>
      <c r="G765" s="1"/>
      <c r="H765" s="1"/>
      <c r="I765" s="203"/>
      <c r="J765" s="1"/>
      <c r="N765" s="1"/>
    </row>
    <row r="766">
      <c r="F766" s="49"/>
      <c r="G766" s="1"/>
      <c r="H766" s="1"/>
      <c r="I766" s="203"/>
      <c r="J766" s="1"/>
      <c r="N766" s="1"/>
    </row>
    <row r="767">
      <c r="F767" s="49"/>
      <c r="G767" s="1"/>
      <c r="H767" s="1"/>
      <c r="I767" s="203"/>
      <c r="J767" s="1"/>
      <c r="N767" s="1"/>
    </row>
    <row r="768">
      <c r="F768" s="49"/>
      <c r="G768" s="1"/>
      <c r="H768" s="1"/>
      <c r="I768" s="203"/>
      <c r="J768" s="1"/>
      <c r="N768" s="1"/>
    </row>
    <row r="769">
      <c r="F769" s="49"/>
      <c r="G769" s="1"/>
      <c r="H769" s="1"/>
      <c r="I769" s="203"/>
      <c r="J769" s="1"/>
      <c r="N769" s="1"/>
    </row>
    <row r="770">
      <c r="F770" s="49"/>
      <c r="G770" s="1"/>
      <c r="H770" s="1"/>
      <c r="I770" s="203"/>
      <c r="J770" s="1"/>
      <c r="N770" s="1"/>
    </row>
    <row r="771">
      <c r="F771" s="49"/>
      <c r="G771" s="1"/>
      <c r="H771" s="1"/>
      <c r="I771" s="203"/>
      <c r="J771" s="1"/>
      <c r="N771" s="1"/>
    </row>
    <row r="772">
      <c r="F772" s="49"/>
      <c r="G772" s="1"/>
      <c r="H772" s="1"/>
      <c r="I772" s="203"/>
      <c r="J772" s="1"/>
      <c r="N772" s="1"/>
    </row>
    <row r="773">
      <c r="F773" s="49"/>
      <c r="G773" s="1"/>
      <c r="H773" s="1"/>
      <c r="I773" s="203"/>
      <c r="J773" s="1"/>
      <c r="N773" s="1"/>
    </row>
    <row r="774">
      <c r="F774" s="49"/>
      <c r="G774" s="1"/>
      <c r="H774" s="1"/>
      <c r="I774" s="203"/>
      <c r="J774" s="1"/>
      <c r="N774" s="1"/>
    </row>
    <row r="775">
      <c r="F775" s="49"/>
      <c r="G775" s="1"/>
      <c r="H775" s="1"/>
      <c r="I775" s="203"/>
      <c r="J775" s="1"/>
      <c r="N775" s="1"/>
    </row>
    <row r="776">
      <c r="F776" s="49"/>
      <c r="G776" s="1"/>
      <c r="H776" s="1"/>
      <c r="I776" s="203"/>
      <c r="J776" s="1"/>
      <c r="N776" s="1"/>
    </row>
    <row r="777">
      <c r="F777" s="49"/>
      <c r="G777" s="1"/>
      <c r="H777" s="1"/>
      <c r="I777" s="203"/>
      <c r="J777" s="1"/>
      <c r="N777" s="1"/>
    </row>
    <row r="778">
      <c r="F778" s="49"/>
      <c r="G778" s="1"/>
      <c r="H778" s="1"/>
      <c r="I778" s="203"/>
      <c r="J778" s="1"/>
      <c r="N778" s="1"/>
    </row>
    <row r="779">
      <c r="F779" s="49"/>
      <c r="G779" s="1"/>
      <c r="H779" s="1"/>
      <c r="I779" s="203"/>
      <c r="J779" s="1"/>
      <c r="N779" s="1"/>
    </row>
    <row r="780">
      <c r="F780" s="49"/>
      <c r="G780" s="1"/>
      <c r="H780" s="1"/>
      <c r="I780" s="203"/>
      <c r="J780" s="1"/>
      <c r="N780" s="1"/>
    </row>
    <row r="781">
      <c r="F781" s="49"/>
      <c r="G781" s="1"/>
      <c r="H781" s="1"/>
      <c r="I781" s="203"/>
      <c r="J781" s="1"/>
      <c r="N781" s="1"/>
    </row>
    <row r="782">
      <c r="F782" s="49"/>
      <c r="G782" s="1"/>
      <c r="H782" s="1"/>
      <c r="I782" s="203"/>
      <c r="J782" s="1"/>
      <c r="N782" s="1"/>
    </row>
    <row r="783">
      <c r="F783" s="49"/>
      <c r="G783" s="1"/>
      <c r="H783" s="1"/>
      <c r="I783" s="203"/>
      <c r="J783" s="1"/>
      <c r="N783" s="1"/>
    </row>
    <row r="784">
      <c r="F784" s="49"/>
      <c r="G784" s="1"/>
      <c r="H784" s="1"/>
      <c r="I784" s="203"/>
      <c r="J784" s="1"/>
      <c r="N784" s="1"/>
    </row>
    <row r="785">
      <c r="F785" s="49"/>
      <c r="G785" s="1"/>
      <c r="H785" s="1"/>
      <c r="I785" s="203"/>
      <c r="J785" s="1"/>
      <c r="N785" s="1"/>
    </row>
    <row r="786">
      <c r="F786" s="49"/>
      <c r="G786" s="1"/>
      <c r="H786" s="1"/>
      <c r="I786" s="203"/>
      <c r="J786" s="1"/>
      <c r="N786" s="1"/>
    </row>
    <row r="787">
      <c r="F787" s="49"/>
      <c r="G787" s="1"/>
      <c r="H787" s="1"/>
      <c r="I787" s="203"/>
      <c r="J787" s="1"/>
      <c r="N787" s="1"/>
    </row>
    <row r="788">
      <c r="F788" s="49"/>
      <c r="G788" s="1"/>
      <c r="H788" s="1"/>
      <c r="I788" s="203"/>
      <c r="J788" s="1"/>
      <c r="N788" s="1"/>
    </row>
    <row r="789">
      <c r="F789" s="49"/>
      <c r="G789" s="1"/>
      <c r="H789" s="1"/>
      <c r="I789" s="203"/>
      <c r="J789" s="1"/>
      <c r="N789" s="1"/>
    </row>
    <row r="790">
      <c r="F790" s="49"/>
      <c r="G790" s="1"/>
      <c r="H790" s="1"/>
      <c r="I790" s="203"/>
      <c r="J790" s="1"/>
      <c r="N790" s="1"/>
    </row>
    <row r="791">
      <c r="F791" s="49"/>
      <c r="G791" s="1"/>
      <c r="H791" s="1"/>
      <c r="I791" s="203"/>
      <c r="J791" s="1"/>
      <c r="N791" s="1"/>
    </row>
    <row r="792">
      <c r="F792" s="49"/>
      <c r="G792" s="1"/>
      <c r="H792" s="1"/>
      <c r="I792" s="203"/>
      <c r="J792" s="1"/>
      <c r="N792" s="1"/>
    </row>
    <row r="793">
      <c r="F793" s="49"/>
      <c r="G793" s="1"/>
      <c r="H793" s="1"/>
      <c r="I793" s="203"/>
      <c r="J793" s="1"/>
      <c r="N793" s="1"/>
    </row>
    <row r="794">
      <c r="F794" s="49"/>
      <c r="G794" s="1"/>
      <c r="H794" s="1"/>
      <c r="I794" s="203"/>
      <c r="J794" s="1"/>
      <c r="N794" s="1"/>
    </row>
    <row r="795">
      <c r="F795" s="49"/>
      <c r="G795" s="1"/>
      <c r="H795" s="1"/>
      <c r="I795" s="203"/>
      <c r="J795" s="1"/>
      <c r="N795" s="1"/>
    </row>
    <row r="796">
      <c r="F796" s="49"/>
      <c r="G796" s="1"/>
      <c r="H796" s="1"/>
      <c r="I796" s="203"/>
      <c r="J796" s="1"/>
      <c r="N796" s="1"/>
    </row>
    <row r="797">
      <c r="F797" s="49"/>
      <c r="G797" s="1"/>
      <c r="H797" s="1"/>
      <c r="I797" s="203"/>
      <c r="J797" s="1"/>
      <c r="N797" s="1"/>
    </row>
    <row r="798">
      <c r="F798" s="49"/>
      <c r="G798" s="1"/>
      <c r="H798" s="1"/>
      <c r="I798" s="203"/>
      <c r="J798" s="1"/>
      <c r="N798" s="1"/>
    </row>
    <row r="799">
      <c r="F799" s="49"/>
      <c r="G799" s="1"/>
      <c r="H799" s="1"/>
      <c r="I799" s="203"/>
      <c r="J799" s="1"/>
      <c r="N799" s="1"/>
    </row>
    <row r="800">
      <c r="F800" s="49"/>
      <c r="G800" s="1"/>
      <c r="H800" s="1"/>
      <c r="I800" s="203"/>
      <c r="J800" s="1"/>
      <c r="N800" s="1"/>
    </row>
    <row r="801">
      <c r="F801" s="49"/>
      <c r="G801" s="1"/>
      <c r="H801" s="1"/>
      <c r="I801" s="203"/>
      <c r="J801" s="1"/>
      <c r="N801" s="1"/>
    </row>
    <row r="802">
      <c r="F802" s="49"/>
      <c r="G802" s="1"/>
      <c r="H802" s="1"/>
      <c r="I802" s="203"/>
      <c r="J802" s="1"/>
      <c r="N802" s="1"/>
    </row>
    <row r="803">
      <c r="F803" s="49"/>
      <c r="G803" s="1"/>
      <c r="H803" s="1"/>
      <c r="I803" s="203"/>
      <c r="J803" s="1"/>
      <c r="N803" s="1"/>
    </row>
    <row r="804">
      <c r="F804" s="49"/>
      <c r="G804" s="1"/>
      <c r="H804" s="1"/>
      <c r="I804" s="203"/>
      <c r="J804" s="1"/>
      <c r="N804" s="1"/>
    </row>
    <row r="805">
      <c r="F805" s="49"/>
      <c r="G805" s="1"/>
      <c r="H805" s="1"/>
      <c r="I805" s="203"/>
      <c r="J805" s="1"/>
      <c r="N805" s="1"/>
    </row>
    <row r="806">
      <c r="F806" s="49"/>
      <c r="G806" s="1"/>
      <c r="H806" s="1"/>
      <c r="I806" s="203"/>
      <c r="J806" s="1"/>
      <c r="N806" s="1"/>
    </row>
    <row r="807">
      <c r="F807" s="49"/>
      <c r="G807" s="1"/>
      <c r="H807" s="1"/>
      <c r="I807" s="203"/>
      <c r="J807" s="1"/>
      <c r="N807" s="1"/>
    </row>
    <row r="808">
      <c r="F808" s="49"/>
      <c r="G808" s="1"/>
      <c r="H808" s="1"/>
      <c r="I808" s="203"/>
      <c r="J808" s="1"/>
      <c r="N808" s="1"/>
    </row>
    <row r="809">
      <c r="F809" s="49"/>
      <c r="G809" s="1"/>
      <c r="H809" s="1"/>
      <c r="I809" s="203"/>
      <c r="J809" s="1"/>
      <c r="N809" s="1"/>
    </row>
    <row r="810">
      <c r="F810" s="49"/>
      <c r="G810" s="1"/>
      <c r="H810" s="1"/>
      <c r="I810" s="203"/>
      <c r="J810" s="1"/>
      <c r="N810" s="1"/>
    </row>
    <row r="811">
      <c r="F811" s="49"/>
      <c r="G811" s="1"/>
      <c r="H811" s="1"/>
      <c r="I811" s="203"/>
      <c r="J811" s="1"/>
      <c r="N811" s="1"/>
    </row>
    <row r="812">
      <c r="F812" s="49"/>
      <c r="G812" s="1"/>
      <c r="H812" s="1"/>
      <c r="I812" s="203"/>
      <c r="J812" s="1"/>
      <c r="N812" s="1"/>
    </row>
    <row r="813">
      <c r="F813" s="49"/>
      <c r="G813" s="1"/>
      <c r="H813" s="1"/>
      <c r="I813" s="203"/>
      <c r="J813" s="1"/>
      <c r="N813" s="1"/>
    </row>
    <row r="814">
      <c r="F814" s="49"/>
      <c r="G814" s="1"/>
      <c r="H814" s="1"/>
      <c r="I814" s="203"/>
      <c r="J814" s="1"/>
      <c r="N814" s="1"/>
    </row>
    <row r="815">
      <c r="F815" s="49"/>
      <c r="G815" s="1"/>
      <c r="H815" s="1"/>
      <c r="I815" s="203"/>
      <c r="J815" s="1"/>
      <c r="N815" s="1"/>
    </row>
    <row r="816">
      <c r="F816" s="49"/>
      <c r="G816" s="1"/>
      <c r="H816" s="1"/>
      <c r="I816" s="203"/>
      <c r="J816" s="1"/>
      <c r="N816" s="1"/>
    </row>
    <row r="817">
      <c r="F817" s="49"/>
      <c r="G817" s="1"/>
      <c r="H817" s="1"/>
      <c r="I817" s="203"/>
      <c r="J817" s="1"/>
      <c r="N817" s="1"/>
    </row>
    <row r="818">
      <c r="F818" s="49"/>
      <c r="G818" s="1"/>
      <c r="H818" s="1"/>
      <c r="I818" s="203"/>
      <c r="J818" s="1"/>
      <c r="N818" s="1"/>
    </row>
    <row r="819">
      <c r="F819" s="49"/>
      <c r="G819" s="1"/>
      <c r="H819" s="1"/>
      <c r="I819" s="203"/>
      <c r="J819" s="1"/>
      <c r="N819" s="1"/>
    </row>
    <row r="820">
      <c r="F820" s="49"/>
      <c r="G820" s="1"/>
      <c r="H820" s="1"/>
      <c r="I820" s="203"/>
      <c r="J820" s="1"/>
      <c r="N820" s="1"/>
    </row>
    <row r="821">
      <c r="F821" s="49"/>
      <c r="G821" s="1"/>
      <c r="H821" s="1"/>
      <c r="I821" s="203"/>
      <c r="J821" s="1"/>
      <c r="N821" s="1"/>
    </row>
    <row r="822">
      <c r="F822" s="49"/>
      <c r="G822" s="1"/>
      <c r="H822" s="1"/>
      <c r="I822" s="203"/>
      <c r="J822" s="1"/>
      <c r="N822" s="1"/>
    </row>
    <row r="823">
      <c r="F823" s="49"/>
      <c r="G823" s="1"/>
      <c r="H823" s="1"/>
      <c r="I823" s="203"/>
      <c r="J823" s="1"/>
      <c r="N823" s="1"/>
    </row>
    <row r="824">
      <c r="F824" s="49"/>
      <c r="G824" s="1"/>
      <c r="H824" s="1"/>
      <c r="I824" s="203"/>
      <c r="J824" s="1"/>
      <c r="N824" s="1"/>
    </row>
    <row r="825">
      <c r="F825" s="49"/>
      <c r="G825" s="1"/>
      <c r="H825" s="1"/>
      <c r="I825" s="203"/>
      <c r="J825" s="1"/>
      <c r="N825" s="1"/>
    </row>
    <row r="826">
      <c r="F826" s="49"/>
      <c r="G826" s="1"/>
      <c r="H826" s="1"/>
      <c r="I826" s="203"/>
      <c r="J826" s="1"/>
      <c r="N826" s="1"/>
    </row>
    <row r="827">
      <c r="F827" s="49"/>
      <c r="G827" s="1"/>
      <c r="H827" s="1"/>
      <c r="I827" s="203"/>
      <c r="J827" s="1"/>
      <c r="N827" s="1"/>
    </row>
    <row r="828">
      <c r="F828" s="49"/>
      <c r="G828" s="1"/>
      <c r="H828" s="1"/>
      <c r="I828" s="203"/>
      <c r="J828" s="1"/>
      <c r="N828" s="1"/>
    </row>
    <row r="829">
      <c r="F829" s="49"/>
      <c r="G829" s="1"/>
      <c r="H829" s="1"/>
      <c r="I829" s="203"/>
      <c r="J829" s="1"/>
      <c r="N829" s="1"/>
    </row>
    <row r="830">
      <c r="F830" s="49"/>
      <c r="G830" s="1"/>
      <c r="H830" s="1"/>
      <c r="I830" s="203"/>
      <c r="J830" s="1"/>
      <c r="N830" s="1"/>
    </row>
    <row r="831">
      <c r="F831" s="49"/>
      <c r="G831" s="1"/>
      <c r="H831" s="1"/>
      <c r="I831" s="203"/>
      <c r="J831" s="1"/>
      <c r="N831" s="1"/>
    </row>
    <row r="832">
      <c r="F832" s="49"/>
      <c r="G832" s="1"/>
      <c r="H832" s="1"/>
      <c r="I832" s="203"/>
      <c r="J832" s="1"/>
      <c r="N832" s="1"/>
    </row>
    <row r="833">
      <c r="F833" s="49"/>
      <c r="G833" s="1"/>
      <c r="H833" s="1"/>
      <c r="I833" s="203"/>
      <c r="J833" s="1"/>
      <c r="N833" s="1"/>
    </row>
    <row r="834">
      <c r="F834" s="49"/>
      <c r="G834" s="1"/>
      <c r="H834" s="1"/>
      <c r="I834" s="203"/>
      <c r="J834" s="1"/>
      <c r="N834" s="1"/>
    </row>
    <row r="835">
      <c r="F835" s="49"/>
      <c r="G835" s="1"/>
      <c r="H835" s="1"/>
      <c r="I835" s="203"/>
      <c r="J835" s="1"/>
      <c r="N835" s="1"/>
    </row>
    <row r="836">
      <c r="F836" s="49"/>
      <c r="G836" s="1"/>
      <c r="H836" s="1"/>
      <c r="I836" s="203"/>
      <c r="J836" s="1"/>
      <c r="N836" s="1"/>
    </row>
    <row r="837">
      <c r="F837" s="49"/>
      <c r="G837" s="1"/>
      <c r="H837" s="1"/>
      <c r="I837" s="203"/>
      <c r="J837" s="1"/>
      <c r="N837" s="1"/>
    </row>
    <row r="838">
      <c r="F838" s="49"/>
      <c r="G838" s="1"/>
      <c r="H838" s="1"/>
      <c r="I838" s="203"/>
      <c r="J838" s="1"/>
      <c r="N838" s="1"/>
    </row>
    <row r="839">
      <c r="F839" s="49"/>
      <c r="G839" s="1"/>
      <c r="H839" s="1"/>
      <c r="I839" s="203"/>
      <c r="J839" s="1"/>
      <c r="N839" s="1"/>
    </row>
    <row r="840">
      <c r="F840" s="49"/>
      <c r="G840" s="1"/>
      <c r="H840" s="1"/>
      <c r="I840" s="203"/>
      <c r="J840" s="1"/>
      <c r="N840" s="1"/>
    </row>
    <row r="841">
      <c r="F841" s="49"/>
      <c r="G841" s="1"/>
      <c r="H841" s="1"/>
      <c r="I841" s="203"/>
      <c r="J841" s="1"/>
      <c r="N841" s="1"/>
    </row>
    <row r="842">
      <c r="F842" s="49"/>
      <c r="G842" s="1"/>
      <c r="H842" s="1"/>
      <c r="I842" s="203"/>
      <c r="J842" s="1"/>
      <c r="N842" s="1"/>
    </row>
    <row r="843">
      <c r="F843" s="49"/>
      <c r="G843" s="1"/>
      <c r="H843" s="1"/>
      <c r="I843" s="203"/>
      <c r="J843" s="1"/>
      <c r="N843" s="1"/>
    </row>
    <row r="844">
      <c r="F844" s="49"/>
      <c r="G844" s="1"/>
      <c r="H844" s="1"/>
      <c r="I844" s="203"/>
      <c r="J844" s="1"/>
      <c r="N844" s="1"/>
    </row>
    <row r="845">
      <c r="F845" s="49"/>
      <c r="G845" s="1"/>
      <c r="H845" s="1"/>
      <c r="I845" s="203"/>
      <c r="J845" s="1"/>
      <c r="N845" s="1"/>
    </row>
    <row r="846">
      <c r="F846" s="49"/>
      <c r="G846" s="1"/>
      <c r="H846" s="1"/>
      <c r="I846" s="203"/>
      <c r="J846" s="1"/>
      <c r="N846" s="1"/>
    </row>
    <row r="847">
      <c r="F847" s="49"/>
      <c r="G847" s="1"/>
      <c r="H847" s="1"/>
      <c r="I847" s="203"/>
      <c r="J847" s="1"/>
      <c r="N847" s="1"/>
    </row>
    <row r="848">
      <c r="F848" s="49"/>
      <c r="G848" s="1"/>
      <c r="H848" s="1"/>
      <c r="I848" s="203"/>
      <c r="J848" s="1"/>
      <c r="N848" s="1"/>
    </row>
    <row r="849">
      <c r="F849" s="49"/>
      <c r="G849" s="1"/>
      <c r="H849" s="1"/>
      <c r="I849" s="203"/>
      <c r="J849" s="1"/>
      <c r="N849" s="1"/>
    </row>
    <row r="850">
      <c r="F850" s="49"/>
      <c r="G850" s="1"/>
      <c r="H850" s="1"/>
      <c r="I850" s="203"/>
      <c r="J850" s="1"/>
      <c r="N850" s="1"/>
    </row>
    <row r="851">
      <c r="F851" s="49"/>
      <c r="G851" s="1"/>
      <c r="H851" s="1"/>
      <c r="I851" s="203"/>
      <c r="J851" s="1"/>
      <c r="N851" s="1"/>
    </row>
    <row r="852">
      <c r="F852" s="49"/>
      <c r="G852" s="1"/>
      <c r="H852" s="1"/>
      <c r="I852" s="203"/>
      <c r="J852" s="1"/>
      <c r="N852" s="1"/>
    </row>
    <row r="853">
      <c r="F853" s="49"/>
      <c r="G853" s="1"/>
      <c r="H853" s="1"/>
      <c r="I853" s="203"/>
      <c r="J853" s="1"/>
      <c r="N853" s="1"/>
    </row>
    <row r="854">
      <c r="F854" s="49"/>
      <c r="G854" s="1"/>
      <c r="H854" s="1"/>
      <c r="I854" s="203"/>
      <c r="J854" s="1"/>
      <c r="N854" s="1"/>
    </row>
    <row r="855">
      <c r="F855" s="49"/>
      <c r="G855" s="1"/>
      <c r="H855" s="1"/>
      <c r="I855" s="203"/>
      <c r="J855" s="1"/>
      <c r="N855" s="1"/>
    </row>
    <row r="856">
      <c r="F856" s="49"/>
      <c r="G856" s="1"/>
      <c r="H856" s="1"/>
      <c r="I856" s="203"/>
      <c r="J856" s="1"/>
      <c r="N856" s="1"/>
    </row>
    <row r="857">
      <c r="F857" s="49"/>
      <c r="G857" s="1"/>
      <c r="H857" s="1"/>
      <c r="I857" s="203"/>
      <c r="J857" s="1"/>
      <c r="N857" s="1"/>
    </row>
    <row r="858">
      <c r="F858" s="49"/>
      <c r="G858" s="1"/>
      <c r="H858" s="1"/>
      <c r="I858" s="203"/>
      <c r="J858" s="1"/>
      <c r="N858" s="1"/>
    </row>
    <row r="859">
      <c r="F859" s="49"/>
      <c r="G859" s="1"/>
      <c r="H859" s="1"/>
      <c r="I859" s="203"/>
      <c r="J859" s="1"/>
      <c r="N859" s="1"/>
    </row>
    <row r="860">
      <c r="F860" s="49"/>
      <c r="G860" s="1"/>
      <c r="H860" s="1"/>
      <c r="I860" s="203"/>
      <c r="J860" s="1"/>
      <c r="N860" s="1"/>
    </row>
    <row r="861">
      <c r="F861" s="49"/>
      <c r="G861" s="1"/>
      <c r="H861" s="1"/>
      <c r="I861" s="203"/>
      <c r="J861" s="1"/>
      <c r="N861" s="1"/>
    </row>
    <row r="862">
      <c r="F862" s="49"/>
      <c r="G862" s="1"/>
      <c r="H862" s="1"/>
      <c r="I862" s="203"/>
      <c r="J862" s="1"/>
      <c r="N862" s="1"/>
    </row>
    <row r="863">
      <c r="F863" s="49"/>
      <c r="G863" s="1"/>
      <c r="H863" s="1"/>
      <c r="I863" s="203"/>
      <c r="J863" s="1"/>
      <c r="N863" s="1"/>
    </row>
    <row r="864">
      <c r="F864" s="49"/>
      <c r="G864" s="1"/>
      <c r="H864" s="1"/>
      <c r="I864" s="203"/>
      <c r="J864" s="1"/>
      <c r="N864" s="1"/>
    </row>
    <row r="865">
      <c r="F865" s="49"/>
      <c r="G865" s="1"/>
      <c r="H865" s="1"/>
      <c r="I865" s="203"/>
      <c r="J865" s="1"/>
      <c r="N865" s="1"/>
    </row>
    <row r="866">
      <c r="F866" s="49"/>
      <c r="G866" s="1"/>
      <c r="H866" s="1"/>
      <c r="I866" s="203"/>
      <c r="J866" s="1"/>
      <c r="N866" s="1"/>
    </row>
    <row r="867">
      <c r="F867" s="49"/>
      <c r="G867" s="1"/>
      <c r="H867" s="1"/>
      <c r="I867" s="203"/>
      <c r="J867" s="1"/>
      <c r="N867" s="1"/>
    </row>
    <row r="868">
      <c r="F868" s="49"/>
      <c r="G868" s="1"/>
      <c r="H868" s="1"/>
      <c r="I868" s="203"/>
      <c r="J868" s="1"/>
      <c r="N868" s="1"/>
    </row>
    <row r="869">
      <c r="F869" s="49"/>
      <c r="G869" s="1"/>
      <c r="H869" s="1"/>
      <c r="I869" s="203"/>
      <c r="J869" s="1"/>
      <c r="N869" s="1"/>
    </row>
    <row r="870">
      <c r="F870" s="49"/>
      <c r="G870" s="1"/>
      <c r="H870" s="1"/>
      <c r="I870" s="203"/>
      <c r="J870" s="1"/>
      <c r="N870" s="1"/>
    </row>
    <row r="871">
      <c r="F871" s="49"/>
      <c r="G871" s="1"/>
      <c r="H871" s="1"/>
      <c r="I871" s="203"/>
      <c r="J871" s="1"/>
      <c r="N871" s="1"/>
    </row>
    <row r="872">
      <c r="F872" s="49"/>
      <c r="G872" s="1"/>
      <c r="H872" s="1"/>
      <c r="I872" s="203"/>
      <c r="J872" s="1"/>
      <c r="N872" s="1"/>
    </row>
    <row r="873">
      <c r="F873" s="49"/>
      <c r="G873" s="1"/>
      <c r="H873" s="1"/>
      <c r="I873" s="203"/>
      <c r="J873" s="1"/>
      <c r="N873" s="1"/>
    </row>
    <row r="874">
      <c r="F874" s="49"/>
      <c r="G874" s="1"/>
      <c r="H874" s="1"/>
      <c r="I874" s="203"/>
      <c r="J874" s="1"/>
      <c r="N874" s="1"/>
    </row>
    <row r="875">
      <c r="F875" s="49"/>
      <c r="G875" s="1"/>
      <c r="H875" s="1"/>
      <c r="I875" s="203"/>
      <c r="J875" s="1"/>
      <c r="N875" s="1"/>
    </row>
    <row r="876">
      <c r="F876" s="49"/>
      <c r="G876" s="1"/>
      <c r="H876" s="1"/>
      <c r="I876" s="203"/>
      <c r="J876" s="1"/>
      <c r="N876" s="1"/>
    </row>
    <row r="877">
      <c r="F877" s="49"/>
      <c r="G877" s="1"/>
      <c r="H877" s="1"/>
      <c r="I877" s="203"/>
      <c r="J877" s="1"/>
      <c r="N877" s="1"/>
    </row>
    <row r="878">
      <c r="F878" s="49"/>
      <c r="G878" s="1"/>
      <c r="H878" s="1"/>
      <c r="I878" s="203"/>
      <c r="J878" s="1"/>
      <c r="N878" s="1"/>
    </row>
    <row r="879">
      <c r="F879" s="49"/>
      <c r="G879" s="1"/>
      <c r="H879" s="1"/>
      <c r="I879" s="203"/>
      <c r="J879" s="1"/>
      <c r="N879" s="1"/>
    </row>
    <row r="880">
      <c r="F880" s="49"/>
      <c r="G880" s="1"/>
      <c r="H880" s="1"/>
      <c r="I880" s="203"/>
      <c r="J880" s="1"/>
      <c r="N880" s="1"/>
    </row>
    <row r="881">
      <c r="F881" s="49"/>
      <c r="G881" s="1"/>
      <c r="H881" s="1"/>
      <c r="I881" s="203"/>
      <c r="J881" s="1"/>
      <c r="N881" s="1"/>
    </row>
    <row r="882">
      <c r="F882" s="49"/>
      <c r="G882" s="1"/>
      <c r="H882" s="1"/>
      <c r="I882" s="203"/>
      <c r="J882" s="1"/>
      <c r="N882" s="1"/>
    </row>
    <row r="883">
      <c r="F883" s="49"/>
      <c r="G883" s="1"/>
      <c r="H883" s="1"/>
      <c r="I883" s="203"/>
      <c r="J883" s="1"/>
      <c r="N883" s="1"/>
    </row>
    <row r="884">
      <c r="F884" s="49"/>
      <c r="G884" s="1"/>
      <c r="H884" s="1"/>
      <c r="I884" s="203"/>
      <c r="J884" s="1"/>
      <c r="N884" s="1"/>
    </row>
    <row r="885">
      <c r="F885" s="49"/>
      <c r="G885" s="1"/>
      <c r="H885" s="1"/>
      <c r="I885" s="203"/>
      <c r="J885" s="1"/>
      <c r="N885" s="1"/>
    </row>
    <row r="886">
      <c r="F886" s="49"/>
      <c r="G886" s="1"/>
      <c r="H886" s="1"/>
      <c r="I886" s="203"/>
      <c r="J886" s="1"/>
      <c r="N886" s="1"/>
    </row>
    <row r="887">
      <c r="F887" s="49"/>
      <c r="G887" s="1"/>
      <c r="H887" s="1"/>
      <c r="I887" s="203"/>
      <c r="J887" s="1"/>
      <c r="N887" s="1"/>
    </row>
    <row r="888">
      <c r="F888" s="49"/>
      <c r="G888" s="1"/>
      <c r="H888" s="1"/>
      <c r="I888" s="203"/>
      <c r="J888" s="1"/>
      <c r="N888" s="1"/>
    </row>
    <row r="889">
      <c r="F889" s="49"/>
      <c r="G889" s="1"/>
      <c r="H889" s="1"/>
      <c r="I889" s="203"/>
      <c r="J889" s="1"/>
      <c r="N889" s="1"/>
    </row>
    <row r="890">
      <c r="F890" s="49"/>
      <c r="G890" s="1"/>
      <c r="H890" s="1"/>
      <c r="I890" s="203"/>
      <c r="J890" s="1"/>
      <c r="N890" s="1"/>
    </row>
    <row r="891">
      <c r="F891" s="49"/>
      <c r="G891" s="1"/>
      <c r="H891" s="1"/>
      <c r="I891" s="203"/>
      <c r="J891" s="1"/>
      <c r="N891" s="1"/>
    </row>
    <row r="892">
      <c r="F892" s="49"/>
      <c r="G892" s="1"/>
      <c r="H892" s="1"/>
      <c r="I892" s="203"/>
      <c r="J892" s="1"/>
      <c r="N892" s="1"/>
    </row>
    <row r="893">
      <c r="F893" s="49"/>
      <c r="G893" s="1"/>
      <c r="H893" s="1"/>
      <c r="I893" s="203"/>
      <c r="J893" s="1"/>
      <c r="N893" s="1"/>
    </row>
    <row r="894">
      <c r="F894" s="49"/>
      <c r="G894" s="1"/>
      <c r="H894" s="1"/>
      <c r="I894" s="203"/>
      <c r="J894" s="1"/>
      <c r="N894" s="1"/>
    </row>
    <row r="895">
      <c r="F895" s="49"/>
      <c r="G895" s="1"/>
      <c r="H895" s="1"/>
      <c r="I895" s="203"/>
      <c r="J895" s="1"/>
      <c r="N895" s="1"/>
    </row>
    <row r="896">
      <c r="F896" s="49"/>
      <c r="G896" s="1"/>
      <c r="H896" s="1"/>
      <c r="I896" s="203"/>
      <c r="J896" s="1"/>
      <c r="N896" s="1"/>
    </row>
    <row r="897">
      <c r="F897" s="49"/>
      <c r="G897" s="1"/>
      <c r="H897" s="1"/>
      <c r="I897" s="203"/>
      <c r="J897" s="1"/>
      <c r="N897" s="1"/>
    </row>
    <row r="898">
      <c r="F898" s="49"/>
      <c r="G898" s="1"/>
      <c r="H898" s="1"/>
      <c r="I898" s="203"/>
      <c r="J898" s="1"/>
      <c r="N898" s="1"/>
    </row>
    <row r="899">
      <c r="F899" s="49"/>
      <c r="G899" s="1"/>
      <c r="H899" s="1"/>
      <c r="I899" s="203"/>
      <c r="J899" s="1"/>
      <c r="N899" s="1"/>
    </row>
    <row r="900">
      <c r="F900" s="49"/>
      <c r="G900" s="1"/>
      <c r="H900" s="1"/>
      <c r="I900" s="203"/>
      <c r="J900" s="1"/>
      <c r="N900" s="1"/>
    </row>
    <row r="901">
      <c r="F901" s="49"/>
      <c r="G901" s="1"/>
      <c r="H901" s="1"/>
      <c r="I901" s="203"/>
      <c r="J901" s="1"/>
      <c r="N901" s="1"/>
    </row>
    <row r="902">
      <c r="F902" s="49"/>
      <c r="G902" s="1"/>
      <c r="H902" s="1"/>
      <c r="I902" s="203"/>
      <c r="J902" s="1"/>
      <c r="N902" s="1"/>
    </row>
    <row r="903">
      <c r="F903" s="49"/>
      <c r="G903" s="1"/>
      <c r="H903" s="1"/>
      <c r="I903" s="203"/>
      <c r="J903" s="1"/>
      <c r="N903" s="1"/>
    </row>
    <row r="904">
      <c r="F904" s="49"/>
      <c r="G904" s="1"/>
      <c r="H904" s="1"/>
      <c r="I904" s="203"/>
      <c r="J904" s="1"/>
      <c r="N904" s="1"/>
    </row>
    <row r="905">
      <c r="F905" s="49"/>
      <c r="G905" s="1"/>
      <c r="H905" s="1"/>
      <c r="I905" s="203"/>
      <c r="J905" s="1"/>
      <c r="N905" s="1"/>
    </row>
    <row r="906">
      <c r="F906" s="49"/>
      <c r="G906" s="1"/>
      <c r="H906" s="1"/>
      <c r="I906" s="203"/>
      <c r="J906" s="1"/>
      <c r="N906" s="1"/>
    </row>
    <row r="907">
      <c r="F907" s="49"/>
      <c r="G907" s="1"/>
      <c r="H907" s="1"/>
      <c r="I907" s="203"/>
      <c r="J907" s="1"/>
      <c r="N907" s="1"/>
    </row>
    <row r="908">
      <c r="F908" s="49"/>
      <c r="G908" s="1"/>
      <c r="H908" s="1"/>
      <c r="I908" s="203"/>
      <c r="J908" s="1"/>
      <c r="N908" s="1"/>
    </row>
    <row r="909">
      <c r="F909" s="49"/>
      <c r="G909" s="1"/>
      <c r="H909" s="1"/>
      <c r="I909" s="203"/>
      <c r="J909" s="1"/>
      <c r="N909" s="1"/>
    </row>
    <row r="910">
      <c r="F910" s="49"/>
      <c r="G910" s="1"/>
      <c r="H910" s="1"/>
      <c r="I910" s="203"/>
      <c r="J910" s="1"/>
      <c r="N910" s="1"/>
    </row>
    <row r="911">
      <c r="F911" s="49"/>
      <c r="G911" s="1"/>
      <c r="H911" s="1"/>
      <c r="I911" s="203"/>
      <c r="J911" s="1"/>
      <c r="N911" s="1"/>
    </row>
    <row r="912">
      <c r="F912" s="49"/>
      <c r="G912" s="1"/>
      <c r="H912" s="1"/>
      <c r="I912" s="203"/>
      <c r="J912" s="1"/>
      <c r="N912" s="1"/>
    </row>
    <row r="913">
      <c r="F913" s="49"/>
      <c r="G913" s="1"/>
      <c r="H913" s="1"/>
      <c r="I913" s="203"/>
      <c r="J913" s="1"/>
      <c r="N913" s="1"/>
    </row>
    <row r="914">
      <c r="F914" s="49"/>
      <c r="G914" s="1"/>
      <c r="H914" s="1"/>
      <c r="I914" s="203"/>
      <c r="J914" s="1"/>
      <c r="N914" s="1"/>
    </row>
    <row r="915">
      <c r="F915" s="49"/>
      <c r="G915" s="1"/>
      <c r="H915" s="1"/>
      <c r="I915" s="203"/>
      <c r="J915" s="1"/>
      <c r="N915" s="1"/>
    </row>
    <row r="916">
      <c r="F916" s="49"/>
      <c r="G916" s="1"/>
      <c r="H916" s="1"/>
      <c r="I916" s="203"/>
      <c r="J916" s="1"/>
      <c r="N916" s="1"/>
    </row>
    <row r="917">
      <c r="F917" s="49"/>
      <c r="G917" s="1"/>
      <c r="H917" s="1"/>
      <c r="I917" s="203"/>
      <c r="J917" s="1"/>
      <c r="N917" s="1"/>
    </row>
    <row r="918">
      <c r="F918" s="49"/>
      <c r="G918" s="1"/>
      <c r="H918" s="1"/>
      <c r="I918" s="203"/>
      <c r="J918" s="1"/>
      <c r="N918" s="1"/>
    </row>
    <row r="919">
      <c r="F919" s="49"/>
      <c r="G919" s="1"/>
      <c r="H919" s="1"/>
      <c r="I919" s="203"/>
      <c r="J919" s="1"/>
      <c r="N919" s="1"/>
    </row>
    <row r="920">
      <c r="F920" s="49"/>
      <c r="G920" s="1"/>
      <c r="H920" s="1"/>
      <c r="I920" s="203"/>
      <c r="J920" s="1"/>
      <c r="N920" s="1"/>
    </row>
    <row r="921">
      <c r="F921" s="49"/>
      <c r="G921" s="1"/>
      <c r="H921" s="1"/>
      <c r="I921" s="203"/>
      <c r="J921" s="1"/>
      <c r="N921" s="1"/>
    </row>
    <row r="922">
      <c r="F922" s="49"/>
      <c r="G922" s="1"/>
      <c r="H922" s="1"/>
      <c r="I922" s="203"/>
      <c r="J922" s="1"/>
      <c r="N922" s="1"/>
    </row>
    <row r="923">
      <c r="F923" s="49"/>
      <c r="G923" s="1"/>
      <c r="H923" s="1"/>
      <c r="I923" s="203"/>
      <c r="J923" s="1"/>
      <c r="N923" s="1"/>
    </row>
    <row r="924">
      <c r="F924" s="49"/>
      <c r="G924" s="1"/>
      <c r="H924" s="1"/>
      <c r="I924" s="203"/>
      <c r="J924" s="1"/>
      <c r="N924" s="1"/>
    </row>
    <row r="925">
      <c r="F925" s="49"/>
      <c r="G925" s="1"/>
      <c r="H925" s="1"/>
      <c r="I925" s="203"/>
      <c r="J925" s="1"/>
      <c r="N925" s="1"/>
    </row>
    <row r="926">
      <c r="F926" s="49"/>
      <c r="G926" s="1"/>
      <c r="H926" s="1"/>
      <c r="I926" s="203"/>
      <c r="J926" s="1"/>
      <c r="N926" s="1"/>
    </row>
    <row r="927">
      <c r="F927" s="49"/>
      <c r="G927" s="1"/>
      <c r="H927" s="1"/>
      <c r="I927" s="203"/>
      <c r="J927" s="1"/>
      <c r="N927" s="1"/>
    </row>
    <row r="928">
      <c r="F928" s="49"/>
      <c r="G928" s="1"/>
      <c r="H928" s="1"/>
      <c r="I928" s="203"/>
      <c r="J928" s="1"/>
      <c r="N928" s="1"/>
    </row>
    <row r="929">
      <c r="F929" s="49"/>
      <c r="G929" s="1"/>
      <c r="H929" s="1"/>
      <c r="I929" s="203"/>
      <c r="J929" s="1"/>
      <c r="N929" s="1"/>
    </row>
    <row r="930">
      <c r="F930" s="49"/>
      <c r="G930" s="1"/>
      <c r="H930" s="1"/>
      <c r="I930" s="203"/>
      <c r="J930" s="1"/>
      <c r="N930" s="1"/>
    </row>
    <row r="931">
      <c r="F931" s="49"/>
      <c r="G931" s="1"/>
      <c r="H931" s="1"/>
      <c r="I931" s="203"/>
      <c r="J931" s="1"/>
      <c r="N931" s="1"/>
    </row>
    <row r="932">
      <c r="F932" s="49"/>
      <c r="G932" s="1"/>
      <c r="H932" s="1"/>
      <c r="I932" s="203"/>
      <c r="J932" s="1"/>
      <c r="N932" s="1"/>
    </row>
    <row r="933">
      <c r="F933" s="49"/>
      <c r="G933" s="1"/>
      <c r="H933" s="1"/>
      <c r="I933" s="203"/>
      <c r="J933" s="1"/>
      <c r="N933" s="1"/>
    </row>
    <row r="934">
      <c r="F934" s="49"/>
      <c r="G934" s="1"/>
      <c r="H934" s="1"/>
      <c r="I934" s="203"/>
      <c r="J934" s="1"/>
      <c r="N934" s="1"/>
    </row>
    <row r="935">
      <c r="F935" s="49"/>
      <c r="G935" s="1"/>
      <c r="H935" s="1"/>
      <c r="I935" s="203"/>
      <c r="J935" s="1"/>
      <c r="N935" s="1"/>
    </row>
    <row r="936">
      <c r="F936" s="49"/>
      <c r="G936" s="1"/>
      <c r="H936" s="1"/>
      <c r="I936" s="203"/>
      <c r="J936" s="1"/>
      <c r="N936" s="1"/>
    </row>
    <row r="937">
      <c r="F937" s="49"/>
      <c r="G937" s="1"/>
      <c r="H937" s="1"/>
      <c r="I937" s="203"/>
      <c r="J937" s="1"/>
      <c r="N937" s="1"/>
    </row>
    <row r="938">
      <c r="F938" s="49"/>
      <c r="G938" s="1"/>
      <c r="H938" s="1"/>
      <c r="I938" s="203"/>
      <c r="J938" s="1"/>
      <c r="N938" s="1"/>
    </row>
    <row r="939">
      <c r="F939" s="49"/>
      <c r="G939" s="1"/>
      <c r="H939" s="1"/>
      <c r="I939" s="203"/>
      <c r="J939" s="1"/>
      <c r="N939" s="1"/>
    </row>
    <row r="940">
      <c r="F940" s="49"/>
      <c r="G940" s="1"/>
      <c r="H940" s="1"/>
      <c r="I940" s="203"/>
      <c r="J940" s="1"/>
      <c r="N940" s="1"/>
    </row>
    <row r="941">
      <c r="F941" s="49"/>
      <c r="G941" s="1"/>
      <c r="H941" s="1"/>
      <c r="I941" s="203"/>
      <c r="J941" s="1"/>
      <c r="N941" s="1"/>
    </row>
    <row r="942">
      <c r="F942" s="49"/>
      <c r="G942" s="1"/>
      <c r="H942" s="1"/>
      <c r="I942" s="203"/>
      <c r="J942" s="1"/>
      <c r="N942" s="1"/>
    </row>
    <row r="943">
      <c r="F943" s="49"/>
      <c r="G943" s="1"/>
      <c r="H943" s="1"/>
      <c r="I943" s="203"/>
      <c r="J943" s="1"/>
      <c r="N943" s="1"/>
    </row>
    <row r="944">
      <c r="F944" s="49"/>
      <c r="G944" s="1"/>
      <c r="H944" s="1"/>
      <c r="I944" s="203"/>
      <c r="J944" s="1"/>
      <c r="N944" s="1"/>
    </row>
    <row r="945">
      <c r="F945" s="49"/>
      <c r="G945" s="1"/>
      <c r="H945" s="1"/>
      <c r="I945" s="203"/>
      <c r="J945" s="1"/>
      <c r="N945" s="1"/>
    </row>
    <row r="946">
      <c r="F946" s="49"/>
      <c r="G946" s="1"/>
      <c r="H946" s="1"/>
      <c r="I946" s="203"/>
      <c r="J946" s="1"/>
      <c r="N946" s="1"/>
    </row>
    <row r="947">
      <c r="F947" s="49"/>
      <c r="G947" s="1"/>
      <c r="H947" s="1"/>
      <c r="I947" s="203"/>
      <c r="J947" s="1"/>
      <c r="N947" s="1"/>
    </row>
    <row r="948">
      <c r="F948" s="49"/>
      <c r="G948" s="1"/>
      <c r="H948" s="1"/>
      <c r="I948" s="203"/>
      <c r="J948" s="1"/>
      <c r="N948" s="1"/>
    </row>
    <row r="949">
      <c r="F949" s="49"/>
      <c r="G949" s="1"/>
      <c r="H949" s="1"/>
      <c r="I949" s="203"/>
      <c r="J949" s="1"/>
      <c r="N949" s="1"/>
    </row>
    <row r="950">
      <c r="F950" s="49"/>
      <c r="G950" s="1"/>
      <c r="H950" s="1"/>
      <c r="I950" s="203"/>
      <c r="J950" s="1"/>
      <c r="N950" s="1"/>
    </row>
    <row r="951">
      <c r="F951" s="49"/>
      <c r="G951" s="1"/>
      <c r="H951" s="1"/>
      <c r="I951" s="203"/>
      <c r="J951" s="1"/>
      <c r="N951" s="1"/>
    </row>
    <row r="952">
      <c r="F952" s="49"/>
      <c r="G952" s="1"/>
      <c r="H952" s="1"/>
      <c r="I952" s="203"/>
      <c r="J952" s="1"/>
      <c r="N952" s="1"/>
    </row>
    <row r="953">
      <c r="F953" s="49"/>
      <c r="G953" s="1"/>
      <c r="H953" s="1"/>
      <c r="I953" s="203"/>
      <c r="J953" s="1"/>
      <c r="N953" s="1"/>
    </row>
    <row r="954">
      <c r="F954" s="49"/>
      <c r="G954" s="1"/>
      <c r="H954" s="1"/>
      <c r="I954" s="203"/>
      <c r="J954" s="1"/>
      <c r="N954" s="1"/>
    </row>
    <row r="955">
      <c r="F955" s="49"/>
      <c r="G955" s="1"/>
      <c r="H955" s="1"/>
      <c r="I955" s="203"/>
      <c r="J955" s="1"/>
      <c r="N955" s="1"/>
    </row>
    <row r="956">
      <c r="F956" s="49"/>
      <c r="G956" s="1"/>
      <c r="H956" s="1"/>
      <c r="I956" s="203"/>
      <c r="J956" s="1"/>
      <c r="N956" s="1"/>
    </row>
    <row r="957">
      <c r="F957" s="49"/>
      <c r="G957" s="1"/>
      <c r="H957" s="1"/>
      <c r="I957" s="203"/>
      <c r="J957" s="1"/>
      <c r="N957" s="1"/>
    </row>
    <row r="958">
      <c r="F958" s="49"/>
      <c r="G958" s="1"/>
      <c r="H958" s="1"/>
      <c r="I958" s="203"/>
      <c r="J958" s="1"/>
      <c r="N958" s="1"/>
    </row>
    <row r="959">
      <c r="F959" s="49"/>
      <c r="G959" s="1"/>
      <c r="H959" s="1"/>
      <c r="I959" s="203"/>
      <c r="J959" s="1"/>
      <c r="N959" s="1"/>
    </row>
    <row r="960">
      <c r="F960" s="49"/>
      <c r="G960" s="1"/>
      <c r="H960" s="1"/>
      <c r="I960" s="203"/>
      <c r="J960" s="1"/>
      <c r="N960" s="1"/>
    </row>
    <row r="961">
      <c r="F961" s="49"/>
      <c r="G961" s="1"/>
      <c r="H961" s="1"/>
      <c r="I961" s="203"/>
      <c r="J961" s="1"/>
      <c r="N961" s="1"/>
    </row>
    <row r="962">
      <c r="F962" s="49"/>
      <c r="G962" s="1"/>
      <c r="H962" s="1"/>
      <c r="I962" s="203"/>
      <c r="J962" s="1"/>
      <c r="N962" s="1"/>
    </row>
    <row r="963">
      <c r="F963" s="49"/>
      <c r="G963" s="1"/>
      <c r="H963" s="1"/>
      <c r="I963" s="203"/>
      <c r="J963" s="1"/>
      <c r="N963" s="1"/>
    </row>
    <row r="964">
      <c r="F964" s="49"/>
      <c r="G964" s="1"/>
      <c r="H964" s="1"/>
      <c r="I964" s="203"/>
      <c r="J964" s="1"/>
      <c r="N964" s="1"/>
    </row>
    <row r="965">
      <c r="F965" s="49"/>
      <c r="G965" s="1"/>
      <c r="H965" s="1"/>
      <c r="I965" s="203"/>
      <c r="J965" s="1"/>
      <c r="N965" s="1"/>
    </row>
    <row r="966">
      <c r="F966" s="49"/>
      <c r="G966" s="1"/>
      <c r="H966" s="1"/>
      <c r="I966" s="203"/>
      <c r="J966" s="1"/>
      <c r="N966" s="1"/>
    </row>
    <row r="967">
      <c r="F967" s="49"/>
      <c r="G967" s="1"/>
      <c r="H967" s="1"/>
      <c r="I967" s="203"/>
      <c r="J967" s="1"/>
      <c r="N967" s="1"/>
    </row>
    <row r="968">
      <c r="F968" s="49"/>
      <c r="G968" s="1"/>
      <c r="H968" s="1"/>
      <c r="I968" s="203"/>
      <c r="J968" s="1"/>
      <c r="N968" s="1"/>
    </row>
    <row r="969">
      <c r="F969" s="49"/>
      <c r="G969" s="1"/>
      <c r="H969" s="1"/>
      <c r="I969" s="203"/>
      <c r="J969" s="1"/>
      <c r="N969" s="1"/>
    </row>
    <row r="970">
      <c r="F970" s="49"/>
      <c r="G970" s="1"/>
      <c r="H970" s="1"/>
      <c r="I970" s="203"/>
      <c r="J970" s="1"/>
      <c r="N970" s="1"/>
    </row>
    <row r="971">
      <c r="F971" s="49"/>
      <c r="G971" s="1"/>
      <c r="H971" s="1"/>
      <c r="I971" s="203"/>
      <c r="J971" s="1"/>
      <c r="N971" s="1"/>
    </row>
    <row r="972">
      <c r="F972" s="49"/>
      <c r="G972" s="1"/>
      <c r="H972" s="1"/>
      <c r="I972" s="203"/>
      <c r="J972" s="1"/>
      <c r="N972" s="1"/>
    </row>
    <row r="973">
      <c r="F973" s="49"/>
      <c r="G973" s="1"/>
      <c r="H973" s="1"/>
      <c r="I973" s="203"/>
      <c r="J973" s="1"/>
      <c r="N973" s="1"/>
    </row>
    <row r="974">
      <c r="F974" s="49"/>
      <c r="G974" s="1"/>
      <c r="H974" s="1"/>
      <c r="I974" s="203"/>
      <c r="J974" s="1"/>
      <c r="N974" s="1"/>
    </row>
    <row r="975">
      <c r="F975" s="49"/>
      <c r="G975" s="1"/>
      <c r="H975" s="1"/>
      <c r="I975" s="203"/>
      <c r="J975" s="1"/>
      <c r="N975" s="1"/>
    </row>
    <row r="976">
      <c r="F976" s="49"/>
      <c r="G976" s="1"/>
      <c r="H976" s="1"/>
      <c r="I976" s="203"/>
      <c r="J976" s="1"/>
      <c r="N976" s="1"/>
    </row>
    <row r="977">
      <c r="F977" s="49"/>
      <c r="G977" s="1"/>
      <c r="H977" s="1"/>
      <c r="I977" s="203"/>
      <c r="J977" s="1"/>
      <c r="N977" s="1"/>
    </row>
    <row r="978">
      <c r="F978" s="49"/>
      <c r="G978" s="1"/>
      <c r="H978" s="1"/>
      <c r="I978" s="203"/>
      <c r="J978" s="1"/>
      <c r="N978" s="1"/>
    </row>
    <row r="979">
      <c r="F979" s="49"/>
      <c r="G979" s="1"/>
      <c r="H979" s="1"/>
      <c r="I979" s="203"/>
      <c r="J979" s="1"/>
      <c r="N979" s="1"/>
    </row>
    <row r="980">
      <c r="F980" s="49"/>
      <c r="G980" s="1"/>
      <c r="H980" s="1"/>
      <c r="I980" s="203"/>
      <c r="J980" s="1"/>
      <c r="N980" s="1"/>
    </row>
    <row r="981">
      <c r="F981" s="49"/>
      <c r="G981" s="1"/>
      <c r="H981" s="1"/>
      <c r="I981" s="203"/>
      <c r="J981" s="1"/>
      <c r="N981" s="1"/>
    </row>
    <row r="982">
      <c r="F982" s="49"/>
      <c r="G982" s="1"/>
      <c r="H982" s="1"/>
      <c r="I982" s="203"/>
      <c r="J982" s="1"/>
      <c r="N982" s="1"/>
    </row>
    <row r="983">
      <c r="F983" s="49"/>
      <c r="G983" s="1"/>
      <c r="H983" s="1"/>
      <c r="I983" s="203"/>
      <c r="J983" s="1"/>
      <c r="N983" s="1"/>
    </row>
    <row r="984">
      <c r="F984" s="49"/>
      <c r="G984" s="1"/>
      <c r="H984" s="1"/>
      <c r="I984" s="203"/>
      <c r="J984" s="1"/>
      <c r="N984" s="1"/>
    </row>
    <row r="985">
      <c r="F985" s="49"/>
      <c r="G985" s="1"/>
      <c r="H985" s="1"/>
      <c r="I985" s="203"/>
      <c r="J985" s="1"/>
      <c r="N985" s="1"/>
    </row>
    <row r="986">
      <c r="F986" s="49"/>
      <c r="G986" s="1"/>
      <c r="H986" s="1"/>
      <c r="I986" s="203"/>
      <c r="J986" s="1"/>
      <c r="N986" s="1"/>
    </row>
    <row r="987">
      <c r="F987" s="49"/>
      <c r="G987" s="1"/>
      <c r="H987" s="1"/>
      <c r="I987" s="203"/>
      <c r="J987" s="1"/>
      <c r="N987" s="1"/>
    </row>
    <row r="988">
      <c r="F988" s="49"/>
      <c r="G988" s="1"/>
      <c r="H988" s="1"/>
      <c r="I988" s="203"/>
      <c r="J988" s="1"/>
      <c r="N988" s="1"/>
    </row>
    <row r="989">
      <c r="F989" s="49"/>
      <c r="G989" s="1"/>
      <c r="H989" s="1"/>
      <c r="I989" s="203"/>
      <c r="J989" s="1"/>
      <c r="N989" s="1"/>
    </row>
    <row r="990">
      <c r="F990" s="49"/>
      <c r="G990" s="1"/>
      <c r="H990" s="1"/>
      <c r="I990" s="203"/>
      <c r="J990" s="1"/>
      <c r="N990" s="1"/>
    </row>
    <row r="991">
      <c r="F991" s="49"/>
      <c r="G991" s="1"/>
      <c r="H991" s="1"/>
      <c r="I991" s="203"/>
      <c r="J991" s="1"/>
      <c r="N991" s="1"/>
    </row>
    <row r="992">
      <c r="F992" s="49"/>
      <c r="G992" s="1"/>
      <c r="H992" s="1"/>
      <c r="I992" s="203"/>
      <c r="J992" s="1"/>
      <c r="N992" s="1"/>
    </row>
    <row r="993">
      <c r="F993" s="49"/>
      <c r="G993" s="1"/>
      <c r="H993" s="1"/>
      <c r="I993" s="203"/>
      <c r="J993" s="1"/>
      <c r="N993" s="1"/>
    </row>
    <row r="994">
      <c r="F994" s="49"/>
      <c r="G994" s="1"/>
      <c r="H994" s="1"/>
      <c r="I994" s="203"/>
      <c r="J994" s="1"/>
      <c r="N994" s="1"/>
    </row>
    <row r="995">
      <c r="F995" s="49"/>
      <c r="G995" s="1"/>
      <c r="H995" s="1"/>
      <c r="I995" s="203"/>
      <c r="J995" s="1"/>
      <c r="N995" s="1"/>
    </row>
    <row r="996">
      <c r="F996" s="49"/>
      <c r="G996" s="1"/>
      <c r="H996" s="1"/>
      <c r="I996" s="203"/>
      <c r="J996" s="1"/>
      <c r="N996" s="1"/>
    </row>
    <row r="997">
      <c r="F997" s="49"/>
      <c r="G997" s="1"/>
      <c r="H997" s="1"/>
      <c r="I997" s="203"/>
      <c r="J997" s="1"/>
      <c r="N997" s="1"/>
    </row>
    <row r="998">
      <c r="F998" s="49"/>
      <c r="G998" s="1"/>
      <c r="H998" s="1"/>
      <c r="I998" s="203"/>
      <c r="J998" s="1"/>
      <c r="N998" s="1"/>
    </row>
  </sheetData>
  <mergeCells count="42">
    <mergeCell ref="B3:J3"/>
    <mergeCell ref="D4:H4"/>
    <mergeCell ref="N4:AM4"/>
    <mergeCell ref="C7:D7"/>
    <mergeCell ref="C8:D8"/>
    <mergeCell ref="C9:D9"/>
    <mergeCell ref="C10:D10"/>
    <mergeCell ref="C11:D11"/>
    <mergeCell ref="C12:D12"/>
    <mergeCell ref="C13:D13"/>
    <mergeCell ref="C14:D14"/>
    <mergeCell ref="C15:D15"/>
    <mergeCell ref="C16:D16"/>
    <mergeCell ref="C17:D17"/>
    <mergeCell ref="C18:D18"/>
    <mergeCell ref="C19:D19"/>
    <mergeCell ref="C20:D20"/>
    <mergeCell ref="C21:D21"/>
    <mergeCell ref="C22:D22"/>
    <mergeCell ref="C23:D23"/>
    <mergeCell ref="C24:D24"/>
    <mergeCell ref="C25:D25"/>
    <mergeCell ref="C26:D26"/>
    <mergeCell ref="C27:D27"/>
    <mergeCell ref="C28:D28"/>
    <mergeCell ref="C29:D29"/>
    <mergeCell ref="C30:D30"/>
    <mergeCell ref="C31:D31"/>
    <mergeCell ref="C38:D38"/>
    <mergeCell ref="C39:D39"/>
    <mergeCell ref="C40:D40"/>
    <mergeCell ref="C41:D41"/>
    <mergeCell ref="C42:D42"/>
    <mergeCell ref="C43:D43"/>
    <mergeCell ref="C44:D44"/>
    <mergeCell ref="C32:D32"/>
    <mergeCell ref="C33:D33"/>
    <mergeCell ref="C34:D34"/>
    <mergeCell ref="C35:D35"/>
    <mergeCell ref="C36:D36"/>
    <mergeCell ref="E36:J36"/>
    <mergeCell ref="C37:D37"/>
  </mergeCells>
  <dataValidations>
    <dataValidation type="list" allowBlank="1" showErrorMessage="1" sqref="C8:C35">
      <formula1>'2NDSORTEDL'!$B$2:$B998</formula1>
    </dataValidation>
  </dataValidations>
  <hyperlinks>
    <hyperlink r:id="rId1" ref="I4"/>
    <hyperlink r:id="rId2" ref="B7"/>
  </hyperlinks>
  <printOptions horizontalCentered="1"/>
  <pageMargins bottom="0.5560821484992101" footer="0.0" header="0.0" left="0.0" right="0.25" top="0.08688783570300157"/>
  <pageSetup fitToWidth="0" paperSize="9" cellComments="atEnd" orientation="landscape" pageOrder="overThenDown"/>
  <drawing r:id="rId3"/>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cols>
    <col customWidth="1" min="1" max="1" width="1.75"/>
    <col customWidth="1" min="2" max="2" width="9.63"/>
    <col customWidth="1" min="3" max="3" width="2.75"/>
    <col customWidth="1" min="4" max="4" width="40.63"/>
    <col customWidth="1" min="5" max="5" width="23.13"/>
    <col customWidth="1" min="6" max="6" width="10.88"/>
    <col customWidth="1" min="7" max="7" width="4.88"/>
    <col customWidth="1" min="8" max="8" width="4.38"/>
    <col customWidth="1" min="9" max="9" width="15.88"/>
    <col customWidth="1" min="10" max="10" width="8.63"/>
    <col customWidth="1" min="11" max="11" width="4.38"/>
    <col collapsed="1" customWidth="1" min="12" max="12" width="4.13"/>
    <col customWidth="1" hidden="1" min="13" max="13" width="6.38" outlineLevel="1"/>
    <col customWidth="1" hidden="1" min="14" max="40" width="3.88" outlineLevel="1"/>
    <col customWidth="1" hidden="1" min="41" max="41" width="2.88" outlineLevel="1"/>
  </cols>
  <sheetData>
    <row r="1">
      <c r="A1" s="193"/>
      <c r="B1" s="193"/>
      <c r="C1" s="193"/>
      <c r="D1" s="193"/>
      <c r="E1" s="193"/>
      <c r="F1" s="195"/>
      <c r="G1" s="196"/>
      <c r="H1" s="196"/>
      <c r="I1" s="197"/>
      <c r="J1" s="196"/>
      <c r="K1" s="193"/>
      <c r="L1" s="193"/>
      <c r="M1" s="198"/>
      <c r="N1" s="200">
        <v>4.0</v>
      </c>
      <c r="O1" s="199">
        <v>4.0</v>
      </c>
      <c r="P1" s="199">
        <v>4.0</v>
      </c>
      <c r="Q1" s="199">
        <v>4.0</v>
      </c>
      <c r="R1" s="199">
        <v>4.0</v>
      </c>
      <c r="S1" s="199">
        <v>4.0</v>
      </c>
      <c r="T1" s="199">
        <v>4.0</v>
      </c>
      <c r="U1" s="199">
        <v>4.0</v>
      </c>
      <c r="V1" s="199">
        <v>4.0</v>
      </c>
      <c r="W1" s="199">
        <v>4.0</v>
      </c>
      <c r="X1" s="199">
        <v>4.0</v>
      </c>
      <c r="Y1" s="199">
        <v>4.0</v>
      </c>
      <c r="Z1" s="199">
        <v>4.0</v>
      </c>
      <c r="AA1" s="199">
        <v>4.0</v>
      </c>
      <c r="AB1" s="199">
        <v>20.0</v>
      </c>
      <c r="AC1" s="201"/>
      <c r="AD1" s="201"/>
      <c r="AE1" s="201"/>
      <c r="AF1" s="201"/>
      <c r="AG1" s="201"/>
      <c r="AH1" s="201"/>
      <c r="AI1" s="201"/>
      <c r="AJ1" s="201"/>
      <c r="AK1" s="201"/>
      <c r="AL1" s="201"/>
      <c r="AM1" s="201"/>
      <c r="AN1" s="201"/>
      <c r="AO1" s="193"/>
      <c r="AP1" s="193"/>
      <c r="AQ1" s="193"/>
    </row>
    <row r="2">
      <c r="F2" s="49"/>
      <c r="G2" s="1"/>
      <c r="H2" s="1"/>
      <c r="I2" s="203"/>
      <c r="J2" s="1"/>
      <c r="M2" s="7" t="s">
        <v>7328</v>
      </c>
      <c r="N2" s="359">
        <v>46000.0</v>
      </c>
      <c r="O2" s="204">
        <v>46009.0</v>
      </c>
      <c r="P2" s="204">
        <v>46091.0</v>
      </c>
      <c r="Q2" s="204">
        <v>46106.0</v>
      </c>
      <c r="R2" s="204">
        <v>46123.0</v>
      </c>
      <c r="S2" s="204">
        <v>46150.0</v>
      </c>
      <c r="T2" s="204">
        <v>46161.0</v>
      </c>
      <c r="U2" s="204">
        <v>46180.0</v>
      </c>
      <c r="V2" s="204">
        <v>46210.0</v>
      </c>
      <c r="W2" s="204">
        <v>46238.0</v>
      </c>
      <c r="X2" s="204">
        <v>46255.0</v>
      </c>
      <c r="Y2" s="205">
        <v>46267.0</v>
      </c>
      <c r="Z2" s="204">
        <v>46277.0</v>
      </c>
      <c r="AA2" s="204">
        <v>46301.0</v>
      </c>
      <c r="AB2" s="204">
        <v>46309.0</v>
      </c>
      <c r="AC2" s="204"/>
      <c r="AD2" s="204"/>
      <c r="AE2" s="204"/>
      <c r="AF2" s="204"/>
      <c r="AG2" s="204"/>
      <c r="AH2" s="204"/>
      <c r="AI2" s="204"/>
      <c r="AJ2" s="204"/>
      <c r="AK2" s="204"/>
      <c r="AL2" s="204"/>
      <c r="AM2" s="204"/>
      <c r="AN2" s="204"/>
    </row>
    <row r="3">
      <c r="A3" s="206"/>
      <c r="B3" s="207" t="s">
        <v>7329</v>
      </c>
      <c r="M3" s="7" t="s">
        <v>7330</v>
      </c>
      <c r="N3" s="208">
        <f t="shared" ref="N3:AN3" si="1">COLUMN()-13</f>
        <v>1</v>
      </c>
      <c r="O3" s="208">
        <f t="shared" si="1"/>
        <v>2</v>
      </c>
      <c r="P3" s="208">
        <f t="shared" si="1"/>
        <v>3</v>
      </c>
      <c r="Q3" s="208">
        <f t="shared" si="1"/>
        <v>4</v>
      </c>
      <c r="R3" s="208">
        <f t="shared" si="1"/>
        <v>5</v>
      </c>
      <c r="S3" s="208">
        <f t="shared" si="1"/>
        <v>6</v>
      </c>
      <c r="T3" s="208">
        <f t="shared" si="1"/>
        <v>7</v>
      </c>
      <c r="U3" s="208">
        <f t="shared" si="1"/>
        <v>8</v>
      </c>
      <c r="V3" s="208">
        <f t="shared" si="1"/>
        <v>9</v>
      </c>
      <c r="W3" s="208">
        <f t="shared" si="1"/>
        <v>10</v>
      </c>
      <c r="X3" s="208">
        <f t="shared" si="1"/>
        <v>11</v>
      </c>
      <c r="Y3" s="208">
        <f t="shared" si="1"/>
        <v>12</v>
      </c>
      <c r="Z3" s="208">
        <f t="shared" si="1"/>
        <v>13</v>
      </c>
      <c r="AA3" s="208">
        <f t="shared" si="1"/>
        <v>14</v>
      </c>
      <c r="AB3" s="208">
        <f t="shared" si="1"/>
        <v>15</v>
      </c>
      <c r="AC3" s="208">
        <f t="shared" si="1"/>
        <v>16</v>
      </c>
      <c r="AD3" s="208">
        <f t="shared" si="1"/>
        <v>17</v>
      </c>
      <c r="AE3" s="208">
        <f t="shared" si="1"/>
        <v>18</v>
      </c>
      <c r="AF3" s="208">
        <f t="shared" si="1"/>
        <v>19</v>
      </c>
      <c r="AG3" s="208">
        <f t="shared" si="1"/>
        <v>20</v>
      </c>
      <c r="AH3" s="208">
        <f t="shared" si="1"/>
        <v>21</v>
      </c>
      <c r="AI3" s="208">
        <f t="shared" si="1"/>
        <v>22</v>
      </c>
      <c r="AJ3" s="208">
        <f t="shared" si="1"/>
        <v>23</v>
      </c>
      <c r="AK3" s="208">
        <f t="shared" si="1"/>
        <v>24</v>
      </c>
      <c r="AL3" s="208">
        <f t="shared" si="1"/>
        <v>25</v>
      </c>
      <c r="AM3" s="208">
        <f t="shared" si="1"/>
        <v>26</v>
      </c>
      <c r="AN3" s="208">
        <f t="shared" si="1"/>
        <v>27</v>
      </c>
    </row>
    <row r="4">
      <c r="A4" s="7"/>
      <c r="B4" s="209" t="s">
        <v>7331</v>
      </c>
      <c r="C4" s="209" t="s">
        <v>7155</v>
      </c>
      <c r="D4" s="209" t="str">
        <f t="array" ref="D4">_xlfn.XLOOKUP(J4,'2NDSORTEDL'!AA1:AA112,'2NDSORTEDL'!AB1:AB112,"",0,1)</f>
        <v>BASE SLAB ZONE 2</v>
      </c>
      <c r="I4" s="362" t="s">
        <v>7871</v>
      </c>
      <c r="J4" s="211">
        <v>20.0</v>
      </c>
      <c r="N4" s="9" t="s">
        <v>7333</v>
      </c>
    </row>
    <row r="5">
      <c r="A5" s="7"/>
      <c r="B5" s="209" t="s">
        <v>7334</v>
      </c>
      <c r="C5" s="209" t="s">
        <v>7155</v>
      </c>
      <c r="D5" s="209" t="s">
        <v>7483</v>
      </c>
      <c r="E5" s="202"/>
      <c r="F5" s="212"/>
      <c r="G5" s="12"/>
      <c r="H5" s="12"/>
      <c r="I5" s="213"/>
      <c r="J5" s="168" t="s">
        <v>7336</v>
      </c>
      <c r="N5" s="1"/>
    </row>
    <row r="6">
      <c r="F6" s="49"/>
      <c r="G6" s="1"/>
      <c r="H6" s="1"/>
      <c r="I6" s="203"/>
      <c r="J6" s="1"/>
      <c r="N6" s="1"/>
    </row>
    <row r="7">
      <c r="A7" s="214"/>
      <c r="B7" s="215" t="s">
        <v>7872</v>
      </c>
      <c r="C7" s="216" t="s">
        <v>7338</v>
      </c>
      <c r="D7" s="164"/>
      <c r="E7" s="217" t="s">
        <v>7339</v>
      </c>
      <c r="F7" s="218" t="s">
        <v>7340</v>
      </c>
      <c r="G7" s="217" t="s">
        <v>7341</v>
      </c>
      <c r="H7" s="217" t="s">
        <v>7342</v>
      </c>
      <c r="I7" s="219" t="s">
        <v>7343</v>
      </c>
      <c r="J7" s="217" t="s">
        <v>7344</v>
      </c>
      <c r="K7" s="1"/>
      <c r="L7" s="1"/>
      <c r="M7" s="1"/>
      <c r="N7" s="220"/>
      <c r="O7" s="1"/>
      <c r="P7" s="1"/>
      <c r="Q7" s="1"/>
      <c r="R7" s="1"/>
      <c r="S7" s="1"/>
      <c r="T7" s="1"/>
      <c r="U7" s="1"/>
      <c r="V7" s="1"/>
      <c r="W7" s="1"/>
      <c r="X7" s="1"/>
      <c r="Y7" s="1"/>
      <c r="Z7" s="1"/>
      <c r="AA7" s="1"/>
      <c r="AB7" s="1"/>
      <c r="AC7" s="1"/>
      <c r="AD7" s="1"/>
      <c r="AE7" s="1"/>
      <c r="AF7" s="1"/>
      <c r="AG7" s="1"/>
      <c r="AH7" s="1"/>
      <c r="AI7" s="1"/>
      <c r="AJ7" s="1"/>
      <c r="AK7" s="1"/>
      <c r="AL7" s="1"/>
      <c r="AM7" s="1"/>
      <c r="AN7" s="1"/>
      <c r="AO7" s="1"/>
      <c r="AP7" s="1"/>
      <c r="AQ7" s="1"/>
    </row>
    <row r="8">
      <c r="B8" s="221">
        <f t="shared" ref="B8:B30" si="2">ROW()-7</f>
        <v>1</v>
      </c>
      <c r="C8" s="425" t="s">
        <v>4831</v>
      </c>
      <c r="D8" s="164"/>
      <c r="E8" s="223" t="str">
        <f t="array" ref="E8">_xlfn.XLOOKUP(C8,'2NDSORTEDL'!$B$2:$B$60,'2NDSORTEDL'!$C$2:$C$60,"",0,1)</f>
        <v/>
      </c>
      <c r="F8" s="224" t="str">
        <f t="array" ref="F8">_xlfn.XLOOKUP($C8,'2NDSORTEDL'!$B$2:$B$60,'2NDSORTEDL'!$Y$2:$Y$60,"",0,1)</f>
        <v/>
      </c>
      <c r="G8" s="208" t="s">
        <v>7345</v>
      </c>
      <c r="H8" s="208">
        <v>10.0</v>
      </c>
      <c r="I8" s="423">
        <v>46309.0</v>
      </c>
      <c r="J8" s="226" t="str">
        <f t="shared" ref="J8:J30" si="3">IF(SUMIFS($N8:$AM8,$N$2:$AM$2,$I8,$N$1:$AM$1,$J$4)&gt;=H8,"REPLACED",IF(SUMIFS($N8:$AM8,$N$2:$AM$2,$I8,$N$1:$AM$1,$J$4)=0,"","N.A."))</f>
        <v>REPLACED</v>
      </c>
      <c r="N8" s="223"/>
      <c r="O8" s="223"/>
      <c r="P8" s="426" t="s">
        <v>1767</v>
      </c>
      <c r="Q8" s="227">
        <v>1.0</v>
      </c>
      <c r="R8" s="227">
        <v>1.0</v>
      </c>
      <c r="S8" s="223"/>
      <c r="T8" s="227">
        <v>1.0</v>
      </c>
      <c r="U8" s="227">
        <v>1.0</v>
      </c>
      <c r="V8" s="227" t="s">
        <v>7178</v>
      </c>
      <c r="W8" s="227">
        <v>1.0</v>
      </c>
      <c r="X8" s="227">
        <v>1.0</v>
      </c>
      <c r="Y8" s="223"/>
      <c r="Z8" s="227">
        <v>1.0</v>
      </c>
      <c r="AA8" s="227">
        <v>1.0</v>
      </c>
      <c r="AB8" s="227">
        <v>10.0</v>
      </c>
      <c r="AC8" s="223"/>
      <c r="AD8" s="223"/>
      <c r="AE8" s="223"/>
      <c r="AF8" s="223"/>
      <c r="AG8" s="223"/>
      <c r="AH8" s="223"/>
      <c r="AI8" s="223"/>
      <c r="AJ8" s="223"/>
      <c r="AK8" s="223"/>
      <c r="AL8" s="223"/>
      <c r="AM8" s="223"/>
      <c r="AN8" s="223"/>
      <c r="AO8" s="223">
        <f t="shared" ref="AO8:AO27" si="4">SUM(N8:AM8)</f>
        <v>18</v>
      </c>
    </row>
    <row r="9">
      <c r="B9" s="221">
        <f t="shared" si="2"/>
        <v>2</v>
      </c>
      <c r="C9" s="425" t="s">
        <v>1006</v>
      </c>
      <c r="D9" s="164"/>
      <c r="E9" s="223" t="str">
        <f t="array" ref="E9">_xlfn.XLOOKUP(C9,'2NDSORTEDL'!$B$2:$B$60,'2NDSORTEDL'!$C$2:$C$60,"",0,1)</f>
        <v>NSAID</v>
      </c>
      <c r="F9" s="224">
        <f t="array" ref="F9">_xlfn.XLOOKUP($C9,'2NDSORTEDL'!$B$2:$B$60,'2NDSORTEDL'!$Y$2:$Y$60,"",0,1)</f>
        <v>46692</v>
      </c>
      <c r="G9" s="208" t="s">
        <v>7345</v>
      </c>
      <c r="H9" s="208">
        <v>10.0</v>
      </c>
      <c r="I9" s="423">
        <v>46309.0</v>
      </c>
      <c r="J9" s="226" t="str">
        <f t="shared" si="3"/>
        <v>REPLACED</v>
      </c>
      <c r="N9" s="369" t="s">
        <v>1767</v>
      </c>
      <c r="O9" s="227">
        <v>20.0</v>
      </c>
      <c r="P9" s="227">
        <v>20.0</v>
      </c>
      <c r="Q9" s="228">
        <v>20.0</v>
      </c>
      <c r="R9" s="223"/>
      <c r="S9" s="223"/>
      <c r="T9" s="227">
        <v>20.0</v>
      </c>
      <c r="U9" s="223"/>
      <c r="V9" s="223"/>
      <c r="W9" s="227">
        <v>20.0</v>
      </c>
      <c r="X9" s="223"/>
      <c r="Y9" s="227">
        <v>20.0</v>
      </c>
      <c r="Z9" s="223"/>
      <c r="AA9" s="227">
        <v>20.0</v>
      </c>
      <c r="AB9" s="227">
        <v>10.0</v>
      </c>
      <c r="AC9" s="223"/>
      <c r="AD9" s="223"/>
      <c r="AE9" s="223"/>
      <c r="AF9" s="223"/>
      <c r="AG9" s="223"/>
      <c r="AH9" s="223"/>
      <c r="AI9" s="223"/>
      <c r="AJ9" s="223"/>
      <c r="AK9" s="223"/>
      <c r="AL9" s="223"/>
      <c r="AM9" s="223"/>
      <c r="AN9" s="223"/>
      <c r="AO9" s="223">
        <f t="shared" si="4"/>
        <v>150</v>
      </c>
    </row>
    <row r="10">
      <c r="B10" s="221">
        <f t="shared" si="2"/>
        <v>3</v>
      </c>
      <c r="C10" s="425" t="s">
        <v>2845</v>
      </c>
      <c r="D10" s="164"/>
      <c r="E10" s="223" t="str">
        <f t="array" ref="E10">_xlfn.XLOOKUP(C10,'2NDSORTEDL'!$B$2:$B$60,'2NDSORTEDL'!$C$2:$C$60,"",0,1)</f>
        <v>DRESSING_PAD</v>
      </c>
      <c r="F10" s="224">
        <f t="array" ref="F10">_xlfn.XLOOKUP($C10,'2NDSORTEDL'!$B$2:$B$60,'2NDSORTEDL'!$Y$2:$Y$60,"",0,1)</f>
        <v>46935</v>
      </c>
      <c r="G10" s="208" t="s">
        <v>7345</v>
      </c>
      <c r="H10" s="208">
        <v>2.0</v>
      </c>
      <c r="I10" s="229">
        <f t="shared" ref="I10:I29" si="5">I9</f>
        <v>46309</v>
      </c>
      <c r="J10" s="226" t="str">
        <f t="shared" si="3"/>
        <v>REPLACED</v>
      </c>
      <c r="N10" s="368"/>
      <c r="O10" s="227"/>
      <c r="P10" s="227">
        <v>1.0</v>
      </c>
      <c r="Q10" s="223"/>
      <c r="R10" s="223"/>
      <c r="S10" s="227">
        <v>1.0</v>
      </c>
      <c r="T10" s="223"/>
      <c r="U10" s="223"/>
      <c r="V10" s="227">
        <v>1.0</v>
      </c>
      <c r="W10" s="227">
        <v>1.0</v>
      </c>
      <c r="X10" s="223"/>
      <c r="Y10" s="223"/>
      <c r="Z10" s="223"/>
      <c r="AA10" s="223"/>
      <c r="AB10" s="227">
        <v>2.0</v>
      </c>
      <c r="AC10" s="223"/>
      <c r="AD10" s="223"/>
      <c r="AE10" s="223"/>
      <c r="AF10" s="223"/>
      <c r="AG10" s="223"/>
      <c r="AH10" s="223"/>
      <c r="AI10" s="223"/>
      <c r="AJ10" s="223"/>
      <c r="AK10" s="223"/>
      <c r="AL10" s="223"/>
      <c r="AM10" s="223"/>
      <c r="AN10" s="223"/>
      <c r="AO10" s="223">
        <f t="shared" si="4"/>
        <v>6</v>
      </c>
    </row>
    <row r="11">
      <c r="B11" s="221">
        <f t="shared" si="2"/>
        <v>4</v>
      </c>
      <c r="C11" s="425" t="s">
        <v>5452</v>
      </c>
      <c r="D11" s="164"/>
      <c r="E11" s="223" t="str">
        <f t="array" ref="E11">_xlfn.XLOOKUP(C11,'2NDSORTEDL'!$B$2:$B$60,'2NDSORTEDL'!$C$2:$C$60,"",0,1)</f>
        <v/>
      </c>
      <c r="F11" s="224" t="str">
        <f t="array" ref="F11">_xlfn.XLOOKUP($C11,'2NDSORTEDL'!$B$2:$B$60,'2NDSORTEDL'!$Y$2:$Y$60,"",0,1)</f>
        <v/>
      </c>
      <c r="G11" s="208" t="s">
        <v>7345</v>
      </c>
      <c r="H11" s="208">
        <v>1.0</v>
      </c>
      <c r="I11" s="229">
        <f t="shared" si="5"/>
        <v>46309</v>
      </c>
      <c r="J11" s="226" t="str">
        <f t="shared" si="3"/>
        <v>REPLACED</v>
      </c>
      <c r="N11" s="368">
        <v>1.0</v>
      </c>
      <c r="O11" s="223"/>
      <c r="P11" s="223"/>
      <c r="Q11" s="223"/>
      <c r="R11" s="223"/>
      <c r="S11" s="223"/>
      <c r="T11" s="223"/>
      <c r="U11" s="223"/>
      <c r="V11" s="223"/>
      <c r="W11" s="227">
        <v>1.0</v>
      </c>
      <c r="X11" s="223"/>
      <c r="Y11" s="223"/>
      <c r="Z11" s="223"/>
      <c r="AA11" s="223"/>
      <c r="AB11" s="227">
        <v>1.0</v>
      </c>
      <c r="AC11" s="223"/>
      <c r="AD11" s="223"/>
      <c r="AE11" s="223"/>
      <c r="AF11" s="223"/>
      <c r="AG11" s="223"/>
      <c r="AH11" s="223"/>
      <c r="AI11" s="223"/>
      <c r="AJ11" s="223"/>
      <c r="AK11" s="223"/>
      <c r="AL11" s="223"/>
      <c r="AM11" s="223"/>
      <c r="AN11" s="223"/>
      <c r="AO11" s="223">
        <f t="shared" si="4"/>
        <v>3</v>
      </c>
    </row>
    <row r="12">
      <c r="B12" s="221">
        <f t="shared" si="2"/>
        <v>5</v>
      </c>
      <c r="C12" s="425" t="s">
        <v>3465</v>
      </c>
      <c r="D12" s="164"/>
      <c r="E12" s="223" t="str">
        <f t="array" ref="E12">_xlfn.XLOOKUP(C12,'2NDSORTEDL'!$B$2:$B$60,'2NDSORTEDL'!$C$2:$C$60,"",0,1)</f>
        <v>DRESSING_PAD</v>
      </c>
      <c r="F12" s="224">
        <f t="array" ref="F12">_xlfn.XLOOKUP($C12,'2NDSORTEDL'!$B$2:$B$60,'2NDSORTEDL'!$Y$2:$Y$60,"",0,1)</f>
        <v>46935</v>
      </c>
      <c r="G12" s="208" t="s">
        <v>7345</v>
      </c>
      <c r="H12" s="208">
        <v>2.0</v>
      </c>
      <c r="I12" s="229">
        <f t="shared" si="5"/>
        <v>46309</v>
      </c>
      <c r="J12" s="226" t="str">
        <f t="shared" si="3"/>
        <v>REPLACED</v>
      </c>
      <c r="N12" s="368">
        <v>1.0</v>
      </c>
      <c r="O12" s="223"/>
      <c r="P12" s="223"/>
      <c r="Q12" s="223"/>
      <c r="R12" s="223"/>
      <c r="S12" s="223"/>
      <c r="T12" s="223"/>
      <c r="U12" s="223"/>
      <c r="V12" s="223"/>
      <c r="W12" s="223"/>
      <c r="X12" s="223"/>
      <c r="Y12" s="223"/>
      <c r="Z12" s="223"/>
      <c r="AA12" s="223"/>
      <c r="AB12" s="227">
        <v>2.0</v>
      </c>
      <c r="AC12" s="223"/>
      <c r="AD12" s="223"/>
      <c r="AE12" s="223"/>
      <c r="AF12" s="223"/>
      <c r="AG12" s="223"/>
      <c r="AH12" s="223"/>
      <c r="AI12" s="223"/>
      <c r="AJ12" s="223"/>
      <c r="AK12" s="223"/>
      <c r="AL12" s="223"/>
      <c r="AM12" s="223"/>
      <c r="AN12" s="223"/>
      <c r="AO12" s="223">
        <f t="shared" si="4"/>
        <v>3</v>
      </c>
    </row>
    <row r="13">
      <c r="B13" s="221">
        <f t="shared" si="2"/>
        <v>6</v>
      </c>
      <c r="C13" s="425" t="s">
        <v>1501</v>
      </c>
      <c r="D13" s="164"/>
      <c r="E13" s="223" t="str">
        <f t="array" ref="E13">_xlfn.XLOOKUP(C13,'2NDSORTEDL'!$B$2:$B$60,'2NDSORTEDL'!$C$2:$C$60,"",0,1)</f>
        <v>DISINFECTANT</v>
      </c>
      <c r="F13" s="224">
        <f t="array" ref="F13">_xlfn.XLOOKUP($C13,'2NDSORTEDL'!$B$2:$B$60,'2NDSORTEDL'!$Y$2:$Y$60,"",0,1)</f>
        <v>46935</v>
      </c>
      <c r="G13" s="208" t="s">
        <v>7345</v>
      </c>
      <c r="H13" s="208">
        <v>1.0</v>
      </c>
      <c r="I13" s="229">
        <f t="shared" si="5"/>
        <v>46309</v>
      </c>
      <c r="J13" s="226" t="str">
        <f t="shared" si="3"/>
        <v>REPLACED</v>
      </c>
      <c r="N13" s="368">
        <v>1.0</v>
      </c>
      <c r="O13" s="223"/>
      <c r="P13" s="227">
        <v>1.0</v>
      </c>
      <c r="Q13" s="223"/>
      <c r="R13" s="223"/>
      <c r="S13" s="223"/>
      <c r="T13" s="223"/>
      <c r="U13" s="223"/>
      <c r="V13" s="223"/>
      <c r="W13" s="227">
        <v>1.0</v>
      </c>
      <c r="X13" s="223"/>
      <c r="Y13" s="223"/>
      <c r="Z13" s="223"/>
      <c r="AA13" s="223"/>
      <c r="AB13" s="227">
        <v>1.0</v>
      </c>
      <c r="AC13" s="223"/>
      <c r="AD13" s="223"/>
      <c r="AE13" s="223"/>
      <c r="AF13" s="223"/>
      <c r="AG13" s="223"/>
      <c r="AH13" s="223"/>
      <c r="AI13" s="223"/>
      <c r="AJ13" s="223"/>
      <c r="AK13" s="223"/>
      <c r="AL13" s="223"/>
      <c r="AM13" s="223"/>
      <c r="AN13" s="223"/>
      <c r="AO13" s="223">
        <f t="shared" si="4"/>
        <v>4</v>
      </c>
    </row>
    <row r="14">
      <c r="B14" s="221">
        <f t="shared" si="2"/>
        <v>7</v>
      </c>
      <c r="C14" s="425" t="s">
        <v>3748</v>
      </c>
      <c r="D14" s="164"/>
      <c r="E14" s="223" t="str">
        <f t="array" ref="E14">_xlfn.XLOOKUP(C14,'2NDSORTEDL'!$B$2:$B$60,'2NDSORTEDL'!$C$2:$C$60,"",0,1)</f>
        <v>DRESSING_PAD</v>
      </c>
      <c r="F14" s="224">
        <f t="array" ref="F14">_xlfn.XLOOKUP($C14,'2NDSORTEDL'!$B$2:$B$60,'2NDSORTEDL'!$Y$2:$Y$60,"",0,1)</f>
        <v>46935</v>
      </c>
      <c r="G14" s="208" t="s">
        <v>7345</v>
      </c>
      <c r="H14" s="208">
        <v>1.0</v>
      </c>
      <c r="I14" s="229">
        <f t="shared" si="5"/>
        <v>46309</v>
      </c>
      <c r="J14" s="226" t="str">
        <f t="shared" si="3"/>
        <v>REPLACED</v>
      </c>
      <c r="N14" s="368">
        <v>1.0</v>
      </c>
      <c r="O14" s="227"/>
      <c r="P14" s="227"/>
      <c r="Q14" s="223"/>
      <c r="R14" s="223"/>
      <c r="S14" s="223"/>
      <c r="T14" s="223"/>
      <c r="U14" s="223"/>
      <c r="V14" s="223"/>
      <c r="W14" s="223"/>
      <c r="X14" s="223"/>
      <c r="Y14" s="223"/>
      <c r="Z14" s="223"/>
      <c r="AA14" s="223"/>
      <c r="AB14" s="227">
        <v>1.0</v>
      </c>
      <c r="AC14" s="223"/>
      <c r="AD14" s="223"/>
      <c r="AE14" s="223"/>
      <c r="AF14" s="223"/>
      <c r="AG14" s="223"/>
      <c r="AH14" s="223"/>
      <c r="AI14" s="223"/>
      <c r="AJ14" s="223"/>
      <c r="AK14" s="223"/>
      <c r="AL14" s="223"/>
      <c r="AM14" s="223"/>
      <c r="AN14" s="223"/>
      <c r="AO14" s="223">
        <f t="shared" si="4"/>
        <v>2</v>
      </c>
    </row>
    <row r="15">
      <c r="B15" s="221">
        <f t="shared" si="2"/>
        <v>8</v>
      </c>
      <c r="C15" s="425" t="s">
        <v>2543</v>
      </c>
      <c r="D15" s="164"/>
      <c r="E15" s="223" t="str">
        <f t="array" ref="E15">_xlfn.XLOOKUP(C15,'2NDSORTEDL'!$B$2:$B$60,'2NDSORTEDL'!$C$2:$C$60,"",0,1)</f>
        <v>COTTON</v>
      </c>
      <c r="F15" s="224">
        <f t="array" ref="F15">_xlfn.XLOOKUP($C15,'2NDSORTEDL'!$B$2:$B$60,'2NDSORTEDL'!$Y$2:$Y$60,"",0,1)</f>
        <v>46661</v>
      </c>
      <c r="G15" s="208" t="s">
        <v>7345</v>
      </c>
      <c r="H15" s="208">
        <v>1.0</v>
      </c>
      <c r="I15" s="229">
        <f t="shared" si="5"/>
        <v>46309</v>
      </c>
      <c r="J15" s="226" t="str">
        <f t="shared" si="3"/>
        <v>REPLACED</v>
      </c>
      <c r="N15" s="230"/>
      <c r="O15" s="223"/>
      <c r="P15" s="426" t="s">
        <v>1767</v>
      </c>
      <c r="Q15" s="227">
        <v>1.0</v>
      </c>
      <c r="R15" s="223"/>
      <c r="S15" s="223"/>
      <c r="T15" s="223"/>
      <c r="U15" s="223"/>
      <c r="V15" s="223"/>
      <c r="W15" s="223"/>
      <c r="X15" s="223"/>
      <c r="Y15" s="223"/>
      <c r="Z15" s="223"/>
      <c r="AA15" s="227">
        <v>1.0</v>
      </c>
      <c r="AB15" s="227">
        <v>1.0</v>
      </c>
      <c r="AC15" s="223"/>
      <c r="AD15" s="223"/>
      <c r="AE15" s="223"/>
      <c r="AF15" s="223"/>
      <c r="AG15" s="223"/>
      <c r="AH15" s="223"/>
      <c r="AI15" s="223"/>
      <c r="AJ15" s="223"/>
      <c r="AK15" s="223"/>
      <c r="AL15" s="223"/>
      <c r="AM15" s="223"/>
      <c r="AN15" s="223"/>
      <c r="AO15" s="223">
        <f t="shared" si="4"/>
        <v>3</v>
      </c>
    </row>
    <row r="16">
      <c r="B16" s="221">
        <f t="shared" si="2"/>
        <v>9</v>
      </c>
      <c r="C16" s="425" t="s">
        <v>4771</v>
      </c>
      <c r="D16" s="164"/>
      <c r="E16" s="223" t="str">
        <f t="array" ref="E16">_xlfn.XLOOKUP(C16,'2NDSORTEDL'!$B$2:$B$60,'2NDSORTEDL'!$C$2:$C$60,"",0,1)</f>
        <v/>
      </c>
      <c r="F16" s="224" t="str">
        <f t="array" ref="F16">_xlfn.XLOOKUP($C16,'2NDSORTEDL'!$B$2:$B$60,'2NDSORTEDL'!$Y$2:$Y$60,"",0,1)</f>
        <v/>
      </c>
      <c r="G16" s="208" t="s">
        <v>7345</v>
      </c>
      <c r="H16" s="208">
        <v>1.0</v>
      </c>
      <c r="I16" s="229">
        <f t="shared" si="5"/>
        <v>46309</v>
      </c>
      <c r="J16" s="226" t="str">
        <f t="shared" si="3"/>
        <v>REPLACED</v>
      </c>
      <c r="N16" s="230"/>
      <c r="O16" s="223"/>
      <c r="P16" s="223"/>
      <c r="Q16" s="223"/>
      <c r="R16" s="227">
        <v>2.0</v>
      </c>
      <c r="S16" s="223"/>
      <c r="T16" s="223"/>
      <c r="U16" s="223"/>
      <c r="V16" s="227">
        <v>2.0</v>
      </c>
      <c r="W16" s="223"/>
      <c r="X16" s="223"/>
      <c r="Y16" s="223"/>
      <c r="Z16" s="223"/>
      <c r="AA16" s="223"/>
      <c r="AB16" s="227">
        <v>1.0</v>
      </c>
      <c r="AC16" s="223"/>
      <c r="AD16" s="223"/>
      <c r="AE16" s="223"/>
      <c r="AF16" s="223"/>
      <c r="AG16" s="223"/>
      <c r="AH16" s="223"/>
      <c r="AI16" s="223"/>
      <c r="AJ16" s="223"/>
      <c r="AK16" s="223"/>
      <c r="AL16" s="223"/>
      <c r="AM16" s="223"/>
      <c r="AN16" s="223"/>
      <c r="AO16" s="223">
        <f t="shared" si="4"/>
        <v>5</v>
      </c>
    </row>
    <row r="17">
      <c r="B17" s="221">
        <f t="shared" si="2"/>
        <v>10</v>
      </c>
      <c r="C17" s="425" t="s">
        <v>3322</v>
      </c>
      <c r="D17" s="164"/>
      <c r="E17" s="223" t="str">
        <f t="array" ref="E17">_xlfn.XLOOKUP(C17,'2NDSORTEDL'!$B$2:$B$60,'2NDSORTEDL'!$C$2:$C$60,"",0,1)</f>
        <v>PLASTER_TAPE</v>
      </c>
      <c r="F17" s="224">
        <f t="array" ref="F17">_xlfn.XLOOKUP($C17,'2NDSORTEDL'!$B$2:$B$60,'2NDSORTEDL'!$Y$2:$Y$60,"",0,1)</f>
        <v>46692</v>
      </c>
      <c r="G17" s="208" t="s">
        <v>7345</v>
      </c>
      <c r="H17" s="208">
        <v>4.0</v>
      </c>
      <c r="I17" s="229">
        <f t="shared" si="5"/>
        <v>46309</v>
      </c>
      <c r="J17" s="226" t="str">
        <f t="shared" si="3"/>
        <v>REPLACED</v>
      </c>
      <c r="N17" s="368">
        <v>4.0</v>
      </c>
      <c r="O17" s="227">
        <v>4.0</v>
      </c>
      <c r="P17" s="426" t="s">
        <v>1767</v>
      </c>
      <c r="Q17" s="227">
        <v>4.0</v>
      </c>
      <c r="R17" s="227">
        <v>4.0</v>
      </c>
      <c r="S17" s="223"/>
      <c r="T17" s="223"/>
      <c r="U17" s="223"/>
      <c r="V17" s="223"/>
      <c r="W17" s="227">
        <v>4.0</v>
      </c>
      <c r="X17" s="223"/>
      <c r="Y17" s="227">
        <v>4.0</v>
      </c>
      <c r="Z17" s="223"/>
      <c r="AA17" s="227">
        <v>4.0</v>
      </c>
      <c r="AB17" s="227">
        <v>4.0</v>
      </c>
      <c r="AC17" s="223"/>
      <c r="AD17" s="223"/>
      <c r="AE17" s="223"/>
      <c r="AF17" s="223"/>
      <c r="AG17" s="223"/>
      <c r="AH17" s="223"/>
      <c r="AI17" s="223"/>
      <c r="AJ17" s="223"/>
      <c r="AK17" s="223"/>
      <c r="AL17" s="223"/>
      <c r="AM17" s="223"/>
      <c r="AN17" s="223"/>
      <c r="AO17" s="223">
        <f t="shared" si="4"/>
        <v>32</v>
      </c>
    </row>
    <row r="18">
      <c r="B18" s="221">
        <f t="shared" si="2"/>
        <v>11</v>
      </c>
      <c r="C18" s="425" t="s">
        <v>4708</v>
      </c>
      <c r="D18" s="164"/>
      <c r="E18" s="223" t="str">
        <f t="array" ref="E18">_xlfn.XLOOKUP(C18,'2NDSORTEDL'!$B$2:$B$60,'2NDSORTEDL'!$C$2:$C$60,"",0,1)</f>
        <v/>
      </c>
      <c r="F18" s="224" t="str">
        <f t="array" ref="F18">_xlfn.XLOOKUP($C18,'2NDSORTEDL'!$B$2:$B$60,'2NDSORTEDL'!$Y$2:$Y$60,"",0,1)</f>
        <v/>
      </c>
      <c r="G18" s="208" t="s">
        <v>7345</v>
      </c>
      <c r="H18" s="208">
        <v>1.0</v>
      </c>
      <c r="I18" s="229">
        <f t="shared" si="5"/>
        <v>46309</v>
      </c>
      <c r="J18" s="226" t="str">
        <f t="shared" si="3"/>
        <v>REPLACED</v>
      </c>
      <c r="N18" s="368">
        <v>4.0</v>
      </c>
      <c r="O18" s="227">
        <v>4.0</v>
      </c>
      <c r="P18" s="223"/>
      <c r="Q18" s="227">
        <v>4.0</v>
      </c>
      <c r="R18" s="227">
        <v>4.0</v>
      </c>
      <c r="S18" s="223"/>
      <c r="T18" s="223"/>
      <c r="U18" s="223"/>
      <c r="V18" s="227">
        <v>4.0</v>
      </c>
      <c r="W18" s="227">
        <v>4.0</v>
      </c>
      <c r="X18" s="223"/>
      <c r="Y18" s="223"/>
      <c r="Z18" s="223"/>
      <c r="AA18" s="223"/>
      <c r="AB18" s="227">
        <v>1.0</v>
      </c>
      <c r="AC18" s="223"/>
      <c r="AD18" s="223"/>
      <c r="AE18" s="223"/>
      <c r="AF18" s="223"/>
      <c r="AG18" s="223"/>
      <c r="AH18" s="223"/>
      <c r="AI18" s="223"/>
      <c r="AJ18" s="223"/>
      <c r="AK18" s="223"/>
      <c r="AL18" s="223"/>
      <c r="AM18" s="223"/>
      <c r="AN18" s="223"/>
      <c r="AO18" s="223">
        <f t="shared" si="4"/>
        <v>25</v>
      </c>
    </row>
    <row r="19">
      <c r="B19" s="221">
        <f t="shared" si="2"/>
        <v>12</v>
      </c>
      <c r="C19" s="425" t="s">
        <v>3150</v>
      </c>
      <c r="D19" s="164"/>
      <c r="E19" s="223" t="str">
        <f t="array" ref="E19">_xlfn.XLOOKUP(C19,'2NDSORTEDL'!$B$2:$B$60,'2NDSORTEDL'!$C$2:$C$60,"",0,1)</f>
        <v>BANDAGE</v>
      </c>
      <c r="F19" s="224">
        <f t="array" ref="F19">_xlfn.XLOOKUP($C19,'2NDSORTEDL'!$B$2:$B$60,'2NDSORTEDL'!$Y$2:$Y$60,"",0,1)</f>
        <v>46905</v>
      </c>
      <c r="G19" s="208" t="s">
        <v>7345</v>
      </c>
      <c r="H19" s="208">
        <v>1.0</v>
      </c>
      <c r="I19" s="229">
        <f t="shared" si="5"/>
        <v>46309</v>
      </c>
      <c r="J19" s="226" t="str">
        <f t="shared" si="3"/>
        <v>REPLACED</v>
      </c>
      <c r="N19" s="368">
        <v>1.0</v>
      </c>
      <c r="O19" s="223"/>
      <c r="P19" s="223"/>
      <c r="Q19" s="228"/>
      <c r="R19" s="227">
        <v>1.0</v>
      </c>
      <c r="S19" s="223"/>
      <c r="T19" s="223"/>
      <c r="U19" s="223"/>
      <c r="V19" s="227">
        <v>2.0</v>
      </c>
      <c r="W19" s="223"/>
      <c r="X19" s="223"/>
      <c r="Y19" s="227">
        <v>1.0</v>
      </c>
      <c r="Z19" s="223"/>
      <c r="AA19" s="227">
        <v>1.0</v>
      </c>
      <c r="AB19" s="227">
        <v>1.0</v>
      </c>
      <c r="AC19" s="223"/>
      <c r="AD19" s="223"/>
      <c r="AE19" s="223"/>
      <c r="AF19" s="223"/>
      <c r="AG19" s="223"/>
      <c r="AH19" s="223"/>
      <c r="AI19" s="223"/>
      <c r="AJ19" s="223"/>
      <c r="AK19" s="223"/>
      <c r="AL19" s="223"/>
      <c r="AM19" s="223"/>
      <c r="AN19" s="223"/>
      <c r="AO19" s="223">
        <f t="shared" si="4"/>
        <v>7</v>
      </c>
    </row>
    <row r="20">
      <c r="B20" s="221">
        <f t="shared" si="2"/>
        <v>13</v>
      </c>
      <c r="C20" s="425" t="s">
        <v>1947</v>
      </c>
      <c r="D20" s="164"/>
      <c r="E20" s="223" t="str">
        <f t="array" ref="E20">_xlfn.XLOOKUP(C20,'2NDSORTEDL'!$B$2:$B$60,'2NDSORTEDL'!$C$2:$C$60,"",0,1)</f>
        <v>ORS</v>
      </c>
      <c r="F20" s="224">
        <f t="array" ref="F20">_xlfn.XLOOKUP($C20,'2NDSORTEDL'!$B$2:$B$60,'2NDSORTEDL'!$Y$2:$Y$60,"",0,1)</f>
        <v>46813</v>
      </c>
      <c r="G20" s="208" t="s">
        <v>7345</v>
      </c>
      <c r="H20" s="208">
        <v>2.0</v>
      </c>
      <c r="I20" s="229">
        <f t="shared" si="5"/>
        <v>46309</v>
      </c>
      <c r="J20" s="226" t="str">
        <f t="shared" si="3"/>
        <v>REPLACED</v>
      </c>
      <c r="N20" s="208"/>
      <c r="O20" s="227"/>
      <c r="P20" s="227">
        <v>2.0</v>
      </c>
      <c r="Q20" s="227">
        <v>2.0</v>
      </c>
      <c r="R20" s="227">
        <v>2.0</v>
      </c>
      <c r="S20" s="227">
        <v>2.0</v>
      </c>
      <c r="T20" s="227">
        <v>2.0</v>
      </c>
      <c r="U20" s="227">
        <v>2.0</v>
      </c>
      <c r="V20" s="227">
        <v>2.0</v>
      </c>
      <c r="W20" s="227">
        <v>2.0</v>
      </c>
      <c r="X20" s="223"/>
      <c r="Y20" s="227">
        <v>2.0</v>
      </c>
      <c r="Z20" s="223"/>
      <c r="AA20" s="227">
        <v>2.0</v>
      </c>
      <c r="AB20" s="227">
        <v>2.0</v>
      </c>
      <c r="AC20" s="223"/>
      <c r="AD20" s="223"/>
      <c r="AE20" s="223"/>
      <c r="AF20" s="223"/>
      <c r="AG20" s="223"/>
      <c r="AH20" s="223"/>
      <c r="AI20" s="223"/>
      <c r="AJ20" s="223"/>
      <c r="AK20" s="223"/>
      <c r="AL20" s="223"/>
      <c r="AM20" s="223"/>
      <c r="AN20" s="223"/>
      <c r="AO20" s="223">
        <f t="shared" si="4"/>
        <v>22</v>
      </c>
    </row>
    <row r="21">
      <c r="B21" s="221">
        <f t="shared" si="2"/>
        <v>14</v>
      </c>
      <c r="C21" s="425" t="s">
        <v>4355</v>
      </c>
      <c r="D21" s="164"/>
      <c r="E21" s="223" t="str">
        <f t="array" ref="E21">_xlfn.XLOOKUP(C21,'2NDSORTEDL'!$B$2:$B$60,'2NDSORTEDL'!$C$2:$C$60,"",0,1)</f>
        <v/>
      </c>
      <c r="F21" s="224" t="str">
        <f t="array" ref="F21">_xlfn.XLOOKUP($C21,'2NDSORTEDL'!$B$2:$B$60,'2NDSORTEDL'!$Y$2:$Y$60,"",0,1)</f>
        <v/>
      </c>
      <c r="G21" s="208" t="s">
        <v>7345</v>
      </c>
      <c r="H21" s="208">
        <v>10.0</v>
      </c>
      <c r="I21" s="229">
        <f t="shared" si="5"/>
        <v>46309</v>
      </c>
      <c r="J21" s="226" t="str">
        <f t="shared" si="3"/>
        <v>REPLACED</v>
      </c>
      <c r="N21" s="368"/>
      <c r="O21" s="223"/>
      <c r="P21" s="227">
        <v>1.0</v>
      </c>
      <c r="Q21" s="228"/>
      <c r="R21" s="223"/>
      <c r="S21" s="223"/>
      <c r="T21" s="223"/>
      <c r="U21" s="223"/>
      <c r="V21" s="223"/>
      <c r="W21" s="223"/>
      <c r="X21" s="223"/>
      <c r="Y21" s="223"/>
      <c r="Z21" s="223"/>
      <c r="AA21" s="223"/>
      <c r="AB21" s="227">
        <v>10.0</v>
      </c>
      <c r="AC21" s="223"/>
      <c r="AD21" s="223"/>
      <c r="AE21" s="223"/>
      <c r="AF21" s="223"/>
      <c r="AG21" s="223"/>
      <c r="AH21" s="223"/>
      <c r="AI21" s="223"/>
      <c r="AJ21" s="223"/>
      <c r="AK21" s="223"/>
      <c r="AL21" s="223"/>
      <c r="AM21" s="223"/>
      <c r="AN21" s="223"/>
      <c r="AO21" s="223">
        <f t="shared" si="4"/>
        <v>11</v>
      </c>
    </row>
    <row r="22">
      <c r="B22" s="221">
        <f t="shared" si="2"/>
        <v>15</v>
      </c>
      <c r="C22" s="425" t="s">
        <v>2621</v>
      </c>
      <c r="D22" s="164"/>
      <c r="E22" s="223" t="str">
        <f t="array" ref="E22">_xlfn.XLOOKUP(C22,'2NDSORTEDL'!$B$2:$B$60,'2NDSORTEDL'!$C$2:$C$60,"",0,1)</f>
        <v>COTTON</v>
      </c>
      <c r="F22" s="224">
        <f t="array" ref="F22">_xlfn.XLOOKUP($C22,'2NDSORTEDL'!$B$2:$B$60,'2NDSORTEDL'!$Y$2:$Y$60,"",0,1)</f>
        <v>46508</v>
      </c>
      <c r="G22" s="208" t="s">
        <v>7345</v>
      </c>
      <c r="H22" s="208">
        <v>1.0</v>
      </c>
      <c r="I22" s="229">
        <f t="shared" si="5"/>
        <v>46309</v>
      </c>
      <c r="J22" s="226" t="str">
        <f t="shared" si="3"/>
        <v>REPLACED</v>
      </c>
      <c r="N22" s="368">
        <v>1.0</v>
      </c>
      <c r="O22" s="223"/>
      <c r="P22" s="223"/>
      <c r="Q22" s="223"/>
      <c r="R22" s="223"/>
      <c r="S22" s="223"/>
      <c r="T22" s="223"/>
      <c r="U22" s="223"/>
      <c r="V22" s="223"/>
      <c r="W22" s="223"/>
      <c r="X22" s="223"/>
      <c r="Y22" s="223"/>
      <c r="Z22" s="227">
        <v>1.0</v>
      </c>
      <c r="AA22" s="223"/>
      <c r="AB22" s="227">
        <v>1.0</v>
      </c>
      <c r="AC22" s="223"/>
      <c r="AD22" s="223"/>
      <c r="AE22" s="223"/>
      <c r="AF22" s="223"/>
      <c r="AG22" s="223"/>
      <c r="AH22" s="223"/>
      <c r="AI22" s="223"/>
      <c r="AJ22" s="223"/>
      <c r="AK22" s="223"/>
      <c r="AL22" s="223"/>
      <c r="AM22" s="223"/>
      <c r="AN22" s="223"/>
      <c r="AO22" s="223">
        <f t="shared" si="4"/>
        <v>3</v>
      </c>
    </row>
    <row r="23">
      <c r="B23" s="221">
        <f t="shared" si="2"/>
        <v>16</v>
      </c>
      <c r="C23" s="425" t="s">
        <v>3551</v>
      </c>
      <c r="D23" s="164"/>
      <c r="E23" s="223" t="str">
        <f t="array" ref="E23">_xlfn.XLOOKUP(C23,'2NDSORTEDL'!$B$2:$B$60,'2NDSORTEDL'!$C$2:$C$60,"",0,1)</f>
        <v>MANUAL</v>
      </c>
      <c r="F23" s="224" t="str">
        <f t="array" ref="F23">_xlfn.XLOOKUP($C23,'2NDSORTEDL'!$B$2:$B$60,'2NDSORTEDL'!$Y$2:$Y$60,"",0,1)</f>
        <v>--</v>
      </c>
      <c r="G23" s="208" t="s">
        <v>7345</v>
      </c>
      <c r="H23" s="208">
        <v>1.0</v>
      </c>
      <c r="I23" s="229">
        <f t="shared" si="5"/>
        <v>46309</v>
      </c>
      <c r="J23" s="226" t="str">
        <f t="shared" si="3"/>
        <v/>
      </c>
      <c r="N23" s="230"/>
      <c r="O23" s="227">
        <v>1.0</v>
      </c>
      <c r="P23" s="223"/>
      <c r="Q23" s="223"/>
      <c r="R23" s="223"/>
      <c r="S23" s="223"/>
      <c r="T23" s="223"/>
      <c r="U23" s="223"/>
      <c r="V23" s="223"/>
      <c r="W23" s="223"/>
      <c r="X23" s="227">
        <v>1.0</v>
      </c>
      <c r="Y23" s="223"/>
      <c r="Z23" s="227">
        <v>1.0</v>
      </c>
      <c r="AA23" s="223"/>
      <c r="AB23" s="223"/>
      <c r="AC23" s="223"/>
      <c r="AD23" s="223"/>
      <c r="AE23" s="223"/>
      <c r="AF23" s="223"/>
      <c r="AG23" s="223"/>
      <c r="AH23" s="223"/>
      <c r="AI23" s="223"/>
      <c r="AJ23" s="223"/>
      <c r="AK23" s="223"/>
      <c r="AL23" s="223"/>
      <c r="AM23" s="223"/>
      <c r="AN23" s="223"/>
      <c r="AO23" s="223">
        <f t="shared" si="4"/>
        <v>3</v>
      </c>
    </row>
    <row r="24">
      <c r="B24" s="221">
        <f t="shared" si="2"/>
        <v>17</v>
      </c>
      <c r="C24" s="425" t="s">
        <v>1861</v>
      </c>
      <c r="D24" s="164"/>
      <c r="E24" s="223" t="str">
        <f t="array" ref="E24">_xlfn.XLOOKUP(C24,'2NDSORTEDL'!$B$2:$B$60,'2NDSORTEDL'!$C$2:$C$60,"",0,1)</f>
        <v>EYE_LUBRICANT_DROPS</v>
      </c>
      <c r="F24" s="224">
        <f t="array" ref="F24">_xlfn.XLOOKUP($C24,'2NDSORTEDL'!$B$2:$B$60,'2NDSORTEDL'!$Y$2:$Y$60,"",0,1)</f>
        <v>46753</v>
      </c>
      <c r="G24" s="208" t="s">
        <v>7345</v>
      </c>
      <c r="H24" s="208">
        <v>1.0</v>
      </c>
      <c r="I24" s="229">
        <f t="shared" si="5"/>
        <v>46309</v>
      </c>
      <c r="J24" s="226" t="str">
        <f t="shared" si="3"/>
        <v/>
      </c>
      <c r="N24" s="368">
        <v>1.0</v>
      </c>
      <c r="O24" s="227"/>
      <c r="P24" s="223"/>
      <c r="Q24" s="223"/>
      <c r="R24" s="227">
        <v>1.0</v>
      </c>
      <c r="S24" s="223"/>
      <c r="T24" s="227">
        <v>1.0</v>
      </c>
      <c r="U24" s="223"/>
      <c r="V24" s="223"/>
      <c r="W24" s="223"/>
      <c r="X24" s="223"/>
      <c r="Y24" s="223"/>
      <c r="Z24" s="223"/>
      <c r="AA24" s="223"/>
      <c r="AB24" s="223"/>
      <c r="AC24" s="223"/>
      <c r="AD24" s="223"/>
      <c r="AE24" s="223"/>
      <c r="AF24" s="223"/>
      <c r="AG24" s="223"/>
      <c r="AH24" s="223"/>
      <c r="AI24" s="223"/>
      <c r="AJ24" s="223"/>
      <c r="AK24" s="223"/>
      <c r="AL24" s="223"/>
      <c r="AM24" s="223"/>
      <c r="AN24" s="223"/>
      <c r="AO24" s="223">
        <f t="shared" si="4"/>
        <v>3</v>
      </c>
    </row>
    <row r="25">
      <c r="B25" s="221">
        <f t="shared" si="2"/>
        <v>18</v>
      </c>
      <c r="C25" s="425" t="s">
        <v>3512</v>
      </c>
      <c r="D25" s="164"/>
      <c r="E25" s="223" t="str">
        <f t="array" ref="E25">_xlfn.XLOOKUP(C25,'2NDSORTEDL'!$B$2:$B$60,'2NDSORTEDL'!$C$2:$C$60,"",0,1)</f>
        <v>LIST</v>
      </c>
      <c r="F25" s="224" t="str">
        <f t="array" ref="F25">_xlfn.XLOOKUP($C25,'2NDSORTEDL'!$B$2:$B$60,'2NDSORTEDL'!$Y$2:$Y$60,"",0,1)</f>
        <v>--</v>
      </c>
      <c r="G25" s="208" t="s">
        <v>7345</v>
      </c>
      <c r="H25" s="208">
        <v>1.0</v>
      </c>
      <c r="I25" s="229">
        <f t="shared" si="5"/>
        <v>46309</v>
      </c>
      <c r="J25" s="226" t="str">
        <f t="shared" si="3"/>
        <v/>
      </c>
      <c r="N25" s="230"/>
      <c r="O25" s="227">
        <v>1.0</v>
      </c>
      <c r="P25" s="227">
        <v>1.0</v>
      </c>
      <c r="Q25" s="228"/>
      <c r="R25" s="223"/>
      <c r="S25" s="223"/>
      <c r="T25" s="223"/>
      <c r="U25" s="223"/>
      <c r="V25" s="223"/>
      <c r="W25" s="223"/>
      <c r="X25" s="223"/>
      <c r="Y25" s="223"/>
      <c r="Z25" s="227">
        <v>1.0</v>
      </c>
      <c r="AA25" s="223"/>
      <c r="AB25" s="223"/>
      <c r="AC25" s="223"/>
      <c r="AD25" s="223"/>
      <c r="AE25" s="223"/>
      <c r="AF25" s="223"/>
      <c r="AG25" s="223"/>
      <c r="AH25" s="223"/>
      <c r="AI25" s="223"/>
      <c r="AJ25" s="223"/>
      <c r="AK25" s="223"/>
      <c r="AL25" s="223"/>
      <c r="AM25" s="223"/>
      <c r="AN25" s="223"/>
      <c r="AO25" s="223">
        <f t="shared" si="4"/>
        <v>3</v>
      </c>
    </row>
    <row r="26">
      <c r="B26" s="221">
        <f t="shared" si="2"/>
        <v>19</v>
      </c>
      <c r="C26" s="425" t="s">
        <v>2039</v>
      </c>
      <c r="D26" s="164"/>
      <c r="E26" s="223" t="str">
        <f t="array" ref="E26">_xlfn.XLOOKUP(C26,'2NDSORTEDL'!$B$2:$B$60,'2NDSORTEDL'!$C$2:$C$60,"",0,1)</f>
        <v>TORNIQUET</v>
      </c>
      <c r="F26" s="224" t="str">
        <f t="array" ref="F26">_xlfn.XLOOKUP($C26,'2NDSORTEDL'!$B$2:$B$60,'2NDSORTEDL'!$Y$2:$Y$60,"",0,1)</f>
        <v>--</v>
      </c>
      <c r="G26" s="208" t="s">
        <v>7345</v>
      </c>
      <c r="H26" s="208">
        <v>1.0</v>
      </c>
      <c r="I26" s="229">
        <f t="shared" si="5"/>
        <v>46309</v>
      </c>
      <c r="J26" s="226" t="str">
        <f t="shared" si="3"/>
        <v>REPLACED</v>
      </c>
      <c r="N26" s="230"/>
      <c r="O26" s="227">
        <v>1.0</v>
      </c>
      <c r="P26" s="227">
        <v>1.0</v>
      </c>
      <c r="Q26" s="228">
        <v>1.0</v>
      </c>
      <c r="R26" s="227">
        <v>1.0</v>
      </c>
      <c r="S26" s="223"/>
      <c r="T26" s="223"/>
      <c r="U26" s="227">
        <v>1.0</v>
      </c>
      <c r="V26" s="223"/>
      <c r="W26" s="227">
        <v>1.0</v>
      </c>
      <c r="X26" s="223"/>
      <c r="Y26" s="223"/>
      <c r="Z26" s="227">
        <v>1.0</v>
      </c>
      <c r="AA26" s="223"/>
      <c r="AB26" s="227">
        <v>1.0</v>
      </c>
      <c r="AC26" s="223"/>
      <c r="AD26" s="223"/>
      <c r="AE26" s="223"/>
      <c r="AF26" s="223"/>
      <c r="AG26" s="223"/>
      <c r="AH26" s="223"/>
      <c r="AI26" s="223"/>
      <c r="AJ26" s="223"/>
      <c r="AK26" s="223"/>
      <c r="AL26" s="223"/>
      <c r="AM26" s="223"/>
      <c r="AN26" s="223"/>
      <c r="AO26" s="223">
        <f t="shared" si="4"/>
        <v>8</v>
      </c>
    </row>
    <row r="27">
      <c r="B27" s="221">
        <f t="shared" si="2"/>
        <v>20</v>
      </c>
      <c r="C27" s="425" t="s">
        <v>4747</v>
      </c>
      <c r="D27" s="164"/>
      <c r="E27" s="223" t="str">
        <f t="array" ref="E27">_xlfn.XLOOKUP(C27,'2NDSORTEDL'!$B$2:$B$60,'2NDSORTEDL'!$C$2:$C$60,"",0,1)</f>
        <v/>
      </c>
      <c r="F27" s="224" t="str">
        <f t="array" ref="F27">_xlfn.XLOOKUP($C27,'2NDSORTEDL'!$B$2:$B$60,'2NDSORTEDL'!$Y$2:$Y$60,"",0,1)</f>
        <v/>
      </c>
      <c r="G27" s="208" t="s">
        <v>7345</v>
      </c>
      <c r="H27" s="208">
        <v>1.0</v>
      </c>
      <c r="I27" s="229">
        <f t="shared" si="5"/>
        <v>46309</v>
      </c>
      <c r="J27" s="226" t="str">
        <f t="shared" si="3"/>
        <v>REPLACED</v>
      </c>
      <c r="N27" s="230"/>
      <c r="O27" s="223"/>
      <c r="P27" s="223"/>
      <c r="Q27" s="227">
        <v>1.0</v>
      </c>
      <c r="R27" s="223"/>
      <c r="S27" s="223"/>
      <c r="T27" s="223"/>
      <c r="U27" s="223"/>
      <c r="V27" s="223"/>
      <c r="W27" s="227">
        <v>1.0</v>
      </c>
      <c r="X27" s="227">
        <v>1.0</v>
      </c>
      <c r="Y27" s="227">
        <v>1.0</v>
      </c>
      <c r="Z27" s="223"/>
      <c r="AA27" s="227">
        <v>1.0</v>
      </c>
      <c r="AB27" s="227">
        <v>1.0</v>
      </c>
      <c r="AC27" s="223"/>
      <c r="AD27" s="223"/>
      <c r="AE27" s="223"/>
      <c r="AF27" s="223"/>
      <c r="AG27" s="223"/>
      <c r="AH27" s="223"/>
      <c r="AI27" s="223"/>
      <c r="AJ27" s="223"/>
      <c r="AK27" s="223"/>
      <c r="AL27" s="223"/>
      <c r="AM27" s="223"/>
      <c r="AN27" s="223"/>
      <c r="AO27" s="223">
        <f t="shared" si="4"/>
        <v>6</v>
      </c>
    </row>
    <row r="28">
      <c r="B28" s="221">
        <f t="shared" si="2"/>
        <v>21</v>
      </c>
      <c r="C28" s="425" t="s">
        <v>3005</v>
      </c>
      <c r="D28" s="164"/>
      <c r="E28" s="223" t="str">
        <f t="array" ref="E28">_xlfn.XLOOKUP(C28,'2NDSORTEDL'!$B$2:$B$60,'2NDSORTEDL'!$C$2:$C$60,"",0,1)</f>
        <v>BANDAGE</v>
      </c>
      <c r="F28" s="224" t="str">
        <f t="array" ref="F28">_xlfn.XLOOKUP($C28,'2NDSORTEDL'!$B$2:$B$60,'2NDSORTEDL'!$Y$2:$Y$60,"",0,1)</f>
        <v>--</v>
      </c>
      <c r="G28" s="208" t="s">
        <v>7345</v>
      </c>
      <c r="H28" s="208">
        <v>2.0</v>
      </c>
      <c r="I28" s="229">
        <f t="shared" si="5"/>
        <v>46309</v>
      </c>
      <c r="J28" s="226" t="str">
        <f t="shared" si="3"/>
        <v>REPLACED</v>
      </c>
      <c r="N28" s="230"/>
      <c r="O28" s="227"/>
      <c r="P28" s="223"/>
      <c r="Q28" s="223"/>
      <c r="R28" s="223"/>
      <c r="S28" s="223"/>
      <c r="T28" s="223"/>
      <c r="U28" s="227">
        <v>1.0</v>
      </c>
      <c r="V28" s="223"/>
      <c r="W28" s="223"/>
      <c r="X28" s="223"/>
      <c r="Y28" s="223"/>
      <c r="Z28" s="223"/>
      <c r="AA28" s="227">
        <v>1.0</v>
      </c>
      <c r="AB28" s="227">
        <v>2.0</v>
      </c>
      <c r="AC28" s="223"/>
      <c r="AD28" s="223"/>
      <c r="AE28" s="223"/>
      <c r="AF28" s="223"/>
      <c r="AG28" s="223"/>
      <c r="AH28" s="223"/>
      <c r="AI28" s="223"/>
      <c r="AJ28" s="223"/>
      <c r="AK28" s="223"/>
      <c r="AL28" s="223"/>
      <c r="AM28" s="223"/>
      <c r="AN28" s="223"/>
      <c r="AO28" s="223"/>
    </row>
    <row r="29">
      <c r="B29" s="221">
        <f t="shared" si="2"/>
        <v>22</v>
      </c>
      <c r="C29" s="425" t="s">
        <v>4695</v>
      </c>
      <c r="D29" s="164"/>
      <c r="E29" s="223" t="str">
        <f t="array" ref="E29">_xlfn.XLOOKUP(C29,'2NDSORTEDL'!$B$2:$B$60,'2NDSORTEDL'!$C$2:$C$60,"",0,1)</f>
        <v/>
      </c>
      <c r="F29" s="224" t="str">
        <f t="array" ref="F29">_xlfn.XLOOKUP($C29,'2NDSORTEDL'!$B$2:$B$60,'2NDSORTEDL'!$Y$2:$Y$60,"",0,1)</f>
        <v/>
      </c>
      <c r="G29" s="208" t="s">
        <v>7345</v>
      </c>
      <c r="H29" s="234">
        <v>2.0</v>
      </c>
      <c r="I29" s="229">
        <f t="shared" si="5"/>
        <v>46309</v>
      </c>
      <c r="J29" s="226" t="str">
        <f t="shared" si="3"/>
        <v>REPLACED</v>
      </c>
      <c r="N29" s="230"/>
      <c r="O29" s="227">
        <v>1.0</v>
      </c>
      <c r="P29" s="223"/>
      <c r="Q29" s="223"/>
      <c r="R29" s="223"/>
      <c r="S29" s="223"/>
      <c r="T29" s="223"/>
      <c r="U29" s="223"/>
      <c r="V29" s="223"/>
      <c r="W29" s="223"/>
      <c r="X29" s="223"/>
      <c r="Y29" s="223"/>
      <c r="Z29" s="223"/>
      <c r="AA29" s="223"/>
      <c r="AB29" s="227">
        <v>2.0</v>
      </c>
      <c r="AC29" s="223"/>
      <c r="AD29" s="223"/>
      <c r="AE29" s="223"/>
      <c r="AF29" s="223"/>
      <c r="AG29" s="223"/>
      <c r="AH29" s="223"/>
      <c r="AI29" s="223"/>
      <c r="AJ29" s="223"/>
      <c r="AK29" s="223"/>
      <c r="AL29" s="223"/>
      <c r="AM29" s="223"/>
      <c r="AN29" s="223"/>
      <c r="AO29" s="223"/>
    </row>
    <row r="30">
      <c r="B30" s="221">
        <f t="shared" si="2"/>
        <v>23</v>
      </c>
      <c r="C30" s="425" t="s">
        <v>4582</v>
      </c>
      <c r="D30" s="164"/>
      <c r="E30" s="223" t="str">
        <f t="array" ref="E30">_xlfn.XLOOKUP(C30,'2NDSORTEDL'!$B$2:$B$60,'2NDSORTEDL'!$C$2:$C$60,"",0,1)</f>
        <v/>
      </c>
      <c r="F30" s="224">
        <f t="array" ref="F30">_xlfn.XLOOKUP($C30,'2NDSORTEDL'!$B$2:$B$60,'2NDSORTEDL'!$Y$2:$Y$60,"",0,1)+330</f>
        <v>330</v>
      </c>
      <c r="G30" s="208" t="s">
        <v>7345</v>
      </c>
      <c r="H30" s="427">
        <v>4.0</v>
      </c>
      <c r="I30" s="229">
        <f>I28</f>
        <v>46309</v>
      </c>
      <c r="J30" s="226" t="str">
        <f t="shared" si="3"/>
        <v>REPLACED</v>
      </c>
      <c r="N30" s="230"/>
      <c r="O30" s="223"/>
      <c r="P30" s="223"/>
      <c r="Q30" s="223"/>
      <c r="R30" s="223"/>
      <c r="S30" s="223"/>
      <c r="T30" s="223"/>
      <c r="U30" s="223"/>
      <c r="V30" s="223"/>
      <c r="W30" s="227">
        <v>1.0</v>
      </c>
      <c r="X30" s="223"/>
      <c r="Y30" s="223"/>
      <c r="Z30" s="227">
        <v>1.0</v>
      </c>
      <c r="AA30" s="223"/>
      <c r="AB30" s="227">
        <v>4.0</v>
      </c>
      <c r="AC30" s="223"/>
      <c r="AD30" s="223"/>
      <c r="AE30" s="223"/>
      <c r="AF30" s="223"/>
      <c r="AG30" s="223"/>
      <c r="AH30" s="223"/>
      <c r="AI30" s="223"/>
      <c r="AJ30" s="223"/>
      <c r="AK30" s="223"/>
      <c r="AL30" s="223"/>
      <c r="AM30" s="223"/>
      <c r="AN30" s="223"/>
      <c r="AO30" s="223"/>
    </row>
    <row r="31">
      <c r="E31" s="235" t="s">
        <v>7351</v>
      </c>
      <c r="N31" s="1"/>
    </row>
    <row r="32">
      <c r="F32" s="49"/>
      <c r="G32" s="1"/>
      <c r="H32" s="1"/>
      <c r="I32" s="203"/>
      <c r="J32" s="1"/>
      <c r="N32" s="1"/>
    </row>
    <row r="33">
      <c r="F33" s="49"/>
      <c r="G33" s="1"/>
      <c r="H33" s="1"/>
      <c r="I33" s="203"/>
      <c r="J33" s="1"/>
      <c r="N33" s="1"/>
    </row>
    <row r="34">
      <c r="F34" s="49"/>
      <c r="G34" s="1"/>
      <c r="H34" s="1"/>
      <c r="I34" s="9" t="s">
        <v>7352</v>
      </c>
      <c r="J34" s="1"/>
      <c r="N34" s="1"/>
    </row>
    <row r="35">
      <c r="F35" s="49"/>
      <c r="G35" s="1"/>
      <c r="H35" s="1"/>
      <c r="I35" s="9" t="s">
        <v>7353</v>
      </c>
      <c r="J35" s="1"/>
      <c r="N35" s="1"/>
    </row>
    <row r="36">
      <c r="F36" s="49"/>
      <c r="G36" s="1"/>
      <c r="H36" s="1"/>
      <c r="I36" s="203"/>
      <c r="J36" s="1"/>
      <c r="N36" s="1"/>
    </row>
    <row r="37">
      <c r="F37" s="49"/>
      <c r="G37" s="1"/>
      <c r="H37" s="1"/>
      <c r="I37" s="203" t="str">
        <f>"DATE :"&amp;TEXT(I8,"DD-MMM-YYYY")</f>
        <v>DATE :14-Oct-2026</v>
      </c>
      <c r="J37" s="1"/>
      <c r="N37" s="1"/>
    </row>
    <row r="38">
      <c r="F38" s="49"/>
      <c r="G38" s="1"/>
      <c r="H38" s="1"/>
      <c r="I38" s="203"/>
      <c r="J38" s="1"/>
      <c r="N38" s="1"/>
    </row>
    <row r="39">
      <c r="F39" s="49"/>
      <c r="G39" s="1"/>
      <c r="H39" s="1"/>
      <c r="I39" s="203"/>
      <c r="J39" s="1"/>
      <c r="N39" s="1"/>
    </row>
    <row r="40">
      <c r="F40" s="49"/>
      <c r="G40" s="1"/>
      <c r="H40" s="1"/>
      <c r="I40" s="203"/>
      <c r="J40" s="1"/>
      <c r="N40" s="1"/>
    </row>
    <row r="41">
      <c r="F41" s="49"/>
      <c r="G41" s="1"/>
      <c r="H41" s="1"/>
      <c r="I41" s="203"/>
      <c r="J41" s="1"/>
      <c r="N41" s="1"/>
    </row>
    <row r="42">
      <c r="F42" s="49"/>
      <c r="G42" s="1"/>
      <c r="H42" s="1"/>
      <c r="I42" s="203"/>
      <c r="J42" s="1"/>
      <c r="N42" s="1"/>
    </row>
    <row r="43">
      <c r="F43" s="49"/>
      <c r="G43" s="1"/>
      <c r="H43" s="1"/>
      <c r="I43" s="203"/>
      <c r="J43" s="1"/>
      <c r="N43" s="1"/>
    </row>
    <row r="44">
      <c r="F44" s="49"/>
      <c r="G44" s="1"/>
      <c r="H44" s="1"/>
      <c r="I44" s="203"/>
      <c r="J44" s="1"/>
      <c r="N44" s="1"/>
    </row>
    <row r="45">
      <c r="F45" s="49"/>
      <c r="G45" s="1"/>
      <c r="H45" s="1"/>
      <c r="I45" s="203"/>
      <c r="J45" s="1"/>
      <c r="N45" s="1"/>
    </row>
    <row r="46">
      <c r="F46" s="49"/>
      <c r="G46" s="1"/>
      <c r="H46" s="1"/>
      <c r="I46" s="203"/>
      <c r="J46" s="1"/>
      <c r="N46" s="1"/>
    </row>
    <row r="47">
      <c r="F47" s="49"/>
      <c r="G47" s="1"/>
      <c r="H47" s="1"/>
      <c r="I47" s="203"/>
      <c r="J47" s="1"/>
      <c r="N47" s="1"/>
    </row>
    <row r="48">
      <c r="F48" s="49"/>
      <c r="G48" s="1"/>
      <c r="H48" s="1"/>
      <c r="I48" s="203"/>
      <c r="J48" s="1"/>
      <c r="N48" s="1"/>
    </row>
    <row r="49">
      <c r="F49" s="49"/>
      <c r="G49" s="1"/>
      <c r="H49" s="1"/>
      <c r="I49" s="203"/>
      <c r="J49" s="1"/>
      <c r="N49" s="1"/>
    </row>
    <row r="50">
      <c r="F50" s="49"/>
      <c r="G50" s="1"/>
      <c r="H50" s="1"/>
      <c r="I50" s="203"/>
      <c r="J50" s="1"/>
      <c r="N50" s="1"/>
    </row>
    <row r="51">
      <c r="F51" s="49"/>
      <c r="G51" s="1"/>
      <c r="H51" s="1"/>
      <c r="I51" s="203"/>
      <c r="J51" s="1"/>
      <c r="N51" s="1"/>
    </row>
    <row r="52">
      <c r="F52" s="49"/>
      <c r="G52" s="1"/>
      <c r="H52" s="1"/>
      <c r="I52" s="203"/>
      <c r="J52" s="1"/>
      <c r="N52" s="1"/>
    </row>
    <row r="53">
      <c r="F53" s="49"/>
      <c r="G53" s="1"/>
      <c r="H53" s="1"/>
      <c r="I53" s="203"/>
      <c r="J53" s="1"/>
      <c r="N53" s="1"/>
    </row>
    <row r="54">
      <c r="F54" s="49"/>
      <c r="G54" s="1"/>
      <c r="H54" s="1"/>
      <c r="I54" s="203"/>
      <c r="J54" s="1"/>
      <c r="N54" s="1"/>
    </row>
    <row r="55">
      <c r="F55" s="49"/>
      <c r="G55" s="1"/>
      <c r="H55" s="1"/>
      <c r="I55" s="203"/>
      <c r="J55" s="1"/>
      <c r="N55" s="1"/>
    </row>
    <row r="56">
      <c r="F56" s="49"/>
      <c r="G56" s="1"/>
      <c r="H56" s="1"/>
      <c r="I56" s="203"/>
      <c r="J56" s="1"/>
      <c r="N56" s="1"/>
    </row>
    <row r="57">
      <c r="F57" s="49"/>
      <c r="G57" s="1"/>
      <c r="H57" s="1"/>
      <c r="I57" s="203"/>
      <c r="J57" s="1"/>
      <c r="N57" s="1"/>
    </row>
    <row r="58">
      <c r="F58" s="49"/>
      <c r="G58" s="1"/>
      <c r="H58" s="1"/>
      <c r="I58" s="203"/>
      <c r="J58" s="1"/>
      <c r="N58" s="1"/>
    </row>
    <row r="59">
      <c r="F59" s="49"/>
      <c r="G59" s="1"/>
      <c r="H59" s="1"/>
      <c r="I59" s="203"/>
      <c r="J59" s="1"/>
      <c r="N59" s="1"/>
    </row>
    <row r="60">
      <c r="F60" s="49"/>
      <c r="G60" s="1"/>
      <c r="H60" s="1"/>
      <c r="I60" s="203"/>
      <c r="J60" s="1"/>
      <c r="N60" s="1"/>
    </row>
    <row r="61">
      <c r="F61" s="49"/>
      <c r="G61" s="1"/>
      <c r="H61" s="1"/>
      <c r="I61" s="203"/>
      <c r="J61" s="1"/>
      <c r="N61" s="1"/>
    </row>
    <row r="62">
      <c r="F62" s="49"/>
      <c r="G62" s="1"/>
      <c r="H62" s="1"/>
      <c r="I62" s="203"/>
      <c r="J62" s="1"/>
      <c r="N62" s="1"/>
    </row>
    <row r="63">
      <c r="F63" s="49"/>
      <c r="G63" s="1"/>
      <c r="H63" s="1"/>
      <c r="I63" s="203"/>
      <c r="J63" s="1"/>
      <c r="N63" s="1"/>
    </row>
    <row r="64">
      <c r="F64" s="49"/>
      <c r="G64" s="1"/>
      <c r="H64" s="1"/>
      <c r="I64" s="203"/>
      <c r="J64" s="1"/>
      <c r="N64" s="1"/>
    </row>
    <row r="65">
      <c r="F65" s="49"/>
      <c r="G65" s="1"/>
      <c r="H65" s="1"/>
      <c r="I65" s="203"/>
      <c r="J65" s="1"/>
      <c r="N65" s="1"/>
    </row>
    <row r="66">
      <c r="F66" s="49"/>
      <c r="G66" s="1"/>
      <c r="H66" s="1"/>
      <c r="I66" s="203"/>
      <c r="J66" s="1"/>
      <c r="N66" s="1"/>
    </row>
    <row r="67">
      <c r="F67" s="49"/>
      <c r="G67" s="1"/>
      <c r="H67" s="1"/>
      <c r="I67" s="203"/>
      <c r="J67" s="1"/>
      <c r="N67" s="1"/>
    </row>
    <row r="68">
      <c r="F68" s="49"/>
      <c r="G68" s="1"/>
      <c r="H68" s="1"/>
      <c r="I68" s="203"/>
      <c r="J68" s="1"/>
      <c r="N68" s="1"/>
    </row>
    <row r="69">
      <c r="F69" s="49"/>
      <c r="G69" s="1"/>
      <c r="H69" s="1"/>
      <c r="I69" s="203"/>
      <c r="J69" s="1"/>
      <c r="N69" s="1"/>
    </row>
    <row r="70">
      <c r="F70" s="49"/>
      <c r="G70" s="1"/>
      <c r="H70" s="1"/>
      <c r="I70" s="203"/>
      <c r="J70" s="1"/>
      <c r="N70" s="1"/>
    </row>
    <row r="71">
      <c r="F71" s="49"/>
      <c r="G71" s="1"/>
      <c r="H71" s="1"/>
      <c r="I71" s="203"/>
      <c r="J71" s="1"/>
      <c r="N71" s="1"/>
    </row>
    <row r="72">
      <c r="F72" s="49"/>
      <c r="G72" s="1"/>
      <c r="H72" s="1"/>
      <c r="I72" s="203"/>
      <c r="J72" s="1"/>
      <c r="N72" s="1"/>
    </row>
    <row r="73">
      <c r="F73" s="49"/>
      <c r="G73" s="1"/>
      <c r="H73" s="1"/>
      <c r="I73" s="203"/>
      <c r="J73" s="1"/>
      <c r="N73" s="1"/>
    </row>
    <row r="74">
      <c r="F74" s="49"/>
      <c r="G74" s="1"/>
      <c r="H74" s="1"/>
      <c r="I74" s="203"/>
      <c r="J74" s="1"/>
      <c r="N74" s="1"/>
    </row>
    <row r="75">
      <c r="F75" s="49"/>
      <c r="G75" s="1"/>
      <c r="H75" s="1"/>
      <c r="I75" s="203"/>
      <c r="J75" s="1"/>
      <c r="N75" s="1"/>
    </row>
    <row r="76">
      <c r="F76" s="49"/>
      <c r="G76" s="1"/>
      <c r="H76" s="1"/>
      <c r="I76" s="203"/>
      <c r="J76" s="1"/>
      <c r="N76" s="1"/>
    </row>
    <row r="77">
      <c r="F77" s="49"/>
      <c r="G77" s="1"/>
      <c r="H77" s="1"/>
      <c r="I77" s="203"/>
      <c r="J77" s="1"/>
      <c r="N77" s="1"/>
    </row>
    <row r="78">
      <c r="F78" s="49"/>
      <c r="G78" s="1"/>
      <c r="H78" s="1"/>
      <c r="I78" s="203"/>
      <c r="J78" s="1"/>
      <c r="N78" s="1"/>
    </row>
    <row r="79">
      <c r="F79" s="49"/>
      <c r="G79" s="1"/>
      <c r="H79" s="1"/>
      <c r="I79" s="203"/>
      <c r="J79" s="1"/>
      <c r="N79" s="1"/>
    </row>
    <row r="80">
      <c r="F80" s="49"/>
      <c r="G80" s="1"/>
      <c r="H80" s="1"/>
      <c r="I80" s="203"/>
      <c r="J80" s="1"/>
      <c r="N80" s="1"/>
    </row>
    <row r="81">
      <c r="F81" s="49"/>
      <c r="G81" s="1"/>
      <c r="H81" s="1"/>
      <c r="I81" s="203"/>
      <c r="J81" s="1"/>
      <c r="N81" s="1"/>
    </row>
    <row r="82">
      <c r="F82" s="49"/>
      <c r="G82" s="1"/>
      <c r="H82" s="1"/>
      <c r="I82" s="203"/>
      <c r="J82" s="1"/>
      <c r="N82" s="1"/>
    </row>
    <row r="83">
      <c r="F83" s="49"/>
      <c r="G83" s="1"/>
      <c r="H83" s="1"/>
      <c r="I83" s="203"/>
      <c r="J83" s="1"/>
      <c r="N83" s="1"/>
    </row>
    <row r="84">
      <c r="F84" s="49"/>
      <c r="G84" s="1"/>
      <c r="H84" s="1"/>
      <c r="I84" s="203"/>
      <c r="J84" s="1"/>
      <c r="N84" s="1"/>
    </row>
    <row r="85">
      <c r="F85" s="49"/>
      <c r="G85" s="1"/>
      <c r="H85" s="1"/>
      <c r="I85" s="203"/>
      <c r="J85" s="1"/>
      <c r="N85" s="1"/>
    </row>
    <row r="86">
      <c r="F86" s="49"/>
      <c r="G86" s="1"/>
      <c r="H86" s="1"/>
      <c r="I86" s="203"/>
      <c r="J86" s="1"/>
      <c r="N86" s="1"/>
    </row>
    <row r="87">
      <c r="F87" s="49"/>
      <c r="G87" s="1"/>
      <c r="H87" s="1"/>
      <c r="I87" s="203"/>
      <c r="J87" s="1"/>
      <c r="N87" s="1"/>
    </row>
    <row r="88">
      <c r="F88" s="49"/>
      <c r="G88" s="1"/>
      <c r="H88" s="1"/>
      <c r="I88" s="203"/>
      <c r="J88" s="1"/>
      <c r="N88" s="1"/>
    </row>
    <row r="89">
      <c r="F89" s="49"/>
      <c r="G89" s="1"/>
      <c r="H89" s="1"/>
      <c r="I89" s="203"/>
      <c r="J89" s="1"/>
      <c r="N89" s="1"/>
    </row>
    <row r="90">
      <c r="F90" s="49"/>
      <c r="G90" s="1"/>
      <c r="H90" s="1"/>
      <c r="I90" s="203"/>
      <c r="J90" s="1"/>
      <c r="N90" s="1"/>
    </row>
    <row r="91">
      <c r="F91" s="49"/>
      <c r="G91" s="1"/>
      <c r="H91" s="1"/>
      <c r="I91" s="203"/>
      <c r="J91" s="1"/>
      <c r="N91" s="1"/>
    </row>
    <row r="92">
      <c r="F92" s="49"/>
      <c r="G92" s="1"/>
      <c r="H92" s="1"/>
      <c r="I92" s="203"/>
      <c r="J92" s="1"/>
      <c r="N92" s="1"/>
    </row>
    <row r="93">
      <c r="F93" s="49"/>
      <c r="G93" s="1"/>
      <c r="H93" s="1"/>
      <c r="I93" s="203"/>
      <c r="J93" s="1"/>
      <c r="N93" s="1"/>
    </row>
    <row r="94">
      <c r="F94" s="49"/>
      <c r="G94" s="1"/>
      <c r="H94" s="1"/>
      <c r="I94" s="203"/>
      <c r="J94" s="1"/>
      <c r="N94" s="1"/>
    </row>
    <row r="95">
      <c r="F95" s="49"/>
      <c r="G95" s="1"/>
      <c r="H95" s="1"/>
      <c r="I95" s="203"/>
      <c r="J95" s="1"/>
      <c r="N95" s="1"/>
    </row>
    <row r="96">
      <c r="F96" s="49"/>
      <c r="G96" s="1"/>
      <c r="H96" s="1"/>
      <c r="I96" s="203"/>
      <c r="J96" s="1"/>
      <c r="N96" s="1"/>
    </row>
    <row r="97">
      <c r="F97" s="49"/>
      <c r="G97" s="1"/>
      <c r="H97" s="1"/>
      <c r="I97" s="203"/>
      <c r="J97" s="1"/>
      <c r="N97" s="1"/>
    </row>
    <row r="98">
      <c r="F98" s="49"/>
      <c r="G98" s="1"/>
      <c r="H98" s="1"/>
      <c r="I98" s="203"/>
      <c r="J98" s="1"/>
      <c r="N98" s="1"/>
    </row>
    <row r="99">
      <c r="F99" s="49"/>
      <c r="G99" s="1"/>
      <c r="H99" s="1"/>
      <c r="I99" s="203"/>
      <c r="J99" s="1"/>
      <c r="N99" s="1"/>
    </row>
    <row r="100">
      <c r="F100" s="49"/>
      <c r="G100" s="1"/>
      <c r="H100" s="1"/>
      <c r="I100" s="203"/>
      <c r="J100" s="1"/>
      <c r="N100" s="1"/>
    </row>
    <row r="101">
      <c r="F101" s="49"/>
      <c r="G101" s="1"/>
      <c r="H101" s="1"/>
      <c r="I101" s="203"/>
      <c r="J101" s="1"/>
      <c r="N101" s="1"/>
    </row>
    <row r="102">
      <c r="F102" s="49"/>
      <c r="G102" s="1"/>
      <c r="H102" s="1"/>
      <c r="I102" s="203"/>
      <c r="J102" s="1"/>
      <c r="N102" s="1"/>
    </row>
    <row r="103">
      <c r="F103" s="49"/>
      <c r="G103" s="1"/>
      <c r="H103" s="1"/>
      <c r="I103" s="203"/>
      <c r="J103" s="1"/>
      <c r="N103" s="1"/>
    </row>
    <row r="104">
      <c r="F104" s="49"/>
      <c r="G104" s="1"/>
      <c r="H104" s="1"/>
      <c r="I104" s="203"/>
      <c r="J104" s="1"/>
      <c r="N104" s="1"/>
    </row>
    <row r="105">
      <c r="F105" s="49"/>
      <c r="G105" s="1"/>
      <c r="H105" s="1"/>
      <c r="I105" s="203"/>
      <c r="J105" s="1"/>
      <c r="N105" s="1"/>
    </row>
    <row r="106">
      <c r="F106" s="49"/>
      <c r="G106" s="1"/>
      <c r="H106" s="1"/>
      <c r="I106" s="203"/>
      <c r="J106" s="1"/>
      <c r="N106" s="1"/>
    </row>
    <row r="107">
      <c r="F107" s="49"/>
      <c r="G107" s="1"/>
      <c r="H107" s="1"/>
      <c r="I107" s="203"/>
      <c r="J107" s="1"/>
      <c r="N107" s="1"/>
    </row>
    <row r="108">
      <c r="F108" s="49"/>
      <c r="G108" s="1"/>
      <c r="H108" s="1"/>
      <c r="I108" s="203"/>
      <c r="J108" s="1"/>
      <c r="N108" s="1"/>
    </row>
    <row r="109">
      <c r="F109" s="49"/>
      <c r="G109" s="1"/>
      <c r="H109" s="1"/>
      <c r="I109" s="203"/>
      <c r="J109" s="1"/>
      <c r="N109" s="1"/>
    </row>
    <row r="110">
      <c r="F110" s="49"/>
      <c r="G110" s="1"/>
      <c r="H110" s="1"/>
      <c r="I110" s="203"/>
      <c r="J110" s="1"/>
      <c r="N110" s="1"/>
    </row>
    <row r="111">
      <c r="F111" s="49"/>
      <c r="G111" s="1"/>
      <c r="H111" s="1"/>
      <c r="I111" s="203"/>
      <c r="J111" s="1"/>
      <c r="N111" s="1"/>
    </row>
    <row r="112">
      <c r="F112" s="49"/>
      <c r="G112" s="1"/>
      <c r="H112" s="1"/>
      <c r="I112" s="203"/>
      <c r="J112" s="1"/>
      <c r="N112" s="1"/>
    </row>
    <row r="113">
      <c r="F113" s="49"/>
      <c r="G113" s="1"/>
      <c r="H113" s="1"/>
      <c r="I113" s="203"/>
      <c r="J113" s="1"/>
      <c r="N113" s="1"/>
    </row>
    <row r="114">
      <c r="F114" s="49"/>
      <c r="G114" s="1"/>
      <c r="H114" s="1"/>
      <c r="I114" s="203"/>
      <c r="J114" s="1"/>
      <c r="N114" s="1"/>
    </row>
    <row r="115">
      <c r="F115" s="49"/>
      <c r="G115" s="1"/>
      <c r="H115" s="1"/>
      <c r="I115" s="203"/>
      <c r="J115" s="1"/>
      <c r="N115" s="1"/>
    </row>
    <row r="116">
      <c r="F116" s="49"/>
      <c r="G116" s="1"/>
      <c r="H116" s="1"/>
      <c r="I116" s="203"/>
      <c r="J116" s="1"/>
      <c r="N116" s="1"/>
    </row>
    <row r="117">
      <c r="F117" s="49"/>
      <c r="G117" s="1"/>
      <c r="H117" s="1"/>
      <c r="I117" s="203"/>
      <c r="J117" s="1"/>
      <c r="N117" s="1"/>
    </row>
    <row r="118">
      <c r="F118" s="49"/>
      <c r="G118" s="1"/>
      <c r="H118" s="1"/>
      <c r="I118" s="203"/>
      <c r="J118" s="1"/>
      <c r="N118" s="1"/>
    </row>
    <row r="119">
      <c r="F119" s="49"/>
      <c r="G119" s="1"/>
      <c r="H119" s="1"/>
      <c r="I119" s="203"/>
      <c r="J119" s="1"/>
      <c r="N119" s="1"/>
    </row>
    <row r="120">
      <c r="F120" s="49"/>
      <c r="G120" s="1"/>
      <c r="H120" s="1"/>
      <c r="I120" s="203"/>
      <c r="J120" s="1"/>
      <c r="N120" s="1"/>
    </row>
    <row r="121">
      <c r="F121" s="49"/>
      <c r="G121" s="1"/>
      <c r="H121" s="1"/>
      <c r="I121" s="203"/>
      <c r="J121" s="1"/>
      <c r="N121" s="1"/>
    </row>
    <row r="122">
      <c r="F122" s="49"/>
      <c r="G122" s="1"/>
      <c r="H122" s="1"/>
      <c r="I122" s="203"/>
      <c r="J122" s="1"/>
      <c r="N122" s="1"/>
    </row>
    <row r="123">
      <c r="F123" s="49"/>
      <c r="G123" s="1"/>
      <c r="H123" s="1"/>
      <c r="I123" s="203"/>
      <c r="J123" s="1"/>
      <c r="N123" s="1"/>
    </row>
    <row r="124">
      <c r="F124" s="49"/>
      <c r="G124" s="1"/>
      <c r="H124" s="1"/>
      <c r="I124" s="203"/>
      <c r="J124" s="1"/>
      <c r="N124" s="1"/>
    </row>
    <row r="125">
      <c r="F125" s="49"/>
      <c r="G125" s="1"/>
      <c r="H125" s="1"/>
      <c r="I125" s="203"/>
      <c r="J125" s="1"/>
      <c r="N125" s="1"/>
    </row>
    <row r="126">
      <c r="F126" s="49"/>
      <c r="G126" s="1"/>
      <c r="H126" s="1"/>
      <c r="I126" s="203"/>
      <c r="J126" s="1"/>
      <c r="N126" s="1"/>
    </row>
    <row r="127">
      <c r="F127" s="49"/>
      <c r="G127" s="1"/>
      <c r="H127" s="1"/>
      <c r="I127" s="203"/>
      <c r="J127" s="1"/>
      <c r="N127" s="1"/>
    </row>
    <row r="128">
      <c r="F128" s="49"/>
      <c r="G128" s="1"/>
      <c r="H128" s="1"/>
      <c r="I128" s="203"/>
      <c r="J128" s="1"/>
      <c r="N128" s="1"/>
    </row>
    <row r="129">
      <c r="F129" s="49"/>
      <c r="G129" s="1"/>
      <c r="H129" s="1"/>
      <c r="I129" s="203"/>
      <c r="J129" s="1"/>
      <c r="N129" s="1"/>
    </row>
    <row r="130">
      <c r="F130" s="49"/>
      <c r="G130" s="1"/>
      <c r="H130" s="1"/>
      <c r="I130" s="203"/>
      <c r="J130" s="1"/>
      <c r="N130" s="1"/>
    </row>
    <row r="131">
      <c r="F131" s="49"/>
      <c r="G131" s="1"/>
      <c r="H131" s="1"/>
      <c r="I131" s="203"/>
      <c r="J131" s="1"/>
      <c r="N131" s="1"/>
    </row>
    <row r="132">
      <c r="F132" s="49"/>
      <c r="G132" s="1"/>
      <c r="H132" s="1"/>
      <c r="I132" s="203"/>
      <c r="J132" s="1"/>
      <c r="N132" s="1"/>
    </row>
    <row r="133">
      <c r="F133" s="49"/>
      <c r="G133" s="1"/>
      <c r="H133" s="1"/>
      <c r="I133" s="203"/>
      <c r="J133" s="1"/>
      <c r="N133" s="1"/>
    </row>
    <row r="134">
      <c r="F134" s="49"/>
      <c r="G134" s="1"/>
      <c r="H134" s="1"/>
      <c r="I134" s="203"/>
      <c r="J134" s="1"/>
      <c r="N134" s="1"/>
    </row>
    <row r="135">
      <c r="F135" s="49"/>
      <c r="G135" s="1"/>
      <c r="H135" s="1"/>
      <c r="I135" s="203"/>
      <c r="J135" s="1"/>
      <c r="N135" s="1"/>
    </row>
    <row r="136">
      <c r="F136" s="49"/>
      <c r="G136" s="1"/>
      <c r="H136" s="1"/>
      <c r="I136" s="203"/>
      <c r="J136" s="1"/>
      <c r="N136" s="1"/>
    </row>
    <row r="137">
      <c r="F137" s="49"/>
      <c r="G137" s="1"/>
      <c r="H137" s="1"/>
      <c r="I137" s="203"/>
      <c r="J137" s="1"/>
      <c r="N137" s="1"/>
    </row>
    <row r="138">
      <c r="F138" s="49"/>
      <c r="G138" s="1"/>
      <c r="H138" s="1"/>
      <c r="I138" s="203"/>
      <c r="J138" s="1"/>
      <c r="N138" s="1"/>
    </row>
    <row r="139">
      <c r="F139" s="49"/>
      <c r="G139" s="1"/>
      <c r="H139" s="1"/>
      <c r="I139" s="203"/>
      <c r="J139" s="1"/>
      <c r="N139" s="1"/>
    </row>
    <row r="140">
      <c r="F140" s="49"/>
      <c r="G140" s="1"/>
      <c r="H140" s="1"/>
      <c r="I140" s="203"/>
      <c r="J140" s="1"/>
      <c r="N140" s="1"/>
    </row>
    <row r="141">
      <c r="F141" s="49"/>
      <c r="G141" s="1"/>
      <c r="H141" s="1"/>
      <c r="I141" s="203"/>
      <c r="J141" s="1"/>
      <c r="N141" s="1"/>
    </row>
    <row r="142">
      <c r="F142" s="49"/>
      <c r="G142" s="1"/>
      <c r="H142" s="1"/>
      <c r="I142" s="203"/>
      <c r="J142" s="1"/>
      <c r="N142" s="1"/>
    </row>
    <row r="143">
      <c r="F143" s="49"/>
      <c r="G143" s="1"/>
      <c r="H143" s="1"/>
      <c r="I143" s="203"/>
      <c r="J143" s="1"/>
      <c r="N143" s="1"/>
    </row>
    <row r="144">
      <c r="F144" s="49"/>
      <c r="G144" s="1"/>
      <c r="H144" s="1"/>
      <c r="I144" s="203"/>
      <c r="J144" s="1"/>
      <c r="N144" s="1"/>
    </row>
    <row r="145">
      <c r="F145" s="49"/>
      <c r="G145" s="1"/>
      <c r="H145" s="1"/>
      <c r="I145" s="203"/>
      <c r="J145" s="1"/>
      <c r="N145" s="1"/>
    </row>
    <row r="146">
      <c r="F146" s="49"/>
      <c r="G146" s="1"/>
      <c r="H146" s="1"/>
      <c r="I146" s="203"/>
      <c r="J146" s="1"/>
      <c r="N146" s="1"/>
    </row>
    <row r="147">
      <c r="F147" s="49"/>
      <c r="G147" s="1"/>
      <c r="H147" s="1"/>
      <c r="I147" s="203"/>
      <c r="J147" s="1"/>
      <c r="N147" s="1"/>
    </row>
    <row r="148">
      <c r="F148" s="49"/>
      <c r="G148" s="1"/>
      <c r="H148" s="1"/>
      <c r="I148" s="203"/>
      <c r="J148" s="1"/>
      <c r="N148" s="1"/>
    </row>
    <row r="149">
      <c r="F149" s="49"/>
      <c r="G149" s="1"/>
      <c r="H149" s="1"/>
      <c r="I149" s="203"/>
      <c r="J149" s="1"/>
      <c r="N149" s="1"/>
    </row>
    <row r="150">
      <c r="F150" s="49"/>
      <c r="G150" s="1"/>
      <c r="H150" s="1"/>
      <c r="I150" s="203"/>
      <c r="J150" s="1"/>
      <c r="N150" s="1"/>
    </row>
    <row r="151">
      <c r="F151" s="49"/>
      <c r="G151" s="1"/>
      <c r="H151" s="1"/>
      <c r="I151" s="203"/>
      <c r="J151" s="1"/>
      <c r="N151" s="1"/>
    </row>
    <row r="152">
      <c r="F152" s="49"/>
      <c r="G152" s="1"/>
      <c r="H152" s="1"/>
      <c r="I152" s="203"/>
      <c r="J152" s="1"/>
      <c r="N152" s="1"/>
    </row>
    <row r="153">
      <c r="F153" s="49"/>
      <c r="G153" s="1"/>
      <c r="H153" s="1"/>
      <c r="I153" s="203"/>
      <c r="J153" s="1"/>
      <c r="N153" s="1"/>
    </row>
    <row r="154">
      <c r="F154" s="49"/>
      <c r="G154" s="1"/>
      <c r="H154" s="1"/>
      <c r="I154" s="203"/>
      <c r="J154" s="1"/>
      <c r="N154" s="1"/>
    </row>
    <row r="155">
      <c r="F155" s="49"/>
      <c r="G155" s="1"/>
      <c r="H155" s="1"/>
      <c r="I155" s="203"/>
      <c r="J155" s="1"/>
      <c r="N155" s="1"/>
    </row>
    <row r="156">
      <c r="F156" s="49"/>
      <c r="G156" s="1"/>
      <c r="H156" s="1"/>
      <c r="I156" s="203"/>
      <c r="J156" s="1"/>
      <c r="N156" s="1"/>
    </row>
    <row r="157">
      <c r="F157" s="49"/>
      <c r="G157" s="1"/>
      <c r="H157" s="1"/>
      <c r="I157" s="203"/>
      <c r="J157" s="1"/>
      <c r="N157" s="1"/>
    </row>
    <row r="158">
      <c r="F158" s="49"/>
      <c r="G158" s="1"/>
      <c r="H158" s="1"/>
      <c r="I158" s="203"/>
      <c r="J158" s="1"/>
      <c r="N158" s="1"/>
    </row>
    <row r="159">
      <c r="F159" s="49"/>
      <c r="G159" s="1"/>
      <c r="H159" s="1"/>
      <c r="I159" s="203"/>
      <c r="J159" s="1"/>
      <c r="N159" s="1"/>
    </row>
    <row r="160">
      <c r="F160" s="49"/>
      <c r="G160" s="1"/>
      <c r="H160" s="1"/>
      <c r="I160" s="203"/>
      <c r="J160" s="1"/>
      <c r="N160" s="1"/>
    </row>
    <row r="161">
      <c r="F161" s="49"/>
      <c r="G161" s="1"/>
      <c r="H161" s="1"/>
      <c r="I161" s="203"/>
      <c r="J161" s="1"/>
      <c r="N161" s="1"/>
    </row>
    <row r="162">
      <c r="F162" s="49"/>
      <c r="G162" s="1"/>
      <c r="H162" s="1"/>
      <c r="I162" s="203"/>
      <c r="J162" s="1"/>
      <c r="N162" s="1"/>
    </row>
    <row r="163">
      <c r="F163" s="49"/>
      <c r="G163" s="1"/>
      <c r="H163" s="1"/>
      <c r="I163" s="203"/>
      <c r="J163" s="1"/>
      <c r="N163" s="1"/>
    </row>
    <row r="164">
      <c r="F164" s="49"/>
      <c r="G164" s="1"/>
      <c r="H164" s="1"/>
      <c r="I164" s="203"/>
      <c r="J164" s="1"/>
      <c r="N164" s="1"/>
    </row>
    <row r="165">
      <c r="F165" s="49"/>
      <c r="G165" s="1"/>
      <c r="H165" s="1"/>
      <c r="I165" s="203"/>
      <c r="J165" s="1"/>
      <c r="N165" s="1"/>
    </row>
    <row r="166">
      <c r="F166" s="49"/>
      <c r="G166" s="1"/>
      <c r="H166" s="1"/>
      <c r="I166" s="203"/>
      <c r="J166" s="1"/>
      <c r="N166" s="1"/>
    </row>
    <row r="167">
      <c r="F167" s="49"/>
      <c r="G167" s="1"/>
      <c r="H167" s="1"/>
      <c r="I167" s="203"/>
      <c r="J167" s="1"/>
      <c r="N167" s="1"/>
    </row>
    <row r="168">
      <c r="F168" s="49"/>
      <c r="G168" s="1"/>
      <c r="H168" s="1"/>
      <c r="I168" s="203"/>
      <c r="J168" s="1"/>
      <c r="N168" s="1"/>
    </row>
    <row r="169">
      <c r="F169" s="49"/>
      <c r="G169" s="1"/>
      <c r="H169" s="1"/>
      <c r="I169" s="203"/>
      <c r="J169" s="1"/>
      <c r="N169" s="1"/>
    </row>
    <row r="170">
      <c r="F170" s="49"/>
      <c r="G170" s="1"/>
      <c r="H170" s="1"/>
      <c r="I170" s="203"/>
      <c r="J170" s="1"/>
      <c r="N170" s="1"/>
    </row>
    <row r="171">
      <c r="F171" s="49"/>
      <c r="G171" s="1"/>
      <c r="H171" s="1"/>
      <c r="I171" s="203"/>
      <c r="J171" s="1"/>
      <c r="N171" s="1"/>
    </row>
    <row r="172">
      <c r="F172" s="49"/>
      <c r="G172" s="1"/>
      <c r="H172" s="1"/>
      <c r="I172" s="203"/>
      <c r="J172" s="1"/>
      <c r="N172" s="1"/>
    </row>
    <row r="173">
      <c r="F173" s="49"/>
      <c r="G173" s="1"/>
      <c r="H173" s="1"/>
      <c r="I173" s="203"/>
      <c r="J173" s="1"/>
      <c r="N173" s="1"/>
    </row>
    <row r="174">
      <c r="F174" s="49"/>
      <c r="G174" s="1"/>
      <c r="H174" s="1"/>
      <c r="I174" s="203"/>
      <c r="J174" s="1"/>
      <c r="N174" s="1"/>
    </row>
    <row r="175">
      <c r="F175" s="49"/>
      <c r="G175" s="1"/>
      <c r="H175" s="1"/>
      <c r="I175" s="203"/>
      <c r="J175" s="1"/>
      <c r="N175" s="1"/>
    </row>
    <row r="176">
      <c r="F176" s="49"/>
      <c r="G176" s="1"/>
      <c r="H176" s="1"/>
      <c r="I176" s="203"/>
      <c r="J176" s="1"/>
      <c r="N176" s="1"/>
    </row>
    <row r="177">
      <c r="F177" s="49"/>
      <c r="G177" s="1"/>
      <c r="H177" s="1"/>
      <c r="I177" s="203"/>
      <c r="J177" s="1"/>
      <c r="N177" s="1"/>
    </row>
    <row r="178">
      <c r="F178" s="49"/>
      <c r="G178" s="1"/>
      <c r="H178" s="1"/>
      <c r="I178" s="203"/>
      <c r="J178" s="1"/>
      <c r="N178" s="1"/>
    </row>
    <row r="179">
      <c r="F179" s="49"/>
      <c r="G179" s="1"/>
      <c r="H179" s="1"/>
      <c r="I179" s="203"/>
      <c r="J179" s="1"/>
      <c r="N179" s="1"/>
    </row>
    <row r="180">
      <c r="F180" s="49"/>
      <c r="G180" s="1"/>
      <c r="H180" s="1"/>
      <c r="I180" s="203"/>
      <c r="J180" s="1"/>
      <c r="N180" s="1"/>
    </row>
    <row r="181">
      <c r="F181" s="49"/>
      <c r="G181" s="1"/>
      <c r="H181" s="1"/>
      <c r="I181" s="203"/>
      <c r="J181" s="1"/>
      <c r="N181" s="1"/>
    </row>
    <row r="182">
      <c r="F182" s="49"/>
      <c r="G182" s="1"/>
      <c r="H182" s="1"/>
      <c r="I182" s="203"/>
      <c r="J182" s="1"/>
      <c r="N182" s="1"/>
    </row>
    <row r="183">
      <c r="F183" s="49"/>
      <c r="G183" s="1"/>
      <c r="H183" s="1"/>
      <c r="I183" s="203"/>
      <c r="J183" s="1"/>
      <c r="N183" s="1"/>
    </row>
    <row r="184">
      <c r="F184" s="49"/>
      <c r="G184" s="1"/>
      <c r="H184" s="1"/>
      <c r="I184" s="203"/>
      <c r="J184" s="1"/>
      <c r="N184" s="1"/>
    </row>
    <row r="185">
      <c r="F185" s="49"/>
      <c r="G185" s="1"/>
      <c r="H185" s="1"/>
      <c r="I185" s="203"/>
      <c r="J185" s="1"/>
      <c r="N185" s="1"/>
    </row>
    <row r="186">
      <c r="F186" s="49"/>
      <c r="G186" s="1"/>
      <c r="H186" s="1"/>
      <c r="I186" s="203"/>
      <c r="J186" s="1"/>
      <c r="N186" s="1"/>
    </row>
    <row r="187">
      <c r="F187" s="49"/>
      <c r="G187" s="1"/>
      <c r="H187" s="1"/>
      <c r="I187" s="203"/>
      <c r="J187" s="1"/>
      <c r="N187" s="1"/>
    </row>
    <row r="188">
      <c r="F188" s="49"/>
      <c r="G188" s="1"/>
      <c r="H188" s="1"/>
      <c r="I188" s="203"/>
      <c r="J188" s="1"/>
      <c r="N188" s="1"/>
    </row>
    <row r="189">
      <c r="F189" s="49"/>
      <c r="G189" s="1"/>
      <c r="H189" s="1"/>
      <c r="I189" s="203"/>
      <c r="J189" s="1"/>
      <c r="N189" s="1"/>
    </row>
    <row r="190">
      <c r="F190" s="49"/>
      <c r="G190" s="1"/>
      <c r="H190" s="1"/>
      <c r="I190" s="203"/>
      <c r="J190" s="1"/>
      <c r="N190" s="1"/>
    </row>
    <row r="191">
      <c r="F191" s="49"/>
      <c r="G191" s="1"/>
      <c r="H191" s="1"/>
      <c r="I191" s="203"/>
      <c r="J191" s="1"/>
      <c r="N191" s="1"/>
    </row>
    <row r="192">
      <c r="F192" s="49"/>
      <c r="G192" s="1"/>
      <c r="H192" s="1"/>
      <c r="I192" s="203"/>
      <c r="J192" s="1"/>
      <c r="N192" s="1"/>
    </row>
    <row r="193">
      <c r="F193" s="49"/>
      <c r="G193" s="1"/>
      <c r="H193" s="1"/>
      <c r="I193" s="203"/>
      <c r="J193" s="1"/>
      <c r="N193" s="1"/>
    </row>
    <row r="194">
      <c r="F194" s="49"/>
      <c r="G194" s="1"/>
      <c r="H194" s="1"/>
      <c r="I194" s="203"/>
      <c r="J194" s="1"/>
      <c r="N194" s="1"/>
    </row>
    <row r="195">
      <c r="F195" s="49"/>
      <c r="G195" s="1"/>
      <c r="H195" s="1"/>
      <c r="I195" s="203"/>
      <c r="J195" s="1"/>
      <c r="N195" s="1"/>
    </row>
    <row r="196">
      <c r="F196" s="49"/>
      <c r="G196" s="1"/>
      <c r="H196" s="1"/>
      <c r="I196" s="203"/>
      <c r="J196" s="1"/>
      <c r="N196" s="1"/>
    </row>
    <row r="197">
      <c r="F197" s="49"/>
      <c r="G197" s="1"/>
      <c r="H197" s="1"/>
      <c r="I197" s="203"/>
      <c r="J197" s="1"/>
      <c r="N197" s="1"/>
    </row>
    <row r="198">
      <c r="F198" s="49"/>
      <c r="G198" s="1"/>
      <c r="H198" s="1"/>
      <c r="I198" s="203"/>
      <c r="J198" s="1"/>
      <c r="N198" s="1"/>
    </row>
    <row r="199">
      <c r="F199" s="49"/>
      <c r="G199" s="1"/>
      <c r="H199" s="1"/>
      <c r="I199" s="203"/>
      <c r="J199" s="1"/>
      <c r="N199" s="1"/>
    </row>
    <row r="200">
      <c r="F200" s="49"/>
      <c r="G200" s="1"/>
      <c r="H200" s="1"/>
      <c r="I200" s="203"/>
      <c r="J200" s="1"/>
      <c r="N200" s="1"/>
    </row>
    <row r="201">
      <c r="F201" s="49"/>
      <c r="G201" s="1"/>
      <c r="H201" s="1"/>
      <c r="I201" s="203"/>
      <c r="J201" s="1"/>
      <c r="N201" s="1"/>
    </row>
    <row r="202">
      <c r="F202" s="49"/>
      <c r="G202" s="1"/>
      <c r="H202" s="1"/>
      <c r="I202" s="203"/>
      <c r="J202" s="1"/>
      <c r="N202" s="1"/>
    </row>
    <row r="203">
      <c r="F203" s="49"/>
      <c r="G203" s="1"/>
      <c r="H203" s="1"/>
      <c r="I203" s="203"/>
      <c r="J203" s="1"/>
      <c r="N203" s="1"/>
    </row>
    <row r="204">
      <c r="F204" s="49"/>
      <c r="G204" s="1"/>
      <c r="H204" s="1"/>
      <c r="I204" s="203"/>
      <c r="J204" s="1"/>
      <c r="N204" s="1"/>
    </row>
    <row r="205">
      <c r="F205" s="49"/>
      <c r="G205" s="1"/>
      <c r="H205" s="1"/>
      <c r="I205" s="203"/>
      <c r="J205" s="1"/>
      <c r="N205" s="1"/>
    </row>
    <row r="206">
      <c r="F206" s="49"/>
      <c r="G206" s="1"/>
      <c r="H206" s="1"/>
      <c r="I206" s="203"/>
      <c r="J206" s="1"/>
      <c r="N206" s="1"/>
    </row>
    <row r="207">
      <c r="F207" s="49"/>
      <c r="G207" s="1"/>
      <c r="H207" s="1"/>
      <c r="I207" s="203"/>
      <c r="J207" s="1"/>
      <c r="N207" s="1"/>
    </row>
    <row r="208">
      <c r="F208" s="49"/>
      <c r="G208" s="1"/>
      <c r="H208" s="1"/>
      <c r="I208" s="203"/>
      <c r="J208" s="1"/>
      <c r="N208" s="1"/>
    </row>
    <row r="209">
      <c r="F209" s="49"/>
      <c r="G209" s="1"/>
      <c r="H209" s="1"/>
      <c r="I209" s="203"/>
      <c r="J209" s="1"/>
      <c r="N209" s="1"/>
    </row>
    <row r="210">
      <c r="F210" s="49"/>
      <c r="G210" s="1"/>
      <c r="H210" s="1"/>
      <c r="I210" s="203"/>
      <c r="J210" s="1"/>
      <c r="N210" s="1"/>
    </row>
    <row r="211">
      <c r="F211" s="49"/>
      <c r="G211" s="1"/>
      <c r="H211" s="1"/>
      <c r="I211" s="203"/>
      <c r="J211" s="1"/>
      <c r="N211" s="1"/>
    </row>
    <row r="212">
      <c r="F212" s="49"/>
      <c r="G212" s="1"/>
      <c r="H212" s="1"/>
      <c r="I212" s="203"/>
      <c r="J212" s="1"/>
      <c r="N212" s="1"/>
    </row>
    <row r="213">
      <c r="F213" s="49"/>
      <c r="G213" s="1"/>
      <c r="H213" s="1"/>
      <c r="I213" s="203"/>
      <c r="J213" s="1"/>
      <c r="N213" s="1"/>
    </row>
    <row r="214">
      <c r="F214" s="49"/>
      <c r="G214" s="1"/>
      <c r="H214" s="1"/>
      <c r="I214" s="203"/>
      <c r="J214" s="1"/>
      <c r="N214" s="1"/>
    </row>
    <row r="215">
      <c r="F215" s="49"/>
      <c r="G215" s="1"/>
      <c r="H215" s="1"/>
      <c r="I215" s="203"/>
      <c r="J215" s="1"/>
      <c r="N215" s="1"/>
    </row>
    <row r="216">
      <c r="F216" s="49"/>
      <c r="G216" s="1"/>
      <c r="H216" s="1"/>
      <c r="I216" s="203"/>
      <c r="J216" s="1"/>
      <c r="N216" s="1"/>
    </row>
    <row r="217">
      <c r="F217" s="49"/>
      <c r="G217" s="1"/>
      <c r="H217" s="1"/>
      <c r="I217" s="203"/>
      <c r="J217" s="1"/>
      <c r="N217" s="1"/>
    </row>
    <row r="218">
      <c r="F218" s="49"/>
      <c r="G218" s="1"/>
      <c r="H218" s="1"/>
      <c r="I218" s="203"/>
      <c r="J218" s="1"/>
      <c r="N218" s="1"/>
    </row>
    <row r="219">
      <c r="F219" s="49"/>
      <c r="G219" s="1"/>
      <c r="H219" s="1"/>
      <c r="I219" s="203"/>
      <c r="J219" s="1"/>
      <c r="N219" s="1"/>
    </row>
    <row r="220">
      <c r="F220" s="49"/>
      <c r="G220" s="1"/>
      <c r="H220" s="1"/>
      <c r="I220" s="203"/>
      <c r="J220" s="1"/>
      <c r="N220" s="1"/>
    </row>
    <row r="221">
      <c r="F221" s="49"/>
      <c r="G221" s="1"/>
      <c r="H221" s="1"/>
      <c r="I221" s="203"/>
      <c r="J221" s="1"/>
      <c r="N221" s="1"/>
    </row>
    <row r="222">
      <c r="F222" s="49"/>
      <c r="G222" s="1"/>
      <c r="H222" s="1"/>
      <c r="I222" s="203"/>
      <c r="J222" s="1"/>
      <c r="N222" s="1"/>
    </row>
    <row r="223">
      <c r="F223" s="49"/>
      <c r="G223" s="1"/>
      <c r="H223" s="1"/>
      <c r="I223" s="203"/>
      <c r="J223" s="1"/>
      <c r="N223" s="1"/>
    </row>
    <row r="224">
      <c r="F224" s="49"/>
      <c r="G224" s="1"/>
      <c r="H224" s="1"/>
      <c r="I224" s="203"/>
      <c r="J224" s="1"/>
      <c r="N224" s="1"/>
    </row>
    <row r="225">
      <c r="F225" s="49"/>
      <c r="G225" s="1"/>
      <c r="H225" s="1"/>
      <c r="I225" s="203"/>
      <c r="J225" s="1"/>
      <c r="N225" s="1"/>
    </row>
    <row r="226">
      <c r="F226" s="49"/>
      <c r="G226" s="1"/>
      <c r="H226" s="1"/>
      <c r="I226" s="203"/>
      <c r="J226" s="1"/>
      <c r="N226" s="1"/>
    </row>
    <row r="227">
      <c r="F227" s="49"/>
      <c r="G227" s="1"/>
      <c r="H227" s="1"/>
      <c r="I227" s="203"/>
      <c r="J227" s="1"/>
      <c r="N227" s="1"/>
    </row>
    <row r="228">
      <c r="F228" s="49"/>
      <c r="G228" s="1"/>
      <c r="H228" s="1"/>
      <c r="I228" s="203"/>
      <c r="J228" s="1"/>
      <c r="N228" s="1"/>
    </row>
    <row r="229">
      <c r="F229" s="49"/>
      <c r="G229" s="1"/>
      <c r="H229" s="1"/>
      <c r="I229" s="203"/>
      <c r="J229" s="1"/>
      <c r="N229" s="1"/>
    </row>
    <row r="230">
      <c r="F230" s="49"/>
      <c r="G230" s="1"/>
      <c r="H230" s="1"/>
      <c r="I230" s="203"/>
      <c r="J230" s="1"/>
      <c r="N230" s="1"/>
    </row>
    <row r="231">
      <c r="F231" s="49"/>
      <c r="G231" s="1"/>
      <c r="H231" s="1"/>
      <c r="I231" s="203"/>
      <c r="J231" s="1"/>
      <c r="N231" s="1"/>
    </row>
    <row r="232">
      <c r="F232" s="49"/>
      <c r="G232" s="1"/>
      <c r="H232" s="1"/>
      <c r="I232" s="203"/>
      <c r="J232" s="1"/>
      <c r="N232" s="1"/>
    </row>
    <row r="233">
      <c r="F233" s="49"/>
      <c r="G233" s="1"/>
      <c r="H233" s="1"/>
      <c r="I233" s="203"/>
      <c r="J233" s="1"/>
      <c r="N233" s="1"/>
    </row>
    <row r="234">
      <c r="F234" s="49"/>
      <c r="G234" s="1"/>
      <c r="H234" s="1"/>
      <c r="I234" s="203"/>
      <c r="J234" s="1"/>
      <c r="N234" s="1"/>
    </row>
    <row r="235">
      <c r="F235" s="49"/>
      <c r="G235" s="1"/>
      <c r="H235" s="1"/>
      <c r="I235" s="203"/>
      <c r="J235" s="1"/>
      <c r="N235" s="1"/>
    </row>
    <row r="236">
      <c r="F236" s="49"/>
      <c r="G236" s="1"/>
      <c r="H236" s="1"/>
      <c r="I236" s="203"/>
      <c r="J236" s="1"/>
      <c r="N236" s="1"/>
    </row>
    <row r="237">
      <c r="F237" s="49"/>
      <c r="G237" s="1"/>
      <c r="H237" s="1"/>
      <c r="I237" s="203"/>
      <c r="J237" s="1"/>
      <c r="N237" s="1"/>
    </row>
    <row r="238">
      <c r="F238" s="49"/>
      <c r="G238" s="1"/>
      <c r="H238" s="1"/>
      <c r="I238" s="203"/>
      <c r="J238" s="1"/>
      <c r="N238" s="1"/>
    </row>
    <row r="239">
      <c r="F239" s="49"/>
      <c r="G239" s="1"/>
      <c r="H239" s="1"/>
      <c r="I239" s="203"/>
      <c r="J239" s="1"/>
      <c r="N239" s="1"/>
    </row>
    <row r="240">
      <c r="F240" s="49"/>
      <c r="G240" s="1"/>
      <c r="H240" s="1"/>
      <c r="I240" s="203"/>
      <c r="J240" s="1"/>
      <c r="N240" s="1"/>
    </row>
    <row r="241">
      <c r="F241" s="49"/>
      <c r="G241" s="1"/>
      <c r="H241" s="1"/>
      <c r="I241" s="203"/>
      <c r="J241" s="1"/>
      <c r="N241" s="1"/>
    </row>
    <row r="242">
      <c r="F242" s="49"/>
      <c r="G242" s="1"/>
      <c r="H242" s="1"/>
      <c r="I242" s="203"/>
      <c r="J242" s="1"/>
      <c r="N242" s="1"/>
    </row>
    <row r="243">
      <c r="F243" s="49"/>
      <c r="G243" s="1"/>
      <c r="H243" s="1"/>
      <c r="I243" s="203"/>
      <c r="J243" s="1"/>
      <c r="N243" s="1"/>
    </row>
    <row r="244">
      <c r="F244" s="49"/>
      <c r="G244" s="1"/>
      <c r="H244" s="1"/>
      <c r="I244" s="203"/>
      <c r="J244" s="1"/>
      <c r="N244" s="1"/>
    </row>
    <row r="245">
      <c r="F245" s="49"/>
      <c r="G245" s="1"/>
      <c r="H245" s="1"/>
      <c r="I245" s="203"/>
      <c r="J245" s="1"/>
      <c r="N245" s="1"/>
    </row>
    <row r="246">
      <c r="F246" s="49"/>
      <c r="G246" s="1"/>
      <c r="H246" s="1"/>
      <c r="I246" s="203"/>
      <c r="J246" s="1"/>
      <c r="N246" s="1"/>
    </row>
    <row r="247">
      <c r="F247" s="49"/>
      <c r="G247" s="1"/>
      <c r="H247" s="1"/>
      <c r="I247" s="203"/>
      <c r="J247" s="1"/>
      <c r="N247" s="1"/>
    </row>
    <row r="248">
      <c r="F248" s="49"/>
      <c r="G248" s="1"/>
      <c r="H248" s="1"/>
      <c r="I248" s="203"/>
      <c r="J248" s="1"/>
      <c r="N248" s="1"/>
    </row>
    <row r="249">
      <c r="F249" s="49"/>
      <c r="G249" s="1"/>
      <c r="H249" s="1"/>
      <c r="I249" s="203"/>
      <c r="J249" s="1"/>
      <c r="N249" s="1"/>
    </row>
    <row r="250">
      <c r="F250" s="49"/>
      <c r="G250" s="1"/>
      <c r="H250" s="1"/>
      <c r="I250" s="203"/>
      <c r="J250" s="1"/>
      <c r="N250" s="1"/>
    </row>
    <row r="251">
      <c r="F251" s="49"/>
      <c r="G251" s="1"/>
      <c r="H251" s="1"/>
      <c r="I251" s="203"/>
      <c r="J251" s="1"/>
      <c r="N251" s="1"/>
    </row>
    <row r="252">
      <c r="F252" s="49"/>
      <c r="G252" s="1"/>
      <c r="H252" s="1"/>
      <c r="I252" s="203"/>
      <c r="J252" s="1"/>
      <c r="N252" s="1"/>
    </row>
    <row r="253">
      <c r="F253" s="49"/>
      <c r="G253" s="1"/>
      <c r="H253" s="1"/>
      <c r="I253" s="203"/>
      <c r="J253" s="1"/>
      <c r="N253" s="1"/>
    </row>
    <row r="254">
      <c r="F254" s="49"/>
      <c r="G254" s="1"/>
      <c r="H254" s="1"/>
      <c r="I254" s="203"/>
      <c r="J254" s="1"/>
      <c r="N254" s="1"/>
    </row>
    <row r="255">
      <c r="F255" s="49"/>
      <c r="G255" s="1"/>
      <c r="H255" s="1"/>
      <c r="I255" s="203"/>
      <c r="J255" s="1"/>
      <c r="N255" s="1"/>
    </row>
    <row r="256">
      <c r="F256" s="49"/>
      <c r="G256" s="1"/>
      <c r="H256" s="1"/>
      <c r="I256" s="203"/>
      <c r="J256" s="1"/>
      <c r="N256" s="1"/>
    </row>
    <row r="257">
      <c r="F257" s="49"/>
      <c r="G257" s="1"/>
      <c r="H257" s="1"/>
      <c r="I257" s="203"/>
      <c r="J257" s="1"/>
      <c r="N257" s="1"/>
    </row>
    <row r="258">
      <c r="F258" s="49"/>
      <c r="G258" s="1"/>
      <c r="H258" s="1"/>
      <c r="I258" s="203"/>
      <c r="J258" s="1"/>
      <c r="N258" s="1"/>
    </row>
    <row r="259">
      <c r="F259" s="49"/>
      <c r="G259" s="1"/>
      <c r="H259" s="1"/>
      <c r="I259" s="203"/>
      <c r="J259" s="1"/>
      <c r="N259" s="1"/>
    </row>
    <row r="260">
      <c r="F260" s="49"/>
      <c r="G260" s="1"/>
      <c r="H260" s="1"/>
      <c r="I260" s="203"/>
      <c r="J260" s="1"/>
      <c r="N260" s="1"/>
    </row>
    <row r="261">
      <c r="F261" s="49"/>
      <c r="G261" s="1"/>
      <c r="H261" s="1"/>
      <c r="I261" s="203"/>
      <c r="J261" s="1"/>
      <c r="N261" s="1"/>
    </row>
    <row r="262">
      <c r="F262" s="49"/>
      <c r="G262" s="1"/>
      <c r="H262" s="1"/>
      <c r="I262" s="203"/>
      <c r="J262" s="1"/>
      <c r="N262" s="1"/>
    </row>
    <row r="263">
      <c r="F263" s="49"/>
      <c r="G263" s="1"/>
      <c r="H263" s="1"/>
      <c r="I263" s="203"/>
      <c r="J263" s="1"/>
      <c r="N263" s="1"/>
    </row>
    <row r="264">
      <c r="F264" s="49"/>
      <c r="G264" s="1"/>
      <c r="H264" s="1"/>
      <c r="I264" s="203"/>
      <c r="J264" s="1"/>
      <c r="N264" s="1"/>
    </row>
    <row r="265">
      <c r="F265" s="49"/>
      <c r="G265" s="1"/>
      <c r="H265" s="1"/>
      <c r="I265" s="203"/>
      <c r="J265" s="1"/>
      <c r="N265" s="1"/>
    </row>
    <row r="266">
      <c r="F266" s="49"/>
      <c r="G266" s="1"/>
      <c r="H266" s="1"/>
      <c r="I266" s="203"/>
      <c r="J266" s="1"/>
      <c r="N266" s="1"/>
    </row>
    <row r="267">
      <c r="F267" s="49"/>
      <c r="G267" s="1"/>
      <c r="H267" s="1"/>
      <c r="I267" s="203"/>
      <c r="J267" s="1"/>
      <c r="N267" s="1"/>
    </row>
    <row r="268">
      <c r="F268" s="49"/>
      <c r="G268" s="1"/>
      <c r="H268" s="1"/>
      <c r="I268" s="203"/>
      <c r="J268" s="1"/>
      <c r="N268" s="1"/>
    </row>
    <row r="269">
      <c r="F269" s="49"/>
      <c r="G269" s="1"/>
      <c r="H269" s="1"/>
      <c r="I269" s="203"/>
      <c r="J269" s="1"/>
      <c r="N269" s="1"/>
    </row>
    <row r="270">
      <c r="F270" s="49"/>
      <c r="G270" s="1"/>
      <c r="H270" s="1"/>
      <c r="I270" s="203"/>
      <c r="J270" s="1"/>
      <c r="N270" s="1"/>
    </row>
    <row r="271">
      <c r="F271" s="49"/>
      <c r="G271" s="1"/>
      <c r="H271" s="1"/>
      <c r="I271" s="203"/>
      <c r="J271" s="1"/>
      <c r="N271" s="1"/>
    </row>
    <row r="272">
      <c r="F272" s="49"/>
      <c r="G272" s="1"/>
      <c r="H272" s="1"/>
      <c r="I272" s="203"/>
      <c r="J272" s="1"/>
      <c r="N272" s="1"/>
    </row>
    <row r="273">
      <c r="F273" s="49"/>
      <c r="G273" s="1"/>
      <c r="H273" s="1"/>
      <c r="I273" s="203"/>
      <c r="J273" s="1"/>
      <c r="N273" s="1"/>
    </row>
    <row r="274">
      <c r="F274" s="49"/>
      <c r="G274" s="1"/>
      <c r="H274" s="1"/>
      <c r="I274" s="203"/>
      <c r="J274" s="1"/>
      <c r="N274" s="1"/>
    </row>
    <row r="275">
      <c r="F275" s="49"/>
      <c r="G275" s="1"/>
      <c r="H275" s="1"/>
      <c r="I275" s="203"/>
      <c r="J275" s="1"/>
      <c r="N275" s="1"/>
    </row>
    <row r="276">
      <c r="F276" s="49"/>
      <c r="G276" s="1"/>
      <c r="H276" s="1"/>
      <c r="I276" s="203"/>
      <c r="J276" s="1"/>
      <c r="N276" s="1"/>
    </row>
    <row r="277">
      <c r="F277" s="49"/>
      <c r="G277" s="1"/>
      <c r="H277" s="1"/>
      <c r="I277" s="203"/>
      <c r="J277" s="1"/>
      <c r="N277" s="1"/>
    </row>
    <row r="278">
      <c r="F278" s="49"/>
      <c r="G278" s="1"/>
      <c r="H278" s="1"/>
      <c r="I278" s="203"/>
      <c r="J278" s="1"/>
      <c r="N278" s="1"/>
    </row>
    <row r="279">
      <c r="F279" s="49"/>
      <c r="G279" s="1"/>
      <c r="H279" s="1"/>
      <c r="I279" s="203"/>
      <c r="J279" s="1"/>
      <c r="N279" s="1"/>
    </row>
    <row r="280">
      <c r="F280" s="49"/>
      <c r="G280" s="1"/>
      <c r="H280" s="1"/>
      <c r="I280" s="203"/>
      <c r="J280" s="1"/>
      <c r="N280" s="1"/>
    </row>
    <row r="281">
      <c r="F281" s="49"/>
      <c r="G281" s="1"/>
      <c r="H281" s="1"/>
      <c r="I281" s="203"/>
      <c r="J281" s="1"/>
      <c r="N281" s="1"/>
    </row>
    <row r="282">
      <c r="F282" s="49"/>
      <c r="G282" s="1"/>
      <c r="H282" s="1"/>
      <c r="I282" s="203"/>
      <c r="J282" s="1"/>
      <c r="N282" s="1"/>
    </row>
    <row r="283">
      <c r="F283" s="49"/>
      <c r="G283" s="1"/>
      <c r="H283" s="1"/>
      <c r="I283" s="203"/>
      <c r="J283" s="1"/>
      <c r="N283" s="1"/>
    </row>
    <row r="284">
      <c r="F284" s="49"/>
      <c r="G284" s="1"/>
      <c r="H284" s="1"/>
      <c r="I284" s="203"/>
      <c r="J284" s="1"/>
      <c r="N284" s="1"/>
    </row>
    <row r="285">
      <c r="F285" s="49"/>
      <c r="G285" s="1"/>
      <c r="H285" s="1"/>
      <c r="I285" s="203"/>
      <c r="J285" s="1"/>
      <c r="N285" s="1"/>
    </row>
    <row r="286">
      <c r="F286" s="49"/>
      <c r="G286" s="1"/>
      <c r="H286" s="1"/>
      <c r="I286" s="203"/>
      <c r="J286" s="1"/>
      <c r="N286" s="1"/>
    </row>
    <row r="287">
      <c r="F287" s="49"/>
      <c r="G287" s="1"/>
      <c r="H287" s="1"/>
      <c r="I287" s="203"/>
      <c r="J287" s="1"/>
      <c r="N287" s="1"/>
    </row>
    <row r="288">
      <c r="F288" s="49"/>
      <c r="G288" s="1"/>
      <c r="H288" s="1"/>
      <c r="I288" s="203"/>
      <c r="J288" s="1"/>
      <c r="N288" s="1"/>
    </row>
    <row r="289">
      <c r="F289" s="49"/>
      <c r="G289" s="1"/>
      <c r="H289" s="1"/>
      <c r="I289" s="203"/>
      <c r="J289" s="1"/>
      <c r="N289" s="1"/>
    </row>
    <row r="290">
      <c r="F290" s="49"/>
      <c r="G290" s="1"/>
      <c r="H290" s="1"/>
      <c r="I290" s="203"/>
      <c r="J290" s="1"/>
      <c r="N290" s="1"/>
    </row>
    <row r="291">
      <c r="F291" s="49"/>
      <c r="G291" s="1"/>
      <c r="H291" s="1"/>
      <c r="I291" s="203"/>
      <c r="J291" s="1"/>
      <c r="N291" s="1"/>
    </row>
    <row r="292">
      <c r="F292" s="49"/>
      <c r="G292" s="1"/>
      <c r="H292" s="1"/>
      <c r="I292" s="203"/>
      <c r="J292" s="1"/>
      <c r="N292" s="1"/>
    </row>
    <row r="293">
      <c r="F293" s="49"/>
      <c r="G293" s="1"/>
      <c r="H293" s="1"/>
      <c r="I293" s="203"/>
      <c r="J293" s="1"/>
      <c r="N293" s="1"/>
    </row>
    <row r="294">
      <c r="F294" s="49"/>
      <c r="G294" s="1"/>
      <c r="H294" s="1"/>
      <c r="I294" s="203"/>
      <c r="J294" s="1"/>
      <c r="N294" s="1"/>
    </row>
    <row r="295">
      <c r="F295" s="49"/>
      <c r="G295" s="1"/>
      <c r="H295" s="1"/>
      <c r="I295" s="203"/>
      <c r="J295" s="1"/>
      <c r="N295" s="1"/>
    </row>
    <row r="296">
      <c r="F296" s="49"/>
      <c r="G296" s="1"/>
      <c r="H296" s="1"/>
      <c r="I296" s="203"/>
      <c r="J296" s="1"/>
      <c r="N296" s="1"/>
    </row>
    <row r="297">
      <c r="F297" s="49"/>
      <c r="G297" s="1"/>
      <c r="H297" s="1"/>
      <c r="I297" s="203"/>
      <c r="J297" s="1"/>
      <c r="N297" s="1"/>
    </row>
    <row r="298">
      <c r="F298" s="49"/>
      <c r="G298" s="1"/>
      <c r="H298" s="1"/>
      <c r="I298" s="203"/>
      <c r="J298" s="1"/>
      <c r="N298" s="1"/>
    </row>
    <row r="299">
      <c r="F299" s="49"/>
      <c r="G299" s="1"/>
      <c r="H299" s="1"/>
      <c r="I299" s="203"/>
      <c r="J299" s="1"/>
      <c r="N299" s="1"/>
    </row>
    <row r="300">
      <c r="F300" s="49"/>
      <c r="G300" s="1"/>
      <c r="H300" s="1"/>
      <c r="I300" s="203"/>
      <c r="J300" s="1"/>
      <c r="N300" s="1"/>
    </row>
    <row r="301">
      <c r="F301" s="49"/>
      <c r="G301" s="1"/>
      <c r="H301" s="1"/>
      <c r="I301" s="203"/>
      <c r="J301" s="1"/>
      <c r="N301" s="1"/>
    </row>
    <row r="302">
      <c r="F302" s="49"/>
      <c r="G302" s="1"/>
      <c r="H302" s="1"/>
      <c r="I302" s="203"/>
      <c r="J302" s="1"/>
      <c r="N302" s="1"/>
    </row>
    <row r="303">
      <c r="F303" s="49"/>
      <c r="G303" s="1"/>
      <c r="H303" s="1"/>
      <c r="I303" s="203"/>
      <c r="J303" s="1"/>
      <c r="N303" s="1"/>
    </row>
    <row r="304">
      <c r="F304" s="49"/>
      <c r="G304" s="1"/>
      <c r="H304" s="1"/>
      <c r="I304" s="203"/>
      <c r="J304" s="1"/>
      <c r="N304" s="1"/>
    </row>
    <row r="305">
      <c r="F305" s="49"/>
      <c r="G305" s="1"/>
      <c r="H305" s="1"/>
      <c r="I305" s="203"/>
      <c r="J305" s="1"/>
      <c r="N305" s="1"/>
    </row>
    <row r="306">
      <c r="F306" s="49"/>
      <c r="G306" s="1"/>
      <c r="H306" s="1"/>
      <c r="I306" s="203"/>
      <c r="J306" s="1"/>
      <c r="N306" s="1"/>
    </row>
    <row r="307">
      <c r="F307" s="49"/>
      <c r="G307" s="1"/>
      <c r="H307" s="1"/>
      <c r="I307" s="203"/>
      <c r="J307" s="1"/>
      <c r="N307" s="1"/>
    </row>
    <row r="308">
      <c r="F308" s="49"/>
      <c r="G308" s="1"/>
      <c r="H308" s="1"/>
      <c r="I308" s="203"/>
      <c r="J308" s="1"/>
      <c r="N308" s="1"/>
    </row>
    <row r="309">
      <c r="F309" s="49"/>
      <c r="G309" s="1"/>
      <c r="H309" s="1"/>
      <c r="I309" s="203"/>
      <c r="J309" s="1"/>
      <c r="N309" s="1"/>
    </row>
    <row r="310">
      <c r="F310" s="49"/>
      <c r="G310" s="1"/>
      <c r="H310" s="1"/>
      <c r="I310" s="203"/>
      <c r="J310" s="1"/>
      <c r="N310" s="1"/>
    </row>
    <row r="311">
      <c r="F311" s="49"/>
      <c r="G311" s="1"/>
      <c r="H311" s="1"/>
      <c r="I311" s="203"/>
      <c r="J311" s="1"/>
      <c r="N311" s="1"/>
    </row>
    <row r="312">
      <c r="F312" s="49"/>
      <c r="G312" s="1"/>
      <c r="H312" s="1"/>
      <c r="I312" s="203"/>
      <c r="J312" s="1"/>
      <c r="N312" s="1"/>
    </row>
    <row r="313">
      <c r="F313" s="49"/>
      <c r="G313" s="1"/>
      <c r="H313" s="1"/>
      <c r="I313" s="203"/>
      <c r="J313" s="1"/>
      <c r="N313" s="1"/>
    </row>
    <row r="314">
      <c r="F314" s="49"/>
      <c r="G314" s="1"/>
      <c r="H314" s="1"/>
      <c r="I314" s="203"/>
      <c r="J314" s="1"/>
      <c r="N314" s="1"/>
    </row>
    <row r="315">
      <c r="F315" s="49"/>
      <c r="G315" s="1"/>
      <c r="H315" s="1"/>
      <c r="I315" s="203"/>
      <c r="J315" s="1"/>
      <c r="N315" s="1"/>
    </row>
    <row r="316">
      <c r="F316" s="49"/>
      <c r="G316" s="1"/>
      <c r="H316" s="1"/>
      <c r="I316" s="203"/>
      <c r="J316" s="1"/>
      <c r="N316" s="1"/>
    </row>
    <row r="317">
      <c r="F317" s="49"/>
      <c r="G317" s="1"/>
      <c r="H317" s="1"/>
      <c r="I317" s="203"/>
      <c r="J317" s="1"/>
      <c r="N317" s="1"/>
    </row>
    <row r="318">
      <c r="F318" s="49"/>
      <c r="G318" s="1"/>
      <c r="H318" s="1"/>
      <c r="I318" s="203"/>
      <c r="J318" s="1"/>
      <c r="N318" s="1"/>
    </row>
    <row r="319">
      <c r="F319" s="49"/>
      <c r="G319" s="1"/>
      <c r="H319" s="1"/>
      <c r="I319" s="203"/>
      <c r="J319" s="1"/>
      <c r="N319" s="1"/>
    </row>
    <row r="320">
      <c r="F320" s="49"/>
      <c r="G320" s="1"/>
      <c r="H320" s="1"/>
      <c r="I320" s="203"/>
      <c r="J320" s="1"/>
      <c r="N320" s="1"/>
    </row>
    <row r="321">
      <c r="F321" s="49"/>
      <c r="G321" s="1"/>
      <c r="H321" s="1"/>
      <c r="I321" s="203"/>
      <c r="J321" s="1"/>
      <c r="N321" s="1"/>
    </row>
    <row r="322">
      <c r="F322" s="49"/>
      <c r="G322" s="1"/>
      <c r="H322" s="1"/>
      <c r="I322" s="203"/>
      <c r="J322" s="1"/>
      <c r="N322" s="1"/>
    </row>
    <row r="323">
      <c r="F323" s="49"/>
      <c r="G323" s="1"/>
      <c r="H323" s="1"/>
      <c r="I323" s="203"/>
      <c r="J323" s="1"/>
      <c r="N323" s="1"/>
    </row>
    <row r="324">
      <c r="F324" s="49"/>
      <c r="G324" s="1"/>
      <c r="H324" s="1"/>
      <c r="I324" s="203"/>
      <c r="J324" s="1"/>
      <c r="N324" s="1"/>
    </row>
    <row r="325">
      <c r="F325" s="49"/>
      <c r="G325" s="1"/>
      <c r="H325" s="1"/>
      <c r="I325" s="203"/>
      <c r="J325" s="1"/>
      <c r="N325" s="1"/>
    </row>
    <row r="326">
      <c r="F326" s="49"/>
      <c r="G326" s="1"/>
      <c r="H326" s="1"/>
      <c r="I326" s="203"/>
      <c r="J326" s="1"/>
      <c r="N326" s="1"/>
    </row>
    <row r="327">
      <c r="F327" s="49"/>
      <c r="G327" s="1"/>
      <c r="H327" s="1"/>
      <c r="I327" s="203"/>
      <c r="J327" s="1"/>
      <c r="N327" s="1"/>
    </row>
    <row r="328">
      <c r="F328" s="49"/>
      <c r="G328" s="1"/>
      <c r="H328" s="1"/>
      <c r="I328" s="203"/>
      <c r="J328" s="1"/>
      <c r="N328" s="1"/>
    </row>
    <row r="329">
      <c r="F329" s="49"/>
      <c r="G329" s="1"/>
      <c r="H329" s="1"/>
      <c r="I329" s="203"/>
      <c r="J329" s="1"/>
      <c r="N329" s="1"/>
    </row>
    <row r="330">
      <c r="F330" s="49"/>
      <c r="G330" s="1"/>
      <c r="H330" s="1"/>
      <c r="I330" s="203"/>
      <c r="J330" s="1"/>
      <c r="N330" s="1"/>
    </row>
    <row r="331">
      <c r="F331" s="49"/>
      <c r="G331" s="1"/>
      <c r="H331" s="1"/>
      <c r="I331" s="203"/>
      <c r="J331" s="1"/>
      <c r="N331" s="1"/>
    </row>
    <row r="332">
      <c r="F332" s="49"/>
      <c r="G332" s="1"/>
      <c r="H332" s="1"/>
      <c r="I332" s="203"/>
      <c r="J332" s="1"/>
      <c r="N332" s="1"/>
    </row>
    <row r="333">
      <c r="F333" s="49"/>
      <c r="G333" s="1"/>
      <c r="H333" s="1"/>
      <c r="I333" s="203"/>
      <c r="J333" s="1"/>
      <c r="N333" s="1"/>
    </row>
    <row r="334">
      <c r="F334" s="49"/>
      <c r="G334" s="1"/>
      <c r="H334" s="1"/>
      <c r="I334" s="203"/>
      <c r="J334" s="1"/>
      <c r="N334" s="1"/>
    </row>
    <row r="335">
      <c r="F335" s="49"/>
      <c r="G335" s="1"/>
      <c r="H335" s="1"/>
      <c r="I335" s="203"/>
      <c r="J335" s="1"/>
      <c r="N335" s="1"/>
    </row>
    <row r="336">
      <c r="F336" s="49"/>
      <c r="G336" s="1"/>
      <c r="H336" s="1"/>
      <c r="I336" s="203"/>
      <c r="J336" s="1"/>
      <c r="N336" s="1"/>
    </row>
    <row r="337">
      <c r="F337" s="49"/>
      <c r="G337" s="1"/>
      <c r="H337" s="1"/>
      <c r="I337" s="203"/>
      <c r="J337" s="1"/>
      <c r="N337" s="1"/>
    </row>
    <row r="338">
      <c r="F338" s="49"/>
      <c r="G338" s="1"/>
      <c r="H338" s="1"/>
      <c r="I338" s="203"/>
      <c r="J338" s="1"/>
      <c r="N338" s="1"/>
    </row>
    <row r="339">
      <c r="F339" s="49"/>
      <c r="G339" s="1"/>
      <c r="H339" s="1"/>
      <c r="I339" s="203"/>
      <c r="J339" s="1"/>
      <c r="N339" s="1"/>
    </row>
    <row r="340">
      <c r="F340" s="49"/>
      <c r="G340" s="1"/>
      <c r="H340" s="1"/>
      <c r="I340" s="203"/>
      <c r="J340" s="1"/>
      <c r="N340" s="1"/>
    </row>
    <row r="341">
      <c r="F341" s="49"/>
      <c r="G341" s="1"/>
      <c r="H341" s="1"/>
      <c r="I341" s="203"/>
      <c r="J341" s="1"/>
      <c r="N341" s="1"/>
    </row>
    <row r="342">
      <c r="F342" s="49"/>
      <c r="G342" s="1"/>
      <c r="H342" s="1"/>
      <c r="I342" s="203"/>
      <c r="J342" s="1"/>
      <c r="N342" s="1"/>
    </row>
    <row r="343">
      <c r="F343" s="49"/>
      <c r="G343" s="1"/>
      <c r="H343" s="1"/>
      <c r="I343" s="203"/>
      <c r="J343" s="1"/>
      <c r="N343" s="1"/>
    </row>
    <row r="344">
      <c r="F344" s="49"/>
      <c r="G344" s="1"/>
      <c r="H344" s="1"/>
      <c r="I344" s="203"/>
      <c r="J344" s="1"/>
      <c r="N344" s="1"/>
    </row>
    <row r="345">
      <c r="F345" s="49"/>
      <c r="G345" s="1"/>
      <c r="H345" s="1"/>
      <c r="I345" s="203"/>
      <c r="J345" s="1"/>
      <c r="N345" s="1"/>
    </row>
    <row r="346">
      <c r="F346" s="49"/>
      <c r="G346" s="1"/>
      <c r="H346" s="1"/>
      <c r="I346" s="203"/>
      <c r="J346" s="1"/>
      <c r="N346" s="1"/>
    </row>
    <row r="347">
      <c r="F347" s="49"/>
      <c r="G347" s="1"/>
      <c r="H347" s="1"/>
      <c r="I347" s="203"/>
      <c r="J347" s="1"/>
      <c r="N347" s="1"/>
    </row>
    <row r="348">
      <c r="F348" s="49"/>
      <c r="G348" s="1"/>
      <c r="H348" s="1"/>
      <c r="I348" s="203"/>
      <c r="J348" s="1"/>
      <c r="N348" s="1"/>
    </row>
    <row r="349">
      <c r="F349" s="49"/>
      <c r="G349" s="1"/>
      <c r="H349" s="1"/>
      <c r="I349" s="203"/>
      <c r="J349" s="1"/>
      <c r="N349" s="1"/>
    </row>
    <row r="350">
      <c r="F350" s="49"/>
      <c r="G350" s="1"/>
      <c r="H350" s="1"/>
      <c r="I350" s="203"/>
      <c r="J350" s="1"/>
      <c r="N350" s="1"/>
    </row>
    <row r="351">
      <c r="F351" s="49"/>
      <c r="G351" s="1"/>
      <c r="H351" s="1"/>
      <c r="I351" s="203"/>
      <c r="J351" s="1"/>
      <c r="N351" s="1"/>
    </row>
    <row r="352">
      <c r="F352" s="49"/>
      <c r="G352" s="1"/>
      <c r="H352" s="1"/>
      <c r="I352" s="203"/>
      <c r="J352" s="1"/>
      <c r="N352" s="1"/>
    </row>
    <row r="353">
      <c r="F353" s="49"/>
      <c r="G353" s="1"/>
      <c r="H353" s="1"/>
      <c r="I353" s="203"/>
      <c r="J353" s="1"/>
      <c r="N353" s="1"/>
    </row>
    <row r="354">
      <c r="F354" s="49"/>
      <c r="G354" s="1"/>
      <c r="H354" s="1"/>
      <c r="I354" s="203"/>
      <c r="J354" s="1"/>
      <c r="N354" s="1"/>
    </row>
    <row r="355">
      <c r="F355" s="49"/>
      <c r="G355" s="1"/>
      <c r="H355" s="1"/>
      <c r="I355" s="203"/>
      <c r="J355" s="1"/>
      <c r="N355" s="1"/>
    </row>
    <row r="356">
      <c r="F356" s="49"/>
      <c r="G356" s="1"/>
      <c r="H356" s="1"/>
      <c r="I356" s="203"/>
      <c r="J356" s="1"/>
      <c r="N356" s="1"/>
    </row>
    <row r="357">
      <c r="F357" s="49"/>
      <c r="G357" s="1"/>
      <c r="H357" s="1"/>
      <c r="I357" s="203"/>
      <c r="J357" s="1"/>
      <c r="N357" s="1"/>
    </row>
    <row r="358">
      <c r="F358" s="49"/>
      <c r="G358" s="1"/>
      <c r="H358" s="1"/>
      <c r="I358" s="203"/>
      <c r="J358" s="1"/>
      <c r="N358" s="1"/>
    </row>
    <row r="359">
      <c r="F359" s="49"/>
      <c r="G359" s="1"/>
      <c r="H359" s="1"/>
      <c r="I359" s="203"/>
      <c r="J359" s="1"/>
      <c r="N359" s="1"/>
    </row>
    <row r="360">
      <c r="F360" s="49"/>
      <c r="G360" s="1"/>
      <c r="H360" s="1"/>
      <c r="I360" s="203"/>
      <c r="J360" s="1"/>
      <c r="N360" s="1"/>
    </row>
    <row r="361">
      <c r="F361" s="49"/>
      <c r="G361" s="1"/>
      <c r="H361" s="1"/>
      <c r="I361" s="203"/>
      <c r="J361" s="1"/>
      <c r="N361" s="1"/>
    </row>
    <row r="362">
      <c r="F362" s="49"/>
      <c r="G362" s="1"/>
      <c r="H362" s="1"/>
      <c r="I362" s="203"/>
      <c r="J362" s="1"/>
      <c r="N362" s="1"/>
    </row>
    <row r="363">
      <c r="F363" s="49"/>
      <c r="G363" s="1"/>
      <c r="H363" s="1"/>
      <c r="I363" s="203"/>
      <c r="J363" s="1"/>
      <c r="N363" s="1"/>
    </row>
    <row r="364">
      <c r="F364" s="49"/>
      <c r="G364" s="1"/>
      <c r="H364" s="1"/>
      <c r="I364" s="203"/>
      <c r="J364" s="1"/>
      <c r="N364" s="1"/>
    </row>
    <row r="365">
      <c r="F365" s="49"/>
      <c r="G365" s="1"/>
      <c r="H365" s="1"/>
      <c r="I365" s="203"/>
      <c r="J365" s="1"/>
      <c r="N365" s="1"/>
    </row>
    <row r="366">
      <c r="F366" s="49"/>
      <c r="G366" s="1"/>
      <c r="H366" s="1"/>
      <c r="I366" s="203"/>
      <c r="J366" s="1"/>
      <c r="N366" s="1"/>
    </row>
    <row r="367">
      <c r="F367" s="49"/>
      <c r="G367" s="1"/>
      <c r="H367" s="1"/>
      <c r="I367" s="203"/>
      <c r="J367" s="1"/>
      <c r="N367" s="1"/>
    </row>
    <row r="368">
      <c r="F368" s="49"/>
      <c r="G368" s="1"/>
      <c r="H368" s="1"/>
      <c r="I368" s="203"/>
      <c r="J368" s="1"/>
      <c r="N368" s="1"/>
    </row>
    <row r="369">
      <c r="F369" s="49"/>
      <c r="G369" s="1"/>
      <c r="H369" s="1"/>
      <c r="I369" s="203"/>
      <c r="J369" s="1"/>
      <c r="N369" s="1"/>
    </row>
    <row r="370">
      <c r="F370" s="49"/>
      <c r="G370" s="1"/>
      <c r="H370" s="1"/>
      <c r="I370" s="203"/>
      <c r="J370" s="1"/>
      <c r="N370" s="1"/>
    </row>
    <row r="371">
      <c r="F371" s="49"/>
      <c r="G371" s="1"/>
      <c r="H371" s="1"/>
      <c r="I371" s="203"/>
      <c r="J371" s="1"/>
      <c r="N371" s="1"/>
    </row>
    <row r="372">
      <c r="F372" s="49"/>
      <c r="G372" s="1"/>
      <c r="H372" s="1"/>
      <c r="I372" s="203"/>
      <c r="J372" s="1"/>
      <c r="N372" s="1"/>
    </row>
    <row r="373">
      <c r="F373" s="49"/>
      <c r="G373" s="1"/>
      <c r="H373" s="1"/>
      <c r="I373" s="203"/>
      <c r="J373" s="1"/>
      <c r="N373" s="1"/>
    </row>
    <row r="374">
      <c r="F374" s="49"/>
      <c r="G374" s="1"/>
      <c r="H374" s="1"/>
      <c r="I374" s="203"/>
      <c r="J374" s="1"/>
      <c r="N374" s="1"/>
    </row>
    <row r="375">
      <c r="F375" s="49"/>
      <c r="G375" s="1"/>
      <c r="H375" s="1"/>
      <c r="I375" s="203"/>
      <c r="J375" s="1"/>
      <c r="N375" s="1"/>
    </row>
    <row r="376">
      <c r="F376" s="49"/>
      <c r="G376" s="1"/>
      <c r="H376" s="1"/>
      <c r="I376" s="203"/>
      <c r="J376" s="1"/>
      <c r="N376" s="1"/>
    </row>
    <row r="377">
      <c r="F377" s="49"/>
      <c r="G377" s="1"/>
      <c r="H377" s="1"/>
      <c r="I377" s="203"/>
      <c r="J377" s="1"/>
      <c r="N377" s="1"/>
    </row>
    <row r="378">
      <c r="F378" s="49"/>
      <c r="G378" s="1"/>
      <c r="H378" s="1"/>
      <c r="I378" s="203"/>
      <c r="J378" s="1"/>
      <c r="N378" s="1"/>
    </row>
    <row r="379">
      <c r="F379" s="49"/>
      <c r="G379" s="1"/>
      <c r="H379" s="1"/>
      <c r="I379" s="203"/>
      <c r="J379" s="1"/>
      <c r="N379" s="1"/>
    </row>
    <row r="380">
      <c r="F380" s="49"/>
      <c r="G380" s="1"/>
      <c r="H380" s="1"/>
      <c r="I380" s="203"/>
      <c r="J380" s="1"/>
      <c r="N380" s="1"/>
    </row>
    <row r="381">
      <c r="F381" s="49"/>
      <c r="G381" s="1"/>
      <c r="H381" s="1"/>
      <c r="I381" s="203"/>
      <c r="J381" s="1"/>
      <c r="N381" s="1"/>
    </row>
    <row r="382">
      <c r="F382" s="49"/>
      <c r="G382" s="1"/>
      <c r="H382" s="1"/>
      <c r="I382" s="203"/>
      <c r="J382" s="1"/>
      <c r="N382" s="1"/>
    </row>
    <row r="383">
      <c r="F383" s="49"/>
      <c r="G383" s="1"/>
      <c r="H383" s="1"/>
      <c r="I383" s="203"/>
      <c r="J383" s="1"/>
      <c r="N383" s="1"/>
    </row>
    <row r="384">
      <c r="F384" s="49"/>
      <c r="G384" s="1"/>
      <c r="H384" s="1"/>
      <c r="I384" s="203"/>
      <c r="J384" s="1"/>
      <c r="N384" s="1"/>
    </row>
    <row r="385">
      <c r="F385" s="49"/>
      <c r="G385" s="1"/>
      <c r="H385" s="1"/>
      <c r="I385" s="203"/>
      <c r="J385" s="1"/>
      <c r="N385" s="1"/>
    </row>
    <row r="386">
      <c r="F386" s="49"/>
      <c r="G386" s="1"/>
      <c r="H386" s="1"/>
      <c r="I386" s="203"/>
      <c r="J386" s="1"/>
      <c r="N386" s="1"/>
    </row>
    <row r="387">
      <c r="F387" s="49"/>
      <c r="G387" s="1"/>
      <c r="H387" s="1"/>
      <c r="I387" s="203"/>
      <c r="J387" s="1"/>
      <c r="N387" s="1"/>
    </row>
    <row r="388">
      <c r="F388" s="49"/>
      <c r="G388" s="1"/>
      <c r="H388" s="1"/>
      <c r="I388" s="203"/>
      <c r="J388" s="1"/>
      <c r="N388" s="1"/>
    </row>
    <row r="389">
      <c r="F389" s="49"/>
      <c r="G389" s="1"/>
      <c r="H389" s="1"/>
      <c r="I389" s="203"/>
      <c r="J389" s="1"/>
      <c r="N389" s="1"/>
    </row>
    <row r="390">
      <c r="F390" s="49"/>
      <c r="G390" s="1"/>
      <c r="H390" s="1"/>
      <c r="I390" s="203"/>
      <c r="J390" s="1"/>
      <c r="N390" s="1"/>
    </row>
    <row r="391">
      <c r="F391" s="49"/>
      <c r="G391" s="1"/>
      <c r="H391" s="1"/>
      <c r="I391" s="203"/>
      <c r="J391" s="1"/>
      <c r="N391" s="1"/>
    </row>
    <row r="392">
      <c r="F392" s="49"/>
      <c r="G392" s="1"/>
      <c r="H392" s="1"/>
      <c r="I392" s="203"/>
      <c r="J392" s="1"/>
      <c r="N392" s="1"/>
    </row>
    <row r="393">
      <c r="F393" s="49"/>
      <c r="G393" s="1"/>
      <c r="H393" s="1"/>
      <c r="I393" s="203"/>
      <c r="J393" s="1"/>
      <c r="N393" s="1"/>
    </row>
    <row r="394">
      <c r="F394" s="49"/>
      <c r="G394" s="1"/>
      <c r="H394" s="1"/>
      <c r="I394" s="203"/>
      <c r="J394" s="1"/>
      <c r="N394" s="1"/>
    </row>
    <row r="395">
      <c r="F395" s="49"/>
      <c r="G395" s="1"/>
      <c r="H395" s="1"/>
      <c r="I395" s="203"/>
      <c r="J395" s="1"/>
      <c r="N395" s="1"/>
    </row>
    <row r="396">
      <c r="F396" s="49"/>
      <c r="G396" s="1"/>
      <c r="H396" s="1"/>
      <c r="I396" s="203"/>
      <c r="J396" s="1"/>
      <c r="N396" s="1"/>
    </row>
    <row r="397">
      <c r="F397" s="49"/>
      <c r="G397" s="1"/>
      <c r="H397" s="1"/>
      <c r="I397" s="203"/>
      <c r="J397" s="1"/>
      <c r="N397" s="1"/>
    </row>
    <row r="398">
      <c r="F398" s="49"/>
      <c r="G398" s="1"/>
      <c r="H398" s="1"/>
      <c r="I398" s="203"/>
      <c r="J398" s="1"/>
      <c r="N398" s="1"/>
    </row>
    <row r="399">
      <c r="F399" s="49"/>
      <c r="G399" s="1"/>
      <c r="H399" s="1"/>
      <c r="I399" s="203"/>
      <c r="J399" s="1"/>
      <c r="N399" s="1"/>
    </row>
    <row r="400">
      <c r="F400" s="49"/>
      <c r="G400" s="1"/>
      <c r="H400" s="1"/>
      <c r="I400" s="203"/>
      <c r="J400" s="1"/>
      <c r="N400" s="1"/>
    </row>
    <row r="401">
      <c r="F401" s="49"/>
      <c r="G401" s="1"/>
      <c r="H401" s="1"/>
      <c r="I401" s="203"/>
      <c r="J401" s="1"/>
      <c r="N401" s="1"/>
    </row>
    <row r="402">
      <c r="F402" s="49"/>
      <c r="G402" s="1"/>
      <c r="H402" s="1"/>
      <c r="I402" s="203"/>
      <c r="J402" s="1"/>
      <c r="N402" s="1"/>
    </row>
    <row r="403">
      <c r="F403" s="49"/>
      <c r="G403" s="1"/>
      <c r="H403" s="1"/>
      <c r="I403" s="203"/>
      <c r="J403" s="1"/>
      <c r="N403" s="1"/>
    </row>
    <row r="404">
      <c r="F404" s="49"/>
      <c r="G404" s="1"/>
      <c r="H404" s="1"/>
      <c r="I404" s="203"/>
      <c r="J404" s="1"/>
      <c r="N404" s="1"/>
    </row>
    <row r="405">
      <c r="F405" s="49"/>
      <c r="G405" s="1"/>
      <c r="H405" s="1"/>
      <c r="I405" s="203"/>
      <c r="J405" s="1"/>
      <c r="N405" s="1"/>
    </row>
    <row r="406">
      <c r="F406" s="49"/>
      <c r="G406" s="1"/>
      <c r="H406" s="1"/>
      <c r="I406" s="203"/>
      <c r="J406" s="1"/>
      <c r="N406" s="1"/>
    </row>
    <row r="407">
      <c r="F407" s="49"/>
      <c r="G407" s="1"/>
      <c r="H407" s="1"/>
      <c r="I407" s="203"/>
      <c r="J407" s="1"/>
      <c r="N407" s="1"/>
    </row>
    <row r="408">
      <c r="F408" s="49"/>
      <c r="G408" s="1"/>
      <c r="H408" s="1"/>
      <c r="I408" s="203"/>
      <c r="J408" s="1"/>
      <c r="N408" s="1"/>
    </row>
    <row r="409">
      <c r="F409" s="49"/>
      <c r="G409" s="1"/>
      <c r="H409" s="1"/>
      <c r="I409" s="203"/>
      <c r="J409" s="1"/>
      <c r="N409" s="1"/>
    </row>
    <row r="410">
      <c r="F410" s="49"/>
      <c r="G410" s="1"/>
      <c r="H410" s="1"/>
      <c r="I410" s="203"/>
      <c r="J410" s="1"/>
      <c r="N410" s="1"/>
    </row>
    <row r="411">
      <c r="F411" s="49"/>
      <c r="G411" s="1"/>
      <c r="H411" s="1"/>
      <c r="I411" s="203"/>
      <c r="J411" s="1"/>
      <c r="N411" s="1"/>
    </row>
    <row r="412">
      <c r="F412" s="49"/>
      <c r="G412" s="1"/>
      <c r="H412" s="1"/>
      <c r="I412" s="203"/>
      <c r="J412" s="1"/>
      <c r="N412" s="1"/>
    </row>
    <row r="413">
      <c r="F413" s="49"/>
      <c r="G413" s="1"/>
      <c r="H413" s="1"/>
      <c r="I413" s="203"/>
      <c r="J413" s="1"/>
      <c r="N413" s="1"/>
    </row>
    <row r="414">
      <c r="F414" s="49"/>
      <c r="G414" s="1"/>
      <c r="H414" s="1"/>
      <c r="I414" s="203"/>
      <c r="J414" s="1"/>
      <c r="N414" s="1"/>
    </row>
    <row r="415">
      <c r="F415" s="49"/>
      <c r="G415" s="1"/>
      <c r="H415" s="1"/>
      <c r="I415" s="203"/>
      <c r="J415" s="1"/>
      <c r="N415" s="1"/>
    </row>
    <row r="416">
      <c r="F416" s="49"/>
      <c r="G416" s="1"/>
      <c r="H416" s="1"/>
      <c r="I416" s="203"/>
      <c r="J416" s="1"/>
      <c r="N416" s="1"/>
    </row>
    <row r="417">
      <c r="F417" s="49"/>
      <c r="G417" s="1"/>
      <c r="H417" s="1"/>
      <c r="I417" s="203"/>
      <c r="J417" s="1"/>
      <c r="N417" s="1"/>
    </row>
    <row r="418">
      <c r="F418" s="49"/>
      <c r="G418" s="1"/>
      <c r="H418" s="1"/>
      <c r="I418" s="203"/>
      <c r="J418" s="1"/>
      <c r="N418" s="1"/>
    </row>
    <row r="419">
      <c r="F419" s="49"/>
      <c r="G419" s="1"/>
      <c r="H419" s="1"/>
      <c r="I419" s="203"/>
      <c r="J419" s="1"/>
      <c r="N419" s="1"/>
    </row>
    <row r="420">
      <c r="F420" s="49"/>
      <c r="G420" s="1"/>
      <c r="H420" s="1"/>
      <c r="I420" s="203"/>
      <c r="J420" s="1"/>
      <c r="N420" s="1"/>
    </row>
    <row r="421">
      <c r="F421" s="49"/>
      <c r="G421" s="1"/>
      <c r="H421" s="1"/>
      <c r="I421" s="203"/>
      <c r="J421" s="1"/>
      <c r="N421" s="1"/>
    </row>
    <row r="422">
      <c r="F422" s="49"/>
      <c r="G422" s="1"/>
      <c r="H422" s="1"/>
      <c r="I422" s="203"/>
      <c r="J422" s="1"/>
      <c r="N422" s="1"/>
    </row>
    <row r="423">
      <c r="F423" s="49"/>
      <c r="G423" s="1"/>
      <c r="H423" s="1"/>
      <c r="I423" s="203"/>
      <c r="J423" s="1"/>
      <c r="N423" s="1"/>
    </row>
    <row r="424">
      <c r="F424" s="49"/>
      <c r="G424" s="1"/>
      <c r="H424" s="1"/>
      <c r="I424" s="203"/>
      <c r="J424" s="1"/>
      <c r="N424" s="1"/>
    </row>
    <row r="425">
      <c r="F425" s="49"/>
      <c r="G425" s="1"/>
      <c r="H425" s="1"/>
      <c r="I425" s="203"/>
      <c r="J425" s="1"/>
      <c r="N425" s="1"/>
    </row>
    <row r="426">
      <c r="F426" s="49"/>
      <c r="G426" s="1"/>
      <c r="H426" s="1"/>
      <c r="I426" s="203"/>
      <c r="J426" s="1"/>
      <c r="N426" s="1"/>
    </row>
    <row r="427">
      <c r="F427" s="49"/>
      <c r="G427" s="1"/>
      <c r="H427" s="1"/>
      <c r="I427" s="203"/>
      <c r="J427" s="1"/>
      <c r="N427" s="1"/>
    </row>
    <row r="428">
      <c r="F428" s="49"/>
      <c r="G428" s="1"/>
      <c r="H428" s="1"/>
      <c r="I428" s="203"/>
      <c r="J428" s="1"/>
      <c r="N428" s="1"/>
    </row>
    <row r="429">
      <c r="F429" s="49"/>
      <c r="G429" s="1"/>
      <c r="H429" s="1"/>
      <c r="I429" s="203"/>
      <c r="J429" s="1"/>
      <c r="N429" s="1"/>
    </row>
    <row r="430">
      <c r="F430" s="49"/>
      <c r="G430" s="1"/>
      <c r="H430" s="1"/>
      <c r="I430" s="203"/>
      <c r="J430" s="1"/>
      <c r="N430" s="1"/>
    </row>
    <row r="431">
      <c r="F431" s="49"/>
      <c r="G431" s="1"/>
      <c r="H431" s="1"/>
      <c r="I431" s="203"/>
      <c r="J431" s="1"/>
      <c r="N431" s="1"/>
    </row>
    <row r="432">
      <c r="F432" s="49"/>
      <c r="G432" s="1"/>
      <c r="H432" s="1"/>
      <c r="I432" s="203"/>
      <c r="J432" s="1"/>
      <c r="N432" s="1"/>
    </row>
    <row r="433">
      <c r="F433" s="49"/>
      <c r="G433" s="1"/>
      <c r="H433" s="1"/>
      <c r="I433" s="203"/>
      <c r="J433" s="1"/>
      <c r="N433" s="1"/>
    </row>
    <row r="434">
      <c r="F434" s="49"/>
      <c r="G434" s="1"/>
      <c r="H434" s="1"/>
      <c r="I434" s="203"/>
      <c r="J434" s="1"/>
      <c r="N434" s="1"/>
    </row>
    <row r="435">
      <c r="F435" s="49"/>
      <c r="G435" s="1"/>
      <c r="H435" s="1"/>
      <c r="I435" s="203"/>
      <c r="J435" s="1"/>
      <c r="N435" s="1"/>
    </row>
    <row r="436">
      <c r="F436" s="49"/>
      <c r="G436" s="1"/>
      <c r="H436" s="1"/>
      <c r="I436" s="203"/>
      <c r="J436" s="1"/>
      <c r="N436" s="1"/>
    </row>
    <row r="437">
      <c r="F437" s="49"/>
      <c r="G437" s="1"/>
      <c r="H437" s="1"/>
      <c r="I437" s="203"/>
      <c r="J437" s="1"/>
      <c r="N437" s="1"/>
    </row>
    <row r="438">
      <c r="F438" s="49"/>
      <c r="G438" s="1"/>
      <c r="H438" s="1"/>
      <c r="I438" s="203"/>
      <c r="J438" s="1"/>
      <c r="N438" s="1"/>
    </row>
    <row r="439">
      <c r="F439" s="49"/>
      <c r="G439" s="1"/>
      <c r="H439" s="1"/>
      <c r="I439" s="203"/>
      <c r="J439" s="1"/>
      <c r="N439" s="1"/>
    </row>
    <row r="440">
      <c r="F440" s="49"/>
      <c r="G440" s="1"/>
      <c r="H440" s="1"/>
      <c r="I440" s="203"/>
      <c r="J440" s="1"/>
      <c r="N440" s="1"/>
    </row>
    <row r="441">
      <c r="F441" s="49"/>
      <c r="G441" s="1"/>
      <c r="H441" s="1"/>
      <c r="I441" s="203"/>
      <c r="J441" s="1"/>
      <c r="N441" s="1"/>
    </row>
    <row r="442">
      <c r="F442" s="49"/>
      <c r="G442" s="1"/>
      <c r="H442" s="1"/>
      <c r="I442" s="203"/>
      <c r="J442" s="1"/>
      <c r="N442" s="1"/>
    </row>
    <row r="443">
      <c r="F443" s="49"/>
      <c r="G443" s="1"/>
      <c r="H443" s="1"/>
      <c r="I443" s="203"/>
      <c r="J443" s="1"/>
      <c r="N443" s="1"/>
    </row>
    <row r="444">
      <c r="F444" s="49"/>
      <c r="G444" s="1"/>
      <c r="H444" s="1"/>
      <c r="I444" s="203"/>
      <c r="J444" s="1"/>
      <c r="N444" s="1"/>
    </row>
    <row r="445">
      <c r="F445" s="49"/>
      <c r="G445" s="1"/>
      <c r="H445" s="1"/>
      <c r="I445" s="203"/>
      <c r="J445" s="1"/>
      <c r="N445" s="1"/>
    </row>
    <row r="446">
      <c r="F446" s="49"/>
      <c r="G446" s="1"/>
      <c r="H446" s="1"/>
      <c r="I446" s="203"/>
      <c r="J446" s="1"/>
      <c r="N446" s="1"/>
    </row>
    <row r="447">
      <c r="F447" s="49"/>
      <c r="G447" s="1"/>
      <c r="H447" s="1"/>
      <c r="I447" s="203"/>
      <c r="J447" s="1"/>
      <c r="N447" s="1"/>
    </row>
    <row r="448">
      <c r="F448" s="49"/>
      <c r="G448" s="1"/>
      <c r="H448" s="1"/>
      <c r="I448" s="203"/>
      <c r="J448" s="1"/>
      <c r="N448" s="1"/>
    </row>
    <row r="449">
      <c r="F449" s="49"/>
      <c r="G449" s="1"/>
      <c r="H449" s="1"/>
      <c r="I449" s="203"/>
      <c r="J449" s="1"/>
      <c r="N449" s="1"/>
    </row>
    <row r="450">
      <c r="F450" s="49"/>
      <c r="G450" s="1"/>
      <c r="H450" s="1"/>
      <c r="I450" s="203"/>
      <c r="J450" s="1"/>
      <c r="N450" s="1"/>
    </row>
    <row r="451">
      <c r="F451" s="49"/>
      <c r="G451" s="1"/>
      <c r="H451" s="1"/>
      <c r="I451" s="203"/>
      <c r="J451" s="1"/>
      <c r="N451" s="1"/>
    </row>
    <row r="452">
      <c r="F452" s="49"/>
      <c r="G452" s="1"/>
      <c r="H452" s="1"/>
      <c r="I452" s="203"/>
      <c r="J452" s="1"/>
      <c r="N452" s="1"/>
    </row>
    <row r="453">
      <c r="F453" s="49"/>
      <c r="G453" s="1"/>
      <c r="H453" s="1"/>
      <c r="I453" s="203"/>
      <c r="J453" s="1"/>
      <c r="N453" s="1"/>
    </row>
    <row r="454">
      <c r="F454" s="49"/>
      <c r="G454" s="1"/>
      <c r="H454" s="1"/>
      <c r="I454" s="203"/>
      <c r="J454" s="1"/>
      <c r="N454" s="1"/>
    </row>
    <row r="455">
      <c r="F455" s="49"/>
      <c r="G455" s="1"/>
      <c r="H455" s="1"/>
      <c r="I455" s="203"/>
      <c r="J455" s="1"/>
      <c r="N455" s="1"/>
    </row>
    <row r="456">
      <c r="F456" s="49"/>
      <c r="G456" s="1"/>
      <c r="H456" s="1"/>
      <c r="I456" s="203"/>
      <c r="J456" s="1"/>
      <c r="N456" s="1"/>
    </row>
    <row r="457">
      <c r="F457" s="49"/>
      <c r="G457" s="1"/>
      <c r="H457" s="1"/>
      <c r="I457" s="203"/>
      <c r="J457" s="1"/>
      <c r="N457" s="1"/>
    </row>
    <row r="458">
      <c r="F458" s="49"/>
      <c r="G458" s="1"/>
      <c r="H458" s="1"/>
      <c r="I458" s="203"/>
      <c r="J458" s="1"/>
      <c r="N458" s="1"/>
    </row>
    <row r="459">
      <c r="F459" s="49"/>
      <c r="G459" s="1"/>
      <c r="H459" s="1"/>
      <c r="I459" s="203"/>
      <c r="J459" s="1"/>
      <c r="N459" s="1"/>
    </row>
    <row r="460">
      <c r="F460" s="49"/>
      <c r="G460" s="1"/>
      <c r="H460" s="1"/>
      <c r="I460" s="203"/>
      <c r="J460" s="1"/>
      <c r="N460" s="1"/>
    </row>
    <row r="461">
      <c r="F461" s="49"/>
      <c r="G461" s="1"/>
      <c r="H461" s="1"/>
      <c r="I461" s="203"/>
      <c r="J461" s="1"/>
      <c r="N461" s="1"/>
    </row>
    <row r="462">
      <c r="F462" s="49"/>
      <c r="G462" s="1"/>
      <c r="H462" s="1"/>
      <c r="I462" s="203"/>
      <c r="J462" s="1"/>
      <c r="N462" s="1"/>
    </row>
    <row r="463">
      <c r="F463" s="49"/>
      <c r="G463" s="1"/>
      <c r="H463" s="1"/>
      <c r="I463" s="203"/>
      <c r="J463" s="1"/>
      <c r="N463" s="1"/>
    </row>
    <row r="464">
      <c r="F464" s="49"/>
      <c r="G464" s="1"/>
      <c r="H464" s="1"/>
      <c r="I464" s="203"/>
      <c r="J464" s="1"/>
      <c r="N464" s="1"/>
    </row>
    <row r="465">
      <c r="F465" s="49"/>
      <c r="G465" s="1"/>
      <c r="H465" s="1"/>
      <c r="I465" s="203"/>
      <c r="J465" s="1"/>
      <c r="N465" s="1"/>
    </row>
    <row r="466">
      <c r="F466" s="49"/>
      <c r="G466" s="1"/>
      <c r="H466" s="1"/>
      <c r="I466" s="203"/>
      <c r="J466" s="1"/>
      <c r="N466" s="1"/>
    </row>
    <row r="467">
      <c r="F467" s="49"/>
      <c r="G467" s="1"/>
      <c r="H467" s="1"/>
      <c r="I467" s="203"/>
      <c r="J467" s="1"/>
      <c r="N467" s="1"/>
    </row>
    <row r="468">
      <c r="F468" s="49"/>
      <c r="G468" s="1"/>
      <c r="H468" s="1"/>
      <c r="I468" s="203"/>
      <c r="J468" s="1"/>
      <c r="N468" s="1"/>
    </row>
    <row r="469">
      <c r="F469" s="49"/>
      <c r="G469" s="1"/>
      <c r="H469" s="1"/>
      <c r="I469" s="203"/>
      <c r="J469" s="1"/>
      <c r="N469" s="1"/>
    </row>
    <row r="470">
      <c r="F470" s="49"/>
      <c r="G470" s="1"/>
      <c r="H470" s="1"/>
      <c r="I470" s="203"/>
      <c r="J470" s="1"/>
      <c r="N470" s="1"/>
    </row>
    <row r="471">
      <c r="F471" s="49"/>
      <c r="G471" s="1"/>
      <c r="H471" s="1"/>
      <c r="I471" s="203"/>
      <c r="J471" s="1"/>
      <c r="N471" s="1"/>
    </row>
    <row r="472">
      <c r="F472" s="49"/>
      <c r="G472" s="1"/>
      <c r="H472" s="1"/>
      <c r="I472" s="203"/>
      <c r="J472" s="1"/>
      <c r="N472" s="1"/>
    </row>
    <row r="473">
      <c r="F473" s="49"/>
      <c r="G473" s="1"/>
      <c r="H473" s="1"/>
      <c r="I473" s="203"/>
      <c r="J473" s="1"/>
      <c r="N473" s="1"/>
    </row>
    <row r="474">
      <c r="F474" s="49"/>
      <c r="G474" s="1"/>
      <c r="H474" s="1"/>
      <c r="I474" s="203"/>
      <c r="J474" s="1"/>
      <c r="N474" s="1"/>
    </row>
    <row r="475">
      <c r="F475" s="49"/>
      <c r="G475" s="1"/>
      <c r="H475" s="1"/>
      <c r="I475" s="203"/>
      <c r="J475" s="1"/>
      <c r="N475" s="1"/>
    </row>
    <row r="476">
      <c r="F476" s="49"/>
      <c r="G476" s="1"/>
      <c r="H476" s="1"/>
      <c r="I476" s="203"/>
      <c r="J476" s="1"/>
      <c r="N476" s="1"/>
    </row>
    <row r="477">
      <c r="F477" s="49"/>
      <c r="G477" s="1"/>
      <c r="H477" s="1"/>
      <c r="I477" s="203"/>
      <c r="J477" s="1"/>
      <c r="N477" s="1"/>
    </row>
    <row r="478">
      <c r="F478" s="49"/>
      <c r="G478" s="1"/>
      <c r="H478" s="1"/>
      <c r="I478" s="203"/>
      <c r="J478" s="1"/>
      <c r="N478" s="1"/>
    </row>
    <row r="479">
      <c r="F479" s="49"/>
      <c r="G479" s="1"/>
      <c r="H479" s="1"/>
      <c r="I479" s="203"/>
      <c r="J479" s="1"/>
      <c r="N479" s="1"/>
    </row>
    <row r="480">
      <c r="F480" s="49"/>
      <c r="G480" s="1"/>
      <c r="H480" s="1"/>
      <c r="I480" s="203"/>
      <c r="J480" s="1"/>
      <c r="N480" s="1"/>
    </row>
    <row r="481">
      <c r="F481" s="49"/>
      <c r="G481" s="1"/>
      <c r="H481" s="1"/>
      <c r="I481" s="203"/>
      <c r="J481" s="1"/>
      <c r="N481" s="1"/>
    </row>
    <row r="482">
      <c r="F482" s="49"/>
      <c r="G482" s="1"/>
      <c r="H482" s="1"/>
      <c r="I482" s="203"/>
      <c r="J482" s="1"/>
      <c r="N482" s="1"/>
    </row>
    <row r="483">
      <c r="F483" s="49"/>
      <c r="G483" s="1"/>
      <c r="H483" s="1"/>
      <c r="I483" s="203"/>
      <c r="J483" s="1"/>
      <c r="N483" s="1"/>
    </row>
    <row r="484">
      <c r="F484" s="49"/>
      <c r="G484" s="1"/>
      <c r="H484" s="1"/>
      <c r="I484" s="203"/>
      <c r="J484" s="1"/>
      <c r="N484" s="1"/>
    </row>
    <row r="485">
      <c r="F485" s="49"/>
      <c r="G485" s="1"/>
      <c r="H485" s="1"/>
      <c r="I485" s="203"/>
      <c r="J485" s="1"/>
      <c r="N485" s="1"/>
    </row>
    <row r="486">
      <c r="F486" s="49"/>
      <c r="G486" s="1"/>
      <c r="H486" s="1"/>
      <c r="I486" s="203"/>
      <c r="J486" s="1"/>
      <c r="N486" s="1"/>
    </row>
    <row r="487">
      <c r="F487" s="49"/>
      <c r="G487" s="1"/>
      <c r="H487" s="1"/>
      <c r="I487" s="203"/>
      <c r="J487" s="1"/>
      <c r="N487" s="1"/>
    </row>
    <row r="488">
      <c r="F488" s="49"/>
      <c r="G488" s="1"/>
      <c r="H488" s="1"/>
      <c r="I488" s="203"/>
      <c r="J488" s="1"/>
      <c r="N488" s="1"/>
    </row>
    <row r="489">
      <c r="F489" s="49"/>
      <c r="G489" s="1"/>
      <c r="H489" s="1"/>
      <c r="I489" s="203"/>
      <c r="J489" s="1"/>
      <c r="N489" s="1"/>
    </row>
    <row r="490">
      <c r="F490" s="49"/>
      <c r="G490" s="1"/>
      <c r="H490" s="1"/>
      <c r="I490" s="203"/>
      <c r="J490" s="1"/>
      <c r="N490" s="1"/>
    </row>
    <row r="491">
      <c r="F491" s="49"/>
      <c r="G491" s="1"/>
      <c r="H491" s="1"/>
      <c r="I491" s="203"/>
      <c r="J491" s="1"/>
      <c r="N491" s="1"/>
    </row>
    <row r="492">
      <c r="F492" s="49"/>
      <c r="G492" s="1"/>
      <c r="H492" s="1"/>
      <c r="I492" s="203"/>
      <c r="J492" s="1"/>
      <c r="N492" s="1"/>
    </row>
    <row r="493">
      <c r="F493" s="49"/>
      <c r="G493" s="1"/>
      <c r="H493" s="1"/>
      <c r="I493" s="203"/>
      <c r="J493" s="1"/>
      <c r="N493" s="1"/>
    </row>
    <row r="494">
      <c r="F494" s="49"/>
      <c r="G494" s="1"/>
      <c r="H494" s="1"/>
      <c r="I494" s="203"/>
      <c r="J494" s="1"/>
      <c r="N494" s="1"/>
    </row>
    <row r="495">
      <c r="F495" s="49"/>
      <c r="G495" s="1"/>
      <c r="H495" s="1"/>
      <c r="I495" s="203"/>
      <c r="J495" s="1"/>
      <c r="N495" s="1"/>
    </row>
    <row r="496">
      <c r="F496" s="49"/>
      <c r="G496" s="1"/>
      <c r="H496" s="1"/>
      <c r="I496" s="203"/>
      <c r="J496" s="1"/>
      <c r="N496" s="1"/>
    </row>
    <row r="497">
      <c r="F497" s="49"/>
      <c r="G497" s="1"/>
      <c r="H497" s="1"/>
      <c r="I497" s="203"/>
      <c r="J497" s="1"/>
      <c r="N497" s="1"/>
    </row>
    <row r="498">
      <c r="F498" s="49"/>
      <c r="G498" s="1"/>
      <c r="H498" s="1"/>
      <c r="I498" s="203"/>
      <c r="J498" s="1"/>
      <c r="N498" s="1"/>
    </row>
    <row r="499">
      <c r="F499" s="49"/>
      <c r="G499" s="1"/>
      <c r="H499" s="1"/>
      <c r="I499" s="203"/>
      <c r="J499" s="1"/>
      <c r="N499" s="1"/>
    </row>
    <row r="500">
      <c r="F500" s="49"/>
      <c r="G500" s="1"/>
      <c r="H500" s="1"/>
      <c r="I500" s="203"/>
      <c r="J500" s="1"/>
      <c r="N500" s="1"/>
    </row>
    <row r="501">
      <c r="F501" s="49"/>
      <c r="G501" s="1"/>
      <c r="H501" s="1"/>
      <c r="I501" s="203"/>
      <c r="J501" s="1"/>
      <c r="N501" s="1"/>
    </row>
    <row r="502">
      <c r="F502" s="49"/>
      <c r="G502" s="1"/>
      <c r="H502" s="1"/>
      <c r="I502" s="203"/>
      <c r="J502" s="1"/>
      <c r="N502" s="1"/>
    </row>
    <row r="503">
      <c r="F503" s="49"/>
      <c r="G503" s="1"/>
      <c r="H503" s="1"/>
      <c r="I503" s="203"/>
      <c r="J503" s="1"/>
      <c r="N503" s="1"/>
    </row>
    <row r="504">
      <c r="F504" s="49"/>
      <c r="G504" s="1"/>
      <c r="H504" s="1"/>
      <c r="I504" s="203"/>
      <c r="J504" s="1"/>
      <c r="N504" s="1"/>
    </row>
    <row r="505">
      <c r="F505" s="49"/>
      <c r="G505" s="1"/>
      <c r="H505" s="1"/>
      <c r="I505" s="203"/>
      <c r="J505" s="1"/>
      <c r="N505" s="1"/>
    </row>
    <row r="506">
      <c r="F506" s="49"/>
      <c r="G506" s="1"/>
      <c r="H506" s="1"/>
      <c r="I506" s="203"/>
      <c r="J506" s="1"/>
      <c r="N506" s="1"/>
    </row>
    <row r="507">
      <c r="F507" s="49"/>
      <c r="G507" s="1"/>
      <c r="H507" s="1"/>
      <c r="I507" s="203"/>
      <c r="J507" s="1"/>
      <c r="N507" s="1"/>
    </row>
    <row r="508">
      <c r="F508" s="49"/>
      <c r="G508" s="1"/>
      <c r="H508" s="1"/>
      <c r="I508" s="203"/>
      <c r="J508" s="1"/>
      <c r="N508" s="1"/>
    </row>
    <row r="509">
      <c r="F509" s="49"/>
      <c r="G509" s="1"/>
      <c r="H509" s="1"/>
      <c r="I509" s="203"/>
      <c r="J509" s="1"/>
      <c r="N509" s="1"/>
    </row>
    <row r="510">
      <c r="F510" s="49"/>
      <c r="G510" s="1"/>
      <c r="H510" s="1"/>
      <c r="I510" s="203"/>
      <c r="J510" s="1"/>
      <c r="N510" s="1"/>
    </row>
    <row r="511">
      <c r="F511" s="49"/>
      <c r="G511" s="1"/>
      <c r="H511" s="1"/>
      <c r="I511" s="203"/>
      <c r="J511" s="1"/>
      <c r="N511" s="1"/>
    </row>
    <row r="512">
      <c r="F512" s="49"/>
      <c r="G512" s="1"/>
      <c r="H512" s="1"/>
      <c r="I512" s="203"/>
      <c r="J512" s="1"/>
      <c r="N512" s="1"/>
    </row>
    <row r="513">
      <c r="F513" s="49"/>
      <c r="G513" s="1"/>
      <c r="H513" s="1"/>
      <c r="I513" s="203"/>
      <c r="J513" s="1"/>
      <c r="N513" s="1"/>
    </row>
    <row r="514">
      <c r="F514" s="49"/>
      <c r="G514" s="1"/>
      <c r="H514" s="1"/>
      <c r="I514" s="203"/>
      <c r="J514" s="1"/>
      <c r="N514" s="1"/>
    </row>
    <row r="515">
      <c r="F515" s="49"/>
      <c r="G515" s="1"/>
      <c r="H515" s="1"/>
      <c r="I515" s="203"/>
      <c r="J515" s="1"/>
      <c r="N515" s="1"/>
    </row>
    <row r="516">
      <c r="F516" s="49"/>
      <c r="G516" s="1"/>
      <c r="H516" s="1"/>
      <c r="I516" s="203"/>
      <c r="J516" s="1"/>
      <c r="N516" s="1"/>
    </row>
    <row r="517">
      <c r="F517" s="49"/>
      <c r="G517" s="1"/>
      <c r="H517" s="1"/>
      <c r="I517" s="203"/>
      <c r="J517" s="1"/>
      <c r="N517" s="1"/>
    </row>
    <row r="518">
      <c r="F518" s="49"/>
      <c r="G518" s="1"/>
      <c r="H518" s="1"/>
      <c r="I518" s="203"/>
      <c r="J518" s="1"/>
      <c r="N518" s="1"/>
    </row>
    <row r="519">
      <c r="F519" s="49"/>
      <c r="G519" s="1"/>
      <c r="H519" s="1"/>
      <c r="I519" s="203"/>
      <c r="J519" s="1"/>
      <c r="N519" s="1"/>
    </row>
    <row r="520">
      <c r="F520" s="49"/>
      <c r="G520" s="1"/>
      <c r="H520" s="1"/>
      <c r="I520" s="203"/>
      <c r="J520" s="1"/>
      <c r="N520" s="1"/>
    </row>
    <row r="521">
      <c r="F521" s="49"/>
      <c r="G521" s="1"/>
      <c r="H521" s="1"/>
      <c r="I521" s="203"/>
      <c r="J521" s="1"/>
      <c r="N521" s="1"/>
    </row>
    <row r="522">
      <c r="F522" s="49"/>
      <c r="G522" s="1"/>
      <c r="H522" s="1"/>
      <c r="I522" s="203"/>
      <c r="J522" s="1"/>
      <c r="N522" s="1"/>
    </row>
    <row r="523">
      <c r="F523" s="49"/>
      <c r="G523" s="1"/>
      <c r="H523" s="1"/>
      <c r="I523" s="203"/>
      <c r="J523" s="1"/>
      <c r="N523" s="1"/>
    </row>
    <row r="524">
      <c r="F524" s="49"/>
      <c r="G524" s="1"/>
      <c r="H524" s="1"/>
      <c r="I524" s="203"/>
      <c r="J524" s="1"/>
      <c r="N524" s="1"/>
    </row>
    <row r="525">
      <c r="F525" s="49"/>
      <c r="G525" s="1"/>
      <c r="H525" s="1"/>
      <c r="I525" s="203"/>
      <c r="J525" s="1"/>
      <c r="N525" s="1"/>
    </row>
    <row r="526">
      <c r="F526" s="49"/>
      <c r="G526" s="1"/>
      <c r="H526" s="1"/>
      <c r="I526" s="203"/>
      <c r="J526" s="1"/>
      <c r="N526" s="1"/>
    </row>
    <row r="527">
      <c r="F527" s="49"/>
      <c r="G527" s="1"/>
      <c r="H527" s="1"/>
      <c r="I527" s="203"/>
      <c r="J527" s="1"/>
      <c r="N527" s="1"/>
    </row>
    <row r="528">
      <c r="F528" s="49"/>
      <c r="G528" s="1"/>
      <c r="H528" s="1"/>
      <c r="I528" s="203"/>
      <c r="J528" s="1"/>
      <c r="N528" s="1"/>
    </row>
    <row r="529">
      <c r="F529" s="49"/>
      <c r="G529" s="1"/>
      <c r="H529" s="1"/>
      <c r="I529" s="203"/>
      <c r="J529" s="1"/>
      <c r="N529" s="1"/>
    </row>
    <row r="530">
      <c r="F530" s="49"/>
      <c r="G530" s="1"/>
      <c r="H530" s="1"/>
      <c r="I530" s="203"/>
      <c r="J530" s="1"/>
      <c r="N530" s="1"/>
    </row>
    <row r="531">
      <c r="F531" s="49"/>
      <c r="G531" s="1"/>
      <c r="H531" s="1"/>
      <c r="I531" s="203"/>
      <c r="J531" s="1"/>
      <c r="N531" s="1"/>
    </row>
    <row r="532">
      <c r="F532" s="49"/>
      <c r="G532" s="1"/>
      <c r="H532" s="1"/>
      <c r="I532" s="203"/>
      <c r="J532" s="1"/>
      <c r="N532" s="1"/>
    </row>
    <row r="533">
      <c r="F533" s="49"/>
      <c r="G533" s="1"/>
      <c r="H533" s="1"/>
      <c r="I533" s="203"/>
      <c r="J533" s="1"/>
      <c r="N533" s="1"/>
    </row>
    <row r="534">
      <c r="F534" s="49"/>
      <c r="G534" s="1"/>
      <c r="H534" s="1"/>
      <c r="I534" s="203"/>
      <c r="J534" s="1"/>
      <c r="N534" s="1"/>
    </row>
    <row r="535">
      <c r="F535" s="49"/>
      <c r="G535" s="1"/>
      <c r="H535" s="1"/>
      <c r="I535" s="203"/>
      <c r="J535" s="1"/>
      <c r="N535" s="1"/>
    </row>
    <row r="536">
      <c r="F536" s="49"/>
      <c r="G536" s="1"/>
      <c r="H536" s="1"/>
      <c r="I536" s="203"/>
      <c r="J536" s="1"/>
      <c r="N536" s="1"/>
    </row>
    <row r="537">
      <c r="F537" s="49"/>
      <c r="G537" s="1"/>
      <c r="H537" s="1"/>
      <c r="I537" s="203"/>
      <c r="J537" s="1"/>
      <c r="N537" s="1"/>
    </row>
    <row r="538">
      <c r="F538" s="49"/>
      <c r="G538" s="1"/>
      <c r="H538" s="1"/>
      <c r="I538" s="203"/>
      <c r="J538" s="1"/>
      <c r="N538" s="1"/>
    </row>
    <row r="539">
      <c r="F539" s="49"/>
      <c r="G539" s="1"/>
      <c r="H539" s="1"/>
      <c r="I539" s="203"/>
      <c r="J539" s="1"/>
      <c r="N539" s="1"/>
    </row>
    <row r="540">
      <c r="F540" s="49"/>
      <c r="G540" s="1"/>
      <c r="H540" s="1"/>
      <c r="I540" s="203"/>
      <c r="J540" s="1"/>
      <c r="N540" s="1"/>
    </row>
    <row r="541">
      <c r="F541" s="49"/>
      <c r="G541" s="1"/>
      <c r="H541" s="1"/>
      <c r="I541" s="203"/>
      <c r="J541" s="1"/>
      <c r="N541" s="1"/>
    </row>
    <row r="542">
      <c r="F542" s="49"/>
      <c r="G542" s="1"/>
      <c r="H542" s="1"/>
      <c r="I542" s="203"/>
      <c r="J542" s="1"/>
      <c r="N542" s="1"/>
    </row>
    <row r="543">
      <c r="F543" s="49"/>
      <c r="G543" s="1"/>
      <c r="H543" s="1"/>
      <c r="I543" s="203"/>
      <c r="J543" s="1"/>
      <c r="N543" s="1"/>
    </row>
    <row r="544">
      <c r="F544" s="49"/>
      <c r="G544" s="1"/>
      <c r="H544" s="1"/>
      <c r="I544" s="203"/>
      <c r="J544" s="1"/>
      <c r="N544" s="1"/>
    </row>
    <row r="545">
      <c r="F545" s="49"/>
      <c r="G545" s="1"/>
      <c r="H545" s="1"/>
      <c r="I545" s="203"/>
      <c r="J545" s="1"/>
      <c r="N545" s="1"/>
    </row>
    <row r="546">
      <c r="F546" s="49"/>
      <c r="G546" s="1"/>
      <c r="H546" s="1"/>
      <c r="I546" s="203"/>
      <c r="J546" s="1"/>
      <c r="N546" s="1"/>
    </row>
    <row r="547">
      <c r="F547" s="49"/>
      <c r="G547" s="1"/>
      <c r="H547" s="1"/>
      <c r="I547" s="203"/>
      <c r="J547" s="1"/>
      <c r="N547" s="1"/>
    </row>
    <row r="548">
      <c r="F548" s="49"/>
      <c r="G548" s="1"/>
      <c r="H548" s="1"/>
      <c r="I548" s="203"/>
      <c r="J548" s="1"/>
      <c r="N548" s="1"/>
    </row>
    <row r="549">
      <c r="F549" s="49"/>
      <c r="G549" s="1"/>
      <c r="H549" s="1"/>
      <c r="I549" s="203"/>
      <c r="J549" s="1"/>
      <c r="N549" s="1"/>
    </row>
    <row r="550">
      <c r="F550" s="49"/>
      <c r="G550" s="1"/>
      <c r="H550" s="1"/>
      <c r="I550" s="203"/>
      <c r="J550" s="1"/>
      <c r="N550" s="1"/>
    </row>
    <row r="551">
      <c r="F551" s="49"/>
      <c r="G551" s="1"/>
      <c r="H551" s="1"/>
      <c r="I551" s="203"/>
      <c r="J551" s="1"/>
      <c r="N551" s="1"/>
    </row>
    <row r="552">
      <c r="F552" s="49"/>
      <c r="G552" s="1"/>
      <c r="H552" s="1"/>
      <c r="I552" s="203"/>
      <c r="J552" s="1"/>
      <c r="N552" s="1"/>
    </row>
    <row r="553">
      <c r="F553" s="49"/>
      <c r="G553" s="1"/>
      <c r="H553" s="1"/>
      <c r="I553" s="203"/>
      <c r="J553" s="1"/>
      <c r="N553" s="1"/>
    </row>
    <row r="554">
      <c r="F554" s="49"/>
      <c r="G554" s="1"/>
      <c r="H554" s="1"/>
      <c r="I554" s="203"/>
      <c r="J554" s="1"/>
      <c r="N554" s="1"/>
    </row>
    <row r="555">
      <c r="F555" s="49"/>
      <c r="G555" s="1"/>
      <c r="H555" s="1"/>
      <c r="I555" s="203"/>
      <c r="J555" s="1"/>
      <c r="N555" s="1"/>
    </row>
    <row r="556">
      <c r="F556" s="49"/>
      <c r="G556" s="1"/>
      <c r="H556" s="1"/>
      <c r="I556" s="203"/>
      <c r="J556" s="1"/>
      <c r="N556" s="1"/>
    </row>
    <row r="557">
      <c r="F557" s="49"/>
      <c r="G557" s="1"/>
      <c r="H557" s="1"/>
      <c r="I557" s="203"/>
      <c r="J557" s="1"/>
      <c r="N557" s="1"/>
    </row>
    <row r="558">
      <c r="F558" s="49"/>
      <c r="G558" s="1"/>
      <c r="H558" s="1"/>
      <c r="I558" s="203"/>
      <c r="J558" s="1"/>
      <c r="N558" s="1"/>
    </row>
    <row r="559">
      <c r="F559" s="49"/>
      <c r="G559" s="1"/>
      <c r="H559" s="1"/>
      <c r="I559" s="203"/>
      <c r="J559" s="1"/>
      <c r="N559" s="1"/>
    </row>
    <row r="560">
      <c r="F560" s="49"/>
      <c r="G560" s="1"/>
      <c r="H560" s="1"/>
      <c r="I560" s="203"/>
      <c r="J560" s="1"/>
      <c r="N560" s="1"/>
    </row>
    <row r="561">
      <c r="F561" s="49"/>
      <c r="G561" s="1"/>
      <c r="H561" s="1"/>
      <c r="I561" s="203"/>
      <c r="J561" s="1"/>
      <c r="N561" s="1"/>
    </row>
    <row r="562">
      <c r="F562" s="49"/>
      <c r="G562" s="1"/>
      <c r="H562" s="1"/>
      <c r="I562" s="203"/>
      <c r="J562" s="1"/>
      <c r="N562" s="1"/>
    </row>
    <row r="563">
      <c r="F563" s="49"/>
      <c r="G563" s="1"/>
      <c r="H563" s="1"/>
      <c r="I563" s="203"/>
      <c r="J563" s="1"/>
      <c r="N563" s="1"/>
    </row>
    <row r="564">
      <c r="F564" s="49"/>
      <c r="G564" s="1"/>
      <c r="H564" s="1"/>
      <c r="I564" s="203"/>
      <c r="J564" s="1"/>
      <c r="N564" s="1"/>
    </row>
    <row r="565">
      <c r="F565" s="49"/>
      <c r="G565" s="1"/>
      <c r="H565" s="1"/>
      <c r="I565" s="203"/>
      <c r="J565" s="1"/>
      <c r="N565" s="1"/>
    </row>
    <row r="566">
      <c r="F566" s="49"/>
      <c r="G566" s="1"/>
      <c r="H566" s="1"/>
      <c r="I566" s="203"/>
      <c r="J566" s="1"/>
      <c r="N566" s="1"/>
    </row>
    <row r="567">
      <c r="F567" s="49"/>
      <c r="G567" s="1"/>
      <c r="H567" s="1"/>
      <c r="I567" s="203"/>
      <c r="J567" s="1"/>
      <c r="N567" s="1"/>
    </row>
    <row r="568">
      <c r="F568" s="49"/>
      <c r="G568" s="1"/>
      <c r="H568" s="1"/>
      <c r="I568" s="203"/>
      <c r="J568" s="1"/>
      <c r="N568" s="1"/>
    </row>
    <row r="569">
      <c r="F569" s="49"/>
      <c r="G569" s="1"/>
      <c r="H569" s="1"/>
      <c r="I569" s="203"/>
      <c r="J569" s="1"/>
      <c r="N569" s="1"/>
    </row>
    <row r="570">
      <c r="F570" s="49"/>
      <c r="G570" s="1"/>
      <c r="H570" s="1"/>
      <c r="I570" s="203"/>
      <c r="J570" s="1"/>
      <c r="N570" s="1"/>
    </row>
    <row r="571">
      <c r="F571" s="49"/>
      <c r="G571" s="1"/>
      <c r="H571" s="1"/>
      <c r="I571" s="203"/>
      <c r="J571" s="1"/>
      <c r="N571" s="1"/>
    </row>
    <row r="572">
      <c r="F572" s="49"/>
      <c r="G572" s="1"/>
      <c r="H572" s="1"/>
      <c r="I572" s="203"/>
      <c r="J572" s="1"/>
      <c r="N572" s="1"/>
    </row>
    <row r="573">
      <c r="F573" s="49"/>
      <c r="G573" s="1"/>
      <c r="H573" s="1"/>
      <c r="I573" s="203"/>
      <c r="J573" s="1"/>
      <c r="N573" s="1"/>
    </row>
    <row r="574">
      <c r="F574" s="49"/>
      <c r="G574" s="1"/>
      <c r="H574" s="1"/>
      <c r="I574" s="203"/>
      <c r="J574" s="1"/>
      <c r="N574" s="1"/>
    </row>
    <row r="575">
      <c r="F575" s="49"/>
      <c r="G575" s="1"/>
      <c r="H575" s="1"/>
      <c r="I575" s="203"/>
      <c r="J575" s="1"/>
      <c r="N575" s="1"/>
    </row>
    <row r="576">
      <c r="F576" s="49"/>
      <c r="G576" s="1"/>
      <c r="H576" s="1"/>
      <c r="I576" s="203"/>
      <c r="J576" s="1"/>
      <c r="N576" s="1"/>
    </row>
    <row r="577">
      <c r="F577" s="49"/>
      <c r="G577" s="1"/>
      <c r="H577" s="1"/>
      <c r="I577" s="203"/>
      <c r="J577" s="1"/>
      <c r="N577" s="1"/>
    </row>
    <row r="578">
      <c r="F578" s="49"/>
      <c r="G578" s="1"/>
      <c r="H578" s="1"/>
      <c r="I578" s="203"/>
      <c r="J578" s="1"/>
      <c r="N578" s="1"/>
    </row>
    <row r="579">
      <c r="F579" s="49"/>
      <c r="G579" s="1"/>
      <c r="H579" s="1"/>
      <c r="I579" s="203"/>
      <c r="J579" s="1"/>
      <c r="N579" s="1"/>
    </row>
    <row r="580">
      <c r="F580" s="49"/>
      <c r="G580" s="1"/>
      <c r="H580" s="1"/>
      <c r="I580" s="203"/>
      <c r="J580" s="1"/>
      <c r="N580" s="1"/>
    </row>
    <row r="581">
      <c r="F581" s="49"/>
      <c r="G581" s="1"/>
      <c r="H581" s="1"/>
      <c r="I581" s="203"/>
      <c r="J581" s="1"/>
      <c r="N581" s="1"/>
    </row>
    <row r="582">
      <c r="F582" s="49"/>
      <c r="G582" s="1"/>
      <c r="H582" s="1"/>
      <c r="I582" s="203"/>
      <c r="J582" s="1"/>
      <c r="N582" s="1"/>
    </row>
    <row r="583">
      <c r="F583" s="49"/>
      <c r="G583" s="1"/>
      <c r="H583" s="1"/>
      <c r="I583" s="203"/>
      <c r="J583" s="1"/>
      <c r="N583" s="1"/>
    </row>
    <row r="584">
      <c r="F584" s="49"/>
      <c r="G584" s="1"/>
      <c r="H584" s="1"/>
      <c r="I584" s="203"/>
      <c r="J584" s="1"/>
      <c r="N584" s="1"/>
    </row>
    <row r="585">
      <c r="F585" s="49"/>
      <c r="G585" s="1"/>
      <c r="H585" s="1"/>
      <c r="I585" s="203"/>
      <c r="J585" s="1"/>
      <c r="N585" s="1"/>
    </row>
    <row r="586">
      <c r="F586" s="49"/>
      <c r="G586" s="1"/>
      <c r="H586" s="1"/>
      <c r="I586" s="203"/>
      <c r="J586" s="1"/>
      <c r="N586" s="1"/>
    </row>
    <row r="587">
      <c r="F587" s="49"/>
      <c r="G587" s="1"/>
      <c r="H587" s="1"/>
      <c r="I587" s="203"/>
      <c r="J587" s="1"/>
      <c r="N587" s="1"/>
    </row>
    <row r="588">
      <c r="F588" s="49"/>
      <c r="G588" s="1"/>
      <c r="H588" s="1"/>
      <c r="I588" s="203"/>
      <c r="J588" s="1"/>
      <c r="N588" s="1"/>
    </row>
    <row r="589">
      <c r="F589" s="49"/>
      <c r="G589" s="1"/>
      <c r="H589" s="1"/>
      <c r="I589" s="203"/>
      <c r="J589" s="1"/>
      <c r="N589" s="1"/>
    </row>
    <row r="590">
      <c r="F590" s="49"/>
      <c r="G590" s="1"/>
      <c r="H590" s="1"/>
      <c r="I590" s="203"/>
      <c r="J590" s="1"/>
      <c r="N590" s="1"/>
    </row>
    <row r="591">
      <c r="F591" s="49"/>
      <c r="G591" s="1"/>
      <c r="H591" s="1"/>
      <c r="I591" s="203"/>
      <c r="J591" s="1"/>
      <c r="N591" s="1"/>
    </row>
    <row r="592">
      <c r="F592" s="49"/>
      <c r="G592" s="1"/>
      <c r="H592" s="1"/>
      <c r="I592" s="203"/>
      <c r="J592" s="1"/>
      <c r="N592" s="1"/>
    </row>
    <row r="593">
      <c r="F593" s="49"/>
      <c r="G593" s="1"/>
      <c r="H593" s="1"/>
      <c r="I593" s="203"/>
      <c r="J593" s="1"/>
      <c r="N593" s="1"/>
    </row>
    <row r="594">
      <c r="F594" s="49"/>
      <c r="G594" s="1"/>
      <c r="H594" s="1"/>
      <c r="I594" s="203"/>
      <c r="J594" s="1"/>
      <c r="N594" s="1"/>
    </row>
    <row r="595">
      <c r="F595" s="49"/>
      <c r="G595" s="1"/>
      <c r="H595" s="1"/>
      <c r="I595" s="203"/>
      <c r="J595" s="1"/>
      <c r="N595" s="1"/>
    </row>
    <row r="596">
      <c r="F596" s="49"/>
      <c r="G596" s="1"/>
      <c r="H596" s="1"/>
      <c r="I596" s="203"/>
      <c r="J596" s="1"/>
      <c r="N596" s="1"/>
    </row>
    <row r="597">
      <c r="F597" s="49"/>
      <c r="G597" s="1"/>
      <c r="H597" s="1"/>
      <c r="I597" s="203"/>
      <c r="J597" s="1"/>
      <c r="N597" s="1"/>
    </row>
    <row r="598">
      <c r="F598" s="49"/>
      <c r="G598" s="1"/>
      <c r="H598" s="1"/>
      <c r="I598" s="203"/>
      <c r="J598" s="1"/>
      <c r="N598" s="1"/>
    </row>
    <row r="599">
      <c r="F599" s="49"/>
      <c r="G599" s="1"/>
      <c r="H599" s="1"/>
      <c r="I599" s="203"/>
      <c r="J599" s="1"/>
      <c r="N599" s="1"/>
    </row>
    <row r="600">
      <c r="F600" s="49"/>
      <c r="G600" s="1"/>
      <c r="H600" s="1"/>
      <c r="I600" s="203"/>
      <c r="J600" s="1"/>
      <c r="N600" s="1"/>
    </row>
    <row r="601">
      <c r="F601" s="49"/>
      <c r="G601" s="1"/>
      <c r="H601" s="1"/>
      <c r="I601" s="203"/>
      <c r="J601" s="1"/>
      <c r="N601" s="1"/>
    </row>
    <row r="602">
      <c r="F602" s="49"/>
      <c r="G602" s="1"/>
      <c r="H602" s="1"/>
      <c r="I602" s="203"/>
      <c r="J602" s="1"/>
      <c r="N602" s="1"/>
    </row>
    <row r="603">
      <c r="F603" s="49"/>
      <c r="G603" s="1"/>
      <c r="H603" s="1"/>
      <c r="I603" s="203"/>
      <c r="J603" s="1"/>
      <c r="N603" s="1"/>
    </row>
    <row r="604">
      <c r="F604" s="49"/>
      <c r="G604" s="1"/>
      <c r="H604" s="1"/>
      <c r="I604" s="203"/>
      <c r="J604" s="1"/>
      <c r="N604" s="1"/>
    </row>
    <row r="605">
      <c r="F605" s="49"/>
      <c r="G605" s="1"/>
      <c r="H605" s="1"/>
      <c r="I605" s="203"/>
      <c r="J605" s="1"/>
      <c r="N605" s="1"/>
    </row>
    <row r="606">
      <c r="F606" s="49"/>
      <c r="G606" s="1"/>
      <c r="H606" s="1"/>
      <c r="I606" s="203"/>
      <c r="J606" s="1"/>
      <c r="N606" s="1"/>
    </row>
    <row r="607">
      <c r="F607" s="49"/>
      <c r="G607" s="1"/>
      <c r="H607" s="1"/>
      <c r="I607" s="203"/>
      <c r="J607" s="1"/>
      <c r="N607" s="1"/>
    </row>
    <row r="608">
      <c r="F608" s="49"/>
      <c r="G608" s="1"/>
      <c r="H608" s="1"/>
      <c r="I608" s="203"/>
      <c r="J608" s="1"/>
      <c r="N608" s="1"/>
    </row>
    <row r="609">
      <c r="F609" s="49"/>
      <c r="G609" s="1"/>
      <c r="H609" s="1"/>
      <c r="I609" s="203"/>
      <c r="J609" s="1"/>
      <c r="N609" s="1"/>
    </row>
    <row r="610">
      <c r="F610" s="49"/>
      <c r="G610" s="1"/>
      <c r="H610" s="1"/>
      <c r="I610" s="203"/>
      <c r="J610" s="1"/>
      <c r="N610" s="1"/>
    </row>
    <row r="611">
      <c r="F611" s="49"/>
      <c r="G611" s="1"/>
      <c r="H611" s="1"/>
      <c r="I611" s="203"/>
      <c r="J611" s="1"/>
      <c r="N611" s="1"/>
    </row>
    <row r="612">
      <c r="F612" s="49"/>
      <c r="G612" s="1"/>
      <c r="H612" s="1"/>
      <c r="I612" s="203"/>
      <c r="J612" s="1"/>
      <c r="N612" s="1"/>
    </row>
    <row r="613">
      <c r="F613" s="49"/>
      <c r="G613" s="1"/>
      <c r="H613" s="1"/>
      <c r="I613" s="203"/>
      <c r="J613" s="1"/>
      <c r="N613" s="1"/>
    </row>
    <row r="614">
      <c r="F614" s="49"/>
      <c r="G614" s="1"/>
      <c r="H614" s="1"/>
      <c r="I614" s="203"/>
      <c r="J614" s="1"/>
      <c r="N614" s="1"/>
    </row>
    <row r="615">
      <c r="F615" s="49"/>
      <c r="G615" s="1"/>
      <c r="H615" s="1"/>
      <c r="I615" s="203"/>
      <c r="J615" s="1"/>
      <c r="N615" s="1"/>
    </row>
    <row r="616">
      <c r="F616" s="49"/>
      <c r="G616" s="1"/>
      <c r="H616" s="1"/>
      <c r="I616" s="203"/>
      <c r="J616" s="1"/>
      <c r="N616" s="1"/>
    </row>
    <row r="617">
      <c r="F617" s="49"/>
      <c r="G617" s="1"/>
      <c r="H617" s="1"/>
      <c r="I617" s="203"/>
      <c r="J617" s="1"/>
      <c r="N617" s="1"/>
    </row>
    <row r="618">
      <c r="F618" s="49"/>
      <c r="G618" s="1"/>
      <c r="H618" s="1"/>
      <c r="I618" s="203"/>
      <c r="J618" s="1"/>
      <c r="N618" s="1"/>
    </row>
    <row r="619">
      <c r="F619" s="49"/>
      <c r="G619" s="1"/>
      <c r="H619" s="1"/>
      <c r="I619" s="203"/>
      <c r="J619" s="1"/>
      <c r="N619" s="1"/>
    </row>
    <row r="620">
      <c r="F620" s="49"/>
      <c r="G620" s="1"/>
      <c r="H620" s="1"/>
      <c r="I620" s="203"/>
      <c r="J620" s="1"/>
      <c r="N620" s="1"/>
    </row>
    <row r="621">
      <c r="F621" s="49"/>
      <c r="G621" s="1"/>
      <c r="H621" s="1"/>
      <c r="I621" s="203"/>
      <c r="J621" s="1"/>
      <c r="N621" s="1"/>
    </row>
    <row r="622">
      <c r="F622" s="49"/>
      <c r="G622" s="1"/>
      <c r="H622" s="1"/>
      <c r="I622" s="203"/>
      <c r="J622" s="1"/>
      <c r="N622" s="1"/>
    </row>
    <row r="623">
      <c r="F623" s="49"/>
      <c r="G623" s="1"/>
      <c r="H623" s="1"/>
      <c r="I623" s="203"/>
      <c r="J623" s="1"/>
      <c r="N623" s="1"/>
    </row>
    <row r="624">
      <c r="F624" s="49"/>
      <c r="G624" s="1"/>
      <c r="H624" s="1"/>
      <c r="I624" s="203"/>
      <c r="J624" s="1"/>
      <c r="N624" s="1"/>
    </row>
    <row r="625">
      <c r="F625" s="49"/>
      <c r="G625" s="1"/>
      <c r="H625" s="1"/>
      <c r="I625" s="203"/>
      <c r="J625" s="1"/>
      <c r="N625" s="1"/>
    </row>
    <row r="626">
      <c r="F626" s="49"/>
      <c r="G626" s="1"/>
      <c r="H626" s="1"/>
      <c r="I626" s="203"/>
      <c r="J626" s="1"/>
      <c r="N626" s="1"/>
    </row>
    <row r="627">
      <c r="F627" s="49"/>
      <c r="G627" s="1"/>
      <c r="H627" s="1"/>
      <c r="I627" s="203"/>
      <c r="J627" s="1"/>
      <c r="N627" s="1"/>
    </row>
    <row r="628">
      <c r="F628" s="49"/>
      <c r="G628" s="1"/>
      <c r="H628" s="1"/>
      <c r="I628" s="203"/>
      <c r="J628" s="1"/>
      <c r="N628" s="1"/>
    </row>
    <row r="629">
      <c r="F629" s="49"/>
      <c r="G629" s="1"/>
      <c r="H629" s="1"/>
      <c r="I629" s="203"/>
      <c r="J629" s="1"/>
      <c r="N629" s="1"/>
    </row>
    <row r="630">
      <c r="F630" s="49"/>
      <c r="G630" s="1"/>
      <c r="H630" s="1"/>
      <c r="I630" s="203"/>
      <c r="J630" s="1"/>
      <c r="N630" s="1"/>
    </row>
    <row r="631">
      <c r="F631" s="49"/>
      <c r="G631" s="1"/>
      <c r="H631" s="1"/>
      <c r="I631" s="203"/>
      <c r="J631" s="1"/>
      <c r="N631" s="1"/>
    </row>
    <row r="632">
      <c r="F632" s="49"/>
      <c r="G632" s="1"/>
      <c r="H632" s="1"/>
      <c r="I632" s="203"/>
      <c r="J632" s="1"/>
      <c r="N632" s="1"/>
    </row>
    <row r="633">
      <c r="F633" s="49"/>
      <c r="G633" s="1"/>
      <c r="H633" s="1"/>
      <c r="I633" s="203"/>
      <c r="J633" s="1"/>
      <c r="N633" s="1"/>
    </row>
    <row r="634">
      <c r="F634" s="49"/>
      <c r="G634" s="1"/>
      <c r="H634" s="1"/>
      <c r="I634" s="203"/>
      <c r="J634" s="1"/>
      <c r="N634" s="1"/>
    </row>
    <row r="635">
      <c r="F635" s="49"/>
      <c r="G635" s="1"/>
      <c r="H635" s="1"/>
      <c r="I635" s="203"/>
      <c r="J635" s="1"/>
      <c r="N635" s="1"/>
    </row>
    <row r="636">
      <c r="F636" s="49"/>
      <c r="G636" s="1"/>
      <c r="H636" s="1"/>
      <c r="I636" s="203"/>
      <c r="J636" s="1"/>
      <c r="N636" s="1"/>
    </row>
    <row r="637">
      <c r="F637" s="49"/>
      <c r="G637" s="1"/>
      <c r="H637" s="1"/>
      <c r="I637" s="203"/>
      <c r="J637" s="1"/>
      <c r="N637" s="1"/>
    </row>
    <row r="638">
      <c r="F638" s="49"/>
      <c r="G638" s="1"/>
      <c r="H638" s="1"/>
      <c r="I638" s="203"/>
      <c r="J638" s="1"/>
      <c r="N638" s="1"/>
    </row>
    <row r="639">
      <c r="F639" s="49"/>
      <c r="G639" s="1"/>
      <c r="H639" s="1"/>
      <c r="I639" s="203"/>
      <c r="J639" s="1"/>
      <c r="N639" s="1"/>
    </row>
    <row r="640">
      <c r="F640" s="49"/>
      <c r="G640" s="1"/>
      <c r="H640" s="1"/>
      <c r="I640" s="203"/>
      <c r="J640" s="1"/>
      <c r="N640" s="1"/>
    </row>
    <row r="641">
      <c r="F641" s="49"/>
      <c r="G641" s="1"/>
      <c r="H641" s="1"/>
      <c r="I641" s="203"/>
      <c r="J641" s="1"/>
      <c r="N641" s="1"/>
    </row>
    <row r="642">
      <c r="F642" s="49"/>
      <c r="G642" s="1"/>
      <c r="H642" s="1"/>
      <c r="I642" s="203"/>
      <c r="J642" s="1"/>
      <c r="N642" s="1"/>
    </row>
    <row r="643">
      <c r="F643" s="49"/>
      <c r="G643" s="1"/>
      <c r="H643" s="1"/>
      <c r="I643" s="203"/>
      <c r="J643" s="1"/>
      <c r="N643" s="1"/>
    </row>
    <row r="644">
      <c r="F644" s="49"/>
      <c r="G644" s="1"/>
      <c r="H644" s="1"/>
      <c r="I644" s="203"/>
      <c r="J644" s="1"/>
      <c r="N644" s="1"/>
    </row>
    <row r="645">
      <c r="F645" s="49"/>
      <c r="G645" s="1"/>
      <c r="H645" s="1"/>
      <c r="I645" s="203"/>
      <c r="J645" s="1"/>
      <c r="N645" s="1"/>
    </row>
    <row r="646">
      <c r="F646" s="49"/>
      <c r="G646" s="1"/>
      <c r="H646" s="1"/>
      <c r="I646" s="203"/>
      <c r="J646" s="1"/>
      <c r="N646" s="1"/>
    </row>
    <row r="647">
      <c r="F647" s="49"/>
      <c r="G647" s="1"/>
      <c r="H647" s="1"/>
      <c r="I647" s="203"/>
      <c r="J647" s="1"/>
      <c r="N647" s="1"/>
    </row>
    <row r="648">
      <c r="F648" s="49"/>
      <c r="G648" s="1"/>
      <c r="H648" s="1"/>
      <c r="I648" s="203"/>
      <c r="J648" s="1"/>
      <c r="N648" s="1"/>
    </row>
    <row r="649">
      <c r="F649" s="49"/>
      <c r="G649" s="1"/>
      <c r="H649" s="1"/>
      <c r="I649" s="203"/>
      <c r="J649" s="1"/>
      <c r="N649" s="1"/>
    </row>
    <row r="650">
      <c r="F650" s="49"/>
      <c r="G650" s="1"/>
      <c r="H650" s="1"/>
      <c r="I650" s="203"/>
      <c r="J650" s="1"/>
      <c r="N650" s="1"/>
    </row>
    <row r="651">
      <c r="F651" s="49"/>
      <c r="G651" s="1"/>
      <c r="H651" s="1"/>
      <c r="I651" s="203"/>
      <c r="J651" s="1"/>
      <c r="N651" s="1"/>
    </row>
    <row r="652">
      <c r="F652" s="49"/>
      <c r="G652" s="1"/>
      <c r="H652" s="1"/>
      <c r="I652" s="203"/>
      <c r="J652" s="1"/>
      <c r="N652" s="1"/>
    </row>
    <row r="653">
      <c r="F653" s="49"/>
      <c r="G653" s="1"/>
      <c r="H653" s="1"/>
      <c r="I653" s="203"/>
      <c r="J653" s="1"/>
      <c r="N653" s="1"/>
    </row>
    <row r="654">
      <c r="F654" s="49"/>
      <c r="G654" s="1"/>
      <c r="H654" s="1"/>
      <c r="I654" s="203"/>
      <c r="J654" s="1"/>
      <c r="N654" s="1"/>
    </row>
    <row r="655">
      <c r="F655" s="49"/>
      <c r="G655" s="1"/>
      <c r="H655" s="1"/>
      <c r="I655" s="203"/>
      <c r="J655" s="1"/>
      <c r="N655" s="1"/>
    </row>
    <row r="656">
      <c r="F656" s="49"/>
      <c r="G656" s="1"/>
      <c r="H656" s="1"/>
      <c r="I656" s="203"/>
      <c r="J656" s="1"/>
      <c r="N656" s="1"/>
    </row>
    <row r="657">
      <c r="F657" s="49"/>
      <c r="G657" s="1"/>
      <c r="H657" s="1"/>
      <c r="I657" s="203"/>
      <c r="J657" s="1"/>
      <c r="N657" s="1"/>
    </row>
    <row r="658">
      <c r="F658" s="49"/>
      <c r="G658" s="1"/>
      <c r="H658" s="1"/>
      <c r="I658" s="203"/>
      <c r="J658" s="1"/>
      <c r="N658" s="1"/>
    </row>
    <row r="659">
      <c r="F659" s="49"/>
      <c r="G659" s="1"/>
      <c r="H659" s="1"/>
      <c r="I659" s="203"/>
      <c r="J659" s="1"/>
      <c r="N659" s="1"/>
    </row>
    <row r="660">
      <c r="F660" s="49"/>
      <c r="G660" s="1"/>
      <c r="H660" s="1"/>
      <c r="I660" s="203"/>
      <c r="J660" s="1"/>
      <c r="N660" s="1"/>
    </row>
    <row r="661">
      <c r="F661" s="49"/>
      <c r="G661" s="1"/>
      <c r="H661" s="1"/>
      <c r="I661" s="203"/>
      <c r="J661" s="1"/>
      <c r="N661" s="1"/>
    </row>
    <row r="662">
      <c r="F662" s="49"/>
      <c r="G662" s="1"/>
      <c r="H662" s="1"/>
      <c r="I662" s="203"/>
      <c r="J662" s="1"/>
      <c r="N662" s="1"/>
    </row>
    <row r="663">
      <c r="F663" s="49"/>
      <c r="G663" s="1"/>
      <c r="H663" s="1"/>
      <c r="I663" s="203"/>
      <c r="J663" s="1"/>
      <c r="N663" s="1"/>
    </row>
    <row r="664">
      <c r="F664" s="49"/>
      <c r="G664" s="1"/>
      <c r="H664" s="1"/>
      <c r="I664" s="203"/>
      <c r="J664" s="1"/>
      <c r="N664" s="1"/>
    </row>
    <row r="665">
      <c r="F665" s="49"/>
      <c r="G665" s="1"/>
      <c r="H665" s="1"/>
      <c r="I665" s="203"/>
      <c r="J665" s="1"/>
      <c r="N665" s="1"/>
    </row>
    <row r="666">
      <c r="F666" s="49"/>
      <c r="G666" s="1"/>
      <c r="H666" s="1"/>
      <c r="I666" s="203"/>
      <c r="J666" s="1"/>
      <c r="N666" s="1"/>
    </row>
    <row r="667">
      <c r="F667" s="49"/>
      <c r="G667" s="1"/>
      <c r="H667" s="1"/>
      <c r="I667" s="203"/>
      <c r="J667" s="1"/>
      <c r="N667" s="1"/>
    </row>
    <row r="668">
      <c r="F668" s="49"/>
      <c r="G668" s="1"/>
      <c r="H668" s="1"/>
      <c r="I668" s="203"/>
      <c r="J668" s="1"/>
      <c r="N668" s="1"/>
    </row>
    <row r="669">
      <c r="F669" s="49"/>
      <c r="G669" s="1"/>
      <c r="H669" s="1"/>
      <c r="I669" s="203"/>
      <c r="J669" s="1"/>
      <c r="N669" s="1"/>
    </row>
    <row r="670">
      <c r="F670" s="49"/>
      <c r="G670" s="1"/>
      <c r="H670" s="1"/>
      <c r="I670" s="203"/>
      <c r="J670" s="1"/>
      <c r="N670" s="1"/>
    </row>
    <row r="671">
      <c r="F671" s="49"/>
      <c r="G671" s="1"/>
      <c r="H671" s="1"/>
      <c r="I671" s="203"/>
      <c r="J671" s="1"/>
      <c r="N671" s="1"/>
    </row>
    <row r="672">
      <c r="F672" s="49"/>
      <c r="G672" s="1"/>
      <c r="H672" s="1"/>
      <c r="I672" s="203"/>
      <c r="J672" s="1"/>
      <c r="N672" s="1"/>
    </row>
    <row r="673">
      <c r="F673" s="49"/>
      <c r="G673" s="1"/>
      <c r="H673" s="1"/>
      <c r="I673" s="203"/>
      <c r="J673" s="1"/>
      <c r="N673" s="1"/>
    </row>
    <row r="674">
      <c r="F674" s="49"/>
      <c r="G674" s="1"/>
      <c r="H674" s="1"/>
      <c r="I674" s="203"/>
      <c r="J674" s="1"/>
      <c r="N674" s="1"/>
    </row>
    <row r="675">
      <c r="F675" s="49"/>
      <c r="G675" s="1"/>
      <c r="H675" s="1"/>
      <c r="I675" s="203"/>
      <c r="J675" s="1"/>
      <c r="N675" s="1"/>
    </row>
    <row r="676">
      <c r="F676" s="49"/>
      <c r="G676" s="1"/>
      <c r="H676" s="1"/>
      <c r="I676" s="203"/>
      <c r="J676" s="1"/>
      <c r="N676" s="1"/>
    </row>
    <row r="677">
      <c r="F677" s="49"/>
      <c r="G677" s="1"/>
      <c r="H677" s="1"/>
      <c r="I677" s="203"/>
      <c r="J677" s="1"/>
      <c r="N677" s="1"/>
    </row>
    <row r="678">
      <c r="F678" s="49"/>
      <c r="G678" s="1"/>
      <c r="H678" s="1"/>
      <c r="I678" s="203"/>
      <c r="J678" s="1"/>
      <c r="N678" s="1"/>
    </row>
    <row r="679">
      <c r="F679" s="49"/>
      <c r="G679" s="1"/>
      <c r="H679" s="1"/>
      <c r="I679" s="203"/>
      <c r="J679" s="1"/>
      <c r="N679" s="1"/>
    </row>
    <row r="680">
      <c r="F680" s="49"/>
      <c r="G680" s="1"/>
      <c r="H680" s="1"/>
      <c r="I680" s="203"/>
      <c r="J680" s="1"/>
      <c r="N680" s="1"/>
    </row>
    <row r="681">
      <c r="F681" s="49"/>
      <c r="G681" s="1"/>
      <c r="H681" s="1"/>
      <c r="I681" s="203"/>
      <c r="J681" s="1"/>
      <c r="N681" s="1"/>
    </row>
    <row r="682">
      <c r="F682" s="49"/>
      <c r="G682" s="1"/>
      <c r="H682" s="1"/>
      <c r="I682" s="203"/>
      <c r="J682" s="1"/>
      <c r="N682" s="1"/>
    </row>
    <row r="683">
      <c r="F683" s="49"/>
      <c r="G683" s="1"/>
      <c r="H683" s="1"/>
      <c r="I683" s="203"/>
      <c r="J683" s="1"/>
      <c r="N683" s="1"/>
    </row>
    <row r="684">
      <c r="F684" s="49"/>
      <c r="G684" s="1"/>
      <c r="H684" s="1"/>
      <c r="I684" s="203"/>
      <c r="J684" s="1"/>
      <c r="N684" s="1"/>
    </row>
    <row r="685">
      <c r="F685" s="49"/>
      <c r="G685" s="1"/>
      <c r="H685" s="1"/>
      <c r="I685" s="203"/>
      <c r="J685" s="1"/>
      <c r="N685" s="1"/>
    </row>
    <row r="686">
      <c r="F686" s="49"/>
      <c r="G686" s="1"/>
      <c r="H686" s="1"/>
      <c r="I686" s="203"/>
      <c r="J686" s="1"/>
      <c r="N686" s="1"/>
    </row>
    <row r="687">
      <c r="F687" s="49"/>
      <c r="G687" s="1"/>
      <c r="H687" s="1"/>
      <c r="I687" s="203"/>
      <c r="J687" s="1"/>
      <c r="N687" s="1"/>
    </row>
    <row r="688">
      <c r="F688" s="49"/>
      <c r="G688" s="1"/>
      <c r="H688" s="1"/>
      <c r="I688" s="203"/>
      <c r="J688" s="1"/>
      <c r="N688" s="1"/>
    </row>
    <row r="689">
      <c r="F689" s="49"/>
      <c r="G689" s="1"/>
      <c r="H689" s="1"/>
      <c r="I689" s="203"/>
      <c r="J689" s="1"/>
      <c r="N689" s="1"/>
    </row>
    <row r="690">
      <c r="F690" s="49"/>
      <c r="G690" s="1"/>
      <c r="H690" s="1"/>
      <c r="I690" s="203"/>
      <c r="J690" s="1"/>
      <c r="N690" s="1"/>
    </row>
    <row r="691">
      <c r="F691" s="49"/>
      <c r="G691" s="1"/>
      <c r="H691" s="1"/>
      <c r="I691" s="203"/>
      <c r="J691" s="1"/>
      <c r="N691" s="1"/>
    </row>
    <row r="692">
      <c r="F692" s="49"/>
      <c r="G692" s="1"/>
      <c r="H692" s="1"/>
      <c r="I692" s="203"/>
      <c r="J692" s="1"/>
      <c r="N692" s="1"/>
    </row>
    <row r="693">
      <c r="F693" s="49"/>
      <c r="G693" s="1"/>
      <c r="H693" s="1"/>
      <c r="I693" s="203"/>
      <c r="J693" s="1"/>
      <c r="N693" s="1"/>
    </row>
    <row r="694">
      <c r="F694" s="49"/>
      <c r="G694" s="1"/>
      <c r="H694" s="1"/>
      <c r="I694" s="203"/>
      <c r="J694" s="1"/>
      <c r="N694" s="1"/>
    </row>
    <row r="695">
      <c r="F695" s="49"/>
      <c r="G695" s="1"/>
      <c r="H695" s="1"/>
      <c r="I695" s="203"/>
      <c r="J695" s="1"/>
      <c r="N695" s="1"/>
    </row>
    <row r="696">
      <c r="F696" s="49"/>
      <c r="G696" s="1"/>
      <c r="H696" s="1"/>
      <c r="I696" s="203"/>
      <c r="J696" s="1"/>
      <c r="N696" s="1"/>
    </row>
    <row r="697">
      <c r="F697" s="49"/>
      <c r="G697" s="1"/>
      <c r="H697" s="1"/>
      <c r="I697" s="203"/>
      <c r="J697" s="1"/>
      <c r="N697" s="1"/>
    </row>
    <row r="698">
      <c r="F698" s="49"/>
      <c r="G698" s="1"/>
      <c r="H698" s="1"/>
      <c r="I698" s="203"/>
      <c r="J698" s="1"/>
      <c r="N698" s="1"/>
    </row>
    <row r="699">
      <c r="F699" s="49"/>
      <c r="G699" s="1"/>
      <c r="H699" s="1"/>
      <c r="I699" s="203"/>
      <c r="J699" s="1"/>
      <c r="N699" s="1"/>
    </row>
    <row r="700">
      <c r="F700" s="49"/>
      <c r="G700" s="1"/>
      <c r="H700" s="1"/>
      <c r="I700" s="203"/>
      <c r="J700" s="1"/>
      <c r="N700" s="1"/>
    </row>
    <row r="701">
      <c r="F701" s="49"/>
      <c r="G701" s="1"/>
      <c r="H701" s="1"/>
      <c r="I701" s="203"/>
      <c r="J701" s="1"/>
      <c r="N701" s="1"/>
    </row>
    <row r="702">
      <c r="F702" s="49"/>
      <c r="G702" s="1"/>
      <c r="H702" s="1"/>
      <c r="I702" s="203"/>
      <c r="J702" s="1"/>
      <c r="N702" s="1"/>
    </row>
    <row r="703">
      <c r="F703" s="49"/>
      <c r="G703" s="1"/>
      <c r="H703" s="1"/>
      <c r="I703" s="203"/>
      <c r="J703" s="1"/>
      <c r="N703" s="1"/>
    </row>
    <row r="704">
      <c r="F704" s="49"/>
      <c r="G704" s="1"/>
      <c r="H704" s="1"/>
      <c r="I704" s="203"/>
      <c r="J704" s="1"/>
      <c r="N704" s="1"/>
    </row>
    <row r="705">
      <c r="F705" s="49"/>
      <c r="G705" s="1"/>
      <c r="H705" s="1"/>
      <c r="I705" s="203"/>
      <c r="J705" s="1"/>
      <c r="N705" s="1"/>
    </row>
    <row r="706">
      <c r="F706" s="49"/>
      <c r="G706" s="1"/>
      <c r="H706" s="1"/>
      <c r="I706" s="203"/>
      <c r="J706" s="1"/>
      <c r="N706" s="1"/>
    </row>
    <row r="707">
      <c r="F707" s="49"/>
      <c r="G707" s="1"/>
      <c r="H707" s="1"/>
      <c r="I707" s="203"/>
      <c r="J707" s="1"/>
      <c r="N707" s="1"/>
    </row>
    <row r="708">
      <c r="F708" s="49"/>
      <c r="G708" s="1"/>
      <c r="H708" s="1"/>
      <c r="I708" s="203"/>
      <c r="J708" s="1"/>
      <c r="N708" s="1"/>
    </row>
    <row r="709">
      <c r="F709" s="49"/>
      <c r="G709" s="1"/>
      <c r="H709" s="1"/>
      <c r="I709" s="203"/>
      <c r="J709" s="1"/>
      <c r="N709" s="1"/>
    </row>
    <row r="710">
      <c r="F710" s="49"/>
      <c r="G710" s="1"/>
      <c r="H710" s="1"/>
      <c r="I710" s="203"/>
      <c r="J710" s="1"/>
      <c r="N710" s="1"/>
    </row>
    <row r="711">
      <c r="F711" s="49"/>
      <c r="G711" s="1"/>
      <c r="H711" s="1"/>
      <c r="I711" s="203"/>
      <c r="J711" s="1"/>
      <c r="N711" s="1"/>
    </row>
    <row r="712">
      <c r="F712" s="49"/>
      <c r="G712" s="1"/>
      <c r="H712" s="1"/>
      <c r="I712" s="203"/>
      <c r="J712" s="1"/>
      <c r="N712" s="1"/>
    </row>
    <row r="713">
      <c r="F713" s="49"/>
      <c r="G713" s="1"/>
      <c r="H713" s="1"/>
      <c r="I713" s="203"/>
      <c r="J713" s="1"/>
      <c r="N713" s="1"/>
    </row>
    <row r="714">
      <c r="F714" s="49"/>
      <c r="G714" s="1"/>
      <c r="H714" s="1"/>
      <c r="I714" s="203"/>
      <c r="J714" s="1"/>
      <c r="N714" s="1"/>
    </row>
    <row r="715">
      <c r="F715" s="49"/>
      <c r="G715" s="1"/>
      <c r="H715" s="1"/>
      <c r="I715" s="203"/>
      <c r="J715" s="1"/>
      <c r="N715" s="1"/>
    </row>
    <row r="716">
      <c r="F716" s="49"/>
      <c r="G716" s="1"/>
      <c r="H716" s="1"/>
      <c r="I716" s="203"/>
      <c r="J716" s="1"/>
      <c r="N716" s="1"/>
    </row>
    <row r="717">
      <c r="F717" s="49"/>
      <c r="G717" s="1"/>
      <c r="H717" s="1"/>
      <c r="I717" s="203"/>
      <c r="J717" s="1"/>
      <c r="N717" s="1"/>
    </row>
    <row r="718">
      <c r="F718" s="49"/>
      <c r="G718" s="1"/>
      <c r="H718" s="1"/>
      <c r="I718" s="203"/>
      <c r="J718" s="1"/>
      <c r="N718" s="1"/>
    </row>
    <row r="719">
      <c r="F719" s="49"/>
      <c r="G719" s="1"/>
      <c r="H719" s="1"/>
      <c r="I719" s="203"/>
      <c r="J719" s="1"/>
      <c r="N719" s="1"/>
    </row>
    <row r="720">
      <c r="F720" s="49"/>
      <c r="G720" s="1"/>
      <c r="H720" s="1"/>
      <c r="I720" s="203"/>
      <c r="J720" s="1"/>
      <c r="N720" s="1"/>
    </row>
    <row r="721">
      <c r="F721" s="49"/>
      <c r="G721" s="1"/>
      <c r="H721" s="1"/>
      <c r="I721" s="203"/>
      <c r="J721" s="1"/>
      <c r="N721" s="1"/>
    </row>
    <row r="722">
      <c r="F722" s="49"/>
      <c r="G722" s="1"/>
      <c r="H722" s="1"/>
      <c r="I722" s="203"/>
      <c r="J722" s="1"/>
      <c r="N722" s="1"/>
    </row>
    <row r="723">
      <c r="F723" s="49"/>
      <c r="G723" s="1"/>
      <c r="H723" s="1"/>
      <c r="I723" s="203"/>
      <c r="J723" s="1"/>
      <c r="N723" s="1"/>
    </row>
    <row r="724">
      <c r="F724" s="49"/>
      <c r="G724" s="1"/>
      <c r="H724" s="1"/>
      <c r="I724" s="203"/>
      <c r="J724" s="1"/>
      <c r="N724" s="1"/>
    </row>
    <row r="725">
      <c r="F725" s="49"/>
      <c r="G725" s="1"/>
      <c r="H725" s="1"/>
      <c r="I725" s="203"/>
      <c r="J725" s="1"/>
      <c r="N725" s="1"/>
    </row>
    <row r="726">
      <c r="F726" s="49"/>
      <c r="G726" s="1"/>
      <c r="H726" s="1"/>
      <c r="I726" s="203"/>
      <c r="J726" s="1"/>
      <c r="N726" s="1"/>
    </row>
    <row r="727">
      <c r="F727" s="49"/>
      <c r="G727" s="1"/>
      <c r="H727" s="1"/>
      <c r="I727" s="203"/>
      <c r="J727" s="1"/>
      <c r="N727" s="1"/>
    </row>
    <row r="728">
      <c r="F728" s="49"/>
      <c r="G728" s="1"/>
      <c r="H728" s="1"/>
      <c r="I728" s="203"/>
      <c r="J728" s="1"/>
      <c r="N728" s="1"/>
    </row>
    <row r="729">
      <c r="F729" s="49"/>
      <c r="G729" s="1"/>
      <c r="H729" s="1"/>
      <c r="I729" s="203"/>
      <c r="J729" s="1"/>
      <c r="N729" s="1"/>
    </row>
    <row r="730">
      <c r="F730" s="49"/>
      <c r="G730" s="1"/>
      <c r="H730" s="1"/>
      <c r="I730" s="203"/>
      <c r="J730" s="1"/>
      <c r="N730" s="1"/>
    </row>
    <row r="731">
      <c r="F731" s="49"/>
      <c r="G731" s="1"/>
      <c r="H731" s="1"/>
      <c r="I731" s="203"/>
      <c r="J731" s="1"/>
      <c r="N731" s="1"/>
    </row>
    <row r="732">
      <c r="F732" s="49"/>
      <c r="G732" s="1"/>
      <c r="H732" s="1"/>
      <c r="I732" s="203"/>
      <c r="J732" s="1"/>
      <c r="N732" s="1"/>
    </row>
    <row r="733">
      <c r="F733" s="49"/>
      <c r="G733" s="1"/>
      <c r="H733" s="1"/>
      <c r="I733" s="203"/>
      <c r="J733" s="1"/>
      <c r="N733" s="1"/>
    </row>
    <row r="734">
      <c r="F734" s="49"/>
      <c r="G734" s="1"/>
      <c r="H734" s="1"/>
      <c r="I734" s="203"/>
      <c r="J734" s="1"/>
      <c r="N734" s="1"/>
    </row>
    <row r="735">
      <c r="F735" s="49"/>
      <c r="G735" s="1"/>
      <c r="H735" s="1"/>
      <c r="I735" s="203"/>
      <c r="J735" s="1"/>
      <c r="N735" s="1"/>
    </row>
    <row r="736">
      <c r="F736" s="49"/>
      <c r="G736" s="1"/>
      <c r="H736" s="1"/>
      <c r="I736" s="203"/>
      <c r="J736" s="1"/>
      <c r="N736" s="1"/>
    </row>
    <row r="737">
      <c r="F737" s="49"/>
      <c r="G737" s="1"/>
      <c r="H737" s="1"/>
      <c r="I737" s="203"/>
      <c r="J737" s="1"/>
      <c r="N737" s="1"/>
    </row>
    <row r="738">
      <c r="F738" s="49"/>
      <c r="G738" s="1"/>
      <c r="H738" s="1"/>
      <c r="I738" s="203"/>
      <c r="J738" s="1"/>
      <c r="N738" s="1"/>
    </row>
    <row r="739">
      <c r="F739" s="49"/>
      <c r="G739" s="1"/>
      <c r="H739" s="1"/>
      <c r="I739" s="203"/>
      <c r="J739" s="1"/>
      <c r="N739" s="1"/>
    </row>
    <row r="740">
      <c r="F740" s="49"/>
      <c r="G740" s="1"/>
      <c r="H740" s="1"/>
      <c r="I740" s="203"/>
      <c r="J740" s="1"/>
      <c r="N740" s="1"/>
    </row>
    <row r="741">
      <c r="F741" s="49"/>
      <c r="G741" s="1"/>
      <c r="H741" s="1"/>
      <c r="I741" s="203"/>
      <c r="J741" s="1"/>
      <c r="N741" s="1"/>
    </row>
    <row r="742">
      <c r="F742" s="49"/>
      <c r="G742" s="1"/>
      <c r="H742" s="1"/>
      <c r="I742" s="203"/>
      <c r="J742" s="1"/>
      <c r="N742" s="1"/>
    </row>
    <row r="743">
      <c r="F743" s="49"/>
      <c r="G743" s="1"/>
      <c r="H743" s="1"/>
      <c r="I743" s="203"/>
      <c r="J743" s="1"/>
      <c r="N743" s="1"/>
    </row>
    <row r="744">
      <c r="F744" s="49"/>
      <c r="G744" s="1"/>
      <c r="H744" s="1"/>
      <c r="I744" s="203"/>
      <c r="J744" s="1"/>
      <c r="N744" s="1"/>
    </row>
    <row r="745">
      <c r="F745" s="49"/>
      <c r="G745" s="1"/>
      <c r="H745" s="1"/>
      <c r="I745" s="203"/>
      <c r="J745" s="1"/>
      <c r="N745" s="1"/>
    </row>
    <row r="746">
      <c r="F746" s="49"/>
      <c r="G746" s="1"/>
      <c r="H746" s="1"/>
      <c r="I746" s="203"/>
      <c r="J746" s="1"/>
      <c r="N746" s="1"/>
    </row>
    <row r="747">
      <c r="F747" s="49"/>
      <c r="G747" s="1"/>
      <c r="H747" s="1"/>
      <c r="I747" s="203"/>
      <c r="J747" s="1"/>
      <c r="N747" s="1"/>
    </row>
    <row r="748">
      <c r="F748" s="49"/>
      <c r="G748" s="1"/>
      <c r="H748" s="1"/>
      <c r="I748" s="203"/>
      <c r="J748" s="1"/>
      <c r="N748" s="1"/>
    </row>
    <row r="749">
      <c r="F749" s="49"/>
      <c r="G749" s="1"/>
      <c r="H749" s="1"/>
      <c r="I749" s="203"/>
      <c r="J749" s="1"/>
      <c r="N749" s="1"/>
    </row>
    <row r="750">
      <c r="F750" s="49"/>
      <c r="G750" s="1"/>
      <c r="H750" s="1"/>
      <c r="I750" s="203"/>
      <c r="J750" s="1"/>
      <c r="N750" s="1"/>
    </row>
    <row r="751">
      <c r="F751" s="49"/>
      <c r="G751" s="1"/>
      <c r="H751" s="1"/>
      <c r="I751" s="203"/>
      <c r="J751" s="1"/>
      <c r="N751" s="1"/>
    </row>
    <row r="752">
      <c r="F752" s="49"/>
      <c r="G752" s="1"/>
      <c r="H752" s="1"/>
      <c r="I752" s="203"/>
      <c r="J752" s="1"/>
      <c r="N752" s="1"/>
    </row>
    <row r="753">
      <c r="F753" s="49"/>
      <c r="G753" s="1"/>
      <c r="H753" s="1"/>
      <c r="I753" s="203"/>
      <c r="J753" s="1"/>
      <c r="N753" s="1"/>
    </row>
    <row r="754">
      <c r="F754" s="49"/>
      <c r="G754" s="1"/>
      <c r="H754" s="1"/>
      <c r="I754" s="203"/>
      <c r="J754" s="1"/>
      <c r="N754" s="1"/>
    </row>
    <row r="755">
      <c r="F755" s="49"/>
      <c r="G755" s="1"/>
      <c r="H755" s="1"/>
      <c r="I755" s="203"/>
      <c r="J755" s="1"/>
      <c r="N755" s="1"/>
    </row>
    <row r="756">
      <c r="F756" s="49"/>
      <c r="G756" s="1"/>
      <c r="H756" s="1"/>
      <c r="I756" s="203"/>
      <c r="J756" s="1"/>
      <c r="N756" s="1"/>
    </row>
    <row r="757">
      <c r="F757" s="49"/>
      <c r="G757" s="1"/>
      <c r="H757" s="1"/>
      <c r="I757" s="203"/>
      <c r="J757" s="1"/>
      <c r="N757" s="1"/>
    </row>
    <row r="758">
      <c r="F758" s="49"/>
      <c r="G758" s="1"/>
      <c r="H758" s="1"/>
      <c r="I758" s="203"/>
      <c r="J758" s="1"/>
      <c r="N758" s="1"/>
    </row>
    <row r="759">
      <c r="F759" s="49"/>
      <c r="G759" s="1"/>
      <c r="H759" s="1"/>
      <c r="I759" s="203"/>
      <c r="J759" s="1"/>
      <c r="N759" s="1"/>
    </row>
    <row r="760">
      <c r="F760" s="49"/>
      <c r="G760" s="1"/>
      <c r="H760" s="1"/>
      <c r="I760" s="203"/>
      <c r="J760" s="1"/>
      <c r="N760" s="1"/>
    </row>
    <row r="761">
      <c r="F761" s="49"/>
      <c r="G761" s="1"/>
      <c r="H761" s="1"/>
      <c r="I761" s="203"/>
      <c r="J761" s="1"/>
      <c r="N761" s="1"/>
    </row>
    <row r="762">
      <c r="F762" s="49"/>
      <c r="G762" s="1"/>
      <c r="H762" s="1"/>
      <c r="I762" s="203"/>
      <c r="J762" s="1"/>
      <c r="N762" s="1"/>
    </row>
    <row r="763">
      <c r="F763" s="49"/>
      <c r="G763" s="1"/>
      <c r="H763" s="1"/>
      <c r="I763" s="203"/>
      <c r="J763" s="1"/>
      <c r="N763" s="1"/>
    </row>
    <row r="764">
      <c r="F764" s="49"/>
      <c r="G764" s="1"/>
      <c r="H764" s="1"/>
      <c r="I764" s="203"/>
      <c r="J764" s="1"/>
      <c r="N764" s="1"/>
    </row>
    <row r="765">
      <c r="F765" s="49"/>
      <c r="G765" s="1"/>
      <c r="H765" s="1"/>
      <c r="I765" s="203"/>
      <c r="J765" s="1"/>
      <c r="N765" s="1"/>
    </row>
    <row r="766">
      <c r="F766" s="49"/>
      <c r="G766" s="1"/>
      <c r="H766" s="1"/>
      <c r="I766" s="203"/>
      <c r="J766" s="1"/>
      <c r="N766" s="1"/>
    </row>
    <row r="767">
      <c r="F767" s="49"/>
      <c r="G767" s="1"/>
      <c r="H767" s="1"/>
      <c r="I767" s="203"/>
      <c r="J767" s="1"/>
      <c r="N767" s="1"/>
    </row>
    <row r="768">
      <c r="F768" s="49"/>
      <c r="G768" s="1"/>
      <c r="H768" s="1"/>
      <c r="I768" s="203"/>
      <c r="J768" s="1"/>
      <c r="N768" s="1"/>
    </row>
    <row r="769">
      <c r="F769" s="49"/>
      <c r="G769" s="1"/>
      <c r="H769" s="1"/>
      <c r="I769" s="203"/>
      <c r="J769" s="1"/>
      <c r="N769" s="1"/>
    </row>
    <row r="770">
      <c r="F770" s="49"/>
      <c r="G770" s="1"/>
      <c r="H770" s="1"/>
      <c r="I770" s="203"/>
      <c r="J770" s="1"/>
      <c r="N770" s="1"/>
    </row>
    <row r="771">
      <c r="F771" s="49"/>
      <c r="G771" s="1"/>
      <c r="H771" s="1"/>
      <c r="I771" s="203"/>
      <c r="J771" s="1"/>
      <c r="N771" s="1"/>
    </row>
    <row r="772">
      <c r="F772" s="49"/>
      <c r="G772" s="1"/>
      <c r="H772" s="1"/>
      <c r="I772" s="203"/>
      <c r="J772" s="1"/>
      <c r="N772" s="1"/>
    </row>
    <row r="773">
      <c r="F773" s="49"/>
      <c r="G773" s="1"/>
      <c r="H773" s="1"/>
      <c r="I773" s="203"/>
      <c r="J773" s="1"/>
      <c r="N773" s="1"/>
    </row>
    <row r="774">
      <c r="F774" s="49"/>
      <c r="G774" s="1"/>
      <c r="H774" s="1"/>
      <c r="I774" s="203"/>
      <c r="J774" s="1"/>
      <c r="N774" s="1"/>
    </row>
    <row r="775">
      <c r="F775" s="49"/>
      <c r="G775" s="1"/>
      <c r="H775" s="1"/>
      <c r="I775" s="203"/>
      <c r="J775" s="1"/>
      <c r="N775" s="1"/>
    </row>
    <row r="776">
      <c r="F776" s="49"/>
      <c r="G776" s="1"/>
      <c r="H776" s="1"/>
      <c r="I776" s="203"/>
      <c r="J776" s="1"/>
      <c r="N776" s="1"/>
    </row>
    <row r="777">
      <c r="F777" s="49"/>
      <c r="G777" s="1"/>
      <c r="H777" s="1"/>
      <c r="I777" s="203"/>
      <c r="J777" s="1"/>
      <c r="N777" s="1"/>
    </row>
    <row r="778">
      <c r="F778" s="49"/>
      <c r="G778" s="1"/>
      <c r="H778" s="1"/>
      <c r="I778" s="203"/>
      <c r="J778" s="1"/>
      <c r="N778" s="1"/>
    </row>
    <row r="779">
      <c r="F779" s="49"/>
      <c r="G779" s="1"/>
      <c r="H779" s="1"/>
      <c r="I779" s="203"/>
      <c r="J779" s="1"/>
      <c r="N779" s="1"/>
    </row>
    <row r="780">
      <c r="F780" s="49"/>
      <c r="G780" s="1"/>
      <c r="H780" s="1"/>
      <c r="I780" s="203"/>
      <c r="J780" s="1"/>
      <c r="N780" s="1"/>
    </row>
    <row r="781">
      <c r="F781" s="49"/>
      <c r="G781" s="1"/>
      <c r="H781" s="1"/>
      <c r="I781" s="203"/>
      <c r="J781" s="1"/>
      <c r="N781" s="1"/>
    </row>
    <row r="782">
      <c r="F782" s="49"/>
      <c r="G782" s="1"/>
      <c r="H782" s="1"/>
      <c r="I782" s="203"/>
      <c r="J782" s="1"/>
      <c r="N782" s="1"/>
    </row>
    <row r="783">
      <c r="F783" s="49"/>
      <c r="G783" s="1"/>
      <c r="H783" s="1"/>
      <c r="I783" s="203"/>
      <c r="J783" s="1"/>
      <c r="N783" s="1"/>
    </row>
    <row r="784">
      <c r="F784" s="49"/>
      <c r="G784" s="1"/>
      <c r="H784" s="1"/>
      <c r="I784" s="203"/>
      <c r="J784" s="1"/>
      <c r="N784" s="1"/>
    </row>
    <row r="785">
      <c r="F785" s="49"/>
      <c r="G785" s="1"/>
      <c r="H785" s="1"/>
      <c r="I785" s="203"/>
      <c r="J785" s="1"/>
      <c r="N785" s="1"/>
    </row>
    <row r="786">
      <c r="F786" s="49"/>
      <c r="G786" s="1"/>
      <c r="H786" s="1"/>
      <c r="I786" s="203"/>
      <c r="J786" s="1"/>
      <c r="N786" s="1"/>
    </row>
    <row r="787">
      <c r="F787" s="49"/>
      <c r="G787" s="1"/>
      <c r="H787" s="1"/>
      <c r="I787" s="203"/>
      <c r="J787" s="1"/>
      <c r="N787" s="1"/>
    </row>
    <row r="788">
      <c r="F788" s="49"/>
      <c r="G788" s="1"/>
      <c r="H788" s="1"/>
      <c r="I788" s="203"/>
      <c r="J788" s="1"/>
      <c r="N788" s="1"/>
    </row>
    <row r="789">
      <c r="F789" s="49"/>
      <c r="G789" s="1"/>
      <c r="H789" s="1"/>
      <c r="I789" s="203"/>
      <c r="J789" s="1"/>
      <c r="N789" s="1"/>
    </row>
    <row r="790">
      <c r="F790" s="49"/>
      <c r="G790" s="1"/>
      <c r="H790" s="1"/>
      <c r="I790" s="203"/>
      <c r="J790" s="1"/>
      <c r="N790" s="1"/>
    </row>
    <row r="791">
      <c r="F791" s="49"/>
      <c r="G791" s="1"/>
      <c r="H791" s="1"/>
      <c r="I791" s="203"/>
      <c r="J791" s="1"/>
      <c r="N791" s="1"/>
    </row>
    <row r="792">
      <c r="F792" s="49"/>
      <c r="G792" s="1"/>
      <c r="H792" s="1"/>
      <c r="I792" s="203"/>
      <c r="J792" s="1"/>
      <c r="N792" s="1"/>
    </row>
    <row r="793">
      <c r="F793" s="49"/>
      <c r="G793" s="1"/>
      <c r="H793" s="1"/>
      <c r="I793" s="203"/>
      <c r="J793" s="1"/>
      <c r="N793" s="1"/>
    </row>
    <row r="794">
      <c r="F794" s="49"/>
      <c r="G794" s="1"/>
      <c r="H794" s="1"/>
      <c r="I794" s="203"/>
      <c r="J794" s="1"/>
      <c r="N794" s="1"/>
    </row>
    <row r="795">
      <c r="F795" s="49"/>
      <c r="G795" s="1"/>
      <c r="H795" s="1"/>
      <c r="I795" s="203"/>
      <c r="J795" s="1"/>
      <c r="N795" s="1"/>
    </row>
    <row r="796">
      <c r="F796" s="49"/>
      <c r="G796" s="1"/>
      <c r="H796" s="1"/>
      <c r="I796" s="203"/>
      <c r="J796" s="1"/>
      <c r="N796" s="1"/>
    </row>
    <row r="797">
      <c r="F797" s="49"/>
      <c r="G797" s="1"/>
      <c r="H797" s="1"/>
      <c r="I797" s="203"/>
      <c r="J797" s="1"/>
      <c r="N797" s="1"/>
    </row>
    <row r="798">
      <c r="F798" s="49"/>
      <c r="G798" s="1"/>
      <c r="H798" s="1"/>
      <c r="I798" s="203"/>
      <c r="J798" s="1"/>
      <c r="N798" s="1"/>
    </row>
    <row r="799">
      <c r="F799" s="49"/>
      <c r="G799" s="1"/>
      <c r="H799" s="1"/>
      <c r="I799" s="203"/>
      <c r="J799" s="1"/>
      <c r="N799" s="1"/>
    </row>
    <row r="800">
      <c r="F800" s="49"/>
      <c r="G800" s="1"/>
      <c r="H800" s="1"/>
      <c r="I800" s="203"/>
      <c r="J800" s="1"/>
      <c r="N800" s="1"/>
    </row>
    <row r="801">
      <c r="F801" s="49"/>
      <c r="G801" s="1"/>
      <c r="H801" s="1"/>
      <c r="I801" s="203"/>
      <c r="J801" s="1"/>
      <c r="N801" s="1"/>
    </row>
    <row r="802">
      <c r="F802" s="49"/>
      <c r="G802" s="1"/>
      <c r="H802" s="1"/>
      <c r="I802" s="203"/>
      <c r="J802" s="1"/>
      <c r="N802" s="1"/>
    </row>
    <row r="803">
      <c r="F803" s="49"/>
      <c r="G803" s="1"/>
      <c r="H803" s="1"/>
      <c r="I803" s="203"/>
      <c r="J803" s="1"/>
      <c r="N803" s="1"/>
    </row>
    <row r="804">
      <c r="F804" s="49"/>
      <c r="G804" s="1"/>
      <c r="H804" s="1"/>
      <c r="I804" s="203"/>
      <c r="J804" s="1"/>
      <c r="N804" s="1"/>
    </row>
    <row r="805">
      <c r="F805" s="49"/>
      <c r="G805" s="1"/>
      <c r="H805" s="1"/>
      <c r="I805" s="203"/>
      <c r="J805" s="1"/>
      <c r="N805" s="1"/>
    </row>
    <row r="806">
      <c r="F806" s="49"/>
      <c r="G806" s="1"/>
      <c r="H806" s="1"/>
      <c r="I806" s="203"/>
      <c r="J806" s="1"/>
      <c r="N806" s="1"/>
    </row>
    <row r="807">
      <c r="F807" s="49"/>
      <c r="G807" s="1"/>
      <c r="H807" s="1"/>
      <c r="I807" s="203"/>
      <c r="J807" s="1"/>
      <c r="N807" s="1"/>
    </row>
    <row r="808">
      <c r="F808" s="49"/>
      <c r="G808" s="1"/>
      <c r="H808" s="1"/>
      <c r="I808" s="203"/>
      <c r="J808" s="1"/>
      <c r="N808" s="1"/>
    </row>
    <row r="809">
      <c r="F809" s="49"/>
      <c r="G809" s="1"/>
      <c r="H809" s="1"/>
      <c r="I809" s="203"/>
      <c r="J809" s="1"/>
      <c r="N809" s="1"/>
    </row>
    <row r="810">
      <c r="F810" s="49"/>
      <c r="G810" s="1"/>
      <c r="H810" s="1"/>
      <c r="I810" s="203"/>
      <c r="J810" s="1"/>
      <c r="N810" s="1"/>
    </row>
    <row r="811">
      <c r="F811" s="49"/>
      <c r="G811" s="1"/>
      <c r="H811" s="1"/>
      <c r="I811" s="203"/>
      <c r="J811" s="1"/>
      <c r="N811" s="1"/>
    </row>
    <row r="812">
      <c r="F812" s="49"/>
      <c r="G812" s="1"/>
      <c r="H812" s="1"/>
      <c r="I812" s="203"/>
      <c r="J812" s="1"/>
      <c r="N812" s="1"/>
    </row>
    <row r="813">
      <c r="F813" s="49"/>
      <c r="G813" s="1"/>
      <c r="H813" s="1"/>
      <c r="I813" s="203"/>
      <c r="J813" s="1"/>
      <c r="N813" s="1"/>
    </row>
    <row r="814">
      <c r="F814" s="49"/>
      <c r="G814" s="1"/>
      <c r="H814" s="1"/>
      <c r="I814" s="203"/>
      <c r="J814" s="1"/>
      <c r="N814" s="1"/>
    </row>
    <row r="815">
      <c r="F815" s="49"/>
      <c r="G815" s="1"/>
      <c r="H815" s="1"/>
      <c r="I815" s="203"/>
      <c r="J815" s="1"/>
      <c r="N815" s="1"/>
    </row>
    <row r="816">
      <c r="F816" s="49"/>
      <c r="G816" s="1"/>
      <c r="H816" s="1"/>
      <c r="I816" s="203"/>
      <c r="J816" s="1"/>
      <c r="N816" s="1"/>
    </row>
    <row r="817">
      <c r="F817" s="49"/>
      <c r="G817" s="1"/>
      <c r="H817" s="1"/>
      <c r="I817" s="203"/>
      <c r="J817" s="1"/>
      <c r="N817" s="1"/>
    </row>
    <row r="818">
      <c r="F818" s="49"/>
      <c r="G818" s="1"/>
      <c r="H818" s="1"/>
      <c r="I818" s="203"/>
      <c r="J818" s="1"/>
      <c r="N818" s="1"/>
    </row>
    <row r="819">
      <c r="F819" s="49"/>
      <c r="G819" s="1"/>
      <c r="H819" s="1"/>
      <c r="I819" s="203"/>
      <c r="J819" s="1"/>
      <c r="N819" s="1"/>
    </row>
    <row r="820">
      <c r="F820" s="49"/>
      <c r="G820" s="1"/>
      <c r="H820" s="1"/>
      <c r="I820" s="203"/>
      <c r="J820" s="1"/>
      <c r="N820" s="1"/>
    </row>
    <row r="821">
      <c r="F821" s="49"/>
      <c r="G821" s="1"/>
      <c r="H821" s="1"/>
      <c r="I821" s="203"/>
      <c r="J821" s="1"/>
      <c r="N821" s="1"/>
    </row>
    <row r="822">
      <c r="F822" s="49"/>
      <c r="G822" s="1"/>
      <c r="H822" s="1"/>
      <c r="I822" s="203"/>
      <c r="J822" s="1"/>
      <c r="N822" s="1"/>
    </row>
    <row r="823">
      <c r="F823" s="49"/>
      <c r="G823" s="1"/>
      <c r="H823" s="1"/>
      <c r="I823" s="203"/>
      <c r="J823" s="1"/>
      <c r="N823" s="1"/>
    </row>
    <row r="824">
      <c r="F824" s="49"/>
      <c r="G824" s="1"/>
      <c r="H824" s="1"/>
      <c r="I824" s="203"/>
      <c r="J824" s="1"/>
      <c r="N824" s="1"/>
    </row>
    <row r="825">
      <c r="F825" s="49"/>
      <c r="G825" s="1"/>
      <c r="H825" s="1"/>
      <c r="I825" s="203"/>
      <c r="J825" s="1"/>
      <c r="N825" s="1"/>
    </row>
    <row r="826">
      <c r="F826" s="49"/>
      <c r="G826" s="1"/>
      <c r="H826" s="1"/>
      <c r="I826" s="203"/>
      <c r="J826" s="1"/>
      <c r="N826" s="1"/>
    </row>
    <row r="827">
      <c r="F827" s="49"/>
      <c r="G827" s="1"/>
      <c r="H827" s="1"/>
      <c r="I827" s="203"/>
      <c r="J827" s="1"/>
      <c r="N827" s="1"/>
    </row>
    <row r="828">
      <c r="F828" s="49"/>
      <c r="G828" s="1"/>
      <c r="H828" s="1"/>
      <c r="I828" s="203"/>
      <c r="J828" s="1"/>
      <c r="N828" s="1"/>
    </row>
    <row r="829">
      <c r="F829" s="49"/>
      <c r="G829" s="1"/>
      <c r="H829" s="1"/>
      <c r="I829" s="203"/>
      <c r="J829" s="1"/>
      <c r="N829" s="1"/>
    </row>
    <row r="830">
      <c r="F830" s="49"/>
      <c r="G830" s="1"/>
      <c r="H830" s="1"/>
      <c r="I830" s="203"/>
      <c r="J830" s="1"/>
      <c r="N830" s="1"/>
    </row>
    <row r="831">
      <c r="F831" s="49"/>
      <c r="G831" s="1"/>
      <c r="H831" s="1"/>
      <c r="I831" s="203"/>
      <c r="J831" s="1"/>
      <c r="N831" s="1"/>
    </row>
    <row r="832">
      <c r="F832" s="49"/>
      <c r="G832" s="1"/>
      <c r="H832" s="1"/>
      <c r="I832" s="203"/>
      <c r="J832" s="1"/>
      <c r="N832" s="1"/>
    </row>
    <row r="833">
      <c r="F833" s="49"/>
      <c r="G833" s="1"/>
      <c r="H833" s="1"/>
      <c r="I833" s="203"/>
      <c r="J833" s="1"/>
      <c r="N833" s="1"/>
    </row>
    <row r="834">
      <c r="F834" s="49"/>
      <c r="G834" s="1"/>
      <c r="H834" s="1"/>
      <c r="I834" s="203"/>
      <c r="J834" s="1"/>
      <c r="N834" s="1"/>
    </row>
    <row r="835">
      <c r="F835" s="49"/>
      <c r="G835" s="1"/>
      <c r="H835" s="1"/>
      <c r="I835" s="203"/>
      <c r="J835" s="1"/>
      <c r="N835" s="1"/>
    </row>
    <row r="836">
      <c r="F836" s="49"/>
      <c r="G836" s="1"/>
      <c r="H836" s="1"/>
      <c r="I836" s="203"/>
      <c r="J836" s="1"/>
      <c r="N836" s="1"/>
    </row>
    <row r="837">
      <c r="F837" s="49"/>
      <c r="G837" s="1"/>
      <c r="H837" s="1"/>
      <c r="I837" s="203"/>
      <c r="J837" s="1"/>
      <c r="N837" s="1"/>
    </row>
    <row r="838">
      <c r="F838" s="49"/>
      <c r="G838" s="1"/>
      <c r="H838" s="1"/>
      <c r="I838" s="203"/>
      <c r="J838" s="1"/>
      <c r="N838" s="1"/>
    </row>
    <row r="839">
      <c r="F839" s="49"/>
      <c r="G839" s="1"/>
      <c r="H839" s="1"/>
      <c r="I839" s="203"/>
      <c r="J839" s="1"/>
      <c r="N839" s="1"/>
    </row>
    <row r="840">
      <c r="F840" s="49"/>
      <c r="G840" s="1"/>
      <c r="H840" s="1"/>
      <c r="I840" s="203"/>
      <c r="J840" s="1"/>
      <c r="N840" s="1"/>
    </row>
    <row r="841">
      <c r="F841" s="49"/>
      <c r="G841" s="1"/>
      <c r="H841" s="1"/>
      <c r="I841" s="203"/>
      <c r="J841" s="1"/>
      <c r="N841" s="1"/>
    </row>
    <row r="842">
      <c r="F842" s="49"/>
      <c r="G842" s="1"/>
      <c r="H842" s="1"/>
      <c r="I842" s="203"/>
      <c r="J842" s="1"/>
      <c r="N842" s="1"/>
    </row>
    <row r="843">
      <c r="F843" s="49"/>
      <c r="G843" s="1"/>
      <c r="H843" s="1"/>
      <c r="I843" s="203"/>
      <c r="J843" s="1"/>
      <c r="N843" s="1"/>
    </row>
    <row r="844">
      <c r="F844" s="49"/>
      <c r="G844" s="1"/>
      <c r="H844" s="1"/>
      <c r="I844" s="203"/>
      <c r="J844" s="1"/>
      <c r="N844" s="1"/>
    </row>
    <row r="845">
      <c r="F845" s="49"/>
      <c r="G845" s="1"/>
      <c r="H845" s="1"/>
      <c r="I845" s="203"/>
      <c r="J845" s="1"/>
      <c r="N845" s="1"/>
    </row>
    <row r="846">
      <c r="F846" s="49"/>
      <c r="G846" s="1"/>
      <c r="H846" s="1"/>
      <c r="I846" s="203"/>
      <c r="J846" s="1"/>
      <c r="N846" s="1"/>
    </row>
    <row r="847">
      <c r="F847" s="49"/>
      <c r="G847" s="1"/>
      <c r="H847" s="1"/>
      <c r="I847" s="203"/>
      <c r="J847" s="1"/>
      <c r="N847" s="1"/>
    </row>
    <row r="848">
      <c r="F848" s="49"/>
      <c r="G848" s="1"/>
      <c r="H848" s="1"/>
      <c r="I848" s="203"/>
      <c r="J848" s="1"/>
      <c r="N848" s="1"/>
    </row>
    <row r="849">
      <c r="F849" s="49"/>
      <c r="G849" s="1"/>
      <c r="H849" s="1"/>
      <c r="I849" s="203"/>
      <c r="J849" s="1"/>
      <c r="N849" s="1"/>
    </row>
    <row r="850">
      <c r="F850" s="49"/>
      <c r="G850" s="1"/>
      <c r="H850" s="1"/>
      <c r="I850" s="203"/>
      <c r="J850" s="1"/>
      <c r="N850" s="1"/>
    </row>
    <row r="851">
      <c r="F851" s="49"/>
      <c r="G851" s="1"/>
      <c r="H851" s="1"/>
      <c r="I851" s="203"/>
      <c r="J851" s="1"/>
      <c r="N851" s="1"/>
    </row>
    <row r="852">
      <c r="F852" s="49"/>
      <c r="G852" s="1"/>
      <c r="H852" s="1"/>
      <c r="I852" s="203"/>
      <c r="J852" s="1"/>
      <c r="N852" s="1"/>
    </row>
    <row r="853">
      <c r="F853" s="49"/>
      <c r="G853" s="1"/>
      <c r="H853" s="1"/>
      <c r="I853" s="203"/>
      <c r="J853" s="1"/>
      <c r="N853" s="1"/>
    </row>
    <row r="854">
      <c r="F854" s="49"/>
      <c r="G854" s="1"/>
      <c r="H854" s="1"/>
      <c r="I854" s="203"/>
      <c r="J854" s="1"/>
      <c r="N854" s="1"/>
    </row>
    <row r="855">
      <c r="F855" s="49"/>
      <c r="G855" s="1"/>
      <c r="H855" s="1"/>
      <c r="I855" s="203"/>
      <c r="J855" s="1"/>
      <c r="N855" s="1"/>
    </row>
    <row r="856">
      <c r="F856" s="49"/>
      <c r="G856" s="1"/>
      <c r="H856" s="1"/>
      <c r="I856" s="203"/>
      <c r="J856" s="1"/>
      <c r="N856" s="1"/>
    </row>
    <row r="857">
      <c r="F857" s="49"/>
      <c r="G857" s="1"/>
      <c r="H857" s="1"/>
      <c r="I857" s="203"/>
      <c r="J857" s="1"/>
      <c r="N857" s="1"/>
    </row>
    <row r="858">
      <c r="F858" s="49"/>
      <c r="G858" s="1"/>
      <c r="H858" s="1"/>
      <c r="I858" s="203"/>
      <c r="J858" s="1"/>
      <c r="N858" s="1"/>
    </row>
    <row r="859">
      <c r="F859" s="49"/>
      <c r="G859" s="1"/>
      <c r="H859" s="1"/>
      <c r="I859" s="203"/>
      <c r="J859" s="1"/>
      <c r="N859" s="1"/>
    </row>
    <row r="860">
      <c r="F860" s="49"/>
      <c r="G860" s="1"/>
      <c r="H860" s="1"/>
      <c r="I860" s="203"/>
      <c r="J860" s="1"/>
      <c r="N860" s="1"/>
    </row>
    <row r="861">
      <c r="F861" s="49"/>
      <c r="G861" s="1"/>
      <c r="H861" s="1"/>
      <c r="I861" s="203"/>
      <c r="J861" s="1"/>
      <c r="N861" s="1"/>
    </row>
    <row r="862">
      <c r="F862" s="49"/>
      <c r="G862" s="1"/>
      <c r="H862" s="1"/>
      <c r="I862" s="203"/>
      <c r="J862" s="1"/>
      <c r="N862" s="1"/>
    </row>
    <row r="863">
      <c r="F863" s="49"/>
      <c r="G863" s="1"/>
      <c r="H863" s="1"/>
      <c r="I863" s="203"/>
      <c r="J863" s="1"/>
      <c r="N863" s="1"/>
    </row>
    <row r="864">
      <c r="F864" s="49"/>
      <c r="G864" s="1"/>
      <c r="H864" s="1"/>
      <c r="I864" s="203"/>
      <c r="J864" s="1"/>
      <c r="N864" s="1"/>
    </row>
    <row r="865">
      <c r="F865" s="49"/>
      <c r="G865" s="1"/>
      <c r="H865" s="1"/>
      <c r="I865" s="203"/>
      <c r="J865" s="1"/>
      <c r="N865" s="1"/>
    </row>
    <row r="866">
      <c r="F866" s="49"/>
      <c r="G866" s="1"/>
      <c r="H866" s="1"/>
      <c r="I866" s="203"/>
      <c r="J866" s="1"/>
      <c r="N866" s="1"/>
    </row>
    <row r="867">
      <c r="F867" s="49"/>
      <c r="G867" s="1"/>
      <c r="H867" s="1"/>
      <c r="I867" s="203"/>
      <c r="J867" s="1"/>
      <c r="N867" s="1"/>
    </row>
    <row r="868">
      <c r="F868" s="49"/>
      <c r="G868" s="1"/>
      <c r="H868" s="1"/>
      <c r="I868" s="203"/>
      <c r="J868" s="1"/>
      <c r="N868" s="1"/>
    </row>
    <row r="869">
      <c r="F869" s="49"/>
      <c r="G869" s="1"/>
      <c r="H869" s="1"/>
      <c r="I869" s="203"/>
      <c r="J869" s="1"/>
      <c r="N869" s="1"/>
    </row>
    <row r="870">
      <c r="F870" s="49"/>
      <c r="G870" s="1"/>
      <c r="H870" s="1"/>
      <c r="I870" s="203"/>
      <c r="J870" s="1"/>
      <c r="N870" s="1"/>
    </row>
    <row r="871">
      <c r="F871" s="49"/>
      <c r="G871" s="1"/>
      <c r="H871" s="1"/>
      <c r="I871" s="203"/>
      <c r="J871" s="1"/>
      <c r="N871" s="1"/>
    </row>
    <row r="872">
      <c r="F872" s="49"/>
      <c r="G872" s="1"/>
      <c r="H872" s="1"/>
      <c r="I872" s="203"/>
      <c r="J872" s="1"/>
      <c r="N872" s="1"/>
    </row>
    <row r="873">
      <c r="F873" s="49"/>
      <c r="G873" s="1"/>
      <c r="H873" s="1"/>
      <c r="I873" s="203"/>
      <c r="J873" s="1"/>
      <c r="N873" s="1"/>
    </row>
    <row r="874">
      <c r="F874" s="49"/>
      <c r="G874" s="1"/>
      <c r="H874" s="1"/>
      <c r="I874" s="203"/>
      <c r="J874" s="1"/>
      <c r="N874" s="1"/>
    </row>
    <row r="875">
      <c r="F875" s="49"/>
      <c r="G875" s="1"/>
      <c r="H875" s="1"/>
      <c r="I875" s="203"/>
      <c r="J875" s="1"/>
      <c r="N875" s="1"/>
    </row>
    <row r="876">
      <c r="F876" s="49"/>
      <c r="G876" s="1"/>
      <c r="H876" s="1"/>
      <c r="I876" s="203"/>
      <c r="J876" s="1"/>
      <c r="N876" s="1"/>
    </row>
    <row r="877">
      <c r="F877" s="49"/>
      <c r="G877" s="1"/>
      <c r="H877" s="1"/>
      <c r="I877" s="203"/>
      <c r="J877" s="1"/>
      <c r="N877" s="1"/>
    </row>
    <row r="878">
      <c r="F878" s="49"/>
      <c r="G878" s="1"/>
      <c r="H878" s="1"/>
      <c r="I878" s="203"/>
      <c r="J878" s="1"/>
      <c r="N878" s="1"/>
    </row>
    <row r="879">
      <c r="F879" s="49"/>
      <c r="G879" s="1"/>
      <c r="H879" s="1"/>
      <c r="I879" s="203"/>
      <c r="J879" s="1"/>
      <c r="N879" s="1"/>
    </row>
    <row r="880">
      <c r="F880" s="49"/>
      <c r="G880" s="1"/>
      <c r="H880" s="1"/>
      <c r="I880" s="203"/>
      <c r="J880" s="1"/>
      <c r="N880" s="1"/>
    </row>
    <row r="881">
      <c r="F881" s="49"/>
      <c r="G881" s="1"/>
      <c r="H881" s="1"/>
      <c r="I881" s="203"/>
      <c r="J881" s="1"/>
      <c r="N881" s="1"/>
    </row>
    <row r="882">
      <c r="F882" s="49"/>
      <c r="G882" s="1"/>
      <c r="H882" s="1"/>
      <c r="I882" s="203"/>
      <c r="J882" s="1"/>
      <c r="N882" s="1"/>
    </row>
    <row r="883">
      <c r="F883" s="49"/>
      <c r="G883" s="1"/>
      <c r="H883" s="1"/>
      <c r="I883" s="203"/>
      <c r="J883" s="1"/>
      <c r="N883" s="1"/>
    </row>
    <row r="884">
      <c r="F884" s="49"/>
      <c r="G884" s="1"/>
      <c r="H884" s="1"/>
      <c r="I884" s="203"/>
      <c r="J884" s="1"/>
      <c r="N884" s="1"/>
    </row>
    <row r="885">
      <c r="F885" s="49"/>
      <c r="G885" s="1"/>
      <c r="H885" s="1"/>
      <c r="I885" s="203"/>
      <c r="J885" s="1"/>
      <c r="N885" s="1"/>
    </row>
    <row r="886">
      <c r="F886" s="49"/>
      <c r="G886" s="1"/>
      <c r="H886" s="1"/>
      <c r="I886" s="203"/>
      <c r="J886" s="1"/>
      <c r="N886" s="1"/>
    </row>
    <row r="887">
      <c r="F887" s="49"/>
      <c r="G887" s="1"/>
      <c r="H887" s="1"/>
      <c r="I887" s="203"/>
      <c r="J887" s="1"/>
      <c r="N887" s="1"/>
    </row>
    <row r="888">
      <c r="F888" s="49"/>
      <c r="G888" s="1"/>
      <c r="H888" s="1"/>
      <c r="I888" s="203"/>
      <c r="J888" s="1"/>
      <c r="N888" s="1"/>
    </row>
    <row r="889">
      <c r="F889" s="49"/>
      <c r="G889" s="1"/>
      <c r="H889" s="1"/>
      <c r="I889" s="203"/>
      <c r="J889" s="1"/>
      <c r="N889" s="1"/>
    </row>
    <row r="890">
      <c r="F890" s="49"/>
      <c r="G890" s="1"/>
      <c r="H890" s="1"/>
      <c r="I890" s="203"/>
      <c r="J890" s="1"/>
      <c r="N890" s="1"/>
    </row>
    <row r="891">
      <c r="F891" s="49"/>
      <c r="G891" s="1"/>
      <c r="H891" s="1"/>
      <c r="I891" s="203"/>
      <c r="J891" s="1"/>
      <c r="N891" s="1"/>
    </row>
    <row r="892">
      <c r="F892" s="49"/>
      <c r="G892" s="1"/>
      <c r="H892" s="1"/>
      <c r="I892" s="203"/>
      <c r="J892" s="1"/>
      <c r="N892" s="1"/>
    </row>
    <row r="893">
      <c r="F893" s="49"/>
      <c r="G893" s="1"/>
      <c r="H893" s="1"/>
      <c r="I893" s="203"/>
      <c r="J893" s="1"/>
      <c r="N893" s="1"/>
    </row>
    <row r="894">
      <c r="F894" s="49"/>
      <c r="G894" s="1"/>
      <c r="H894" s="1"/>
      <c r="I894" s="203"/>
      <c r="J894" s="1"/>
      <c r="N894" s="1"/>
    </row>
    <row r="895">
      <c r="F895" s="49"/>
      <c r="G895" s="1"/>
      <c r="H895" s="1"/>
      <c r="I895" s="203"/>
      <c r="J895" s="1"/>
      <c r="N895" s="1"/>
    </row>
    <row r="896">
      <c r="F896" s="49"/>
      <c r="G896" s="1"/>
      <c r="H896" s="1"/>
      <c r="I896" s="203"/>
      <c r="J896" s="1"/>
      <c r="N896" s="1"/>
    </row>
    <row r="897">
      <c r="F897" s="49"/>
      <c r="G897" s="1"/>
      <c r="H897" s="1"/>
      <c r="I897" s="203"/>
      <c r="J897" s="1"/>
      <c r="N897" s="1"/>
    </row>
    <row r="898">
      <c r="F898" s="49"/>
      <c r="G898" s="1"/>
      <c r="H898" s="1"/>
      <c r="I898" s="203"/>
      <c r="J898" s="1"/>
      <c r="N898" s="1"/>
    </row>
    <row r="899">
      <c r="F899" s="49"/>
      <c r="G899" s="1"/>
      <c r="H899" s="1"/>
      <c r="I899" s="203"/>
      <c r="J899" s="1"/>
      <c r="N899" s="1"/>
    </row>
    <row r="900">
      <c r="F900" s="49"/>
      <c r="G900" s="1"/>
      <c r="H900" s="1"/>
      <c r="I900" s="203"/>
      <c r="J900" s="1"/>
      <c r="N900" s="1"/>
    </row>
    <row r="901">
      <c r="F901" s="49"/>
      <c r="G901" s="1"/>
      <c r="H901" s="1"/>
      <c r="I901" s="203"/>
      <c r="J901" s="1"/>
      <c r="N901" s="1"/>
    </row>
    <row r="902">
      <c r="F902" s="49"/>
      <c r="G902" s="1"/>
      <c r="H902" s="1"/>
      <c r="I902" s="203"/>
      <c r="J902" s="1"/>
      <c r="N902" s="1"/>
    </row>
    <row r="903">
      <c r="F903" s="49"/>
      <c r="G903" s="1"/>
      <c r="H903" s="1"/>
      <c r="I903" s="203"/>
      <c r="J903" s="1"/>
      <c r="N903" s="1"/>
    </row>
    <row r="904">
      <c r="F904" s="49"/>
      <c r="G904" s="1"/>
      <c r="H904" s="1"/>
      <c r="I904" s="203"/>
      <c r="J904" s="1"/>
      <c r="N904" s="1"/>
    </row>
    <row r="905">
      <c r="F905" s="49"/>
      <c r="G905" s="1"/>
      <c r="H905" s="1"/>
      <c r="I905" s="203"/>
      <c r="J905" s="1"/>
      <c r="N905" s="1"/>
    </row>
    <row r="906">
      <c r="F906" s="49"/>
      <c r="G906" s="1"/>
      <c r="H906" s="1"/>
      <c r="I906" s="203"/>
      <c r="J906" s="1"/>
      <c r="N906" s="1"/>
    </row>
    <row r="907">
      <c r="F907" s="49"/>
      <c r="G907" s="1"/>
      <c r="H907" s="1"/>
      <c r="I907" s="203"/>
      <c r="J907" s="1"/>
      <c r="N907" s="1"/>
    </row>
    <row r="908">
      <c r="F908" s="49"/>
      <c r="G908" s="1"/>
      <c r="H908" s="1"/>
      <c r="I908" s="203"/>
      <c r="J908" s="1"/>
      <c r="N908" s="1"/>
    </row>
    <row r="909">
      <c r="F909" s="49"/>
      <c r="G909" s="1"/>
      <c r="H909" s="1"/>
      <c r="I909" s="203"/>
      <c r="J909" s="1"/>
      <c r="N909" s="1"/>
    </row>
    <row r="910">
      <c r="F910" s="49"/>
      <c r="G910" s="1"/>
      <c r="H910" s="1"/>
      <c r="I910" s="203"/>
      <c r="J910" s="1"/>
      <c r="N910" s="1"/>
    </row>
    <row r="911">
      <c r="F911" s="49"/>
      <c r="G911" s="1"/>
      <c r="H911" s="1"/>
      <c r="I911" s="203"/>
      <c r="J911" s="1"/>
      <c r="N911" s="1"/>
    </row>
    <row r="912">
      <c r="F912" s="49"/>
      <c r="G912" s="1"/>
      <c r="H912" s="1"/>
      <c r="I912" s="203"/>
      <c r="J912" s="1"/>
      <c r="N912" s="1"/>
    </row>
    <row r="913">
      <c r="F913" s="49"/>
      <c r="G913" s="1"/>
      <c r="H913" s="1"/>
      <c r="I913" s="203"/>
      <c r="J913" s="1"/>
      <c r="N913" s="1"/>
    </row>
    <row r="914">
      <c r="F914" s="49"/>
      <c r="G914" s="1"/>
      <c r="H914" s="1"/>
      <c r="I914" s="203"/>
      <c r="J914" s="1"/>
      <c r="N914" s="1"/>
    </row>
    <row r="915">
      <c r="F915" s="49"/>
      <c r="G915" s="1"/>
      <c r="H915" s="1"/>
      <c r="I915" s="203"/>
      <c r="J915" s="1"/>
      <c r="N915" s="1"/>
    </row>
    <row r="916">
      <c r="F916" s="49"/>
      <c r="G916" s="1"/>
      <c r="H916" s="1"/>
      <c r="I916" s="203"/>
      <c r="J916" s="1"/>
      <c r="N916" s="1"/>
    </row>
    <row r="917">
      <c r="F917" s="49"/>
      <c r="G917" s="1"/>
      <c r="H917" s="1"/>
      <c r="I917" s="203"/>
      <c r="J917" s="1"/>
      <c r="N917" s="1"/>
    </row>
    <row r="918">
      <c r="F918" s="49"/>
      <c r="G918" s="1"/>
      <c r="H918" s="1"/>
      <c r="I918" s="203"/>
      <c r="J918" s="1"/>
      <c r="N918" s="1"/>
    </row>
    <row r="919">
      <c r="F919" s="49"/>
      <c r="G919" s="1"/>
      <c r="H919" s="1"/>
      <c r="I919" s="203"/>
      <c r="J919" s="1"/>
      <c r="N919" s="1"/>
    </row>
    <row r="920">
      <c r="F920" s="49"/>
      <c r="G920" s="1"/>
      <c r="H920" s="1"/>
      <c r="I920" s="203"/>
      <c r="J920" s="1"/>
      <c r="N920" s="1"/>
    </row>
    <row r="921">
      <c r="F921" s="49"/>
      <c r="G921" s="1"/>
      <c r="H921" s="1"/>
      <c r="I921" s="203"/>
      <c r="J921" s="1"/>
      <c r="N921" s="1"/>
    </row>
    <row r="922">
      <c r="F922" s="49"/>
      <c r="G922" s="1"/>
      <c r="H922" s="1"/>
      <c r="I922" s="203"/>
      <c r="J922" s="1"/>
      <c r="N922" s="1"/>
    </row>
    <row r="923">
      <c r="F923" s="49"/>
      <c r="G923" s="1"/>
      <c r="H923" s="1"/>
      <c r="I923" s="203"/>
      <c r="J923" s="1"/>
      <c r="N923" s="1"/>
    </row>
    <row r="924">
      <c r="F924" s="49"/>
      <c r="G924" s="1"/>
      <c r="H924" s="1"/>
      <c r="I924" s="203"/>
      <c r="J924" s="1"/>
      <c r="N924" s="1"/>
    </row>
    <row r="925">
      <c r="F925" s="49"/>
      <c r="G925" s="1"/>
      <c r="H925" s="1"/>
      <c r="I925" s="203"/>
      <c r="J925" s="1"/>
      <c r="N925" s="1"/>
    </row>
    <row r="926">
      <c r="F926" s="49"/>
      <c r="G926" s="1"/>
      <c r="H926" s="1"/>
      <c r="I926" s="203"/>
      <c r="J926" s="1"/>
      <c r="N926" s="1"/>
    </row>
    <row r="927">
      <c r="F927" s="49"/>
      <c r="G927" s="1"/>
      <c r="H927" s="1"/>
      <c r="I927" s="203"/>
      <c r="J927" s="1"/>
      <c r="N927" s="1"/>
    </row>
    <row r="928">
      <c r="F928" s="49"/>
      <c r="G928" s="1"/>
      <c r="H928" s="1"/>
      <c r="I928" s="203"/>
      <c r="J928" s="1"/>
      <c r="N928" s="1"/>
    </row>
    <row r="929">
      <c r="F929" s="49"/>
      <c r="G929" s="1"/>
      <c r="H929" s="1"/>
      <c r="I929" s="203"/>
      <c r="J929" s="1"/>
      <c r="N929" s="1"/>
    </row>
    <row r="930">
      <c r="F930" s="49"/>
      <c r="G930" s="1"/>
      <c r="H930" s="1"/>
      <c r="I930" s="203"/>
      <c r="J930" s="1"/>
      <c r="N930" s="1"/>
    </row>
    <row r="931">
      <c r="F931" s="49"/>
      <c r="G931" s="1"/>
      <c r="H931" s="1"/>
      <c r="I931" s="203"/>
      <c r="J931" s="1"/>
      <c r="N931" s="1"/>
    </row>
    <row r="932">
      <c r="F932" s="49"/>
      <c r="G932" s="1"/>
      <c r="H932" s="1"/>
      <c r="I932" s="203"/>
      <c r="J932" s="1"/>
      <c r="N932" s="1"/>
    </row>
    <row r="933">
      <c r="F933" s="49"/>
      <c r="G933" s="1"/>
      <c r="H933" s="1"/>
      <c r="I933" s="203"/>
      <c r="J933" s="1"/>
      <c r="N933" s="1"/>
    </row>
    <row r="934">
      <c r="F934" s="49"/>
      <c r="G934" s="1"/>
      <c r="H934" s="1"/>
      <c r="I934" s="203"/>
      <c r="J934" s="1"/>
      <c r="N934" s="1"/>
    </row>
    <row r="935">
      <c r="F935" s="49"/>
      <c r="G935" s="1"/>
      <c r="H935" s="1"/>
      <c r="I935" s="203"/>
      <c r="J935" s="1"/>
      <c r="N935" s="1"/>
    </row>
    <row r="936">
      <c r="F936" s="49"/>
      <c r="G936" s="1"/>
      <c r="H936" s="1"/>
      <c r="I936" s="203"/>
      <c r="J936" s="1"/>
      <c r="N936" s="1"/>
    </row>
    <row r="937">
      <c r="F937" s="49"/>
      <c r="G937" s="1"/>
      <c r="H937" s="1"/>
      <c r="I937" s="203"/>
      <c r="J937" s="1"/>
      <c r="N937" s="1"/>
    </row>
    <row r="938">
      <c r="F938" s="49"/>
      <c r="G938" s="1"/>
      <c r="H938" s="1"/>
      <c r="I938" s="203"/>
      <c r="J938" s="1"/>
      <c r="N938" s="1"/>
    </row>
    <row r="939">
      <c r="F939" s="49"/>
      <c r="G939" s="1"/>
      <c r="H939" s="1"/>
      <c r="I939" s="203"/>
      <c r="J939" s="1"/>
      <c r="N939" s="1"/>
    </row>
    <row r="940">
      <c r="F940" s="49"/>
      <c r="G940" s="1"/>
      <c r="H940" s="1"/>
      <c r="I940" s="203"/>
      <c r="J940" s="1"/>
      <c r="N940" s="1"/>
    </row>
    <row r="941">
      <c r="F941" s="49"/>
      <c r="G941" s="1"/>
      <c r="H941" s="1"/>
      <c r="I941" s="203"/>
      <c r="J941" s="1"/>
      <c r="N941" s="1"/>
    </row>
    <row r="942">
      <c r="F942" s="49"/>
      <c r="G942" s="1"/>
      <c r="H942" s="1"/>
      <c r="I942" s="203"/>
      <c r="J942" s="1"/>
      <c r="N942" s="1"/>
    </row>
    <row r="943">
      <c r="F943" s="49"/>
      <c r="G943" s="1"/>
      <c r="H943" s="1"/>
      <c r="I943" s="203"/>
      <c r="J943" s="1"/>
      <c r="N943" s="1"/>
    </row>
    <row r="944">
      <c r="F944" s="49"/>
      <c r="G944" s="1"/>
      <c r="H944" s="1"/>
      <c r="I944" s="203"/>
      <c r="J944" s="1"/>
      <c r="N944" s="1"/>
    </row>
    <row r="945">
      <c r="F945" s="49"/>
      <c r="G945" s="1"/>
      <c r="H945" s="1"/>
      <c r="I945" s="203"/>
      <c r="J945" s="1"/>
      <c r="N945" s="1"/>
    </row>
    <row r="946">
      <c r="F946" s="49"/>
      <c r="G946" s="1"/>
      <c r="H946" s="1"/>
      <c r="I946" s="203"/>
      <c r="J946" s="1"/>
      <c r="N946" s="1"/>
    </row>
    <row r="947">
      <c r="F947" s="49"/>
      <c r="G947" s="1"/>
      <c r="H947" s="1"/>
      <c r="I947" s="203"/>
      <c r="J947" s="1"/>
      <c r="N947" s="1"/>
    </row>
    <row r="948">
      <c r="F948" s="49"/>
      <c r="G948" s="1"/>
      <c r="H948" s="1"/>
      <c r="I948" s="203"/>
      <c r="J948" s="1"/>
      <c r="N948" s="1"/>
    </row>
    <row r="949">
      <c r="F949" s="49"/>
      <c r="G949" s="1"/>
      <c r="H949" s="1"/>
      <c r="I949" s="203"/>
      <c r="J949" s="1"/>
      <c r="N949" s="1"/>
    </row>
    <row r="950">
      <c r="F950" s="49"/>
      <c r="G950" s="1"/>
      <c r="H950" s="1"/>
      <c r="I950" s="203"/>
      <c r="J950" s="1"/>
      <c r="N950" s="1"/>
    </row>
    <row r="951">
      <c r="F951" s="49"/>
      <c r="G951" s="1"/>
      <c r="H951" s="1"/>
      <c r="I951" s="203"/>
      <c r="J951" s="1"/>
      <c r="N951" s="1"/>
    </row>
    <row r="952">
      <c r="F952" s="49"/>
      <c r="G952" s="1"/>
      <c r="H952" s="1"/>
      <c r="I952" s="203"/>
      <c r="J952" s="1"/>
      <c r="N952" s="1"/>
    </row>
    <row r="953">
      <c r="F953" s="49"/>
      <c r="G953" s="1"/>
      <c r="H953" s="1"/>
      <c r="I953" s="203"/>
      <c r="J953" s="1"/>
      <c r="N953" s="1"/>
    </row>
    <row r="954">
      <c r="F954" s="49"/>
      <c r="G954" s="1"/>
      <c r="H954" s="1"/>
      <c r="I954" s="203"/>
      <c r="J954" s="1"/>
      <c r="N954" s="1"/>
    </row>
    <row r="955">
      <c r="F955" s="49"/>
      <c r="G955" s="1"/>
      <c r="H955" s="1"/>
      <c r="I955" s="203"/>
      <c r="J955" s="1"/>
      <c r="N955" s="1"/>
    </row>
    <row r="956">
      <c r="F956" s="49"/>
      <c r="G956" s="1"/>
      <c r="H956" s="1"/>
      <c r="I956" s="203"/>
      <c r="J956" s="1"/>
      <c r="N956" s="1"/>
    </row>
    <row r="957">
      <c r="F957" s="49"/>
      <c r="G957" s="1"/>
      <c r="H957" s="1"/>
      <c r="I957" s="203"/>
      <c r="J957" s="1"/>
      <c r="N957" s="1"/>
    </row>
    <row r="958">
      <c r="F958" s="49"/>
      <c r="G958" s="1"/>
      <c r="H958" s="1"/>
      <c r="I958" s="203"/>
      <c r="J958" s="1"/>
      <c r="N958" s="1"/>
    </row>
    <row r="959">
      <c r="F959" s="49"/>
      <c r="G959" s="1"/>
      <c r="H959" s="1"/>
      <c r="I959" s="203"/>
      <c r="J959" s="1"/>
      <c r="N959" s="1"/>
    </row>
    <row r="960">
      <c r="F960" s="49"/>
      <c r="G960" s="1"/>
      <c r="H960" s="1"/>
      <c r="I960" s="203"/>
      <c r="J960" s="1"/>
      <c r="N960" s="1"/>
    </row>
    <row r="961">
      <c r="F961" s="49"/>
      <c r="G961" s="1"/>
      <c r="H961" s="1"/>
      <c r="I961" s="203"/>
      <c r="J961" s="1"/>
      <c r="N961" s="1"/>
    </row>
    <row r="962">
      <c r="F962" s="49"/>
      <c r="G962" s="1"/>
      <c r="H962" s="1"/>
      <c r="I962" s="203"/>
      <c r="J962" s="1"/>
      <c r="N962" s="1"/>
    </row>
    <row r="963">
      <c r="F963" s="49"/>
      <c r="G963" s="1"/>
      <c r="H963" s="1"/>
      <c r="I963" s="203"/>
      <c r="J963" s="1"/>
      <c r="N963" s="1"/>
    </row>
    <row r="964">
      <c r="F964" s="49"/>
      <c r="G964" s="1"/>
      <c r="H964" s="1"/>
      <c r="I964" s="203"/>
      <c r="J964" s="1"/>
      <c r="N964" s="1"/>
    </row>
    <row r="965">
      <c r="F965" s="49"/>
      <c r="G965" s="1"/>
      <c r="H965" s="1"/>
      <c r="I965" s="203"/>
      <c r="J965" s="1"/>
      <c r="N965" s="1"/>
    </row>
    <row r="966">
      <c r="F966" s="49"/>
      <c r="G966" s="1"/>
      <c r="H966" s="1"/>
      <c r="I966" s="203"/>
      <c r="J966" s="1"/>
      <c r="N966" s="1"/>
    </row>
    <row r="967">
      <c r="F967" s="49"/>
      <c r="G967" s="1"/>
      <c r="H967" s="1"/>
      <c r="I967" s="203"/>
      <c r="J967" s="1"/>
      <c r="N967" s="1"/>
    </row>
    <row r="968">
      <c r="F968" s="49"/>
      <c r="G968" s="1"/>
      <c r="H968" s="1"/>
      <c r="I968" s="203"/>
      <c r="J968" s="1"/>
      <c r="N968" s="1"/>
    </row>
    <row r="969">
      <c r="F969" s="49"/>
      <c r="G969" s="1"/>
      <c r="H969" s="1"/>
      <c r="I969" s="203"/>
      <c r="J969" s="1"/>
      <c r="N969" s="1"/>
    </row>
    <row r="970">
      <c r="F970" s="49"/>
      <c r="G970" s="1"/>
      <c r="H970" s="1"/>
      <c r="I970" s="203"/>
      <c r="J970" s="1"/>
      <c r="N970" s="1"/>
    </row>
    <row r="971">
      <c r="F971" s="49"/>
      <c r="G971" s="1"/>
      <c r="H971" s="1"/>
      <c r="I971" s="203"/>
      <c r="J971" s="1"/>
      <c r="N971" s="1"/>
    </row>
    <row r="972">
      <c r="F972" s="49"/>
      <c r="G972" s="1"/>
      <c r="H972" s="1"/>
      <c r="I972" s="203"/>
      <c r="J972" s="1"/>
      <c r="N972" s="1"/>
    </row>
    <row r="973">
      <c r="F973" s="49"/>
      <c r="G973" s="1"/>
      <c r="H973" s="1"/>
      <c r="I973" s="203"/>
      <c r="J973" s="1"/>
      <c r="N973" s="1"/>
    </row>
    <row r="974">
      <c r="F974" s="49"/>
      <c r="G974" s="1"/>
      <c r="H974" s="1"/>
      <c r="I974" s="203"/>
      <c r="J974" s="1"/>
      <c r="N974" s="1"/>
    </row>
    <row r="975">
      <c r="F975" s="49"/>
      <c r="G975" s="1"/>
      <c r="H975" s="1"/>
      <c r="I975" s="203"/>
      <c r="J975" s="1"/>
      <c r="N975" s="1"/>
    </row>
    <row r="976">
      <c r="F976" s="49"/>
      <c r="G976" s="1"/>
      <c r="H976" s="1"/>
      <c r="I976" s="203"/>
      <c r="J976" s="1"/>
      <c r="N976" s="1"/>
    </row>
    <row r="977">
      <c r="F977" s="49"/>
      <c r="G977" s="1"/>
      <c r="H977" s="1"/>
      <c r="I977" s="203"/>
      <c r="J977" s="1"/>
      <c r="N977" s="1"/>
    </row>
    <row r="978">
      <c r="F978" s="49"/>
      <c r="G978" s="1"/>
      <c r="H978" s="1"/>
      <c r="I978" s="203"/>
      <c r="J978" s="1"/>
      <c r="N978" s="1"/>
    </row>
    <row r="979">
      <c r="F979" s="49"/>
      <c r="G979" s="1"/>
      <c r="H979" s="1"/>
      <c r="I979" s="203"/>
      <c r="J979" s="1"/>
      <c r="N979" s="1"/>
    </row>
    <row r="980">
      <c r="F980" s="49"/>
      <c r="G980" s="1"/>
      <c r="H980" s="1"/>
      <c r="I980" s="203"/>
      <c r="J980" s="1"/>
      <c r="N980" s="1"/>
    </row>
    <row r="981">
      <c r="F981" s="49"/>
      <c r="G981" s="1"/>
      <c r="H981" s="1"/>
      <c r="I981" s="203"/>
      <c r="J981" s="1"/>
      <c r="N981" s="1"/>
    </row>
    <row r="982">
      <c r="F982" s="49"/>
      <c r="G982" s="1"/>
      <c r="H982" s="1"/>
      <c r="I982" s="203"/>
      <c r="J982" s="1"/>
      <c r="N982" s="1"/>
    </row>
    <row r="983">
      <c r="F983" s="49"/>
      <c r="G983" s="1"/>
      <c r="H983" s="1"/>
      <c r="I983" s="203"/>
      <c r="J983" s="1"/>
      <c r="N983" s="1"/>
    </row>
    <row r="984">
      <c r="F984" s="49"/>
      <c r="G984" s="1"/>
      <c r="H984" s="1"/>
      <c r="I984" s="203"/>
      <c r="J984" s="1"/>
      <c r="N984" s="1"/>
    </row>
    <row r="985">
      <c r="F985" s="49"/>
      <c r="G985" s="1"/>
      <c r="H985" s="1"/>
      <c r="I985" s="203"/>
      <c r="J985" s="1"/>
      <c r="N985" s="1"/>
    </row>
    <row r="986">
      <c r="F986" s="49"/>
      <c r="G986" s="1"/>
      <c r="H986" s="1"/>
      <c r="I986" s="203"/>
      <c r="J986" s="1"/>
      <c r="N986" s="1"/>
    </row>
    <row r="987">
      <c r="F987" s="49"/>
      <c r="G987" s="1"/>
      <c r="H987" s="1"/>
      <c r="I987" s="203"/>
      <c r="J987" s="1"/>
      <c r="N987" s="1"/>
    </row>
    <row r="988">
      <c r="F988" s="49"/>
      <c r="G988" s="1"/>
      <c r="H988" s="1"/>
      <c r="I988" s="203"/>
      <c r="J988" s="1"/>
      <c r="N988" s="1"/>
    </row>
    <row r="989">
      <c r="F989" s="49"/>
      <c r="G989" s="1"/>
      <c r="H989" s="1"/>
      <c r="I989" s="203"/>
      <c r="J989" s="1"/>
      <c r="N989" s="1"/>
    </row>
    <row r="990">
      <c r="F990" s="49"/>
      <c r="G990" s="1"/>
      <c r="H990" s="1"/>
      <c r="I990" s="203"/>
      <c r="J990" s="1"/>
      <c r="N990" s="1"/>
    </row>
    <row r="991">
      <c r="F991" s="49"/>
      <c r="G991" s="1"/>
      <c r="H991" s="1"/>
      <c r="I991" s="203"/>
      <c r="J991" s="1"/>
      <c r="N991" s="1"/>
    </row>
    <row r="992">
      <c r="F992" s="49"/>
      <c r="G992" s="1"/>
      <c r="H992" s="1"/>
      <c r="I992" s="203"/>
      <c r="J992" s="1"/>
      <c r="N992" s="1"/>
    </row>
    <row r="993">
      <c r="F993" s="49"/>
      <c r="G993" s="1"/>
      <c r="H993" s="1"/>
      <c r="I993" s="203"/>
      <c r="J993" s="1"/>
      <c r="N993" s="1"/>
    </row>
  </sheetData>
  <mergeCells count="37">
    <mergeCell ref="B3:J3"/>
    <mergeCell ref="D4:H4"/>
    <mergeCell ref="N4:AM4"/>
    <mergeCell ref="C7:D7"/>
    <mergeCell ref="C8:D8"/>
    <mergeCell ref="C9:D9"/>
    <mergeCell ref="C10:D10"/>
    <mergeCell ref="C11:D11"/>
    <mergeCell ref="C12:D12"/>
    <mergeCell ref="C13:D13"/>
    <mergeCell ref="C14:D14"/>
    <mergeCell ref="C15:D15"/>
    <mergeCell ref="C16:D16"/>
    <mergeCell ref="C17:D17"/>
    <mergeCell ref="C18:D18"/>
    <mergeCell ref="C19:D19"/>
    <mergeCell ref="C20:D20"/>
    <mergeCell ref="C21:D21"/>
    <mergeCell ref="C22:D22"/>
    <mergeCell ref="C23:D23"/>
    <mergeCell ref="C24:D24"/>
    <mergeCell ref="C25:D25"/>
    <mergeCell ref="C26:D26"/>
    <mergeCell ref="C27:D27"/>
    <mergeCell ref="C28:D28"/>
    <mergeCell ref="C29:D29"/>
    <mergeCell ref="C30:D30"/>
    <mergeCell ref="E31:J31"/>
    <mergeCell ref="C38:D38"/>
    <mergeCell ref="C39:D39"/>
    <mergeCell ref="C31:D31"/>
    <mergeCell ref="C32:D32"/>
    <mergeCell ref="C33:D33"/>
    <mergeCell ref="C34:D34"/>
    <mergeCell ref="C35:D35"/>
    <mergeCell ref="C36:D36"/>
    <mergeCell ref="C37:D37"/>
  </mergeCells>
  <dataValidations>
    <dataValidation type="list" allowBlank="1" showErrorMessage="1" sqref="C8:C30">
      <formula1>'2NDSORTEDL'!$B$2:$B993</formula1>
    </dataValidation>
  </dataValidations>
  <hyperlinks>
    <hyperlink r:id="rId1" ref="I4"/>
    <hyperlink r:id="rId2" ref="B7"/>
  </hyperlinks>
  <printOptions horizontalCentered="1"/>
  <pageMargins bottom="0.5560821484992101" footer="0.0" header="0.0" left="0.0" right="0.25" top="0.08688783570300157"/>
  <pageSetup fitToWidth="0" paperSize="9" cellComments="atEnd" orientation="landscape" pageOrder="overThenDown"/>
  <drawing r:id="rId3"/>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cols>
    <col customWidth="1" min="1" max="1" width="1.75"/>
    <col customWidth="1" min="2" max="2" width="9.63"/>
    <col customWidth="1" min="3" max="3" width="2.75"/>
    <col customWidth="1" min="4" max="4" width="40.63"/>
    <col customWidth="1" min="5" max="5" width="23.13"/>
    <col customWidth="1" min="6" max="6" width="10.88"/>
    <col customWidth="1" min="7" max="7" width="4.88"/>
    <col customWidth="1" min="8" max="8" width="4.38"/>
    <col customWidth="1" min="9" max="9" width="15.88"/>
    <col customWidth="1" min="10" max="10" width="8.63"/>
    <col collapsed="1" min="12" max="12" width="12.63"/>
    <col customWidth="1" hidden="1" min="13" max="13" width="21.0" outlineLevel="1"/>
    <col customWidth="1" hidden="1" min="14" max="40" width="3.88" outlineLevel="1"/>
    <col customWidth="1" hidden="1" min="41" max="41" width="2.88" outlineLevel="1"/>
  </cols>
  <sheetData>
    <row r="1">
      <c r="A1" s="193"/>
      <c r="B1" s="193"/>
      <c r="C1" s="193"/>
      <c r="D1" s="193"/>
      <c r="E1" s="193"/>
      <c r="F1" s="195"/>
      <c r="G1" s="196"/>
      <c r="H1" s="196"/>
      <c r="I1" s="197"/>
      <c r="J1" s="196"/>
      <c r="K1" s="193"/>
      <c r="L1" s="193"/>
      <c r="M1" s="198"/>
      <c r="N1" s="200">
        <v>12.0</v>
      </c>
      <c r="O1" s="199">
        <v>12.0</v>
      </c>
      <c r="P1" s="199">
        <v>12.0</v>
      </c>
      <c r="Q1" s="199"/>
      <c r="R1" s="199"/>
      <c r="S1" s="199"/>
      <c r="T1" s="199"/>
      <c r="U1" s="201"/>
      <c r="V1" s="201"/>
      <c r="W1" s="201"/>
      <c r="X1" s="201"/>
      <c r="Y1" s="201"/>
      <c r="Z1" s="201"/>
      <c r="AA1" s="201"/>
      <c r="AB1" s="201"/>
      <c r="AC1" s="201"/>
      <c r="AD1" s="201"/>
      <c r="AE1" s="201"/>
      <c r="AF1" s="201"/>
      <c r="AG1" s="201"/>
      <c r="AH1" s="201"/>
      <c r="AI1" s="201"/>
      <c r="AJ1" s="201"/>
      <c r="AK1" s="201"/>
      <c r="AL1" s="201"/>
      <c r="AM1" s="201"/>
      <c r="AN1" s="201"/>
      <c r="AO1" s="193"/>
      <c r="AP1" s="193"/>
      <c r="AQ1" s="193"/>
    </row>
    <row r="2">
      <c r="F2" s="49"/>
      <c r="G2" s="1"/>
      <c r="H2" s="1"/>
      <c r="I2" s="203"/>
      <c r="J2" s="1"/>
      <c r="M2" s="7" t="s">
        <v>7328</v>
      </c>
      <c r="N2" s="359">
        <v>46120.0</v>
      </c>
      <c r="O2" s="204">
        <v>46161.0</v>
      </c>
      <c r="P2" s="204">
        <v>46216.0</v>
      </c>
      <c r="Q2" s="204"/>
      <c r="R2" s="204"/>
      <c r="S2" s="204"/>
      <c r="T2" s="204"/>
      <c r="U2" s="204"/>
      <c r="V2" s="204"/>
      <c r="W2" s="204"/>
      <c r="X2" s="204"/>
      <c r="Y2" s="204"/>
      <c r="Z2" s="204"/>
      <c r="AA2" s="204"/>
      <c r="AB2" s="204"/>
      <c r="AC2" s="204"/>
      <c r="AD2" s="204"/>
      <c r="AE2" s="204"/>
      <c r="AF2" s="204"/>
      <c r="AG2" s="204"/>
      <c r="AH2" s="204"/>
      <c r="AI2" s="204"/>
      <c r="AJ2" s="204"/>
      <c r="AK2" s="204"/>
      <c r="AL2" s="204"/>
      <c r="AM2" s="204"/>
      <c r="AN2" s="204"/>
    </row>
    <row r="3">
      <c r="A3" s="206"/>
      <c r="B3" s="207" t="s">
        <v>7329</v>
      </c>
      <c r="M3" s="7" t="s">
        <v>7330</v>
      </c>
      <c r="N3" s="208">
        <f t="shared" ref="N3:AN3" si="1">COLUMN()-13</f>
        <v>1</v>
      </c>
      <c r="O3" s="208">
        <f t="shared" si="1"/>
        <v>2</v>
      </c>
      <c r="P3" s="208">
        <f t="shared" si="1"/>
        <v>3</v>
      </c>
      <c r="Q3" s="208">
        <f t="shared" si="1"/>
        <v>4</v>
      </c>
      <c r="R3" s="208">
        <f t="shared" si="1"/>
        <v>5</v>
      </c>
      <c r="S3" s="208">
        <f t="shared" si="1"/>
        <v>6</v>
      </c>
      <c r="T3" s="208">
        <f t="shared" si="1"/>
        <v>7</v>
      </c>
      <c r="U3" s="208">
        <f t="shared" si="1"/>
        <v>8</v>
      </c>
      <c r="V3" s="208">
        <f t="shared" si="1"/>
        <v>9</v>
      </c>
      <c r="W3" s="208">
        <f t="shared" si="1"/>
        <v>10</v>
      </c>
      <c r="X3" s="208">
        <f t="shared" si="1"/>
        <v>11</v>
      </c>
      <c r="Y3" s="208">
        <f t="shared" si="1"/>
        <v>12</v>
      </c>
      <c r="Z3" s="208">
        <f t="shared" si="1"/>
        <v>13</v>
      </c>
      <c r="AA3" s="208">
        <f t="shared" si="1"/>
        <v>14</v>
      </c>
      <c r="AB3" s="208">
        <f t="shared" si="1"/>
        <v>15</v>
      </c>
      <c r="AC3" s="208">
        <f t="shared" si="1"/>
        <v>16</v>
      </c>
      <c r="AD3" s="208">
        <f t="shared" si="1"/>
        <v>17</v>
      </c>
      <c r="AE3" s="208">
        <f t="shared" si="1"/>
        <v>18</v>
      </c>
      <c r="AF3" s="208">
        <f t="shared" si="1"/>
        <v>19</v>
      </c>
      <c r="AG3" s="208">
        <f t="shared" si="1"/>
        <v>20</v>
      </c>
      <c r="AH3" s="208">
        <f t="shared" si="1"/>
        <v>21</v>
      </c>
      <c r="AI3" s="208">
        <f t="shared" si="1"/>
        <v>22</v>
      </c>
      <c r="AJ3" s="208">
        <f t="shared" si="1"/>
        <v>23</v>
      </c>
      <c r="AK3" s="208">
        <f t="shared" si="1"/>
        <v>24</v>
      </c>
      <c r="AL3" s="208">
        <f t="shared" si="1"/>
        <v>25</v>
      </c>
      <c r="AM3" s="208">
        <f t="shared" si="1"/>
        <v>26</v>
      </c>
      <c r="AN3" s="208">
        <f t="shared" si="1"/>
        <v>27</v>
      </c>
    </row>
    <row r="4">
      <c r="A4" s="7"/>
      <c r="B4" s="209" t="s">
        <v>7331</v>
      </c>
      <c r="C4" s="209" t="s">
        <v>7155</v>
      </c>
      <c r="D4" s="209" t="str">
        <f t="array" ref="D4">_xlfn.XLOOKUP(J4,'2NDSORTEDL'!AA1:AA12,'2NDSORTEDL'!AB1:AB12,"",0,1)</f>
        <v>Zone-1, Concreting Slab area</v>
      </c>
      <c r="I4" s="362" t="s">
        <v>7961</v>
      </c>
      <c r="J4" s="211">
        <v>12.0</v>
      </c>
      <c r="N4" s="9" t="s">
        <v>7333</v>
      </c>
    </row>
    <row r="5">
      <c r="A5" s="7"/>
      <c r="B5" s="209" t="s">
        <v>7334</v>
      </c>
      <c r="C5" s="209" t="s">
        <v>7155</v>
      </c>
      <c r="D5" s="209" t="s">
        <v>7483</v>
      </c>
      <c r="E5" s="202"/>
      <c r="F5" s="212"/>
      <c r="G5" s="12"/>
      <c r="H5" s="12"/>
      <c r="I5" s="213"/>
      <c r="J5" s="168" t="s">
        <v>7336</v>
      </c>
      <c r="N5" s="1"/>
    </row>
    <row r="6">
      <c r="F6" s="49"/>
      <c r="G6" s="1"/>
      <c r="H6" s="1"/>
      <c r="I6" s="203"/>
      <c r="J6" s="1"/>
      <c r="N6" s="1"/>
    </row>
    <row r="7">
      <c r="A7" s="214"/>
      <c r="B7" s="215" t="s">
        <v>7962</v>
      </c>
      <c r="C7" s="216" t="s">
        <v>7338</v>
      </c>
      <c r="D7" s="164"/>
      <c r="E7" s="217" t="s">
        <v>7339</v>
      </c>
      <c r="F7" s="218" t="s">
        <v>7340</v>
      </c>
      <c r="G7" s="217" t="s">
        <v>7341</v>
      </c>
      <c r="H7" s="217" t="s">
        <v>7342</v>
      </c>
      <c r="I7" s="219" t="s">
        <v>7343</v>
      </c>
      <c r="J7" s="217" t="s">
        <v>7344</v>
      </c>
      <c r="K7" s="1"/>
      <c r="L7" s="1"/>
      <c r="M7" s="1"/>
      <c r="N7" s="220"/>
      <c r="O7" s="1"/>
      <c r="P7" s="1"/>
      <c r="Q7" s="1"/>
      <c r="R7" s="1"/>
      <c r="S7" s="1"/>
      <c r="T7" s="1"/>
      <c r="U7" s="1"/>
      <c r="V7" s="1"/>
      <c r="W7" s="1"/>
      <c r="X7" s="1"/>
      <c r="Y7" s="1"/>
      <c r="Z7" s="1"/>
      <c r="AA7" s="1"/>
      <c r="AB7" s="1"/>
      <c r="AC7" s="1"/>
      <c r="AD7" s="1"/>
      <c r="AE7" s="1"/>
      <c r="AF7" s="1"/>
      <c r="AG7" s="1"/>
      <c r="AH7" s="1"/>
      <c r="AI7" s="1"/>
      <c r="AJ7" s="1"/>
      <c r="AK7" s="1"/>
      <c r="AL7" s="1"/>
      <c r="AM7" s="1"/>
      <c r="AN7" s="1"/>
      <c r="AO7" s="1"/>
      <c r="AP7" s="1"/>
      <c r="AQ7" s="1"/>
    </row>
    <row r="8">
      <c r="B8" s="221">
        <f t="shared" ref="B8:B34" si="2">ROW()-7</f>
        <v>1</v>
      </c>
      <c r="C8" s="425" t="s">
        <v>2195</v>
      </c>
      <c r="D8" s="164"/>
      <c r="E8" s="223" t="str">
        <f t="array" ref="E8">_xlfn.XLOOKUP(C8,'2NDSORTEDL'!$B$2:$B$60,'2NDSORTEDL'!$C$2:$C$60,"",0,1)</f>
        <v/>
      </c>
      <c r="F8" s="224" t="str">
        <f t="array" ref="F8">_xlfn.XLOOKUP($C8,'2NDSORTEDL'!$B$2:$B$60,'2NDSORTEDL'!$Y$2:$Y$60,"",0,1)</f>
        <v/>
      </c>
      <c r="G8" s="208" t="s">
        <v>7345</v>
      </c>
      <c r="H8" s="428" t="s">
        <v>1767</v>
      </c>
      <c r="I8" s="423">
        <v>46216.0</v>
      </c>
      <c r="J8" s="226" t="str">
        <f t="shared" ref="J8:J34" si="3">IF(SUMIFS($N8:$AM8,$N$2:$AM$2,$I8,$N$1:$AM$1,$J$4)&gt;=H8,"REPLACED",IF(SUMIFS($N8:$AM8,$N$2:$AM$2,$I8,$N$1:$AM$1,$J$4)=0,"","N.A."))</f>
        <v/>
      </c>
      <c r="N8" s="227">
        <v>1.0</v>
      </c>
      <c r="O8" s="223"/>
      <c r="P8" s="227"/>
      <c r="Q8" s="227"/>
      <c r="R8" s="227"/>
      <c r="S8" s="223"/>
      <c r="T8" s="227"/>
      <c r="U8" s="223"/>
      <c r="V8" s="223"/>
      <c r="W8" s="223"/>
      <c r="X8" s="223"/>
      <c r="Y8" s="223"/>
      <c r="Z8" s="223"/>
      <c r="AA8" s="223"/>
      <c r="AB8" s="223"/>
      <c r="AC8" s="223"/>
      <c r="AD8" s="223"/>
      <c r="AE8" s="223"/>
      <c r="AF8" s="223"/>
      <c r="AG8" s="223"/>
      <c r="AH8" s="223"/>
      <c r="AI8" s="223"/>
      <c r="AJ8" s="223"/>
      <c r="AK8" s="223"/>
      <c r="AL8" s="223"/>
      <c r="AM8" s="223"/>
      <c r="AN8" s="223"/>
      <c r="AO8" s="223">
        <f t="shared" ref="AO8:AO33" si="4">SUM(N8:AM8)</f>
        <v>1</v>
      </c>
    </row>
    <row r="9">
      <c r="B9" s="221">
        <f t="shared" si="2"/>
        <v>2</v>
      </c>
      <c r="C9" s="425" t="s">
        <v>7346</v>
      </c>
      <c r="D9" s="164"/>
      <c r="E9" s="223" t="str">
        <f t="array" ref="E9">_xlfn.XLOOKUP(C9,'2NDSORTEDL'!$B$2:$B$60,'2NDSORTEDL'!$C$2:$C$60,"",0,1)</f>
        <v/>
      </c>
      <c r="F9" s="224" t="str">
        <f t="array" ref="F9">_xlfn.XLOOKUP($C9,'2NDSORTEDL'!$B$2:$B$60,'2NDSORTEDL'!$Y$2:$Y$60,"",0,1)</f>
        <v/>
      </c>
      <c r="G9" s="208" t="s">
        <v>7345</v>
      </c>
      <c r="H9" s="208">
        <v>1.0</v>
      </c>
      <c r="I9" s="229">
        <f t="shared" ref="I9:I34" si="5">I8</f>
        <v>46216</v>
      </c>
      <c r="J9" s="226" t="str">
        <f t="shared" si="3"/>
        <v>REPLACED</v>
      </c>
      <c r="K9" s="7" t="s">
        <v>7336</v>
      </c>
      <c r="N9" s="368">
        <v>1.0</v>
      </c>
      <c r="O9" s="223"/>
      <c r="P9" s="227">
        <v>1.0</v>
      </c>
      <c r="Q9" s="228"/>
      <c r="R9" s="223"/>
      <c r="S9" s="223"/>
      <c r="T9" s="223"/>
      <c r="U9" s="223"/>
      <c r="V9" s="223"/>
      <c r="W9" s="223"/>
      <c r="X9" s="223"/>
      <c r="Y9" s="223"/>
      <c r="Z9" s="223"/>
      <c r="AA9" s="223"/>
      <c r="AB9" s="223"/>
      <c r="AC9" s="223"/>
      <c r="AD9" s="223"/>
      <c r="AE9" s="223"/>
      <c r="AF9" s="223"/>
      <c r="AG9" s="223"/>
      <c r="AH9" s="223"/>
      <c r="AI9" s="223"/>
      <c r="AJ9" s="223"/>
      <c r="AK9" s="223"/>
      <c r="AL9" s="223"/>
      <c r="AM9" s="223"/>
      <c r="AN9" s="223"/>
      <c r="AO9" s="223">
        <f t="shared" si="4"/>
        <v>2</v>
      </c>
    </row>
    <row r="10">
      <c r="B10" s="221">
        <f t="shared" si="2"/>
        <v>3</v>
      </c>
      <c r="C10" s="425" t="s">
        <v>1006</v>
      </c>
      <c r="D10" s="164"/>
      <c r="E10" s="223" t="str">
        <f t="array" ref="E10">_xlfn.XLOOKUP(C10,'2NDSORTEDL'!$B$2:$B$60,'2NDSORTEDL'!$C$2:$C$60,"",0,1)</f>
        <v>NSAID</v>
      </c>
      <c r="F10" s="224">
        <f t="array" ref="F10">_xlfn.XLOOKUP($C10,'2NDSORTEDL'!$B$2:$B$60,'2NDSORTEDL'!$Y$2:$Y$60,"",0,1)</f>
        <v>46692</v>
      </c>
      <c r="G10" s="208" t="s">
        <v>7345</v>
      </c>
      <c r="H10" s="208">
        <v>6.0</v>
      </c>
      <c r="I10" s="229">
        <f t="shared" si="5"/>
        <v>46216</v>
      </c>
      <c r="J10" s="226" t="str">
        <f t="shared" si="3"/>
        <v>REPLACED</v>
      </c>
      <c r="N10" s="368">
        <v>20.0</v>
      </c>
      <c r="O10" s="227">
        <v>20.0</v>
      </c>
      <c r="P10" s="227">
        <v>6.0</v>
      </c>
      <c r="Q10" s="228"/>
      <c r="R10" s="223"/>
      <c r="S10" s="223"/>
      <c r="T10" s="227"/>
      <c r="U10" s="223"/>
      <c r="V10" s="223"/>
      <c r="W10" s="223"/>
      <c r="X10" s="223"/>
      <c r="Y10" s="223"/>
      <c r="Z10" s="223"/>
      <c r="AA10" s="223"/>
      <c r="AB10" s="223"/>
      <c r="AC10" s="223"/>
      <c r="AD10" s="223"/>
      <c r="AE10" s="223"/>
      <c r="AF10" s="223"/>
      <c r="AG10" s="223"/>
      <c r="AH10" s="223"/>
      <c r="AI10" s="223"/>
      <c r="AJ10" s="223"/>
      <c r="AK10" s="223"/>
      <c r="AL10" s="223"/>
      <c r="AM10" s="223"/>
      <c r="AN10" s="223"/>
      <c r="AO10" s="223">
        <f t="shared" si="4"/>
        <v>46</v>
      </c>
    </row>
    <row r="11">
      <c r="B11" s="221">
        <f t="shared" si="2"/>
        <v>4</v>
      </c>
      <c r="C11" s="425" t="s">
        <v>1126</v>
      </c>
      <c r="D11" s="164"/>
      <c r="E11" s="223" t="str">
        <f t="array" ref="E11">_xlfn.XLOOKUP(C11,'2NDSORTEDL'!$B$2:$B$60,'2NDSORTEDL'!$C$2:$C$60,"",0,1)</f>
        <v>ANTI_BACTERIAL</v>
      </c>
      <c r="F11" s="224">
        <f t="array" ref="F11">_xlfn.XLOOKUP($C11,'2NDSORTEDL'!$B$2:$B$60,'2NDSORTEDL'!$Y$2:$Y$60,"",0,1)</f>
        <v>46784</v>
      </c>
      <c r="G11" s="208" t="s">
        <v>7345</v>
      </c>
      <c r="H11" s="208">
        <v>1.0</v>
      </c>
      <c r="I11" s="229">
        <f t="shared" si="5"/>
        <v>46216</v>
      </c>
      <c r="J11" s="226" t="str">
        <f t="shared" si="3"/>
        <v>REPLACED</v>
      </c>
      <c r="N11" s="368">
        <v>1.0</v>
      </c>
      <c r="O11" s="227"/>
      <c r="P11" s="227">
        <v>1.0</v>
      </c>
      <c r="Q11" s="223"/>
      <c r="R11" s="223"/>
      <c r="S11" s="227"/>
      <c r="T11" s="223"/>
      <c r="U11" s="223"/>
      <c r="V11" s="223"/>
      <c r="W11" s="223"/>
      <c r="X11" s="223"/>
      <c r="Y11" s="223"/>
      <c r="Z11" s="223"/>
      <c r="AA11" s="223"/>
      <c r="AB11" s="223"/>
      <c r="AC11" s="223"/>
      <c r="AD11" s="223"/>
      <c r="AE11" s="223"/>
      <c r="AF11" s="223"/>
      <c r="AG11" s="223"/>
      <c r="AH11" s="223"/>
      <c r="AI11" s="223"/>
      <c r="AJ11" s="223"/>
      <c r="AK11" s="223"/>
      <c r="AL11" s="223"/>
      <c r="AM11" s="223"/>
      <c r="AN11" s="223"/>
      <c r="AO11" s="223">
        <f t="shared" si="4"/>
        <v>2</v>
      </c>
    </row>
    <row r="12">
      <c r="B12" s="221">
        <f t="shared" si="2"/>
        <v>5</v>
      </c>
      <c r="C12" s="425" t="s">
        <v>5452</v>
      </c>
      <c r="D12" s="164"/>
      <c r="E12" s="223" t="str">
        <f t="array" ref="E12">_xlfn.XLOOKUP(C12,'2NDSORTEDL'!$B$2:$B$60,'2NDSORTEDL'!$C$2:$C$60,"",0,1)</f>
        <v/>
      </c>
      <c r="F12" s="224">
        <f t="array" ref="F12">_xlfn.XLOOKUP($C12,'2NDSORTEDL'!$B$2:$B$60,'2NDSORTEDL'!$Y$2:$Y$60,"",0,1)+31</f>
        <v>31</v>
      </c>
      <c r="G12" s="208" t="s">
        <v>7345</v>
      </c>
      <c r="H12" s="208">
        <v>1.0</v>
      </c>
      <c r="I12" s="229">
        <f t="shared" si="5"/>
        <v>46216</v>
      </c>
      <c r="J12" s="226" t="str">
        <f t="shared" si="3"/>
        <v>REPLACED</v>
      </c>
      <c r="N12" s="368">
        <v>1.0</v>
      </c>
      <c r="O12" s="223"/>
      <c r="P12" s="227">
        <v>1.0</v>
      </c>
      <c r="Q12" s="223"/>
      <c r="R12" s="223"/>
      <c r="S12" s="223"/>
      <c r="T12" s="223"/>
      <c r="U12" s="223"/>
      <c r="V12" s="223"/>
      <c r="W12" s="223"/>
      <c r="X12" s="223"/>
      <c r="Y12" s="223"/>
      <c r="Z12" s="223"/>
      <c r="AA12" s="223"/>
      <c r="AB12" s="223"/>
      <c r="AC12" s="223"/>
      <c r="AD12" s="223"/>
      <c r="AE12" s="223"/>
      <c r="AF12" s="223"/>
      <c r="AG12" s="223"/>
      <c r="AH12" s="223"/>
      <c r="AI12" s="223"/>
      <c r="AJ12" s="223"/>
      <c r="AK12" s="223"/>
      <c r="AL12" s="223"/>
      <c r="AM12" s="223"/>
      <c r="AN12" s="223"/>
      <c r="AO12" s="223">
        <f t="shared" si="4"/>
        <v>2</v>
      </c>
    </row>
    <row r="13">
      <c r="B13" s="221">
        <f t="shared" si="2"/>
        <v>6</v>
      </c>
      <c r="C13" s="425" t="s">
        <v>1470</v>
      </c>
      <c r="D13" s="164"/>
      <c r="E13" s="223" t="str">
        <f t="array" ref="E13">_xlfn.XLOOKUP(C13,'2NDSORTEDL'!$B$2:$B$60,'2NDSORTEDL'!$C$2:$C$60,"",0,1)</f>
        <v>ANTI_SEPTIC</v>
      </c>
      <c r="F13" s="224">
        <f t="array" ref="F13">_xlfn.XLOOKUP($C13,'2NDSORTEDL'!$B$2:$B$60,'2NDSORTEDL'!$Y$2:$Y$60,"",0,1)</f>
        <v>46569</v>
      </c>
      <c r="G13" s="208" t="s">
        <v>7345</v>
      </c>
      <c r="H13" s="428" t="s">
        <v>1767</v>
      </c>
      <c r="I13" s="229">
        <f t="shared" si="5"/>
        <v>46216</v>
      </c>
      <c r="J13" s="226" t="str">
        <f t="shared" si="3"/>
        <v/>
      </c>
      <c r="N13" s="368">
        <v>1.0</v>
      </c>
      <c r="O13" s="227">
        <v>1.0</v>
      </c>
      <c r="P13" s="227"/>
      <c r="Q13" s="223"/>
      <c r="R13" s="223"/>
      <c r="S13" s="223"/>
      <c r="T13" s="223"/>
      <c r="U13" s="223"/>
      <c r="V13" s="223"/>
      <c r="W13" s="223"/>
      <c r="X13" s="223"/>
      <c r="Y13" s="223"/>
      <c r="Z13" s="223"/>
      <c r="AA13" s="223"/>
      <c r="AB13" s="223"/>
      <c r="AC13" s="223"/>
      <c r="AD13" s="223"/>
      <c r="AE13" s="223"/>
      <c r="AF13" s="223"/>
      <c r="AG13" s="223"/>
      <c r="AH13" s="223"/>
      <c r="AI13" s="223"/>
      <c r="AJ13" s="223"/>
      <c r="AK13" s="223"/>
      <c r="AL13" s="223"/>
      <c r="AM13" s="223"/>
      <c r="AN13" s="223"/>
      <c r="AO13" s="223">
        <f t="shared" si="4"/>
        <v>2</v>
      </c>
    </row>
    <row r="14">
      <c r="B14" s="221">
        <f t="shared" si="2"/>
        <v>7</v>
      </c>
      <c r="C14" s="425" t="s">
        <v>1307</v>
      </c>
      <c r="D14" s="164"/>
      <c r="E14" s="223" t="str">
        <f t="array" ref="E14">_xlfn.XLOOKUP(C14,'2NDSORTEDL'!$B$2:$B$60,'2NDSORTEDL'!$C$2:$C$60,"",0,1)</f>
        <v/>
      </c>
      <c r="F14" s="224">
        <f t="array" ref="F14">_xlfn.XLOOKUP($C14,'2NDSORTEDL'!$B$2:$B$60,'2NDSORTEDL'!$Y$2:$Y$60,"",0,1)</f>
        <v>46419</v>
      </c>
      <c r="G14" s="208" t="s">
        <v>7345</v>
      </c>
      <c r="H14" s="208">
        <v>1.0</v>
      </c>
      <c r="I14" s="229">
        <f t="shared" si="5"/>
        <v>46216</v>
      </c>
      <c r="J14" s="226" t="str">
        <f t="shared" si="3"/>
        <v/>
      </c>
      <c r="N14" s="368">
        <v>1.0</v>
      </c>
      <c r="O14" s="227">
        <v>1.0</v>
      </c>
      <c r="P14" s="227"/>
      <c r="Q14" s="223"/>
      <c r="R14" s="223"/>
      <c r="S14" s="223"/>
      <c r="T14" s="223"/>
      <c r="U14" s="223"/>
      <c r="V14" s="223"/>
      <c r="W14" s="223"/>
      <c r="X14" s="223"/>
      <c r="Y14" s="223"/>
      <c r="Z14" s="223"/>
      <c r="AA14" s="223"/>
      <c r="AB14" s="223"/>
      <c r="AC14" s="223"/>
      <c r="AD14" s="223"/>
      <c r="AE14" s="223"/>
      <c r="AF14" s="223"/>
      <c r="AG14" s="223"/>
      <c r="AH14" s="223"/>
      <c r="AI14" s="223"/>
      <c r="AJ14" s="223"/>
      <c r="AK14" s="223"/>
      <c r="AL14" s="223"/>
      <c r="AM14" s="223"/>
      <c r="AN14" s="223"/>
      <c r="AO14" s="223">
        <f t="shared" si="4"/>
        <v>2</v>
      </c>
    </row>
    <row r="15">
      <c r="B15" s="221">
        <f t="shared" si="2"/>
        <v>8</v>
      </c>
      <c r="C15" s="425" t="s">
        <v>3748</v>
      </c>
      <c r="D15" s="164"/>
      <c r="E15" s="223" t="str">
        <f t="array" ref="E15">_xlfn.XLOOKUP(C15,'2NDSORTEDL'!$B$2:$B$60,'2NDSORTEDL'!$C$2:$C$60,"",0,1)</f>
        <v>DRESSING_PAD</v>
      </c>
      <c r="F15" s="224">
        <f t="array" ref="F15">_xlfn.XLOOKUP($C15,'2NDSORTEDL'!$B$2:$B$60,'2NDSORTEDL'!$Y$2:$Y$60,"",0,1)</f>
        <v>46935</v>
      </c>
      <c r="G15" s="208" t="s">
        <v>7345</v>
      </c>
      <c r="H15" s="208">
        <v>1.0</v>
      </c>
      <c r="I15" s="229">
        <f t="shared" si="5"/>
        <v>46216</v>
      </c>
      <c r="J15" s="226" t="str">
        <f t="shared" si="3"/>
        <v/>
      </c>
      <c r="N15" s="368">
        <v>1.0</v>
      </c>
      <c r="O15" s="227">
        <v>1.0</v>
      </c>
      <c r="P15" s="227"/>
      <c r="Q15" s="223"/>
      <c r="R15" s="223"/>
      <c r="S15" s="223"/>
      <c r="T15" s="223"/>
      <c r="U15" s="223"/>
      <c r="V15" s="223"/>
      <c r="W15" s="223"/>
      <c r="X15" s="223"/>
      <c r="Y15" s="223"/>
      <c r="Z15" s="223"/>
      <c r="AA15" s="223"/>
      <c r="AB15" s="223"/>
      <c r="AC15" s="223"/>
      <c r="AD15" s="223"/>
      <c r="AE15" s="223"/>
      <c r="AF15" s="223"/>
      <c r="AG15" s="223"/>
      <c r="AH15" s="223"/>
      <c r="AI15" s="223"/>
      <c r="AJ15" s="223"/>
      <c r="AK15" s="223"/>
      <c r="AL15" s="223"/>
      <c r="AM15" s="223"/>
      <c r="AN15" s="223"/>
      <c r="AO15" s="223">
        <f t="shared" si="4"/>
        <v>2</v>
      </c>
    </row>
    <row r="16">
      <c r="B16" s="221">
        <f t="shared" si="2"/>
        <v>9</v>
      </c>
      <c r="C16" s="425" t="s">
        <v>1508</v>
      </c>
      <c r="D16" s="164"/>
      <c r="E16" s="223" t="str">
        <f t="array" ref="E16">_xlfn.XLOOKUP(C16,'2NDSORTEDL'!$B$2:$B$60,'2NDSORTEDL'!$C$2:$C$60,"",0,1)</f>
        <v/>
      </c>
      <c r="F16" s="224" t="str">
        <f t="array" ref="F16">_xlfn.XLOOKUP($C16,'2NDSORTEDL'!$B$2:$B$60,'2NDSORTEDL'!$Y$2:$Y$60,"",0,1)</f>
        <v/>
      </c>
      <c r="G16" s="208" t="s">
        <v>7345</v>
      </c>
      <c r="H16" s="208">
        <v>1.0</v>
      </c>
      <c r="I16" s="229">
        <f t="shared" si="5"/>
        <v>46216</v>
      </c>
      <c r="J16" s="226" t="str">
        <f t="shared" si="3"/>
        <v>REPLACED</v>
      </c>
      <c r="N16" s="208">
        <v>1.0</v>
      </c>
      <c r="O16" s="223"/>
      <c r="P16" s="227">
        <v>1.0</v>
      </c>
      <c r="Q16" s="227"/>
      <c r="R16" s="223"/>
      <c r="S16" s="223"/>
      <c r="T16" s="223"/>
      <c r="U16" s="223"/>
      <c r="V16" s="223"/>
      <c r="W16" s="223"/>
      <c r="X16" s="223"/>
      <c r="Y16" s="223"/>
      <c r="Z16" s="223"/>
      <c r="AA16" s="223"/>
      <c r="AB16" s="223"/>
      <c r="AC16" s="223"/>
      <c r="AD16" s="223"/>
      <c r="AE16" s="223"/>
      <c r="AF16" s="223"/>
      <c r="AG16" s="223"/>
      <c r="AH16" s="223"/>
      <c r="AI16" s="223"/>
      <c r="AJ16" s="223"/>
      <c r="AK16" s="223"/>
      <c r="AL16" s="223"/>
      <c r="AM16" s="223"/>
      <c r="AN16" s="223"/>
      <c r="AO16" s="223">
        <f t="shared" si="4"/>
        <v>2</v>
      </c>
    </row>
    <row r="17">
      <c r="B17" s="221">
        <f t="shared" si="2"/>
        <v>10</v>
      </c>
      <c r="C17" s="425" t="s">
        <v>7347</v>
      </c>
      <c r="D17" s="164"/>
      <c r="E17" s="223" t="str">
        <f t="array" ref="E17">_xlfn.XLOOKUP(C17,'2NDSORTEDL'!$B$2:$B$60,'2NDSORTEDL'!$C$2:$C$60,"",0,1)</f>
        <v/>
      </c>
      <c r="F17" s="224" t="str">
        <f t="array" ref="F17">_xlfn.XLOOKUP($C17,'2NDSORTEDL'!$B$2:$B$60,'2NDSORTEDL'!$Y$2:$Y$60,"",0,1)</f>
        <v/>
      </c>
      <c r="G17" s="208" t="s">
        <v>7345</v>
      </c>
      <c r="H17" s="208">
        <v>2.0</v>
      </c>
      <c r="I17" s="229">
        <f t="shared" si="5"/>
        <v>46216</v>
      </c>
      <c r="J17" s="226" t="str">
        <f t="shared" si="3"/>
        <v/>
      </c>
      <c r="N17" s="208">
        <v>1.0</v>
      </c>
      <c r="O17" s="223"/>
      <c r="P17" s="223"/>
      <c r="Q17" s="223"/>
      <c r="R17" s="227"/>
      <c r="S17" s="223"/>
      <c r="T17" s="223"/>
      <c r="U17" s="223"/>
      <c r="V17" s="223"/>
      <c r="W17" s="223"/>
      <c r="X17" s="223"/>
      <c r="Y17" s="223"/>
      <c r="Z17" s="223"/>
      <c r="AA17" s="223"/>
      <c r="AB17" s="223"/>
      <c r="AC17" s="223"/>
      <c r="AD17" s="223"/>
      <c r="AE17" s="223"/>
      <c r="AF17" s="223"/>
      <c r="AG17" s="223"/>
      <c r="AH17" s="223"/>
      <c r="AI17" s="223"/>
      <c r="AJ17" s="223"/>
      <c r="AK17" s="223"/>
      <c r="AL17" s="223"/>
      <c r="AM17" s="223"/>
      <c r="AN17" s="223"/>
      <c r="AO17" s="223">
        <f t="shared" si="4"/>
        <v>1</v>
      </c>
    </row>
    <row r="18">
      <c r="B18" s="221">
        <f t="shared" si="2"/>
        <v>11</v>
      </c>
      <c r="C18" s="425" t="s">
        <v>3322</v>
      </c>
      <c r="D18" s="164"/>
      <c r="E18" s="223" t="str">
        <f t="array" ref="E18">_xlfn.XLOOKUP(C18,'2NDSORTEDL'!$B$2:$B$60,'2NDSORTEDL'!$C$2:$C$60,"",0,1)</f>
        <v>PLASTER_TAPE</v>
      </c>
      <c r="F18" s="224">
        <f t="array" ref="F18">_xlfn.XLOOKUP($C18,'2NDSORTEDL'!$B$2:$B$60,'2NDSORTEDL'!$Y$2:$Y$60,"",0,1)</f>
        <v>46692</v>
      </c>
      <c r="G18" s="208" t="s">
        <v>7345</v>
      </c>
      <c r="H18" s="208">
        <v>4.0</v>
      </c>
      <c r="I18" s="229">
        <f t="shared" si="5"/>
        <v>46216</v>
      </c>
      <c r="J18" s="226" t="str">
        <f t="shared" si="3"/>
        <v>REPLACED</v>
      </c>
      <c r="N18" s="368">
        <v>4.0</v>
      </c>
      <c r="O18" s="227">
        <v>4.0</v>
      </c>
      <c r="P18" s="227">
        <v>4.0</v>
      </c>
      <c r="Q18" s="227"/>
      <c r="R18" s="227"/>
      <c r="S18" s="223"/>
      <c r="T18" s="223"/>
      <c r="U18" s="223"/>
      <c r="V18" s="223"/>
      <c r="W18" s="223"/>
      <c r="X18" s="223"/>
      <c r="Y18" s="223"/>
      <c r="Z18" s="223"/>
      <c r="AA18" s="223"/>
      <c r="AB18" s="223"/>
      <c r="AC18" s="223"/>
      <c r="AD18" s="223"/>
      <c r="AE18" s="223"/>
      <c r="AF18" s="223"/>
      <c r="AG18" s="223"/>
      <c r="AH18" s="223"/>
      <c r="AI18" s="223"/>
      <c r="AJ18" s="223"/>
      <c r="AK18" s="223"/>
      <c r="AL18" s="223"/>
      <c r="AM18" s="223"/>
      <c r="AN18" s="223"/>
      <c r="AO18" s="223">
        <f t="shared" si="4"/>
        <v>12</v>
      </c>
    </row>
    <row r="19">
      <c r="B19" s="221">
        <f t="shared" si="2"/>
        <v>12</v>
      </c>
      <c r="C19" s="425" t="s">
        <v>3786</v>
      </c>
      <c r="D19" s="164"/>
      <c r="E19" s="223" t="str">
        <f t="array" ref="E19">_xlfn.XLOOKUP(C19,'2NDSORTEDL'!$B$2:$B$60,'2NDSORTEDL'!$C$2:$C$60,"",0,1)</f>
        <v>SWAB</v>
      </c>
      <c r="F19" s="224">
        <f t="array" ref="F19">_xlfn.XLOOKUP($C19,'2NDSORTEDL'!$B$2:$B$60,'2NDSORTEDL'!$Y$2:$Y$60,"",0,1)</f>
        <v>47209</v>
      </c>
      <c r="G19" s="208" t="s">
        <v>7345</v>
      </c>
      <c r="H19" s="208">
        <v>2.0</v>
      </c>
      <c r="I19" s="229">
        <f t="shared" si="5"/>
        <v>46216</v>
      </c>
      <c r="J19" s="226" t="str">
        <f t="shared" si="3"/>
        <v>REPLACED</v>
      </c>
      <c r="N19" s="368">
        <v>4.0</v>
      </c>
      <c r="O19" s="227">
        <v>4.0</v>
      </c>
      <c r="P19" s="227">
        <v>2.0</v>
      </c>
      <c r="Q19" s="227"/>
      <c r="R19" s="227"/>
      <c r="S19" s="223"/>
      <c r="T19" s="223"/>
      <c r="U19" s="223"/>
      <c r="V19" s="223"/>
      <c r="W19" s="223"/>
      <c r="X19" s="223"/>
      <c r="Y19" s="223"/>
      <c r="Z19" s="223"/>
      <c r="AA19" s="223"/>
      <c r="AB19" s="223"/>
      <c r="AC19" s="223"/>
      <c r="AD19" s="223"/>
      <c r="AE19" s="223"/>
      <c r="AF19" s="223"/>
      <c r="AG19" s="223"/>
      <c r="AH19" s="223"/>
      <c r="AI19" s="223"/>
      <c r="AJ19" s="223"/>
      <c r="AK19" s="223"/>
      <c r="AL19" s="223"/>
      <c r="AM19" s="223"/>
      <c r="AN19" s="223"/>
      <c r="AO19" s="223">
        <f t="shared" si="4"/>
        <v>10</v>
      </c>
    </row>
    <row r="20">
      <c r="B20" s="221">
        <f t="shared" si="2"/>
        <v>13</v>
      </c>
      <c r="C20" s="425" t="s">
        <v>3990</v>
      </c>
      <c r="D20" s="164"/>
      <c r="E20" s="223" t="str">
        <f t="array" ref="E20">_xlfn.XLOOKUP(C20,'2NDSORTEDL'!$B$2:$B$60,'2NDSORTEDL'!$C$2:$C$60,"",0,1)</f>
        <v>BLADE</v>
      </c>
      <c r="F20" s="224" t="str">
        <f t="array" ref="F20">_xlfn.XLOOKUP($C20,'2NDSORTEDL'!$B$2:$B$60,'2NDSORTEDL'!$Y$2:$Y$60,"",0,1)</f>
        <v/>
      </c>
      <c r="G20" s="208" t="s">
        <v>7345</v>
      </c>
      <c r="H20" s="428" t="s">
        <v>1767</v>
      </c>
      <c r="I20" s="229">
        <f t="shared" si="5"/>
        <v>46216</v>
      </c>
      <c r="J20" s="226" t="str">
        <f t="shared" si="3"/>
        <v/>
      </c>
      <c r="N20" s="368">
        <v>1.0</v>
      </c>
      <c r="O20" s="223"/>
      <c r="P20" s="223"/>
      <c r="Q20" s="228"/>
      <c r="R20" s="227"/>
      <c r="S20" s="223"/>
      <c r="T20" s="223"/>
      <c r="U20" s="223"/>
      <c r="V20" s="223"/>
      <c r="W20" s="223"/>
      <c r="X20" s="223"/>
      <c r="Y20" s="223"/>
      <c r="Z20" s="223"/>
      <c r="AA20" s="223"/>
      <c r="AB20" s="223"/>
      <c r="AC20" s="223"/>
      <c r="AD20" s="223"/>
      <c r="AE20" s="223"/>
      <c r="AF20" s="223"/>
      <c r="AG20" s="223"/>
      <c r="AH20" s="223"/>
      <c r="AI20" s="223"/>
      <c r="AJ20" s="223"/>
      <c r="AK20" s="223"/>
      <c r="AL20" s="223"/>
      <c r="AM20" s="223"/>
      <c r="AN20" s="223"/>
      <c r="AO20" s="223">
        <f t="shared" si="4"/>
        <v>1</v>
      </c>
    </row>
    <row r="21">
      <c r="B21" s="221">
        <f t="shared" si="2"/>
        <v>14</v>
      </c>
      <c r="C21" s="425" t="s">
        <v>2794</v>
      </c>
      <c r="D21" s="164"/>
      <c r="E21" s="223" t="str">
        <f t="array" ref="E21">_xlfn.XLOOKUP(C21,'2NDSORTEDL'!$B$2:$B$60,'2NDSORTEDL'!$C$2:$C$60,"",0,1)</f>
        <v>BANDAGE</v>
      </c>
      <c r="F21" s="224">
        <f t="array" ref="F21">_xlfn.XLOOKUP($C21,'2NDSORTEDL'!$B$2:$B$60,'2NDSORTEDL'!$Y$2:$Y$60,"",0,1)</f>
        <v>47088</v>
      </c>
      <c r="G21" s="208" t="s">
        <v>7345</v>
      </c>
      <c r="H21" s="208">
        <v>1.0</v>
      </c>
      <c r="I21" s="229">
        <f t="shared" si="5"/>
        <v>46216</v>
      </c>
      <c r="J21" s="226" t="str">
        <f t="shared" si="3"/>
        <v>REPLACED</v>
      </c>
      <c r="N21" s="368">
        <v>1.0</v>
      </c>
      <c r="O21" s="227"/>
      <c r="P21" s="227">
        <v>1.0</v>
      </c>
      <c r="Q21" s="228"/>
      <c r="R21" s="223"/>
      <c r="S21" s="223"/>
      <c r="T21" s="223"/>
      <c r="U21" s="223"/>
      <c r="V21" s="223"/>
      <c r="W21" s="223"/>
      <c r="X21" s="223"/>
      <c r="Y21" s="223"/>
      <c r="Z21" s="223"/>
      <c r="AA21" s="223"/>
      <c r="AB21" s="223"/>
      <c r="AC21" s="223"/>
      <c r="AD21" s="223"/>
      <c r="AE21" s="223"/>
      <c r="AF21" s="223"/>
      <c r="AG21" s="223"/>
      <c r="AH21" s="223"/>
      <c r="AI21" s="223"/>
      <c r="AJ21" s="223"/>
      <c r="AK21" s="223"/>
      <c r="AL21" s="223"/>
      <c r="AM21" s="223"/>
      <c r="AN21" s="223"/>
      <c r="AO21" s="223">
        <f t="shared" si="4"/>
        <v>2</v>
      </c>
    </row>
    <row r="22">
      <c r="B22" s="221">
        <f t="shared" si="2"/>
        <v>15</v>
      </c>
      <c r="C22" s="425" t="s">
        <v>1947</v>
      </c>
      <c r="D22" s="164"/>
      <c r="E22" s="223" t="str">
        <f t="array" ref="E22">_xlfn.XLOOKUP(C22,'2NDSORTEDL'!$B$2:$B$60,'2NDSORTEDL'!$C$2:$C$60,"",0,1)</f>
        <v>ORS</v>
      </c>
      <c r="F22" s="224">
        <f t="array" ref="F22">_xlfn.XLOOKUP($C22,'2NDSORTEDL'!$B$2:$B$60,'2NDSORTEDL'!$Y$2:$Y$60,"",0,1)</f>
        <v>46813</v>
      </c>
      <c r="G22" s="208" t="s">
        <v>7345</v>
      </c>
      <c r="H22" s="208">
        <v>2.0</v>
      </c>
      <c r="I22" s="229">
        <f t="shared" si="5"/>
        <v>46216</v>
      </c>
      <c r="J22" s="226" t="str">
        <f t="shared" si="3"/>
        <v>REPLACED</v>
      </c>
      <c r="N22" s="208">
        <v>2.0</v>
      </c>
      <c r="O22" s="227">
        <v>2.0</v>
      </c>
      <c r="P22" s="227">
        <v>2.0</v>
      </c>
      <c r="Q22" s="227"/>
      <c r="R22" s="227"/>
      <c r="S22" s="227"/>
      <c r="T22" s="227"/>
      <c r="U22" s="223"/>
      <c r="V22" s="223"/>
      <c r="W22" s="223"/>
      <c r="X22" s="223"/>
      <c r="Y22" s="223"/>
      <c r="Z22" s="223"/>
      <c r="AA22" s="223"/>
      <c r="AB22" s="223"/>
      <c r="AC22" s="223"/>
      <c r="AD22" s="223"/>
      <c r="AE22" s="223"/>
      <c r="AF22" s="223"/>
      <c r="AG22" s="223"/>
      <c r="AH22" s="223"/>
      <c r="AI22" s="223"/>
      <c r="AJ22" s="223"/>
      <c r="AK22" s="223"/>
      <c r="AL22" s="223"/>
      <c r="AM22" s="223"/>
      <c r="AN22" s="223"/>
      <c r="AO22" s="223">
        <f t="shared" si="4"/>
        <v>6</v>
      </c>
    </row>
    <row r="23">
      <c r="B23" s="221">
        <f t="shared" si="2"/>
        <v>16</v>
      </c>
      <c r="C23" s="425" t="s">
        <v>3150</v>
      </c>
      <c r="D23" s="164"/>
      <c r="E23" s="223" t="str">
        <f t="array" ref="E23">_xlfn.XLOOKUP(C23,'2NDSORTEDL'!$B$2:$B$60,'2NDSORTEDL'!$C$2:$C$60,"",0,1)</f>
        <v>BANDAGE</v>
      </c>
      <c r="F23" s="224">
        <f t="array" ref="F23">_xlfn.XLOOKUP($C23,'2NDSORTEDL'!$B$2:$B$60,'2NDSORTEDL'!$Y$2:$Y$60,"",0,1)</f>
        <v>46905</v>
      </c>
      <c r="G23" s="208" t="s">
        <v>7345</v>
      </c>
      <c r="H23" s="428" t="s">
        <v>1767</v>
      </c>
      <c r="I23" s="229">
        <f t="shared" si="5"/>
        <v>46216</v>
      </c>
      <c r="J23" s="226" t="str">
        <f t="shared" si="3"/>
        <v/>
      </c>
      <c r="N23" s="368">
        <v>1.0</v>
      </c>
      <c r="O23" s="223"/>
      <c r="P23" s="227"/>
      <c r="Q23" s="228"/>
      <c r="R23" s="223"/>
      <c r="S23" s="227"/>
      <c r="T23" s="223"/>
      <c r="U23" s="223"/>
      <c r="V23" s="223"/>
      <c r="W23" s="223"/>
      <c r="X23" s="223"/>
      <c r="Y23" s="223"/>
      <c r="Z23" s="223"/>
      <c r="AA23" s="223"/>
      <c r="AB23" s="223"/>
      <c r="AC23" s="223"/>
      <c r="AD23" s="223"/>
      <c r="AE23" s="223"/>
      <c r="AF23" s="223"/>
      <c r="AG23" s="223"/>
      <c r="AH23" s="223"/>
      <c r="AI23" s="223"/>
      <c r="AJ23" s="223"/>
      <c r="AK23" s="223"/>
      <c r="AL23" s="223"/>
      <c r="AM23" s="223"/>
      <c r="AN23" s="223"/>
      <c r="AO23" s="223">
        <f t="shared" si="4"/>
        <v>1</v>
      </c>
    </row>
    <row r="24">
      <c r="B24" s="221">
        <f t="shared" si="2"/>
        <v>17</v>
      </c>
      <c r="C24" s="425" t="s">
        <v>2711</v>
      </c>
      <c r="D24" s="164"/>
      <c r="E24" s="223" t="str">
        <f t="array" ref="E24">_xlfn.XLOOKUP(C24,'2NDSORTEDL'!$B$2:$B$60,'2NDSORTEDL'!$C$2:$C$60,"",0,1)</f>
        <v>SYRINGE</v>
      </c>
      <c r="F24" s="224">
        <f t="array" ref="F24">_xlfn.XLOOKUP($C24,'2NDSORTEDL'!$B$2:$B$60,'2NDSORTEDL'!$Y$2:$Y$60,"",0,1)</f>
        <v>47574</v>
      </c>
      <c r="G24" s="208" t="s">
        <v>7345</v>
      </c>
      <c r="H24" s="208">
        <v>1.0</v>
      </c>
      <c r="I24" s="229">
        <f t="shared" si="5"/>
        <v>46216</v>
      </c>
      <c r="J24" s="226" t="str">
        <f t="shared" si="3"/>
        <v/>
      </c>
      <c r="N24" s="368">
        <v>1.0</v>
      </c>
      <c r="O24" s="223"/>
      <c r="P24" s="227"/>
      <c r="Q24" s="228"/>
      <c r="R24" s="223"/>
      <c r="S24" s="223"/>
      <c r="T24" s="223"/>
      <c r="U24" s="223"/>
      <c r="V24" s="223"/>
      <c r="W24" s="223"/>
      <c r="X24" s="223"/>
      <c r="Y24" s="223"/>
      <c r="Z24" s="223"/>
      <c r="AA24" s="223"/>
      <c r="AB24" s="223"/>
      <c r="AC24" s="223"/>
      <c r="AD24" s="223"/>
      <c r="AE24" s="223"/>
      <c r="AF24" s="223"/>
      <c r="AG24" s="223"/>
      <c r="AH24" s="223"/>
      <c r="AI24" s="223"/>
      <c r="AJ24" s="223"/>
      <c r="AK24" s="223"/>
      <c r="AL24" s="223"/>
      <c r="AM24" s="223"/>
      <c r="AN24" s="223"/>
      <c r="AO24" s="223">
        <f t="shared" si="4"/>
        <v>1</v>
      </c>
    </row>
    <row r="25">
      <c r="B25" s="221">
        <f t="shared" si="2"/>
        <v>18</v>
      </c>
      <c r="C25" s="425" t="s">
        <v>7348</v>
      </c>
      <c r="D25" s="164"/>
      <c r="E25" s="223" t="str">
        <f t="array" ref="E25">_xlfn.XLOOKUP(C25,'2NDSORTEDL'!$B$2:$B$60,'2NDSORTEDL'!$C$2:$C$60,"",0,1)</f>
        <v/>
      </c>
      <c r="F25" s="224" t="str">
        <f t="array" ref="F25">_xlfn.XLOOKUP($C25,'2NDSORTEDL'!$B$2:$B$60,'2NDSORTEDL'!$Y$2:$Y$60,"",0,1)</f>
        <v/>
      </c>
      <c r="G25" s="208" t="s">
        <v>7345</v>
      </c>
      <c r="H25" s="208">
        <v>1.0</v>
      </c>
      <c r="I25" s="229">
        <f t="shared" si="5"/>
        <v>46216</v>
      </c>
      <c r="J25" s="226" t="str">
        <f t="shared" si="3"/>
        <v/>
      </c>
      <c r="N25" s="368">
        <v>1.0</v>
      </c>
      <c r="O25" s="223"/>
      <c r="P25" s="223"/>
      <c r="Q25" s="223"/>
      <c r="R25" s="223"/>
      <c r="S25" s="223"/>
      <c r="T25" s="223"/>
      <c r="U25" s="223"/>
      <c r="V25" s="223"/>
      <c r="W25" s="223"/>
      <c r="X25" s="223"/>
      <c r="Y25" s="223"/>
      <c r="Z25" s="223"/>
      <c r="AA25" s="223"/>
      <c r="AB25" s="223"/>
      <c r="AC25" s="223"/>
      <c r="AD25" s="223"/>
      <c r="AE25" s="223"/>
      <c r="AF25" s="223"/>
      <c r="AG25" s="223"/>
      <c r="AH25" s="223"/>
      <c r="AI25" s="223"/>
      <c r="AJ25" s="223"/>
      <c r="AK25" s="223"/>
      <c r="AL25" s="223"/>
      <c r="AM25" s="223"/>
      <c r="AN25" s="223"/>
      <c r="AO25" s="223">
        <f t="shared" si="4"/>
        <v>1</v>
      </c>
    </row>
    <row r="26">
      <c r="B26" s="221">
        <f t="shared" si="2"/>
        <v>19</v>
      </c>
      <c r="C26" s="425" t="s">
        <v>3551</v>
      </c>
      <c r="D26" s="164"/>
      <c r="E26" s="223" t="str">
        <f t="array" ref="E26">_xlfn.XLOOKUP(C26,'2NDSORTEDL'!$B$2:$B$60,'2NDSORTEDL'!$C$2:$C$60,"",0,1)</f>
        <v>MANUAL</v>
      </c>
      <c r="F26" s="224" t="str">
        <f t="array" ref="F26">_xlfn.XLOOKUP($C26,'2NDSORTEDL'!$B$2:$B$60,'2NDSORTEDL'!$Y$2:$Y$60,"",0,1)</f>
        <v>--</v>
      </c>
      <c r="G26" s="208" t="s">
        <v>7345</v>
      </c>
      <c r="H26" s="208">
        <v>1.0</v>
      </c>
      <c r="I26" s="229">
        <f t="shared" si="5"/>
        <v>46216</v>
      </c>
      <c r="J26" s="226" t="str">
        <f t="shared" si="3"/>
        <v>REPLACED</v>
      </c>
      <c r="N26" s="208">
        <v>1.0</v>
      </c>
      <c r="O26" s="227"/>
      <c r="P26" s="227">
        <v>1.0</v>
      </c>
      <c r="Q26" s="223"/>
      <c r="R26" s="223"/>
      <c r="S26" s="223"/>
      <c r="T26" s="223"/>
      <c r="U26" s="223"/>
      <c r="V26" s="223"/>
      <c r="W26" s="223"/>
      <c r="X26" s="223"/>
      <c r="Y26" s="223"/>
      <c r="Z26" s="223"/>
      <c r="AA26" s="223"/>
      <c r="AB26" s="223"/>
      <c r="AC26" s="223"/>
      <c r="AD26" s="223"/>
      <c r="AE26" s="223"/>
      <c r="AF26" s="223"/>
      <c r="AG26" s="223"/>
      <c r="AH26" s="223"/>
      <c r="AI26" s="223"/>
      <c r="AJ26" s="223"/>
      <c r="AK26" s="223"/>
      <c r="AL26" s="223"/>
      <c r="AM26" s="223"/>
      <c r="AN26" s="223"/>
      <c r="AO26" s="223">
        <f t="shared" si="4"/>
        <v>2</v>
      </c>
    </row>
    <row r="27">
      <c r="B27" s="221">
        <f t="shared" si="2"/>
        <v>20</v>
      </c>
      <c r="C27" s="425" t="s">
        <v>1861</v>
      </c>
      <c r="D27" s="164"/>
      <c r="E27" s="223" t="str">
        <f t="array" ref="E27">_xlfn.XLOOKUP(C27,'2NDSORTEDL'!$B$2:$B$60,'2NDSORTEDL'!$C$2:$C$60,"",0,1)</f>
        <v>EYE_LUBRICANT_DROPS</v>
      </c>
      <c r="F27" s="224">
        <f t="array" ref="F27">_xlfn.XLOOKUP($C27,'2NDSORTEDL'!$B$2:$B$60,'2NDSORTEDL'!$Y$2:$Y$60,"",0,1)</f>
        <v>46753</v>
      </c>
      <c r="G27" s="208" t="s">
        <v>7345</v>
      </c>
      <c r="H27" s="208">
        <v>1.0</v>
      </c>
      <c r="I27" s="229">
        <f t="shared" si="5"/>
        <v>46216</v>
      </c>
      <c r="J27" s="226" t="str">
        <f t="shared" si="3"/>
        <v>REPLACED</v>
      </c>
      <c r="N27" s="368">
        <v>1.0</v>
      </c>
      <c r="O27" s="227"/>
      <c r="P27" s="227">
        <v>1.0</v>
      </c>
      <c r="Q27" s="223"/>
      <c r="R27" s="227"/>
      <c r="S27" s="223"/>
      <c r="T27" s="227"/>
      <c r="U27" s="223"/>
      <c r="V27" s="223"/>
      <c r="W27" s="223"/>
      <c r="X27" s="223"/>
      <c r="Y27" s="223"/>
      <c r="Z27" s="223"/>
      <c r="AA27" s="223"/>
      <c r="AB27" s="223"/>
      <c r="AC27" s="223"/>
      <c r="AD27" s="223"/>
      <c r="AE27" s="223"/>
      <c r="AF27" s="223"/>
      <c r="AG27" s="223"/>
      <c r="AH27" s="223"/>
      <c r="AI27" s="223"/>
      <c r="AJ27" s="223"/>
      <c r="AK27" s="223"/>
      <c r="AL27" s="223"/>
      <c r="AM27" s="223"/>
      <c r="AN27" s="223"/>
      <c r="AO27" s="223">
        <f t="shared" si="4"/>
        <v>2</v>
      </c>
    </row>
    <row r="28">
      <c r="B28" s="221">
        <f t="shared" si="2"/>
        <v>21</v>
      </c>
      <c r="C28" s="425" t="s">
        <v>2125</v>
      </c>
      <c r="D28" s="164"/>
      <c r="E28" s="223" t="str">
        <f t="array" ref="E28">_xlfn.XLOOKUP(C28,'2NDSORTEDL'!$B$2:$B$60,'2NDSORTEDL'!$C$2:$C$60,"",0,1)</f>
        <v>WASH_CUP</v>
      </c>
      <c r="F28" s="224" t="str">
        <f t="array" ref="F28">_xlfn.XLOOKUP($C28,'2NDSORTEDL'!$B$2:$B$60,'2NDSORTEDL'!$Y$2:$Y$60,"",0,1)</f>
        <v>--</v>
      </c>
      <c r="G28" s="208" t="s">
        <v>7345</v>
      </c>
      <c r="H28" s="208">
        <v>1.0</v>
      </c>
      <c r="I28" s="229">
        <f t="shared" si="5"/>
        <v>46216</v>
      </c>
      <c r="J28" s="226" t="str">
        <f t="shared" si="3"/>
        <v/>
      </c>
      <c r="N28" s="208">
        <v>1.0</v>
      </c>
      <c r="O28" s="227"/>
      <c r="P28" s="227"/>
      <c r="Q28" s="228"/>
      <c r="R28" s="223"/>
      <c r="S28" s="223"/>
      <c r="T28" s="223"/>
      <c r="U28" s="223"/>
      <c r="V28" s="223"/>
      <c r="W28" s="223"/>
      <c r="X28" s="223"/>
      <c r="Y28" s="223"/>
      <c r="Z28" s="223"/>
      <c r="AA28" s="223"/>
      <c r="AB28" s="223"/>
      <c r="AC28" s="223"/>
      <c r="AD28" s="223"/>
      <c r="AE28" s="223"/>
      <c r="AF28" s="223"/>
      <c r="AG28" s="223"/>
      <c r="AH28" s="223"/>
      <c r="AI28" s="223"/>
      <c r="AJ28" s="223"/>
      <c r="AK28" s="223"/>
      <c r="AL28" s="223"/>
      <c r="AM28" s="223"/>
      <c r="AN28" s="223"/>
      <c r="AO28" s="223">
        <f t="shared" si="4"/>
        <v>1</v>
      </c>
    </row>
    <row r="29">
      <c r="B29" s="221">
        <f t="shared" si="2"/>
        <v>22</v>
      </c>
      <c r="C29" s="425" t="s">
        <v>3094</v>
      </c>
      <c r="D29" s="164"/>
      <c r="E29" s="223" t="str">
        <f t="array" ref="E29">_xlfn.XLOOKUP(C29,'2NDSORTEDL'!$B$2:$B$60,'2NDSORTEDL'!$C$2:$C$60,"",0,1)</f>
        <v>PLASTER_TAPE</v>
      </c>
      <c r="F29" s="224" t="str">
        <f t="array" ref="F29">_xlfn.XLOOKUP($C29,'2NDSORTEDL'!$B$2:$B$60,'2NDSORTEDL'!$Y$2:$Y$60,"",0,1)</f>
        <v>--</v>
      </c>
      <c r="G29" s="208" t="s">
        <v>7345</v>
      </c>
      <c r="H29" s="208">
        <v>1.0</v>
      </c>
      <c r="I29" s="229">
        <f t="shared" si="5"/>
        <v>46216</v>
      </c>
      <c r="J29" s="226" t="str">
        <f t="shared" si="3"/>
        <v>REPLACED</v>
      </c>
      <c r="N29" s="208">
        <v>1.0</v>
      </c>
      <c r="O29" s="227"/>
      <c r="P29" s="227">
        <v>1.0</v>
      </c>
      <c r="Q29" s="228"/>
      <c r="R29" s="223"/>
      <c r="S29" s="227"/>
      <c r="T29" s="223"/>
      <c r="U29" s="223"/>
      <c r="V29" s="223"/>
      <c r="W29" s="223"/>
      <c r="X29" s="223"/>
      <c r="Y29" s="223"/>
      <c r="Z29" s="223"/>
      <c r="AA29" s="223"/>
      <c r="AB29" s="223"/>
      <c r="AC29" s="223"/>
      <c r="AD29" s="223"/>
      <c r="AE29" s="223"/>
      <c r="AF29" s="223"/>
      <c r="AG29" s="223"/>
      <c r="AH29" s="223"/>
      <c r="AI29" s="223"/>
      <c r="AJ29" s="223"/>
      <c r="AK29" s="223"/>
      <c r="AL29" s="223"/>
      <c r="AM29" s="223"/>
      <c r="AN29" s="223"/>
      <c r="AO29" s="223">
        <f t="shared" si="4"/>
        <v>2</v>
      </c>
    </row>
    <row r="30">
      <c r="B30" s="221">
        <f t="shared" si="2"/>
        <v>23</v>
      </c>
      <c r="C30" s="425" t="s">
        <v>3820</v>
      </c>
      <c r="D30" s="164"/>
      <c r="E30" s="223" t="str">
        <f t="array" ref="E30">_xlfn.XLOOKUP(C30,'2NDSORTEDL'!$B$2:$B$60,'2NDSORTEDL'!$C$2:$C$60,"",0,1)</f>
        <v>MASK</v>
      </c>
      <c r="F30" s="224" t="str">
        <f t="array" ref="F30">_xlfn.XLOOKUP($C30,'2NDSORTEDL'!$B$2:$B$60,'2NDSORTEDL'!$Y$2:$Y$60,"",0,1)</f>
        <v>--</v>
      </c>
      <c r="G30" s="208" t="s">
        <v>7345</v>
      </c>
      <c r="H30" s="208">
        <v>1.0</v>
      </c>
      <c r="I30" s="229">
        <f t="shared" si="5"/>
        <v>46216</v>
      </c>
      <c r="J30" s="226" t="str">
        <f t="shared" si="3"/>
        <v>REPLACED</v>
      </c>
      <c r="N30" s="208">
        <v>1.0</v>
      </c>
      <c r="O30" s="227"/>
      <c r="P30" s="227">
        <v>1.0</v>
      </c>
      <c r="Q30" s="228"/>
      <c r="R30" s="227"/>
      <c r="S30" s="223"/>
      <c r="T30" s="223"/>
      <c r="U30" s="223"/>
      <c r="V30" s="223"/>
      <c r="W30" s="223"/>
      <c r="X30" s="223"/>
      <c r="Y30" s="223"/>
      <c r="Z30" s="223"/>
      <c r="AA30" s="223"/>
      <c r="AB30" s="223"/>
      <c r="AC30" s="223"/>
      <c r="AD30" s="223"/>
      <c r="AE30" s="223"/>
      <c r="AF30" s="223"/>
      <c r="AG30" s="223"/>
      <c r="AH30" s="223"/>
      <c r="AI30" s="223"/>
      <c r="AJ30" s="223"/>
      <c r="AK30" s="223"/>
      <c r="AL30" s="223"/>
      <c r="AM30" s="223"/>
      <c r="AN30" s="223"/>
      <c r="AO30" s="223">
        <f t="shared" si="4"/>
        <v>2</v>
      </c>
    </row>
    <row r="31">
      <c r="B31" s="221">
        <f t="shared" si="2"/>
        <v>24</v>
      </c>
      <c r="C31" s="425" t="s">
        <v>2950</v>
      </c>
      <c r="D31" s="164"/>
      <c r="E31" s="223" t="str">
        <f t="array" ref="E31">_xlfn.XLOOKUP(C31,'2NDSORTEDL'!$B$2:$B$60,'2NDSORTEDL'!$C$2:$C$60,"",0,1)</f>
        <v>BANDAGE</v>
      </c>
      <c r="F31" s="224" t="str">
        <f t="array" ref="F31">_xlfn.XLOOKUP($C31,'2NDSORTEDL'!$B$2:$B$60,'2NDSORTEDL'!$Y$2:$Y$60,"",0,1)</f>
        <v>--</v>
      </c>
      <c r="G31" s="208" t="s">
        <v>7345</v>
      </c>
      <c r="H31" s="208">
        <v>1.0</v>
      </c>
      <c r="I31" s="229">
        <f t="shared" si="5"/>
        <v>46216</v>
      </c>
      <c r="J31" s="226" t="str">
        <f t="shared" si="3"/>
        <v/>
      </c>
      <c r="N31" s="208">
        <v>1.0</v>
      </c>
      <c r="O31" s="227">
        <v>1.0</v>
      </c>
      <c r="P31" s="223"/>
      <c r="Q31" s="227"/>
      <c r="R31" s="223"/>
      <c r="S31" s="223"/>
      <c r="T31" s="223"/>
      <c r="U31" s="223"/>
      <c r="V31" s="223"/>
      <c r="W31" s="223"/>
      <c r="X31" s="223"/>
      <c r="Y31" s="223"/>
      <c r="Z31" s="223"/>
      <c r="AA31" s="223"/>
      <c r="AB31" s="223"/>
      <c r="AC31" s="223"/>
      <c r="AD31" s="223"/>
      <c r="AE31" s="223"/>
      <c r="AF31" s="223"/>
      <c r="AG31" s="223"/>
      <c r="AH31" s="223"/>
      <c r="AI31" s="223"/>
      <c r="AJ31" s="223"/>
      <c r="AK31" s="223"/>
      <c r="AL31" s="223"/>
      <c r="AM31" s="223"/>
      <c r="AN31" s="223"/>
      <c r="AO31" s="223">
        <f t="shared" si="4"/>
        <v>2</v>
      </c>
    </row>
    <row r="32">
      <c r="B32" s="221">
        <f t="shared" si="2"/>
        <v>25</v>
      </c>
      <c r="C32" s="425" t="s">
        <v>3005</v>
      </c>
      <c r="D32" s="164"/>
      <c r="E32" s="223" t="str">
        <f t="array" ref="E32">_xlfn.XLOOKUP(C32,'2NDSORTEDL'!$B$2:$B$60,'2NDSORTEDL'!$C$2:$C$60,"",0,1)</f>
        <v>BANDAGE</v>
      </c>
      <c r="F32" s="224" t="str">
        <f t="array" ref="F32">_xlfn.XLOOKUP($C32,'2NDSORTEDL'!$B$2:$B$60,'2NDSORTEDL'!$Y$2:$Y$60,"",0,1)</f>
        <v>--</v>
      </c>
      <c r="G32" s="208" t="s">
        <v>7345</v>
      </c>
      <c r="H32" s="208">
        <v>1.0</v>
      </c>
      <c r="I32" s="229">
        <f t="shared" si="5"/>
        <v>46216</v>
      </c>
      <c r="J32" s="226" t="str">
        <f t="shared" si="3"/>
        <v/>
      </c>
      <c r="N32" s="208">
        <v>1.0</v>
      </c>
      <c r="O32" s="227">
        <v>1.0</v>
      </c>
      <c r="P32" s="223"/>
      <c r="Q32" s="227"/>
      <c r="R32" s="223"/>
      <c r="S32" s="223"/>
      <c r="T32" s="223"/>
      <c r="U32" s="223"/>
      <c r="V32" s="223"/>
      <c r="W32" s="223"/>
      <c r="X32" s="223"/>
      <c r="Y32" s="223"/>
      <c r="Z32" s="223"/>
      <c r="AA32" s="223"/>
      <c r="AB32" s="223"/>
      <c r="AC32" s="223"/>
      <c r="AD32" s="223"/>
      <c r="AE32" s="223"/>
      <c r="AF32" s="223"/>
      <c r="AG32" s="223"/>
      <c r="AH32" s="223"/>
      <c r="AI32" s="223"/>
      <c r="AJ32" s="223"/>
      <c r="AK32" s="223"/>
      <c r="AL32" s="223"/>
      <c r="AM32" s="223"/>
      <c r="AN32" s="223"/>
      <c r="AO32" s="223">
        <f t="shared" si="4"/>
        <v>2</v>
      </c>
    </row>
    <row r="33">
      <c r="B33" s="221">
        <f t="shared" si="2"/>
        <v>26</v>
      </c>
      <c r="C33" s="425" t="s">
        <v>3897</v>
      </c>
      <c r="D33" s="164"/>
      <c r="E33" s="223" t="str">
        <f t="array" ref="E33">_xlfn.XLOOKUP(C33,'2NDSORTEDL'!$B$2:$B$60,'2NDSORTEDL'!$C$2:$C$60,"",0,1)</f>
        <v>GLOVES</v>
      </c>
      <c r="F33" s="224" t="str">
        <f t="array" ref="F33">_xlfn.XLOOKUP($C33,'2NDSORTEDL'!$B$2:$B$60,'2NDSORTEDL'!$Y$2:$Y$60,"",0,1)</f>
        <v>--</v>
      </c>
      <c r="G33" s="208" t="s">
        <v>7345</v>
      </c>
      <c r="H33" s="208">
        <v>1.0</v>
      </c>
      <c r="I33" s="229">
        <f t="shared" si="5"/>
        <v>46216</v>
      </c>
      <c r="J33" s="226" t="str">
        <f t="shared" si="3"/>
        <v/>
      </c>
      <c r="N33" s="208">
        <v>1.0</v>
      </c>
      <c r="O33" s="227">
        <v>1.0</v>
      </c>
      <c r="P33" s="227"/>
      <c r="Q33" s="223"/>
      <c r="R33" s="223"/>
      <c r="S33" s="223"/>
      <c r="T33" s="223"/>
      <c r="U33" s="223"/>
      <c r="V33" s="223"/>
      <c r="W33" s="223"/>
      <c r="X33" s="223"/>
      <c r="Y33" s="223"/>
      <c r="Z33" s="223"/>
      <c r="AA33" s="223"/>
      <c r="AB33" s="223"/>
      <c r="AC33" s="223"/>
      <c r="AD33" s="223"/>
      <c r="AE33" s="223"/>
      <c r="AF33" s="223"/>
      <c r="AG33" s="223"/>
      <c r="AH33" s="223"/>
      <c r="AI33" s="223"/>
      <c r="AJ33" s="223"/>
      <c r="AK33" s="223"/>
      <c r="AL33" s="223"/>
      <c r="AM33" s="223"/>
      <c r="AN33" s="223"/>
      <c r="AO33" s="223">
        <f t="shared" si="4"/>
        <v>2</v>
      </c>
    </row>
    <row r="34">
      <c r="B34" s="221">
        <f t="shared" si="2"/>
        <v>27</v>
      </c>
      <c r="C34" s="425" t="s">
        <v>2543</v>
      </c>
      <c r="D34" s="164"/>
      <c r="E34" s="223" t="str">
        <f t="array" ref="E34">_xlfn.XLOOKUP(C34,'2NDSORTEDL'!$B$2:$B$60,'2NDSORTEDL'!$C$2:$C$60,"",0,1)</f>
        <v>COTTON</v>
      </c>
      <c r="F34" s="224">
        <f t="array" ref="F34">_xlfn.XLOOKUP($C34,'2NDSORTEDL'!$B$2:$B$60,'2NDSORTEDL'!$Y$2:$Y$60,"",0,1)</f>
        <v>46661</v>
      </c>
      <c r="G34" s="208" t="s">
        <v>7345</v>
      </c>
      <c r="H34" s="234">
        <v>1.0</v>
      </c>
      <c r="I34" s="229">
        <f t="shared" si="5"/>
        <v>46216</v>
      </c>
      <c r="J34" s="226" t="str">
        <f t="shared" si="3"/>
        <v>REPLACED</v>
      </c>
      <c r="N34" s="208">
        <v>1.0</v>
      </c>
      <c r="O34" s="227">
        <v>1.0</v>
      </c>
      <c r="P34" s="227">
        <v>1.0</v>
      </c>
      <c r="Q34" s="223"/>
      <c r="R34" s="223"/>
      <c r="S34" s="223"/>
      <c r="T34" s="223"/>
      <c r="U34" s="223"/>
      <c r="V34" s="223"/>
      <c r="W34" s="223"/>
      <c r="X34" s="223"/>
      <c r="Y34" s="223"/>
      <c r="Z34" s="223"/>
      <c r="AA34" s="223"/>
      <c r="AB34" s="223"/>
      <c r="AC34" s="223"/>
      <c r="AD34" s="223"/>
      <c r="AE34" s="223"/>
      <c r="AF34" s="223"/>
      <c r="AG34" s="223"/>
      <c r="AH34" s="223"/>
      <c r="AI34" s="223"/>
      <c r="AJ34" s="223"/>
      <c r="AK34" s="223"/>
      <c r="AL34" s="223"/>
      <c r="AM34" s="223"/>
      <c r="AN34" s="223"/>
      <c r="AO34" s="223"/>
    </row>
    <row r="35">
      <c r="E35" s="235" t="s">
        <v>7351</v>
      </c>
      <c r="N35" s="1"/>
    </row>
    <row r="36">
      <c r="F36" s="49"/>
      <c r="G36" s="1"/>
      <c r="H36" s="1"/>
      <c r="I36" s="203"/>
      <c r="J36" s="1"/>
      <c r="N36" s="1"/>
    </row>
    <row r="37">
      <c r="F37" s="49"/>
      <c r="G37" s="1"/>
      <c r="H37" s="1"/>
      <c r="I37" s="203"/>
      <c r="J37" s="1"/>
      <c r="N37" s="1"/>
    </row>
    <row r="38">
      <c r="F38" s="49"/>
      <c r="G38" s="1"/>
      <c r="H38" s="1"/>
      <c r="I38" s="9" t="s">
        <v>7352</v>
      </c>
      <c r="J38" s="1"/>
      <c r="N38" s="1"/>
    </row>
    <row r="39">
      <c r="F39" s="49"/>
      <c r="G39" s="1"/>
      <c r="H39" s="1"/>
      <c r="I39" s="9" t="s">
        <v>7353</v>
      </c>
      <c r="J39" s="1"/>
      <c r="N39" s="1"/>
    </row>
    <row r="40">
      <c r="F40" s="49"/>
      <c r="G40" s="1"/>
      <c r="H40" s="1"/>
      <c r="I40" s="203"/>
      <c r="J40" s="1"/>
      <c r="N40" s="1"/>
    </row>
    <row r="41">
      <c r="F41" s="49"/>
      <c r="G41" s="1"/>
      <c r="H41" s="1"/>
      <c r="I41" s="203" t="str">
        <f>"DATE :"&amp;TEXT(I8,"DD-MMM-YYYY")</f>
        <v>DATE :13-Jul-2026</v>
      </c>
      <c r="J41" s="1"/>
      <c r="N41" s="1"/>
    </row>
    <row r="42">
      <c r="F42" s="49"/>
      <c r="G42" s="1"/>
      <c r="H42" s="1"/>
      <c r="I42" s="203"/>
      <c r="J42" s="1"/>
      <c r="N42" s="1"/>
    </row>
    <row r="43">
      <c r="F43" s="49"/>
      <c r="G43" s="1"/>
      <c r="H43" s="1"/>
      <c r="I43" s="203"/>
      <c r="J43" s="1"/>
      <c r="N43" s="1"/>
    </row>
    <row r="44">
      <c r="F44" s="49"/>
      <c r="G44" s="1"/>
      <c r="H44" s="1"/>
      <c r="I44" s="203"/>
      <c r="J44" s="1"/>
      <c r="N44" s="1"/>
    </row>
    <row r="45">
      <c r="F45" s="49"/>
      <c r="G45" s="1"/>
      <c r="H45" s="1"/>
      <c r="I45" s="203"/>
      <c r="J45" s="1"/>
      <c r="N45" s="1"/>
    </row>
    <row r="46">
      <c r="F46" s="49"/>
      <c r="G46" s="1"/>
      <c r="H46" s="1"/>
      <c r="I46" s="203"/>
      <c r="J46" s="1"/>
      <c r="N46" s="1"/>
    </row>
    <row r="47">
      <c r="F47" s="49"/>
      <c r="G47" s="1"/>
      <c r="H47" s="1"/>
      <c r="I47" s="203"/>
      <c r="J47" s="1"/>
      <c r="N47" s="1"/>
    </row>
    <row r="48">
      <c r="F48" s="49"/>
      <c r="G48" s="1"/>
      <c r="H48" s="1"/>
      <c r="I48" s="203"/>
      <c r="J48" s="1"/>
      <c r="N48" s="1"/>
    </row>
    <row r="49">
      <c r="F49" s="49"/>
      <c r="G49" s="1"/>
      <c r="H49" s="1"/>
      <c r="I49" s="203"/>
      <c r="J49" s="1"/>
      <c r="N49" s="1"/>
    </row>
    <row r="50">
      <c r="F50" s="49"/>
      <c r="G50" s="1"/>
      <c r="H50" s="1"/>
      <c r="I50" s="203"/>
      <c r="J50" s="1"/>
      <c r="N50" s="1"/>
    </row>
    <row r="51">
      <c r="F51" s="49"/>
      <c r="G51" s="1"/>
      <c r="H51" s="1"/>
      <c r="I51" s="203"/>
      <c r="J51" s="1"/>
      <c r="N51" s="1"/>
    </row>
    <row r="52">
      <c r="F52" s="49"/>
      <c r="G52" s="1"/>
      <c r="H52" s="1"/>
      <c r="I52" s="203"/>
      <c r="J52" s="1"/>
      <c r="N52" s="1"/>
    </row>
    <row r="53">
      <c r="F53" s="49"/>
      <c r="G53" s="1"/>
      <c r="H53" s="1"/>
      <c r="I53" s="203"/>
      <c r="J53" s="1"/>
      <c r="N53" s="1"/>
    </row>
    <row r="54">
      <c r="F54" s="49"/>
      <c r="G54" s="1"/>
      <c r="H54" s="1"/>
      <c r="I54" s="203"/>
      <c r="J54" s="1"/>
      <c r="N54" s="1"/>
    </row>
    <row r="55">
      <c r="F55" s="49"/>
      <c r="G55" s="1"/>
      <c r="H55" s="1"/>
      <c r="I55" s="203"/>
      <c r="J55" s="1"/>
      <c r="N55" s="1"/>
    </row>
    <row r="56">
      <c r="F56" s="49"/>
      <c r="G56" s="1"/>
      <c r="H56" s="1"/>
      <c r="I56" s="203"/>
      <c r="J56" s="1"/>
      <c r="N56" s="1"/>
    </row>
    <row r="57">
      <c r="F57" s="49"/>
      <c r="G57" s="1"/>
      <c r="H57" s="1"/>
      <c r="I57" s="203"/>
      <c r="J57" s="1"/>
      <c r="N57" s="1"/>
    </row>
    <row r="58">
      <c r="F58" s="49"/>
      <c r="G58" s="1"/>
      <c r="H58" s="1"/>
      <c r="I58" s="203"/>
      <c r="J58" s="1"/>
      <c r="N58" s="1"/>
    </row>
    <row r="59">
      <c r="F59" s="49"/>
      <c r="G59" s="1"/>
      <c r="H59" s="1"/>
      <c r="I59" s="203"/>
      <c r="J59" s="1"/>
      <c r="N59" s="1"/>
    </row>
    <row r="60">
      <c r="F60" s="49"/>
      <c r="G60" s="1"/>
      <c r="H60" s="1"/>
      <c r="I60" s="203"/>
      <c r="J60" s="1"/>
      <c r="N60" s="1"/>
    </row>
    <row r="61">
      <c r="F61" s="49"/>
      <c r="G61" s="1"/>
      <c r="H61" s="1"/>
      <c r="I61" s="203"/>
      <c r="J61" s="1"/>
      <c r="N61" s="1"/>
    </row>
    <row r="62">
      <c r="F62" s="49"/>
      <c r="G62" s="1"/>
      <c r="H62" s="1"/>
      <c r="I62" s="203"/>
      <c r="J62" s="1"/>
      <c r="N62" s="1"/>
    </row>
    <row r="63">
      <c r="F63" s="49"/>
      <c r="G63" s="1"/>
      <c r="H63" s="1"/>
      <c r="I63" s="203"/>
      <c r="J63" s="1"/>
      <c r="N63" s="1"/>
    </row>
    <row r="64">
      <c r="F64" s="49"/>
      <c r="G64" s="1"/>
      <c r="H64" s="1"/>
      <c r="I64" s="203"/>
      <c r="J64" s="1"/>
      <c r="N64" s="1"/>
    </row>
    <row r="65">
      <c r="F65" s="49"/>
      <c r="G65" s="1"/>
      <c r="H65" s="1"/>
      <c r="I65" s="203"/>
      <c r="J65" s="1"/>
      <c r="N65" s="1"/>
    </row>
    <row r="66">
      <c r="F66" s="49"/>
      <c r="G66" s="1"/>
      <c r="H66" s="1"/>
      <c r="I66" s="203"/>
      <c r="J66" s="1"/>
      <c r="N66" s="1"/>
    </row>
    <row r="67">
      <c r="F67" s="49"/>
      <c r="G67" s="1"/>
      <c r="H67" s="1"/>
      <c r="I67" s="203"/>
      <c r="J67" s="1"/>
      <c r="N67" s="1"/>
    </row>
    <row r="68">
      <c r="F68" s="49"/>
      <c r="G68" s="1"/>
      <c r="H68" s="1"/>
      <c r="I68" s="203"/>
      <c r="J68" s="1"/>
      <c r="N68" s="1"/>
    </row>
    <row r="69">
      <c r="F69" s="49"/>
      <c r="G69" s="1"/>
      <c r="H69" s="1"/>
      <c r="I69" s="203"/>
      <c r="J69" s="1"/>
      <c r="N69" s="1"/>
    </row>
    <row r="70">
      <c r="F70" s="49"/>
      <c r="G70" s="1"/>
      <c r="H70" s="1"/>
      <c r="I70" s="203"/>
      <c r="J70" s="1"/>
      <c r="N70" s="1"/>
    </row>
    <row r="71">
      <c r="F71" s="49"/>
      <c r="G71" s="1"/>
      <c r="H71" s="1"/>
      <c r="I71" s="203"/>
      <c r="J71" s="1"/>
      <c r="N71" s="1"/>
    </row>
    <row r="72">
      <c r="F72" s="49"/>
      <c r="G72" s="1"/>
      <c r="H72" s="1"/>
      <c r="I72" s="203"/>
      <c r="J72" s="1"/>
      <c r="N72" s="1"/>
    </row>
    <row r="73">
      <c r="F73" s="49"/>
      <c r="G73" s="1"/>
      <c r="H73" s="1"/>
      <c r="I73" s="203"/>
      <c r="J73" s="1"/>
      <c r="N73" s="1"/>
    </row>
    <row r="74">
      <c r="F74" s="49"/>
      <c r="G74" s="1"/>
      <c r="H74" s="1"/>
      <c r="I74" s="203"/>
      <c r="J74" s="1"/>
      <c r="N74" s="1"/>
    </row>
    <row r="75">
      <c r="F75" s="49"/>
      <c r="G75" s="1"/>
      <c r="H75" s="1"/>
      <c r="I75" s="203"/>
      <c r="J75" s="1"/>
      <c r="N75" s="1"/>
    </row>
    <row r="76">
      <c r="F76" s="49"/>
      <c r="G76" s="1"/>
      <c r="H76" s="1"/>
      <c r="I76" s="203"/>
      <c r="J76" s="1"/>
      <c r="N76" s="1"/>
    </row>
    <row r="77">
      <c r="F77" s="49"/>
      <c r="G77" s="1"/>
      <c r="H77" s="1"/>
      <c r="I77" s="203"/>
      <c r="J77" s="1"/>
      <c r="N77" s="1"/>
    </row>
    <row r="78">
      <c r="F78" s="49"/>
      <c r="G78" s="1"/>
      <c r="H78" s="1"/>
      <c r="I78" s="203"/>
      <c r="J78" s="1"/>
      <c r="N78" s="1"/>
    </row>
    <row r="79">
      <c r="F79" s="49"/>
      <c r="G79" s="1"/>
      <c r="H79" s="1"/>
      <c r="I79" s="203"/>
      <c r="J79" s="1"/>
      <c r="N79" s="1"/>
    </row>
    <row r="80">
      <c r="F80" s="49"/>
      <c r="G80" s="1"/>
      <c r="H80" s="1"/>
      <c r="I80" s="203"/>
      <c r="J80" s="1"/>
      <c r="N80" s="1"/>
    </row>
    <row r="81">
      <c r="F81" s="49"/>
      <c r="G81" s="1"/>
      <c r="H81" s="1"/>
      <c r="I81" s="203"/>
      <c r="J81" s="1"/>
      <c r="N81" s="1"/>
    </row>
    <row r="82">
      <c r="F82" s="49"/>
      <c r="G82" s="1"/>
      <c r="H82" s="1"/>
      <c r="I82" s="203"/>
      <c r="J82" s="1"/>
      <c r="N82" s="1"/>
    </row>
    <row r="83">
      <c r="F83" s="49"/>
      <c r="G83" s="1"/>
      <c r="H83" s="1"/>
      <c r="I83" s="203"/>
      <c r="J83" s="1"/>
      <c r="N83" s="1"/>
    </row>
    <row r="84">
      <c r="F84" s="49"/>
      <c r="G84" s="1"/>
      <c r="H84" s="1"/>
      <c r="I84" s="203"/>
      <c r="J84" s="1"/>
      <c r="N84" s="1"/>
    </row>
    <row r="85">
      <c r="F85" s="49"/>
      <c r="G85" s="1"/>
      <c r="H85" s="1"/>
      <c r="I85" s="203"/>
      <c r="J85" s="1"/>
      <c r="N85" s="1"/>
    </row>
    <row r="86">
      <c r="F86" s="49"/>
      <c r="G86" s="1"/>
      <c r="H86" s="1"/>
      <c r="I86" s="203"/>
      <c r="J86" s="1"/>
      <c r="N86" s="1"/>
    </row>
    <row r="87">
      <c r="F87" s="49"/>
      <c r="G87" s="1"/>
      <c r="H87" s="1"/>
      <c r="I87" s="203"/>
      <c r="J87" s="1"/>
      <c r="N87" s="1"/>
    </row>
    <row r="88">
      <c r="F88" s="49"/>
      <c r="G88" s="1"/>
      <c r="H88" s="1"/>
      <c r="I88" s="203"/>
      <c r="J88" s="1"/>
      <c r="N88" s="1"/>
    </row>
    <row r="89">
      <c r="F89" s="49"/>
      <c r="G89" s="1"/>
      <c r="H89" s="1"/>
      <c r="I89" s="203"/>
      <c r="J89" s="1"/>
      <c r="N89" s="1"/>
    </row>
    <row r="90">
      <c r="F90" s="49"/>
      <c r="G90" s="1"/>
      <c r="H90" s="1"/>
      <c r="I90" s="203"/>
      <c r="J90" s="1"/>
      <c r="N90" s="1"/>
    </row>
    <row r="91">
      <c r="F91" s="49"/>
      <c r="G91" s="1"/>
      <c r="H91" s="1"/>
      <c r="I91" s="203"/>
      <c r="J91" s="1"/>
      <c r="N91" s="1"/>
    </row>
    <row r="92">
      <c r="F92" s="49"/>
      <c r="G92" s="1"/>
      <c r="H92" s="1"/>
      <c r="I92" s="203"/>
      <c r="J92" s="1"/>
      <c r="N92" s="1"/>
    </row>
    <row r="93">
      <c r="F93" s="49"/>
      <c r="G93" s="1"/>
      <c r="H93" s="1"/>
      <c r="I93" s="203"/>
      <c r="J93" s="1"/>
      <c r="N93" s="1"/>
    </row>
    <row r="94">
      <c r="F94" s="49"/>
      <c r="G94" s="1"/>
      <c r="H94" s="1"/>
      <c r="I94" s="203"/>
      <c r="J94" s="1"/>
      <c r="N94" s="1"/>
    </row>
    <row r="95">
      <c r="F95" s="49"/>
      <c r="G95" s="1"/>
      <c r="H95" s="1"/>
      <c r="I95" s="203"/>
      <c r="J95" s="1"/>
      <c r="N95" s="1"/>
    </row>
    <row r="96">
      <c r="F96" s="49"/>
      <c r="G96" s="1"/>
      <c r="H96" s="1"/>
      <c r="I96" s="203"/>
      <c r="J96" s="1"/>
      <c r="N96" s="1"/>
    </row>
    <row r="97">
      <c r="F97" s="49"/>
      <c r="G97" s="1"/>
      <c r="H97" s="1"/>
      <c r="I97" s="203"/>
      <c r="J97" s="1"/>
      <c r="N97" s="1"/>
    </row>
    <row r="98">
      <c r="F98" s="49"/>
      <c r="G98" s="1"/>
      <c r="H98" s="1"/>
      <c r="I98" s="203"/>
      <c r="J98" s="1"/>
      <c r="N98" s="1"/>
    </row>
    <row r="99">
      <c r="F99" s="49"/>
      <c r="G99" s="1"/>
      <c r="H99" s="1"/>
      <c r="I99" s="203"/>
      <c r="J99" s="1"/>
      <c r="N99" s="1"/>
    </row>
    <row r="100">
      <c r="F100" s="49"/>
      <c r="G100" s="1"/>
      <c r="H100" s="1"/>
      <c r="I100" s="203"/>
      <c r="J100" s="1"/>
      <c r="N100" s="1"/>
    </row>
    <row r="101">
      <c r="F101" s="49"/>
      <c r="G101" s="1"/>
      <c r="H101" s="1"/>
      <c r="I101" s="203"/>
      <c r="J101" s="1"/>
      <c r="N101" s="1"/>
    </row>
    <row r="102">
      <c r="F102" s="49"/>
      <c r="G102" s="1"/>
      <c r="H102" s="1"/>
      <c r="I102" s="203"/>
      <c r="J102" s="1"/>
      <c r="N102" s="1"/>
    </row>
    <row r="103">
      <c r="F103" s="49"/>
      <c r="G103" s="1"/>
      <c r="H103" s="1"/>
      <c r="I103" s="203"/>
      <c r="J103" s="1"/>
      <c r="N103" s="1"/>
    </row>
    <row r="104">
      <c r="F104" s="49"/>
      <c r="G104" s="1"/>
      <c r="H104" s="1"/>
      <c r="I104" s="203"/>
      <c r="J104" s="1"/>
      <c r="N104" s="1"/>
    </row>
    <row r="105">
      <c r="F105" s="49"/>
      <c r="G105" s="1"/>
      <c r="H105" s="1"/>
      <c r="I105" s="203"/>
      <c r="J105" s="1"/>
      <c r="N105" s="1"/>
    </row>
    <row r="106">
      <c r="F106" s="49"/>
      <c r="G106" s="1"/>
      <c r="H106" s="1"/>
      <c r="I106" s="203"/>
      <c r="J106" s="1"/>
      <c r="N106" s="1"/>
    </row>
    <row r="107">
      <c r="F107" s="49"/>
      <c r="G107" s="1"/>
      <c r="H107" s="1"/>
      <c r="I107" s="203"/>
      <c r="J107" s="1"/>
      <c r="N107" s="1"/>
    </row>
    <row r="108">
      <c r="F108" s="49"/>
      <c r="G108" s="1"/>
      <c r="H108" s="1"/>
      <c r="I108" s="203"/>
      <c r="J108" s="1"/>
      <c r="N108" s="1"/>
    </row>
    <row r="109">
      <c r="F109" s="49"/>
      <c r="G109" s="1"/>
      <c r="H109" s="1"/>
      <c r="I109" s="203"/>
      <c r="J109" s="1"/>
      <c r="N109" s="1"/>
    </row>
    <row r="110">
      <c r="F110" s="49"/>
      <c r="G110" s="1"/>
      <c r="H110" s="1"/>
      <c r="I110" s="203"/>
      <c r="J110" s="1"/>
      <c r="N110" s="1"/>
    </row>
    <row r="111">
      <c r="F111" s="49"/>
      <c r="G111" s="1"/>
      <c r="H111" s="1"/>
      <c r="I111" s="203"/>
      <c r="J111" s="1"/>
      <c r="N111" s="1"/>
    </row>
    <row r="112">
      <c r="F112" s="49"/>
      <c r="G112" s="1"/>
      <c r="H112" s="1"/>
      <c r="I112" s="203"/>
      <c r="J112" s="1"/>
      <c r="N112" s="1"/>
    </row>
    <row r="113">
      <c r="F113" s="49"/>
      <c r="G113" s="1"/>
      <c r="H113" s="1"/>
      <c r="I113" s="203"/>
      <c r="J113" s="1"/>
      <c r="N113" s="1"/>
    </row>
    <row r="114">
      <c r="F114" s="49"/>
      <c r="G114" s="1"/>
      <c r="H114" s="1"/>
      <c r="I114" s="203"/>
      <c r="J114" s="1"/>
      <c r="N114" s="1"/>
    </row>
    <row r="115">
      <c r="F115" s="49"/>
      <c r="G115" s="1"/>
      <c r="H115" s="1"/>
      <c r="I115" s="203"/>
      <c r="J115" s="1"/>
      <c r="N115" s="1"/>
    </row>
    <row r="116">
      <c r="F116" s="49"/>
      <c r="G116" s="1"/>
      <c r="H116" s="1"/>
      <c r="I116" s="203"/>
      <c r="J116" s="1"/>
      <c r="N116" s="1"/>
    </row>
    <row r="117">
      <c r="F117" s="49"/>
      <c r="G117" s="1"/>
      <c r="H117" s="1"/>
      <c r="I117" s="203"/>
      <c r="J117" s="1"/>
      <c r="N117" s="1"/>
    </row>
    <row r="118">
      <c r="F118" s="49"/>
      <c r="G118" s="1"/>
      <c r="H118" s="1"/>
      <c r="I118" s="203"/>
      <c r="J118" s="1"/>
      <c r="N118" s="1"/>
    </row>
    <row r="119">
      <c r="F119" s="49"/>
      <c r="G119" s="1"/>
      <c r="H119" s="1"/>
      <c r="I119" s="203"/>
      <c r="J119" s="1"/>
      <c r="N119" s="1"/>
    </row>
    <row r="120">
      <c r="F120" s="49"/>
      <c r="G120" s="1"/>
      <c r="H120" s="1"/>
      <c r="I120" s="203"/>
      <c r="J120" s="1"/>
      <c r="N120" s="1"/>
    </row>
    <row r="121">
      <c r="F121" s="49"/>
      <c r="G121" s="1"/>
      <c r="H121" s="1"/>
      <c r="I121" s="203"/>
      <c r="J121" s="1"/>
      <c r="N121" s="1"/>
    </row>
    <row r="122">
      <c r="F122" s="49"/>
      <c r="G122" s="1"/>
      <c r="H122" s="1"/>
      <c r="I122" s="203"/>
      <c r="J122" s="1"/>
      <c r="N122" s="1"/>
    </row>
    <row r="123">
      <c r="F123" s="49"/>
      <c r="G123" s="1"/>
      <c r="H123" s="1"/>
      <c r="I123" s="203"/>
      <c r="J123" s="1"/>
      <c r="N123" s="1"/>
    </row>
    <row r="124">
      <c r="F124" s="49"/>
      <c r="G124" s="1"/>
      <c r="H124" s="1"/>
      <c r="I124" s="203"/>
      <c r="J124" s="1"/>
      <c r="N124" s="1"/>
    </row>
    <row r="125">
      <c r="F125" s="49"/>
      <c r="G125" s="1"/>
      <c r="H125" s="1"/>
      <c r="I125" s="203"/>
      <c r="J125" s="1"/>
      <c r="N125" s="1"/>
    </row>
    <row r="126">
      <c r="F126" s="49"/>
      <c r="G126" s="1"/>
      <c r="H126" s="1"/>
      <c r="I126" s="203"/>
      <c r="J126" s="1"/>
      <c r="N126" s="1"/>
    </row>
    <row r="127">
      <c r="F127" s="49"/>
      <c r="G127" s="1"/>
      <c r="H127" s="1"/>
      <c r="I127" s="203"/>
      <c r="J127" s="1"/>
      <c r="N127" s="1"/>
    </row>
    <row r="128">
      <c r="F128" s="49"/>
      <c r="G128" s="1"/>
      <c r="H128" s="1"/>
      <c r="I128" s="203"/>
      <c r="J128" s="1"/>
      <c r="N128" s="1"/>
    </row>
    <row r="129">
      <c r="F129" s="49"/>
      <c r="G129" s="1"/>
      <c r="H129" s="1"/>
      <c r="I129" s="203"/>
      <c r="J129" s="1"/>
      <c r="N129" s="1"/>
    </row>
    <row r="130">
      <c r="F130" s="49"/>
      <c r="G130" s="1"/>
      <c r="H130" s="1"/>
      <c r="I130" s="203"/>
      <c r="J130" s="1"/>
      <c r="N130" s="1"/>
    </row>
    <row r="131">
      <c r="F131" s="49"/>
      <c r="G131" s="1"/>
      <c r="H131" s="1"/>
      <c r="I131" s="203"/>
      <c r="J131" s="1"/>
      <c r="N131" s="1"/>
    </row>
    <row r="132">
      <c r="F132" s="49"/>
      <c r="G132" s="1"/>
      <c r="H132" s="1"/>
      <c r="I132" s="203"/>
      <c r="J132" s="1"/>
      <c r="N132" s="1"/>
    </row>
    <row r="133">
      <c r="F133" s="49"/>
      <c r="G133" s="1"/>
      <c r="H133" s="1"/>
      <c r="I133" s="203"/>
      <c r="J133" s="1"/>
      <c r="N133" s="1"/>
    </row>
    <row r="134">
      <c r="F134" s="49"/>
      <c r="G134" s="1"/>
      <c r="H134" s="1"/>
      <c r="I134" s="203"/>
      <c r="J134" s="1"/>
      <c r="N134" s="1"/>
    </row>
    <row r="135">
      <c r="F135" s="49"/>
      <c r="G135" s="1"/>
      <c r="H135" s="1"/>
      <c r="I135" s="203"/>
      <c r="J135" s="1"/>
      <c r="N135" s="1"/>
    </row>
    <row r="136">
      <c r="F136" s="49"/>
      <c r="G136" s="1"/>
      <c r="H136" s="1"/>
      <c r="I136" s="203"/>
      <c r="J136" s="1"/>
      <c r="N136" s="1"/>
    </row>
    <row r="137">
      <c r="F137" s="49"/>
      <c r="G137" s="1"/>
      <c r="H137" s="1"/>
      <c r="I137" s="203"/>
      <c r="J137" s="1"/>
      <c r="N137" s="1"/>
    </row>
    <row r="138">
      <c r="F138" s="49"/>
      <c r="G138" s="1"/>
      <c r="H138" s="1"/>
      <c r="I138" s="203"/>
      <c r="J138" s="1"/>
      <c r="N138" s="1"/>
    </row>
    <row r="139">
      <c r="F139" s="49"/>
      <c r="G139" s="1"/>
      <c r="H139" s="1"/>
      <c r="I139" s="203"/>
      <c r="J139" s="1"/>
      <c r="N139" s="1"/>
    </row>
    <row r="140">
      <c r="F140" s="49"/>
      <c r="G140" s="1"/>
      <c r="H140" s="1"/>
      <c r="I140" s="203"/>
      <c r="J140" s="1"/>
      <c r="N140" s="1"/>
    </row>
    <row r="141">
      <c r="F141" s="49"/>
      <c r="G141" s="1"/>
      <c r="H141" s="1"/>
      <c r="I141" s="203"/>
      <c r="J141" s="1"/>
      <c r="N141" s="1"/>
    </row>
    <row r="142">
      <c r="F142" s="49"/>
      <c r="G142" s="1"/>
      <c r="H142" s="1"/>
      <c r="I142" s="203"/>
      <c r="J142" s="1"/>
      <c r="N142" s="1"/>
    </row>
    <row r="143">
      <c r="F143" s="49"/>
      <c r="G143" s="1"/>
      <c r="H143" s="1"/>
      <c r="I143" s="203"/>
      <c r="J143" s="1"/>
      <c r="N143" s="1"/>
    </row>
    <row r="144">
      <c r="F144" s="49"/>
      <c r="G144" s="1"/>
      <c r="H144" s="1"/>
      <c r="I144" s="203"/>
      <c r="J144" s="1"/>
      <c r="N144" s="1"/>
    </row>
    <row r="145">
      <c r="F145" s="49"/>
      <c r="G145" s="1"/>
      <c r="H145" s="1"/>
      <c r="I145" s="203"/>
      <c r="J145" s="1"/>
      <c r="N145" s="1"/>
    </row>
    <row r="146">
      <c r="F146" s="49"/>
      <c r="G146" s="1"/>
      <c r="H146" s="1"/>
      <c r="I146" s="203"/>
      <c r="J146" s="1"/>
      <c r="N146" s="1"/>
    </row>
    <row r="147">
      <c r="F147" s="49"/>
      <c r="G147" s="1"/>
      <c r="H147" s="1"/>
      <c r="I147" s="203"/>
      <c r="J147" s="1"/>
      <c r="N147" s="1"/>
    </row>
    <row r="148">
      <c r="F148" s="49"/>
      <c r="G148" s="1"/>
      <c r="H148" s="1"/>
      <c r="I148" s="203"/>
      <c r="J148" s="1"/>
      <c r="N148" s="1"/>
    </row>
    <row r="149">
      <c r="F149" s="49"/>
      <c r="G149" s="1"/>
      <c r="H149" s="1"/>
      <c r="I149" s="203"/>
      <c r="J149" s="1"/>
      <c r="N149" s="1"/>
    </row>
    <row r="150">
      <c r="F150" s="49"/>
      <c r="G150" s="1"/>
      <c r="H150" s="1"/>
      <c r="I150" s="203"/>
      <c r="J150" s="1"/>
      <c r="N150" s="1"/>
    </row>
    <row r="151">
      <c r="F151" s="49"/>
      <c r="G151" s="1"/>
      <c r="H151" s="1"/>
      <c r="I151" s="203"/>
      <c r="J151" s="1"/>
      <c r="N151" s="1"/>
    </row>
    <row r="152">
      <c r="F152" s="49"/>
      <c r="G152" s="1"/>
      <c r="H152" s="1"/>
      <c r="I152" s="203"/>
      <c r="J152" s="1"/>
      <c r="N152" s="1"/>
    </row>
    <row r="153">
      <c r="F153" s="49"/>
      <c r="G153" s="1"/>
      <c r="H153" s="1"/>
      <c r="I153" s="203"/>
      <c r="J153" s="1"/>
      <c r="N153" s="1"/>
    </row>
    <row r="154">
      <c r="F154" s="49"/>
      <c r="G154" s="1"/>
      <c r="H154" s="1"/>
      <c r="I154" s="203"/>
      <c r="J154" s="1"/>
      <c r="N154" s="1"/>
    </row>
    <row r="155">
      <c r="F155" s="49"/>
      <c r="G155" s="1"/>
      <c r="H155" s="1"/>
      <c r="I155" s="203"/>
      <c r="J155" s="1"/>
      <c r="N155" s="1"/>
    </row>
    <row r="156">
      <c r="F156" s="49"/>
      <c r="G156" s="1"/>
      <c r="H156" s="1"/>
      <c r="I156" s="203"/>
      <c r="J156" s="1"/>
      <c r="N156" s="1"/>
    </row>
    <row r="157">
      <c r="F157" s="49"/>
      <c r="G157" s="1"/>
      <c r="H157" s="1"/>
      <c r="I157" s="203"/>
      <c r="J157" s="1"/>
      <c r="N157" s="1"/>
    </row>
    <row r="158">
      <c r="F158" s="49"/>
      <c r="G158" s="1"/>
      <c r="H158" s="1"/>
      <c r="I158" s="203"/>
      <c r="J158" s="1"/>
      <c r="N158" s="1"/>
    </row>
    <row r="159">
      <c r="F159" s="49"/>
      <c r="G159" s="1"/>
      <c r="H159" s="1"/>
      <c r="I159" s="203"/>
      <c r="J159" s="1"/>
      <c r="N159" s="1"/>
    </row>
    <row r="160">
      <c r="F160" s="49"/>
      <c r="G160" s="1"/>
      <c r="H160" s="1"/>
      <c r="I160" s="203"/>
      <c r="J160" s="1"/>
      <c r="N160" s="1"/>
    </row>
    <row r="161">
      <c r="F161" s="49"/>
      <c r="G161" s="1"/>
      <c r="H161" s="1"/>
      <c r="I161" s="203"/>
      <c r="J161" s="1"/>
      <c r="N161" s="1"/>
    </row>
    <row r="162">
      <c r="F162" s="49"/>
      <c r="G162" s="1"/>
      <c r="H162" s="1"/>
      <c r="I162" s="203"/>
      <c r="J162" s="1"/>
      <c r="N162" s="1"/>
    </row>
    <row r="163">
      <c r="F163" s="49"/>
      <c r="G163" s="1"/>
      <c r="H163" s="1"/>
      <c r="I163" s="203"/>
      <c r="J163" s="1"/>
      <c r="N163" s="1"/>
    </row>
    <row r="164">
      <c r="F164" s="49"/>
      <c r="G164" s="1"/>
      <c r="H164" s="1"/>
      <c r="I164" s="203"/>
      <c r="J164" s="1"/>
      <c r="N164" s="1"/>
    </row>
    <row r="165">
      <c r="F165" s="49"/>
      <c r="G165" s="1"/>
      <c r="H165" s="1"/>
      <c r="I165" s="203"/>
      <c r="J165" s="1"/>
      <c r="N165" s="1"/>
    </row>
    <row r="166">
      <c r="F166" s="49"/>
      <c r="G166" s="1"/>
      <c r="H166" s="1"/>
      <c r="I166" s="203"/>
      <c r="J166" s="1"/>
      <c r="N166" s="1"/>
    </row>
    <row r="167">
      <c r="F167" s="49"/>
      <c r="G167" s="1"/>
      <c r="H167" s="1"/>
      <c r="I167" s="203"/>
      <c r="J167" s="1"/>
      <c r="N167" s="1"/>
    </row>
    <row r="168">
      <c r="F168" s="49"/>
      <c r="G168" s="1"/>
      <c r="H168" s="1"/>
      <c r="I168" s="203"/>
      <c r="J168" s="1"/>
      <c r="N168" s="1"/>
    </row>
    <row r="169">
      <c r="F169" s="49"/>
      <c r="G169" s="1"/>
      <c r="H169" s="1"/>
      <c r="I169" s="203"/>
      <c r="J169" s="1"/>
      <c r="N169" s="1"/>
    </row>
    <row r="170">
      <c r="F170" s="49"/>
      <c r="G170" s="1"/>
      <c r="H170" s="1"/>
      <c r="I170" s="203"/>
      <c r="J170" s="1"/>
      <c r="N170" s="1"/>
    </row>
    <row r="171">
      <c r="F171" s="49"/>
      <c r="G171" s="1"/>
      <c r="H171" s="1"/>
      <c r="I171" s="203"/>
      <c r="J171" s="1"/>
      <c r="N171" s="1"/>
    </row>
    <row r="172">
      <c r="F172" s="49"/>
      <c r="G172" s="1"/>
      <c r="H172" s="1"/>
      <c r="I172" s="203"/>
      <c r="J172" s="1"/>
      <c r="N172" s="1"/>
    </row>
    <row r="173">
      <c r="F173" s="49"/>
      <c r="G173" s="1"/>
      <c r="H173" s="1"/>
      <c r="I173" s="203"/>
      <c r="J173" s="1"/>
      <c r="N173" s="1"/>
    </row>
    <row r="174">
      <c r="F174" s="49"/>
      <c r="G174" s="1"/>
      <c r="H174" s="1"/>
      <c r="I174" s="203"/>
      <c r="J174" s="1"/>
      <c r="N174" s="1"/>
    </row>
    <row r="175">
      <c r="F175" s="49"/>
      <c r="G175" s="1"/>
      <c r="H175" s="1"/>
      <c r="I175" s="203"/>
      <c r="J175" s="1"/>
      <c r="N175" s="1"/>
    </row>
    <row r="176">
      <c r="F176" s="49"/>
      <c r="G176" s="1"/>
      <c r="H176" s="1"/>
      <c r="I176" s="203"/>
      <c r="J176" s="1"/>
      <c r="N176" s="1"/>
    </row>
    <row r="177">
      <c r="F177" s="49"/>
      <c r="G177" s="1"/>
      <c r="H177" s="1"/>
      <c r="I177" s="203"/>
      <c r="J177" s="1"/>
      <c r="N177" s="1"/>
    </row>
    <row r="178">
      <c r="F178" s="49"/>
      <c r="G178" s="1"/>
      <c r="H178" s="1"/>
      <c r="I178" s="203"/>
      <c r="J178" s="1"/>
      <c r="N178" s="1"/>
    </row>
    <row r="179">
      <c r="F179" s="49"/>
      <c r="G179" s="1"/>
      <c r="H179" s="1"/>
      <c r="I179" s="203"/>
      <c r="J179" s="1"/>
      <c r="N179" s="1"/>
    </row>
    <row r="180">
      <c r="F180" s="49"/>
      <c r="G180" s="1"/>
      <c r="H180" s="1"/>
      <c r="I180" s="203"/>
      <c r="J180" s="1"/>
      <c r="N180" s="1"/>
    </row>
    <row r="181">
      <c r="F181" s="49"/>
      <c r="G181" s="1"/>
      <c r="H181" s="1"/>
      <c r="I181" s="203"/>
      <c r="J181" s="1"/>
      <c r="N181" s="1"/>
    </row>
    <row r="182">
      <c r="F182" s="49"/>
      <c r="G182" s="1"/>
      <c r="H182" s="1"/>
      <c r="I182" s="203"/>
      <c r="J182" s="1"/>
      <c r="N182" s="1"/>
    </row>
    <row r="183">
      <c r="F183" s="49"/>
      <c r="G183" s="1"/>
      <c r="H183" s="1"/>
      <c r="I183" s="203"/>
      <c r="J183" s="1"/>
      <c r="N183" s="1"/>
    </row>
    <row r="184">
      <c r="F184" s="49"/>
      <c r="G184" s="1"/>
      <c r="H184" s="1"/>
      <c r="I184" s="203"/>
      <c r="J184" s="1"/>
      <c r="N184" s="1"/>
    </row>
    <row r="185">
      <c r="F185" s="49"/>
      <c r="G185" s="1"/>
      <c r="H185" s="1"/>
      <c r="I185" s="203"/>
      <c r="J185" s="1"/>
      <c r="N185" s="1"/>
    </row>
    <row r="186">
      <c r="F186" s="49"/>
      <c r="G186" s="1"/>
      <c r="H186" s="1"/>
      <c r="I186" s="203"/>
      <c r="J186" s="1"/>
      <c r="N186" s="1"/>
    </row>
    <row r="187">
      <c r="F187" s="49"/>
      <c r="G187" s="1"/>
      <c r="H187" s="1"/>
      <c r="I187" s="203"/>
      <c r="J187" s="1"/>
      <c r="N187" s="1"/>
    </row>
    <row r="188">
      <c r="F188" s="49"/>
      <c r="G188" s="1"/>
      <c r="H188" s="1"/>
      <c r="I188" s="203"/>
      <c r="J188" s="1"/>
      <c r="N188" s="1"/>
    </row>
    <row r="189">
      <c r="F189" s="49"/>
      <c r="G189" s="1"/>
      <c r="H189" s="1"/>
      <c r="I189" s="203"/>
      <c r="J189" s="1"/>
      <c r="N189" s="1"/>
    </row>
    <row r="190">
      <c r="F190" s="49"/>
      <c r="G190" s="1"/>
      <c r="H190" s="1"/>
      <c r="I190" s="203"/>
      <c r="J190" s="1"/>
      <c r="N190" s="1"/>
    </row>
    <row r="191">
      <c r="F191" s="49"/>
      <c r="G191" s="1"/>
      <c r="H191" s="1"/>
      <c r="I191" s="203"/>
      <c r="J191" s="1"/>
      <c r="N191" s="1"/>
    </row>
    <row r="192">
      <c r="F192" s="49"/>
      <c r="G192" s="1"/>
      <c r="H192" s="1"/>
      <c r="I192" s="203"/>
      <c r="J192" s="1"/>
      <c r="N192" s="1"/>
    </row>
    <row r="193">
      <c r="F193" s="49"/>
      <c r="G193" s="1"/>
      <c r="H193" s="1"/>
      <c r="I193" s="203"/>
      <c r="J193" s="1"/>
      <c r="N193" s="1"/>
    </row>
    <row r="194">
      <c r="F194" s="49"/>
      <c r="G194" s="1"/>
      <c r="H194" s="1"/>
      <c r="I194" s="203"/>
      <c r="J194" s="1"/>
      <c r="N194" s="1"/>
    </row>
    <row r="195">
      <c r="F195" s="49"/>
      <c r="G195" s="1"/>
      <c r="H195" s="1"/>
      <c r="I195" s="203"/>
      <c r="J195" s="1"/>
      <c r="N195" s="1"/>
    </row>
    <row r="196">
      <c r="F196" s="49"/>
      <c r="G196" s="1"/>
      <c r="H196" s="1"/>
      <c r="I196" s="203"/>
      <c r="J196" s="1"/>
      <c r="N196" s="1"/>
    </row>
    <row r="197">
      <c r="F197" s="49"/>
      <c r="G197" s="1"/>
      <c r="H197" s="1"/>
      <c r="I197" s="203"/>
      <c r="J197" s="1"/>
      <c r="N197" s="1"/>
    </row>
    <row r="198">
      <c r="F198" s="49"/>
      <c r="G198" s="1"/>
      <c r="H198" s="1"/>
      <c r="I198" s="203"/>
      <c r="J198" s="1"/>
      <c r="N198" s="1"/>
    </row>
    <row r="199">
      <c r="F199" s="49"/>
      <c r="G199" s="1"/>
      <c r="H199" s="1"/>
      <c r="I199" s="203"/>
      <c r="J199" s="1"/>
      <c r="N199" s="1"/>
    </row>
    <row r="200">
      <c r="F200" s="49"/>
      <c r="G200" s="1"/>
      <c r="H200" s="1"/>
      <c r="I200" s="203"/>
      <c r="J200" s="1"/>
      <c r="N200" s="1"/>
    </row>
    <row r="201">
      <c r="F201" s="49"/>
      <c r="G201" s="1"/>
      <c r="H201" s="1"/>
      <c r="I201" s="203"/>
      <c r="J201" s="1"/>
      <c r="N201" s="1"/>
    </row>
    <row r="202">
      <c r="F202" s="49"/>
      <c r="G202" s="1"/>
      <c r="H202" s="1"/>
      <c r="I202" s="203"/>
      <c r="J202" s="1"/>
      <c r="N202" s="1"/>
    </row>
    <row r="203">
      <c r="F203" s="49"/>
      <c r="G203" s="1"/>
      <c r="H203" s="1"/>
      <c r="I203" s="203"/>
      <c r="J203" s="1"/>
      <c r="N203" s="1"/>
    </row>
    <row r="204">
      <c r="F204" s="49"/>
      <c r="G204" s="1"/>
      <c r="H204" s="1"/>
      <c r="I204" s="203"/>
      <c r="J204" s="1"/>
      <c r="N204" s="1"/>
    </row>
    <row r="205">
      <c r="F205" s="49"/>
      <c r="G205" s="1"/>
      <c r="H205" s="1"/>
      <c r="I205" s="203"/>
      <c r="J205" s="1"/>
      <c r="N205" s="1"/>
    </row>
    <row r="206">
      <c r="F206" s="49"/>
      <c r="G206" s="1"/>
      <c r="H206" s="1"/>
      <c r="I206" s="203"/>
      <c r="J206" s="1"/>
      <c r="N206" s="1"/>
    </row>
    <row r="207">
      <c r="F207" s="49"/>
      <c r="G207" s="1"/>
      <c r="H207" s="1"/>
      <c r="I207" s="203"/>
      <c r="J207" s="1"/>
      <c r="N207" s="1"/>
    </row>
    <row r="208">
      <c r="F208" s="49"/>
      <c r="G208" s="1"/>
      <c r="H208" s="1"/>
      <c r="I208" s="203"/>
      <c r="J208" s="1"/>
      <c r="N208" s="1"/>
    </row>
    <row r="209">
      <c r="F209" s="49"/>
      <c r="G209" s="1"/>
      <c r="H209" s="1"/>
      <c r="I209" s="203"/>
      <c r="J209" s="1"/>
      <c r="N209" s="1"/>
    </row>
    <row r="210">
      <c r="F210" s="49"/>
      <c r="G210" s="1"/>
      <c r="H210" s="1"/>
      <c r="I210" s="203"/>
      <c r="J210" s="1"/>
      <c r="N210" s="1"/>
    </row>
    <row r="211">
      <c r="F211" s="49"/>
      <c r="G211" s="1"/>
      <c r="H211" s="1"/>
      <c r="I211" s="203"/>
      <c r="J211" s="1"/>
      <c r="N211" s="1"/>
    </row>
    <row r="212">
      <c r="F212" s="49"/>
      <c r="G212" s="1"/>
      <c r="H212" s="1"/>
      <c r="I212" s="203"/>
      <c r="J212" s="1"/>
      <c r="N212" s="1"/>
    </row>
    <row r="213">
      <c r="F213" s="49"/>
      <c r="G213" s="1"/>
      <c r="H213" s="1"/>
      <c r="I213" s="203"/>
      <c r="J213" s="1"/>
      <c r="N213" s="1"/>
    </row>
    <row r="214">
      <c r="F214" s="49"/>
      <c r="G214" s="1"/>
      <c r="H214" s="1"/>
      <c r="I214" s="203"/>
      <c r="J214" s="1"/>
      <c r="N214" s="1"/>
    </row>
    <row r="215">
      <c r="F215" s="49"/>
      <c r="G215" s="1"/>
      <c r="H215" s="1"/>
      <c r="I215" s="203"/>
      <c r="J215" s="1"/>
      <c r="N215" s="1"/>
    </row>
    <row r="216">
      <c r="F216" s="49"/>
      <c r="G216" s="1"/>
      <c r="H216" s="1"/>
      <c r="I216" s="203"/>
      <c r="J216" s="1"/>
      <c r="N216" s="1"/>
    </row>
    <row r="217">
      <c r="F217" s="49"/>
      <c r="G217" s="1"/>
      <c r="H217" s="1"/>
      <c r="I217" s="203"/>
      <c r="J217" s="1"/>
      <c r="N217" s="1"/>
    </row>
    <row r="218">
      <c r="F218" s="49"/>
      <c r="G218" s="1"/>
      <c r="H218" s="1"/>
      <c r="I218" s="203"/>
      <c r="J218" s="1"/>
      <c r="N218" s="1"/>
    </row>
    <row r="219">
      <c r="F219" s="49"/>
      <c r="G219" s="1"/>
      <c r="H219" s="1"/>
      <c r="I219" s="203"/>
      <c r="J219" s="1"/>
      <c r="N219" s="1"/>
    </row>
    <row r="220">
      <c r="F220" s="49"/>
      <c r="G220" s="1"/>
      <c r="H220" s="1"/>
      <c r="I220" s="203"/>
      <c r="J220" s="1"/>
      <c r="N220" s="1"/>
    </row>
    <row r="221">
      <c r="F221" s="49"/>
      <c r="G221" s="1"/>
      <c r="H221" s="1"/>
      <c r="I221" s="203"/>
      <c r="J221" s="1"/>
      <c r="N221" s="1"/>
    </row>
    <row r="222">
      <c r="F222" s="49"/>
      <c r="G222" s="1"/>
      <c r="H222" s="1"/>
      <c r="I222" s="203"/>
      <c r="J222" s="1"/>
      <c r="N222" s="1"/>
    </row>
    <row r="223">
      <c r="F223" s="49"/>
      <c r="G223" s="1"/>
      <c r="H223" s="1"/>
      <c r="I223" s="203"/>
      <c r="J223" s="1"/>
      <c r="N223" s="1"/>
    </row>
    <row r="224">
      <c r="F224" s="49"/>
      <c r="G224" s="1"/>
      <c r="H224" s="1"/>
      <c r="I224" s="203"/>
      <c r="J224" s="1"/>
      <c r="N224" s="1"/>
    </row>
    <row r="225">
      <c r="F225" s="49"/>
      <c r="G225" s="1"/>
      <c r="H225" s="1"/>
      <c r="I225" s="203"/>
      <c r="J225" s="1"/>
      <c r="N225" s="1"/>
    </row>
    <row r="226">
      <c r="F226" s="49"/>
      <c r="G226" s="1"/>
      <c r="H226" s="1"/>
      <c r="I226" s="203"/>
      <c r="J226" s="1"/>
      <c r="N226" s="1"/>
    </row>
    <row r="227">
      <c r="F227" s="49"/>
      <c r="G227" s="1"/>
      <c r="H227" s="1"/>
      <c r="I227" s="203"/>
      <c r="J227" s="1"/>
      <c r="N227" s="1"/>
    </row>
    <row r="228">
      <c r="F228" s="49"/>
      <c r="G228" s="1"/>
      <c r="H228" s="1"/>
      <c r="I228" s="203"/>
      <c r="J228" s="1"/>
      <c r="N228" s="1"/>
    </row>
    <row r="229">
      <c r="F229" s="49"/>
      <c r="G229" s="1"/>
      <c r="H229" s="1"/>
      <c r="I229" s="203"/>
      <c r="J229" s="1"/>
      <c r="N229" s="1"/>
    </row>
    <row r="230">
      <c r="F230" s="49"/>
      <c r="G230" s="1"/>
      <c r="H230" s="1"/>
      <c r="I230" s="203"/>
      <c r="J230" s="1"/>
      <c r="N230" s="1"/>
    </row>
    <row r="231">
      <c r="F231" s="49"/>
      <c r="G231" s="1"/>
      <c r="H231" s="1"/>
      <c r="I231" s="203"/>
      <c r="J231" s="1"/>
      <c r="N231" s="1"/>
    </row>
    <row r="232">
      <c r="F232" s="49"/>
      <c r="G232" s="1"/>
      <c r="H232" s="1"/>
      <c r="I232" s="203"/>
      <c r="J232" s="1"/>
      <c r="N232" s="1"/>
    </row>
    <row r="233">
      <c r="F233" s="49"/>
      <c r="G233" s="1"/>
      <c r="H233" s="1"/>
      <c r="I233" s="203"/>
      <c r="J233" s="1"/>
      <c r="N233" s="1"/>
    </row>
    <row r="234">
      <c r="F234" s="49"/>
      <c r="G234" s="1"/>
      <c r="H234" s="1"/>
      <c r="I234" s="203"/>
      <c r="J234" s="1"/>
      <c r="N234" s="1"/>
    </row>
    <row r="235">
      <c r="F235" s="49"/>
      <c r="G235" s="1"/>
      <c r="H235" s="1"/>
      <c r="I235" s="203"/>
      <c r="J235" s="1"/>
      <c r="N235" s="1"/>
    </row>
    <row r="236">
      <c r="F236" s="49"/>
      <c r="G236" s="1"/>
      <c r="H236" s="1"/>
      <c r="I236" s="203"/>
      <c r="J236" s="1"/>
      <c r="N236" s="1"/>
    </row>
    <row r="237">
      <c r="F237" s="49"/>
      <c r="G237" s="1"/>
      <c r="H237" s="1"/>
      <c r="I237" s="203"/>
      <c r="J237" s="1"/>
      <c r="N237" s="1"/>
    </row>
    <row r="238">
      <c r="F238" s="49"/>
      <c r="G238" s="1"/>
      <c r="H238" s="1"/>
      <c r="I238" s="203"/>
      <c r="J238" s="1"/>
      <c r="N238" s="1"/>
    </row>
    <row r="239">
      <c r="F239" s="49"/>
      <c r="G239" s="1"/>
      <c r="H239" s="1"/>
      <c r="I239" s="203"/>
      <c r="J239" s="1"/>
      <c r="N239" s="1"/>
    </row>
    <row r="240">
      <c r="F240" s="49"/>
      <c r="G240" s="1"/>
      <c r="H240" s="1"/>
      <c r="I240" s="203"/>
      <c r="J240" s="1"/>
      <c r="N240" s="1"/>
    </row>
    <row r="241">
      <c r="F241" s="49"/>
      <c r="G241" s="1"/>
      <c r="H241" s="1"/>
      <c r="I241" s="203"/>
      <c r="J241" s="1"/>
      <c r="N241" s="1"/>
    </row>
    <row r="242">
      <c r="F242" s="49"/>
      <c r="G242" s="1"/>
      <c r="H242" s="1"/>
      <c r="I242" s="203"/>
      <c r="J242" s="1"/>
      <c r="N242" s="1"/>
    </row>
    <row r="243">
      <c r="F243" s="49"/>
      <c r="G243" s="1"/>
      <c r="H243" s="1"/>
      <c r="I243" s="203"/>
      <c r="J243" s="1"/>
      <c r="N243" s="1"/>
    </row>
    <row r="244">
      <c r="F244" s="49"/>
      <c r="G244" s="1"/>
      <c r="H244" s="1"/>
      <c r="I244" s="203"/>
      <c r="J244" s="1"/>
      <c r="N244" s="1"/>
    </row>
    <row r="245">
      <c r="F245" s="49"/>
      <c r="G245" s="1"/>
      <c r="H245" s="1"/>
      <c r="I245" s="203"/>
      <c r="J245" s="1"/>
      <c r="N245" s="1"/>
    </row>
    <row r="246">
      <c r="F246" s="49"/>
      <c r="G246" s="1"/>
      <c r="H246" s="1"/>
      <c r="I246" s="203"/>
      <c r="J246" s="1"/>
      <c r="N246" s="1"/>
    </row>
    <row r="247">
      <c r="F247" s="49"/>
      <c r="G247" s="1"/>
      <c r="H247" s="1"/>
      <c r="I247" s="203"/>
      <c r="J247" s="1"/>
      <c r="N247" s="1"/>
    </row>
    <row r="248">
      <c r="F248" s="49"/>
      <c r="G248" s="1"/>
      <c r="H248" s="1"/>
      <c r="I248" s="203"/>
      <c r="J248" s="1"/>
      <c r="N248" s="1"/>
    </row>
    <row r="249">
      <c r="F249" s="49"/>
      <c r="G249" s="1"/>
      <c r="H249" s="1"/>
      <c r="I249" s="203"/>
      <c r="J249" s="1"/>
      <c r="N249" s="1"/>
    </row>
    <row r="250">
      <c r="F250" s="49"/>
      <c r="G250" s="1"/>
      <c r="H250" s="1"/>
      <c r="I250" s="203"/>
      <c r="J250" s="1"/>
      <c r="N250" s="1"/>
    </row>
    <row r="251">
      <c r="F251" s="49"/>
      <c r="G251" s="1"/>
      <c r="H251" s="1"/>
      <c r="I251" s="203"/>
      <c r="J251" s="1"/>
      <c r="N251" s="1"/>
    </row>
    <row r="252">
      <c r="F252" s="49"/>
      <c r="G252" s="1"/>
      <c r="H252" s="1"/>
      <c r="I252" s="203"/>
      <c r="J252" s="1"/>
      <c r="N252" s="1"/>
    </row>
    <row r="253">
      <c r="F253" s="49"/>
      <c r="G253" s="1"/>
      <c r="H253" s="1"/>
      <c r="I253" s="203"/>
      <c r="J253" s="1"/>
      <c r="N253" s="1"/>
    </row>
    <row r="254">
      <c r="F254" s="49"/>
      <c r="G254" s="1"/>
      <c r="H254" s="1"/>
      <c r="I254" s="203"/>
      <c r="J254" s="1"/>
      <c r="N254" s="1"/>
    </row>
    <row r="255">
      <c r="F255" s="49"/>
      <c r="G255" s="1"/>
      <c r="H255" s="1"/>
      <c r="I255" s="203"/>
      <c r="J255" s="1"/>
      <c r="N255" s="1"/>
    </row>
    <row r="256">
      <c r="F256" s="49"/>
      <c r="G256" s="1"/>
      <c r="H256" s="1"/>
      <c r="I256" s="203"/>
      <c r="J256" s="1"/>
      <c r="N256" s="1"/>
    </row>
    <row r="257">
      <c r="F257" s="49"/>
      <c r="G257" s="1"/>
      <c r="H257" s="1"/>
      <c r="I257" s="203"/>
      <c r="J257" s="1"/>
      <c r="N257" s="1"/>
    </row>
    <row r="258">
      <c r="F258" s="49"/>
      <c r="G258" s="1"/>
      <c r="H258" s="1"/>
      <c r="I258" s="203"/>
      <c r="J258" s="1"/>
      <c r="N258" s="1"/>
    </row>
    <row r="259">
      <c r="F259" s="49"/>
      <c r="G259" s="1"/>
      <c r="H259" s="1"/>
      <c r="I259" s="203"/>
      <c r="J259" s="1"/>
      <c r="N259" s="1"/>
    </row>
    <row r="260">
      <c r="F260" s="49"/>
      <c r="G260" s="1"/>
      <c r="H260" s="1"/>
      <c r="I260" s="203"/>
      <c r="J260" s="1"/>
      <c r="N260" s="1"/>
    </row>
    <row r="261">
      <c r="F261" s="49"/>
      <c r="G261" s="1"/>
      <c r="H261" s="1"/>
      <c r="I261" s="203"/>
      <c r="J261" s="1"/>
      <c r="N261" s="1"/>
    </row>
    <row r="262">
      <c r="F262" s="49"/>
      <c r="G262" s="1"/>
      <c r="H262" s="1"/>
      <c r="I262" s="203"/>
      <c r="J262" s="1"/>
      <c r="N262" s="1"/>
    </row>
    <row r="263">
      <c r="F263" s="49"/>
      <c r="G263" s="1"/>
      <c r="H263" s="1"/>
      <c r="I263" s="203"/>
      <c r="J263" s="1"/>
      <c r="N263" s="1"/>
    </row>
    <row r="264">
      <c r="F264" s="49"/>
      <c r="G264" s="1"/>
      <c r="H264" s="1"/>
      <c r="I264" s="203"/>
      <c r="J264" s="1"/>
      <c r="N264" s="1"/>
    </row>
    <row r="265">
      <c r="F265" s="49"/>
      <c r="G265" s="1"/>
      <c r="H265" s="1"/>
      <c r="I265" s="203"/>
      <c r="J265" s="1"/>
      <c r="N265" s="1"/>
    </row>
    <row r="266">
      <c r="F266" s="49"/>
      <c r="G266" s="1"/>
      <c r="H266" s="1"/>
      <c r="I266" s="203"/>
      <c r="J266" s="1"/>
      <c r="N266" s="1"/>
    </row>
    <row r="267">
      <c r="F267" s="49"/>
      <c r="G267" s="1"/>
      <c r="H267" s="1"/>
      <c r="I267" s="203"/>
      <c r="J267" s="1"/>
      <c r="N267" s="1"/>
    </row>
    <row r="268">
      <c r="F268" s="49"/>
      <c r="G268" s="1"/>
      <c r="H268" s="1"/>
      <c r="I268" s="203"/>
      <c r="J268" s="1"/>
      <c r="N268" s="1"/>
    </row>
    <row r="269">
      <c r="F269" s="49"/>
      <c r="G269" s="1"/>
      <c r="H269" s="1"/>
      <c r="I269" s="203"/>
      <c r="J269" s="1"/>
      <c r="N269" s="1"/>
    </row>
    <row r="270">
      <c r="F270" s="49"/>
      <c r="G270" s="1"/>
      <c r="H270" s="1"/>
      <c r="I270" s="203"/>
      <c r="J270" s="1"/>
      <c r="N270" s="1"/>
    </row>
    <row r="271">
      <c r="F271" s="49"/>
      <c r="G271" s="1"/>
      <c r="H271" s="1"/>
      <c r="I271" s="203"/>
      <c r="J271" s="1"/>
      <c r="N271" s="1"/>
    </row>
    <row r="272">
      <c r="F272" s="49"/>
      <c r="G272" s="1"/>
      <c r="H272" s="1"/>
      <c r="I272" s="203"/>
      <c r="J272" s="1"/>
      <c r="N272" s="1"/>
    </row>
    <row r="273">
      <c r="F273" s="49"/>
      <c r="G273" s="1"/>
      <c r="H273" s="1"/>
      <c r="I273" s="203"/>
      <c r="J273" s="1"/>
      <c r="N273" s="1"/>
    </row>
    <row r="274">
      <c r="F274" s="49"/>
      <c r="G274" s="1"/>
      <c r="H274" s="1"/>
      <c r="I274" s="203"/>
      <c r="J274" s="1"/>
      <c r="N274" s="1"/>
    </row>
    <row r="275">
      <c r="F275" s="49"/>
      <c r="G275" s="1"/>
      <c r="H275" s="1"/>
      <c r="I275" s="203"/>
      <c r="J275" s="1"/>
      <c r="N275" s="1"/>
    </row>
    <row r="276">
      <c r="F276" s="49"/>
      <c r="G276" s="1"/>
      <c r="H276" s="1"/>
      <c r="I276" s="203"/>
      <c r="J276" s="1"/>
      <c r="N276" s="1"/>
    </row>
    <row r="277">
      <c r="F277" s="49"/>
      <c r="G277" s="1"/>
      <c r="H277" s="1"/>
      <c r="I277" s="203"/>
      <c r="J277" s="1"/>
      <c r="N277" s="1"/>
    </row>
    <row r="278">
      <c r="F278" s="49"/>
      <c r="G278" s="1"/>
      <c r="H278" s="1"/>
      <c r="I278" s="203"/>
      <c r="J278" s="1"/>
      <c r="N278" s="1"/>
    </row>
    <row r="279">
      <c r="F279" s="49"/>
      <c r="G279" s="1"/>
      <c r="H279" s="1"/>
      <c r="I279" s="203"/>
      <c r="J279" s="1"/>
      <c r="N279" s="1"/>
    </row>
    <row r="280">
      <c r="F280" s="49"/>
      <c r="G280" s="1"/>
      <c r="H280" s="1"/>
      <c r="I280" s="203"/>
      <c r="J280" s="1"/>
      <c r="N280" s="1"/>
    </row>
    <row r="281">
      <c r="F281" s="49"/>
      <c r="G281" s="1"/>
      <c r="H281" s="1"/>
      <c r="I281" s="203"/>
      <c r="J281" s="1"/>
      <c r="N281" s="1"/>
    </row>
    <row r="282">
      <c r="F282" s="49"/>
      <c r="G282" s="1"/>
      <c r="H282" s="1"/>
      <c r="I282" s="203"/>
      <c r="J282" s="1"/>
      <c r="N282" s="1"/>
    </row>
    <row r="283">
      <c r="F283" s="49"/>
      <c r="G283" s="1"/>
      <c r="H283" s="1"/>
      <c r="I283" s="203"/>
      <c r="J283" s="1"/>
      <c r="N283" s="1"/>
    </row>
    <row r="284">
      <c r="F284" s="49"/>
      <c r="G284" s="1"/>
      <c r="H284" s="1"/>
      <c r="I284" s="203"/>
      <c r="J284" s="1"/>
      <c r="N284" s="1"/>
    </row>
    <row r="285">
      <c r="F285" s="49"/>
      <c r="G285" s="1"/>
      <c r="H285" s="1"/>
      <c r="I285" s="203"/>
      <c r="J285" s="1"/>
      <c r="N285" s="1"/>
    </row>
    <row r="286">
      <c r="F286" s="49"/>
      <c r="G286" s="1"/>
      <c r="H286" s="1"/>
      <c r="I286" s="203"/>
      <c r="J286" s="1"/>
      <c r="N286" s="1"/>
    </row>
    <row r="287">
      <c r="F287" s="49"/>
      <c r="G287" s="1"/>
      <c r="H287" s="1"/>
      <c r="I287" s="203"/>
      <c r="J287" s="1"/>
      <c r="N287" s="1"/>
    </row>
    <row r="288">
      <c r="F288" s="49"/>
      <c r="G288" s="1"/>
      <c r="H288" s="1"/>
      <c r="I288" s="203"/>
      <c r="J288" s="1"/>
      <c r="N288" s="1"/>
    </row>
    <row r="289">
      <c r="F289" s="49"/>
      <c r="G289" s="1"/>
      <c r="H289" s="1"/>
      <c r="I289" s="203"/>
      <c r="J289" s="1"/>
      <c r="N289" s="1"/>
    </row>
    <row r="290">
      <c r="F290" s="49"/>
      <c r="G290" s="1"/>
      <c r="H290" s="1"/>
      <c r="I290" s="203"/>
      <c r="J290" s="1"/>
      <c r="N290" s="1"/>
    </row>
    <row r="291">
      <c r="F291" s="49"/>
      <c r="G291" s="1"/>
      <c r="H291" s="1"/>
      <c r="I291" s="203"/>
      <c r="J291" s="1"/>
      <c r="N291" s="1"/>
    </row>
    <row r="292">
      <c r="F292" s="49"/>
      <c r="G292" s="1"/>
      <c r="H292" s="1"/>
      <c r="I292" s="203"/>
      <c r="J292" s="1"/>
      <c r="N292" s="1"/>
    </row>
    <row r="293">
      <c r="F293" s="49"/>
      <c r="G293" s="1"/>
      <c r="H293" s="1"/>
      <c r="I293" s="203"/>
      <c r="J293" s="1"/>
      <c r="N293" s="1"/>
    </row>
    <row r="294">
      <c r="F294" s="49"/>
      <c r="G294" s="1"/>
      <c r="H294" s="1"/>
      <c r="I294" s="203"/>
      <c r="J294" s="1"/>
      <c r="N294" s="1"/>
    </row>
    <row r="295">
      <c r="F295" s="49"/>
      <c r="G295" s="1"/>
      <c r="H295" s="1"/>
      <c r="I295" s="203"/>
      <c r="J295" s="1"/>
      <c r="N295" s="1"/>
    </row>
    <row r="296">
      <c r="F296" s="49"/>
      <c r="G296" s="1"/>
      <c r="H296" s="1"/>
      <c r="I296" s="203"/>
      <c r="J296" s="1"/>
      <c r="N296" s="1"/>
    </row>
    <row r="297">
      <c r="F297" s="49"/>
      <c r="G297" s="1"/>
      <c r="H297" s="1"/>
      <c r="I297" s="203"/>
      <c r="J297" s="1"/>
      <c r="N297" s="1"/>
    </row>
    <row r="298">
      <c r="F298" s="49"/>
      <c r="G298" s="1"/>
      <c r="H298" s="1"/>
      <c r="I298" s="203"/>
      <c r="J298" s="1"/>
      <c r="N298" s="1"/>
    </row>
    <row r="299">
      <c r="F299" s="49"/>
      <c r="G299" s="1"/>
      <c r="H299" s="1"/>
      <c r="I299" s="203"/>
      <c r="J299" s="1"/>
      <c r="N299" s="1"/>
    </row>
    <row r="300">
      <c r="F300" s="49"/>
      <c r="G300" s="1"/>
      <c r="H300" s="1"/>
      <c r="I300" s="203"/>
      <c r="J300" s="1"/>
      <c r="N300" s="1"/>
    </row>
    <row r="301">
      <c r="F301" s="49"/>
      <c r="G301" s="1"/>
      <c r="H301" s="1"/>
      <c r="I301" s="203"/>
      <c r="J301" s="1"/>
      <c r="N301" s="1"/>
    </row>
    <row r="302">
      <c r="F302" s="49"/>
      <c r="G302" s="1"/>
      <c r="H302" s="1"/>
      <c r="I302" s="203"/>
      <c r="J302" s="1"/>
      <c r="N302" s="1"/>
    </row>
    <row r="303">
      <c r="F303" s="49"/>
      <c r="G303" s="1"/>
      <c r="H303" s="1"/>
      <c r="I303" s="203"/>
      <c r="J303" s="1"/>
      <c r="N303" s="1"/>
    </row>
    <row r="304">
      <c r="F304" s="49"/>
      <c r="G304" s="1"/>
      <c r="H304" s="1"/>
      <c r="I304" s="203"/>
      <c r="J304" s="1"/>
      <c r="N304" s="1"/>
    </row>
    <row r="305">
      <c r="F305" s="49"/>
      <c r="G305" s="1"/>
      <c r="H305" s="1"/>
      <c r="I305" s="203"/>
      <c r="J305" s="1"/>
      <c r="N305" s="1"/>
    </row>
    <row r="306">
      <c r="F306" s="49"/>
      <c r="G306" s="1"/>
      <c r="H306" s="1"/>
      <c r="I306" s="203"/>
      <c r="J306" s="1"/>
      <c r="N306" s="1"/>
    </row>
    <row r="307">
      <c r="F307" s="49"/>
      <c r="G307" s="1"/>
      <c r="H307" s="1"/>
      <c r="I307" s="203"/>
      <c r="J307" s="1"/>
      <c r="N307" s="1"/>
    </row>
    <row r="308">
      <c r="F308" s="49"/>
      <c r="G308" s="1"/>
      <c r="H308" s="1"/>
      <c r="I308" s="203"/>
      <c r="J308" s="1"/>
      <c r="N308" s="1"/>
    </row>
    <row r="309">
      <c r="F309" s="49"/>
      <c r="G309" s="1"/>
      <c r="H309" s="1"/>
      <c r="I309" s="203"/>
      <c r="J309" s="1"/>
      <c r="N309" s="1"/>
    </row>
    <row r="310">
      <c r="F310" s="49"/>
      <c r="G310" s="1"/>
      <c r="H310" s="1"/>
      <c r="I310" s="203"/>
      <c r="J310" s="1"/>
      <c r="N310" s="1"/>
    </row>
    <row r="311">
      <c r="F311" s="49"/>
      <c r="G311" s="1"/>
      <c r="H311" s="1"/>
      <c r="I311" s="203"/>
      <c r="J311" s="1"/>
      <c r="N311" s="1"/>
    </row>
    <row r="312">
      <c r="F312" s="49"/>
      <c r="G312" s="1"/>
      <c r="H312" s="1"/>
      <c r="I312" s="203"/>
      <c r="J312" s="1"/>
      <c r="N312" s="1"/>
    </row>
    <row r="313">
      <c r="F313" s="49"/>
      <c r="G313" s="1"/>
      <c r="H313" s="1"/>
      <c r="I313" s="203"/>
      <c r="J313" s="1"/>
      <c r="N313" s="1"/>
    </row>
    <row r="314">
      <c r="F314" s="49"/>
      <c r="G314" s="1"/>
      <c r="H314" s="1"/>
      <c r="I314" s="203"/>
      <c r="J314" s="1"/>
      <c r="N314" s="1"/>
    </row>
    <row r="315">
      <c r="F315" s="49"/>
      <c r="G315" s="1"/>
      <c r="H315" s="1"/>
      <c r="I315" s="203"/>
      <c r="J315" s="1"/>
      <c r="N315" s="1"/>
    </row>
    <row r="316">
      <c r="F316" s="49"/>
      <c r="G316" s="1"/>
      <c r="H316" s="1"/>
      <c r="I316" s="203"/>
      <c r="J316" s="1"/>
      <c r="N316" s="1"/>
    </row>
    <row r="317">
      <c r="F317" s="49"/>
      <c r="G317" s="1"/>
      <c r="H317" s="1"/>
      <c r="I317" s="203"/>
      <c r="J317" s="1"/>
      <c r="N317" s="1"/>
    </row>
    <row r="318">
      <c r="F318" s="49"/>
      <c r="G318" s="1"/>
      <c r="H318" s="1"/>
      <c r="I318" s="203"/>
      <c r="J318" s="1"/>
      <c r="N318" s="1"/>
    </row>
    <row r="319">
      <c r="F319" s="49"/>
      <c r="G319" s="1"/>
      <c r="H319" s="1"/>
      <c r="I319" s="203"/>
      <c r="J319" s="1"/>
      <c r="N319" s="1"/>
    </row>
    <row r="320">
      <c r="F320" s="49"/>
      <c r="G320" s="1"/>
      <c r="H320" s="1"/>
      <c r="I320" s="203"/>
      <c r="J320" s="1"/>
      <c r="N320" s="1"/>
    </row>
    <row r="321">
      <c r="F321" s="49"/>
      <c r="G321" s="1"/>
      <c r="H321" s="1"/>
      <c r="I321" s="203"/>
      <c r="J321" s="1"/>
      <c r="N321" s="1"/>
    </row>
    <row r="322">
      <c r="F322" s="49"/>
      <c r="G322" s="1"/>
      <c r="H322" s="1"/>
      <c r="I322" s="203"/>
      <c r="J322" s="1"/>
      <c r="N322" s="1"/>
    </row>
    <row r="323">
      <c r="F323" s="49"/>
      <c r="G323" s="1"/>
      <c r="H323" s="1"/>
      <c r="I323" s="203"/>
      <c r="J323" s="1"/>
      <c r="N323" s="1"/>
    </row>
    <row r="324">
      <c r="F324" s="49"/>
      <c r="G324" s="1"/>
      <c r="H324" s="1"/>
      <c r="I324" s="203"/>
      <c r="J324" s="1"/>
      <c r="N324" s="1"/>
    </row>
    <row r="325">
      <c r="F325" s="49"/>
      <c r="G325" s="1"/>
      <c r="H325" s="1"/>
      <c r="I325" s="203"/>
      <c r="J325" s="1"/>
      <c r="N325" s="1"/>
    </row>
    <row r="326">
      <c r="F326" s="49"/>
      <c r="G326" s="1"/>
      <c r="H326" s="1"/>
      <c r="I326" s="203"/>
      <c r="J326" s="1"/>
      <c r="N326" s="1"/>
    </row>
    <row r="327">
      <c r="F327" s="49"/>
      <c r="G327" s="1"/>
      <c r="H327" s="1"/>
      <c r="I327" s="203"/>
      <c r="J327" s="1"/>
      <c r="N327" s="1"/>
    </row>
    <row r="328">
      <c r="F328" s="49"/>
      <c r="G328" s="1"/>
      <c r="H328" s="1"/>
      <c r="I328" s="203"/>
      <c r="J328" s="1"/>
      <c r="N328" s="1"/>
    </row>
    <row r="329">
      <c r="F329" s="49"/>
      <c r="G329" s="1"/>
      <c r="H329" s="1"/>
      <c r="I329" s="203"/>
      <c r="J329" s="1"/>
      <c r="N329" s="1"/>
    </row>
    <row r="330">
      <c r="F330" s="49"/>
      <c r="G330" s="1"/>
      <c r="H330" s="1"/>
      <c r="I330" s="203"/>
      <c r="J330" s="1"/>
      <c r="N330" s="1"/>
    </row>
    <row r="331">
      <c r="F331" s="49"/>
      <c r="G331" s="1"/>
      <c r="H331" s="1"/>
      <c r="I331" s="203"/>
      <c r="J331" s="1"/>
      <c r="N331" s="1"/>
    </row>
    <row r="332">
      <c r="F332" s="49"/>
      <c r="G332" s="1"/>
      <c r="H332" s="1"/>
      <c r="I332" s="203"/>
      <c r="J332" s="1"/>
      <c r="N332" s="1"/>
    </row>
    <row r="333">
      <c r="F333" s="49"/>
      <c r="G333" s="1"/>
      <c r="H333" s="1"/>
      <c r="I333" s="203"/>
      <c r="J333" s="1"/>
      <c r="N333" s="1"/>
    </row>
    <row r="334">
      <c r="F334" s="49"/>
      <c r="G334" s="1"/>
      <c r="H334" s="1"/>
      <c r="I334" s="203"/>
      <c r="J334" s="1"/>
      <c r="N334" s="1"/>
    </row>
    <row r="335">
      <c r="F335" s="49"/>
      <c r="G335" s="1"/>
      <c r="H335" s="1"/>
      <c r="I335" s="203"/>
      <c r="J335" s="1"/>
      <c r="N335" s="1"/>
    </row>
    <row r="336">
      <c r="F336" s="49"/>
      <c r="G336" s="1"/>
      <c r="H336" s="1"/>
      <c r="I336" s="203"/>
      <c r="J336" s="1"/>
      <c r="N336" s="1"/>
    </row>
    <row r="337">
      <c r="F337" s="49"/>
      <c r="G337" s="1"/>
      <c r="H337" s="1"/>
      <c r="I337" s="203"/>
      <c r="J337" s="1"/>
      <c r="N337" s="1"/>
    </row>
    <row r="338">
      <c r="F338" s="49"/>
      <c r="G338" s="1"/>
      <c r="H338" s="1"/>
      <c r="I338" s="203"/>
      <c r="J338" s="1"/>
      <c r="N338" s="1"/>
    </row>
    <row r="339">
      <c r="F339" s="49"/>
      <c r="G339" s="1"/>
      <c r="H339" s="1"/>
      <c r="I339" s="203"/>
      <c r="J339" s="1"/>
      <c r="N339" s="1"/>
    </row>
    <row r="340">
      <c r="F340" s="49"/>
      <c r="G340" s="1"/>
      <c r="H340" s="1"/>
      <c r="I340" s="203"/>
      <c r="J340" s="1"/>
      <c r="N340" s="1"/>
    </row>
    <row r="341">
      <c r="F341" s="49"/>
      <c r="G341" s="1"/>
      <c r="H341" s="1"/>
      <c r="I341" s="203"/>
      <c r="J341" s="1"/>
      <c r="N341" s="1"/>
    </row>
    <row r="342">
      <c r="F342" s="49"/>
      <c r="G342" s="1"/>
      <c r="H342" s="1"/>
      <c r="I342" s="203"/>
      <c r="J342" s="1"/>
      <c r="N342" s="1"/>
    </row>
    <row r="343">
      <c r="F343" s="49"/>
      <c r="G343" s="1"/>
      <c r="H343" s="1"/>
      <c r="I343" s="203"/>
      <c r="J343" s="1"/>
      <c r="N343" s="1"/>
    </row>
    <row r="344">
      <c r="F344" s="49"/>
      <c r="G344" s="1"/>
      <c r="H344" s="1"/>
      <c r="I344" s="203"/>
      <c r="J344" s="1"/>
      <c r="N344" s="1"/>
    </row>
    <row r="345">
      <c r="F345" s="49"/>
      <c r="G345" s="1"/>
      <c r="H345" s="1"/>
      <c r="I345" s="203"/>
      <c r="J345" s="1"/>
      <c r="N345" s="1"/>
    </row>
    <row r="346">
      <c r="F346" s="49"/>
      <c r="G346" s="1"/>
      <c r="H346" s="1"/>
      <c r="I346" s="203"/>
      <c r="J346" s="1"/>
      <c r="N346" s="1"/>
    </row>
    <row r="347">
      <c r="F347" s="49"/>
      <c r="G347" s="1"/>
      <c r="H347" s="1"/>
      <c r="I347" s="203"/>
      <c r="J347" s="1"/>
      <c r="N347" s="1"/>
    </row>
    <row r="348">
      <c r="F348" s="49"/>
      <c r="G348" s="1"/>
      <c r="H348" s="1"/>
      <c r="I348" s="203"/>
      <c r="J348" s="1"/>
      <c r="N348" s="1"/>
    </row>
    <row r="349">
      <c r="F349" s="49"/>
      <c r="G349" s="1"/>
      <c r="H349" s="1"/>
      <c r="I349" s="203"/>
      <c r="J349" s="1"/>
      <c r="N349" s="1"/>
    </row>
    <row r="350">
      <c r="F350" s="49"/>
      <c r="G350" s="1"/>
      <c r="H350" s="1"/>
      <c r="I350" s="203"/>
      <c r="J350" s="1"/>
      <c r="N350" s="1"/>
    </row>
    <row r="351">
      <c r="F351" s="49"/>
      <c r="G351" s="1"/>
      <c r="H351" s="1"/>
      <c r="I351" s="203"/>
      <c r="J351" s="1"/>
      <c r="N351" s="1"/>
    </row>
    <row r="352">
      <c r="F352" s="49"/>
      <c r="G352" s="1"/>
      <c r="H352" s="1"/>
      <c r="I352" s="203"/>
      <c r="J352" s="1"/>
      <c r="N352" s="1"/>
    </row>
    <row r="353">
      <c r="F353" s="49"/>
      <c r="G353" s="1"/>
      <c r="H353" s="1"/>
      <c r="I353" s="203"/>
      <c r="J353" s="1"/>
      <c r="N353" s="1"/>
    </row>
    <row r="354">
      <c r="F354" s="49"/>
      <c r="G354" s="1"/>
      <c r="H354" s="1"/>
      <c r="I354" s="203"/>
      <c r="J354" s="1"/>
      <c r="N354" s="1"/>
    </row>
    <row r="355">
      <c r="F355" s="49"/>
      <c r="G355" s="1"/>
      <c r="H355" s="1"/>
      <c r="I355" s="203"/>
      <c r="J355" s="1"/>
      <c r="N355" s="1"/>
    </row>
    <row r="356">
      <c r="F356" s="49"/>
      <c r="G356" s="1"/>
      <c r="H356" s="1"/>
      <c r="I356" s="203"/>
      <c r="J356" s="1"/>
      <c r="N356" s="1"/>
    </row>
    <row r="357">
      <c r="F357" s="49"/>
      <c r="G357" s="1"/>
      <c r="H357" s="1"/>
      <c r="I357" s="203"/>
      <c r="J357" s="1"/>
      <c r="N357" s="1"/>
    </row>
    <row r="358">
      <c r="F358" s="49"/>
      <c r="G358" s="1"/>
      <c r="H358" s="1"/>
      <c r="I358" s="203"/>
      <c r="J358" s="1"/>
      <c r="N358" s="1"/>
    </row>
    <row r="359">
      <c r="F359" s="49"/>
      <c r="G359" s="1"/>
      <c r="H359" s="1"/>
      <c r="I359" s="203"/>
      <c r="J359" s="1"/>
      <c r="N359" s="1"/>
    </row>
    <row r="360">
      <c r="F360" s="49"/>
      <c r="G360" s="1"/>
      <c r="H360" s="1"/>
      <c r="I360" s="203"/>
      <c r="J360" s="1"/>
      <c r="N360" s="1"/>
    </row>
    <row r="361">
      <c r="F361" s="49"/>
      <c r="G361" s="1"/>
      <c r="H361" s="1"/>
      <c r="I361" s="203"/>
      <c r="J361" s="1"/>
      <c r="N361" s="1"/>
    </row>
    <row r="362">
      <c r="F362" s="49"/>
      <c r="G362" s="1"/>
      <c r="H362" s="1"/>
      <c r="I362" s="203"/>
      <c r="J362" s="1"/>
      <c r="N362" s="1"/>
    </row>
    <row r="363">
      <c r="F363" s="49"/>
      <c r="G363" s="1"/>
      <c r="H363" s="1"/>
      <c r="I363" s="203"/>
      <c r="J363" s="1"/>
      <c r="N363" s="1"/>
    </row>
    <row r="364">
      <c r="F364" s="49"/>
      <c r="G364" s="1"/>
      <c r="H364" s="1"/>
      <c r="I364" s="203"/>
      <c r="J364" s="1"/>
      <c r="N364" s="1"/>
    </row>
    <row r="365">
      <c r="F365" s="49"/>
      <c r="G365" s="1"/>
      <c r="H365" s="1"/>
      <c r="I365" s="203"/>
      <c r="J365" s="1"/>
      <c r="N365" s="1"/>
    </row>
    <row r="366">
      <c r="F366" s="49"/>
      <c r="G366" s="1"/>
      <c r="H366" s="1"/>
      <c r="I366" s="203"/>
      <c r="J366" s="1"/>
      <c r="N366" s="1"/>
    </row>
    <row r="367">
      <c r="F367" s="49"/>
      <c r="G367" s="1"/>
      <c r="H367" s="1"/>
      <c r="I367" s="203"/>
      <c r="J367" s="1"/>
      <c r="N367" s="1"/>
    </row>
    <row r="368">
      <c r="F368" s="49"/>
      <c r="G368" s="1"/>
      <c r="H368" s="1"/>
      <c r="I368" s="203"/>
      <c r="J368" s="1"/>
      <c r="N368" s="1"/>
    </row>
    <row r="369">
      <c r="F369" s="49"/>
      <c r="G369" s="1"/>
      <c r="H369" s="1"/>
      <c r="I369" s="203"/>
      <c r="J369" s="1"/>
      <c r="N369" s="1"/>
    </row>
    <row r="370">
      <c r="F370" s="49"/>
      <c r="G370" s="1"/>
      <c r="H370" s="1"/>
      <c r="I370" s="203"/>
      <c r="J370" s="1"/>
      <c r="N370" s="1"/>
    </row>
    <row r="371">
      <c r="F371" s="49"/>
      <c r="G371" s="1"/>
      <c r="H371" s="1"/>
      <c r="I371" s="203"/>
      <c r="J371" s="1"/>
      <c r="N371" s="1"/>
    </row>
    <row r="372">
      <c r="F372" s="49"/>
      <c r="G372" s="1"/>
      <c r="H372" s="1"/>
      <c r="I372" s="203"/>
      <c r="J372" s="1"/>
      <c r="N372" s="1"/>
    </row>
    <row r="373">
      <c r="F373" s="49"/>
      <c r="G373" s="1"/>
      <c r="H373" s="1"/>
      <c r="I373" s="203"/>
      <c r="J373" s="1"/>
      <c r="N373" s="1"/>
    </row>
    <row r="374">
      <c r="F374" s="49"/>
      <c r="G374" s="1"/>
      <c r="H374" s="1"/>
      <c r="I374" s="203"/>
      <c r="J374" s="1"/>
      <c r="N374" s="1"/>
    </row>
    <row r="375">
      <c r="F375" s="49"/>
      <c r="G375" s="1"/>
      <c r="H375" s="1"/>
      <c r="I375" s="203"/>
      <c r="J375" s="1"/>
      <c r="N375" s="1"/>
    </row>
    <row r="376">
      <c r="F376" s="49"/>
      <c r="G376" s="1"/>
      <c r="H376" s="1"/>
      <c r="I376" s="203"/>
      <c r="J376" s="1"/>
      <c r="N376" s="1"/>
    </row>
    <row r="377">
      <c r="F377" s="49"/>
      <c r="G377" s="1"/>
      <c r="H377" s="1"/>
      <c r="I377" s="203"/>
      <c r="J377" s="1"/>
      <c r="N377" s="1"/>
    </row>
    <row r="378">
      <c r="F378" s="49"/>
      <c r="G378" s="1"/>
      <c r="H378" s="1"/>
      <c r="I378" s="203"/>
      <c r="J378" s="1"/>
      <c r="N378" s="1"/>
    </row>
    <row r="379">
      <c r="F379" s="49"/>
      <c r="G379" s="1"/>
      <c r="H379" s="1"/>
      <c r="I379" s="203"/>
      <c r="J379" s="1"/>
      <c r="N379" s="1"/>
    </row>
    <row r="380">
      <c r="F380" s="49"/>
      <c r="G380" s="1"/>
      <c r="H380" s="1"/>
      <c r="I380" s="203"/>
      <c r="J380" s="1"/>
      <c r="N380" s="1"/>
    </row>
    <row r="381">
      <c r="F381" s="49"/>
      <c r="G381" s="1"/>
      <c r="H381" s="1"/>
      <c r="I381" s="203"/>
      <c r="J381" s="1"/>
      <c r="N381" s="1"/>
    </row>
    <row r="382">
      <c r="F382" s="49"/>
      <c r="G382" s="1"/>
      <c r="H382" s="1"/>
      <c r="I382" s="203"/>
      <c r="J382" s="1"/>
      <c r="N382" s="1"/>
    </row>
    <row r="383">
      <c r="F383" s="49"/>
      <c r="G383" s="1"/>
      <c r="H383" s="1"/>
      <c r="I383" s="203"/>
      <c r="J383" s="1"/>
      <c r="N383" s="1"/>
    </row>
    <row r="384">
      <c r="F384" s="49"/>
      <c r="G384" s="1"/>
      <c r="H384" s="1"/>
      <c r="I384" s="203"/>
      <c r="J384" s="1"/>
      <c r="N384" s="1"/>
    </row>
    <row r="385">
      <c r="F385" s="49"/>
      <c r="G385" s="1"/>
      <c r="H385" s="1"/>
      <c r="I385" s="203"/>
      <c r="J385" s="1"/>
      <c r="N385" s="1"/>
    </row>
    <row r="386">
      <c r="F386" s="49"/>
      <c r="G386" s="1"/>
      <c r="H386" s="1"/>
      <c r="I386" s="203"/>
      <c r="J386" s="1"/>
      <c r="N386" s="1"/>
    </row>
    <row r="387">
      <c r="F387" s="49"/>
      <c r="G387" s="1"/>
      <c r="H387" s="1"/>
      <c r="I387" s="203"/>
      <c r="J387" s="1"/>
      <c r="N387" s="1"/>
    </row>
    <row r="388">
      <c r="F388" s="49"/>
      <c r="G388" s="1"/>
      <c r="H388" s="1"/>
      <c r="I388" s="203"/>
      <c r="J388" s="1"/>
      <c r="N388" s="1"/>
    </row>
    <row r="389">
      <c r="F389" s="49"/>
      <c r="G389" s="1"/>
      <c r="H389" s="1"/>
      <c r="I389" s="203"/>
      <c r="J389" s="1"/>
      <c r="N389" s="1"/>
    </row>
    <row r="390">
      <c r="F390" s="49"/>
      <c r="G390" s="1"/>
      <c r="H390" s="1"/>
      <c r="I390" s="203"/>
      <c r="J390" s="1"/>
      <c r="N390" s="1"/>
    </row>
    <row r="391">
      <c r="F391" s="49"/>
      <c r="G391" s="1"/>
      <c r="H391" s="1"/>
      <c r="I391" s="203"/>
      <c r="J391" s="1"/>
      <c r="N391" s="1"/>
    </row>
    <row r="392">
      <c r="F392" s="49"/>
      <c r="G392" s="1"/>
      <c r="H392" s="1"/>
      <c r="I392" s="203"/>
      <c r="J392" s="1"/>
      <c r="N392" s="1"/>
    </row>
    <row r="393">
      <c r="F393" s="49"/>
      <c r="G393" s="1"/>
      <c r="H393" s="1"/>
      <c r="I393" s="203"/>
      <c r="J393" s="1"/>
      <c r="N393" s="1"/>
    </row>
    <row r="394">
      <c r="F394" s="49"/>
      <c r="G394" s="1"/>
      <c r="H394" s="1"/>
      <c r="I394" s="203"/>
      <c r="J394" s="1"/>
      <c r="N394" s="1"/>
    </row>
    <row r="395">
      <c r="F395" s="49"/>
      <c r="G395" s="1"/>
      <c r="H395" s="1"/>
      <c r="I395" s="203"/>
      <c r="J395" s="1"/>
      <c r="N395" s="1"/>
    </row>
    <row r="396">
      <c r="F396" s="49"/>
      <c r="G396" s="1"/>
      <c r="H396" s="1"/>
      <c r="I396" s="203"/>
      <c r="J396" s="1"/>
      <c r="N396" s="1"/>
    </row>
    <row r="397">
      <c r="F397" s="49"/>
      <c r="G397" s="1"/>
      <c r="H397" s="1"/>
      <c r="I397" s="203"/>
      <c r="J397" s="1"/>
      <c r="N397" s="1"/>
    </row>
    <row r="398">
      <c r="F398" s="49"/>
      <c r="G398" s="1"/>
      <c r="H398" s="1"/>
      <c r="I398" s="203"/>
      <c r="J398" s="1"/>
      <c r="N398" s="1"/>
    </row>
    <row r="399">
      <c r="F399" s="49"/>
      <c r="G399" s="1"/>
      <c r="H399" s="1"/>
      <c r="I399" s="203"/>
      <c r="J399" s="1"/>
      <c r="N399" s="1"/>
    </row>
    <row r="400">
      <c r="F400" s="49"/>
      <c r="G400" s="1"/>
      <c r="H400" s="1"/>
      <c r="I400" s="203"/>
      <c r="J400" s="1"/>
      <c r="N400" s="1"/>
    </row>
    <row r="401">
      <c r="F401" s="49"/>
      <c r="G401" s="1"/>
      <c r="H401" s="1"/>
      <c r="I401" s="203"/>
      <c r="J401" s="1"/>
      <c r="N401" s="1"/>
    </row>
    <row r="402">
      <c r="F402" s="49"/>
      <c r="G402" s="1"/>
      <c r="H402" s="1"/>
      <c r="I402" s="203"/>
      <c r="J402" s="1"/>
      <c r="N402" s="1"/>
    </row>
    <row r="403">
      <c r="F403" s="49"/>
      <c r="G403" s="1"/>
      <c r="H403" s="1"/>
      <c r="I403" s="203"/>
      <c r="J403" s="1"/>
      <c r="N403" s="1"/>
    </row>
    <row r="404">
      <c r="F404" s="49"/>
      <c r="G404" s="1"/>
      <c r="H404" s="1"/>
      <c r="I404" s="203"/>
      <c r="J404" s="1"/>
      <c r="N404" s="1"/>
    </row>
    <row r="405">
      <c r="F405" s="49"/>
      <c r="G405" s="1"/>
      <c r="H405" s="1"/>
      <c r="I405" s="203"/>
      <c r="J405" s="1"/>
      <c r="N405" s="1"/>
    </row>
    <row r="406">
      <c r="F406" s="49"/>
      <c r="G406" s="1"/>
      <c r="H406" s="1"/>
      <c r="I406" s="203"/>
      <c r="J406" s="1"/>
      <c r="N406" s="1"/>
    </row>
    <row r="407">
      <c r="F407" s="49"/>
      <c r="G407" s="1"/>
      <c r="H407" s="1"/>
      <c r="I407" s="203"/>
      <c r="J407" s="1"/>
      <c r="N407" s="1"/>
    </row>
    <row r="408">
      <c r="F408" s="49"/>
      <c r="G408" s="1"/>
      <c r="H408" s="1"/>
      <c r="I408" s="203"/>
      <c r="J408" s="1"/>
      <c r="N408" s="1"/>
    </row>
    <row r="409">
      <c r="F409" s="49"/>
      <c r="G409" s="1"/>
      <c r="H409" s="1"/>
      <c r="I409" s="203"/>
      <c r="J409" s="1"/>
      <c r="N409" s="1"/>
    </row>
    <row r="410">
      <c r="F410" s="49"/>
      <c r="G410" s="1"/>
      <c r="H410" s="1"/>
      <c r="I410" s="203"/>
      <c r="J410" s="1"/>
      <c r="N410" s="1"/>
    </row>
    <row r="411">
      <c r="F411" s="49"/>
      <c r="G411" s="1"/>
      <c r="H411" s="1"/>
      <c r="I411" s="203"/>
      <c r="J411" s="1"/>
      <c r="N411" s="1"/>
    </row>
    <row r="412">
      <c r="F412" s="49"/>
      <c r="G412" s="1"/>
      <c r="H412" s="1"/>
      <c r="I412" s="203"/>
      <c r="J412" s="1"/>
      <c r="N412" s="1"/>
    </row>
    <row r="413">
      <c r="F413" s="49"/>
      <c r="G413" s="1"/>
      <c r="H413" s="1"/>
      <c r="I413" s="203"/>
      <c r="J413" s="1"/>
      <c r="N413" s="1"/>
    </row>
    <row r="414">
      <c r="F414" s="49"/>
      <c r="G414" s="1"/>
      <c r="H414" s="1"/>
      <c r="I414" s="203"/>
      <c r="J414" s="1"/>
      <c r="N414" s="1"/>
    </row>
    <row r="415">
      <c r="F415" s="49"/>
      <c r="G415" s="1"/>
      <c r="H415" s="1"/>
      <c r="I415" s="203"/>
      <c r="J415" s="1"/>
      <c r="N415" s="1"/>
    </row>
    <row r="416">
      <c r="F416" s="49"/>
      <c r="G416" s="1"/>
      <c r="H416" s="1"/>
      <c r="I416" s="203"/>
      <c r="J416" s="1"/>
      <c r="N416" s="1"/>
    </row>
    <row r="417">
      <c r="F417" s="49"/>
      <c r="G417" s="1"/>
      <c r="H417" s="1"/>
      <c r="I417" s="203"/>
      <c r="J417" s="1"/>
      <c r="N417" s="1"/>
    </row>
    <row r="418">
      <c r="F418" s="49"/>
      <c r="G418" s="1"/>
      <c r="H418" s="1"/>
      <c r="I418" s="203"/>
      <c r="J418" s="1"/>
      <c r="N418" s="1"/>
    </row>
    <row r="419">
      <c r="F419" s="49"/>
      <c r="G419" s="1"/>
      <c r="H419" s="1"/>
      <c r="I419" s="203"/>
      <c r="J419" s="1"/>
      <c r="N419" s="1"/>
    </row>
    <row r="420">
      <c r="F420" s="49"/>
      <c r="G420" s="1"/>
      <c r="H420" s="1"/>
      <c r="I420" s="203"/>
      <c r="J420" s="1"/>
      <c r="N420" s="1"/>
    </row>
    <row r="421">
      <c r="F421" s="49"/>
      <c r="G421" s="1"/>
      <c r="H421" s="1"/>
      <c r="I421" s="203"/>
      <c r="J421" s="1"/>
      <c r="N421" s="1"/>
    </row>
    <row r="422">
      <c r="F422" s="49"/>
      <c r="G422" s="1"/>
      <c r="H422" s="1"/>
      <c r="I422" s="203"/>
      <c r="J422" s="1"/>
      <c r="N422" s="1"/>
    </row>
    <row r="423">
      <c r="F423" s="49"/>
      <c r="G423" s="1"/>
      <c r="H423" s="1"/>
      <c r="I423" s="203"/>
      <c r="J423" s="1"/>
      <c r="N423" s="1"/>
    </row>
    <row r="424">
      <c r="F424" s="49"/>
      <c r="G424" s="1"/>
      <c r="H424" s="1"/>
      <c r="I424" s="203"/>
      <c r="J424" s="1"/>
      <c r="N424" s="1"/>
    </row>
    <row r="425">
      <c r="F425" s="49"/>
      <c r="G425" s="1"/>
      <c r="H425" s="1"/>
      <c r="I425" s="203"/>
      <c r="J425" s="1"/>
      <c r="N425" s="1"/>
    </row>
    <row r="426">
      <c r="F426" s="49"/>
      <c r="G426" s="1"/>
      <c r="H426" s="1"/>
      <c r="I426" s="203"/>
      <c r="J426" s="1"/>
      <c r="N426" s="1"/>
    </row>
    <row r="427">
      <c r="F427" s="49"/>
      <c r="G427" s="1"/>
      <c r="H427" s="1"/>
      <c r="I427" s="203"/>
      <c r="J427" s="1"/>
      <c r="N427" s="1"/>
    </row>
    <row r="428">
      <c r="F428" s="49"/>
      <c r="G428" s="1"/>
      <c r="H428" s="1"/>
      <c r="I428" s="203"/>
      <c r="J428" s="1"/>
      <c r="N428" s="1"/>
    </row>
    <row r="429">
      <c r="F429" s="49"/>
      <c r="G429" s="1"/>
      <c r="H429" s="1"/>
      <c r="I429" s="203"/>
      <c r="J429" s="1"/>
      <c r="N429" s="1"/>
    </row>
    <row r="430">
      <c r="F430" s="49"/>
      <c r="G430" s="1"/>
      <c r="H430" s="1"/>
      <c r="I430" s="203"/>
      <c r="J430" s="1"/>
      <c r="N430" s="1"/>
    </row>
    <row r="431">
      <c r="F431" s="49"/>
      <c r="G431" s="1"/>
      <c r="H431" s="1"/>
      <c r="I431" s="203"/>
      <c r="J431" s="1"/>
      <c r="N431" s="1"/>
    </row>
    <row r="432">
      <c r="F432" s="49"/>
      <c r="G432" s="1"/>
      <c r="H432" s="1"/>
      <c r="I432" s="203"/>
      <c r="J432" s="1"/>
      <c r="N432" s="1"/>
    </row>
    <row r="433">
      <c r="F433" s="49"/>
      <c r="G433" s="1"/>
      <c r="H433" s="1"/>
      <c r="I433" s="203"/>
      <c r="J433" s="1"/>
      <c r="N433" s="1"/>
    </row>
    <row r="434">
      <c r="F434" s="49"/>
      <c r="G434" s="1"/>
      <c r="H434" s="1"/>
      <c r="I434" s="203"/>
      <c r="J434" s="1"/>
      <c r="N434" s="1"/>
    </row>
    <row r="435">
      <c r="F435" s="49"/>
      <c r="G435" s="1"/>
      <c r="H435" s="1"/>
      <c r="I435" s="203"/>
      <c r="J435" s="1"/>
      <c r="N435" s="1"/>
    </row>
    <row r="436">
      <c r="F436" s="49"/>
      <c r="G436" s="1"/>
      <c r="H436" s="1"/>
      <c r="I436" s="203"/>
      <c r="J436" s="1"/>
      <c r="N436" s="1"/>
    </row>
    <row r="437">
      <c r="F437" s="49"/>
      <c r="G437" s="1"/>
      <c r="H437" s="1"/>
      <c r="I437" s="203"/>
      <c r="J437" s="1"/>
      <c r="N437" s="1"/>
    </row>
    <row r="438">
      <c r="F438" s="49"/>
      <c r="G438" s="1"/>
      <c r="H438" s="1"/>
      <c r="I438" s="203"/>
      <c r="J438" s="1"/>
      <c r="N438" s="1"/>
    </row>
    <row r="439">
      <c r="F439" s="49"/>
      <c r="G439" s="1"/>
      <c r="H439" s="1"/>
      <c r="I439" s="203"/>
      <c r="J439" s="1"/>
      <c r="N439" s="1"/>
    </row>
    <row r="440">
      <c r="F440" s="49"/>
      <c r="G440" s="1"/>
      <c r="H440" s="1"/>
      <c r="I440" s="203"/>
      <c r="J440" s="1"/>
      <c r="N440" s="1"/>
    </row>
    <row r="441">
      <c r="F441" s="49"/>
      <c r="G441" s="1"/>
      <c r="H441" s="1"/>
      <c r="I441" s="203"/>
      <c r="J441" s="1"/>
      <c r="N441" s="1"/>
    </row>
    <row r="442">
      <c r="F442" s="49"/>
      <c r="G442" s="1"/>
      <c r="H442" s="1"/>
      <c r="I442" s="203"/>
      <c r="J442" s="1"/>
      <c r="N442" s="1"/>
    </row>
    <row r="443">
      <c r="F443" s="49"/>
      <c r="G443" s="1"/>
      <c r="H443" s="1"/>
      <c r="I443" s="203"/>
      <c r="J443" s="1"/>
      <c r="N443" s="1"/>
    </row>
    <row r="444">
      <c r="F444" s="49"/>
      <c r="G444" s="1"/>
      <c r="H444" s="1"/>
      <c r="I444" s="203"/>
      <c r="J444" s="1"/>
      <c r="N444" s="1"/>
    </row>
    <row r="445">
      <c r="F445" s="49"/>
      <c r="G445" s="1"/>
      <c r="H445" s="1"/>
      <c r="I445" s="203"/>
      <c r="J445" s="1"/>
      <c r="N445" s="1"/>
    </row>
    <row r="446">
      <c r="F446" s="49"/>
      <c r="G446" s="1"/>
      <c r="H446" s="1"/>
      <c r="I446" s="203"/>
      <c r="J446" s="1"/>
      <c r="N446" s="1"/>
    </row>
    <row r="447">
      <c r="F447" s="49"/>
      <c r="G447" s="1"/>
      <c r="H447" s="1"/>
      <c r="I447" s="203"/>
      <c r="J447" s="1"/>
      <c r="N447" s="1"/>
    </row>
    <row r="448">
      <c r="F448" s="49"/>
      <c r="G448" s="1"/>
      <c r="H448" s="1"/>
      <c r="I448" s="203"/>
      <c r="J448" s="1"/>
      <c r="N448" s="1"/>
    </row>
    <row r="449">
      <c r="F449" s="49"/>
      <c r="G449" s="1"/>
      <c r="H449" s="1"/>
      <c r="I449" s="203"/>
      <c r="J449" s="1"/>
      <c r="N449" s="1"/>
    </row>
    <row r="450">
      <c r="F450" s="49"/>
      <c r="G450" s="1"/>
      <c r="H450" s="1"/>
      <c r="I450" s="203"/>
      <c r="J450" s="1"/>
      <c r="N450" s="1"/>
    </row>
    <row r="451">
      <c r="F451" s="49"/>
      <c r="G451" s="1"/>
      <c r="H451" s="1"/>
      <c r="I451" s="203"/>
      <c r="J451" s="1"/>
      <c r="N451" s="1"/>
    </row>
    <row r="452">
      <c r="F452" s="49"/>
      <c r="G452" s="1"/>
      <c r="H452" s="1"/>
      <c r="I452" s="203"/>
      <c r="J452" s="1"/>
      <c r="N452" s="1"/>
    </row>
    <row r="453">
      <c r="F453" s="49"/>
      <c r="G453" s="1"/>
      <c r="H453" s="1"/>
      <c r="I453" s="203"/>
      <c r="J453" s="1"/>
      <c r="N453" s="1"/>
    </row>
    <row r="454">
      <c r="F454" s="49"/>
      <c r="G454" s="1"/>
      <c r="H454" s="1"/>
      <c r="I454" s="203"/>
      <c r="J454" s="1"/>
      <c r="N454" s="1"/>
    </row>
    <row r="455">
      <c r="F455" s="49"/>
      <c r="G455" s="1"/>
      <c r="H455" s="1"/>
      <c r="I455" s="203"/>
      <c r="J455" s="1"/>
      <c r="N455" s="1"/>
    </row>
    <row r="456">
      <c r="F456" s="49"/>
      <c r="G456" s="1"/>
      <c r="H456" s="1"/>
      <c r="I456" s="203"/>
      <c r="J456" s="1"/>
      <c r="N456" s="1"/>
    </row>
    <row r="457">
      <c r="F457" s="49"/>
      <c r="G457" s="1"/>
      <c r="H457" s="1"/>
      <c r="I457" s="203"/>
      <c r="J457" s="1"/>
      <c r="N457" s="1"/>
    </row>
    <row r="458">
      <c r="F458" s="49"/>
      <c r="G458" s="1"/>
      <c r="H458" s="1"/>
      <c r="I458" s="203"/>
      <c r="J458" s="1"/>
      <c r="N458" s="1"/>
    </row>
    <row r="459">
      <c r="F459" s="49"/>
      <c r="G459" s="1"/>
      <c r="H459" s="1"/>
      <c r="I459" s="203"/>
      <c r="J459" s="1"/>
      <c r="N459" s="1"/>
    </row>
    <row r="460">
      <c r="F460" s="49"/>
      <c r="G460" s="1"/>
      <c r="H460" s="1"/>
      <c r="I460" s="203"/>
      <c r="J460" s="1"/>
      <c r="N460" s="1"/>
    </row>
    <row r="461">
      <c r="F461" s="49"/>
      <c r="G461" s="1"/>
      <c r="H461" s="1"/>
      <c r="I461" s="203"/>
      <c r="J461" s="1"/>
      <c r="N461" s="1"/>
    </row>
    <row r="462">
      <c r="F462" s="49"/>
      <c r="G462" s="1"/>
      <c r="H462" s="1"/>
      <c r="I462" s="203"/>
      <c r="J462" s="1"/>
      <c r="N462" s="1"/>
    </row>
    <row r="463">
      <c r="F463" s="49"/>
      <c r="G463" s="1"/>
      <c r="H463" s="1"/>
      <c r="I463" s="203"/>
      <c r="J463" s="1"/>
      <c r="N463" s="1"/>
    </row>
    <row r="464">
      <c r="F464" s="49"/>
      <c r="G464" s="1"/>
      <c r="H464" s="1"/>
      <c r="I464" s="203"/>
      <c r="J464" s="1"/>
      <c r="N464" s="1"/>
    </row>
    <row r="465">
      <c r="F465" s="49"/>
      <c r="G465" s="1"/>
      <c r="H465" s="1"/>
      <c r="I465" s="203"/>
      <c r="J465" s="1"/>
      <c r="N465" s="1"/>
    </row>
    <row r="466">
      <c r="F466" s="49"/>
      <c r="G466" s="1"/>
      <c r="H466" s="1"/>
      <c r="I466" s="203"/>
      <c r="J466" s="1"/>
      <c r="N466" s="1"/>
    </row>
    <row r="467">
      <c r="F467" s="49"/>
      <c r="G467" s="1"/>
      <c r="H467" s="1"/>
      <c r="I467" s="203"/>
      <c r="J467" s="1"/>
      <c r="N467" s="1"/>
    </row>
    <row r="468">
      <c r="F468" s="49"/>
      <c r="G468" s="1"/>
      <c r="H468" s="1"/>
      <c r="I468" s="203"/>
      <c r="J468" s="1"/>
      <c r="N468" s="1"/>
    </row>
    <row r="469">
      <c r="F469" s="49"/>
      <c r="G469" s="1"/>
      <c r="H469" s="1"/>
      <c r="I469" s="203"/>
      <c r="J469" s="1"/>
      <c r="N469" s="1"/>
    </row>
    <row r="470">
      <c r="F470" s="49"/>
      <c r="G470" s="1"/>
      <c r="H470" s="1"/>
      <c r="I470" s="203"/>
      <c r="J470" s="1"/>
      <c r="N470" s="1"/>
    </row>
    <row r="471">
      <c r="F471" s="49"/>
      <c r="G471" s="1"/>
      <c r="H471" s="1"/>
      <c r="I471" s="203"/>
      <c r="J471" s="1"/>
      <c r="N471" s="1"/>
    </row>
    <row r="472">
      <c r="F472" s="49"/>
      <c r="G472" s="1"/>
      <c r="H472" s="1"/>
      <c r="I472" s="203"/>
      <c r="J472" s="1"/>
      <c r="N472" s="1"/>
    </row>
    <row r="473">
      <c r="F473" s="49"/>
      <c r="G473" s="1"/>
      <c r="H473" s="1"/>
      <c r="I473" s="203"/>
      <c r="J473" s="1"/>
      <c r="N473" s="1"/>
    </row>
    <row r="474">
      <c r="F474" s="49"/>
      <c r="G474" s="1"/>
      <c r="H474" s="1"/>
      <c r="I474" s="203"/>
      <c r="J474" s="1"/>
      <c r="N474" s="1"/>
    </row>
    <row r="475">
      <c r="F475" s="49"/>
      <c r="G475" s="1"/>
      <c r="H475" s="1"/>
      <c r="I475" s="203"/>
      <c r="J475" s="1"/>
      <c r="N475" s="1"/>
    </row>
    <row r="476">
      <c r="F476" s="49"/>
      <c r="G476" s="1"/>
      <c r="H476" s="1"/>
      <c r="I476" s="203"/>
      <c r="J476" s="1"/>
      <c r="N476" s="1"/>
    </row>
    <row r="477">
      <c r="F477" s="49"/>
      <c r="G477" s="1"/>
      <c r="H477" s="1"/>
      <c r="I477" s="203"/>
      <c r="J477" s="1"/>
      <c r="N477" s="1"/>
    </row>
    <row r="478">
      <c r="F478" s="49"/>
      <c r="G478" s="1"/>
      <c r="H478" s="1"/>
      <c r="I478" s="203"/>
      <c r="J478" s="1"/>
      <c r="N478" s="1"/>
    </row>
    <row r="479">
      <c r="F479" s="49"/>
      <c r="G479" s="1"/>
      <c r="H479" s="1"/>
      <c r="I479" s="203"/>
      <c r="J479" s="1"/>
      <c r="N479" s="1"/>
    </row>
    <row r="480">
      <c r="F480" s="49"/>
      <c r="G480" s="1"/>
      <c r="H480" s="1"/>
      <c r="I480" s="203"/>
      <c r="J480" s="1"/>
      <c r="N480" s="1"/>
    </row>
    <row r="481">
      <c r="F481" s="49"/>
      <c r="G481" s="1"/>
      <c r="H481" s="1"/>
      <c r="I481" s="203"/>
      <c r="J481" s="1"/>
      <c r="N481" s="1"/>
    </row>
    <row r="482">
      <c r="F482" s="49"/>
      <c r="G482" s="1"/>
      <c r="H482" s="1"/>
      <c r="I482" s="203"/>
      <c r="J482" s="1"/>
      <c r="N482" s="1"/>
    </row>
    <row r="483">
      <c r="F483" s="49"/>
      <c r="G483" s="1"/>
      <c r="H483" s="1"/>
      <c r="I483" s="203"/>
      <c r="J483" s="1"/>
      <c r="N483" s="1"/>
    </row>
    <row r="484">
      <c r="F484" s="49"/>
      <c r="G484" s="1"/>
      <c r="H484" s="1"/>
      <c r="I484" s="203"/>
      <c r="J484" s="1"/>
      <c r="N484" s="1"/>
    </row>
    <row r="485">
      <c r="F485" s="49"/>
      <c r="G485" s="1"/>
      <c r="H485" s="1"/>
      <c r="I485" s="203"/>
      <c r="J485" s="1"/>
      <c r="N485" s="1"/>
    </row>
    <row r="486">
      <c r="F486" s="49"/>
      <c r="G486" s="1"/>
      <c r="H486" s="1"/>
      <c r="I486" s="203"/>
      <c r="J486" s="1"/>
      <c r="N486" s="1"/>
    </row>
    <row r="487">
      <c r="F487" s="49"/>
      <c r="G487" s="1"/>
      <c r="H487" s="1"/>
      <c r="I487" s="203"/>
      <c r="J487" s="1"/>
      <c r="N487" s="1"/>
    </row>
    <row r="488">
      <c r="F488" s="49"/>
      <c r="G488" s="1"/>
      <c r="H488" s="1"/>
      <c r="I488" s="203"/>
      <c r="J488" s="1"/>
      <c r="N488" s="1"/>
    </row>
    <row r="489">
      <c r="F489" s="49"/>
      <c r="G489" s="1"/>
      <c r="H489" s="1"/>
      <c r="I489" s="203"/>
      <c r="J489" s="1"/>
      <c r="N489" s="1"/>
    </row>
    <row r="490">
      <c r="F490" s="49"/>
      <c r="G490" s="1"/>
      <c r="H490" s="1"/>
      <c r="I490" s="203"/>
      <c r="J490" s="1"/>
      <c r="N490" s="1"/>
    </row>
    <row r="491">
      <c r="F491" s="49"/>
      <c r="G491" s="1"/>
      <c r="H491" s="1"/>
      <c r="I491" s="203"/>
      <c r="J491" s="1"/>
      <c r="N491" s="1"/>
    </row>
    <row r="492">
      <c r="F492" s="49"/>
      <c r="G492" s="1"/>
      <c r="H492" s="1"/>
      <c r="I492" s="203"/>
      <c r="J492" s="1"/>
      <c r="N492" s="1"/>
    </row>
    <row r="493">
      <c r="F493" s="49"/>
      <c r="G493" s="1"/>
      <c r="H493" s="1"/>
      <c r="I493" s="203"/>
      <c r="J493" s="1"/>
      <c r="N493" s="1"/>
    </row>
    <row r="494">
      <c r="F494" s="49"/>
      <c r="G494" s="1"/>
      <c r="H494" s="1"/>
      <c r="I494" s="203"/>
      <c r="J494" s="1"/>
      <c r="N494" s="1"/>
    </row>
    <row r="495">
      <c r="F495" s="49"/>
      <c r="G495" s="1"/>
      <c r="H495" s="1"/>
      <c r="I495" s="203"/>
      <c r="J495" s="1"/>
      <c r="N495" s="1"/>
    </row>
    <row r="496">
      <c r="F496" s="49"/>
      <c r="G496" s="1"/>
      <c r="H496" s="1"/>
      <c r="I496" s="203"/>
      <c r="J496" s="1"/>
      <c r="N496" s="1"/>
    </row>
    <row r="497">
      <c r="F497" s="49"/>
      <c r="G497" s="1"/>
      <c r="H497" s="1"/>
      <c r="I497" s="203"/>
      <c r="J497" s="1"/>
      <c r="N497" s="1"/>
    </row>
    <row r="498">
      <c r="F498" s="49"/>
      <c r="G498" s="1"/>
      <c r="H498" s="1"/>
      <c r="I498" s="203"/>
      <c r="J498" s="1"/>
      <c r="N498" s="1"/>
    </row>
    <row r="499">
      <c r="F499" s="49"/>
      <c r="G499" s="1"/>
      <c r="H499" s="1"/>
      <c r="I499" s="203"/>
      <c r="J499" s="1"/>
      <c r="N499" s="1"/>
    </row>
    <row r="500">
      <c r="F500" s="49"/>
      <c r="G500" s="1"/>
      <c r="H500" s="1"/>
      <c r="I500" s="203"/>
      <c r="J500" s="1"/>
      <c r="N500" s="1"/>
    </row>
    <row r="501">
      <c r="F501" s="49"/>
      <c r="G501" s="1"/>
      <c r="H501" s="1"/>
      <c r="I501" s="203"/>
      <c r="J501" s="1"/>
      <c r="N501" s="1"/>
    </row>
    <row r="502">
      <c r="F502" s="49"/>
      <c r="G502" s="1"/>
      <c r="H502" s="1"/>
      <c r="I502" s="203"/>
      <c r="J502" s="1"/>
      <c r="N502" s="1"/>
    </row>
    <row r="503">
      <c r="F503" s="49"/>
      <c r="G503" s="1"/>
      <c r="H503" s="1"/>
      <c r="I503" s="203"/>
      <c r="J503" s="1"/>
      <c r="N503" s="1"/>
    </row>
    <row r="504">
      <c r="F504" s="49"/>
      <c r="G504" s="1"/>
      <c r="H504" s="1"/>
      <c r="I504" s="203"/>
      <c r="J504" s="1"/>
      <c r="N504" s="1"/>
    </row>
    <row r="505">
      <c r="F505" s="49"/>
      <c r="G505" s="1"/>
      <c r="H505" s="1"/>
      <c r="I505" s="203"/>
      <c r="J505" s="1"/>
      <c r="N505" s="1"/>
    </row>
    <row r="506">
      <c r="F506" s="49"/>
      <c r="G506" s="1"/>
      <c r="H506" s="1"/>
      <c r="I506" s="203"/>
      <c r="J506" s="1"/>
      <c r="N506" s="1"/>
    </row>
    <row r="507">
      <c r="F507" s="49"/>
      <c r="G507" s="1"/>
      <c r="H507" s="1"/>
      <c r="I507" s="203"/>
      <c r="J507" s="1"/>
      <c r="N507" s="1"/>
    </row>
    <row r="508">
      <c r="F508" s="49"/>
      <c r="G508" s="1"/>
      <c r="H508" s="1"/>
      <c r="I508" s="203"/>
      <c r="J508" s="1"/>
      <c r="N508" s="1"/>
    </row>
    <row r="509">
      <c r="F509" s="49"/>
      <c r="G509" s="1"/>
      <c r="H509" s="1"/>
      <c r="I509" s="203"/>
      <c r="J509" s="1"/>
      <c r="N509" s="1"/>
    </row>
    <row r="510">
      <c r="F510" s="49"/>
      <c r="G510" s="1"/>
      <c r="H510" s="1"/>
      <c r="I510" s="203"/>
      <c r="J510" s="1"/>
      <c r="N510" s="1"/>
    </row>
    <row r="511">
      <c r="F511" s="49"/>
      <c r="G511" s="1"/>
      <c r="H511" s="1"/>
      <c r="I511" s="203"/>
      <c r="J511" s="1"/>
      <c r="N511" s="1"/>
    </row>
    <row r="512">
      <c r="F512" s="49"/>
      <c r="G512" s="1"/>
      <c r="H512" s="1"/>
      <c r="I512" s="203"/>
      <c r="J512" s="1"/>
      <c r="N512" s="1"/>
    </row>
    <row r="513">
      <c r="F513" s="49"/>
      <c r="G513" s="1"/>
      <c r="H513" s="1"/>
      <c r="I513" s="203"/>
      <c r="J513" s="1"/>
      <c r="N513" s="1"/>
    </row>
    <row r="514">
      <c r="F514" s="49"/>
      <c r="G514" s="1"/>
      <c r="H514" s="1"/>
      <c r="I514" s="203"/>
      <c r="J514" s="1"/>
      <c r="N514" s="1"/>
    </row>
    <row r="515">
      <c r="F515" s="49"/>
      <c r="G515" s="1"/>
      <c r="H515" s="1"/>
      <c r="I515" s="203"/>
      <c r="J515" s="1"/>
      <c r="N515" s="1"/>
    </row>
    <row r="516">
      <c r="F516" s="49"/>
      <c r="G516" s="1"/>
      <c r="H516" s="1"/>
      <c r="I516" s="203"/>
      <c r="J516" s="1"/>
      <c r="N516" s="1"/>
    </row>
    <row r="517">
      <c r="F517" s="49"/>
      <c r="G517" s="1"/>
      <c r="H517" s="1"/>
      <c r="I517" s="203"/>
      <c r="J517" s="1"/>
      <c r="N517" s="1"/>
    </row>
    <row r="518">
      <c r="F518" s="49"/>
      <c r="G518" s="1"/>
      <c r="H518" s="1"/>
      <c r="I518" s="203"/>
      <c r="J518" s="1"/>
      <c r="N518" s="1"/>
    </row>
    <row r="519">
      <c r="F519" s="49"/>
      <c r="G519" s="1"/>
      <c r="H519" s="1"/>
      <c r="I519" s="203"/>
      <c r="J519" s="1"/>
      <c r="N519" s="1"/>
    </row>
    <row r="520">
      <c r="F520" s="49"/>
      <c r="G520" s="1"/>
      <c r="H520" s="1"/>
      <c r="I520" s="203"/>
      <c r="J520" s="1"/>
      <c r="N520" s="1"/>
    </row>
    <row r="521">
      <c r="F521" s="49"/>
      <c r="G521" s="1"/>
      <c r="H521" s="1"/>
      <c r="I521" s="203"/>
      <c r="J521" s="1"/>
      <c r="N521" s="1"/>
    </row>
    <row r="522">
      <c r="F522" s="49"/>
      <c r="G522" s="1"/>
      <c r="H522" s="1"/>
      <c r="I522" s="203"/>
      <c r="J522" s="1"/>
      <c r="N522" s="1"/>
    </row>
    <row r="523">
      <c r="F523" s="49"/>
      <c r="G523" s="1"/>
      <c r="H523" s="1"/>
      <c r="I523" s="203"/>
      <c r="J523" s="1"/>
      <c r="N523" s="1"/>
    </row>
    <row r="524">
      <c r="F524" s="49"/>
      <c r="G524" s="1"/>
      <c r="H524" s="1"/>
      <c r="I524" s="203"/>
      <c r="J524" s="1"/>
      <c r="N524" s="1"/>
    </row>
    <row r="525">
      <c r="F525" s="49"/>
      <c r="G525" s="1"/>
      <c r="H525" s="1"/>
      <c r="I525" s="203"/>
      <c r="J525" s="1"/>
      <c r="N525" s="1"/>
    </row>
    <row r="526">
      <c r="F526" s="49"/>
      <c r="G526" s="1"/>
      <c r="H526" s="1"/>
      <c r="I526" s="203"/>
      <c r="J526" s="1"/>
      <c r="N526" s="1"/>
    </row>
    <row r="527">
      <c r="F527" s="49"/>
      <c r="G527" s="1"/>
      <c r="H527" s="1"/>
      <c r="I527" s="203"/>
      <c r="J527" s="1"/>
      <c r="N527" s="1"/>
    </row>
    <row r="528">
      <c r="F528" s="49"/>
      <c r="G528" s="1"/>
      <c r="H528" s="1"/>
      <c r="I528" s="203"/>
      <c r="J528" s="1"/>
      <c r="N528" s="1"/>
    </row>
    <row r="529">
      <c r="F529" s="49"/>
      <c r="G529" s="1"/>
      <c r="H529" s="1"/>
      <c r="I529" s="203"/>
      <c r="J529" s="1"/>
      <c r="N529" s="1"/>
    </row>
    <row r="530">
      <c r="F530" s="49"/>
      <c r="G530" s="1"/>
      <c r="H530" s="1"/>
      <c r="I530" s="203"/>
      <c r="J530" s="1"/>
      <c r="N530" s="1"/>
    </row>
    <row r="531">
      <c r="F531" s="49"/>
      <c r="G531" s="1"/>
      <c r="H531" s="1"/>
      <c r="I531" s="203"/>
      <c r="J531" s="1"/>
      <c r="N531" s="1"/>
    </row>
    <row r="532">
      <c r="F532" s="49"/>
      <c r="G532" s="1"/>
      <c r="H532" s="1"/>
      <c r="I532" s="203"/>
      <c r="J532" s="1"/>
      <c r="N532" s="1"/>
    </row>
    <row r="533">
      <c r="F533" s="49"/>
      <c r="G533" s="1"/>
      <c r="H533" s="1"/>
      <c r="I533" s="203"/>
      <c r="J533" s="1"/>
      <c r="N533" s="1"/>
    </row>
    <row r="534">
      <c r="F534" s="49"/>
      <c r="G534" s="1"/>
      <c r="H534" s="1"/>
      <c r="I534" s="203"/>
      <c r="J534" s="1"/>
      <c r="N534" s="1"/>
    </row>
    <row r="535">
      <c r="F535" s="49"/>
      <c r="G535" s="1"/>
      <c r="H535" s="1"/>
      <c r="I535" s="203"/>
      <c r="J535" s="1"/>
      <c r="N535" s="1"/>
    </row>
    <row r="536">
      <c r="F536" s="49"/>
      <c r="G536" s="1"/>
      <c r="H536" s="1"/>
      <c r="I536" s="203"/>
      <c r="J536" s="1"/>
      <c r="N536" s="1"/>
    </row>
    <row r="537">
      <c r="F537" s="49"/>
      <c r="G537" s="1"/>
      <c r="H537" s="1"/>
      <c r="I537" s="203"/>
      <c r="J537" s="1"/>
      <c r="N537" s="1"/>
    </row>
    <row r="538">
      <c r="F538" s="49"/>
      <c r="G538" s="1"/>
      <c r="H538" s="1"/>
      <c r="I538" s="203"/>
      <c r="J538" s="1"/>
      <c r="N538" s="1"/>
    </row>
    <row r="539">
      <c r="F539" s="49"/>
      <c r="G539" s="1"/>
      <c r="H539" s="1"/>
      <c r="I539" s="203"/>
      <c r="J539" s="1"/>
      <c r="N539" s="1"/>
    </row>
    <row r="540">
      <c r="F540" s="49"/>
      <c r="G540" s="1"/>
      <c r="H540" s="1"/>
      <c r="I540" s="203"/>
      <c r="J540" s="1"/>
      <c r="N540" s="1"/>
    </row>
    <row r="541">
      <c r="F541" s="49"/>
      <c r="G541" s="1"/>
      <c r="H541" s="1"/>
      <c r="I541" s="203"/>
      <c r="J541" s="1"/>
      <c r="N541" s="1"/>
    </row>
    <row r="542">
      <c r="F542" s="49"/>
      <c r="G542" s="1"/>
      <c r="H542" s="1"/>
      <c r="I542" s="203"/>
      <c r="J542" s="1"/>
      <c r="N542" s="1"/>
    </row>
    <row r="543">
      <c r="F543" s="49"/>
      <c r="G543" s="1"/>
      <c r="H543" s="1"/>
      <c r="I543" s="203"/>
      <c r="J543" s="1"/>
      <c r="N543" s="1"/>
    </row>
    <row r="544">
      <c r="F544" s="49"/>
      <c r="G544" s="1"/>
      <c r="H544" s="1"/>
      <c r="I544" s="203"/>
      <c r="J544" s="1"/>
      <c r="N544" s="1"/>
    </row>
    <row r="545">
      <c r="F545" s="49"/>
      <c r="G545" s="1"/>
      <c r="H545" s="1"/>
      <c r="I545" s="203"/>
      <c r="J545" s="1"/>
      <c r="N545" s="1"/>
    </row>
    <row r="546">
      <c r="F546" s="49"/>
      <c r="G546" s="1"/>
      <c r="H546" s="1"/>
      <c r="I546" s="203"/>
      <c r="J546" s="1"/>
      <c r="N546" s="1"/>
    </row>
    <row r="547">
      <c r="F547" s="49"/>
      <c r="G547" s="1"/>
      <c r="H547" s="1"/>
      <c r="I547" s="203"/>
      <c r="J547" s="1"/>
      <c r="N547" s="1"/>
    </row>
    <row r="548">
      <c r="F548" s="49"/>
      <c r="G548" s="1"/>
      <c r="H548" s="1"/>
      <c r="I548" s="203"/>
      <c r="J548" s="1"/>
      <c r="N548" s="1"/>
    </row>
    <row r="549">
      <c r="F549" s="49"/>
      <c r="G549" s="1"/>
      <c r="H549" s="1"/>
      <c r="I549" s="203"/>
      <c r="J549" s="1"/>
      <c r="N549" s="1"/>
    </row>
    <row r="550">
      <c r="F550" s="49"/>
      <c r="G550" s="1"/>
      <c r="H550" s="1"/>
      <c r="I550" s="203"/>
      <c r="J550" s="1"/>
      <c r="N550" s="1"/>
    </row>
    <row r="551">
      <c r="F551" s="49"/>
      <c r="G551" s="1"/>
      <c r="H551" s="1"/>
      <c r="I551" s="203"/>
      <c r="J551" s="1"/>
      <c r="N551" s="1"/>
    </row>
    <row r="552">
      <c r="F552" s="49"/>
      <c r="G552" s="1"/>
      <c r="H552" s="1"/>
      <c r="I552" s="203"/>
      <c r="J552" s="1"/>
      <c r="N552" s="1"/>
    </row>
    <row r="553">
      <c r="F553" s="49"/>
      <c r="G553" s="1"/>
      <c r="H553" s="1"/>
      <c r="I553" s="203"/>
      <c r="J553" s="1"/>
      <c r="N553" s="1"/>
    </row>
    <row r="554">
      <c r="F554" s="49"/>
      <c r="G554" s="1"/>
      <c r="H554" s="1"/>
      <c r="I554" s="203"/>
      <c r="J554" s="1"/>
      <c r="N554" s="1"/>
    </row>
    <row r="555">
      <c r="F555" s="49"/>
      <c r="G555" s="1"/>
      <c r="H555" s="1"/>
      <c r="I555" s="203"/>
      <c r="J555" s="1"/>
      <c r="N555" s="1"/>
    </row>
    <row r="556">
      <c r="F556" s="49"/>
      <c r="G556" s="1"/>
      <c r="H556" s="1"/>
      <c r="I556" s="203"/>
      <c r="J556" s="1"/>
      <c r="N556" s="1"/>
    </row>
    <row r="557">
      <c r="F557" s="49"/>
      <c r="G557" s="1"/>
      <c r="H557" s="1"/>
      <c r="I557" s="203"/>
      <c r="J557" s="1"/>
      <c r="N557" s="1"/>
    </row>
    <row r="558">
      <c r="F558" s="49"/>
      <c r="G558" s="1"/>
      <c r="H558" s="1"/>
      <c r="I558" s="203"/>
      <c r="J558" s="1"/>
      <c r="N558" s="1"/>
    </row>
    <row r="559">
      <c r="F559" s="49"/>
      <c r="G559" s="1"/>
      <c r="H559" s="1"/>
      <c r="I559" s="203"/>
      <c r="J559" s="1"/>
      <c r="N559" s="1"/>
    </row>
    <row r="560">
      <c r="F560" s="49"/>
      <c r="G560" s="1"/>
      <c r="H560" s="1"/>
      <c r="I560" s="203"/>
      <c r="J560" s="1"/>
      <c r="N560" s="1"/>
    </row>
    <row r="561">
      <c r="F561" s="49"/>
      <c r="G561" s="1"/>
      <c r="H561" s="1"/>
      <c r="I561" s="203"/>
      <c r="J561" s="1"/>
      <c r="N561" s="1"/>
    </row>
    <row r="562">
      <c r="F562" s="49"/>
      <c r="G562" s="1"/>
      <c r="H562" s="1"/>
      <c r="I562" s="203"/>
      <c r="J562" s="1"/>
      <c r="N562" s="1"/>
    </row>
    <row r="563">
      <c r="F563" s="49"/>
      <c r="G563" s="1"/>
      <c r="H563" s="1"/>
      <c r="I563" s="203"/>
      <c r="J563" s="1"/>
      <c r="N563" s="1"/>
    </row>
    <row r="564">
      <c r="F564" s="49"/>
      <c r="G564" s="1"/>
      <c r="H564" s="1"/>
      <c r="I564" s="203"/>
      <c r="J564" s="1"/>
      <c r="N564" s="1"/>
    </row>
    <row r="565">
      <c r="F565" s="49"/>
      <c r="G565" s="1"/>
      <c r="H565" s="1"/>
      <c r="I565" s="203"/>
      <c r="J565" s="1"/>
      <c r="N565" s="1"/>
    </row>
    <row r="566">
      <c r="F566" s="49"/>
      <c r="G566" s="1"/>
      <c r="H566" s="1"/>
      <c r="I566" s="203"/>
      <c r="J566" s="1"/>
      <c r="N566" s="1"/>
    </row>
    <row r="567">
      <c r="F567" s="49"/>
      <c r="G567" s="1"/>
      <c r="H567" s="1"/>
      <c r="I567" s="203"/>
      <c r="J567" s="1"/>
      <c r="N567" s="1"/>
    </row>
    <row r="568">
      <c r="F568" s="49"/>
      <c r="G568" s="1"/>
      <c r="H568" s="1"/>
      <c r="I568" s="203"/>
      <c r="J568" s="1"/>
      <c r="N568" s="1"/>
    </row>
    <row r="569">
      <c r="F569" s="49"/>
      <c r="G569" s="1"/>
      <c r="H569" s="1"/>
      <c r="I569" s="203"/>
      <c r="J569" s="1"/>
      <c r="N569" s="1"/>
    </row>
    <row r="570">
      <c r="F570" s="49"/>
      <c r="G570" s="1"/>
      <c r="H570" s="1"/>
      <c r="I570" s="203"/>
      <c r="J570" s="1"/>
      <c r="N570" s="1"/>
    </row>
    <row r="571">
      <c r="F571" s="49"/>
      <c r="G571" s="1"/>
      <c r="H571" s="1"/>
      <c r="I571" s="203"/>
      <c r="J571" s="1"/>
      <c r="N571" s="1"/>
    </row>
    <row r="572">
      <c r="F572" s="49"/>
      <c r="G572" s="1"/>
      <c r="H572" s="1"/>
      <c r="I572" s="203"/>
      <c r="J572" s="1"/>
      <c r="N572" s="1"/>
    </row>
    <row r="573">
      <c r="F573" s="49"/>
      <c r="G573" s="1"/>
      <c r="H573" s="1"/>
      <c r="I573" s="203"/>
      <c r="J573" s="1"/>
      <c r="N573" s="1"/>
    </row>
    <row r="574">
      <c r="F574" s="49"/>
      <c r="G574" s="1"/>
      <c r="H574" s="1"/>
      <c r="I574" s="203"/>
      <c r="J574" s="1"/>
      <c r="N574" s="1"/>
    </row>
    <row r="575">
      <c r="F575" s="49"/>
      <c r="G575" s="1"/>
      <c r="H575" s="1"/>
      <c r="I575" s="203"/>
      <c r="J575" s="1"/>
      <c r="N575" s="1"/>
    </row>
    <row r="576">
      <c r="F576" s="49"/>
      <c r="G576" s="1"/>
      <c r="H576" s="1"/>
      <c r="I576" s="203"/>
      <c r="J576" s="1"/>
      <c r="N576" s="1"/>
    </row>
    <row r="577">
      <c r="F577" s="49"/>
      <c r="G577" s="1"/>
      <c r="H577" s="1"/>
      <c r="I577" s="203"/>
      <c r="J577" s="1"/>
      <c r="N577" s="1"/>
    </row>
    <row r="578">
      <c r="F578" s="49"/>
      <c r="G578" s="1"/>
      <c r="H578" s="1"/>
      <c r="I578" s="203"/>
      <c r="J578" s="1"/>
      <c r="N578" s="1"/>
    </row>
    <row r="579">
      <c r="F579" s="49"/>
      <c r="G579" s="1"/>
      <c r="H579" s="1"/>
      <c r="I579" s="203"/>
      <c r="J579" s="1"/>
      <c r="N579" s="1"/>
    </row>
    <row r="580">
      <c r="F580" s="49"/>
      <c r="G580" s="1"/>
      <c r="H580" s="1"/>
      <c r="I580" s="203"/>
      <c r="J580" s="1"/>
      <c r="N580" s="1"/>
    </row>
    <row r="581">
      <c r="F581" s="49"/>
      <c r="G581" s="1"/>
      <c r="H581" s="1"/>
      <c r="I581" s="203"/>
      <c r="J581" s="1"/>
      <c r="N581" s="1"/>
    </row>
    <row r="582">
      <c r="F582" s="49"/>
      <c r="G582" s="1"/>
      <c r="H582" s="1"/>
      <c r="I582" s="203"/>
      <c r="J582" s="1"/>
      <c r="N582" s="1"/>
    </row>
    <row r="583">
      <c r="F583" s="49"/>
      <c r="G583" s="1"/>
      <c r="H583" s="1"/>
      <c r="I583" s="203"/>
      <c r="J583" s="1"/>
      <c r="N583" s="1"/>
    </row>
    <row r="584">
      <c r="F584" s="49"/>
      <c r="G584" s="1"/>
      <c r="H584" s="1"/>
      <c r="I584" s="203"/>
      <c r="J584" s="1"/>
      <c r="N584" s="1"/>
    </row>
    <row r="585">
      <c r="F585" s="49"/>
      <c r="G585" s="1"/>
      <c r="H585" s="1"/>
      <c r="I585" s="203"/>
      <c r="J585" s="1"/>
      <c r="N585" s="1"/>
    </row>
    <row r="586">
      <c r="F586" s="49"/>
      <c r="G586" s="1"/>
      <c r="H586" s="1"/>
      <c r="I586" s="203"/>
      <c r="J586" s="1"/>
      <c r="N586" s="1"/>
    </row>
    <row r="587">
      <c r="F587" s="49"/>
      <c r="G587" s="1"/>
      <c r="H587" s="1"/>
      <c r="I587" s="203"/>
      <c r="J587" s="1"/>
      <c r="N587" s="1"/>
    </row>
    <row r="588">
      <c r="F588" s="49"/>
      <c r="G588" s="1"/>
      <c r="H588" s="1"/>
      <c r="I588" s="203"/>
      <c r="J588" s="1"/>
      <c r="N588" s="1"/>
    </row>
    <row r="589">
      <c r="F589" s="49"/>
      <c r="G589" s="1"/>
      <c r="H589" s="1"/>
      <c r="I589" s="203"/>
      <c r="J589" s="1"/>
      <c r="N589" s="1"/>
    </row>
    <row r="590">
      <c r="F590" s="49"/>
      <c r="G590" s="1"/>
      <c r="H590" s="1"/>
      <c r="I590" s="203"/>
      <c r="J590" s="1"/>
      <c r="N590" s="1"/>
    </row>
    <row r="591">
      <c r="F591" s="49"/>
      <c r="G591" s="1"/>
      <c r="H591" s="1"/>
      <c r="I591" s="203"/>
      <c r="J591" s="1"/>
      <c r="N591" s="1"/>
    </row>
    <row r="592">
      <c r="F592" s="49"/>
      <c r="G592" s="1"/>
      <c r="H592" s="1"/>
      <c r="I592" s="203"/>
      <c r="J592" s="1"/>
      <c r="N592" s="1"/>
    </row>
    <row r="593">
      <c r="F593" s="49"/>
      <c r="G593" s="1"/>
      <c r="H593" s="1"/>
      <c r="I593" s="203"/>
      <c r="J593" s="1"/>
      <c r="N593" s="1"/>
    </row>
    <row r="594">
      <c r="F594" s="49"/>
      <c r="G594" s="1"/>
      <c r="H594" s="1"/>
      <c r="I594" s="203"/>
      <c r="J594" s="1"/>
      <c r="N594" s="1"/>
    </row>
    <row r="595">
      <c r="F595" s="49"/>
      <c r="G595" s="1"/>
      <c r="H595" s="1"/>
      <c r="I595" s="203"/>
      <c r="J595" s="1"/>
      <c r="N595" s="1"/>
    </row>
    <row r="596">
      <c r="F596" s="49"/>
      <c r="G596" s="1"/>
      <c r="H596" s="1"/>
      <c r="I596" s="203"/>
      <c r="J596" s="1"/>
      <c r="N596" s="1"/>
    </row>
    <row r="597">
      <c r="F597" s="49"/>
      <c r="G597" s="1"/>
      <c r="H597" s="1"/>
      <c r="I597" s="203"/>
      <c r="J597" s="1"/>
      <c r="N597" s="1"/>
    </row>
    <row r="598">
      <c r="F598" s="49"/>
      <c r="G598" s="1"/>
      <c r="H598" s="1"/>
      <c r="I598" s="203"/>
      <c r="J598" s="1"/>
      <c r="N598" s="1"/>
    </row>
    <row r="599">
      <c r="F599" s="49"/>
      <c r="G599" s="1"/>
      <c r="H599" s="1"/>
      <c r="I599" s="203"/>
      <c r="J599" s="1"/>
      <c r="N599" s="1"/>
    </row>
    <row r="600">
      <c r="F600" s="49"/>
      <c r="G600" s="1"/>
      <c r="H600" s="1"/>
      <c r="I600" s="203"/>
      <c r="J600" s="1"/>
      <c r="N600" s="1"/>
    </row>
    <row r="601">
      <c r="F601" s="49"/>
      <c r="G601" s="1"/>
      <c r="H601" s="1"/>
      <c r="I601" s="203"/>
      <c r="J601" s="1"/>
      <c r="N601" s="1"/>
    </row>
    <row r="602">
      <c r="F602" s="49"/>
      <c r="G602" s="1"/>
      <c r="H602" s="1"/>
      <c r="I602" s="203"/>
      <c r="J602" s="1"/>
      <c r="N602" s="1"/>
    </row>
    <row r="603">
      <c r="F603" s="49"/>
      <c r="G603" s="1"/>
      <c r="H603" s="1"/>
      <c r="I603" s="203"/>
      <c r="J603" s="1"/>
      <c r="N603" s="1"/>
    </row>
    <row r="604">
      <c r="F604" s="49"/>
      <c r="G604" s="1"/>
      <c r="H604" s="1"/>
      <c r="I604" s="203"/>
      <c r="J604" s="1"/>
      <c r="N604" s="1"/>
    </row>
    <row r="605">
      <c r="F605" s="49"/>
      <c r="G605" s="1"/>
      <c r="H605" s="1"/>
      <c r="I605" s="203"/>
      <c r="J605" s="1"/>
      <c r="N605" s="1"/>
    </row>
    <row r="606">
      <c r="F606" s="49"/>
      <c r="G606" s="1"/>
      <c r="H606" s="1"/>
      <c r="I606" s="203"/>
      <c r="J606" s="1"/>
      <c r="N606" s="1"/>
    </row>
    <row r="607">
      <c r="F607" s="49"/>
      <c r="G607" s="1"/>
      <c r="H607" s="1"/>
      <c r="I607" s="203"/>
      <c r="J607" s="1"/>
      <c r="N607" s="1"/>
    </row>
    <row r="608">
      <c r="F608" s="49"/>
      <c r="G608" s="1"/>
      <c r="H608" s="1"/>
      <c r="I608" s="203"/>
      <c r="J608" s="1"/>
      <c r="N608" s="1"/>
    </row>
    <row r="609">
      <c r="F609" s="49"/>
      <c r="G609" s="1"/>
      <c r="H609" s="1"/>
      <c r="I609" s="203"/>
      <c r="J609" s="1"/>
      <c r="N609" s="1"/>
    </row>
    <row r="610">
      <c r="F610" s="49"/>
      <c r="G610" s="1"/>
      <c r="H610" s="1"/>
      <c r="I610" s="203"/>
      <c r="J610" s="1"/>
      <c r="N610" s="1"/>
    </row>
    <row r="611">
      <c r="F611" s="49"/>
      <c r="G611" s="1"/>
      <c r="H611" s="1"/>
      <c r="I611" s="203"/>
      <c r="J611" s="1"/>
      <c r="N611" s="1"/>
    </row>
    <row r="612">
      <c r="F612" s="49"/>
      <c r="G612" s="1"/>
      <c r="H612" s="1"/>
      <c r="I612" s="203"/>
      <c r="J612" s="1"/>
      <c r="N612" s="1"/>
    </row>
    <row r="613">
      <c r="F613" s="49"/>
      <c r="G613" s="1"/>
      <c r="H613" s="1"/>
      <c r="I613" s="203"/>
      <c r="J613" s="1"/>
      <c r="N613" s="1"/>
    </row>
    <row r="614">
      <c r="F614" s="49"/>
      <c r="G614" s="1"/>
      <c r="H614" s="1"/>
      <c r="I614" s="203"/>
      <c r="J614" s="1"/>
      <c r="N614" s="1"/>
    </row>
    <row r="615">
      <c r="F615" s="49"/>
      <c r="G615" s="1"/>
      <c r="H615" s="1"/>
      <c r="I615" s="203"/>
      <c r="J615" s="1"/>
      <c r="N615" s="1"/>
    </row>
    <row r="616">
      <c r="F616" s="49"/>
      <c r="G616" s="1"/>
      <c r="H616" s="1"/>
      <c r="I616" s="203"/>
      <c r="J616" s="1"/>
      <c r="N616" s="1"/>
    </row>
    <row r="617">
      <c r="F617" s="49"/>
      <c r="G617" s="1"/>
      <c r="H617" s="1"/>
      <c r="I617" s="203"/>
      <c r="J617" s="1"/>
      <c r="N617" s="1"/>
    </row>
    <row r="618">
      <c r="F618" s="49"/>
      <c r="G618" s="1"/>
      <c r="H618" s="1"/>
      <c r="I618" s="203"/>
      <c r="J618" s="1"/>
      <c r="N618" s="1"/>
    </row>
    <row r="619">
      <c r="F619" s="49"/>
      <c r="G619" s="1"/>
      <c r="H619" s="1"/>
      <c r="I619" s="203"/>
      <c r="J619" s="1"/>
      <c r="N619" s="1"/>
    </row>
    <row r="620">
      <c r="F620" s="49"/>
      <c r="G620" s="1"/>
      <c r="H620" s="1"/>
      <c r="I620" s="203"/>
      <c r="J620" s="1"/>
      <c r="N620" s="1"/>
    </row>
    <row r="621">
      <c r="F621" s="49"/>
      <c r="G621" s="1"/>
      <c r="H621" s="1"/>
      <c r="I621" s="203"/>
      <c r="J621" s="1"/>
      <c r="N621" s="1"/>
    </row>
    <row r="622">
      <c r="F622" s="49"/>
      <c r="G622" s="1"/>
      <c r="H622" s="1"/>
      <c r="I622" s="203"/>
      <c r="J622" s="1"/>
      <c r="N622" s="1"/>
    </row>
    <row r="623">
      <c r="F623" s="49"/>
      <c r="G623" s="1"/>
      <c r="H623" s="1"/>
      <c r="I623" s="203"/>
      <c r="J623" s="1"/>
      <c r="N623" s="1"/>
    </row>
    <row r="624">
      <c r="F624" s="49"/>
      <c r="G624" s="1"/>
      <c r="H624" s="1"/>
      <c r="I624" s="203"/>
      <c r="J624" s="1"/>
      <c r="N624" s="1"/>
    </row>
    <row r="625">
      <c r="F625" s="49"/>
      <c r="G625" s="1"/>
      <c r="H625" s="1"/>
      <c r="I625" s="203"/>
      <c r="J625" s="1"/>
      <c r="N625" s="1"/>
    </row>
    <row r="626">
      <c r="F626" s="49"/>
      <c r="G626" s="1"/>
      <c r="H626" s="1"/>
      <c r="I626" s="203"/>
      <c r="J626" s="1"/>
      <c r="N626" s="1"/>
    </row>
    <row r="627">
      <c r="F627" s="49"/>
      <c r="G627" s="1"/>
      <c r="H627" s="1"/>
      <c r="I627" s="203"/>
      <c r="J627" s="1"/>
      <c r="N627" s="1"/>
    </row>
    <row r="628">
      <c r="F628" s="49"/>
      <c r="G628" s="1"/>
      <c r="H628" s="1"/>
      <c r="I628" s="203"/>
      <c r="J628" s="1"/>
      <c r="N628" s="1"/>
    </row>
    <row r="629">
      <c r="F629" s="49"/>
      <c r="G629" s="1"/>
      <c r="H629" s="1"/>
      <c r="I629" s="203"/>
      <c r="J629" s="1"/>
      <c r="N629" s="1"/>
    </row>
    <row r="630">
      <c r="F630" s="49"/>
      <c r="G630" s="1"/>
      <c r="H630" s="1"/>
      <c r="I630" s="203"/>
      <c r="J630" s="1"/>
      <c r="N630" s="1"/>
    </row>
    <row r="631">
      <c r="F631" s="49"/>
      <c r="G631" s="1"/>
      <c r="H631" s="1"/>
      <c r="I631" s="203"/>
      <c r="J631" s="1"/>
      <c r="N631" s="1"/>
    </row>
    <row r="632">
      <c r="F632" s="49"/>
      <c r="G632" s="1"/>
      <c r="H632" s="1"/>
      <c r="I632" s="203"/>
      <c r="J632" s="1"/>
      <c r="N632" s="1"/>
    </row>
    <row r="633">
      <c r="F633" s="49"/>
      <c r="G633" s="1"/>
      <c r="H633" s="1"/>
      <c r="I633" s="203"/>
      <c r="J633" s="1"/>
      <c r="N633" s="1"/>
    </row>
    <row r="634">
      <c r="F634" s="49"/>
      <c r="G634" s="1"/>
      <c r="H634" s="1"/>
      <c r="I634" s="203"/>
      <c r="J634" s="1"/>
      <c r="N634" s="1"/>
    </row>
    <row r="635">
      <c r="F635" s="49"/>
      <c r="G635" s="1"/>
      <c r="H635" s="1"/>
      <c r="I635" s="203"/>
      <c r="J635" s="1"/>
      <c r="N635" s="1"/>
    </row>
    <row r="636">
      <c r="F636" s="49"/>
      <c r="G636" s="1"/>
      <c r="H636" s="1"/>
      <c r="I636" s="203"/>
      <c r="J636" s="1"/>
      <c r="N636" s="1"/>
    </row>
    <row r="637">
      <c r="F637" s="49"/>
      <c r="G637" s="1"/>
      <c r="H637" s="1"/>
      <c r="I637" s="203"/>
      <c r="J637" s="1"/>
      <c r="N637" s="1"/>
    </row>
    <row r="638">
      <c r="F638" s="49"/>
      <c r="G638" s="1"/>
      <c r="H638" s="1"/>
      <c r="I638" s="203"/>
      <c r="J638" s="1"/>
      <c r="N638" s="1"/>
    </row>
    <row r="639">
      <c r="F639" s="49"/>
      <c r="G639" s="1"/>
      <c r="H639" s="1"/>
      <c r="I639" s="203"/>
      <c r="J639" s="1"/>
      <c r="N639" s="1"/>
    </row>
    <row r="640">
      <c r="F640" s="49"/>
      <c r="G640" s="1"/>
      <c r="H640" s="1"/>
      <c r="I640" s="203"/>
      <c r="J640" s="1"/>
      <c r="N640" s="1"/>
    </row>
    <row r="641">
      <c r="F641" s="49"/>
      <c r="G641" s="1"/>
      <c r="H641" s="1"/>
      <c r="I641" s="203"/>
      <c r="J641" s="1"/>
      <c r="N641" s="1"/>
    </row>
    <row r="642">
      <c r="F642" s="49"/>
      <c r="G642" s="1"/>
      <c r="H642" s="1"/>
      <c r="I642" s="203"/>
      <c r="J642" s="1"/>
      <c r="N642" s="1"/>
    </row>
    <row r="643">
      <c r="F643" s="49"/>
      <c r="G643" s="1"/>
      <c r="H643" s="1"/>
      <c r="I643" s="203"/>
      <c r="J643" s="1"/>
      <c r="N643" s="1"/>
    </row>
    <row r="644">
      <c r="F644" s="49"/>
      <c r="G644" s="1"/>
      <c r="H644" s="1"/>
      <c r="I644" s="203"/>
      <c r="J644" s="1"/>
      <c r="N644" s="1"/>
    </row>
    <row r="645">
      <c r="F645" s="49"/>
      <c r="G645" s="1"/>
      <c r="H645" s="1"/>
      <c r="I645" s="203"/>
      <c r="J645" s="1"/>
      <c r="N645" s="1"/>
    </row>
    <row r="646">
      <c r="F646" s="49"/>
      <c r="G646" s="1"/>
      <c r="H646" s="1"/>
      <c r="I646" s="203"/>
      <c r="J646" s="1"/>
      <c r="N646" s="1"/>
    </row>
    <row r="647">
      <c r="F647" s="49"/>
      <c r="G647" s="1"/>
      <c r="H647" s="1"/>
      <c r="I647" s="203"/>
      <c r="J647" s="1"/>
      <c r="N647" s="1"/>
    </row>
    <row r="648">
      <c r="F648" s="49"/>
      <c r="G648" s="1"/>
      <c r="H648" s="1"/>
      <c r="I648" s="203"/>
      <c r="J648" s="1"/>
      <c r="N648" s="1"/>
    </row>
    <row r="649">
      <c r="F649" s="49"/>
      <c r="G649" s="1"/>
      <c r="H649" s="1"/>
      <c r="I649" s="203"/>
      <c r="J649" s="1"/>
      <c r="N649" s="1"/>
    </row>
    <row r="650">
      <c r="F650" s="49"/>
      <c r="G650" s="1"/>
      <c r="H650" s="1"/>
      <c r="I650" s="203"/>
      <c r="J650" s="1"/>
      <c r="N650" s="1"/>
    </row>
    <row r="651">
      <c r="F651" s="49"/>
      <c r="G651" s="1"/>
      <c r="H651" s="1"/>
      <c r="I651" s="203"/>
      <c r="J651" s="1"/>
      <c r="N651" s="1"/>
    </row>
    <row r="652">
      <c r="F652" s="49"/>
      <c r="G652" s="1"/>
      <c r="H652" s="1"/>
      <c r="I652" s="203"/>
      <c r="J652" s="1"/>
      <c r="N652" s="1"/>
    </row>
    <row r="653">
      <c r="F653" s="49"/>
      <c r="G653" s="1"/>
      <c r="H653" s="1"/>
      <c r="I653" s="203"/>
      <c r="J653" s="1"/>
      <c r="N653" s="1"/>
    </row>
    <row r="654">
      <c r="F654" s="49"/>
      <c r="G654" s="1"/>
      <c r="H654" s="1"/>
      <c r="I654" s="203"/>
      <c r="J654" s="1"/>
      <c r="N654" s="1"/>
    </row>
    <row r="655">
      <c r="F655" s="49"/>
      <c r="G655" s="1"/>
      <c r="H655" s="1"/>
      <c r="I655" s="203"/>
      <c r="J655" s="1"/>
      <c r="N655" s="1"/>
    </row>
    <row r="656">
      <c r="F656" s="49"/>
      <c r="G656" s="1"/>
      <c r="H656" s="1"/>
      <c r="I656" s="203"/>
      <c r="J656" s="1"/>
      <c r="N656" s="1"/>
    </row>
    <row r="657">
      <c r="F657" s="49"/>
      <c r="G657" s="1"/>
      <c r="H657" s="1"/>
      <c r="I657" s="203"/>
      <c r="J657" s="1"/>
      <c r="N657" s="1"/>
    </row>
    <row r="658">
      <c r="F658" s="49"/>
      <c r="G658" s="1"/>
      <c r="H658" s="1"/>
      <c r="I658" s="203"/>
      <c r="J658" s="1"/>
      <c r="N658" s="1"/>
    </row>
    <row r="659">
      <c r="F659" s="49"/>
      <c r="G659" s="1"/>
      <c r="H659" s="1"/>
      <c r="I659" s="203"/>
      <c r="J659" s="1"/>
      <c r="N659" s="1"/>
    </row>
    <row r="660">
      <c r="F660" s="49"/>
      <c r="G660" s="1"/>
      <c r="H660" s="1"/>
      <c r="I660" s="203"/>
      <c r="J660" s="1"/>
      <c r="N660" s="1"/>
    </row>
    <row r="661">
      <c r="F661" s="49"/>
      <c r="G661" s="1"/>
      <c r="H661" s="1"/>
      <c r="I661" s="203"/>
      <c r="J661" s="1"/>
      <c r="N661" s="1"/>
    </row>
    <row r="662">
      <c r="F662" s="49"/>
      <c r="G662" s="1"/>
      <c r="H662" s="1"/>
      <c r="I662" s="203"/>
      <c r="J662" s="1"/>
      <c r="N662" s="1"/>
    </row>
    <row r="663">
      <c r="F663" s="49"/>
      <c r="G663" s="1"/>
      <c r="H663" s="1"/>
      <c r="I663" s="203"/>
      <c r="J663" s="1"/>
      <c r="N663" s="1"/>
    </row>
    <row r="664">
      <c r="F664" s="49"/>
      <c r="G664" s="1"/>
      <c r="H664" s="1"/>
      <c r="I664" s="203"/>
      <c r="J664" s="1"/>
      <c r="N664" s="1"/>
    </row>
    <row r="665">
      <c r="F665" s="49"/>
      <c r="G665" s="1"/>
      <c r="H665" s="1"/>
      <c r="I665" s="203"/>
      <c r="J665" s="1"/>
      <c r="N665" s="1"/>
    </row>
    <row r="666">
      <c r="F666" s="49"/>
      <c r="G666" s="1"/>
      <c r="H666" s="1"/>
      <c r="I666" s="203"/>
      <c r="J666" s="1"/>
      <c r="N666" s="1"/>
    </row>
    <row r="667">
      <c r="F667" s="49"/>
      <c r="G667" s="1"/>
      <c r="H667" s="1"/>
      <c r="I667" s="203"/>
      <c r="J667" s="1"/>
      <c r="N667" s="1"/>
    </row>
    <row r="668">
      <c r="F668" s="49"/>
      <c r="G668" s="1"/>
      <c r="H668" s="1"/>
      <c r="I668" s="203"/>
      <c r="J668" s="1"/>
      <c r="N668" s="1"/>
    </row>
    <row r="669">
      <c r="F669" s="49"/>
      <c r="G669" s="1"/>
      <c r="H669" s="1"/>
      <c r="I669" s="203"/>
      <c r="J669" s="1"/>
      <c r="N669" s="1"/>
    </row>
    <row r="670">
      <c r="F670" s="49"/>
      <c r="G670" s="1"/>
      <c r="H670" s="1"/>
      <c r="I670" s="203"/>
      <c r="J670" s="1"/>
      <c r="N670" s="1"/>
    </row>
    <row r="671">
      <c r="F671" s="49"/>
      <c r="G671" s="1"/>
      <c r="H671" s="1"/>
      <c r="I671" s="203"/>
      <c r="J671" s="1"/>
      <c r="N671" s="1"/>
    </row>
    <row r="672">
      <c r="F672" s="49"/>
      <c r="G672" s="1"/>
      <c r="H672" s="1"/>
      <c r="I672" s="203"/>
      <c r="J672" s="1"/>
      <c r="N672" s="1"/>
    </row>
    <row r="673">
      <c r="F673" s="49"/>
      <c r="G673" s="1"/>
      <c r="H673" s="1"/>
      <c r="I673" s="203"/>
      <c r="J673" s="1"/>
      <c r="N673" s="1"/>
    </row>
    <row r="674">
      <c r="F674" s="49"/>
      <c r="G674" s="1"/>
      <c r="H674" s="1"/>
      <c r="I674" s="203"/>
      <c r="J674" s="1"/>
      <c r="N674" s="1"/>
    </row>
    <row r="675">
      <c r="F675" s="49"/>
      <c r="G675" s="1"/>
      <c r="H675" s="1"/>
      <c r="I675" s="203"/>
      <c r="J675" s="1"/>
      <c r="N675" s="1"/>
    </row>
    <row r="676">
      <c r="F676" s="49"/>
      <c r="G676" s="1"/>
      <c r="H676" s="1"/>
      <c r="I676" s="203"/>
      <c r="J676" s="1"/>
      <c r="N676" s="1"/>
    </row>
    <row r="677">
      <c r="F677" s="49"/>
      <c r="G677" s="1"/>
      <c r="H677" s="1"/>
      <c r="I677" s="203"/>
      <c r="J677" s="1"/>
      <c r="N677" s="1"/>
    </row>
    <row r="678">
      <c r="F678" s="49"/>
      <c r="G678" s="1"/>
      <c r="H678" s="1"/>
      <c r="I678" s="203"/>
      <c r="J678" s="1"/>
      <c r="N678" s="1"/>
    </row>
    <row r="679">
      <c r="F679" s="49"/>
      <c r="G679" s="1"/>
      <c r="H679" s="1"/>
      <c r="I679" s="203"/>
      <c r="J679" s="1"/>
      <c r="N679" s="1"/>
    </row>
    <row r="680">
      <c r="F680" s="49"/>
      <c r="G680" s="1"/>
      <c r="H680" s="1"/>
      <c r="I680" s="203"/>
      <c r="J680" s="1"/>
      <c r="N680" s="1"/>
    </row>
    <row r="681">
      <c r="F681" s="49"/>
      <c r="G681" s="1"/>
      <c r="H681" s="1"/>
      <c r="I681" s="203"/>
      <c r="J681" s="1"/>
      <c r="N681" s="1"/>
    </row>
    <row r="682">
      <c r="F682" s="49"/>
      <c r="G682" s="1"/>
      <c r="H682" s="1"/>
      <c r="I682" s="203"/>
      <c r="J682" s="1"/>
      <c r="N682" s="1"/>
    </row>
    <row r="683">
      <c r="F683" s="49"/>
      <c r="G683" s="1"/>
      <c r="H683" s="1"/>
      <c r="I683" s="203"/>
      <c r="J683" s="1"/>
      <c r="N683" s="1"/>
    </row>
    <row r="684">
      <c r="F684" s="49"/>
      <c r="G684" s="1"/>
      <c r="H684" s="1"/>
      <c r="I684" s="203"/>
      <c r="J684" s="1"/>
      <c r="N684" s="1"/>
    </row>
    <row r="685">
      <c r="F685" s="49"/>
      <c r="G685" s="1"/>
      <c r="H685" s="1"/>
      <c r="I685" s="203"/>
      <c r="J685" s="1"/>
      <c r="N685" s="1"/>
    </row>
    <row r="686">
      <c r="F686" s="49"/>
      <c r="G686" s="1"/>
      <c r="H686" s="1"/>
      <c r="I686" s="203"/>
      <c r="J686" s="1"/>
      <c r="N686" s="1"/>
    </row>
    <row r="687">
      <c r="F687" s="49"/>
      <c r="G687" s="1"/>
      <c r="H687" s="1"/>
      <c r="I687" s="203"/>
      <c r="J687" s="1"/>
      <c r="N687" s="1"/>
    </row>
    <row r="688">
      <c r="F688" s="49"/>
      <c r="G688" s="1"/>
      <c r="H688" s="1"/>
      <c r="I688" s="203"/>
      <c r="J688" s="1"/>
      <c r="N688" s="1"/>
    </row>
    <row r="689">
      <c r="F689" s="49"/>
      <c r="G689" s="1"/>
      <c r="H689" s="1"/>
      <c r="I689" s="203"/>
      <c r="J689" s="1"/>
      <c r="N689" s="1"/>
    </row>
    <row r="690">
      <c r="F690" s="49"/>
      <c r="G690" s="1"/>
      <c r="H690" s="1"/>
      <c r="I690" s="203"/>
      <c r="J690" s="1"/>
      <c r="N690" s="1"/>
    </row>
    <row r="691">
      <c r="F691" s="49"/>
      <c r="G691" s="1"/>
      <c r="H691" s="1"/>
      <c r="I691" s="203"/>
      <c r="J691" s="1"/>
      <c r="N691" s="1"/>
    </row>
    <row r="692">
      <c r="F692" s="49"/>
      <c r="G692" s="1"/>
      <c r="H692" s="1"/>
      <c r="I692" s="203"/>
      <c r="J692" s="1"/>
      <c r="N692" s="1"/>
    </row>
    <row r="693">
      <c r="F693" s="49"/>
      <c r="G693" s="1"/>
      <c r="H693" s="1"/>
      <c r="I693" s="203"/>
      <c r="J693" s="1"/>
      <c r="N693" s="1"/>
    </row>
    <row r="694">
      <c r="F694" s="49"/>
      <c r="G694" s="1"/>
      <c r="H694" s="1"/>
      <c r="I694" s="203"/>
      <c r="J694" s="1"/>
      <c r="N694" s="1"/>
    </row>
    <row r="695">
      <c r="F695" s="49"/>
      <c r="G695" s="1"/>
      <c r="H695" s="1"/>
      <c r="I695" s="203"/>
      <c r="J695" s="1"/>
      <c r="N695" s="1"/>
    </row>
    <row r="696">
      <c r="F696" s="49"/>
      <c r="G696" s="1"/>
      <c r="H696" s="1"/>
      <c r="I696" s="203"/>
      <c r="J696" s="1"/>
      <c r="N696" s="1"/>
    </row>
    <row r="697">
      <c r="F697" s="49"/>
      <c r="G697" s="1"/>
      <c r="H697" s="1"/>
      <c r="I697" s="203"/>
      <c r="J697" s="1"/>
      <c r="N697" s="1"/>
    </row>
    <row r="698">
      <c r="F698" s="49"/>
      <c r="G698" s="1"/>
      <c r="H698" s="1"/>
      <c r="I698" s="203"/>
      <c r="J698" s="1"/>
      <c r="N698" s="1"/>
    </row>
    <row r="699">
      <c r="F699" s="49"/>
      <c r="G699" s="1"/>
      <c r="H699" s="1"/>
      <c r="I699" s="203"/>
      <c r="J699" s="1"/>
      <c r="N699" s="1"/>
    </row>
    <row r="700">
      <c r="F700" s="49"/>
      <c r="G700" s="1"/>
      <c r="H700" s="1"/>
      <c r="I700" s="203"/>
      <c r="J700" s="1"/>
      <c r="N700" s="1"/>
    </row>
    <row r="701">
      <c r="F701" s="49"/>
      <c r="G701" s="1"/>
      <c r="H701" s="1"/>
      <c r="I701" s="203"/>
      <c r="J701" s="1"/>
      <c r="N701" s="1"/>
    </row>
    <row r="702">
      <c r="F702" s="49"/>
      <c r="G702" s="1"/>
      <c r="H702" s="1"/>
      <c r="I702" s="203"/>
      <c r="J702" s="1"/>
      <c r="N702" s="1"/>
    </row>
    <row r="703">
      <c r="F703" s="49"/>
      <c r="G703" s="1"/>
      <c r="H703" s="1"/>
      <c r="I703" s="203"/>
      <c r="J703" s="1"/>
      <c r="N703" s="1"/>
    </row>
    <row r="704">
      <c r="F704" s="49"/>
      <c r="G704" s="1"/>
      <c r="H704" s="1"/>
      <c r="I704" s="203"/>
      <c r="J704" s="1"/>
      <c r="N704" s="1"/>
    </row>
    <row r="705">
      <c r="F705" s="49"/>
      <c r="G705" s="1"/>
      <c r="H705" s="1"/>
      <c r="I705" s="203"/>
      <c r="J705" s="1"/>
      <c r="N705" s="1"/>
    </row>
    <row r="706">
      <c r="F706" s="49"/>
      <c r="G706" s="1"/>
      <c r="H706" s="1"/>
      <c r="I706" s="203"/>
      <c r="J706" s="1"/>
      <c r="N706" s="1"/>
    </row>
    <row r="707">
      <c r="F707" s="49"/>
      <c r="G707" s="1"/>
      <c r="H707" s="1"/>
      <c r="I707" s="203"/>
      <c r="J707" s="1"/>
      <c r="N707" s="1"/>
    </row>
    <row r="708">
      <c r="F708" s="49"/>
      <c r="G708" s="1"/>
      <c r="H708" s="1"/>
      <c r="I708" s="203"/>
      <c r="J708" s="1"/>
      <c r="N708" s="1"/>
    </row>
    <row r="709">
      <c r="F709" s="49"/>
      <c r="G709" s="1"/>
      <c r="H709" s="1"/>
      <c r="I709" s="203"/>
      <c r="J709" s="1"/>
      <c r="N709" s="1"/>
    </row>
    <row r="710">
      <c r="F710" s="49"/>
      <c r="G710" s="1"/>
      <c r="H710" s="1"/>
      <c r="I710" s="203"/>
      <c r="J710" s="1"/>
      <c r="N710" s="1"/>
    </row>
    <row r="711">
      <c r="F711" s="49"/>
      <c r="G711" s="1"/>
      <c r="H711" s="1"/>
      <c r="I711" s="203"/>
      <c r="J711" s="1"/>
      <c r="N711" s="1"/>
    </row>
    <row r="712">
      <c r="F712" s="49"/>
      <c r="G712" s="1"/>
      <c r="H712" s="1"/>
      <c r="I712" s="203"/>
      <c r="J712" s="1"/>
      <c r="N712" s="1"/>
    </row>
    <row r="713">
      <c r="F713" s="49"/>
      <c r="G713" s="1"/>
      <c r="H713" s="1"/>
      <c r="I713" s="203"/>
      <c r="J713" s="1"/>
      <c r="N713" s="1"/>
    </row>
    <row r="714">
      <c r="F714" s="49"/>
      <c r="G714" s="1"/>
      <c r="H714" s="1"/>
      <c r="I714" s="203"/>
      <c r="J714" s="1"/>
      <c r="N714" s="1"/>
    </row>
    <row r="715">
      <c r="F715" s="49"/>
      <c r="G715" s="1"/>
      <c r="H715" s="1"/>
      <c r="I715" s="203"/>
      <c r="J715" s="1"/>
      <c r="N715" s="1"/>
    </row>
    <row r="716">
      <c r="F716" s="49"/>
      <c r="G716" s="1"/>
      <c r="H716" s="1"/>
      <c r="I716" s="203"/>
      <c r="J716" s="1"/>
      <c r="N716" s="1"/>
    </row>
    <row r="717">
      <c r="F717" s="49"/>
      <c r="G717" s="1"/>
      <c r="H717" s="1"/>
      <c r="I717" s="203"/>
      <c r="J717" s="1"/>
      <c r="N717" s="1"/>
    </row>
    <row r="718">
      <c r="F718" s="49"/>
      <c r="G718" s="1"/>
      <c r="H718" s="1"/>
      <c r="I718" s="203"/>
      <c r="J718" s="1"/>
      <c r="N718" s="1"/>
    </row>
    <row r="719">
      <c r="F719" s="49"/>
      <c r="G719" s="1"/>
      <c r="H719" s="1"/>
      <c r="I719" s="203"/>
      <c r="J719" s="1"/>
      <c r="N719" s="1"/>
    </row>
    <row r="720">
      <c r="F720" s="49"/>
      <c r="G720" s="1"/>
      <c r="H720" s="1"/>
      <c r="I720" s="203"/>
      <c r="J720" s="1"/>
      <c r="N720" s="1"/>
    </row>
    <row r="721">
      <c r="F721" s="49"/>
      <c r="G721" s="1"/>
      <c r="H721" s="1"/>
      <c r="I721" s="203"/>
      <c r="J721" s="1"/>
      <c r="N721" s="1"/>
    </row>
    <row r="722">
      <c r="F722" s="49"/>
      <c r="G722" s="1"/>
      <c r="H722" s="1"/>
      <c r="I722" s="203"/>
      <c r="J722" s="1"/>
      <c r="N722" s="1"/>
    </row>
    <row r="723">
      <c r="F723" s="49"/>
      <c r="G723" s="1"/>
      <c r="H723" s="1"/>
      <c r="I723" s="203"/>
      <c r="J723" s="1"/>
      <c r="N723" s="1"/>
    </row>
    <row r="724">
      <c r="F724" s="49"/>
      <c r="G724" s="1"/>
      <c r="H724" s="1"/>
      <c r="I724" s="203"/>
      <c r="J724" s="1"/>
      <c r="N724" s="1"/>
    </row>
    <row r="725">
      <c r="F725" s="49"/>
      <c r="G725" s="1"/>
      <c r="H725" s="1"/>
      <c r="I725" s="203"/>
      <c r="J725" s="1"/>
      <c r="N725" s="1"/>
    </row>
    <row r="726">
      <c r="F726" s="49"/>
      <c r="G726" s="1"/>
      <c r="H726" s="1"/>
      <c r="I726" s="203"/>
      <c r="J726" s="1"/>
      <c r="N726" s="1"/>
    </row>
    <row r="727">
      <c r="F727" s="49"/>
      <c r="G727" s="1"/>
      <c r="H727" s="1"/>
      <c r="I727" s="203"/>
      <c r="J727" s="1"/>
      <c r="N727" s="1"/>
    </row>
    <row r="728">
      <c r="F728" s="49"/>
      <c r="G728" s="1"/>
      <c r="H728" s="1"/>
      <c r="I728" s="203"/>
      <c r="J728" s="1"/>
      <c r="N728" s="1"/>
    </row>
    <row r="729">
      <c r="F729" s="49"/>
      <c r="G729" s="1"/>
      <c r="H729" s="1"/>
      <c r="I729" s="203"/>
      <c r="J729" s="1"/>
      <c r="N729" s="1"/>
    </row>
    <row r="730">
      <c r="F730" s="49"/>
      <c r="G730" s="1"/>
      <c r="H730" s="1"/>
      <c r="I730" s="203"/>
      <c r="J730" s="1"/>
      <c r="N730" s="1"/>
    </row>
    <row r="731">
      <c r="F731" s="49"/>
      <c r="G731" s="1"/>
      <c r="H731" s="1"/>
      <c r="I731" s="203"/>
      <c r="J731" s="1"/>
      <c r="N731" s="1"/>
    </row>
    <row r="732">
      <c r="F732" s="49"/>
      <c r="G732" s="1"/>
      <c r="H732" s="1"/>
      <c r="I732" s="203"/>
      <c r="J732" s="1"/>
      <c r="N732" s="1"/>
    </row>
    <row r="733">
      <c r="F733" s="49"/>
      <c r="G733" s="1"/>
      <c r="H733" s="1"/>
      <c r="I733" s="203"/>
      <c r="J733" s="1"/>
      <c r="N733" s="1"/>
    </row>
    <row r="734">
      <c r="F734" s="49"/>
      <c r="G734" s="1"/>
      <c r="H734" s="1"/>
      <c r="I734" s="203"/>
      <c r="J734" s="1"/>
      <c r="N734" s="1"/>
    </row>
    <row r="735">
      <c r="F735" s="49"/>
      <c r="G735" s="1"/>
      <c r="H735" s="1"/>
      <c r="I735" s="203"/>
      <c r="J735" s="1"/>
      <c r="N735" s="1"/>
    </row>
    <row r="736">
      <c r="F736" s="49"/>
      <c r="G736" s="1"/>
      <c r="H736" s="1"/>
      <c r="I736" s="203"/>
      <c r="J736" s="1"/>
      <c r="N736" s="1"/>
    </row>
    <row r="737">
      <c r="F737" s="49"/>
      <c r="G737" s="1"/>
      <c r="H737" s="1"/>
      <c r="I737" s="203"/>
      <c r="J737" s="1"/>
      <c r="N737" s="1"/>
    </row>
    <row r="738">
      <c r="F738" s="49"/>
      <c r="G738" s="1"/>
      <c r="H738" s="1"/>
      <c r="I738" s="203"/>
      <c r="J738" s="1"/>
      <c r="N738" s="1"/>
    </row>
    <row r="739">
      <c r="F739" s="49"/>
      <c r="G739" s="1"/>
      <c r="H739" s="1"/>
      <c r="I739" s="203"/>
      <c r="J739" s="1"/>
      <c r="N739" s="1"/>
    </row>
    <row r="740">
      <c r="F740" s="49"/>
      <c r="G740" s="1"/>
      <c r="H740" s="1"/>
      <c r="I740" s="203"/>
      <c r="J740" s="1"/>
      <c r="N740" s="1"/>
    </row>
    <row r="741">
      <c r="F741" s="49"/>
      <c r="G741" s="1"/>
      <c r="H741" s="1"/>
      <c r="I741" s="203"/>
      <c r="J741" s="1"/>
      <c r="N741" s="1"/>
    </row>
    <row r="742">
      <c r="F742" s="49"/>
      <c r="G742" s="1"/>
      <c r="H742" s="1"/>
      <c r="I742" s="203"/>
      <c r="J742" s="1"/>
      <c r="N742" s="1"/>
    </row>
    <row r="743">
      <c r="F743" s="49"/>
      <c r="G743" s="1"/>
      <c r="H743" s="1"/>
      <c r="I743" s="203"/>
      <c r="J743" s="1"/>
      <c r="N743" s="1"/>
    </row>
    <row r="744">
      <c r="F744" s="49"/>
      <c r="G744" s="1"/>
      <c r="H744" s="1"/>
      <c r="I744" s="203"/>
      <c r="J744" s="1"/>
      <c r="N744" s="1"/>
    </row>
    <row r="745">
      <c r="F745" s="49"/>
      <c r="G745" s="1"/>
      <c r="H745" s="1"/>
      <c r="I745" s="203"/>
      <c r="J745" s="1"/>
      <c r="N745" s="1"/>
    </row>
    <row r="746">
      <c r="F746" s="49"/>
      <c r="G746" s="1"/>
      <c r="H746" s="1"/>
      <c r="I746" s="203"/>
      <c r="J746" s="1"/>
      <c r="N746" s="1"/>
    </row>
    <row r="747">
      <c r="F747" s="49"/>
      <c r="G747" s="1"/>
      <c r="H747" s="1"/>
      <c r="I747" s="203"/>
      <c r="J747" s="1"/>
      <c r="N747" s="1"/>
    </row>
    <row r="748">
      <c r="F748" s="49"/>
      <c r="G748" s="1"/>
      <c r="H748" s="1"/>
      <c r="I748" s="203"/>
      <c r="J748" s="1"/>
      <c r="N748" s="1"/>
    </row>
    <row r="749">
      <c r="F749" s="49"/>
      <c r="G749" s="1"/>
      <c r="H749" s="1"/>
      <c r="I749" s="203"/>
      <c r="J749" s="1"/>
      <c r="N749" s="1"/>
    </row>
    <row r="750">
      <c r="F750" s="49"/>
      <c r="G750" s="1"/>
      <c r="H750" s="1"/>
      <c r="I750" s="203"/>
      <c r="J750" s="1"/>
      <c r="N750" s="1"/>
    </row>
    <row r="751">
      <c r="F751" s="49"/>
      <c r="G751" s="1"/>
      <c r="H751" s="1"/>
      <c r="I751" s="203"/>
      <c r="J751" s="1"/>
      <c r="N751" s="1"/>
    </row>
    <row r="752">
      <c r="F752" s="49"/>
      <c r="G752" s="1"/>
      <c r="H752" s="1"/>
      <c r="I752" s="203"/>
      <c r="J752" s="1"/>
      <c r="N752" s="1"/>
    </row>
    <row r="753">
      <c r="F753" s="49"/>
      <c r="G753" s="1"/>
      <c r="H753" s="1"/>
      <c r="I753" s="203"/>
      <c r="J753" s="1"/>
      <c r="N753" s="1"/>
    </row>
    <row r="754">
      <c r="F754" s="49"/>
      <c r="G754" s="1"/>
      <c r="H754" s="1"/>
      <c r="I754" s="203"/>
      <c r="J754" s="1"/>
      <c r="N754" s="1"/>
    </row>
    <row r="755">
      <c r="F755" s="49"/>
      <c r="G755" s="1"/>
      <c r="H755" s="1"/>
      <c r="I755" s="203"/>
      <c r="J755" s="1"/>
      <c r="N755" s="1"/>
    </row>
    <row r="756">
      <c r="F756" s="49"/>
      <c r="G756" s="1"/>
      <c r="H756" s="1"/>
      <c r="I756" s="203"/>
      <c r="J756" s="1"/>
      <c r="N756" s="1"/>
    </row>
    <row r="757">
      <c r="F757" s="49"/>
      <c r="G757" s="1"/>
      <c r="H757" s="1"/>
      <c r="I757" s="203"/>
      <c r="J757" s="1"/>
      <c r="N757" s="1"/>
    </row>
    <row r="758">
      <c r="F758" s="49"/>
      <c r="G758" s="1"/>
      <c r="H758" s="1"/>
      <c r="I758" s="203"/>
      <c r="J758" s="1"/>
      <c r="N758" s="1"/>
    </row>
    <row r="759">
      <c r="F759" s="49"/>
      <c r="G759" s="1"/>
      <c r="H759" s="1"/>
      <c r="I759" s="203"/>
      <c r="J759" s="1"/>
      <c r="N759" s="1"/>
    </row>
    <row r="760">
      <c r="F760" s="49"/>
      <c r="G760" s="1"/>
      <c r="H760" s="1"/>
      <c r="I760" s="203"/>
      <c r="J760" s="1"/>
      <c r="N760" s="1"/>
    </row>
    <row r="761">
      <c r="F761" s="49"/>
      <c r="G761" s="1"/>
      <c r="H761" s="1"/>
      <c r="I761" s="203"/>
      <c r="J761" s="1"/>
      <c r="N761" s="1"/>
    </row>
    <row r="762">
      <c r="F762" s="49"/>
      <c r="G762" s="1"/>
      <c r="H762" s="1"/>
      <c r="I762" s="203"/>
      <c r="J762" s="1"/>
      <c r="N762" s="1"/>
    </row>
    <row r="763">
      <c r="F763" s="49"/>
      <c r="G763" s="1"/>
      <c r="H763" s="1"/>
      <c r="I763" s="203"/>
      <c r="J763" s="1"/>
      <c r="N763" s="1"/>
    </row>
    <row r="764">
      <c r="F764" s="49"/>
      <c r="G764" s="1"/>
      <c r="H764" s="1"/>
      <c r="I764" s="203"/>
      <c r="J764" s="1"/>
      <c r="N764" s="1"/>
    </row>
    <row r="765">
      <c r="F765" s="49"/>
      <c r="G765" s="1"/>
      <c r="H765" s="1"/>
      <c r="I765" s="203"/>
      <c r="J765" s="1"/>
      <c r="N765" s="1"/>
    </row>
    <row r="766">
      <c r="F766" s="49"/>
      <c r="G766" s="1"/>
      <c r="H766" s="1"/>
      <c r="I766" s="203"/>
      <c r="J766" s="1"/>
      <c r="N766" s="1"/>
    </row>
    <row r="767">
      <c r="F767" s="49"/>
      <c r="G767" s="1"/>
      <c r="H767" s="1"/>
      <c r="I767" s="203"/>
      <c r="J767" s="1"/>
      <c r="N767" s="1"/>
    </row>
    <row r="768">
      <c r="F768" s="49"/>
      <c r="G768" s="1"/>
      <c r="H768" s="1"/>
      <c r="I768" s="203"/>
      <c r="J768" s="1"/>
      <c r="N768" s="1"/>
    </row>
    <row r="769">
      <c r="F769" s="49"/>
      <c r="G769" s="1"/>
      <c r="H769" s="1"/>
      <c r="I769" s="203"/>
      <c r="J769" s="1"/>
      <c r="N769" s="1"/>
    </row>
    <row r="770">
      <c r="F770" s="49"/>
      <c r="G770" s="1"/>
      <c r="H770" s="1"/>
      <c r="I770" s="203"/>
      <c r="J770" s="1"/>
      <c r="N770" s="1"/>
    </row>
    <row r="771">
      <c r="F771" s="49"/>
      <c r="G771" s="1"/>
      <c r="H771" s="1"/>
      <c r="I771" s="203"/>
      <c r="J771" s="1"/>
      <c r="N771" s="1"/>
    </row>
    <row r="772">
      <c r="F772" s="49"/>
      <c r="G772" s="1"/>
      <c r="H772" s="1"/>
      <c r="I772" s="203"/>
      <c r="J772" s="1"/>
      <c r="N772" s="1"/>
    </row>
    <row r="773">
      <c r="F773" s="49"/>
      <c r="G773" s="1"/>
      <c r="H773" s="1"/>
      <c r="I773" s="203"/>
      <c r="J773" s="1"/>
      <c r="N773" s="1"/>
    </row>
    <row r="774">
      <c r="F774" s="49"/>
      <c r="G774" s="1"/>
      <c r="H774" s="1"/>
      <c r="I774" s="203"/>
      <c r="J774" s="1"/>
      <c r="N774" s="1"/>
    </row>
    <row r="775">
      <c r="F775" s="49"/>
      <c r="G775" s="1"/>
      <c r="H775" s="1"/>
      <c r="I775" s="203"/>
      <c r="J775" s="1"/>
      <c r="N775" s="1"/>
    </row>
    <row r="776">
      <c r="F776" s="49"/>
      <c r="G776" s="1"/>
      <c r="H776" s="1"/>
      <c r="I776" s="203"/>
      <c r="J776" s="1"/>
      <c r="N776" s="1"/>
    </row>
    <row r="777">
      <c r="F777" s="49"/>
      <c r="G777" s="1"/>
      <c r="H777" s="1"/>
      <c r="I777" s="203"/>
      <c r="J777" s="1"/>
      <c r="N777" s="1"/>
    </row>
    <row r="778">
      <c r="F778" s="49"/>
      <c r="G778" s="1"/>
      <c r="H778" s="1"/>
      <c r="I778" s="203"/>
      <c r="J778" s="1"/>
      <c r="N778" s="1"/>
    </row>
    <row r="779">
      <c r="F779" s="49"/>
      <c r="G779" s="1"/>
      <c r="H779" s="1"/>
      <c r="I779" s="203"/>
      <c r="J779" s="1"/>
      <c r="N779" s="1"/>
    </row>
    <row r="780">
      <c r="F780" s="49"/>
      <c r="G780" s="1"/>
      <c r="H780" s="1"/>
      <c r="I780" s="203"/>
      <c r="J780" s="1"/>
      <c r="N780" s="1"/>
    </row>
    <row r="781">
      <c r="F781" s="49"/>
      <c r="G781" s="1"/>
      <c r="H781" s="1"/>
      <c r="I781" s="203"/>
      <c r="J781" s="1"/>
      <c r="N781" s="1"/>
    </row>
    <row r="782">
      <c r="F782" s="49"/>
      <c r="G782" s="1"/>
      <c r="H782" s="1"/>
      <c r="I782" s="203"/>
      <c r="J782" s="1"/>
      <c r="N782" s="1"/>
    </row>
    <row r="783">
      <c r="F783" s="49"/>
      <c r="G783" s="1"/>
      <c r="H783" s="1"/>
      <c r="I783" s="203"/>
      <c r="J783" s="1"/>
      <c r="N783" s="1"/>
    </row>
    <row r="784">
      <c r="F784" s="49"/>
      <c r="G784" s="1"/>
      <c r="H784" s="1"/>
      <c r="I784" s="203"/>
      <c r="J784" s="1"/>
      <c r="N784" s="1"/>
    </row>
    <row r="785">
      <c r="F785" s="49"/>
      <c r="G785" s="1"/>
      <c r="H785" s="1"/>
      <c r="I785" s="203"/>
      <c r="J785" s="1"/>
      <c r="N785" s="1"/>
    </row>
    <row r="786">
      <c r="F786" s="49"/>
      <c r="G786" s="1"/>
      <c r="H786" s="1"/>
      <c r="I786" s="203"/>
      <c r="J786" s="1"/>
      <c r="N786" s="1"/>
    </row>
    <row r="787">
      <c r="F787" s="49"/>
      <c r="G787" s="1"/>
      <c r="H787" s="1"/>
      <c r="I787" s="203"/>
      <c r="J787" s="1"/>
      <c r="N787" s="1"/>
    </row>
    <row r="788">
      <c r="F788" s="49"/>
      <c r="G788" s="1"/>
      <c r="H788" s="1"/>
      <c r="I788" s="203"/>
      <c r="J788" s="1"/>
      <c r="N788" s="1"/>
    </row>
    <row r="789">
      <c r="F789" s="49"/>
      <c r="G789" s="1"/>
      <c r="H789" s="1"/>
      <c r="I789" s="203"/>
      <c r="J789" s="1"/>
      <c r="N789" s="1"/>
    </row>
    <row r="790">
      <c r="F790" s="49"/>
      <c r="G790" s="1"/>
      <c r="H790" s="1"/>
      <c r="I790" s="203"/>
      <c r="J790" s="1"/>
      <c r="N790" s="1"/>
    </row>
    <row r="791">
      <c r="F791" s="49"/>
      <c r="G791" s="1"/>
      <c r="H791" s="1"/>
      <c r="I791" s="203"/>
      <c r="J791" s="1"/>
      <c r="N791" s="1"/>
    </row>
    <row r="792">
      <c r="F792" s="49"/>
      <c r="G792" s="1"/>
      <c r="H792" s="1"/>
      <c r="I792" s="203"/>
      <c r="J792" s="1"/>
      <c r="N792" s="1"/>
    </row>
    <row r="793">
      <c r="F793" s="49"/>
      <c r="G793" s="1"/>
      <c r="H793" s="1"/>
      <c r="I793" s="203"/>
      <c r="J793" s="1"/>
      <c r="N793" s="1"/>
    </row>
    <row r="794">
      <c r="F794" s="49"/>
      <c r="G794" s="1"/>
      <c r="H794" s="1"/>
      <c r="I794" s="203"/>
      <c r="J794" s="1"/>
      <c r="N794" s="1"/>
    </row>
    <row r="795">
      <c r="F795" s="49"/>
      <c r="G795" s="1"/>
      <c r="H795" s="1"/>
      <c r="I795" s="203"/>
      <c r="J795" s="1"/>
      <c r="N795" s="1"/>
    </row>
    <row r="796">
      <c r="F796" s="49"/>
      <c r="G796" s="1"/>
      <c r="H796" s="1"/>
      <c r="I796" s="203"/>
      <c r="J796" s="1"/>
      <c r="N796" s="1"/>
    </row>
    <row r="797">
      <c r="F797" s="49"/>
      <c r="G797" s="1"/>
      <c r="H797" s="1"/>
      <c r="I797" s="203"/>
      <c r="J797" s="1"/>
      <c r="N797" s="1"/>
    </row>
    <row r="798">
      <c r="F798" s="49"/>
      <c r="G798" s="1"/>
      <c r="H798" s="1"/>
      <c r="I798" s="203"/>
      <c r="J798" s="1"/>
      <c r="N798" s="1"/>
    </row>
    <row r="799">
      <c r="F799" s="49"/>
      <c r="G799" s="1"/>
      <c r="H799" s="1"/>
      <c r="I799" s="203"/>
      <c r="J799" s="1"/>
      <c r="N799" s="1"/>
    </row>
    <row r="800">
      <c r="F800" s="49"/>
      <c r="G800" s="1"/>
      <c r="H800" s="1"/>
      <c r="I800" s="203"/>
      <c r="J800" s="1"/>
      <c r="N800" s="1"/>
    </row>
    <row r="801">
      <c r="F801" s="49"/>
      <c r="G801" s="1"/>
      <c r="H801" s="1"/>
      <c r="I801" s="203"/>
      <c r="J801" s="1"/>
      <c r="N801" s="1"/>
    </row>
    <row r="802">
      <c r="F802" s="49"/>
      <c r="G802" s="1"/>
      <c r="H802" s="1"/>
      <c r="I802" s="203"/>
      <c r="J802" s="1"/>
      <c r="N802" s="1"/>
    </row>
    <row r="803">
      <c r="F803" s="49"/>
      <c r="G803" s="1"/>
      <c r="H803" s="1"/>
      <c r="I803" s="203"/>
      <c r="J803" s="1"/>
      <c r="N803" s="1"/>
    </row>
    <row r="804">
      <c r="F804" s="49"/>
      <c r="G804" s="1"/>
      <c r="H804" s="1"/>
      <c r="I804" s="203"/>
      <c r="J804" s="1"/>
      <c r="N804" s="1"/>
    </row>
    <row r="805">
      <c r="F805" s="49"/>
      <c r="G805" s="1"/>
      <c r="H805" s="1"/>
      <c r="I805" s="203"/>
      <c r="J805" s="1"/>
      <c r="N805" s="1"/>
    </row>
    <row r="806">
      <c r="F806" s="49"/>
      <c r="G806" s="1"/>
      <c r="H806" s="1"/>
      <c r="I806" s="203"/>
      <c r="J806" s="1"/>
      <c r="N806" s="1"/>
    </row>
    <row r="807">
      <c r="F807" s="49"/>
      <c r="G807" s="1"/>
      <c r="H807" s="1"/>
      <c r="I807" s="203"/>
      <c r="J807" s="1"/>
      <c r="N807" s="1"/>
    </row>
    <row r="808">
      <c r="F808" s="49"/>
      <c r="G808" s="1"/>
      <c r="H808" s="1"/>
      <c r="I808" s="203"/>
      <c r="J808" s="1"/>
      <c r="N808" s="1"/>
    </row>
    <row r="809">
      <c r="F809" s="49"/>
      <c r="G809" s="1"/>
      <c r="H809" s="1"/>
      <c r="I809" s="203"/>
      <c r="J809" s="1"/>
      <c r="N809" s="1"/>
    </row>
    <row r="810">
      <c r="F810" s="49"/>
      <c r="G810" s="1"/>
      <c r="H810" s="1"/>
      <c r="I810" s="203"/>
      <c r="J810" s="1"/>
      <c r="N810" s="1"/>
    </row>
    <row r="811">
      <c r="F811" s="49"/>
      <c r="G811" s="1"/>
      <c r="H811" s="1"/>
      <c r="I811" s="203"/>
      <c r="J811" s="1"/>
      <c r="N811" s="1"/>
    </row>
    <row r="812">
      <c r="F812" s="49"/>
      <c r="G812" s="1"/>
      <c r="H812" s="1"/>
      <c r="I812" s="203"/>
      <c r="J812" s="1"/>
      <c r="N812" s="1"/>
    </row>
    <row r="813">
      <c r="F813" s="49"/>
      <c r="G813" s="1"/>
      <c r="H813" s="1"/>
      <c r="I813" s="203"/>
      <c r="J813" s="1"/>
      <c r="N813" s="1"/>
    </row>
    <row r="814">
      <c r="F814" s="49"/>
      <c r="G814" s="1"/>
      <c r="H814" s="1"/>
      <c r="I814" s="203"/>
      <c r="J814" s="1"/>
      <c r="N814" s="1"/>
    </row>
    <row r="815">
      <c r="F815" s="49"/>
      <c r="G815" s="1"/>
      <c r="H815" s="1"/>
      <c r="I815" s="203"/>
      <c r="J815" s="1"/>
      <c r="N815" s="1"/>
    </row>
    <row r="816">
      <c r="F816" s="49"/>
      <c r="G816" s="1"/>
      <c r="H816" s="1"/>
      <c r="I816" s="203"/>
      <c r="J816" s="1"/>
      <c r="N816" s="1"/>
    </row>
    <row r="817">
      <c r="F817" s="49"/>
      <c r="G817" s="1"/>
      <c r="H817" s="1"/>
      <c r="I817" s="203"/>
      <c r="J817" s="1"/>
      <c r="N817" s="1"/>
    </row>
    <row r="818">
      <c r="F818" s="49"/>
      <c r="G818" s="1"/>
      <c r="H818" s="1"/>
      <c r="I818" s="203"/>
      <c r="J818" s="1"/>
      <c r="N818" s="1"/>
    </row>
    <row r="819">
      <c r="F819" s="49"/>
      <c r="G819" s="1"/>
      <c r="H819" s="1"/>
      <c r="I819" s="203"/>
      <c r="J819" s="1"/>
      <c r="N819" s="1"/>
    </row>
    <row r="820">
      <c r="F820" s="49"/>
      <c r="G820" s="1"/>
      <c r="H820" s="1"/>
      <c r="I820" s="203"/>
      <c r="J820" s="1"/>
      <c r="N820" s="1"/>
    </row>
    <row r="821">
      <c r="F821" s="49"/>
      <c r="G821" s="1"/>
      <c r="H821" s="1"/>
      <c r="I821" s="203"/>
      <c r="J821" s="1"/>
      <c r="N821" s="1"/>
    </row>
    <row r="822">
      <c r="F822" s="49"/>
      <c r="G822" s="1"/>
      <c r="H822" s="1"/>
      <c r="I822" s="203"/>
      <c r="J822" s="1"/>
      <c r="N822" s="1"/>
    </row>
    <row r="823">
      <c r="F823" s="49"/>
      <c r="G823" s="1"/>
      <c r="H823" s="1"/>
      <c r="I823" s="203"/>
      <c r="J823" s="1"/>
      <c r="N823" s="1"/>
    </row>
    <row r="824">
      <c r="F824" s="49"/>
      <c r="G824" s="1"/>
      <c r="H824" s="1"/>
      <c r="I824" s="203"/>
      <c r="J824" s="1"/>
      <c r="N824" s="1"/>
    </row>
    <row r="825">
      <c r="F825" s="49"/>
      <c r="G825" s="1"/>
      <c r="H825" s="1"/>
      <c r="I825" s="203"/>
      <c r="J825" s="1"/>
      <c r="N825" s="1"/>
    </row>
    <row r="826">
      <c r="F826" s="49"/>
      <c r="G826" s="1"/>
      <c r="H826" s="1"/>
      <c r="I826" s="203"/>
      <c r="J826" s="1"/>
      <c r="N826" s="1"/>
    </row>
    <row r="827">
      <c r="F827" s="49"/>
      <c r="G827" s="1"/>
      <c r="H827" s="1"/>
      <c r="I827" s="203"/>
      <c r="J827" s="1"/>
      <c r="N827" s="1"/>
    </row>
    <row r="828">
      <c r="F828" s="49"/>
      <c r="G828" s="1"/>
      <c r="H828" s="1"/>
      <c r="I828" s="203"/>
      <c r="J828" s="1"/>
      <c r="N828" s="1"/>
    </row>
    <row r="829">
      <c r="F829" s="49"/>
      <c r="G829" s="1"/>
      <c r="H829" s="1"/>
      <c r="I829" s="203"/>
      <c r="J829" s="1"/>
      <c r="N829" s="1"/>
    </row>
    <row r="830">
      <c r="F830" s="49"/>
      <c r="G830" s="1"/>
      <c r="H830" s="1"/>
      <c r="I830" s="203"/>
      <c r="J830" s="1"/>
      <c r="N830" s="1"/>
    </row>
    <row r="831">
      <c r="F831" s="49"/>
      <c r="G831" s="1"/>
      <c r="H831" s="1"/>
      <c r="I831" s="203"/>
      <c r="J831" s="1"/>
      <c r="N831" s="1"/>
    </row>
    <row r="832">
      <c r="F832" s="49"/>
      <c r="G832" s="1"/>
      <c r="H832" s="1"/>
      <c r="I832" s="203"/>
      <c r="J832" s="1"/>
      <c r="N832" s="1"/>
    </row>
    <row r="833">
      <c r="F833" s="49"/>
      <c r="G833" s="1"/>
      <c r="H833" s="1"/>
      <c r="I833" s="203"/>
      <c r="J833" s="1"/>
      <c r="N833" s="1"/>
    </row>
    <row r="834">
      <c r="F834" s="49"/>
      <c r="G834" s="1"/>
      <c r="H834" s="1"/>
      <c r="I834" s="203"/>
      <c r="J834" s="1"/>
      <c r="N834" s="1"/>
    </row>
    <row r="835">
      <c r="F835" s="49"/>
      <c r="G835" s="1"/>
      <c r="H835" s="1"/>
      <c r="I835" s="203"/>
      <c r="J835" s="1"/>
      <c r="N835" s="1"/>
    </row>
    <row r="836">
      <c r="F836" s="49"/>
      <c r="G836" s="1"/>
      <c r="H836" s="1"/>
      <c r="I836" s="203"/>
      <c r="J836" s="1"/>
      <c r="N836" s="1"/>
    </row>
    <row r="837">
      <c r="F837" s="49"/>
      <c r="G837" s="1"/>
      <c r="H837" s="1"/>
      <c r="I837" s="203"/>
      <c r="J837" s="1"/>
      <c r="N837" s="1"/>
    </row>
    <row r="838">
      <c r="F838" s="49"/>
      <c r="G838" s="1"/>
      <c r="H838" s="1"/>
      <c r="I838" s="203"/>
      <c r="J838" s="1"/>
      <c r="N838" s="1"/>
    </row>
    <row r="839">
      <c r="F839" s="49"/>
      <c r="G839" s="1"/>
      <c r="H839" s="1"/>
      <c r="I839" s="203"/>
      <c r="J839" s="1"/>
      <c r="N839" s="1"/>
    </row>
    <row r="840">
      <c r="F840" s="49"/>
      <c r="G840" s="1"/>
      <c r="H840" s="1"/>
      <c r="I840" s="203"/>
      <c r="J840" s="1"/>
      <c r="N840" s="1"/>
    </row>
    <row r="841">
      <c r="F841" s="49"/>
      <c r="G841" s="1"/>
      <c r="H841" s="1"/>
      <c r="I841" s="203"/>
      <c r="J841" s="1"/>
      <c r="N841" s="1"/>
    </row>
    <row r="842">
      <c r="F842" s="49"/>
      <c r="G842" s="1"/>
      <c r="H842" s="1"/>
      <c r="I842" s="203"/>
      <c r="J842" s="1"/>
      <c r="N842" s="1"/>
    </row>
    <row r="843">
      <c r="F843" s="49"/>
      <c r="G843" s="1"/>
      <c r="H843" s="1"/>
      <c r="I843" s="203"/>
      <c r="J843" s="1"/>
      <c r="N843" s="1"/>
    </row>
    <row r="844">
      <c r="F844" s="49"/>
      <c r="G844" s="1"/>
      <c r="H844" s="1"/>
      <c r="I844" s="203"/>
      <c r="J844" s="1"/>
      <c r="N844" s="1"/>
    </row>
    <row r="845">
      <c r="F845" s="49"/>
      <c r="G845" s="1"/>
      <c r="H845" s="1"/>
      <c r="I845" s="203"/>
      <c r="J845" s="1"/>
      <c r="N845" s="1"/>
    </row>
    <row r="846">
      <c r="F846" s="49"/>
      <c r="G846" s="1"/>
      <c r="H846" s="1"/>
      <c r="I846" s="203"/>
      <c r="J846" s="1"/>
      <c r="N846" s="1"/>
    </row>
    <row r="847">
      <c r="F847" s="49"/>
      <c r="G847" s="1"/>
      <c r="H847" s="1"/>
      <c r="I847" s="203"/>
      <c r="J847" s="1"/>
      <c r="N847" s="1"/>
    </row>
    <row r="848">
      <c r="F848" s="49"/>
      <c r="G848" s="1"/>
      <c r="H848" s="1"/>
      <c r="I848" s="203"/>
      <c r="J848" s="1"/>
      <c r="N848" s="1"/>
    </row>
    <row r="849">
      <c r="F849" s="49"/>
      <c r="G849" s="1"/>
      <c r="H849" s="1"/>
      <c r="I849" s="203"/>
      <c r="J849" s="1"/>
      <c r="N849" s="1"/>
    </row>
    <row r="850">
      <c r="F850" s="49"/>
      <c r="G850" s="1"/>
      <c r="H850" s="1"/>
      <c r="I850" s="203"/>
      <c r="J850" s="1"/>
      <c r="N850" s="1"/>
    </row>
    <row r="851">
      <c r="F851" s="49"/>
      <c r="G851" s="1"/>
      <c r="H851" s="1"/>
      <c r="I851" s="203"/>
      <c r="J851" s="1"/>
      <c r="N851" s="1"/>
    </row>
    <row r="852">
      <c r="F852" s="49"/>
      <c r="G852" s="1"/>
      <c r="H852" s="1"/>
      <c r="I852" s="203"/>
      <c r="J852" s="1"/>
      <c r="N852" s="1"/>
    </row>
    <row r="853">
      <c r="F853" s="49"/>
      <c r="G853" s="1"/>
      <c r="H853" s="1"/>
      <c r="I853" s="203"/>
      <c r="J853" s="1"/>
      <c r="N853" s="1"/>
    </row>
    <row r="854">
      <c r="F854" s="49"/>
      <c r="G854" s="1"/>
      <c r="H854" s="1"/>
      <c r="I854" s="203"/>
      <c r="J854" s="1"/>
      <c r="N854" s="1"/>
    </row>
    <row r="855">
      <c r="F855" s="49"/>
      <c r="G855" s="1"/>
      <c r="H855" s="1"/>
      <c r="I855" s="203"/>
      <c r="J855" s="1"/>
      <c r="N855" s="1"/>
    </row>
    <row r="856">
      <c r="F856" s="49"/>
      <c r="G856" s="1"/>
      <c r="H856" s="1"/>
      <c r="I856" s="203"/>
      <c r="J856" s="1"/>
      <c r="N856" s="1"/>
    </row>
    <row r="857">
      <c r="F857" s="49"/>
      <c r="G857" s="1"/>
      <c r="H857" s="1"/>
      <c r="I857" s="203"/>
      <c r="J857" s="1"/>
      <c r="N857" s="1"/>
    </row>
    <row r="858">
      <c r="F858" s="49"/>
      <c r="G858" s="1"/>
      <c r="H858" s="1"/>
      <c r="I858" s="203"/>
      <c r="J858" s="1"/>
      <c r="N858" s="1"/>
    </row>
    <row r="859">
      <c r="F859" s="49"/>
      <c r="G859" s="1"/>
      <c r="H859" s="1"/>
      <c r="I859" s="203"/>
      <c r="J859" s="1"/>
      <c r="N859" s="1"/>
    </row>
    <row r="860">
      <c r="F860" s="49"/>
      <c r="G860" s="1"/>
      <c r="H860" s="1"/>
      <c r="I860" s="203"/>
      <c r="J860" s="1"/>
      <c r="N860" s="1"/>
    </row>
    <row r="861">
      <c r="F861" s="49"/>
      <c r="G861" s="1"/>
      <c r="H861" s="1"/>
      <c r="I861" s="203"/>
      <c r="J861" s="1"/>
      <c r="N861" s="1"/>
    </row>
    <row r="862">
      <c r="F862" s="49"/>
      <c r="G862" s="1"/>
      <c r="H862" s="1"/>
      <c r="I862" s="203"/>
      <c r="J862" s="1"/>
      <c r="N862" s="1"/>
    </row>
    <row r="863">
      <c r="F863" s="49"/>
      <c r="G863" s="1"/>
      <c r="H863" s="1"/>
      <c r="I863" s="203"/>
      <c r="J863" s="1"/>
      <c r="N863" s="1"/>
    </row>
    <row r="864">
      <c r="F864" s="49"/>
      <c r="G864" s="1"/>
      <c r="H864" s="1"/>
      <c r="I864" s="203"/>
      <c r="J864" s="1"/>
      <c r="N864" s="1"/>
    </row>
    <row r="865">
      <c r="F865" s="49"/>
      <c r="G865" s="1"/>
      <c r="H865" s="1"/>
      <c r="I865" s="203"/>
      <c r="J865" s="1"/>
      <c r="N865" s="1"/>
    </row>
    <row r="866">
      <c r="F866" s="49"/>
      <c r="G866" s="1"/>
      <c r="H866" s="1"/>
      <c r="I866" s="203"/>
      <c r="J866" s="1"/>
      <c r="N866" s="1"/>
    </row>
    <row r="867">
      <c r="F867" s="49"/>
      <c r="G867" s="1"/>
      <c r="H867" s="1"/>
      <c r="I867" s="203"/>
      <c r="J867" s="1"/>
      <c r="N867" s="1"/>
    </row>
    <row r="868">
      <c r="F868" s="49"/>
      <c r="G868" s="1"/>
      <c r="H868" s="1"/>
      <c r="I868" s="203"/>
      <c r="J868" s="1"/>
      <c r="N868" s="1"/>
    </row>
    <row r="869">
      <c r="F869" s="49"/>
      <c r="G869" s="1"/>
      <c r="H869" s="1"/>
      <c r="I869" s="203"/>
      <c r="J869" s="1"/>
      <c r="N869" s="1"/>
    </row>
    <row r="870">
      <c r="F870" s="49"/>
      <c r="G870" s="1"/>
      <c r="H870" s="1"/>
      <c r="I870" s="203"/>
      <c r="J870" s="1"/>
      <c r="N870" s="1"/>
    </row>
    <row r="871">
      <c r="F871" s="49"/>
      <c r="G871" s="1"/>
      <c r="H871" s="1"/>
      <c r="I871" s="203"/>
      <c r="J871" s="1"/>
      <c r="N871" s="1"/>
    </row>
    <row r="872">
      <c r="F872" s="49"/>
      <c r="G872" s="1"/>
      <c r="H872" s="1"/>
      <c r="I872" s="203"/>
      <c r="J872" s="1"/>
      <c r="N872" s="1"/>
    </row>
    <row r="873">
      <c r="F873" s="49"/>
      <c r="G873" s="1"/>
      <c r="H873" s="1"/>
      <c r="I873" s="203"/>
      <c r="J873" s="1"/>
      <c r="N873" s="1"/>
    </row>
    <row r="874">
      <c r="F874" s="49"/>
      <c r="G874" s="1"/>
      <c r="H874" s="1"/>
      <c r="I874" s="203"/>
      <c r="J874" s="1"/>
      <c r="N874" s="1"/>
    </row>
    <row r="875">
      <c r="F875" s="49"/>
      <c r="G875" s="1"/>
      <c r="H875" s="1"/>
      <c r="I875" s="203"/>
      <c r="J875" s="1"/>
      <c r="N875" s="1"/>
    </row>
    <row r="876">
      <c r="F876" s="49"/>
      <c r="G876" s="1"/>
      <c r="H876" s="1"/>
      <c r="I876" s="203"/>
      <c r="J876" s="1"/>
      <c r="N876" s="1"/>
    </row>
    <row r="877">
      <c r="F877" s="49"/>
      <c r="G877" s="1"/>
      <c r="H877" s="1"/>
      <c r="I877" s="203"/>
      <c r="J877" s="1"/>
      <c r="N877" s="1"/>
    </row>
    <row r="878">
      <c r="F878" s="49"/>
      <c r="G878" s="1"/>
      <c r="H878" s="1"/>
      <c r="I878" s="203"/>
      <c r="J878" s="1"/>
      <c r="N878" s="1"/>
    </row>
    <row r="879">
      <c r="F879" s="49"/>
      <c r="G879" s="1"/>
      <c r="H879" s="1"/>
      <c r="I879" s="203"/>
      <c r="J879" s="1"/>
      <c r="N879" s="1"/>
    </row>
    <row r="880">
      <c r="F880" s="49"/>
      <c r="G880" s="1"/>
      <c r="H880" s="1"/>
      <c r="I880" s="203"/>
      <c r="J880" s="1"/>
      <c r="N880" s="1"/>
    </row>
    <row r="881">
      <c r="F881" s="49"/>
      <c r="G881" s="1"/>
      <c r="H881" s="1"/>
      <c r="I881" s="203"/>
      <c r="J881" s="1"/>
      <c r="N881" s="1"/>
    </row>
    <row r="882">
      <c r="F882" s="49"/>
      <c r="G882" s="1"/>
      <c r="H882" s="1"/>
      <c r="I882" s="203"/>
      <c r="J882" s="1"/>
      <c r="N882" s="1"/>
    </row>
    <row r="883">
      <c r="F883" s="49"/>
      <c r="G883" s="1"/>
      <c r="H883" s="1"/>
      <c r="I883" s="203"/>
      <c r="J883" s="1"/>
      <c r="N883" s="1"/>
    </row>
    <row r="884">
      <c r="F884" s="49"/>
      <c r="G884" s="1"/>
      <c r="H884" s="1"/>
      <c r="I884" s="203"/>
      <c r="J884" s="1"/>
      <c r="N884" s="1"/>
    </row>
    <row r="885">
      <c r="F885" s="49"/>
      <c r="G885" s="1"/>
      <c r="H885" s="1"/>
      <c r="I885" s="203"/>
      <c r="J885" s="1"/>
      <c r="N885" s="1"/>
    </row>
    <row r="886">
      <c r="F886" s="49"/>
      <c r="G886" s="1"/>
      <c r="H886" s="1"/>
      <c r="I886" s="203"/>
      <c r="J886" s="1"/>
      <c r="N886" s="1"/>
    </row>
    <row r="887">
      <c r="F887" s="49"/>
      <c r="G887" s="1"/>
      <c r="H887" s="1"/>
      <c r="I887" s="203"/>
      <c r="J887" s="1"/>
      <c r="N887" s="1"/>
    </row>
    <row r="888">
      <c r="F888" s="49"/>
      <c r="G888" s="1"/>
      <c r="H888" s="1"/>
      <c r="I888" s="203"/>
      <c r="J888" s="1"/>
      <c r="N888" s="1"/>
    </row>
    <row r="889">
      <c r="F889" s="49"/>
      <c r="G889" s="1"/>
      <c r="H889" s="1"/>
      <c r="I889" s="203"/>
      <c r="J889" s="1"/>
      <c r="N889" s="1"/>
    </row>
    <row r="890">
      <c r="F890" s="49"/>
      <c r="G890" s="1"/>
      <c r="H890" s="1"/>
      <c r="I890" s="203"/>
      <c r="J890" s="1"/>
      <c r="N890" s="1"/>
    </row>
    <row r="891">
      <c r="F891" s="49"/>
      <c r="G891" s="1"/>
      <c r="H891" s="1"/>
      <c r="I891" s="203"/>
      <c r="J891" s="1"/>
      <c r="N891" s="1"/>
    </row>
    <row r="892">
      <c r="F892" s="49"/>
      <c r="G892" s="1"/>
      <c r="H892" s="1"/>
      <c r="I892" s="203"/>
      <c r="J892" s="1"/>
      <c r="N892" s="1"/>
    </row>
    <row r="893">
      <c r="F893" s="49"/>
      <c r="G893" s="1"/>
      <c r="H893" s="1"/>
      <c r="I893" s="203"/>
      <c r="J893" s="1"/>
      <c r="N893" s="1"/>
    </row>
    <row r="894">
      <c r="F894" s="49"/>
      <c r="G894" s="1"/>
      <c r="H894" s="1"/>
      <c r="I894" s="203"/>
      <c r="J894" s="1"/>
      <c r="N894" s="1"/>
    </row>
    <row r="895">
      <c r="F895" s="49"/>
      <c r="G895" s="1"/>
      <c r="H895" s="1"/>
      <c r="I895" s="203"/>
      <c r="J895" s="1"/>
      <c r="N895" s="1"/>
    </row>
    <row r="896">
      <c r="F896" s="49"/>
      <c r="G896" s="1"/>
      <c r="H896" s="1"/>
      <c r="I896" s="203"/>
      <c r="J896" s="1"/>
      <c r="N896" s="1"/>
    </row>
    <row r="897">
      <c r="F897" s="49"/>
      <c r="G897" s="1"/>
      <c r="H897" s="1"/>
      <c r="I897" s="203"/>
      <c r="J897" s="1"/>
      <c r="N897" s="1"/>
    </row>
    <row r="898">
      <c r="F898" s="49"/>
      <c r="G898" s="1"/>
      <c r="H898" s="1"/>
      <c r="I898" s="203"/>
      <c r="J898" s="1"/>
      <c r="N898" s="1"/>
    </row>
    <row r="899">
      <c r="F899" s="49"/>
      <c r="G899" s="1"/>
      <c r="H899" s="1"/>
      <c r="I899" s="203"/>
      <c r="J899" s="1"/>
      <c r="N899" s="1"/>
    </row>
    <row r="900">
      <c r="F900" s="49"/>
      <c r="G900" s="1"/>
      <c r="H900" s="1"/>
      <c r="I900" s="203"/>
      <c r="J900" s="1"/>
      <c r="N900" s="1"/>
    </row>
    <row r="901">
      <c r="F901" s="49"/>
      <c r="G901" s="1"/>
      <c r="H901" s="1"/>
      <c r="I901" s="203"/>
      <c r="J901" s="1"/>
      <c r="N901" s="1"/>
    </row>
    <row r="902">
      <c r="F902" s="49"/>
      <c r="G902" s="1"/>
      <c r="H902" s="1"/>
      <c r="I902" s="203"/>
      <c r="J902" s="1"/>
      <c r="N902" s="1"/>
    </row>
    <row r="903">
      <c r="F903" s="49"/>
      <c r="G903" s="1"/>
      <c r="H903" s="1"/>
      <c r="I903" s="203"/>
      <c r="J903" s="1"/>
      <c r="N903" s="1"/>
    </row>
    <row r="904">
      <c r="F904" s="49"/>
      <c r="G904" s="1"/>
      <c r="H904" s="1"/>
      <c r="I904" s="203"/>
      <c r="J904" s="1"/>
      <c r="N904" s="1"/>
    </row>
    <row r="905">
      <c r="F905" s="49"/>
      <c r="G905" s="1"/>
      <c r="H905" s="1"/>
      <c r="I905" s="203"/>
      <c r="J905" s="1"/>
      <c r="N905" s="1"/>
    </row>
    <row r="906">
      <c r="F906" s="49"/>
      <c r="G906" s="1"/>
      <c r="H906" s="1"/>
      <c r="I906" s="203"/>
      <c r="J906" s="1"/>
      <c r="N906" s="1"/>
    </row>
    <row r="907">
      <c r="F907" s="49"/>
      <c r="G907" s="1"/>
      <c r="H907" s="1"/>
      <c r="I907" s="203"/>
      <c r="J907" s="1"/>
      <c r="N907" s="1"/>
    </row>
    <row r="908">
      <c r="F908" s="49"/>
      <c r="G908" s="1"/>
      <c r="H908" s="1"/>
      <c r="I908" s="203"/>
      <c r="J908" s="1"/>
      <c r="N908" s="1"/>
    </row>
    <row r="909">
      <c r="F909" s="49"/>
      <c r="G909" s="1"/>
      <c r="H909" s="1"/>
      <c r="I909" s="203"/>
      <c r="J909" s="1"/>
      <c r="N909" s="1"/>
    </row>
    <row r="910">
      <c r="F910" s="49"/>
      <c r="G910" s="1"/>
      <c r="H910" s="1"/>
      <c r="I910" s="203"/>
      <c r="J910" s="1"/>
      <c r="N910" s="1"/>
    </row>
    <row r="911">
      <c r="F911" s="49"/>
      <c r="G911" s="1"/>
      <c r="H911" s="1"/>
      <c r="I911" s="203"/>
      <c r="J911" s="1"/>
      <c r="N911" s="1"/>
    </row>
    <row r="912">
      <c r="F912" s="49"/>
      <c r="G912" s="1"/>
      <c r="H912" s="1"/>
      <c r="I912" s="203"/>
      <c r="J912" s="1"/>
      <c r="N912" s="1"/>
    </row>
    <row r="913">
      <c r="F913" s="49"/>
      <c r="G913" s="1"/>
      <c r="H913" s="1"/>
      <c r="I913" s="203"/>
      <c r="J913" s="1"/>
      <c r="N913" s="1"/>
    </row>
    <row r="914">
      <c r="F914" s="49"/>
      <c r="G914" s="1"/>
      <c r="H914" s="1"/>
      <c r="I914" s="203"/>
      <c r="J914" s="1"/>
      <c r="N914" s="1"/>
    </row>
    <row r="915">
      <c r="F915" s="49"/>
      <c r="G915" s="1"/>
      <c r="H915" s="1"/>
      <c r="I915" s="203"/>
      <c r="J915" s="1"/>
      <c r="N915" s="1"/>
    </row>
    <row r="916">
      <c r="F916" s="49"/>
      <c r="G916" s="1"/>
      <c r="H916" s="1"/>
      <c r="I916" s="203"/>
      <c r="J916" s="1"/>
      <c r="N916" s="1"/>
    </row>
    <row r="917">
      <c r="F917" s="49"/>
      <c r="G917" s="1"/>
      <c r="H917" s="1"/>
      <c r="I917" s="203"/>
      <c r="J917" s="1"/>
      <c r="N917" s="1"/>
    </row>
    <row r="918">
      <c r="F918" s="49"/>
      <c r="G918" s="1"/>
      <c r="H918" s="1"/>
      <c r="I918" s="203"/>
      <c r="J918" s="1"/>
      <c r="N918" s="1"/>
    </row>
    <row r="919">
      <c r="F919" s="49"/>
      <c r="G919" s="1"/>
      <c r="H919" s="1"/>
      <c r="I919" s="203"/>
      <c r="J919" s="1"/>
      <c r="N919" s="1"/>
    </row>
    <row r="920">
      <c r="F920" s="49"/>
      <c r="G920" s="1"/>
      <c r="H920" s="1"/>
      <c r="I920" s="203"/>
      <c r="J920" s="1"/>
      <c r="N920" s="1"/>
    </row>
    <row r="921">
      <c r="F921" s="49"/>
      <c r="G921" s="1"/>
      <c r="H921" s="1"/>
      <c r="I921" s="203"/>
      <c r="J921" s="1"/>
      <c r="N921" s="1"/>
    </row>
    <row r="922">
      <c r="F922" s="49"/>
      <c r="G922" s="1"/>
      <c r="H922" s="1"/>
      <c r="I922" s="203"/>
      <c r="J922" s="1"/>
      <c r="N922" s="1"/>
    </row>
    <row r="923">
      <c r="F923" s="49"/>
      <c r="G923" s="1"/>
      <c r="H923" s="1"/>
      <c r="I923" s="203"/>
      <c r="J923" s="1"/>
      <c r="N923" s="1"/>
    </row>
    <row r="924">
      <c r="F924" s="49"/>
      <c r="G924" s="1"/>
      <c r="H924" s="1"/>
      <c r="I924" s="203"/>
      <c r="J924" s="1"/>
      <c r="N924" s="1"/>
    </row>
    <row r="925">
      <c r="F925" s="49"/>
      <c r="G925" s="1"/>
      <c r="H925" s="1"/>
      <c r="I925" s="203"/>
      <c r="J925" s="1"/>
      <c r="N925" s="1"/>
    </row>
    <row r="926">
      <c r="F926" s="49"/>
      <c r="G926" s="1"/>
      <c r="H926" s="1"/>
      <c r="I926" s="203"/>
      <c r="J926" s="1"/>
      <c r="N926" s="1"/>
    </row>
    <row r="927">
      <c r="F927" s="49"/>
      <c r="G927" s="1"/>
      <c r="H927" s="1"/>
      <c r="I927" s="203"/>
      <c r="J927" s="1"/>
      <c r="N927" s="1"/>
    </row>
    <row r="928">
      <c r="F928" s="49"/>
      <c r="G928" s="1"/>
      <c r="H928" s="1"/>
      <c r="I928" s="203"/>
      <c r="J928" s="1"/>
      <c r="N928" s="1"/>
    </row>
    <row r="929">
      <c r="F929" s="49"/>
      <c r="G929" s="1"/>
      <c r="H929" s="1"/>
      <c r="I929" s="203"/>
      <c r="J929" s="1"/>
      <c r="N929" s="1"/>
    </row>
    <row r="930">
      <c r="F930" s="49"/>
      <c r="G930" s="1"/>
      <c r="H930" s="1"/>
      <c r="I930" s="203"/>
      <c r="J930" s="1"/>
      <c r="N930" s="1"/>
    </row>
    <row r="931">
      <c r="F931" s="49"/>
      <c r="G931" s="1"/>
      <c r="H931" s="1"/>
      <c r="I931" s="203"/>
      <c r="J931" s="1"/>
      <c r="N931" s="1"/>
    </row>
    <row r="932">
      <c r="F932" s="49"/>
      <c r="G932" s="1"/>
      <c r="H932" s="1"/>
      <c r="I932" s="203"/>
      <c r="J932" s="1"/>
      <c r="N932" s="1"/>
    </row>
    <row r="933">
      <c r="F933" s="49"/>
      <c r="G933" s="1"/>
      <c r="H933" s="1"/>
      <c r="I933" s="203"/>
      <c r="J933" s="1"/>
      <c r="N933" s="1"/>
    </row>
    <row r="934">
      <c r="F934" s="49"/>
      <c r="G934" s="1"/>
      <c r="H934" s="1"/>
      <c r="I934" s="203"/>
      <c r="J934" s="1"/>
      <c r="N934" s="1"/>
    </row>
    <row r="935">
      <c r="F935" s="49"/>
      <c r="G935" s="1"/>
      <c r="H935" s="1"/>
      <c r="I935" s="203"/>
      <c r="J935" s="1"/>
      <c r="N935" s="1"/>
    </row>
    <row r="936">
      <c r="F936" s="49"/>
      <c r="G936" s="1"/>
      <c r="H936" s="1"/>
      <c r="I936" s="203"/>
      <c r="J936" s="1"/>
      <c r="N936" s="1"/>
    </row>
    <row r="937">
      <c r="F937" s="49"/>
      <c r="G937" s="1"/>
      <c r="H937" s="1"/>
      <c r="I937" s="203"/>
      <c r="J937" s="1"/>
      <c r="N937" s="1"/>
    </row>
    <row r="938">
      <c r="F938" s="49"/>
      <c r="G938" s="1"/>
      <c r="H938" s="1"/>
      <c r="I938" s="203"/>
      <c r="J938" s="1"/>
      <c r="N938" s="1"/>
    </row>
    <row r="939">
      <c r="F939" s="49"/>
      <c r="G939" s="1"/>
      <c r="H939" s="1"/>
      <c r="I939" s="203"/>
      <c r="J939" s="1"/>
      <c r="N939" s="1"/>
    </row>
    <row r="940">
      <c r="F940" s="49"/>
      <c r="G940" s="1"/>
      <c r="H940" s="1"/>
      <c r="I940" s="203"/>
      <c r="J940" s="1"/>
      <c r="N940" s="1"/>
    </row>
    <row r="941">
      <c r="F941" s="49"/>
      <c r="G941" s="1"/>
      <c r="H941" s="1"/>
      <c r="I941" s="203"/>
      <c r="J941" s="1"/>
      <c r="N941" s="1"/>
    </row>
    <row r="942">
      <c r="F942" s="49"/>
      <c r="G942" s="1"/>
      <c r="H942" s="1"/>
      <c r="I942" s="203"/>
      <c r="J942" s="1"/>
      <c r="N942" s="1"/>
    </row>
    <row r="943">
      <c r="F943" s="49"/>
      <c r="G943" s="1"/>
      <c r="H943" s="1"/>
      <c r="I943" s="203"/>
      <c r="J943" s="1"/>
      <c r="N943" s="1"/>
    </row>
    <row r="944">
      <c r="F944" s="49"/>
      <c r="G944" s="1"/>
      <c r="H944" s="1"/>
      <c r="I944" s="203"/>
      <c r="J944" s="1"/>
      <c r="N944" s="1"/>
    </row>
    <row r="945">
      <c r="F945" s="49"/>
      <c r="G945" s="1"/>
      <c r="H945" s="1"/>
      <c r="I945" s="203"/>
      <c r="J945" s="1"/>
      <c r="N945" s="1"/>
    </row>
    <row r="946">
      <c r="F946" s="49"/>
      <c r="G946" s="1"/>
      <c r="H946" s="1"/>
      <c r="I946" s="203"/>
      <c r="J946" s="1"/>
      <c r="N946" s="1"/>
    </row>
    <row r="947">
      <c r="F947" s="49"/>
      <c r="G947" s="1"/>
      <c r="H947" s="1"/>
      <c r="I947" s="203"/>
      <c r="J947" s="1"/>
      <c r="N947" s="1"/>
    </row>
    <row r="948">
      <c r="F948" s="49"/>
      <c r="G948" s="1"/>
      <c r="H948" s="1"/>
      <c r="I948" s="203"/>
      <c r="J948" s="1"/>
      <c r="N948" s="1"/>
    </row>
    <row r="949">
      <c r="F949" s="49"/>
      <c r="G949" s="1"/>
      <c r="H949" s="1"/>
      <c r="I949" s="203"/>
      <c r="J949" s="1"/>
      <c r="N949" s="1"/>
    </row>
    <row r="950">
      <c r="F950" s="49"/>
      <c r="G950" s="1"/>
      <c r="H950" s="1"/>
      <c r="I950" s="203"/>
      <c r="J950" s="1"/>
      <c r="N950" s="1"/>
    </row>
    <row r="951">
      <c r="F951" s="49"/>
      <c r="G951" s="1"/>
      <c r="H951" s="1"/>
      <c r="I951" s="203"/>
      <c r="J951" s="1"/>
      <c r="N951" s="1"/>
    </row>
    <row r="952">
      <c r="F952" s="49"/>
      <c r="G952" s="1"/>
      <c r="H952" s="1"/>
      <c r="I952" s="203"/>
      <c r="J952" s="1"/>
      <c r="N952" s="1"/>
    </row>
    <row r="953">
      <c r="F953" s="49"/>
      <c r="G953" s="1"/>
      <c r="H953" s="1"/>
      <c r="I953" s="203"/>
      <c r="J953" s="1"/>
      <c r="N953" s="1"/>
    </row>
    <row r="954">
      <c r="F954" s="49"/>
      <c r="G954" s="1"/>
      <c r="H954" s="1"/>
      <c r="I954" s="203"/>
      <c r="J954" s="1"/>
      <c r="N954" s="1"/>
    </row>
    <row r="955">
      <c r="F955" s="49"/>
      <c r="G955" s="1"/>
      <c r="H955" s="1"/>
      <c r="I955" s="203"/>
      <c r="J955" s="1"/>
      <c r="N955" s="1"/>
    </row>
    <row r="956">
      <c r="F956" s="49"/>
      <c r="G956" s="1"/>
      <c r="H956" s="1"/>
      <c r="I956" s="203"/>
      <c r="J956" s="1"/>
      <c r="N956" s="1"/>
    </row>
    <row r="957">
      <c r="F957" s="49"/>
      <c r="G957" s="1"/>
      <c r="H957" s="1"/>
      <c r="I957" s="203"/>
      <c r="J957" s="1"/>
      <c r="N957" s="1"/>
    </row>
    <row r="958">
      <c r="F958" s="49"/>
      <c r="G958" s="1"/>
      <c r="H958" s="1"/>
      <c r="I958" s="203"/>
      <c r="J958" s="1"/>
      <c r="N958" s="1"/>
    </row>
    <row r="959">
      <c r="F959" s="49"/>
      <c r="G959" s="1"/>
      <c r="H959" s="1"/>
      <c r="I959" s="203"/>
      <c r="J959" s="1"/>
      <c r="N959" s="1"/>
    </row>
    <row r="960">
      <c r="F960" s="49"/>
      <c r="G960" s="1"/>
      <c r="H960" s="1"/>
      <c r="I960" s="203"/>
      <c r="J960" s="1"/>
      <c r="N960" s="1"/>
    </row>
    <row r="961">
      <c r="F961" s="49"/>
      <c r="G961" s="1"/>
      <c r="H961" s="1"/>
      <c r="I961" s="203"/>
      <c r="J961" s="1"/>
      <c r="N961" s="1"/>
    </row>
    <row r="962">
      <c r="F962" s="49"/>
      <c r="G962" s="1"/>
      <c r="H962" s="1"/>
      <c r="I962" s="203"/>
      <c r="J962" s="1"/>
      <c r="N962" s="1"/>
    </row>
    <row r="963">
      <c r="F963" s="49"/>
      <c r="G963" s="1"/>
      <c r="H963" s="1"/>
      <c r="I963" s="203"/>
      <c r="J963" s="1"/>
      <c r="N963" s="1"/>
    </row>
    <row r="964">
      <c r="F964" s="49"/>
      <c r="G964" s="1"/>
      <c r="H964" s="1"/>
      <c r="I964" s="203"/>
      <c r="J964" s="1"/>
      <c r="N964" s="1"/>
    </row>
    <row r="965">
      <c r="F965" s="49"/>
      <c r="G965" s="1"/>
      <c r="H965" s="1"/>
      <c r="I965" s="203"/>
      <c r="J965" s="1"/>
      <c r="N965" s="1"/>
    </row>
    <row r="966">
      <c r="F966" s="49"/>
      <c r="G966" s="1"/>
      <c r="H966" s="1"/>
      <c r="I966" s="203"/>
      <c r="J966" s="1"/>
      <c r="N966" s="1"/>
    </row>
    <row r="967">
      <c r="F967" s="49"/>
      <c r="G967" s="1"/>
      <c r="H967" s="1"/>
      <c r="I967" s="203"/>
      <c r="J967" s="1"/>
      <c r="N967" s="1"/>
    </row>
    <row r="968">
      <c r="F968" s="49"/>
      <c r="G968" s="1"/>
      <c r="H968" s="1"/>
      <c r="I968" s="203"/>
      <c r="J968" s="1"/>
      <c r="N968" s="1"/>
    </row>
    <row r="969">
      <c r="F969" s="49"/>
      <c r="G969" s="1"/>
      <c r="H969" s="1"/>
      <c r="I969" s="203"/>
      <c r="J969" s="1"/>
      <c r="N969" s="1"/>
    </row>
    <row r="970">
      <c r="F970" s="49"/>
      <c r="G970" s="1"/>
      <c r="H970" s="1"/>
      <c r="I970" s="203"/>
      <c r="J970" s="1"/>
      <c r="N970" s="1"/>
    </row>
    <row r="971">
      <c r="F971" s="49"/>
      <c r="G971" s="1"/>
      <c r="H971" s="1"/>
      <c r="I971" s="203"/>
      <c r="J971" s="1"/>
      <c r="N971" s="1"/>
    </row>
    <row r="972">
      <c r="F972" s="49"/>
      <c r="G972" s="1"/>
      <c r="H972" s="1"/>
      <c r="I972" s="203"/>
      <c r="J972" s="1"/>
      <c r="N972" s="1"/>
    </row>
    <row r="973">
      <c r="F973" s="49"/>
      <c r="G973" s="1"/>
      <c r="H973" s="1"/>
      <c r="I973" s="203"/>
      <c r="J973" s="1"/>
      <c r="N973" s="1"/>
    </row>
    <row r="974">
      <c r="F974" s="49"/>
      <c r="G974" s="1"/>
      <c r="H974" s="1"/>
      <c r="I974" s="203"/>
      <c r="J974" s="1"/>
      <c r="N974" s="1"/>
    </row>
    <row r="975">
      <c r="F975" s="49"/>
      <c r="G975" s="1"/>
      <c r="H975" s="1"/>
      <c r="I975" s="203"/>
      <c r="J975" s="1"/>
      <c r="N975" s="1"/>
    </row>
    <row r="976">
      <c r="F976" s="49"/>
      <c r="G976" s="1"/>
      <c r="H976" s="1"/>
      <c r="I976" s="203"/>
      <c r="J976" s="1"/>
      <c r="N976" s="1"/>
    </row>
    <row r="977">
      <c r="F977" s="49"/>
      <c r="G977" s="1"/>
      <c r="H977" s="1"/>
      <c r="I977" s="203"/>
      <c r="J977" s="1"/>
      <c r="N977" s="1"/>
    </row>
    <row r="978">
      <c r="F978" s="49"/>
      <c r="G978" s="1"/>
      <c r="H978" s="1"/>
      <c r="I978" s="203"/>
      <c r="J978" s="1"/>
      <c r="N978" s="1"/>
    </row>
    <row r="979">
      <c r="F979" s="49"/>
      <c r="G979" s="1"/>
      <c r="H979" s="1"/>
      <c r="I979" s="203"/>
      <c r="J979" s="1"/>
      <c r="N979" s="1"/>
    </row>
    <row r="980">
      <c r="F980" s="49"/>
      <c r="G980" s="1"/>
      <c r="H980" s="1"/>
      <c r="I980" s="203"/>
      <c r="J980" s="1"/>
      <c r="N980" s="1"/>
    </row>
    <row r="981">
      <c r="F981" s="49"/>
      <c r="G981" s="1"/>
      <c r="H981" s="1"/>
      <c r="I981" s="203"/>
      <c r="J981" s="1"/>
      <c r="N981" s="1"/>
    </row>
    <row r="982">
      <c r="F982" s="49"/>
      <c r="G982" s="1"/>
      <c r="H982" s="1"/>
      <c r="I982" s="203"/>
      <c r="J982" s="1"/>
      <c r="N982" s="1"/>
    </row>
    <row r="983">
      <c r="F983" s="49"/>
      <c r="G983" s="1"/>
      <c r="H983" s="1"/>
      <c r="I983" s="203"/>
      <c r="J983" s="1"/>
      <c r="N983" s="1"/>
    </row>
    <row r="984">
      <c r="F984" s="49"/>
      <c r="G984" s="1"/>
      <c r="H984" s="1"/>
      <c r="I984" s="203"/>
      <c r="J984" s="1"/>
      <c r="N984" s="1"/>
    </row>
    <row r="985">
      <c r="F985" s="49"/>
      <c r="G985" s="1"/>
      <c r="H985" s="1"/>
      <c r="I985" s="203"/>
      <c r="J985" s="1"/>
      <c r="N985" s="1"/>
    </row>
    <row r="986">
      <c r="F986" s="49"/>
      <c r="G986" s="1"/>
      <c r="H986" s="1"/>
      <c r="I986" s="203"/>
      <c r="J986" s="1"/>
      <c r="N986" s="1"/>
    </row>
    <row r="987">
      <c r="F987" s="49"/>
      <c r="G987" s="1"/>
      <c r="H987" s="1"/>
      <c r="I987" s="203"/>
      <c r="J987" s="1"/>
      <c r="N987" s="1"/>
    </row>
    <row r="988">
      <c r="F988" s="49"/>
      <c r="G988" s="1"/>
      <c r="H988" s="1"/>
      <c r="I988" s="203"/>
      <c r="J988" s="1"/>
      <c r="N988" s="1"/>
    </row>
    <row r="989">
      <c r="F989" s="49"/>
      <c r="G989" s="1"/>
      <c r="H989" s="1"/>
      <c r="I989" s="203"/>
      <c r="J989" s="1"/>
      <c r="N989" s="1"/>
    </row>
    <row r="990">
      <c r="F990" s="49"/>
      <c r="G990" s="1"/>
      <c r="H990" s="1"/>
      <c r="I990" s="203"/>
      <c r="J990" s="1"/>
      <c r="N990" s="1"/>
    </row>
    <row r="991">
      <c r="F991" s="49"/>
      <c r="G991" s="1"/>
      <c r="H991" s="1"/>
      <c r="I991" s="203"/>
      <c r="J991" s="1"/>
      <c r="N991" s="1"/>
    </row>
    <row r="992">
      <c r="F992" s="49"/>
      <c r="G992" s="1"/>
      <c r="H992" s="1"/>
      <c r="I992" s="203"/>
      <c r="J992" s="1"/>
      <c r="N992" s="1"/>
    </row>
    <row r="993">
      <c r="F993" s="49"/>
      <c r="G993" s="1"/>
      <c r="H993" s="1"/>
      <c r="I993" s="203"/>
      <c r="J993" s="1"/>
      <c r="N993" s="1"/>
    </row>
    <row r="994">
      <c r="F994" s="49"/>
      <c r="G994" s="1"/>
      <c r="H994" s="1"/>
      <c r="I994" s="203"/>
      <c r="J994" s="1"/>
      <c r="N994" s="1"/>
    </row>
    <row r="995">
      <c r="F995" s="49"/>
      <c r="G995" s="1"/>
      <c r="H995" s="1"/>
      <c r="I995" s="203"/>
      <c r="J995" s="1"/>
      <c r="N995" s="1"/>
    </row>
    <row r="996">
      <c r="F996" s="49"/>
      <c r="G996" s="1"/>
      <c r="H996" s="1"/>
      <c r="I996" s="203"/>
      <c r="J996" s="1"/>
      <c r="N996" s="1"/>
    </row>
    <row r="997">
      <c r="F997" s="49"/>
      <c r="G997" s="1"/>
      <c r="H997" s="1"/>
      <c r="I997" s="203"/>
      <c r="J997" s="1"/>
      <c r="N997" s="1"/>
    </row>
  </sheetData>
  <mergeCells count="41">
    <mergeCell ref="B3:J3"/>
    <mergeCell ref="D4:H4"/>
    <mergeCell ref="N4:AM4"/>
    <mergeCell ref="C7:D7"/>
    <mergeCell ref="C8:D8"/>
    <mergeCell ref="C9:D9"/>
    <mergeCell ref="C10:D10"/>
    <mergeCell ref="C11:D11"/>
    <mergeCell ref="C12:D12"/>
    <mergeCell ref="C13:D13"/>
    <mergeCell ref="C14:D14"/>
    <mergeCell ref="C15:D15"/>
    <mergeCell ref="C16:D16"/>
    <mergeCell ref="C17:D17"/>
    <mergeCell ref="C18:D18"/>
    <mergeCell ref="C19:D19"/>
    <mergeCell ref="C20:D20"/>
    <mergeCell ref="C21:D21"/>
    <mergeCell ref="C22:D22"/>
    <mergeCell ref="C23:D23"/>
    <mergeCell ref="C24:D24"/>
    <mergeCell ref="C25:D25"/>
    <mergeCell ref="C26:D26"/>
    <mergeCell ref="C27:D27"/>
    <mergeCell ref="C28:D28"/>
    <mergeCell ref="C29:D29"/>
    <mergeCell ref="C30:D30"/>
    <mergeCell ref="C31:D31"/>
    <mergeCell ref="C38:D38"/>
    <mergeCell ref="C39:D39"/>
    <mergeCell ref="C40:D40"/>
    <mergeCell ref="C41:D41"/>
    <mergeCell ref="C42:D42"/>
    <mergeCell ref="C43:D43"/>
    <mergeCell ref="C32:D32"/>
    <mergeCell ref="C33:D33"/>
    <mergeCell ref="C34:D34"/>
    <mergeCell ref="C35:D35"/>
    <mergeCell ref="E35:J35"/>
    <mergeCell ref="C36:D36"/>
    <mergeCell ref="C37:D37"/>
  </mergeCells>
  <dataValidations>
    <dataValidation type="list" allowBlank="1" showErrorMessage="1" sqref="C8:C34">
      <formula1>'2NDSORTEDL'!$B$2:$B997</formula1>
    </dataValidation>
  </dataValidations>
  <hyperlinks>
    <hyperlink r:id="rId1" ref="I4"/>
    <hyperlink r:id="rId2" ref="B7"/>
  </hyperlinks>
  <printOptions horizontalCentered="1"/>
  <pageMargins bottom="0.5560821484992101" footer="0.0" header="0.0" left="0.0" right="0.25" top="0.08688783570300157"/>
  <pageSetup fitToWidth="0" paperSize="9" cellComments="atEnd" orientation="landscape" pageOrder="overThenDown"/>
  <drawing r:id="rId3"/>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cols>
    <col customWidth="1" min="1" max="1" width="1.75"/>
    <col customWidth="1" min="2" max="2" width="9.63"/>
    <col customWidth="1" min="3" max="3" width="2.75"/>
    <col customWidth="1" min="4" max="4" width="40.63"/>
    <col customWidth="1" min="5" max="5" width="23.13"/>
    <col customWidth="1" min="6" max="6" width="10.88"/>
    <col customWidth="1" min="7" max="7" width="4.88"/>
    <col customWidth="1" min="8" max="8" width="4.38"/>
    <col customWidth="1" min="9" max="9" width="15.88"/>
    <col customWidth="1" min="10" max="10" width="8.63"/>
    <col collapsed="1" min="12" max="12" width="12.63"/>
    <col customWidth="1" hidden="1" min="13" max="13" width="21.0" outlineLevel="1"/>
    <col customWidth="1" hidden="1" min="14" max="40" width="3.88" outlineLevel="1"/>
    <col customWidth="1" hidden="1" min="41" max="41" width="2.88" outlineLevel="1"/>
  </cols>
  <sheetData>
    <row r="1">
      <c r="A1" s="193"/>
      <c r="B1" s="193"/>
      <c r="C1" s="193"/>
      <c r="D1" s="193"/>
      <c r="E1" s="193"/>
      <c r="F1" s="195"/>
      <c r="G1" s="196"/>
      <c r="H1" s="196"/>
      <c r="I1" s="197"/>
      <c r="J1" s="196"/>
      <c r="K1" s="193"/>
      <c r="L1" s="193"/>
      <c r="M1" s="198"/>
      <c r="N1" s="200">
        <v>18.0</v>
      </c>
      <c r="O1" s="199"/>
      <c r="P1" s="199"/>
      <c r="Q1" s="199"/>
      <c r="R1" s="199"/>
      <c r="S1" s="199"/>
      <c r="T1" s="199"/>
      <c r="U1" s="201"/>
      <c r="V1" s="201"/>
      <c r="W1" s="201"/>
      <c r="X1" s="201"/>
      <c r="Y1" s="201"/>
      <c r="Z1" s="201"/>
      <c r="AA1" s="201"/>
      <c r="AB1" s="201"/>
      <c r="AC1" s="201"/>
      <c r="AD1" s="201"/>
      <c r="AE1" s="201"/>
      <c r="AF1" s="201"/>
      <c r="AG1" s="201"/>
      <c r="AH1" s="201"/>
      <c r="AI1" s="201"/>
      <c r="AJ1" s="201"/>
      <c r="AK1" s="201"/>
      <c r="AL1" s="201"/>
      <c r="AM1" s="201"/>
      <c r="AN1" s="201"/>
      <c r="AO1" s="193"/>
      <c r="AP1" s="193"/>
      <c r="AQ1" s="193"/>
    </row>
    <row r="2">
      <c r="F2" s="49"/>
      <c r="G2" s="1"/>
      <c r="H2" s="1"/>
      <c r="I2" s="203"/>
      <c r="J2" s="1"/>
      <c r="M2" s="7" t="s">
        <v>7328</v>
      </c>
      <c r="N2" s="429">
        <v>46233.0</v>
      </c>
      <c r="O2" s="204"/>
      <c r="P2" s="204"/>
      <c r="Q2" s="204"/>
      <c r="R2" s="204"/>
      <c r="S2" s="204"/>
      <c r="T2" s="204"/>
      <c r="U2" s="204"/>
      <c r="V2" s="204"/>
      <c r="W2" s="204"/>
      <c r="X2" s="204"/>
      <c r="Y2" s="204"/>
      <c r="Z2" s="204"/>
      <c r="AA2" s="204"/>
      <c r="AB2" s="204"/>
      <c r="AC2" s="204"/>
      <c r="AD2" s="204"/>
      <c r="AE2" s="204"/>
      <c r="AF2" s="204"/>
      <c r="AG2" s="204"/>
      <c r="AH2" s="204"/>
      <c r="AI2" s="204"/>
      <c r="AJ2" s="204"/>
      <c r="AK2" s="204"/>
      <c r="AL2" s="204"/>
      <c r="AM2" s="204"/>
      <c r="AN2" s="204"/>
    </row>
    <row r="3">
      <c r="A3" s="206"/>
      <c r="B3" s="207" t="s">
        <v>7329</v>
      </c>
      <c r="M3" s="7" t="s">
        <v>7330</v>
      </c>
      <c r="N3" s="208">
        <f t="shared" ref="N3:AN3" si="1">COLUMN()-13</f>
        <v>1</v>
      </c>
      <c r="O3" s="208">
        <f t="shared" si="1"/>
        <v>2</v>
      </c>
      <c r="P3" s="208">
        <f t="shared" si="1"/>
        <v>3</v>
      </c>
      <c r="Q3" s="208">
        <f t="shared" si="1"/>
        <v>4</v>
      </c>
      <c r="R3" s="208">
        <f t="shared" si="1"/>
        <v>5</v>
      </c>
      <c r="S3" s="208">
        <f t="shared" si="1"/>
        <v>6</v>
      </c>
      <c r="T3" s="208">
        <f t="shared" si="1"/>
        <v>7</v>
      </c>
      <c r="U3" s="208">
        <f t="shared" si="1"/>
        <v>8</v>
      </c>
      <c r="V3" s="208">
        <f t="shared" si="1"/>
        <v>9</v>
      </c>
      <c r="W3" s="208">
        <f t="shared" si="1"/>
        <v>10</v>
      </c>
      <c r="X3" s="208">
        <f t="shared" si="1"/>
        <v>11</v>
      </c>
      <c r="Y3" s="208">
        <f t="shared" si="1"/>
        <v>12</v>
      </c>
      <c r="Z3" s="208">
        <f t="shared" si="1"/>
        <v>13</v>
      </c>
      <c r="AA3" s="208">
        <f t="shared" si="1"/>
        <v>14</v>
      </c>
      <c r="AB3" s="208">
        <f t="shared" si="1"/>
        <v>15</v>
      </c>
      <c r="AC3" s="208">
        <f t="shared" si="1"/>
        <v>16</v>
      </c>
      <c r="AD3" s="208">
        <f t="shared" si="1"/>
        <v>17</v>
      </c>
      <c r="AE3" s="208">
        <f t="shared" si="1"/>
        <v>18</v>
      </c>
      <c r="AF3" s="208">
        <f t="shared" si="1"/>
        <v>19</v>
      </c>
      <c r="AG3" s="208">
        <f t="shared" si="1"/>
        <v>20</v>
      </c>
      <c r="AH3" s="208">
        <f t="shared" si="1"/>
        <v>21</v>
      </c>
      <c r="AI3" s="208">
        <f t="shared" si="1"/>
        <v>22</v>
      </c>
      <c r="AJ3" s="208">
        <f t="shared" si="1"/>
        <v>23</v>
      </c>
      <c r="AK3" s="208">
        <f t="shared" si="1"/>
        <v>24</v>
      </c>
      <c r="AL3" s="208">
        <f t="shared" si="1"/>
        <v>25</v>
      </c>
      <c r="AM3" s="208">
        <f t="shared" si="1"/>
        <v>26</v>
      </c>
      <c r="AN3" s="208">
        <f t="shared" si="1"/>
        <v>27</v>
      </c>
    </row>
    <row r="4">
      <c r="A4" s="7"/>
      <c r="B4" s="209" t="s">
        <v>7331</v>
      </c>
      <c r="C4" s="209" t="s">
        <v>7155</v>
      </c>
      <c r="D4" s="209" t="str">
        <f t="array" ref="D4">_xlfn.XLOOKUP(J4,'2NDSORTEDL'!AA1:AA112,'2NDSORTEDL'!AB1:AB112,"",0,1)</f>
        <v>Zone -3, base slab area</v>
      </c>
      <c r="I4" s="362" t="s">
        <v>8010</v>
      </c>
      <c r="J4" s="211">
        <v>18.0</v>
      </c>
      <c r="N4" s="9" t="s">
        <v>7333</v>
      </c>
    </row>
    <row r="5">
      <c r="A5" s="7"/>
      <c r="B5" s="209" t="s">
        <v>7334</v>
      </c>
      <c r="C5" s="209" t="s">
        <v>7155</v>
      </c>
      <c r="D5" s="209" t="s">
        <v>7483</v>
      </c>
      <c r="E5" s="202"/>
      <c r="F5" s="212"/>
      <c r="G5" s="12"/>
      <c r="H5" s="12"/>
      <c r="I5" s="213"/>
      <c r="J5" s="168" t="s">
        <v>7336</v>
      </c>
      <c r="N5" s="1"/>
    </row>
    <row r="6">
      <c r="F6" s="49"/>
      <c r="G6" s="1"/>
      <c r="H6" s="1"/>
      <c r="I6" s="203"/>
      <c r="J6" s="1"/>
      <c r="N6" s="1"/>
    </row>
    <row r="7">
      <c r="A7" s="214"/>
      <c r="B7" s="215" t="s">
        <v>8011</v>
      </c>
      <c r="C7" s="216" t="s">
        <v>7338</v>
      </c>
      <c r="D7" s="164"/>
      <c r="E7" s="217" t="s">
        <v>7339</v>
      </c>
      <c r="F7" s="218" t="s">
        <v>7340</v>
      </c>
      <c r="G7" s="217" t="s">
        <v>7341</v>
      </c>
      <c r="H7" s="217" t="s">
        <v>7342</v>
      </c>
      <c r="I7" s="219" t="s">
        <v>7343</v>
      </c>
      <c r="J7" s="217" t="s">
        <v>7344</v>
      </c>
      <c r="K7" s="1"/>
      <c r="L7" s="1"/>
      <c r="M7" s="1"/>
      <c r="N7" s="220"/>
      <c r="O7" s="1"/>
      <c r="P7" s="1"/>
      <c r="Q7" s="1"/>
      <c r="R7" s="1"/>
      <c r="S7" s="1"/>
      <c r="T7" s="1"/>
      <c r="U7" s="1"/>
      <c r="V7" s="1"/>
      <c r="W7" s="1"/>
      <c r="X7" s="1"/>
      <c r="Y7" s="1"/>
      <c r="Z7" s="1"/>
      <c r="AA7" s="1"/>
      <c r="AB7" s="1"/>
      <c r="AC7" s="1"/>
      <c r="AD7" s="1"/>
      <c r="AE7" s="1"/>
      <c r="AF7" s="1"/>
      <c r="AG7" s="1"/>
      <c r="AH7" s="1"/>
      <c r="AI7" s="1"/>
      <c r="AJ7" s="1"/>
      <c r="AK7" s="1"/>
      <c r="AL7" s="1"/>
      <c r="AM7" s="1"/>
      <c r="AN7" s="1"/>
      <c r="AO7" s="1"/>
      <c r="AP7" s="1"/>
      <c r="AQ7" s="1"/>
    </row>
    <row r="8">
      <c r="B8" s="221">
        <f t="shared" ref="B8:B31" si="2">ROW()-7</f>
        <v>1</v>
      </c>
      <c r="C8" s="425" t="s">
        <v>2318</v>
      </c>
      <c r="D8" s="164"/>
      <c r="E8" s="223" t="str">
        <f t="array" ref="E8">_xlfn.XLOOKUP(C8,'2NDSORTEDL'!$B$2:$B$60,'2NDSORTEDL'!$C$2:$C$60,"",0,1)</f>
        <v>SAFETY_PIN</v>
      </c>
      <c r="F8" s="224" t="str">
        <f t="array" ref="F8">_xlfn.XLOOKUP($C8,'2NDSORTEDL'!$B$2:$B$60,'2NDSORTEDL'!$Y$2:$Y$60,"",0,1)</f>
        <v>--</v>
      </c>
      <c r="G8" s="208" t="s">
        <v>7345</v>
      </c>
      <c r="H8" s="208">
        <v>1.0</v>
      </c>
      <c r="I8" s="423">
        <v>46233.0</v>
      </c>
      <c r="J8" s="226" t="str">
        <f t="shared" ref="J8:J31" si="3">IF(SUMIFS($N8:$AM8,$N$2:$AM$2,$I8,$N$1:$AM$1,$J$4)&gt;=H8,"REPLACED",IF(SUMIFS($N8:$AM8,$N$2:$AM$2,$I8,$N$1:$AM$1,$J$4)=0,"","N.A."))</f>
        <v>REPLACED</v>
      </c>
      <c r="N8" s="227">
        <v>1.0</v>
      </c>
      <c r="O8" s="223"/>
      <c r="P8" s="227"/>
      <c r="Q8" s="227"/>
      <c r="R8" s="227"/>
      <c r="S8" s="223"/>
      <c r="T8" s="227"/>
      <c r="U8" s="223"/>
      <c r="V8" s="223"/>
      <c r="W8" s="223"/>
      <c r="X8" s="223"/>
      <c r="Y8" s="223"/>
      <c r="Z8" s="223"/>
      <c r="AA8" s="223"/>
      <c r="AB8" s="223"/>
      <c r="AC8" s="223"/>
      <c r="AD8" s="223"/>
      <c r="AE8" s="223"/>
      <c r="AF8" s="223"/>
      <c r="AG8" s="223"/>
      <c r="AH8" s="223"/>
      <c r="AI8" s="223"/>
      <c r="AJ8" s="223"/>
      <c r="AK8" s="223"/>
      <c r="AL8" s="223"/>
      <c r="AM8" s="223"/>
      <c r="AN8" s="223"/>
      <c r="AO8" s="223">
        <f t="shared" ref="AO8:AO30" si="4">SUM(N8:AM8)</f>
        <v>1</v>
      </c>
    </row>
    <row r="9">
      <c r="B9" s="221">
        <f t="shared" si="2"/>
        <v>2</v>
      </c>
      <c r="C9" s="425" t="s">
        <v>7346</v>
      </c>
      <c r="D9" s="164"/>
      <c r="E9" s="223" t="str">
        <f t="array" ref="E9">_xlfn.XLOOKUP(C9,'2NDSORTEDL'!$B$2:$B$60,'2NDSORTEDL'!$C$2:$C$60,"",0,1)</f>
        <v/>
      </c>
      <c r="F9" s="224" t="str">
        <f t="array" ref="F9">_xlfn.XLOOKUP($C9,'2NDSORTEDL'!$B$2:$B$60,'2NDSORTEDL'!$Y$2:$Y$60,"",0,1)</f>
        <v/>
      </c>
      <c r="G9" s="208" t="s">
        <v>7345</v>
      </c>
      <c r="H9" s="208">
        <v>1.0</v>
      </c>
      <c r="I9" s="229">
        <f t="shared" ref="I9:I31" si="5">I8</f>
        <v>46233</v>
      </c>
      <c r="J9" s="226" t="str">
        <f t="shared" si="3"/>
        <v>REPLACED</v>
      </c>
      <c r="K9" s="7" t="s">
        <v>7336</v>
      </c>
      <c r="N9" s="368">
        <v>1.0</v>
      </c>
      <c r="O9" s="223"/>
      <c r="P9" s="227"/>
      <c r="Q9" s="228"/>
      <c r="R9" s="223"/>
      <c r="S9" s="223"/>
      <c r="T9" s="223"/>
      <c r="U9" s="223"/>
      <c r="V9" s="223"/>
      <c r="W9" s="223"/>
      <c r="X9" s="223"/>
      <c r="Y9" s="223"/>
      <c r="Z9" s="223"/>
      <c r="AA9" s="223"/>
      <c r="AB9" s="223"/>
      <c r="AC9" s="223"/>
      <c r="AD9" s="223"/>
      <c r="AE9" s="223"/>
      <c r="AF9" s="223"/>
      <c r="AG9" s="223"/>
      <c r="AH9" s="223"/>
      <c r="AI9" s="223"/>
      <c r="AJ9" s="223"/>
      <c r="AK9" s="223"/>
      <c r="AL9" s="223"/>
      <c r="AM9" s="223"/>
      <c r="AN9" s="223"/>
      <c r="AO9" s="223">
        <f t="shared" si="4"/>
        <v>1</v>
      </c>
    </row>
    <row r="10">
      <c r="B10" s="221">
        <f t="shared" si="2"/>
        <v>3</v>
      </c>
      <c r="C10" s="425" t="s">
        <v>1006</v>
      </c>
      <c r="D10" s="164"/>
      <c r="E10" s="223" t="str">
        <f t="array" ref="E10">_xlfn.XLOOKUP(C10,'2NDSORTEDL'!$B$2:$B$60,'2NDSORTEDL'!$C$2:$C$60,"",0,1)</f>
        <v>NSAID</v>
      </c>
      <c r="F10" s="224">
        <f t="array" ref="F10">_xlfn.XLOOKUP($C10,'2NDSORTEDL'!$B$2:$B$60,'2NDSORTEDL'!$Y$2:$Y$60,"",0,1)</f>
        <v>46692</v>
      </c>
      <c r="G10" s="208" t="s">
        <v>7345</v>
      </c>
      <c r="H10" s="208">
        <v>6.0</v>
      </c>
      <c r="I10" s="229">
        <f t="shared" si="5"/>
        <v>46233</v>
      </c>
      <c r="J10" s="226" t="str">
        <f t="shared" si="3"/>
        <v>REPLACED</v>
      </c>
      <c r="N10" s="368">
        <v>20.0</v>
      </c>
      <c r="O10" s="227"/>
      <c r="P10" s="227"/>
      <c r="Q10" s="228"/>
      <c r="R10" s="223"/>
      <c r="S10" s="223"/>
      <c r="T10" s="227"/>
      <c r="U10" s="223"/>
      <c r="V10" s="223"/>
      <c r="W10" s="223"/>
      <c r="X10" s="223"/>
      <c r="Y10" s="223"/>
      <c r="Z10" s="223"/>
      <c r="AA10" s="223"/>
      <c r="AB10" s="223"/>
      <c r="AC10" s="223"/>
      <c r="AD10" s="223"/>
      <c r="AE10" s="223"/>
      <c r="AF10" s="223"/>
      <c r="AG10" s="223"/>
      <c r="AH10" s="223"/>
      <c r="AI10" s="223"/>
      <c r="AJ10" s="223"/>
      <c r="AK10" s="223"/>
      <c r="AL10" s="223"/>
      <c r="AM10" s="223"/>
      <c r="AN10" s="223"/>
      <c r="AO10" s="223">
        <f t="shared" si="4"/>
        <v>20</v>
      </c>
    </row>
    <row r="11">
      <c r="B11" s="221">
        <f t="shared" si="2"/>
        <v>4</v>
      </c>
      <c r="C11" s="425" t="s">
        <v>5452</v>
      </c>
      <c r="D11" s="164"/>
      <c r="E11" s="223" t="str">
        <f t="array" ref="E11">_xlfn.XLOOKUP(C11,'2NDSORTEDL'!$B$2:$B$60,'2NDSORTEDL'!$C$2:$C$60,"",0,1)</f>
        <v/>
      </c>
      <c r="F11" s="224">
        <f t="array" ref="F11">_xlfn.XLOOKUP($C11,'2NDSORTEDL'!$B$2:$B$60,'2NDSORTEDL'!$Y$2:$Y$60,"",0,1)+31</f>
        <v>31</v>
      </c>
      <c r="G11" s="208" t="s">
        <v>7345</v>
      </c>
      <c r="H11" s="428" t="s">
        <v>1767</v>
      </c>
      <c r="I11" s="229">
        <f t="shared" si="5"/>
        <v>46233</v>
      </c>
      <c r="J11" s="226" t="str">
        <f t="shared" si="3"/>
        <v>N.A.</v>
      </c>
      <c r="N11" s="368">
        <v>1.0</v>
      </c>
      <c r="O11" s="223"/>
      <c r="P11" s="227"/>
      <c r="Q11" s="223"/>
      <c r="R11" s="223"/>
      <c r="S11" s="223"/>
      <c r="T11" s="223"/>
      <c r="U11" s="223"/>
      <c r="V11" s="223"/>
      <c r="W11" s="223"/>
      <c r="X11" s="223"/>
      <c r="Y11" s="223"/>
      <c r="Z11" s="223"/>
      <c r="AA11" s="223"/>
      <c r="AB11" s="223"/>
      <c r="AC11" s="223"/>
      <c r="AD11" s="223"/>
      <c r="AE11" s="223"/>
      <c r="AF11" s="223"/>
      <c r="AG11" s="223"/>
      <c r="AH11" s="223"/>
      <c r="AI11" s="223"/>
      <c r="AJ11" s="223"/>
      <c r="AK11" s="223"/>
      <c r="AL11" s="223"/>
      <c r="AM11" s="223"/>
      <c r="AN11" s="223"/>
      <c r="AO11" s="223">
        <f t="shared" si="4"/>
        <v>1</v>
      </c>
    </row>
    <row r="12">
      <c r="B12" s="221">
        <f t="shared" si="2"/>
        <v>5</v>
      </c>
      <c r="C12" s="425" t="s">
        <v>1470</v>
      </c>
      <c r="D12" s="164"/>
      <c r="E12" s="223" t="str">
        <f t="array" ref="E12">_xlfn.XLOOKUP(C12,'2NDSORTEDL'!$B$2:$B$60,'2NDSORTEDL'!$C$2:$C$60,"",0,1)</f>
        <v>ANTI_SEPTIC</v>
      </c>
      <c r="F12" s="224">
        <f t="array" ref="F12">_xlfn.XLOOKUP($C12,'2NDSORTEDL'!$B$2:$B$60,'2NDSORTEDL'!$Y$2:$Y$60,"",0,1)</f>
        <v>46569</v>
      </c>
      <c r="G12" s="208" t="s">
        <v>7345</v>
      </c>
      <c r="H12" s="208">
        <v>1.0</v>
      </c>
      <c r="I12" s="229">
        <f t="shared" si="5"/>
        <v>46233</v>
      </c>
      <c r="J12" s="226" t="str">
        <f t="shared" si="3"/>
        <v>REPLACED</v>
      </c>
      <c r="N12" s="368">
        <v>1.0</v>
      </c>
      <c r="O12" s="227"/>
      <c r="P12" s="227"/>
      <c r="Q12" s="223"/>
      <c r="R12" s="223"/>
      <c r="S12" s="223"/>
      <c r="T12" s="223"/>
      <c r="U12" s="223"/>
      <c r="V12" s="223"/>
      <c r="W12" s="223"/>
      <c r="X12" s="223"/>
      <c r="Y12" s="223"/>
      <c r="Z12" s="223"/>
      <c r="AA12" s="223"/>
      <c r="AB12" s="223"/>
      <c r="AC12" s="223"/>
      <c r="AD12" s="223"/>
      <c r="AE12" s="223"/>
      <c r="AF12" s="223"/>
      <c r="AG12" s="223"/>
      <c r="AH12" s="223"/>
      <c r="AI12" s="223"/>
      <c r="AJ12" s="223"/>
      <c r="AK12" s="223"/>
      <c r="AL12" s="223"/>
      <c r="AM12" s="223"/>
      <c r="AN12" s="223"/>
      <c r="AO12" s="223">
        <f t="shared" si="4"/>
        <v>1</v>
      </c>
    </row>
    <row r="13">
      <c r="B13" s="221">
        <f t="shared" si="2"/>
        <v>6</v>
      </c>
      <c r="C13" s="425" t="s">
        <v>1307</v>
      </c>
      <c r="D13" s="164"/>
      <c r="E13" s="223" t="str">
        <f t="array" ref="E13">_xlfn.XLOOKUP(C13,'2NDSORTEDL'!$B$2:$B$60,'2NDSORTEDL'!$C$2:$C$60,"",0,1)</f>
        <v/>
      </c>
      <c r="F13" s="224">
        <f t="array" ref="F13">_xlfn.XLOOKUP($C13,'2NDSORTEDL'!$B$2:$B$60,'2NDSORTEDL'!$Y$2:$Y$60,"",0,1)+100</f>
        <v>46519</v>
      </c>
      <c r="G13" s="208" t="s">
        <v>7345</v>
      </c>
      <c r="H13" s="208">
        <v>1.0</v>
      </c>
      <c r="I13" s="229">
        <f t="shared" si="5"/>
        <v>46233</v>
      </c>
      <c r="J13" s="226" t="str">
        <f t="shared" si="3"/>
        <v>REPLACED</v>
      </c>
      <c r="N13" s="368">
        <v>1.0</v>
      </c>
      <c r="O13" s="227"/>
      <c r="P13" s="227"/>
      <c r="Q13" s="223"/>
      <c r="R13" s="223"/>
      <c r="S13" s="223"/>
      <c r="T13" s="223"/>
      <c r="U13" s="223"/>
      <c r="V13" s="223"/>
      <c r="W13" s="223"/>
      <c r="X13" s="223"/>
      <c r="Y13" s="223"/>
      <c r="Z13" s="223"/>
      <c r="AA13" s="223"/>
      <c r="AB13" s="223"/>
      <c r="AC13" s="223"/>
      <c r="AD13" s="223"/>
      <c r="AE13" s="223"/>
      <c r="AF13" s="223"/>
      <c r="AG13" s="223"/>
      <c r="AH13" s="223"/>
      <c r="AI13" s="223"/>
      <c r="AJ13" s="223"/>
      <c r="AK13" s="223"/>
      <c r="AL13" s="223"/>
      <c r="AM13" s="223"/>
      <c r="AN13" s="223"/>
      <c r="AO13" s="223">
        <f t="shared" si="4"/>
        <v>1</v>
      </c>
    </row>
    <row r="14">
      <c r="B14" s="221">
        <f t="shared" si="2"/>
        <v>7</v>
      </c>
      <c r="C14" s="425" t="s">
        <v>3748</v>
      </c>
      <c r="D14" s="164"/>
      <c r="E14" s="223" t="str">
        <f t="array" ref="E14">_xlfn.XLOOKUP(C14,'2NDSORTEDL'!$B$2:$B$60,'2NDSORTEDL'!$C$2:$C$60,"",0,1)</f>
        <v>DRESSING_PAD</v>
      </c>
      <c r="F14" s="224">
        <f t="array" ref="F14">_xlfn.XLOOKUP($C14,'2NDSORTEDL'!$B$2:$B$60,'2NDSORTEDL'!$Y$2:$Y$60,"",0,1)</f>
        <v>46935</v>
      </c>
      <c r="G14" s="208" t="s">
        <v>7345</v>
      </c>
      <c r="H14" s="208">
        <v>1.0</v>
      </c>
      <c r="I14" s="229">
        <f t="shared" si="5"/>
        <v>46233</v>
      </c>
      <c r="J14" s="226" t="str">
        <f t="shared" si="3"/>
        <v>REPLACED</v>
      </c>
      <c r="N14" s="368">
        <v>1.0</v>
      </c>
      <c r="O14" s="227"/>
      <c r="P14" s="227"/>
      <c r="Q14" s="223"/>
      <c r="R14" s="223"/>
      <c r="S14" s="223"/>
      <c r="T14" s="223"/>
      <c r="U14" s="223"/>
      <c r="V14" s="223"/>
      <c r="W14" s="223"/>
      <c r="X14" s="223"/>
      <c r="Y14" s="223"/>
      <c r="Z14" s="223"/>
      <c r="AA14" s="223"/>
      <c r="AB14" s="223"/>
      <c r="AC14" s="223"/>
      <c r="AD14" s="223"/>
      <c r="AE14" s="223"/>
      <c r="AF14" s="223"/>
      <c r="AG14" s="223"/>
      <c r="AH14" s="223"/>
      <c r="AI14" s="223"/>
      <c r="AJ14" s="223"/>
      <c r="AK14" s="223"/>
      <c r="AL14" s="223"/>
      <c r="AM14" s="223"/>
      <c r="AN14" s="223"/>
      <c r="AO14" s="223">
        <f t="shared" si="4"/>
        <v>1</v>
      </c>
    </row>
    <row r="15">
      <c r="B15" s="221">
        <f t="shared" si="2"/>
        <v>8</v>
      </c>
      <c r="C15" s="425" t="s">
        <v>7347</v>
      </c>
      <c r="D15" s="164"/>
      <c r="E15" s="223" t="str">
        <f t="array" ref="E15">_xlfn.XLOOKUP(C15,'2NDSORTEDL'!$B$2:$B$60,'2NDSORTEDL'!$C$2:$C$60,"",0,1)</f>
        <v/>
      </c>
      <c r="F15" s="224" t="str">
        <f t="array" ref="F15">_xlfn.XLOOKUP($C15,'2NDSORTEDL'!$B$2:$B$60,'2NDSORTEDL'!$Y$2:$Y$60,"",0,1)</f>
        <v/>
      </c>
      <c r="G15" s="208" t="s">
        <v>7345</v>
      </c>
      <c r="H15" s="208">
        <v>2.0</v>
      </c>
      <c r="I15" s="229">
        <f t="shared" si="5"/>
        <v>46233</v>
      </c>
      <c r="J15" s="226" t="str">
        <f t="shared" si="3"/>
        <v>REPLACED</v>
      </c>
      <c r="N15" s="208">
        <v>2.0</v>
      </c>
      <c r="O15" s="223"/>
      <c r="P15" s="223"/>
      <c r="Q15" s="223"/>
      <c r="R15" s="227"/>
      <c r="S15" s="223"/>
      <c r="T15" s="223"/>
      <c r="U15" s="223"/>
      <c r="V15" s="223"/>
      <c r="W15" s="223"/>
      <c r="X15" s="223"/>
      <c r="Y15" s="223"/>
      <c r="Z15" s="223"/>
      <c r="AA15" s="223"/>
      <c r="AB15" s="223"/>
      <c r="AC15" s="223"/>
      <c r="AD15" s="223"/>
      <c r="AE15" s="223"/>
      <c r="AF15" s="223"/>
      <c r="AG15" s="223"/>
      <c r="AH15" s="223"/>
      <c r="AI15" s="223"/>
      <c r="AJ15" s="223"/>
      <c r="AK15" s="223"/>
      <c r="AL15" s="223"/>
      <c r="AM15" s="223"/>
      <c r="AN15" s="223"/>
      <c r="AO15" s="223">
        <f t="shared" si="4"/>
        <v>2</v>
      </c>
    </row>
    <row r="16">
      <c r="B16" s="221">
        <f t="shared" si="2"/>
        <v>9</v>
      </c>
      <c r="C16" s="425" t="s">
        <v>3322</v>
      </c>
      <c r="D16" s="164"/>
      <c r="E16" s="223" t="str">
        <f t="array" ref="E16">_xlfn.XLOOKUP(C16,'2NDSORTEDL'!$B$2:$B$60,'2NDSORTEDL'!$C$2:$C$60,"",0,1)</f>
        <v>PLASTER_TAPE</v>
      </c>
      <c r="F16" s="224">
        <f t="array" ref="F16">_xlfn.XLOOKUP($C16,'2NDSORTEDL'!$B$2:$B$60,'2NDSORTEDL'!$Y$2:$Y$60,"",0,1)</f>
        <v>46692</v>
      </c>
      <c r="G16" s="208" t="s">
        <v>7345</v>
      </c>
      <c r="H16" s="208">
        <v>4.0</v>
      </c>
      <c r="I16" s="229">
        <f t="shared" si="5"/>
        <v>46233</v>
      </c>
      <c r="J16" s="226" t="str">
        <f t="shared" si="3"/>
        <v>REPLACED</v>
      </c>
      <c r="N16" s="368">
        <v>4.0</v>
      </c>
      <c r="O16" s="227"/>
      <c r="P16" s="227"/>
      <c r="Q16" s="227"/>
      <c r="R16" s="227"/>
      <c r="S16" s="223"/>
      <c r="T16" s="223"/>
      <c r="U16" s="223"/>
      <c r="V16" s="223"/>
      <c r="W16" s="223"/>
      <c r="X16" s="223"/>
      <c r="Y16" s="223"/>
      <c r="Z16" s="223"/>
      <c r="AA16" s="223"/>
      <c r="AB16" s="223"/>
      <c r="AC16" s="223"/>
      <c r="AD16" s="223"/>
      <c r="AE16" s="223"/>
      <c r="AF16" s="223"/>
      <c r="AG16" s="223"/>
      <c r="AH16" s="223"/>
      <c r="AI16" s="223"/>
      <c r="AJ16" s="223"/>
      <c r="AK16" s="223"/>
      <c r="AL16" s="223"/>
      <c r="AM16" s="223"/>
      <c r="AN16" s="223"/>
      <c r="AO16" s="223">
        <f t="shared" si="4"/>
        <v>4</v>
      </c>
    </row>
    <row r="17">
      <c r="B17" s="221">
        <f t="shared" si="2"/>
        <v>10</v>
      </c>
      <c r="C17" s="425" t="s">
        <v>3786</v>
      </c>
      <c r="D17" s="164"/>
      <c r="E17" s="223" t="str">
        <f t="array" ref="E17">_xlfn.XLOOKUP(C17,'2NDSORTEDL'!$B$2:$B$60,'2NDSORTEDL'!$C$2:$C$60,"",0,1)</f>
        <v>SWAB</v>
      </c>
      <c r="F17" s="224">
        <f t="array" ref="F17">_xlfn.XLOOKUP($C17,'2NDSORTEDL'!$B$2:$B$60,'2NDSORTEDL'!$Y$2:$Y$60,"",0,1)</f>
        <v>47209</v>
      </c>
      <c r="G17" s="208" t="s">
        <v>7345</v>
      </c>
      <c r="H17" s="208">
        <v>2.0</v>
      </c>
      <c r="I17" s="229">
        <f t="shared" si="5"/>
        <v>46233</v>
      </c>
      <c r="J17" s="226" t="str">
        <f t="shared" si="3"/>
        <v>REPLACED</v>
      </c>
      <c r="N17" s="368">
        <v>2.0</v>
      </c>
      <c r="O17" s="227"/>
      <c r="P17" s="227"/>
      <c r="Q17" s="227"/>
      <c r="R17" s="227"/>
      <c r="S17" s="223"/>
      <c r="T17" s="223"/>
      <c r="U17" s="223"/>
      <c r="V17" s="223"/>
      <c r="W17" s="223"/>
      <c r="X17" s="223"/>
      <c r="Y17" s="223"/>
      <c r="Z17" s="223"/>
      <c r="AA17" s="223"/>
      <c r="AB17" s="223"/>
      <c r="AC17" s="223"/>
      <c r="AD17" s="223"/>
      <c r="AE17" s="223"/>
      <c r="AF17" s="223"/>
      <c r="AG17" s="223"/>
      <c r="AH17" s="223"/>
      <c r="AI17" s="223"/>
      <c r="AJ17" s="223"/>
      <c r="AK17" s="223"/>
      <c r="AL17" s="223"/>
      <c r="AM17" s="223"/>
      <c r="AN17" s="223"/>
      <c r="AO17" s="223">
        <f t="shared" si="4"/>
        <v>2</v>
      </c>
    </row>
    <row r="18">
      <c r="B18" s="221">
        <f t="shared" si="2"/>
        <v>11</v>
      </c>
      <c r="C18" s="425" t="s">
        <v>2794</v>
      </c>
      <c r="D18" s="164"/>
      <c r="E18" s="223" t="str">
        <f t="array" ref="E18">_xlfn.XLOOKUP(C18,'2NDSORTEDL'!$B$2:$B$60,'2NDSORTEDL'!$C$2:$C$60,"",0,1)</f>
        <v>BANDAGE</v>
      </c>
      <c r="F18" s="224">
        <f t="array" ref="F18">_xlfn.XLOOKUP($C18,'2NDSORTEDL'!$B$2:$B$60,'2NDSORTEDL'!$Y$2:$Y$60,"",0,1)</f>
        <v>47088</v>
      </c>
      <c r="G18" s="208" t="s">
        <v>7345</v>
      </c>
      <c r="H18" s="208">
        <v>1.0</v>
      </c>
      <c r="I18" s="229">
        <f t="shared" si="5"/>
        <v>46233</v>
      </c>
      <c r="J18" s="226" t="str">
        <f t="shared" si="3"/>
        <v>REPLACED</v>
      </c>
      <c r="N18" s="368">
        <v>1.0</v>
      </c>
      <c r="O18" s="227"/>
      <c r="P18" s="227"/>
      <c r="Q18" s="228"/>
      <c r="R18" s="223"/>
      <c r="S18" s="223"/>
      <c r="T18" s="223"/>
      <c r="U18" s="223"/>
      <c r="V18" s="223"/>
      <c r="W18" s="223"/>
      <c r="X18" s="223"/>
      <c r="Y18" s="223"/>
      <c r="Z18" s="223"/>
      <c r="AA18" s="223"/>
      <c r="AB18" s="223"/>
      <c r="AC18" s="223"/>
      <c r="AD18" s="223"/>
      <c r="AE18" s="223"/>
      <c r="AF18" s="223"/>
      <c r="AG18" s="223"/>
      <c r="AH18" s="223"/>
      <c r="AI18" s="223"/>
      <c r="AJ18" s="223"/>
      <c r="AK18" s="223"/>
      <c r="AL18" s="223"/>
      <c r="AM18" s="223"/>
      <c r="AN18" s="223"/>
      <c r="AO18" s="223">
        <f t="shared" si="4"/>
        <v>1</v>
      </c>
    </row>
    <row r="19">
      <c r="B19" s="221">
        <f t="shared" si="2"/>
        <v>12</v>
      </c>
      <c r="C19" s="425" t="s">
        <v>1947</v>
      </c>
      <c r="D19" s="164"/>
      <c r="E19" s="223" t="str">
        <f t="array" ref="E19">_xlfn.XLOOKUP(C19,'2NDSORTEDL'!$B$2:$B$60,'2NDSORTEDL'!$C$2:$C$60,"",0,1)</f>
        <v>ORS</v>
      </c>
      <c r="F19" s="224">
        <f t="array" ref="F19">_xlfn.XLOOKUP($C19,'2NDSORTEDL'!$B$2:$B$60,'2NDSORTEDL'!$Y$2:$Y$60,"",0,1)</f>
        <v>46813</v>
      </c>
      <c r="G19" s="208" t="s">
        <v>7345</v>
      </c>
      <c r="H19" s="208">
        <v>2.0</v>
      </c>
      <c r="I19" s="229">
        <f t="shared" si="5"/>
        <v>46233</v>
      </c>
      <c r="J19" s="226" t="str">
        <f t="shared" si="3"/>
        <v>REPLACED</v>
      </c>
      <c r="N19" s="208">
        <v>2.0</v>
      </c>
      <c r="O19" s="227"/>
      <c r="P19" s="227"/>
      <c r="Q19" s="227"/>
      <c r="R19" s="227"/>
      <c r="S19" s="227"/>
      <c r="T19" s="227"/>
      <c r="U19" s="223"/>
      <c r="V19" s="223"/>
      <c r="W19" s="223"/>
      <c r="X19" s="223"/>
      <c r="Y19" s="223"/>
      <c r="Z19" s="223"/>
      <c r="AA19" s="223"/>
      <c r="AB19" s="223"/>
      <c r="AC19" s="223"/>
      <c r="AD19" s="223"/>
      <c r="AE19" s="223"/>
      <c r="AF19" s="223"/>
      <c r="AG19" s="223"/>
      <c r="AH19" s="223"/>
      <c r="AI19" s="223"/>
      <c r="AJ19" s="223"/>
      <c r="AK19" s="223"/>
      <c r="AL19" s="223"/>
      <c r="AM19" s="223"/>
      <c r="AN19" s="223"/>
      <c r="AO19" s="223">
        <f t="shared" si="4"/>
        <v>2</v>
      </c>
    </row>
    <row r="20">
      <c r="B20" s="221">
        <f t="shared" si="2"/>
        <v>13</v>
      </c>
      <c r="C20" s="425" t="s">
        <v>3150</v>
      </c>
      <c r="D20" s="164"/>
      <c r="E20" s="223" t="str">
        <f t="array" ref="E20">_xlfn.XLOOKUP(C20,'2NDSORTEDL'!$B$2:$B$60,'2NDSORTEDL'!$C$2:$C$60,"",0,1)</f>
        <v>BANDAGE</v>
      </c>
      <c r="F20" s="224">
        <f t="array" ref="F20">_xlfn.XLOOKUP($C20,'2NDSORTEDL'!$B$2:$B$60,'2NDSORTEDL'!$Y$2:$Y$60,"",0,1)</f>
        <v>46905</v>
      </c>
      <c r="G20" s="208" t="s">
        <v>7345</v>
      </c>
      <c r="H20" s="208">
        <v>1.0</v>
      </c>
      <c r="I20" s="229">
        <f t="shared" si="5"/>
        <v>46233</v>
      </c>
      <c r="J20" s="226" t="str">
        <f t="shared" si="3"/>
        <v>REPLACED</v>
      </c>
      <c r="N20" s="368">
        <v>1.0</v>
      </c>
      <c r="O20" s="223"/>
      <c r="P20" s="227"/>
      <c r="Q20" s="228"/>
      <c r="R20" s="223"/>
      <c r="S20" s="227"/>
      <c r="T20" s="223"/>
      <c r="U20" s="223"/>
      <c r="V20" s="223"/>
      <c r="W20" s="223"/>
      <c r="X20" s="223"/>
      <c r="Y20" s="223"/>
      <c r="Z20" s="223"/>
      <c r="AA20" s="223"/>
      <c r="AB20" s="223"/>
      <c r="AC20" s="223"/>
      <c r="AD20" s="223"/>
      <c r="AE20" s="223"/>
      <c r="AF20" s="223"/>
      <c r="AG20" s="223"/>
      <c r="AH20" s="223"/>
      <c r="AI20" s="223"/>
      <c r="AJ20" s="223"/>
      <c r="AK20" s="223"/>
      <c r="AL20" s="223"/>
      <c r="AM20" s="223"/>
      <c r="AN20" s="223"/>
      <c r="AO20" s="223">
        <f t="shared" si="4"/>
        <v>1</v>
      </c>
    </row>
    <row r="21">
      <c r="B21" s="221">
        <f t="shared" si="2"/>
        <v>14</v>
      </c>
      <c r="C21" s="425" t="s">
        <v>2711</v>
      </c>
      <c r="D21" s="164"/>
      <c r="E21" s="223" t="str">
        <f t="array" ref="E21">_xlfn.XLOOKUP(C21,'2NDSORTEDL'!$B$2:$B$60,'2NDSORTEDL'!$C$2:$C$60,"",0,1)</f>
        <v>SYRINGE</v>
      </c>
      <c r="F21" s="224">
        <f t="array" ref="F21">_xlfn.XLOOKUP($C21,'2NDSORTEDL'!$B$2:$B$60,'2NDSORTEDL'!$Y$2:$Y$60,"",0,1)</f>
        <v>47574</v>
      </c>
      <c r="G21" s="208" t="s">
        <v>7345</v>
      </c>
      <c r="H21" s="208">
        <v>1.0</v>
      </c>
      <c r="I21" s="229">
        <f t="shared" si="5"/>
        <v>46233</v>
      </c>
      <c r="J21" s="226" t="str">
        <f t="shared" si="3"/>
        <v>REPLACED</v>
      </c>
      <c r="N21" s="368">
        <v>1.0</v>
      </c>
      <c r="O21" s="223"/>
      <c r="P21" s="227"/>
      <c r="Q21" s="228"/>
      <c r="R21" s="223"/>
      <c r="S21" s="223"/>
      <c r="T21" s="223"/>
      <c r="U21" s="223"/>
      <c r="V21" s="223"/>
      <c r="W21" s="223"/>
      <c r="X21" s="223"/>
      <c r="Y21" s="223"/>
      <c r="Z21" s="223"/>
      <c r="AA21" s="223"/>
      <c r="AB21" s="223"/>
      <c r="AC21" s="223"/>
      <c r="AD21" s="223"/>
      <c r="AE21" s="223"/>
      <c r="AF21" s="223"/>
      <c r="AG21" s="223"/>
      <c r="AH21" s="223"/>
      <c r="AI21" s="223"/>
      <c r="AJ21" s="223"/>
      <c r="AK21" s="223"/>
      <c r="AL21" s="223"/>
      <c r="AM21" s="223"/>
      <c r="AN21" s="223"/>
      <c r="AO21" s="223">
        <f t="shared" si="4"/>
        <v>1</v>
      </c>
    </row>
    <row r="22">
      <c r="B22" s="221">
        <f t="shared" si="2"/>
        <v>15</v>
      </c>
      <c r="C22" s="425" t="s">
        <v>7348</v>
      </c>
      <c r="D22" s="164"/>
      <c r="E22" s="223" t="str">
        <f t="array" ref="E22">_xlfn.XLOOKUP(C22,'2NDSORTEDL'!$B$2:$B$60,'2NDSORTEDL'!$C$2:$C$60,"",0,1)</f>
        <v/>
      </c>
      <c r="F22" s="224" t="str">
        <f t="array" ref="F22">_xlfn.XLOOKUP($C22,'2NDSORTEDL'!$B$2:$B$60,'2NDSORTEDL'!$Y$2:$Y$60,"",0,1)</f>
        <v/>
      </c>
      <c r="G22" s="208" t="s">
        <v>7345</v>
      </c>
      <c r="H22" s="208">
        <v>1.0</v>
      </c>
      <c r="I22" s="229">
        <f t="shared" si="5"/>
        <v>46233</v>
      </c>
      <c r="J22" s="226" t="str">
        <f t="shared" si="3"/>
        <v>REPLACED</v>
      </c>
      <c r="N22" s="368">
        <v>1.0</v>
      </c>
      <c r="O22" s="223"/>
      <c r="P22" s="223"/>
      <c r="Q22" s="223"/>
      <c r="R22" s="223"/>
      <c r="S22" s="223"/>
      <c r="T22" s="223"/>
      <c r="U22" s="223"/>
      <c r="V22" s="223"/>
      <c r="W22" s="223"/>
      <c r="X22" s="223"/>
      <c r="Y22" s="223"/>
      <c r="Z22" s="223"/>
      <c r="AA22" s="223"/>
      <c r="AB22" s="223"/>
      <c r="AC22" s="223"/>
      <c r="AD22" s="223"/>
      <c r="AE22" s="223"/>
      <c r="AF22" s="223"/>
      <c r="AG22" s="223"/>
      <c r="AH22" s="223"/>
      <c r="AI22" s="223"/>
      <c r="AJ22" s="223"/>
      <c r="AK22" s="223"/>
      <c r="AL22" s="223"/>
      <c r="AM22" s="223"/>
      <c r="AN22" s="223"/>
      <c r="AO22" s="223">
        <f t="shared" si="4"/>
        <v>1</v>
      </c>
    </row>
    <row r="23">
      <c r="B23" s="221">
        <f t="shared" si="2"/>
        <v>16</v>
      </c>
      <c r="C23" s="425" t="s">
        <v>3551</v>
      </c>
      <c r="D23" s="164"/>
      <c r="E23" s="223" t="str">
        <f t="array" ref="E23">_xlfn.XLOOKUP(C23,'2NDSORTEDL'!$B$2:$B$60,'2NDSORTEDL'!$C$2:$C$60,"",0,1)</f>
        <v>MANUAL</v>
      </c>
      <c r="F23" s="224" t="str">
        <f t="array" ref="F23">_xlfn.XLOOKUP($C23,'2NDSORTEDL'!$B$2:$B$60,'2NDSORTEDL'!$Y$2:$Y$60,"",0,1)</f>
        <v>--</v>
      </c>
      <c r="G23" s="208" t="s">
        <v>7345</v>
      </c>
      <c r="H23" s="208">
        <v>1.0</v>
      </c>
      <c r="I23" s="229">
        <f t="shared" si="5"/>
        <v>46233</v>
      </c>
      <c r="J23" s="226" t="str">
        <f t="shared" si="3"/>
        <v>REPLACED</v>
      </c>
      <c r="N23" s="208">
        <v>1.0</v>
      </c>
      <c r="O23" s="227"/>
      <c r="P23" s="227"/>
      <c r="Q23" s="223"/>
      <c r="R23" s="223"/>
      <c r="S23" s="223"/>
      <c r="T23" s="223"/>
      <c r="U23" s="223"/>
      <c r="V23" s="223"/>
      <c r="W23" s="223"/>
      <c r="X23" s="223"/>
      <c r="Y23" s="223"/>
      <c r="Z23" s="223"/>
      <c r="AA23" s="223"/>
      <c r="AB23" s="223"/>
      <c r="AC23" s="223"/>
      <c r="AD23" s="223"/>
      <c r="AE23" s="223"/>
      <c r="AF23" s="223"/>
      <c r="AG23" s="223"/>
      <c r="AH23" s="223"/>
      <c r="AI23" s="223"/>
      <c r="AJ23" s="223"/>
      <c r="AK23" s="223"/>
      <c r="AL23" s="223"/>
      <c r="AM23" s="223"/>
      <c r="AN23" s="223"/>
      <c r="AO23" s="223">
        <f t="shared" si="4"/>
        <v>1</v>
      </c>
    </row>
    <row r="24">
      <c r="B24" s="221">
        <f t="shared" si="2"/>
        <v>17</v>
      </c>
      <c r="C24" s="425" t="s">
        <v>1861</v>
      </c>
      <c r="D24" s="164"/>
      <c r="E24" s="223" t="str">
        <f t="array" ref="E24">_xlfn.XLOOKUP(C24,'2NDSORTEDL'!$B$2:$B$60,'2NDSORTEDL'!$C$2:$C$60,"",0,1)</f>
        <v>EYE_LUBRICANT_DROPS</v>
      </c>
      <c r="F24" s="224">
        <f t="array" ref="F24">_xlfn.XLOOKUP($C24,'2NDSORTEDL'!$B$2:$B$60,'2NDSORTEDL'!$Y$2:$Y$60,"",0,1)</f>
        <v>46753</v>
      </c>
      <c r="G24" s="208" t="s">
        <v>7345</v>
      </c>
      <c r="H24" s="208">
        <v>1.0</v>
      </c>
      <c r="I24" s="229">
        <f t="shared" si="5"/>
        <v>46233</v>
      </c>
      <c r="J24" s="226" t="str">
        <f t="shared" si="3"/>
        <v>REPLACED</v>
      </c>
      <c r="N24" s="368">
        <v>1.0</v>
      </c>
      <c r="O24" s="227"/>
      <c r="P24" s="227"/>
      <c r="Q24" s="223"/>
      <c r="R24" s="227"/>
      <c r="S24" s="223"/>
      <c r="T24" s="227"/>
      <c r="U24" s="223"/>
      <c r="V24" s="223"/>
      <c r="W24" s="223"/>
      <c r="X24" s="223"/>
      <c r="Y24" s="223"/>
      <c r="Z24" s="223"/>
      <c r="AA24" s="223"/>
      <c r="AB24" s="223"/>
      <c r="AC24" s="223"/>
      <c r="AD24" s="223"/>
      <c r="AE24" s="223"/>
      <c r="AF24" s="223"/>
      <c r="AG24" s="223"/>
      <c r="AH24" s="223"/>
      <c r="AI24" s="223"/>
      <c r="AJ24" s="223"/>
      <c r="AK24" s="223"/>
      <c r="AL24" s="223"/>
      <c r="AM24" s="223"/>
      <c r="AN24" s="223"/>
      <c r="AO24" s="223">
        <f t="shared" si="4"/>
        <v>1</v>
      </c>
    </row>
    <row r="25">
      <c r="B25" s="221">
        <f t="shared" si="2"/>
        <v>18</v>
      </c>
      <c r="C25" s="425" t="s">
        <v>2125</v>
      </c>
      <c r="D25" s="164"/>
      <c r="E25" s="223" t="str">
        <f t="array" ref="E25">_xlfn.XLOOKUP(C25,'2NDSORTEDL'!$B$2:$B$60,'2NDSORTEDL'!$C$2:$C$60,"",0,1)</f>
        <v>WASH_CUP</v>
      </c>
      <c r="F25" s="224" t="str">
        <f t="array" ref="F25">_xlfn.XLOOKUP($C25,'2NDSORTEDL'!$B$2:$B$60,'2NDSORTEDL'!$Y$2:$Y$60,"",0,1)</f>
        <v>--</v>
      </c>
      <c r="G25" s="208" t="s">
        <v>7345</v>
      </c>
      <c r="H25" s="208">
        <v>1.0</v>
      </c>
      <c r="I25" s="229">
        <f t="shared" si="5"/>
        <v>46233</v>
      </c>
      <c r="J25" s="226" t="str">
        <f t="shared" si="3"/>
        <v>REPLACED</v>
      </c>
      <c r="N25" s="208">
        <v>1.0</v>
      </c>
      <c r="O25" s="227"/>
      <c r="P25" s="227"/>
      <c r="Q25" s="228"/>
      <c r="R25" s="223"/>
      <c r="S25" s="223"/>
      <c r="T25" s="223"/>
      <c r="U25" s="223"/>
      <c r="V25" s="223"/>
      <c r="W25" s="223"/>
      <c r="X25" s="223"/>
      <c r="Y25" s="223"/>
      <c r="Z25" s="223"/>
      <c r="AA25" s="223"/>
      <c r="AB25" s="223"/>
      <c r="AC25" s="223"/>
      <c r="AD25" s="223"/>
      <c r="AE25" s="223"/>
      <c r="AF25" s="223"/>
      <c r="AG25" s="223"/>
      <c r="AH25" s="223"/>
      <c r="AI25" s="223"/>
      <c r="AJ25" s="223"/>
      <c r="AK25" s="223"/>
      <c r="AL25" s="223"/>
      <c r="AM25" s="223"/>
      <c r="AN25" s="223"/>
      <c r="AO25" s="223">
        <f t="shared" si="4"/>
        <v>1</v>
      </c>
    </row>
    <row r="26">
      <c r="B26" s="221">
        <f t="shared" si="2"/>
        <v>19</v>
      </c>
      <c r="C26" s="425" t="s">
        <v>3094</v>
      </c>
      <c r="D26" s="164"/>
      <c r="E26" s="223" t="str">
        <f t="array" ref="E26">_xlfn.XLOOKUP(C26,'2NDSORTEDL'!$B$2:$B$60,'2NDSORTEDL'!$C$2:$C$60,"",0,1)</f>
        <v>PLASTER_TAPE</v>
      </c>
      <c r="F26" s="224" t="str">
        <f t="array" ref="F26">_xlfn.XLOOKUP($C26,'2NDSORTEDL'!$B$2:$B$60,'2NDSORTEDL'!$Y$2:$Y$60,"",0,1)</f>
        <v>--</v>
      </c>
      <c r="G26" s="208" t="s">
        <v>7345</v>
      </c>
      <c r="H26" s="208">
        <v>1.0</v>
      </c>
      <c r="I26" s="229">
        <f t="shared" si="5"/>
        <v>46233</v>
      </c>
      <c r="J26" s="226" t="str">
        <f t="shared" si="3"/>
        <v>REPLACED</v>
      </c>
      <c r="N26" s="208">
        <v>1.0</v>
      </c>
      <c r="O26" s="227"/>
      <c r="P26" s="227"/>
      <c r="Q26" s="228"/>
      <c r="R26" s="223"/>
      <c r="S26" s="227"/>
      <c r="T26" s="223"/>
      <c r="U26" s="223"/>
      <c r="V26" s="223"/>
      <c r="W26" s="223"/>
      <c r="X26" s="223"/>
      <c r="Y26" s="223"/>
      <c r="Z26" s="223"/>
      <c r="AA26" s="223"/>
      <c r="AB26" s="223"/>
      <c r="AC26" s="223"/>
      <c r="AD26" s="223"/>
      <c r="AE26" s="223"/>
      <c r="AF26" s="223"/>
      <c r="AG26" s="223"/>
      <c r="AH26" s="223"/>
      <c r="AI26" s="223"/>
      <c r="AJ26" s="223"/>
      <c r="AK26" s="223"/>
      <c r="AL26" s="223"/>
      <c r="AM26" s="223"/>
      <c r="AN26" s="223"/>
      <c r="AO26" s="223">
        <f t="shared" si="4"/>
        <v>1</v>
      </c>
    </row>
    <row r="27">
      <c r="B27" s="221">
        <f t="shared" si="2"/>
        <v>20</v>
      </c>
      <c r="C27" s="425" t="s">
        <v>3820</v>
      </c>
      <c r="D27" s="164"/>
      <c r="E27" s="223" t="str">
        <f t="array" ref="E27">_xlfn.XLOOKUP(C27,'2NDSORTEDL'!$B$2:$B$60,'2NDSORTEDL'!$C$2:$C$60,"",0,1)</f>
        <v>MASK</v>
      </c>
      <c r="F27" s="224" t="str">
        <f t="array" ref="F27">_xlfn.XLOOKUP($C27,'2NDSORTEDL'!$B$2:$B$60,'2NDSORTEDL'!$Y$2:$Y$60,"",0,1)</f>
        <v>--</v>
      </c>
      <c r="G27" s="208" t="s">
        <v>7345</v>
      </c>
      <c r="H27" s="208">
        <v>1.0</v>
      </c>
      <c r="I27" s="229">
        <f t="shared" si="5"/>
        <v>46233</v>
      </c>
      <c r="J27" s="226" t="str">
        <f t="shared" si="3"/>
        <v>REPLACED</v>
      </c>
      <c r="N27" s="208">
        <v>1.0</v>
      </c>
      <c r="O27" s="227"/>
      <c r="P27" s="227"/>
      <c r="Q27" s="228"/>
      <c r="R27" s="227"/>
      <c r="S27" s="223"/>
      <c r="T27" s="223"/>
      <c r="U27" s="223"/>
      <c r="V27" s="223"/>
      <c r="W27" s="223"/>
      <c r="X27" s="223"/>
      <c r="Y27" s="223"/>
      <c r="Z27" s="223"/>
      <c r="AA27" s="223"/>
      <c r="AB27" s="223"/>
      <c r="AC27" s="223"/>
      <c r="AD27" s="223"/>
      <c r="AE27" s="223"/>
      <c r="AF27" s="223"/>
      <c r="AG27" s="223"/>
      <c r="AH27" s="223"/>
      <c r="AI27" s="223"/>
      <c r="AJ27" s="223"/>
      <c r="AK27" s="223"/>
      <c r="AL27" s="223"/>
      <c r="AM27" s="223"/>
      <c r="AN27" s="223"/>
      <c r="AO27" s="223">
        <f t="shared" si="4"/>
        <v>1</v>
      </c>
    </row>
    <row r="28">
      <c r="B28" s="221">
        <f t="shared" si="2"/>
        <v>21</v>
      </c>
      <c r="C28" s="425" t="s">
        <v>2950</v>
      </c>
      <c r="D28" s="164"/>
      <c r="E28" s="223" t="str">
        <f t="array" ref="E28">_xlfn.XLOOKUP(C28,'2NDSORTEDL'!$B$2:$B$60,'2NDSORTEDL'!$C$2:$C$60,"",0,1)</f>
        <v>BANDAGE</v>
      </c>
      <c r="F28" s="224" t="str">
        <f t="array" ref="F28">_xlfn.XLOOKUP($C28,'2NDSORTEDL'!$B$2:$B$60,'2NDSORTEDL'!$Y$2:$Y$60,"",0,1)</f>
        <v>--</v>
      </c>
      <c r="G28" s="208" t="s">
        <v>7345</v>
      </c>
      <c r="H28" s="208">
        <v>1.0</v>
      </c>
      <c r="I28" s="229">
        <f t="shared" si="5"/>
        <v>46233</v>
      </c>
      <c r="J28" s="226" t="str">
        <f t="shared" si="3"/>
        <v>REPLACED</v>
      </c>
      <c r="N28" s="208">
        <v>1.0</v>
      </c>
      <c r="O28" s="227"/>
      <c r="P28" s="223"/>
      <c r="Q28" s="227"/>
      <c r="R28" s="223"/>
      <c r="S28" s="223"/>
      <c r="T28" s="223"/>
      <c r="U28" s="223"/>
      <c r="V28" s="223"/>
      <c r="W28" s="223"/>
      <c r="X28" s="223"/>
      <c r="Y28" s="223"/>
      <c r="Z28" s="223"/>
      <c r="AA28" s="223"/>
      <c r="AB28" s="223"/>
      <c r="AC28" s="223"/>
      <c r="AD28" s="223"/>
      <c r="AE28" s="223"/>
      <c r="AF28" s="223"/>
      <c r="AG28" s="223"/>
      <c r="AH28" s="223"/>
      <c r="AI28" s="223"/>
      <c r="AJ28" s="223"/>
      <c r="AK28" s="223"/>
      <c r="AL28" s="223"/>
      <c r="AM28" s="223"/>
      <c r="AN28" s="223"/>
      <c r="AO28" s="223">
        <f t="shared" si="4"/>
        <v>1</v>
      </c>
    </row>
    <row r="29">
      <c r="B29" s="221">
        <f t="shared" si="2"/>
        <v>22</v>
      </c>
      <c r="C29" s="425" t="s">
        <v>3005</v>
      </c>
      <c r="D29" s="164"/>
      <c r="E29" s="223" t="str">
        <f t="array" ref="E29">_xlfn.XLOOKUP(C29,'2NDSORTEDL'!$B$2:$B$60,'2NDSORTEDL'!$C$2:$C$60,"",0,1)</f>
        <v>BANDAGE</v>
      </c>
      <c r="F29" s="224" t="str">
        <f t="array" ref="F29">_xlfn.XLOOKUP($C29,'2NDSORTEDL'!$B$2:$B$60,'2NDSORTEDL'!$Y$2:$Y$60,"",0,1)</f>
        <v>--</v>
      </c>
      <c r="G29" s="208" t="s">
        <v>7345</v>
      </c>
      <c r="H29" s="208">
        <v>1.0</v>
      </c>
      <c r="I29" s="229">
        <f t="shared" si="5"/>
        <v>46233</v>
      </c>
      <c r="J29" s="226" t="str">
        <f t="shared" si="3"/>
        <v>REPLACED</v>
      </c>
      <c r="N29" s="208">
        <v>1.0</v>
      </c>
      <c r="O29" s="227"/>
      <c r="P29" s="223"/>
      <c r="Q29" s="227"/>
      <c r="R29" s="223"/>
      <c r="S29" s="223"/>
      <c r="T29" s="223"/>
      <c r="U29" s="223"/>
      <c r="V29" s="223"/>
      <c r="W29" s="223"/>
      <c r="X29" s="223"/>
      <c r="Y29" s="223"/>
      <c r="Z29" s="223"/>
      <c r="AA29" s="223"/>
      <c r="AB29" s="223"/>
      <c r="AC29" s="223"/>
      <c r="AD29" s="223"/>
      <c r="AE29" s="223"/>
      <c r="AF29" s="223"/>
      <c r="AG29" s="223"/>
      <c r="AH29" s="223"/>
      <c r="AI29" s="223"/>
      <c r="AJ29" s="223"/>
      <c r="AK29" s="223"/>
      <c r="AL29" s="223"/>
      <c r="AM29" s="223"/>
      <c r="AN29" s="223"/>
      <c r="AO29" s="223">
        <f t="shared" si="4"/>
        <v>1</v>
      </c>
    </row>
    <row r="30">
      <c r="B30" s="221">
        <f t="shared" si="2"/>
        <v>23</v>
      </c>
      <c r="C30" s="425" t="s">
        <v>3897</v>
      </c>
      <c r="D30" s="164"/>
      <c r="E30" s="223" t="str">
        <f t="array" ref="E30">_xlfn.XLOOKUP(C30,'2NDSORTEDL'!$B$2:$B$60,'2NDSORTEDL'!$C$2:$C$60,"",0,1)</f>
        <v>GLOVES</v>
      </c>
      <c r="F30" s="224" t="str">
        <f t="array" ref="F30">_xlfn.XLOOKUP($C30,'2NDSORTEDL'!$B$2:$B$60,'2NDSORTEDL'!$Y$2:$Y$60,"",0,1)</f>
        <v>--</v>
      </c>
      <c r="G30" s="208" t="s">
        <v>7345</v>
      </c>
      <c r="H30" s="208">
        <v>1.0</v>
      </c>
      <c r="I30" s="229">
        <f t="shared" si="5"/>
        <v>46233</v>
      </c>
      <c r="J30" s="226" t="str">
        <f t="shared" si="3"/>
        <v>REPLACED</v>
      </c>
      <c r="N30" s="208">
        <v>1.0</v>
      </c>
      <c r="O30" s="227"/>
      <c r="P30" s="227"/>
      <c r="Q30" s="223"/>
      <c r="R30" s="223"/>
      <c r="S30" s="223"/>
      <c r="T30" s="223"/>
      <c r="U30" s="223"/>
      <c r="V30" s="223"/>
      <c r="W30" s="223"/>
      <c r="X30" s="223"/>
      <c r="Y30" s="223"/>
      <c r="Z30" s="223"/>
      <c r="AA30" s="223"/>
      <c r="AB30" s="223"/>
      <c r="AC30" s="223"/>
      <c r="AD30" s="223"/>
      <c r="AE30" s="223"/>
      <c r="AF30" s="223"/>
      <c r="AG30" s="223"/>
      <c r="AH30" s="223"/>
      <c r="AI30" s="223"/>
      <c r="AJ30" s="223"/>
      <c r="AK30" s="223"/>
      <c r="AL30" s="223"/>
      <c r="AM30" s="223"/>
      <c r="AN30" s="223"/>
      <c r="AO30" s="223">
        <f t="shared" si="4"/>
        <v>1</v>
      </c>
    </row>
    <row r="31">
      <c r="B31" s="221">
        <f t="shared" si="2"/>
        <v>24</v>
      </c>
      <c r="C31" s="425" t="s">
        <v>2543</v>
      </c>
      <c r="D31" s="164"/>
      <c r="E31" s="223" t="str">
        <f t="array" ref="E31">_xlfn.XLOOKUP(C31,'2NDSORTEDL'!$B$2:$B$60,'2NDSORTEDL'!$C$2:$C$60,"",0,1)</f>
        <v>COTTON</v>
      </c>
      <c r="F31" s="224">
        <f t="array" ref="F31">_xlfn.XLOOKUP($C31,'2NDSORTEDL'!$B$2:$B$60,'2NDSORTEDL'!$Y$2:$Y$60,"",0,1)</f>
        <v>46661</v>
      </c>
      <c r="G31" s="208" t="s">
        <v>7345</v>
      </c>
      <c r="H31" s="234">
        <v>1.0</v>
      </c>
      <c r="I31" s="229">
        <f t="shared" si="5"/>
        <v>46233</v>
      </c>
      <c r="J31" s="226" t="str">
        <f t="shared" si="3"/>
        <v>REPLACED</v>
      </c>
      <c r="N31" s="208">
        <v>1.0</v>
      </c>
      <c r="O31" s="227"/>
      <c r="P31" s="227"/>
      <c r="Q31" s="223"/>
      <c r="R31" s="223"/>
      <c r="S31" s="223"/>
      <c r="T31" s="223"/>
      <c r="U31" s="223"/>
      <c r="V31" s="223"/>
      <c r="W31" s="223"/>
      <c r="X31" s="223"/>
      <c r="Y31" s="223"/>
      <c r="Z31" s="223"/>
      <c r="AA31" s="223"/>
      <c r="AB31" s="223"/>
      <c r="AC31" s="223"/>
      <c r="AD31" s="223"/>
      <c r="AE31" s="223"/>
      <c r="AF31" s="223"/>
      <c r="AG31" s="223"/>
      <c r="AH31" s="223"/>
      <c r="AI31" s="223"/>
      <c r="AJ31" s="223"/>
      <c r="AK31" s="223"/>
      <c r="AL31" s="223"/>
      <c r="AM31" s="223"/>
      <c r="AN31" s="223"/>
      <c r="AO31" s="223"/>
    </row>
    <row r="32">
      <c r="E32" s="235" t="s">
        <v>7351</v>
      </c>
      <c r="N32" s="1"/>
    </row>
    <row r="33">
      <c r="F33" s="49"/>
      <c r="G33" s="1"/>
      <c r="H33" s="1"/>
      <c r="I33" s="203"/>
      <c r="J33" s="1"/>
      <c r="N33" s="1"/>
    </row>
    <row r="34">
      <c r="F34" s="49"/>
      <c r="G34" s="1"/>
      <c r="H34" s="1"/>
      <c r="I34" s="203"/>
      <c r="J34" s="1"/>
      <c r="N34" s="1"/>
    </row>
    <row r="35">
      <c r="F35" s="49"/>
      <c r="G35" s="1"/>
      <c r="H35" s="1"/>
      <c r="I35" s="9" t="s">
        <v>7352</v>
      </c>
      <c r="J35" s="1"/>
      <c r="N35" s="1"/>
    </row>
    <row r="36">
      <c r="F36" s="49"/>
      <c r="G36" s="1"/>
      <c r="H36" s="1"/>
      <c r="I36" s="9" t="s">
        <v>7353</v>
      </c>
      <c r="J36" s="1"/>
      <c r="N36" s="1"/>
    </row>
    <row r="37">
      <c r="F37" s="49"/>
      <c r="G37" s="1"/>
      <c r="H37" s="1"/>
      <c r="I37" s="203"/>
      <c r="J37" s="1"/>
      <c r="N37" s="1"/>
    </row>
    <row r="38">
      <c r="F38" s="49"/>
      <c r="G38" s="1"/>
      <c r="H38" s="1"/>
      <c r="I38" s="203" t="str">
        <f>"DATE :"&amp;TEXT(I8,"DD-MMM-YYYY")</f>
        <v>DATE :30-Jul-2026</v>
      </c>
      <c r="J38" s="1"/>
      <c r="N38" s="1"/>
    </row>
    <row r="39">
      <c r="F39" s="49"/>
      <c r="G39" s="1"/>
      <c r="H39" s="1"/>
      <c r="I39" s="203"/>
      <c r="J39" s="1"/>
      <c r="N39" s="1"/>
    </row>
    <row r="40">
      <c r="F40" s="49"/>
      <c r="G40" s="1"/>
      <c r="H40" s="1"/>
      <c r="I40" s="203"/>
      <c r="J40" s="1"/>
      <c r="N40" s="1"/>
    </row>
    <row r="41">
      <c r="F41" s="49"/>
      <c r="G41" s="1"/>
      <c r="H41" s="1"/>
      <c r="I41" s="203"/>
      <c r="J41" s="1"/>
      <c r="N41" s="1"/>
    </row>
    <row r="42">
      <c r="F42" s="49"/>
      <c r="G42" s="1"/>
      <c r="H42" s="1"/>
      <c r="I42" s="203"/>
      <c r="J42" s="1"/>
      <c r="N42" s="1"/>
    </row>
    <row r="43">
      <c r="F43" s="49"/>
      <c r="G43" s="1"/>
      <c r="H43" s="1"/>
      <c r="I43" s="203"/>
      <c r="J43" s="1"/>
      <c r="N43" s="1"/>
    </row>
    <row r="44">
      <c r="F44" s="49"/>
      <c r="G44" s="1"/>
      <c r="H44" s="1"/>
      <c r="I44" s="203"/>
      <c r="J44" s="1"/>
      <c r="N44" s="1"/>
    </row>
    <row r="45">
      <c r="F45" s="49"/>
      <c r="G45" s="1"/>
      <c r="H45" s="1"/>
      <c r="I45" s="203"/>
      <c r="J45" s="1"/>
      <c r="N45" s="1"/>
    </row>
    <row r="46">
      <c r="F46" s="49"/>
      <c r="G46" s="1"/>
      <c r="H46" s="1"/>
      <c r="I46" s="203"/>
      <c r="J46" s="1"/>
      <c r="N46" s="1"/>
    </row>
    <row r="47">
      <c r="F47" s="49"/>
      <c r="G47" s="1"/>
      <c r="H47" s="1"/>
      <c r="I47" s="203"/>
      <c r="J47" s="1"/>
      <c r="N47" s="1"/>
    </row>
    <row r="48">
      <c r="F48" s="49"/>
      <c r="G48" s="1"/>
      <c r="H48" s="1"/>
      <c r="I48" s="203"/>
      <c r="J48" s="1"/>
      <c r="N48" s="1"/>
    </row>
    <row r="49">
      <c r="F49" s="49"/>
      <c r="G49" s="1"/>
      <c r="H49" s="1"/>
      <c r="I49" s="203"/>
      <c r="J49" s="1"/>
      <c r="N49" s="1"/>
    </row>
    <row r="50">
      <c r="F50" s="49"/>
      <c r="G50" s="1"/>
      <c r="H50" s="1"/>
      <c r="I50" s="203"/>
      <c r="J50" s="1"/>
      <c r="N50" s="1"/>
    </row>
    <row r="51">
      <c r="F51" s="49"/>
      <c r="G51" s="1"/>
      <c r="H51" s="1"/>
      <c r="I51" s="203"/>
      <c r="J51" s="1"/>
      <c r="N51" s="1"/>
    </row>
    <row r="52">
      <c r="F52" s="49"/>
      <c r="G52" s="1"/>
      <c r="H52" s="1"/>
      <c r="I52" s="203"/>
      <c r="J52" s="1"/>
      <c r="N52" s="1"/>
    </row>
    <row r="53">
      <c r="F53" s="49"/>
      <c r="G53" s="1"/>
      <c r="H53" s="1"/>
      <c r="I53" s="203"/>
      <c r="J53" s="1"/>
      <c r="N53" s="1"/>
    </row>
    <row r="54">
      <c r="F54" s="49"/>
      <c r="G54" s="1"/>
      <c r="H54" s="1"/>
      <c r="I54" s="203"/>
      <c r="J54" s="1"/>
      <c r="N54" s="1"/>
    </row>
    <row r="55">
      <c r="F55" s="49"/>
      <c r="G55" s="1"/>
      <c r="H55" s="1"/>
      <c r="I55" s="203"/>
      <c r="J55" s="1"/>
      <c r="N55" s="1"/>
    </row>
    <row r="56">
      <c r="F56" s="49"/>
      <c r="G56" s="1"/>
      <c r="H56" s="1"/>
      <c r="I56" s="203"/>
      <c r="J56" s="1"/>
      <c r="N56" s="1"/>
    </row>
    <row r="57">
      <c r="F57" s="49"/>
      <c r="G57" s="1"/>
      <c r="H57" s="1"/>
      <c r="I57" s="203"/>
      <c r="J57" s="1"/>
      <c r="N57" s="1"/>
    </row>
    <row r="58">
      <c r="F58" s="49"/>
      <c r="G58" s="1"/>
      <c r="H58" s="1"/>
      <c r="I58" s="203"/>
      <c r="J58" s="1"/>
      <c r="N58" s="1"/>
    </row>
    <row r="59">
      <c r="F59" s="49"/>
      <c r="G59" s="1"/>
      <c r="H59" s="1"/>
      <c r="I59" s="203"/>
      <c r="J59" s="1"/>
      <c r="N59" s="1"/>
    </row>
    <row r="60">
      <c r="F60" s="49"/>
      <c r="G60" s="1"/>
      <c r="H60" s="1"/>
      <c r="I60" s="203"/>
      <c r="J60" s="1"/>
      <c r="N60" s="1"/>
    </row>
    <row r="61">
      <c r="F61" s="49"/>
      <c r="G61" s="1"/>
      <c r="H61" s="1"/>
      <c r="I61" s="203"/>
      <c r="J61" s="1"/>
      <c r="N61" s="1"/>
    </row>
    <row r="62">
      <c r="F62" s="49"/>
      <c r="G62" s="1"/>
      <c r="H62" s="1"/>
      <c r="I62" s="203"/>
      <c r="J62" s="1"/>
      <c r="N62" s="1"/>
    </row>
    <row r="63">
      <c r="F63" s="49"/>
      <c r="G63" s="1"/>
      <c r="H63" s="1"/>
      <c r="I63" s="203"/>
      <c r="J63" s="1"/>
      <c r="N63" s="1"/>
    </row>
    <row r="64">
      <c r="F64" s="49"/>
      <c r="G64" s="1"/>
      <c r="H64" s="1"/>
      <c r="I64" s="203"/>
      <c r="J64" s="1"/>
      <c r="N64" s="1"/>
    </row>
    <row r="65">
      <c r="F65" s="49"/>
      <c r="G65" s="1"/>
      <c r="H65" s="1"/>
      <c r="I65" s="203"/>
      <c r="J65" s="1"/>
      <c r="N65" s="1"/>
    </row>
    <row r="66">
      <c r="F66" s="49"/>
      <c r="G66" s="1"/>
      <c r="H66" s="1"/>
      <c r="I66" s="203"/>
      <c r="J66" s="1"/>
      <c r="N66" s="1"/>
    </row>
    <row r="67">
      <c r="F67" s="49"/>
      <c r="G67" s="1"/>
      <c r="H67" s="1"/>
      <c r="I67" s="203"/>
      <c r="J67" s="1"/>
      <c r="N67" s="1"/>
    </row>
    <row r="68">
      <c r="F68" s="49"/>
      <c r="G68" s="1"/>
      <c r="H68" s="1"/>
      <c r="I68" s="203"/>
      <c r="J68" s="1"/>
      <c r="N68" s="1"/>
    </row>
    <row r="69">
      <c r="F69" s="49"/>
      <c r="G69" s="1"/>
      <c r="H69" s="1"/>
      <c r="I69" s="203"/>
      <c r="J69" s="1"/>
      <c r="N69" s="1"/>
    </row>
    <row r="70">
      <c r="F70" s="49"/>
      <c r="G70" s="1"/>
      <c r="H70" s="1"/>
      <c r="I70" s="203"/>
      <c r="J70" s="1"/>
      <c r="N70" s="1"/>
    </row>
    <row r="71">
      <c r="F71" s="49"/>
      <c r="G71" s="1"/>
      <c r="H71" s="1"/>
      <c r="I71" s="203"/>
      <c r="J71" s="1"/>
      <c r="N71" s="1"/>
    </row>
    <row r="72">
      <c r="F72" s="49"/>
      <c r="G72" s="1"/>
      <c r="H72" s="1"/>
      <c r="I72" s="203"/>
      <c r="J72" s="1"/>
      <c r="N72" s="1"/>
    </row>
    <row r="73">
      <c r="F73" s="49"/>
      <c r="G73" s="1"/>
      <c r="H73" s="1"/>
      <c r="I73" s="203"/>
      <c r="J73" s="1"/>
      <c r="N73" s="1"/>
    </row>
    <row r="74">
      <c r="F74" s="49"/>
      <c r="G74" s="1"/>
      <c r="H74" s="1"/>
      <c r="I74" s="203"/>
      <c r="J74" s="1"/>
      <c r="N74" s="1"/>
    </row>
    <row r="75">
      <c r="F75" s="49"/>
      <c r="G75" s="1"/>
      <c r="H75" s="1"/>
      <c r="I75" s="203"/>
      <c r="J75" s="1"/>
      <c r="N75" s="1"/>
    </row>
    <row r="76">
      <c r="F76" s="49"/>
      <c r="G76" s="1"/>
      <c r="H76" s="1"/>
      <c r="I76" s="203"/>
      <c r="J76" s="1"/>
      <c r="N76" s="1"/>
    </row>
    <row r="77">
      <c r="F77" s="49"/>
      <c r="G77" s="1"/>
      <c r="H77" s="1"/>
      <c r="I77" s="203"/>
      <c r="J77" s="1"/>
      <c r="N77" s="1"/>
    </row>
    <row r="78">
      <c r="F78" s="49"/>
      <c r="G78" s="1"/>
      <c r="H78" s="1"/>
      <c r="I78" s="203"/>
      <c r="J78" s="1"/>
      <c r="N78" s="1"/>
    </row>
    <row r="79">
      <c r="F79" s="49"/>
      <c r="G79" s="1"/>
      <c r="H79" s="1"/>
      <c r="I79" s="203"/>
      <c r="J79" s="1"/>
      <c r="N79" s="1"/>
    </row>
    <row r="80">
      <c r="F80" s="49"/>
      <c r="G80" s="1"/>
      <c r="H80" s="1"/>
      <c r="I80" s="203"/>
      <c r="J80" s="1"/>
      <c r="N80" s="1"/>
    </row>
    <row r="81">
      <c r="F81" s="49"/>
      <c r="G81" s="1"/>
      <c r="H81" s="1"/>
      <c r="I81" s="203"/>
      <c r="J81" s="1"/>
      <c r="N81" s="1"/>
    </row>
    <row r="82">
      <c r="F82" s="49"/>
      <c r="G82" s="1"/>
      <c r="H82" s="1"/>
      <c r="I82" s="203"/>
      <c r="J82" s="1"/>
      <c r="N82" s="1"/>
    </row>
    <row r="83">
      <c r="F83" s="49"/>
      <c r="G83" s="1"/>
      <c r="H83" s="1"/>
      <c r="I83" s="203"/>
      <c r="J83" s="1"/>
      <c r="N83" s="1"/>
    </row>
    <row r="84">
      <c r="F84" s="49"/>
      <c r="G84" s="1"/>
      <c r="H84" s="1"/>
      <c r="I84" s="203"/>
      <c r="J84" s="1"/>
      <c r="N84" s="1"/>
    </row>
    <row r="85">
      <c r="F85" s="49"/>
      <c r="G85" s="1"/>
      <c r="H85" s="1"/>
      <c r="I85" s="203"/>
      <c r="J85" s="1"/>
      <c r="N85" s="1"/>
    </row>
    <row r="86">
      <c r="F86" s="49"/>
      <c r="G86" s="1"/>
      <c r="H86" s="1"/>
      <c r="I86" s="203"/>
      <c r="J86" s="1"/>
      <c r="N86" s="1"/>
    </row>
    <row r="87">
      <c r="F87" s="49"/>
      <c r="G87" s="1"/>
      <c r="H87" s="1"/>
      <c r="I87" s="203"/>
      <c r="J87" s="1"/>
      <c r="N87" s="1"/>
    </row>
    <row r="88">
      <c r="F88" s="49"/>
      <c r="G88" s="1"/>
      <c r="H88" s="1"/>
      <c r="I88" s="203"/>
      <c r="J88" s="1"/>
      <c r="N88" s="1"/>
    </row>
    <row r="89">
      <c r="F89" s="49"/>
      <c r="G89" s="1"/>
      <c r="H89" s="1"/>
      <c r="I89" s="203"/>
      <c r="J89" s="1"/>
      <c r="N89" s="1"/>
    </row>
    <row r="90">
      <c r="F90" s="49"/>
      <c r="G90" s="1"/>
      <c r="H90" s="1"/>
      <c r="I90" s="203"/>
      <c r="J90" s="1"/>
      <c r="N90" s="1"/>
    </row>
    <row r="91">
      <c r="F91" s="49"/>
      <c r="G91" s="1"/>
      <c r="H91" s="1"/>
      <c r="I91" s="203"/>
      <c r="J91" s="1"/>
      <c r="N91" s="1"/>
    </row>
    <row r="92">
      <c r="F92" s="49"/>
      <c r="G92" s="1"/>
      <c r="H92" s="1"/>
      <c r="I92" s="203"/>
      <c r="J92" s="1"/>
      <c r="N92" s="1"/>
    </row>
    <row r="93">
      <c r="F93" s="49"/>
      <c r="G93" s="1"/>
      <c r="H93" s="1"/>
      <c r="I93" s="203"/>
      <c r="J93" s="1"/>
      <c r="N93" s="1"/>
    </row>
    <row r="94">
      <c r="F94" s="49"/>
      <c r="G94" s="1"/>
      <c r="H94" s="1"/>
      <c r="I94" s="203"/>
      <c r="J94" s="1"/>
      <c r="N94" s="1"/>
    </row>
    <row r="95">
      <c r="F95" s="49"/>
      <c r="G95" s="1"/>
      <c r="H95" s="1"/>
      <c r="I95" s="203"/>
      <c r="J95" s="1"/>
      <c r="N95" s="1"/>
    </row>
    <row r="96">
      <c r="F96" s="49"/>
      <c r="G96" s="1"/>
      <c r="H96" s="1"/>
      <c r="I96" s="203"/>
      <c r="J96" s="1"/>
      <c r="N96" s="1"/>
    </row>
    <row r="97">
      <c r="F97" s="49"/>
      <c r="G97" s="1"/>
      <c r="H97" s="1"/>
      <c r="I97" s="203"/>
      <c r="J97" s="1"/>
      <c r="N97" s="1"/>
    </row>
    <row r="98">
      <c r="F98" s="49"/>
      <c r="G98" s="1"/>
      <c r="H98" s="1"/>
      <c r="I98" s="203"/>
      <c r="J98" s="1"/>
      <c r="N98" s="1"/>
    </row>
    <row r="99">
      <c r="F99" s="49"/>
      <c r="G99" s="1"/>
      <c r="H99" s="1"/>
      <c r="I99" s="203"/>
      <c r="J99" s="1"/>
      <c r="N99" s="1"/>
    </row>
    <row r="100">
      <c r="F100" s="49"/>
      <c r="G100" s="1"/>
      <c r="H100" s="1"/>
      <c r="I100" s="203"/>
      <c r="J100" s="1"/>
      <c r="N100" s="1"/>
    </row>
    <row r="101">
      <c r="F101" s="49"/>
      <c r="G101" s="1"/>
      <c r="H101" s="1"/>
      <c r="I101" s="203"/>
      <c r="J101" s="1"/>
      <c r="N101" s="1"/>
    </row>
    <row r="102">
      <c r="F102" s="49"/>
      <c r="G102" s="1"/>
      <c r="H102" s="1"/>
      <c r="I102" s="203"/>
      <c r="J102" s="1"/>
      <c r="N102" s="1"/>
    </row>
    <row r="103">
      <c r="F103" s="49"/>
      <c r="G103" s="1"/>
      <c r="H103" s="1"/>
      <c r="I103" s="203"/>
      <c r="J103" s="1"/>
      <c r="N103" s="1"/>
    </row>
    <row r="104">
      <c r="F104" s="49"/>
      <c r="G104" s="1"/>
      <c r="H104" s="1"/>
      <c r="I104" s="203"/>
      <c r="J104" s="1"/>
      <c r="N104" s="1"/>
    </row>
    <row r="105">
      <c r="F105" s="49"/>
      <c r="G105" s="1"/>
      <c r="H105" s="1"/>
      <c r="I105" s="203"/>
      <c r="J105" s="1"/>
      <c r="N105" s="1"/>
    </row>
    <row r="106">
      <c r="F106" s="49"/>
      <c r="G106" s="1"/>
      <c r="H106" s="1"/>
      <c r="I106" s="203"/>
      <c r="J106" s="1"/>
      <c r="N106" s="1"/>
    </row>
    <row r="107">
      <c r="F107" s="49"/>
      <c r="G107" s="1"/>
      <c r="H107" s="1"/>
      <c r="I107" s="203"/>
      <c r="J107" s="1"/>
      <c r="N107" s="1"/>
    </row>
    <row r="108">
      <c r="F108" s="49"/>
      <c r="G108" s="1"/>
      <c r="H108" s="1"/>
      <c r="I108" s="203"/>
      <c r="J108" s="1"/>
      <c r="N108" s="1"/>
    </row>
    <row r="109">
      <c r="F109" s="49"/>
      <c r="G109" s="1"/>
      <c r="H109" s="1"/>
      <c r="I109" s="203"/>
      <c r="J109" s="1"/>
      <c r="N109" s="1"/>
    </row>
    <row r="110">
      <c r="F110" s="49"/>
      <c r="G110" s="1"/>
      <c r="H110" s="1"/>
      <c r="I110" s="203"/>
      <c r="J110" s="1"/>
      <c r="N110" s="1"/>
    </row>
    <row r="111">
      <c r="F111" s="49"/>
      <c r="G111" s="1"/>
      <c r="H111" s="1"/>
      <c r="I111" s="203"/>
      <c r="J111" s="1"/>
      <c r="N111" s="1"/>
    </row>
    <row r="112">
      <c r="F112" s="49"/>
      <c r="G112" s="1"/>
      <c r="H112" s="1"/>
      <c r="I112" s="203"/>
      <c r="J112" s="1"/>
      <c r="N112" s="1"/>
    </row>
    <row r="113">
      <c r="F113" s="49"/>
      <c r="G113" s="1"/>
      <c r="H113" s="1"/>
      <c r="I113" s="203"/>
      <c r="J113" s="1"/>
      <c r="N113" s="1"/>
    </row>
    <row r="114">
      <c r="F114" s="49"/>
      <c r="G114" s="1"/>
      <c r="H114" s="1"/>
      <c r="I114" s="203"/>
      <c r="J114" s="1"/>
      <c r="N114" s="1"/>
    </row>
    <row r="115">
      <c r="F115" s="49"/>
      <c r="G115" s="1"/>
      <c r="H115" s="1"/>
      <c r="I115" s="203"/>
      <c r="J115" s="1"/>
      <c r="N115" s="1"/>
    </row>
    <row r="116">
      <c r="F116" s="49"/>
      <c r="G116" s="1"/>
      <c r="H116" s="1"/>
      <c r="I116" s="203"/>
      <c r="J116" s="1"/>
      <c r="N116" s="1"/>
    </row>
    <row r="117">
      <c r="F117" s="49"/>
      <c r="G117" s="1"/>
      <c r="H117" s="1"/>
      <c r="I117" s="203"/>
      <c r="J117" s="1"/>
      <c r="N117" s="1"/>
    </row>
    <row r="118">
      <c r="F118" s="49"/>
      <c r="G118" s="1"/>
      <c r="H118" s="1"/>
      <c r="I118" s="203"/>
      <c r="J118" s="1"/>
      <c r="N118" s="1"/>
    </row>
    <row r="119">
      <c r="F119" s="49"/>
      <c r="G119" s="1"/>
      <c r="H119" s="1"/>
      <c r="I119" s="203"/>
      <c r="J119" s="1"/>
      <c r="N119" s="1"/>
    </row>
    <row r="120">
      <c r="F120" s="49"/>
      <c r="G120" s="1"/>
      <c r="H120" s="1"/>
      <c r="I120" s="203"/>
      <c r="J120" s="1"/>
      <c r="N120" s="1"/>
    </row>
    <row r="121">
      <c r="F121" s="49"/>
      <c r="G121" s="1"/>
      <c r="H121" s="1"/>
      <c r="I121" s="203"/>
      <c r="J121" s="1"/>
      <c r="N121" s="1"/>
    </row>
    <row r="122">
      <c r="F122" s="49"/>
      <c r="G122" s="1"/>
      <c r="H122" s="1"/>
      <c r="I122" s="203"/>
      <c r="J122" s="1"/>
      <c r="N122" s="1"/>
    </row>
    <row r="123">
      <c r="F123" s="49"/>
      <c r="G123" s="1"/>
      <c r="H123" s="1"/>
      <c r="I123" s="203"/>
      <c r="J123" s="1"/>
      <c r="N123" s="1"/>
    </row>
    <row r="124">
      <c r="F124" s="49"/>
      <c r="G124" s="1"/>
      <c r="H124" s="1"/>
      <c r="I124" s="203"/>
      <c r="J124" s="1"/>
      <c r="N124" s="1"/>
    </row>
    <row r="125">
      <c r="F125" s="49"/>
      <c r="G125" s="1"/>
      <c r="H125" s="1"/>
      <c r="I125" s="203"/>
      <c r="J125" s="1"/>
      <c r="N125" s="1"/>
    </row>
    <row r="126">
      <c r="F126" s="49"/>
      <c r="G126" s="1"/>
      <c r="H126" s="1"/>
      <c r="I126" s="203"/>
      <c r="J126" s="1"/>
      <c r="N126" s="1"/>
    </row>
    <row r="127">
      <c r="F127" s="49"/>
      <c r="G127" s="1"/>
      <c r="H127" s="1"/>
      <c r="I127" s="203"/>
      <c r="J127" s="1"/>
      <c r="N127" s="1"/>
    </row>
    <row r="128">
      <c r="F128" s="49"/>
      <c r="G128" s="1"/>
      <c r="H128" s="1"/>
      <c r="I128" s="203"/>
      <c r="J128" s="1"/>
      <c r="N128" s="1"/>
    </row>
    <row r="129">
      <c r="F129" s="49"/>
      <c r="G129" s="1"/>
      <c r="H129" s="1"/>
      <c r="I129" s="203"/>
      <c r="J129" s="1"/>
      <c r="N129" s="1"/>
    </row>
    <row r="130">
      <c r="F130" s="49"/>
      <c r="G130" s="1"/>
      <c r="H130" s="1"/>
      <c r="I130" s="203"/>
      <c r="J130" s="1"/>
      <c r="N130" s="1"/>
    </row>
    <row r="131">
      <c r="F131" s="49"/>
      <c r="G131" s="1"/>
      <c r="H131" s="1"/>
      <c r="I131" s="203"/>
      <c r="J131" s="1"/>
      <c r="N131" s="1"/>
    </row>
    <row r="132">
      <c r="F132" s="49"/>
      <c r="G132" s="1"/>
      <c r="H132" s="1"/>
      <c r="I132" s="203"/>
      <c r="J132" s="1"/>
      <c r="N132" s="1"/>
    </row>
    <row r="133">
      <c r="F133" s="49"/>
      <c r="G133" s="1"/>
      <c r="H133" s="1"/>
      <c r="I133" s="203"/>
      <c r="J133" s="1"/>
      <c r="N133" s="1"/>
    </row>
    <row r="134">
      <c r="F134" s="49"/>
      <c r="G134" s="1"/>
      <c r="H134" s="1"/>
      <c r="I134" s="203"/>
      <c r="J134" s="1"/>
      <c r="N134" s="1"/>
    </row>
    <row r="135">
      <c r="F135" s="49"/>
      <c r="G135" s="1"/>
      <c r="H135" s="1"/>
      <c r="I135" s="203"/>
      <c r="J135" s="1"/>
      <c r="N135" s="1"/>
    </row>
    <row r="136">
      <c r="F136" s="49"/>
      <c r="G136" s="1"/>
      <c r="H136" s="1"/>
      <c r="I136" s="203"/>
      <c r="J136" s="1"/>
      <c r="N136" s="1"/>
    </row>
    <row r="137">
      <c r="F137" s="49"/>
      <c r="G137" s="1"/>
      <c r="H137" s="1"/>
      <c r="I137" s="203"/>
      <c r="J137" s="1"/>
      <c r="N137" s="1"/>
    </row>
    <row r="138">
      <c r="F138" s="49"/>
      <c r="G138" s="1"/>
      <c r="H138" s="1"/>
      <c r="I138" s="203"/>
      <c r="J138" s="1"/>
      <c r="N138" s="1"/>
    </row>
    <row r="139">
      <c r="F139" s="49"/>
      <c r="G139" s="1"/>
      <c r="H139" s="1"/>
      <c r="I139" s="203"/>
      <c r="J139" s="1"/>
      <c r="N139" s="1"/>
    </row>
    <row r="140">
      <c r="F140" s="49"/>
      <c r="G140" s="1"/>
      <c r="H140" s="1"/>
      <c r="I140" s="203"/>
      <c r="J140" s="1"/>
      <c r="N140" s="1"/>
    </row>
    <row r="141">
      <c r="F141" s="49"/>
      <c r="G141" s="1"/>
      <c r="H141" s="1"/>
      <c r="I141" s="203"/>
      <c r="J141" s="1"/>
      <c r="N141" s="1"/>
    </row>
    <row r="142">
      <c r="F142" s="49"/>
      <c r="G142" s="1"/>
      <c r="H142" s="1"/>
      <c r="I142" s="203"/>
      <c r="J142" s="1"/>
      <c r="N142" s="1"/>
    </row>
    <row r="143">
      <c r="F143" s="49"/>
      <c r="G143" s="1"/>
      <c r="H143" s="1"/>
      <c r="I143" s="203"/>
      <c r="J143" s="1"/>
      <c r="N143" s="1"/>
    </row>
    <row r="144">
      <c r="F144" s="49"/>
      <c r="G144" s="1"/>
      <c r="H144" s="1"/>
      <c r="I144" s="203"/>
      <c r="J144" s="1"/>
      <c r="N144" s="1"/>
    </row>
    <row r="145">
      <c r="F145" s="49"/>
      <c r="G145" s="1"/>
      <c r="H145" s="1"/>
      <c r="I145" s="203"/>
      <c r="J145" s="1"/>
      <c r="N145" s="1"/>
    </row>
    <row r="146">
      <c r="F146" s="49"/>
      <c r="G146" s="1"/>
      <c r="H146" s="1"/>
      <c r="I146" s="203"/>
      <c r="J146" s="1"/>
      <c r="N146" s="1"/>
    </row>
    <row r="147">
      <c r="F147" s="49"/>
      <c r="G147" s="1"/>
      <c r="H147" s="1"/>
      <c r="I147" s="203"/>
      <c r="J147" s="1"/>
      <c r="N147" s="1"/>
    </row>
    <row r="148">
      <c r="F148" s="49"/>
      <c r="G148" s="1"/>
      <c r="H148" s="1"/>
      <c r="I148" s="203"/>
      <c r="J148" s="1"/>
      <c r="N148" s="1"/>
    </row>
    <row r="149">
      <c r="F149" s="49"/>
      <c r="G149" s="1"/>
      <c r="H149" s="1"/>
      <c r="I149" s="203"/>
      <c r="J149" s="1"/>
      <c r="N149" s="1"/>
    </row>
    <row r="150">
      <c r="F150" s="49"/>
      <c r="G150" s="1"/>
      <c r="H150" s="1"/>
      <c r="I150" s="203"/>
      <c r="J150" s="1"/>
      <c r="N150" s="1"/>
    </row>
    <row r="151">
      <c r="F151" s="49"/>
      <c r="G151" s="1"/>
      <c r="H151" s="1"/>
      <c r="I151" s="203"/>
      <c r="J151" s="1"/>
      <c r="N151" s="1"/>
    </row>
    <row r="152">
      <c r="F152" s="49"/>
      <c r="G152" s="1"/>
      <c r="H152" s="1"/>
      <c r="I152" s="203"/>
      <c r="J152" s="1"/>
      <c r="N152" s="1"/>
    </row>
    <row r="153">
      <c r="F153" s="49"/>
      <c r="G153" s="1"/>
      <c r="H153" s="1"/>
      <c r="I153" s="203"/>
      <c r="J153" s="1"/>
      <c r="N153" s="1"/>
    </row>
    <row r="154">
      <c r="F154" s="49"/>
      <c r="G154" s="1"/>
      <c r="H154" s="1"/>
      <c r="I154" s="203"/>
      <c r="J154" s="1"/>
      <c r="N154" s="1"/>
    </row>
    <row r="155">
      <c r="F155" s="49"/>
      <c r="G155" s="1"/>
      <c r="H155" s="1"/>
      <c r="I155" s="203"/>
      <c r="J155" s="1"/>
      <c r="N155" s="1"/>
    </row>
    <row r="156">
      <c r="F156" s="49"/>
      <c r="G156" s="1"/>
      <c r="H156" s="1"/>
      <c r="I156" s="203"/>
      <c r="J156" s="1"/>
      <c r="N156" s="1"/>
    </row>
    <row r="157">
      <c r="F157" s="49"/>
      <c r="G157" s="1"/>
      <c r="H157" s="1"/>
      <c r="I157" s="203"/>
      <c r="J157" s="1"/>
      <c r="N157" s="1"/>
    </row>
    <row r="158">
      <c r="F158" s="49"/>
      <c r="G158" s="1"/>
      <c r="H158" s="1"/>
      <c r="I158" s="203"/>
      <c r="J158" s="1"/>
      <c r="N158" s="1"/>
    </row>
    <row r="159">
      <c r="F159" s="49"/>
      <c r="G159" s="1"/>
      <c r="H159" s="1"/>
      <c r="I159" s="203"/>
      <c r="J159" s="1"/>
      <c r="N159" s="1"/>
    </row>
    <row r="160">
      <c r="F160" s="49"/>
      <c r="G160" s="1"/>
      <c r="H160" s="1"/>
      <c r="I160" s="203"/>
      <c r="J160" s="1"/>
      <c r="N160" s="1"/>
    </row>
    <row r="161">
      <c r="F161" s="49"/>
      <c r="G161" s="1"/>
      <c r="H161" s="1"/>
      <c r="I161" s="203"/>
      <c r="J161" s="1"/>
      <c r="N161" s="1"/>
    </row>
    <row r="162">
      <c r="F162" s="49"/>
      <c r="G162" s="1"/>
      <c r="H162" s="1"/>
      <c r="I162" s="203"/>
      <c r="J162" s="1"/>
      <c r="N162" s="1"/>
    </row>
    <row r="163">
      <c r="F163" s="49"/>
      <c r="G163" s="1"/>
      <c r="H163" s="1"/>
      <c r="I163" s="203"/>
      <c r="J163" s="1"/>
      <c r="N163" s="1"/>
    </row>
    <row r="164">
      <c r="F164" s="49"/>
      <c r="G164" s="1"/>
      <c r="H164" s="1"/>
      <c r="I164" s="203"/>
      <c r="J164" s="1"/>
      <c r="N164" s="1"/>
    </row>
    <row r="165">
      <c r="F165" s="49"/>
      <c r="G165" s="1"/>
      <c r="H165" s="1"/>
      <c r="I165" s="203"/>
      <c r="J165" s="1"/>
      <c r="N165" s="1"/>
    </row>
    <row r="166">
      <c r="F166" s="49"/>
      <c r="G166" s="1"/>
      <c r="H166" s="1"/>
      <c r="I166" s="203"/>
      <c r="J166" s="1"/>
      <c r="N166" s="1"/>
    </row>
    <row r="167">
      <c r="F167" s="49"/>
      <c r="G167" s="1"/>
      <c r="H167" s="1"/>
      <c r="I167" s="203"/>
      <c r="J167" s="1"/>
      <c r="N167" s="1"/>
    </row>
    <row r="168">
      <c r="F168" s="49"/>
      <c r="G168" s="1"/>
      <c r="H168" s="1"/>
      <c r="I168" s="203"/>
      <c r="J168" s="1"/>
      <c r="N168" s="1"/>
    </row>
    <row r="169">
      <c r="F169" s="49"/>
      <c r="G169" s="1"/>
      <c r="H169" s="1"/>
      <c r="I169" s="203"/>
      <c r="J169" s="1"/>
      <c r="N169" s="1"/>
    </row>
    <row r="170">
      <c r="F170" s="49"/>
      <c r="G170" s="1"/>
      <c r="H170" s="1"/>
      <c r="I170" s="203"/>
      <c r="J170" s="1"/>
      <c r="N170" s="1"/>
    </row>
    <row r="171">
      <c r="F171" s="49"/>
      <c r="G171" s="1"/>
      <c r="H171" s="1"/>
      <c r="I171" s="203"/>
      <c r="J171" s="1"/>
      <c r="N171" s="1"/>
    </row>
    <row r="172">
      <c r="F172" s="49"/>
      <c r="G172" s="1"/>
      <c r="H172" s="1"/>
      <c r="I172" s="203"/>
      <c r="J172" s="1"/>
      <c r="N172" s="1"/>
    </row>
    <row r="173">
      <c r="F173" s="49"/>
      <c r="G173" s="1"/>
      <c r="H173" s="1"/>
      <c r="I173" s="203"/>
      <c r="J173" s="1"/>
      <c r="N173" s="1"/>
    </row>
    <row r="174">
      <c r="F174" s="49"/>
      <c r="G174" s="1"/>
      <c r="H174" s="1"/>
      <c r="I174" s="203"/>
      <c r="J174" s="1"/>
      <c r="N174" s="1"/>
    </row>
    <row r="175">
      <c r="F175" s="49"/>
      <c r="G175" s="1"/>
      <c r="H175" s="1"/>
      <c r="I175" s="203"/>
      <c r="J175" s="1"/>
      <c r="N175" s="1"/>
    </row>
    <row r="176">
      <c r="F176" s="49"/>
      <c r="G176" s="1"/>
      <c r="H176" s="1"/>
      <c r="I176" s="203"/>
      <c r="J176" s="1"/>
      <c r="N176" s="1"/>
    </row>
    <row r="177">
      <c r="F177" s="49"/>
      <c r="G177" s="1"/>
      <c r="H177" s="1"/>
      <c r="I177" s="203"/>
      <c r="J177" s="1"/>
      <c r="N177" s="1"/>
    </row>
    <row r="178">
      <c r="F178" s="49"/>
      <c r="G178" s="1"/>
      <c r="H178" s="1"/>
      <c r="I178" s="203"/>
      <c r="J178" s="1"/>
      <c r="N178" s="1"/>
    </row>
    <row r="179">
      <c r="F179" s="49"/>
      <c r="G179" s="1"/>
      <c r="H179" s="1"/>
      <c r="I179" s="203"/>
      <c r="J179" s="1"/>
      <c r="N179" s="1"/>
    </row>
    <row r="180">
      <c r="F180" s="49"/>
      <c r="G180" s="1"/>
      <c r="H180" s="1"/>
      <c r="I180" s="203"/>
      <c r="J180" s="1"/>
      <c r="N180" s="1"/>
    </row>
    <row r="181">
      <c r="F181" s="49"/>
      <c r="G181" s="1"/>
      <c r="H181" s="1"/>
      <c r="I181" s="203"/>
      <c r="J181" s="1"/>
      <c r="N181" s="1"/>
    </row>
    <row r="182">
      <c r="F182" s="49"/>
      <c r="G182" s="1"/>
      <c r="H182" s="1"/>
      <c r="I182" s="203"/>
      <c r="J182" s="1"/>
      <c r="N182" s="1"/>
    </row>
    <row r="183">
      <c r="F183" s="49"/>
      <c r="G183" s="1"/>
      <c r="H183" s="1"/>
      <c r="I183" s="203"/>
      <c r="J183" s="1"/>
      <c r="N183" s="1"/>
    </row>
    <row r="184">
      <c r="F184" s="49"/>
      <c r="G184" s="1"/>
      <c r="H184" s="1"/>
      <c r="I184" s="203"/>
      <c r="J184" s="1"/>
      <c r="N184" s="1"/>
    </row>
    <row r="185">
      <c r="F185" s="49"/>
      <c r="G185" s="1"/>
      <c r="H185" s="1"/>
      <c r="I185" s="203"/>
      <c r="J185" s="1"/>
      <c r="N185" s="1"/>
    </row>
    <row r="186">
      <c r="F186" s="49"/>
      <c r="G186" s="1"/>
      <c r="H186" s="1"/>
      <c r="I186" s="203"/>
      <c r="J186" s="1"/>
      <c r="N186" s="1"/>
    </row>
    <row r="187">
      <c r="F187" s="49"/>
      <c r="G187" s="1"/>
      <c r="H187" s="1"/>
      <c r="I187" s="203"/>
      <c r="J187" s="1"/>
      <c r="N187" s="1"/>
    </row>
    <row r="188">
      <c r="F188" s="49"/>
      <c r="G188" s="1"/>
      <c r="H188" s="1"/>
      <c r="I188" s="203"/>
      <c r="J188" s="1"/>
      <c r="N188" s="1"/>
    </row>
    <row r="189">
      <c r="F189" s="49"/>
      <c r="G189" s="1"/>
      <c r="H189" s="1"/>
      <c r="I189" s="203"/>
      <c r="J189" s="1"/>
      <c r="N189" s="1"/>
    </row>
    <row r="190">
      <c r="F190" s="49"/>
      <c r="G190" s="1"/>
      <c r="H190" s="1"/>
      <c r="I190" s="203"/>
      <c r="J190" s="1"/>
      <c r="N190" s="1"/>
    </row>
    <row r="191">
      <c r="F191" s="49"/>
      <c r="G191" s="1"/>
      <c r="H191" s="1"/>
      <c r="I191" s="203"/>
      <c r="J191" s="1"/>
      <c r="N191" s="1"/>
    </row>
    <row r="192">
      <c r="F192" s="49"/>
      <c r="G192" s="1"/>
      <c r="H192" s="1"/>
      <c r="I192" s="203"/>
      <c r="J192" s="1"/>
      <c r="N192" s="1"/>
    </row>
    <row r="193">
      <c r="F193" s="49"/>
      <c r="G193" s="1"/>
      <c r="H193" s="1"/>
      <c r="I193" s="203"/>
      <c r="J193" s="1"/>
      <c r="N193" s="1"/>
    </row>
    <row r="194">
      <c r="F194" s="49"/>
      <c r="G194" s="1"/>
      <c r="H194" s="1"/>
      <c r="I194" s="203"/>
      <c r="J194" s="1"/>
      <c r="N194" s="1"/>
    </row>
    <row r="195">
      <c r="F195" s="49"/>
      <c r="G195" s="1"/>
      <c r="H195" s="1"/>
      <c r="I195" s="203"/>
      <c r="J195" s="1"/>
      <c r="N195" s="1"/>
    </row>
    <row r="196">
      <c r="F196" s="49"/>
      <c r="G196" s="1"/>
      <c r="H196" s="1"/>
      <c r="I196" s="203"/>
      <c r="J196" s="1"/>
      <c r="N196" s="1"/>
    </row>
    <row r="197">
      <c r="F197" s="49"/>
      <c r="G197" s="1"/>
      <c r="H197" s="1"/>
      <c r="I197" s="203"/>
      <c r="J197" s="1"/>
      <c r="N197" s="1"/>
    </row>
    <row r="198">
      <c r="F198" s="49"/>
      <c r="G198" s="1"/>
      <c r="H198" s="1"/>
      <c r="I198" s="203"/>
      <c r="J198" s="1"/>
      <c r="N198" s="1"/>
    </row>
    <row r="199">
      <c r="F199" s="49"/>
      <c r="G199" s="1"/>
      <c r="H199" s="1"/>
      <c r="I199" s="203"/>
      <c r="J199" s="1"/>
      <c r="N199" s="1"/>
    </row>
    <row r="200">
      <c r="F200" s="49"/>
      <c r="G200" s="1"/>
      <c r="H200" s="1"/>
      <c r="I200" s="203"/>
      <c r="J200" s="1"/>
      <c r="N200" s="1"/>
    </row>
    <row r="201">
      <c r="F201" s="49"/>
      <c r="G201" s="1"/>
      <c r="H201" s="1"/>
      <c r="I201" s="203"/>
      <c r="J201" s="1"/>
      <c r="N201" s="1"/>
    </row>
    <row r="202">
      <c r="F202" s="49"/>
      <c r="G202" s="1"/>
      <c r="H202" s="1"/>
      <c r="I202" s="203"/>
      <c r="J202" s="1"/>
      <c r="N202" s="1"/>
    </row>
    <row r="203">
      <c r="F203" s="49"/>
      <c r="G203" s="1"/>
      <c r="H203" s="1"/>
      <c r="I203" s="203"/>
      <c r="J203" s="1"/>
      <c r="N203" s="1"/>
    </row>
    <row r="204">
      <c r="F204" s="49"/>
      <c r="G204" s="1"/>
      <c r="H204" s="1"/>
      <c r="I204" s="203"/>
      <c r="J204" s="1"/>
      <c r="N204" s="1"/>
    </row>
    <row r="205">
      <c r="F205" s="49"/>
      <c r="G205" s="1"/>
      <c r="H205" s="1"/>
      <c r="I205" s="203"/>
      <c r="J205" s="1"/>
      <c r="N205" s="1"/>
    </row>
    <row r="206">
      <c r="F206" s="49"/>
      <c r="G206" s="1"/>
      <c r="H206" s="1"/>
      <c r="I206" s="203"/>
      <c r="J206" s="1"/>
      <c r="N206" s="1"/>
    </row>
    <row r="207">
      <c r="F207" s="49"/>
      <c r="G207" s="1"/>
      <c r="H207" s="1"/>
      <c r="I207" s="203"/>
      <c r="J207" s="1"/>
      <c r="N207" s="1"/>
    </row>
    <row r="208">
      <c r="F208" s="49"/>
      <c r="G208" s="1"/>
      <c r="H208" s="1"/>
      <c r="I208" s="203"/>
      <c r="J208" s="1"/>
      <c r="N208" s="1"/>
    </row>
    <row r="209">
      <c r="F209" s="49"/>
      <c r="G209" s="1"/>
      <c r="H209" s="1"/>
      <c r="I209" s="203"/>
      <c r="J209" s="1"/>
      <c r="N209" s="1"/>
    </row>
    <row r="210">
      <c r="F210" s="49"/>
      <c r="G210" s="1"/>
      <c r="H210" s="1"/>
      <c r="I210" s="203"/>
      <c r="J210" s="1"/>
      <c r="N210" s="1"/>
    </row>
    <row r="211">
      <c r="F211" s="49"/>
      <c r="G211" s="1"/>
      <c r="H211" s="1"/>
      <c r="I211" s="203"/>
      <c r="J211" s="1"/>
      <c r="N211" s="1"/>
    </row>
    <row r="212">
      <c r="F212" s="49"/>
      <c r="G212" s="1"/>
      <c r="H212" s="1"/>
      <c r="I212" s="203"/>
      <c r="J212" s="1"/>
      <c r="N212" s="1"/>
    </row>
    <row r="213">
      <c r="F213" s="49"/>
      <c r="G213" s="1"/>
      <c r="H213" s="1"/>
      <c r="I213" s="203"/>
      <c r="J213" s="1"/>
      <c r="N213" s="1"/>
    </row>
    <row r="214">
      <c r="F214" s="49"/>
      <c r="G214" s="1"/>
      <c r="H214" s="1"/>
      <c r="I214" s="203"/>
      <c r="J214" s="1"/>
      <c r="N214" s="1"/>
    </row>
    <row r="215">
      <c r="F215" s="49"/>
      <c r="G215" s="1"/>
      <c r="H215" s="1"/>
      <c r="I215" s="203"/>
      <c r="J215" s="1"/>
      <c r="N215" s="1"/>
    </row>
    <row r="216">
      <c r="F216" s="49"/>
      <c r="G216" s="1"/>
      <c r="H216" s="1"/>
      <c r="I216" s="203"/>
      <c r="J216" s="1"/>
      <c r="N216" s="1"/>
    </row>
    <row r="217">
      <c r="F217" s="49"/>
      <c r="G217" s="1"/>
      <c r="H217" s="1"/>
      <c r="I217" s="203"/>
      <c r="J217" s="1"/>
      <c r="N217" s="1"/>
    </row>
    <row r="218">
      <c r="F218" s="49"/>
      <c r="G218" s="1"/>
      <c r="H218" s="1"/>
      <c r="I218" s="203"/>
      <c r="J218" s="1"/>
      <c r="N218" s="1"/>
    </row>
    <row r="219">
      <c r="F219" s="49"/>
      <c r="G219" s="1"/>
      <c r="H219" s="1"/>
      <c r="I219" s="203"/>
      <c r="J219" s="1"/>
      <c r="N219" s="1"/>
    </row>
    <row r="220">
      <c r="F220" s="49"/>
      <c r="G220" s="1"/>
      <c r="H220" s="1"/>
      <c r="I220" s="203"/>
      <c r="J220" s="1"/>
      <c r="N220" s="1"/>
    </row>
    <row r="221">
      <c r="F221" s="49"/>
      <c r="G221" s="1"/>
      <c r="H221" s="1"/>
      <c r="I221" s="203"/>
      <c r="J221" s="1"/>
      <c r="N221" s="1"/>
    </row>
    <row r="222">
      <c r="F222" s="49"/>
      <c r="G222" s="1"/>
      <c r="H222" s="1"/>
      <c r="I222" s="203"/>
      <c r="J222" s="1"/>
      <c r="N222" s="1"/>
    </row>
    <row r="223">
      <c r="F223" s="49"/>
      <c r="G223" s="1"/>
      <c r="H223" s="1"/>
      <c r="I223" s="203"/>
      <c r="J223" s="1"/>
      <c r="N223" s="1"/>
    </row>
    <row r="224">
      <c r="F224" s="49"/>
      <c r="G224" s="1"/>
      <c r="H224" s="1"/>
      <c r="I224" s="203"/>
      <c r="J224" s="1"/>
      <c r="N224" s="1"/>
    </row>
    <row r="225">
      <c r="F225" s="49"/>
      <c r="G225" s="1"/>
      <c r="H225" s="1"/>
      <c r="I225" s="203"/>
      <c r="J225" s="1"/>
      <c r="N225" s="1"/>
    </row>
    <row r="226">
      <c r="F226" s="49"/>
      <c r="G226" s="1"/>
      <c r="H226" s="1"/>
      <c r="I226" s="203"/>
      <c r="J226" s="1"/>
      <c r="N226" s="1"/>
    </row>
    <row r="227">
      <c r="F227" s="49"/>
      <c r="G227" s="1"/>
      <c r="H227" s="1"/>
      <c r="I227" s="203"/>
      <c r="J227" s="1"/>
      <c r="N227" s="1"/>
    </row>
    <row r="228">
      <c r="F228" s="49"/>
      <c r="G228" s="1"/>
      <c r="H228" s="1"/>
      <c r="I228" s="203"/>
      <c r="J228" s="1"/>
      <c r="N228" s="1"/>
    </row>
    <row r="229">
      <c r="F229" s="49"/>
      <c r="G229" s="1"/>
      <c r="H229" s="1"/>
      <c r="I229" s="203"/>
      <c r="J229" s="1"/>
      <c r="N229" s="1"/>
    </row>
    <row r="230">
      <c r="F230" s="49"/>
      <c r="G230" s="1"/>
      <c r="H230" s="1"/>
      <c r="I230" s="203"/>
      <c r="J230" s="1"/>
      <c r="N230" s="1"/>
    </row>
    <row r="231">
      <c r="F231" s="49"/>
      <c r="G231" s="1"/>
      <c r="H231" s="1"/>
      <c r="I231" s="203"/>
      <c r="J231" s="1"/>
      <c r="N231" s="1"/>
    </row>
    <row r="232">
      <c r="F232" s="49"/>
      <c r="G232" s="1"/>
      <c r="H232" s="1"/>
      <c r="I232" s="203"/>
      <c r="J232" s="1"/>
      <c r="N232" s="1"/>
    </row>
    <row r="233">
      <c r="F233" s="49"/>
      <c r="G233" s="1"/>
      <c r="H233" s="1"/>
      <c r="I233" s="203"/>
      <c r="J233" s="1"/>
      <c r="N233" s="1"/>
    </row>
    <row r="234">
      <c r="F234" s="49"/>
      <c r="G234" s="1"/>
      <c r="H234" s="1"/>
      <c r="I234" s="203"/>
      <c r="J234" s="1"/>
      <c r="N234" s="1"/>
    </row>
    <row r="235">
      <c r="F235" s="49"/>
      <c r="G235" s="1"/>
      <c r="H235" s="1"/>
      <c r="I235" s="203"/>
      <c r="J235" s="1"/>
      <c r="N235" s="1"/>
    </row>
    <row r="236">
      <c r="F236" s="49"/>
      <c r="G236" s="1"/>
      <c r="H236" s="1"/>
      <c r="I236" s="203"/>
      <c r="J236" s="1"/>
      <c r="N236" s="1"/>
    </row>
    <row r="237">
      <c r="F237" s="49"/>
      <c r="G237" s="1"/>
      <c r="H237" s="1"/>
      <c r="I237" s="203"/>
      <c r="J237" s="1"/>
      <c r="N237" s="1"/>
    </row>
    <row r="238">
      <c r="F238" s="49"/>
      <c r="G238" s="1"/>
      <c r="H238" s="1"/>
      <c r="I238" s="203"/>
      <c r="J238" s="1"/>
      <c r="N238" s="1"/>
    </row>
    <row r="239">
      <c r="F239" s="49"/>
      <c r="G239" s="1"/>
      <c r="H239" s="1"/>
      <c r="I239" s="203"/>
      <c r="J239" s="1"/>
      <c r="N239" s="1"/>
    </row>
    <row r="240">
      <c r="F240" s="49"/>
      <c r="G240" s="1"/>
      <c r="H240" s="1"/>
      <c r="I240" s="203"/>
      <c r="J240" s="1"/>
      <c r="N240" s="1"/>
    </row>
    <row r="241">
      <c r="F241" s="49"/>
      <c r="G241" s="1"/>
      <c r="H241" s="1"/>
      <c r="I241" s="203"/>
      <c r="J241" s="1"/>
      <c r="N241" s="1"/>
    </row>
    <row r="242">
      <c r="F242" s="49"/>
      <c r="G242" s="1"/>
      <c r="H242" s="1"/>
      <c r="I242" s="203"/>
      <c r="J242" s="1"/>
      <c r="N242" s="1"/>
    </row>
    <row r="243">
      <c r="F243" s="49"/>
      <c r="G243" s="1"/>
      <c r="H243" s="1"/>
      <c r="I243" s="203"/>
      <c r="J243" s="1"/>
      <c r="N243" s="1"/>
    </row>
    <row r="244">
      <c r="F244" s="49"/>
      <c r="G244" s="1"/>
      <c r="H244" s="1"/>
      <c r="I244" s="203"/>
      <c r="J244" s="1"/>
      <c r="N244" s="1"/>
    </row>
    <row r="245">
      <c r="F245" s="49"/>
      <c r="G245" s="1"/>
      <c r="H245" s="1"/>
      <c r="I245" s="203"/>
      <c r="J245" s="1"/>
      <c r="N245" s="1"/>
    </row>
    <row r="246">
      <c r="F246" s="49"/>
      <c r="G246" s="1"/>
      <c r="H246" s="1"/>
      <c r="I246" s="203"/>
      <c r="J246" s="1"/>
      <c r="N246" s="1"/>
    </row>
    <row r="247">
      <c r="F247" s="49"/>
      <c r="G247" s="1"/>
      <c r="H247" s="1"/>
      <c r="I247" s="203"/>
      <c r="J247" s="1"/>
      <c r="N247" s="1"/>
    </row>
    <row r="248">
      <c r="F248" s="49"/>
      <c r="G248" s="1"/>
      <c r="H248" s="1"/>
      <c r="I248" s="203"/>
      <c r="J248" s="1"/>
      <c r="N248" s="1"/>
    </row>
    <row r="249">
      <c r="F249" s="49"/>
      <c r="G249" s="1"/>
      <c r="H249" s="1"/>
      <c r="I249" s="203"/>
      <c r="J249" s="1"/>
      <c r="N249" s="1"/>
    </row>
    <row r="250">
      <c r="F250" s="49"/>
      <c r="G250" s="1"/>
      <c r="H250" s="1"/>
      <c r="I250" s="203"/>
      <c r="J250" s="1"/>
      <c r="N250" s="1"/>
    </row>
    <row r="251">
      <c r="F251" s="49"/>
      <c r="G251" s="1"/>
      <c r="H251" s="1"/>
      <c r="I251" s="203"/>
      <c r="J251" s="1"/>
      <c r="N251" s="1"/>
    </row>
    <row r="252">
      <c r="F252" s="49"/>
      <c r="G252" s="1"/>
      <c r="H252" s="1"/>
      <c r="I252" s="203"/>
      <c r="J252" s="1"/>
      <c r="N252" s="1"/>
    </row>
    <row r="253">
      <c r="F253" s="49"/>
      <c r="G253" s="1"/>
      <c r="H253" s="1"/>
      <c r="I253" s="203"/>
      <c r="J253" s="1"/>
      <c r="N253" s="1"/>
    </row>
    <row r="254">
      <c r="F254" s="49"/>
      <c r="G254" s="1"/>
      <c r="H254" s="1"/>
      <c r="I254" s="203"/>
      <c r="J254" s="1"/>
      <c r="N254" s="1"/>
    </row>
    <row r="255">
      <c r="F255" s="49"/>
      <c r="G255" s="1"/>
      <c r="H255" s="1"/>
      <c r="I255" s="203"/>
      <c r="J255" s="1"/>
      <c r="N255" s="1"/>
    </row>
    <row r="256">
      <c r="F256" s="49"/>
      <c r="G256" s="1"/>
      <c r="H256" s="1"/>
      <c r="I256" s="203"/>
      <c r="J256" s="1"/>
      <c r="N256" s="1"/>
    </row>
    <row r="257">
      <c r="F257" s="49"/>
      <c r="G257" s="1"/>
      <c r="H257" s="1"/>
      <c r="I257" s="203"/>
      <c r="J257" s="1"/>
      <c r="N257" s="1"/>
    </row>
    <row r="258">
      <c r="F258" s="49"/>
      <c r="G258" s="1"/>
      <c r="H258" s="1"/>
      <c r="I258" s="203"/>
      <c r="J258" s="1"/>
      <c r="N258" s="1"/>
    </row>
    <row r="259">
      <c r="F259" s="49"/>
      <c r="G259" s="1"/>
      <c r="H259" s="1"/>
      <c r="I259" s="203"/>
      <c r="J259" s="1"/>
      <c r="N259" s="1"/>
    </row>
    <row r="260">
      <c r="F260" s="49"/>
      <c r="G260" s="1"/>
      <c r="H260" s="1"/>
      <c r="I260" s="203"/>
      <c r="J260" s="1"/>
      <c r="N260" s="1"/>
    </row>
    <row r="261">
      <c r="F261" s="49"/>
      <c r="G261" s="1"/>
      <c r="H261" s="1"/>
      <c r="I261" s="203"/>
      <c r="J261" s="1"/>
      <c r="N261" s="1"/>
    </row>
    <row r="262">
      <c r="F262" s="49"/>
      <c r="G262" s="1"/>
      <c r="H262" s="1"/>
      <c r="I262" s="203"/>
      <c r="J262" s="1"/>
      <c r="N262" s="1"/>
    </row>
    <row r="263">
      <c r="F263" s="49"/>
      <c r="G263" s="1"/>
      <c r="H263" s="1"/>
      <c r="I263" s="203"/>
      <c r="J263" s="1"/>
      <c r="N263" s="1"/>
    </row>
    <row r="264">
      <c r="F264" s="49"/>
      <c r="G264" s="1"/>
      <c r="H264" s="1"/>
      <c r="I264" s="203"/>
      <c r="J264" s="1"/>
      <c r="N264" s="1"/>
    </row>
    <row r="265">
      <c r="F265" s="49"/>
      <c r="G265" s="1"/>
      <c r="H265" s="1"/>
      <c r="I265" s="203"/>
      <c r="J265" s="1"/>
      <c r="N265" s="1"/>
    </row>
    <row r="266">
      <c r="F266" s="49"/>
      <c r="G266" s="1"/>
      <c r="H266" s="1"/>
      <c r="I266" s="203"/>
      <c r="J266" s="1"/>
      <c r="N266" s="1"/>
    </row>
    <row r="267">
      <c r="F267" s="49"/>
      <c r="G267" s="1"/>
      <c r="H267" s="1"/>
      <c r="I267" s="203"/>
      <c r="J267" s="1"/>
      <c r="N267" s="1"/>
    </row>
    <row r="268">
      <c r="F268" s="49"/>
      <c r="G268" s="1"/>
      <c r="H268" s="1"/>
      <c r="I268" s="203"/>
      <c r="J268" s="1"/>
      <c r="N268" s="1"/>
    </row>
    <row r="269">
      <c r="F269" s="49"/>
      <c r="G269" s="1"/>
      <c r="H269" s="1"/>
      <c r="I269" s="203"/>
      <c r="J269" s="1"/>
      <c r="N269" s="1"/>
    </row>
    <row r="270">
      <c r="F270" s="49"/>
      <c r="G270" s="1"/>
      <c r="H270" s="1"/>
      <c r="I270" s="203"/>
      <c r="J270" s="1"/>
      <c r="N270" s="1"/>
    </row>
    <row r="271">
      <c r="F271" s="49"/>
      <c r="G271" s="1"/>
      <c r="H271" s="1"/>
      <c r="I271" s="203"/>
      <c r="J271" s="1"/>
      <c r="N271" s="1"/>
    </row>
    <row r="272">
      <c r="F272" s="49"/>
      <c r="G272" s="1"/>
      <c r="H272" s="1"/>
      <c r="I272" s="203"/>
      <c r="J272" s="1"/>
      <c r="N272" s="1"/>
    </row>
    <row r="273">
      <c r="F273" s="49"/>
      <c r="G273" s="1"/>
      <c r="H273" s="1"/>
      <c r="I273" s="203"/>
      <c r="J273" s="1"/>
      <c r="N273" s="1"/>
    </row>
    <row r="274">
      <c r="F274" s="49"/>
      <c r="G274" s="1"/>
      <c r="H274" s="1"/>
      <c r="I274" s="203"/>
      <c r="J274" s="1"/>
      <c r="N274" s="1"/>
    </row>
    <row r="275">
      <c r="F275" s="49"/>
      <c r="G275" s="1"/>
      <c r="H275" s="1"/>
      <c r="I275" s="203"/>
      <c r="J275" s="1"/>
      <c r="N275" s="1"/>
    </row>
    <row r="276">
      <c r="F276" s="49"/>
      <c r="G276" s="1"/>
      <c r="H276" s="1"/>
      <c r="I276" s="203"/>
      <c r="J276" s="1"/>
      <c r="N276" s="1"/>
    </row>
    <row r="277">
      <c r="F277" s="49"/>
      <c r="G277" s="1"/>
      <c r="H277" s="1"/>
      <c r="I277" s="203"/>
      <c r="J277" s="1"/>
      <c r="N277" s="1"/>
    </row>
    <row r="278">
      <c r="F278" s="49"/>
      <c r="G278" s="1"/>
      <c r="H278" s="1"/>
      <c r="I278" s="203"/>
      <c r="J278" s="1"/>
      <c r="N278" s="1"/>
    </row>
    <row r="279">
      <c r="F279" s="49"/>
      <c r="G279" s="1"/>
      <c r="H279" s="1"/>
      <c r="I279" s="203"/>
      <c r="J279" s="1"/>
      <c r="N279" s="1"/>
    </row>
    <row r="280">
      <c r="F280" s="49"/>
      <c r="G280" s="1"/>
      <c r="H280" s="1"/>
      <c r="I280" s="203"/>
      <c r="J280" s="1"/>
      <c r="N280" s="1"/>
    </row>
    <row r="281">
      <c r="F281" s="49"/>
      <c r="G281" s="1"/>
      <c r="H281" s="1"/>
      <c r="I281" s="203"/>
      <c r="J281" s="1"/>
      <c r="N281" s="1"/>
    </row>
    <row r="282">
      <c r="F282" s="49"/>
      <c r="G282" s="1"/>
      <c r="H282" s="1"/>
      <c r="I282" s="203"/>
      <c r="J282" s="1"/>
      <c r="N282" s="1"/>
    </row>
    <row r="283">
      <c r="F283" s="49"/>
      <c r="G283" s="1"/>
      <c r="H283" s="1"/>
      <c r="I283" s="203"/>
      <c r="J283" s="1"/>
      <c r="N283" s="1"/>
    </row>
    <row r="284">
      <c r="F284" s="49"/>
      <c r="G284" s="1"/>
      <c r="H284" s="1"/>
      <c r="I284" s="203"/>
      <c r="J284" s="1"/>
      <c r="N284" s="1"/>
    </row>
    <row r="285">
      <c r="F285" s="49"/>
      <c r="G285" s="1"/>
      <c r="H285" s="1"/>
      <c r="I285" s="203"/>
      <c r="J285" s="1"/>
      <c r="N285" s="1"/>
    </row>
    <row r="286">
      <c r="F286" s="49"/>
      <c r="G286" s="1"/>
      <c r="H286" s="1"/>
      <c r="I286" s="203"/>
      <c r="J286" s="1"/>
      <c r="N286" s="1"/>
    </row>
    <row r="287">
      <c r="F287" s="49"/>
      <c r="G287" s="1"/>
      <c r="H287" s="1"/>
      <c r="I287" s="203"/>
      <c r="J287" s="1"/>
      <c r="N287" s="1"/>
    </row>
    <row r="288">
      <c r="F288" s="49"/>
      <c r="G288" s="1"/>
      <c r="H288" s="1"/>
      <c r="I288" s="203"/>
      <c r="J288" s="1"/>
      <c r="N288" s="1"/>
    </row>
    <row r="289">
      <c r="F289" s="49"/>
      <c r="G289" s="1"/>
      <c r="H289" s="1"/>
      <c r="I289" s="203"/>
      <c r="J289" s="1"/>
      <c r="N289" s="1"/>
    </row>
    <row r="290">
      <c r="F290" s="49"/>
      <c r="G290" s="1"/>
      <c r="H290" s="1"/>
      <c r="I290" s="203"/>
      <c r="J290" s="1"/>
      <c r="N290" s="1"/>
    </row>
    <row r="291">
      <c r="F291" s="49"/>
      <c r="G291" s="1"/>
      <c r="H291" s="1"/>
      <c r="I291" s="203"/>
      <c r="J291" s="1"/>
      <c r="N291" s="1"/>
    </row>
    <row r="292">
      <c r="F292" s="49"/>
      <c r="G292" s="1"/>
      <c r="H292" s="1"/>
      <c r="I292" s="203"/>
      <c r="J292" s="1"/>
      <c r="N292" s="1"/>
    </row>
    <row r="293">
      <c r="F293" s="49"/>
      <c r="G293" s="1"/>
      <c r="H293" s="1"/>
      <c r="I293" s="203"/>
      <c r="J293" s="1"/>
      <c r="N293" s="1"/>
    </row>
    <row r="294">
      <c r="F294" s="49"/>
      <c r="G294" s="1"/>
      <c r="H294" s="1"/>
      <c r="I294" s="203"/>
      <c r="J294" s="1"/>
      <c r="N294" s="1"/>
    </row>
    <row r="295">
      <c r="F295" s="49"/>
      <c r="G295" s="1"/>
      <c r="H295" s="1"/>
      <c r="I295" s="203"/>
      <c r="J295" s="1"/>
      <c r="N295" s="1"/>
    </row>
    <row r="296">
      <c r="F296" s="49"/>
      <c r="G296" s="1"/>
      <c r="H296" s="1"/>
      <c r="I296" s="203"/>
      <c r="J296" s="1"/>
      <c r="N296" s="1"/>
    </row>
    <row r="297">
      <c r="F297" s="49"/>
      <c r="G297" s="1"/>
      <c r="H297" s="1"/>
      <c r="I297" s="203"/>
      <c r="J297" s="1"/>
      <c r="N297" s="1"/>
    </row>
    <row r="298">
      <c r="F298" s="49"/>
      <c r="G298" s="1"/>
      <c r="H298" s="1"/>
      <c r="I298" s="203"/>
      <c r="J298" s="1"/>
      <c r="N298" s="1"/>
    </row>
    <row r="299">
      <c r="F299" s="49"/>
      <c r="G299" s="1"/>
      <c r="H299" s="1"/>
      <c r="I299" s="203"/>
      <c r="J299" s="1"/>
      <c r="N299" s="1"/>
    </row>
    <row r="300">
      <c r="F300" s="49"/>
      <c r="G300" s="1"/>
      <c r="H300" s="1"/>
      <c r="I300" s="203"/>
      <c r="J300" s="1"/>
      <c r="N300" s="1"/>
    </row>
    <row r="301">
      <c r="F301" s="49"/>
      <c r="G301" s="1"/>
      <c r="H301" s="1"/>
      <c r="I301" s="203"/>
      <c r="J301" s="1"/>
      <c r="N301" s="1"/>
    </row>
    <row r="302">
      <c r="F302" s="49"/>
      <c r="G302" s="1"/>
      <c r="H302" s="1"/>
      <c r="I302" s="203"/>
      <c r="J302" s="1"/>
      <c r="N302" s="1"/>
    </row>
    <row r="303">
      <c r="F303" s="49"/>
      <c r="G303" s="1"/>
      <c r="H303" s="1"/>
      <c r="I303" s="203"/>
      <c r="J303" s="1"/>
      <c r="N303" s="1"/>
    </row>
    <row r="304">
      <c r="F304" s="49"/>
      <c r="G304" s="1"/>
      <c r="H304" s="1"/>
      <c r="I304" s="203"/>
      <c r="J304" s="1"/>
      <c r="N304" s="1"/>
    </row>
    <row r="305">
      <c r="F305" s="49"/>
      <c r="G305" s="1"/>
      <c r="H305" s="1"/>
      <c r="I305" s="203"/>
      <c r="J305" s="1"/>
      <c r="N305" s="1"/>
    </row>
    <row r="306">
      <c r="F306" s="49"/>
      <c r="G306" s="1"/>
      <c r="H306" s="1"/>
      <c r="I306" s="203"/>
      <c r="J306" s="1"/>
      <c r="N306" s="1"/>
    </row>
    <row r="307">
      <c r="F307" s="49"/>
      <c r="G307" s="1"/>
      <c r="H307" s="1"/>
      <c r="I307" s="203"/>
      <c r="J307" s="1"/>
      <c r="N307" s="1"/>
    </row>
    <row r="308">
      <c r="F308" s="49"/>
      <c r="G308" s="1"/>
      <c r="H308" s="1"/>
      <c r="I308" s="203"/>
      <c r="J308" s="1"/>
      <c r="N308" s="1"/>
    </row>
    <row r="309">
      <c r="F309" s="49"/>
      <c r="G309" s="1"/>
      <c r="H309" s="1"/>
      <c r="I309" s="203"/>
      <c r="J309" s="1"/>
      <c r="N309" s="1"/>
    </row>
    <row r="310">
      <c r="F310" s="49"/>
      <c r="G310" s="1"/>
      <c r="H310" s="1"/>
      <c r="I310" s="203"/>
      <c r="J310" s="1"/>
      <c r="N310" s="1"/>
    </row>
    <row r="311">
      <c r="F311" s="49"/>
      <c r="G311" s="1"/>
      <c r="H311" s="1"/>
      <c r="I311" s="203"/>
      <c r="J311" s="1"/>
      <c r="N311" s="1"/>
    </row>
    <row r="312">
      <c r="F312" s="49"/>
      <c r="G312" s="1"/>
      <c r="H312" s="1"/>
      <c r="I312" s="203"/>
      <c r="J312" s="1"/>
      <c r="N312" s="1"/>
    </row>
    <row r="313">
      <c r="F313" s="49"/>
      <c r="G313" s="1"/>
      <c r="H313" s="1"/>
      <c r="I313" s="203"/>
      <c r="J313" s="1"/>
      <c r="N313" s="1"/>
    </row>
    <row r="314">
      <c r="F314" s="49"/>
      <c r="G314" s="1"/>
      <c r="H314" s="1"/>
      <c r="I314" s="203"/>
      <c r="J314" s="1"/>
      <c r="N314" s="1"/>
    </row>
    <row r="315">
      <c r="F315" s="49"/>
      <c r="G315" s="1"/>
      <c r="H315" s="1"/>
      <c r="I315" s="203"/>
      <c r="J315" s="1"/>
      <c r="N315" s="1"/>
    </row>
    <row r="316">
      <c r="F316" s="49"/>
      <c r="G316" s="1"/>
      <c r="H316" s="1"/>
      <c r="I316" s="203"/>
      <c r="J316" s="1"/>
      <c r="N316" s="1"/>
    </row>
    <row r="317">
      <c r="F317" s="49"/>
      <c r="G317" s="1"/>
      <c r="H317" s="1"/>
      <c r="I317" s="203"/>
      <c r="J317" s="1"/>
      <c r="N317" s="1"/>
    </row>
    <row r="318">
      <c r="F318" s="49"/>
      <c r="G318" s="1"/>
      <c r="H318" s="1"/>
      <c r="I318" s="203"/>
      <c r="J318" s="1"/>
      <c r="N318" s="1"/>
    </row>
    <row r="319">
      <c r="F319" s="49"/>
      <c r="G319" s="1"/>
      <c r="H319" s="1"/>
      <c r="I319" s="203"/>
      <c r="J319" s="1"/>
      <c r="N319" s="1"/>
    </row>
    <row r="320">
      <c r="F320" s="49"/>
      <c r="G320" s="1"/>
      <c r="H320" s="1"/>
      <c r="I320" s="203"/>
      <c r="J320" s="1"/>
      <c r="N320" s="1"/>
    </row>
    <row r="321">
      <c r="F321" s="49"/>
      <c r="G321" s="1"/>
      <c r="H321" s="1"/>
      <c r="I321" s="203"/>
      <c r="J321" s="1"/>
      <c r="N321" s="1"/>
    </row>
    <row r="322">
      <c r="F322" s="49"/>
      <c r="G322" s="1"/>
      <c r="H322" s="1"/>
      <c r="I322" s="203"/>
      <c r="J322" s="1"/>
      <c r="N322" s="1"/>
    </row>
    <row r="323">
      <c r="F323" s="49"/>
      <c r="G323" s="1"/>
      <c r="H323" s="1"/>
      <c r="I323" s="203"/>
      <c r="J323" s="1"/>
      <c r="N323" s="1"/>
    </row>
    <row r="324">
      <c r="F324" s="49"/>
      <c r="G324" s="1"/>
      <c r="H324" s="1"/>
      <c r="I324" s="203"/>
      <c r="J324" s="1"/>
      <c r="N324" s="1"/>
    </row>
    <row r="325">
      <c r="F325" s="49"/>
      <c r="G325" s="1"/>
      <c r="H325" s="1"/>
      <c r="I325" s="203"/>
      <c r="J325" s="1"/>
      <c r="N325" s="1"/>
    </row>
    <row r="326">
      <c r="F326" s="49"/>
      <c r="G326" s="1"/>
      <c r="H326" s="1"/>
      <c r="I326" s="203"/>
      <c r="J326" s="1"/>
      <c r="N326" s="1"/>
    </row>
    <row r="327">
      <c r="F327" s="49"/>
      <c r="G327" s="1"/>
      <c r="H327" s="1"/>
      <c r="I327" s="203"/>
      <c r="J327" s="1"/>
      <c r="N327" s="1"/>
    </row>
    <row r="328">
      <c r="F328" s="49"/>
      <c r="G328" s="1"/>
      <c r="H328" s="1"/>
      <c r="I328" s="203"/>
      <c r="J328" s="1"/>
      <c r="N328" s="1"/>
    </row>
    <row r="329">
      <c r="F329" s="49"/>
      <c r="G329" s="1"/>
      <c r="H329" s="1"/>
      <c r="I329" s="203"/>
      <c r="J329" s="1"/>
      <c r="N329" s="1"/>
    </row>
    <row r="330">
      <c r="F330" s="49"/>
      <c r="G330" s="1"/>
      <c r="H330" s="1"/>
      <c r="I330" s="203"/>
      <c r="J330" s="1"/>
      <c r="N330" s="1"/>
    </row>
    <row r="331">
      <c r="F331" s="49"/>
      <c r="G331" s="1"/>
      <c r="H331" s="1"/>
      <c r="I331" s="203"/>
      <c r="J331" s="1"/>
      <c r="N331" s="1"/>
    </row>
    <row r="332">
      <c r="F332" s="49"/>
      <c r="G332" s="1"/>
      <c r="H332" s="1"/>
      <c r="I332" s="203"/>
      <c r="J332" s="1"/>
      <c r="N332" s="1"/>
    </row>
    <row r="333">
      <c r="F333" s="49"/>
      <c r="G333" s="1"/>
      <c r="H333" s="1"/>
      <c r="I333" s="203"/>
      <c r="J333" s="1"/>
      <c r="N333" s="1"/>
    </row>
    <row r="334">
      <c r="F334" s="49"/>
      <c r="G334" s="1"/>
      <c r="H334" s="1"/>
      <c r="I334" s="203"/>
      <c r="J334" s="1"/>
      <c r="N334" s="1"/>
    </row>
    <row r="335">
      <c r="F335" s="49"/>
      <c r="G335" s="1"/>
      <c r="H335" s="1"/>
      <c r="I335" s="203"/>
      <c r="J335" s="1"/>
      <c r="N335" s="1"/>
    </row>
    <row r="336">
      <c r="F336" s="49"/>
      <c r="G336" s="1"/>
      <c r="H336" s="1"/>
      <c r="I336" s="203"/>
      <c r="J336" s="1"/>
      <c r="N336" s="1"/>
    </row>
    <row r="337">
      <c r="F337" s="49"/>
      <c r="G337" s="1"/>
      <c r="H337" s="1"/>
      <c r="I337" s="203"/>
      <c r="J337" s="1"/>
      <c r="N337" s="1"/>
    </row>
    <row r="338">
      <c r="F338" s="49"/>
      <c r="G338" s="1"/>
      <c r="H338" s="1"/>
      <c r="I338" s="203"/>
      <c r="J338" s="1"/>
      <c r="N338" s="1"/>
    </row>
    <row r="339">
      <c r="F339" s="49"/>
      <c r="G339" s="1"/>
      <c r="H339" s="1"/>
      <c r="I339" s="203"/>
      <c r="J339" s="1"/>
      <c r="N339" s="1"/>
    </row>
    <row r="340">
      <c r="F340" s="49"/>
      <c r="G340" s="1"/>
      <c r="H340" s="1"/>
      <c r="I340" s="203"/>
      <c r="J340" s="1"/>
      <c r="N340" s="1"/>
    </row>
    <row r="341">
      <c r="F341" s="49"/>
      <c r="G341" s="1"/>
      <c r="H341" s="1"/>
      <c r="I341" s="203"/>
      <c r="J341" s="1"/>
      <c r="N341" s="1"/>
    </row>
    <row r="342">
      <c r="F342" s="49"/>
      <c r="G342" s="1"/>
      <c r="H342" s="1"/>
      <c r="I342" s="203"/>
      <c r="J342" s="1"/>
      <c r="N342" s="1"/>
    </row>
    <row r="343">
      <c r="F343" s="49"/>
      <c r="G343" s="1"/>
      <c r="H343" s="1"/>
      <c r="I343" s="203"/>
      <c r="J343" s="1"/>
      <c r="N343" s="1"/>
    </row>
    <row r="344">
      <c r="F344" s="49"/>
      <c r="G344" s="1"/>
      <c r="H344" s="1"/>
      <c r="I344" s="203"/>
      <c r="J344" s="1"/>
      <c r="N344" s="1"/>
    </row>
    <row r="345">
      <c r="F345" s="49"/>
      <c r="G345" s="1"/>
      <c r="H345" s="1"/>
      <c r="I345" s="203"/>
      <c r="J345" s="1"/>
      <c r="N345" s="1"/>
    </row>
    <row r="346">
      <c r="F346" s="49"/>
      <c r="G346" s="1"/>
      <c r="H346" s="1"/>
      <c r="I346" s="203"/>
      <c r="J346" s="1"/>
      <c r="N346" s="1"/>
    </row>
    <row r="347">
      <c r="F347" s="49"/>
      <c r="G347" s="1"/>
      <c r="H347" s="1"/>
      <c r="I347" s="203"/>
      <c r="J347" s="1"/>
      <c r="N347" s="1"/>
    </row>
    <row r="348">
      <c r="F348" s="49"/>
      <c r="G348" s="1"/>
      <c r="H348" s="1"/>
      <c r="I348" s="203"/>
      <c r="J348" s="1"/>
      <c r="N348" s="1"/>
    </row>
    <row r="349">
      <c r="F349" s="49"/>
      <c r="G349" s="1"/>
      <c r="H349" s="1"/>
      <c r="I349" s="203"/>
      <c r="J349" s="1"/>
      <c r="N349" s="1"/>
    </row>
    <row r="350">
      <c r="F350" s="49"/>
      <c r="G350" s="1"/>
      <c r="H350" s="1"/>
      <c r="I350" s="203"/>
      <c r="J350" s="1"/>
      <c r="N350" s="1"/>
    </row>
    <row r="351">
      <c r="F351" s="49"/>
      <c r="G351" s="1"/>
      <c r="H351" s="1"/>
      <c r="I351" s="203"/>
      <c r="J351" s="1"/>
      <c r="N351" s="1"/>
    </row>
    <row r="352">
      <c r="F352" s="49"/>
      <c r="G352" s="1"/>
      <c r="H352" s="1"/>
      <c r="I352" s="203"/>
      <c r="J352" s="1"/>
      <c r="N352" s="1"/>
    </row>
    <row r="353">
      <c r="F353" s="49"/>
      <c r="G353" s="1"/>
      <c r="H353" s="1"/>
      <c r="I353" s="203"/>
      <c r="J353" s="1"/>
      <c r="N353" s="1"/>
    </row>
    <row r="354">
      <c r="F354" s="49"/>
      <c r="G354" s="1"/>
      <c r="H354" s="1"/>
      <c r="I354" s="203"/>
      <c r="J354" s="1"/>
      <c r="N354" s="1"/>
    </row>
    <row r="355">
      <c r="F355" s="49"/>
      <c r="G355" s="1"/>
      <c r="H355" s="1"/>
      <c r="I355" s="203"/>
      <c r="J355" s="1"/>
      <c r="N355" s="1"/>
    </row>
    <row r="356">
      <c r="F356" s="49"/>
      <c r="G356" s="1"/>
      <c r="H356" s="1"/>
      <c r="I356" s="203"/>
      <c r="J356" s="1"/>
      <c r="N356" s="1"/>
    </row>
    <row r="357">
      <c r="F357" s="49"/>
      <c r="G357" s="1"/>
      <c r="H357" s="1"/>
      <c r="I357" s="203"/>
      <c r="J357" s="1"/>
      <c r="N357" s="1"/>
    </row>
    <row r="358">
      <c r="F358" s="49"/>
      <c r="G358" s="1"/>
      <c r="H358" s="1"/>
      <c r="I358" s="203"/>
      <c r="J358" s="1"/>
      <c r="N358" s="1"/>
    </row>
    <row r="359">
      <c r="F359" s="49"/>
      <c r="G359" s="1"/>
      <c r="H359" s="1"/>
      <c r="I359" s="203"/>
      <c r="J359" s="1"/>
      <c r="N359" s="1"/>
    </row>
    <row r="360">
      <c r="F360" s="49"/>
      <c r="G360" s="1"/>
      <c r="H360" s="1"/>
      <c r="I360" s="203"/>
      <c r="J360" s="1"/>
      <c r="N360" s="1"/>
    </row>
    <row r="361">
      <c r="F361" s="49"/>
      <c r="G361" s="1"/>
      <c r="H361" s="1"/>
      <c r="I361" s="203"/>
      <c r="J361" s="1"/>
      <c r="N361" s="1"/>
    </row>
    <row r="362">
      <c r="F362" s="49"/>
      <c r="G362" s="1"/>
      <c r="H362" s="1"/>
      <c r="I362" s="203"/>
      <c r="J362" s="1"/>
      <c r="N362" s="1"/>
    </row>
    <row r="363">
      <c r="F363" s="49"/>
      <c r="G363" s="1"/>
      <c r="H363" s="1"/>
      <c r="I363" s="203"/>
      <c r="J363" s="1"/>
      <c r="N363" s="1"/>
    </row>
    <row r="364">
      <c r="F364" s="49"/>
      <c r="G364" s="1"/>
      <c r="H364" s="1"/>
      <c r="I364" s="203"/>
      <c r="J364" s="1"/>
      <c r="N364" s="1"/>
    </row>
    <row r="365">
      <c r="F365" s="49"/>
      <c r="G365" s="1"/>
      <c r="H365" s="1"/>
      <c r="I365" s="203"/>
      <c r="J365" s="1"/>
      <c r="N365" s="1"/>
    </row>
    <row r="366">
      <c r="F366" s="49"/>
      <c r="G366" s="1"/>
      <c r="H366" s="1"/>
      <c r="I366" s="203"/>
      <c r="J366" s="1"/>
      <c r="N366" s="1"/>
    </row>
    <row r="367">
      <c r="F367" s="49"/>
      <c r="G367" s="1"/>
      <c r="H367" s="1"/>
      <c r="I367" s="203"/>
      <c r="J367" s="1"/>
      <c r="N367" s="1"/>
    </row>
    <row r="368">
      <c r="F368" s="49"/>
      <c r="G368" s="1"/>
      <c r="H368" s="1"/>
      <c r="I368" s="203"/>
      <c r="J368" s="1"/>
      <c r="N368" s="1"/>
    </row>
    <row r="369">
      <c r="F369" s="49"/>
      <c r="G369" s="1"/>
      <c r="H369" s="1"/>
      <c r="I369" s="203"/>
      <c r="J369" s="1"/>
      <c r="N369" s="1"/>
    </row>
    <row r="370">
      <c r="F370" s="49"/>
      <c r="G370" s="1"/>
      <c r="H370" s="1"/>
      <c r="I370" s="203"/>
      <c r="J370" s="1"/>
      <c r="N370" s="1"/>
    </row>
    <row r="371">
      <c r="F371" s="49"/>
      <c r="G371" s="1"/>
      <c r="H371" s="1"/>
      <c r="I371" s="203"/>
      <c r="J371" s="1"/>
      <c r="N371" s="1"/>
    </row>
    <row r="372">
      <c r="F372" s="49"/>
      <c r="G372" s="1"/>
      <c r="H372" s="1"/>
      <c r="I372" s="203"/>
      <c r="J372" s="1"/>
      <c r="N372" s="1"/>
    </row>
    <row r="373">
      <c r="F373" s="49"/>
      <c r="G373" s="1"/>
      <c r="H373" s="1"/>
      <c r="I373" s="203"/>
      <c r="J373" s="1"/>
      <c r="N373" s="1"/>
    </row>
    <row r="374">
      <c r="F374" s="49"/>
      <c r="G374" s="1"/>
      <c r="H374" s="1"/>
      <c r="I374" s="203"/>
      <c r="J374" s="1"/>
      <c r="N374" s="1"/>
    </row>
    <row r="375">
      <c r="F375" s="49"/>
      <c r="G375" s="1"/>
      <c r="H375" s="1"/>
      <c r="I375" s="203"/>
      <c r="J375" s="1"/>
      <c r="N375" s="1"/>
    </row>
    <row r="376">
      <c r="F376" s="49"/>
      <c r="G376" s="1"/>
      <c r="H376" s="1"/>
      <c r="I376" s="203"/>
      <c r="J376" s="1"/>
      <c r="N376" s="1"/>
    </row>
    <row r="377">
      <c r="F377" s="49"/>
      <c r="G377" s="1"/>
      <c r="H377" s="1"/>
      <c r="I377" s="203"/>
      <c r="J377" s="1"/>
      <c r="N377" s="1"/>
    </row>
    <row r="378">
      <c r="F378" s="49"/>
      <c r="G378" s="1"/>
      <c r="H378" s="1"/>
      <c r="I378" s="203"/>
      <c r="J378" s="1"/>
      <c r="N378" s="1"/>
    </row>
    <row r="379">
      <c r="F379" s="49"/>
      <c r="G379" s="1"/>
      <c r="H379" s="1"/>
      <c r="I379" s="203"/>
      <c r="J379" s="1"/>
      <c r="N379" s="1"/>
    </row>
    <row r="380">
      <c r="F380" s="49"/>
      <c r="G380" s="1"/>
      <c r="H380" s="1"/>
      <c r="I380" s="203"/>
      <c r="J380" s="1"/>
      <c r="N380" s="1"/>
    </row>
    <row r="381">
      <c r="F381" s="49"/>
      <c r="G381" s="1"/>
      <c r="H381" s="1"/>
      <c r="I381" s="203"/>
      <c r="J381" s="1"/>
      <c r="N381" s="1"/>
    </row>
    <row r="382">
      <c r="F382" s="49"/>
      <c r="G382" s="1"/>
      <c r="H382" s="1"/>
      <c r="I382" s="203"/>
      <c r="J382" s="1"/>
      <c r="N382" s="1"/>
    </row>
    <row r="383">
      <c r="F383" s="49"/>
      <c r="G383" s="1"/>
      <c r="H383" s="1"/>
      <c r="I383" s="203"/>
      <c r="J383" s="1"/>
      <c r="N383" s="1"/>
    </row>
    <row r="384">
      <c r="F384" s="49"/>
      <c r="G384" s="1"/>
      <c r="H384" s="1"/>
      <c r="I384" s="203"/>
      <c r="J384" s="1"/>
      <c r="N384" s="1"/>
    </row>
    <row r="385">
      <c r="F385" s="49"/>
      <c r="G385" s="1"/>
      <c r="H385" s="1"/>
      <c r="I385" s="203"/>
      <c r="J385" s="1"/>
      <c r="N385" s="1"/>
    </row>
    <row r="386">
      <c r="F386" s="49"/>
      <c r="G386" s="1"/>
      <c r="H386" s="1"/>
      <c r="I386" s="203"/>
      <c r="J386" s="1"/>
      <c r="N386" s="1"/>
    </row>
    <row r="387">
      <c r="F387" s="49"/>
      <c r="G387" s="1"/>
      <c r="H387" s="1"/>
      <c r="I387" s="203"/>
      <c r="J387" s="1"/>
      <c r="N387" s="1"/>
    </row>
    <row r="388">
      <c r="F388" s="49"/>
      <c r="G388" s="1"/>
      <c r="H388" s="1"/>
      <c r="I388" s="203"/>
      <c r="J388" s="1"/>
      <c r="N388" s="1"/>
    </row>
    <row r="389">
      <c r="F389" s="49"/>
      <c r="G389" s="1"/>
      <c r="H389" s="1"/>
      <c r="I389" s="203"/>
      <c r="J389" s="1"/>
      <c r="N389" s="1"/>
    </row>
    <row r="390">
      <c r="F390" s="49"/>
      <c r="G390" s="1"/>
      <c r="H390" s="1"/>
      <c r="I390" s="203"/>
      <c r="J390" s="1"/>
      <c r="N390" s="1"/>
    </row>
    <row r="391">
      <c r="F391" s="49"/>
      <c r="G391" s="1"/>
      <c r="H391" s="1"/>
      <c r="I391" s="203"/>
      <c r="J391" s="1"/>
      <c r="N391" s="1"/>
    </row>
    <row r="392">
      <c r="F392" s="49"/>
      <c r="G392" s="1"/>
      <c r="H392" s="1"/>
      <c r="I392" s="203"/>
      <c r="J392" s="1"/>
      <c r="N392" s="1"/>
    </row>
    <row r="393">
      <c r="F393" s="49"/>
      <c r="G393" s="1"/>
      <c r="H393" s="1"/>
      <c r="I393" s="203"/>
      <c r="J393" s="1"/>
      <c r="N393" s="1"/>
    </row>
    <row r="394">
      <c r="F394" s="49"/>
      <c r="G394" s="1"/>
      <c r="H394" s="1"/>
      <c r="I394" s="203"/>
      <c r="J394" s="1"/>
      <c r="N394" s="1"/>
    </row>
    <row r="395">
      <c r="F395" s="49"/>
      <c r="G395" s="1"/>
      <c r="H395" s="1"/>
      <c r="I395" s="203"/>
      <c r="J395" s="1"/>
      <c r="N395" s="1"/>
    </row>
    <row r="396">
      <c r="F396" s="49"/>
      <c r="G396" s="1"/>
      <c r="H396" s="1"/>
      <c r="I396" s="203"/>
      <c r="J396" s="1"/>
      <c r="N396" s="1"/>
    </row>
    <row r="397">
      <c r="F397" s="49"/>
      <c r="G397" s="1"/>
      <c r="H397" s="1"/>
      <c r="I397" s="203"/>
      <c r="J397" s="1"/>
      <c r="N397" s="1"/>
    </row>
    <row r="398">
      <c r="F398" s="49"/>
      <c r="G398" s="1"/>
      <c r="H398" s="1"/>
      <c r="I398" s="203"/>
      <c r="J398" s="1"/>
      <c r="N398" s="1"/>
    </row>
    <row r="399">
      <c r="F399" s="49"/>
      <c r="G399" s="1"/>
      <c r="H399" s="1"/>
      <c r="I399" s="203"/>
      <c r="J399" s="1"/>
      <c r="N399" s="1"/>
    </row>
    <row r="400">
      <c r="F400" s="49"/>
      <c r="G400" s="1"/>
      <c r="H400" s="1"/>
      <c r="I400" s="203"/>
      <c r="J400" s="1"/>
      <c r="N400" s="1"/>
    </row>
    <row r="401">
      <c r="F401" s="49"/>
      <c r="G401" s="1"/>
      <c r="H401" s="1"/>
      <c r="I401" s="203"/>
      <c r="J401" s="1"/>
      <c r="N401" s="1"/>
    </row>
    <row r="402">
      <c r="F402" s="49"/>
      <c r="G402" s="1"/>
      <c r="H402" s="1"/>
      <c r="I402" s="203"/>
      <c r="J402" s="1"/>
      <c r="N402" s="1"/>
    </row>
    <row r="403">
      <c r="F403" s="49"/>
      <c r="G403" s="1"/>
      <c r="H403" s="1"/>
      <c r="I403" s="203"/>
      <c r="J403" s="1"/>
      <c r="N403" s="1"/>
    </row>
    <row r="404">
      <c r="F404" s="49"/>
      <c r="G404" s="1"/>
      <c r="H404" s="1"/>
      <c r="I404" s="203"/>
      <c r="J404" s="1"/>
      <c r="N404" s="1"/>
    </row>
    <row r="405">
      <c r="F405" s="49"/>
      <c r="G405" s="1"/>
      <c r="H405" s="1"/>
      <c r="I405" s="203"/>
      <c r="J405" s="1"/>
      <c r="N405" s="1"/>
    </row>
    <row r="406">
      <c r="F406" s="49"/>
      <c r="G406" s="1"/>
      <c r="H406" s="1"/>
      <c r="I406" s="203"/>
      <c r="J406" s="1"/>
      <c r="N406" s="1"/>
    </row>
    <row r="407">
      <c r="F407" s="49"/>
      <c r="G407" s="1"/>
      <c r="H407" s="1"/>
      <c r="I407" s="203"/>
      <c r="J407" s="1"/>
      <c r="N407" s="1"/>
    </row>
    <row r="408">
      <c r="F408" s="49"/>
      <c r="G408" s="1"/>
      <c r="H408" s="1"/>
      <c r="I408" s="203"/>
      <c r="J408" s="1"/>
      <c r="N408" s="1"/>
    </row>
    <row r="409">
      <c r="F409" s="49"/>
      <c r="G409" s="1"/>
      <c r="H409" s="1"/>
      <c r="I409" s="203"/>
      <c r="J409" s="1"/>
      <c r="N409" s="1"/>
    </row>
    <row r="410">
      <c r="F410" s="49"/>
      <c r="G410" s="1"/>
      <c r="H410" s="1"/>
      <c r="I410" s="203"/>
      <c r="J410" s="1"/>
      <c r="N410" s="1"/>
    </row>
    <row r="411">
      <c r="F411" s="49"/>
      <c r="G411" s="1"/>
      <c r="H411" s="1"/>
      <c r="I411" s="203"/>
      <c r="J411" s="1"/>
      <c r="N411" s="1"/>
    </row>
    <row r="412">
      <c r="F412" s="49"/>
      <c r="G412" s="1"/>
      <c r="H412" s="1"/>
      <c r="I412" s="203"/>
      <c r="J412" s="1"/>
      <c r="N412" s="1"/>
    </row>
    <row r="413">
      <c r="F413" s="49"/>
      <c r="G413" s="1"/>
      <c r="H413" s="1"/>
      <c r="I413" s="203"/>
      <c r="J413" s="1"/>
      <c r="N413" s="1"/>
    </row>
    <row r="414">
      <c r="F414" s="49"/>
      <c r="G414" s="1"/>
      <c r="H414" s="1"/>
      <c r="I414" s="203"/>
      <c r="J414" s="1"/>
      <c r="N414" s="1"/>
    </row>
    <row r="415">
      <c r="F415" s="49"/>
      <c r="G415" s="1"/>
      <c r="H415" s="1"/>
      <c r="I415" s="203"/>
      <c r="J415" s="1"/>
      <c r="N415" s="1"/>
    </row>
    <row r="416">
      <c r="F416" s="49"/>
      <c r="G416" s="1"/>
      <c r="H416" s="1"/>
      <c r="I416" s="203"/>
      <c r="J416" s="1"/>
      <c r="N416" s="1"/>
    </row>
    <row r="417">
      <c r="F417" s="49"/>
      <c r="G417" s="1"/>
      <c r="H417" s="1"/>
      <c r="I417" s="203"/>
      <c r="J417" s="1"/>
      <c r="N417" s="1"/>
    </row>
    <row r="418">
      <c r="F418" s="49"/>
      <c r="G418" s="1"/>
      <c r="H418" s="1"/>
      <c r="I418" s="203"/>
      <c r="J418" s="1"/>
      <c r="N418" s="1"/>
    </row>
    <row r="419">
      <c r="F419" s="49"/>
      <c r="G419" s="1"/>
      <c r="H419" s="1"/>
      <c r="I419" s="203"/>
      <c r="J419" s="1"/>
      <c r="N419" s="1"/>
    </row>
    <row r="420">
      <c r="F420" s="49"/>
      <c r="G420" s="1"/>
      <c r="H420" s="1"/>
      <c r="I420" s="203"/>
      <c r="J420" s="1"/>
      <c r="N420" s="1"/>
    </row>
    <row r="421">
      <c r="F421" s="49"/>
      <c r="G421" s="1"/>
      <c r="H421" s="1"/>
      <c r="I421" s="203"/>
      <c r="J421" s="1"/>
      <c r="N421" s="1"/>
    </row>
    <row r="422">
      <c r="F422" s="49"/>
      <c r="G422" s="1"/>
      <c r="H422" s="1"/>
      <c r="I422" s="203"/>
      <c r="J422" s="1"/>
      <c r="N422" s="1"/>
    </row>
    <row r="423">
      <c r="F423" s="49"/>
      <c r="G423" s="1"/>
      <c r="H423" s="1"/>
      <c r="I423" s="203"/>
      <c r="J423" s="1"/>
      <c r="N423" s="1"/>
    </row>
    <row r="424">
      <c r="F424" s="49"/>
      <c r="G424" s="1"/>
      <c r="H424" s="1"/>
      <c r="I424" s="203"/>
      <c r="J424" s="1"/>
      <c r="N424" s="1"/>
    </row>
    <row r="425">
      <c r="F425" s="49"/>
      <c r="G425" s="1"/>
      <c r="H425" s="1"/>
      <c r="I425" s="203"/>
      <c r="J425" s="1"/>
      <c r="N425" s="1"/>
    </row>
    <row r="426">
      <c r="F426" s="49"/>
      <c r="G426" s="1"/>
      <c r="H426" s="1"/>
      <c r="I426" s="203"/>
      <c r="J426" s="1"/>
      <c r="N426" s="1"/>
    </row>
    <row r="427">
      <c r="F427" s="49"/>
      <c r="G427" s="1"/>
      <c r="H427" s="1"/>
      <c r="I427" s="203"/>
      <c r="J427" s="1"/>
      <c r="N427" s="1"/>
    </row>
    <row r="428">
      <c r="F428" s="49"/>
      <c r="G428" s="1"/>
      <c r="H428" s="1"/>
      <c r="I428" s="203"/>
      <c r="J428" s="1"/>
      <c r="N428" s="1"/>
    </row>
    <row r="429">
      <c r="F429" s="49"/>
      <c r="G429" s="1"/>
      <c r="H429" s="1"/>
      <c r="I429" s="203"/>
      <c r="J429" s="1"/>
      <c r="N429" s="1"/>
    </row>
    <row r="430">
      <c r="F430" s="49"/>
      <c r="G430" s="1"/>
      <c r="H430" s="1"/>
      <c r="I430" s="203"/>
      <c r="J430" s="1"/>
      <c r="N430" s="1"/>
    </row>
    <row r="431">
      <c r="F431" s="49"/>
      <c r="G431" s="1"/>
      <c r="H431" s="1"/>
      <c r="I431" s="203"/>
      <c r="J431" s="1"/>
      <c r="N431" s="1"/>
    </row>
    <row r="432">
      <c r="F432" s="49"/>
      <c r="G432" s="1"/>
      <c r="H432" s="1"/>
      <c r="I432" s="203"/>
      <c r="J432" s="1"/>
      <c r="N432" s="1"/>
    </row>
    <row r="433">
      <c r="F433" s="49"/>
      <c r="G433" s="1"/>
      <c r="H433" s="1"/>
      <c r="I433" s="203"/>
      <c r="J433" s="1"/>
      <c r="N433" s="1"/>
    </row>
    <row r="434">
      <c r="F434" s="49"/>
      <c r="G434" s="1"/>
      <c r="H434" s="1"/>
      <c r="I434" s="203"/>
      <c r="J434" s="1"/>
      <c r="N434" s="1"/>
    </row>
    <row r="435">
      <c r="F435" s="49"/>
      <c r="G435" s="1"/>
      <c r="H435" s="1"/>
      <c r="I435" s="203"/>
      <c r="J435" s="1"/>
      <c r="N435" s="1"/>
    </row>
    <row r="436">
      <c r="F436" s="49"/>
      <c r="G436" s="1"/>
      <c r="H436" s="1"/>
      <c r="I436" s="203"/>
      <c r="J436" s="1"/>
      <c r="N436" s="1"/>
    </row>
    <row r="437">
      <c r="F437" s="49"/>
      <c r="G437" s="1"/>
      <c r="H437" s="1"/>
      <c r="I437" s="203"/>
      <c r="J437" s="1"/>
      <c r="N437" s="1"/>
    </row>
    <row r="438">
      <c r="F438" s="49"/>
      <c r="G438" s="1"/>
      <c r="H438" s="1"/>
      <c r="I438" s="203"/>
      <c r="J438" s="1"/>
      <c r="N438" s="1"/>
    </row>
    <row r="439">
      <c r="F439" s="49"/>
      <c r="G439" s="1"/>
      <c r="H439" s="1"/>
      <c r="I439" s="203"/>
      <c r="J439" s="1"/>
      <c r="N439" s="1"/>
    </row>
    <row r="440">
      <c r="F440" s="49"/>
      <c r="G440" s="1"/>
      <c r="H440" s="1"/>
      <c r="I440" s="203"/>
      <c r="J440" s="1"/>
      <c r="N440" s="1"/>
    </row>
    <row r="441">
      <c r="F441" s="49"/>
      <c r="G441" s="1"/>
      <c r="H441" s="1"/>
      <c r="I441" s="203"/>
      <c r="J441" s="1"/>
      <c r="N441" s="1"/>
    </row>
    <row r="442">
      <c r="F442" s="49"/>
      <c r="G442" s="1"/>
      <c r="H442" s="1"/>
      <c r="I442" s="203"/>
      <c r="J442" s="1"/>
      <c r="N442" s="1"/>
    </row>
    <row r="443">
      <c r="F443" s="49"/>
      <c r="G443" s="1"/>
      <c r="H443" s="1"/>
      <c r="I443" s="203"/>
      <c r="J443" s="1"/>
      <c r="N443" s="1"/>
    </row>
    <row r="444">
      <c r="F444" s="49"/>
      <c r="G444" s="1"/>
      <c r="H444" s="1"/>
      <c r="I444" s="203"/>
      <c r="J444" s="1"/>
      <c r="N444" s="1"/>
    </row>
    <row r="445">
      <c r="F445" s="49"/>
      <c r="G445" s="1"/>
      <c r="H445" s="1"/>
      <c r="I445" s="203"/>
      <c r="J445" s="1"/>
      <c r="N445" s="1"/>
    </row>
    <row r="446">
      <c r="F446" s="49"/>
      <c r="G446" s="1"/>
      <c r="H446" s="1"/>
      <c r="I446" s="203"/>
      <c r="J446" s="1"/>
      <c r="N446" s="1"/>
    </row>
    <row r="447">
      <c r="F447" s="49"/>
      <c r="G447" s="1"/>
      <c r="H447" s="1"/>
      <c r="I447" s="203"/>
      <c r="J447" s="1"/>
      <c r="N447" s="1"/>
    </row>
    <row r="448">
      <c r="F448" s="49"/>
      <c r="G448" s="1"/>
      <c r="H448" s="1"/>
      <c r="I448" s="203"/>
      <c r="J448" s="1"/>
      <c r="N448" s="1"/>
    </row>
    <row r="449">
      <c r="F449" s="49"/>
      <c r="G449" s="1"/>
      <c r="H449" s="1"/>
      <c r="I449" s="203"/>
      <c r="J449" s="1"/>
      <c r="N449" s="1"/>
    </row>
    <row r="450">
      <c r="F450" s="49"/>
      <c r="G450" s="1"/>
      <c r="H450" s="1"/>
      <c r="I450" s="203"/>
      <c r="J450" s="1"/>
      <c r="N450" s="1"/>
    </row>
    <row r="451">
      <c r="F451" s="49"/>
      <c r="G451" s="1"/>
      <c r="H451" s="1"/>
      <c r="I451" s="203"/>
      <c r="J451" s="1"/>
      <c r="N451" s="1"/>
    </row>
    <row r="452">
      <c r="F452" s="49"/>
      <c r="G452" s="1"/>
      <c r="H452" s="1"/>
      <c r="I452" s="203"/>
      <c r="J452" s="1"/>
      <c r="N452" s="1"/>
    </row>
    <row r="453">
      <c r="F453" s="49"/>
      <c r="G453" s="1"/>
      <c r="H453" s="1"/>
      <c r="I453" s="203"/>
      <c r="J453" s="1"/>
      <c r="N453" s="1"/>
    </row>
    <row r="454">
      <c r="F454" s="49"/>
      <c r="G454" s="1"/>
      <c r="H454" s="1"/>
      <c r="I454" s="203"/>
      <c r="J454" s="1"/>
      <c r="N454" s="1"/>
    </row>
    <row r="455">
      <c r="F455" s="49"/>
      <c r="G455" s="1"/>
      <c r="H455" s="1"/>
      <c r="I455" s="203"/>
      <c r="J455" s="1"/>
      <c r="N455" s="1"/>
    </row>
    <row r="456">
      <c r="F456" s="49"/>
      <c r="G456" s="1"/>
      <c r="H456" s="1"/>
      <c r="I456" s="203"/>
      <c r="J456" s="1"/>
      <c r="N456" s="1"/>
    </row>
    <row r="457">
      <c r="F457" s="49"/>
      <c r="G457" s="1"/>
      <c r="H457" s="1"/>
      <c r="I457" s="203"/>
      <c r="J457" s="1"/>
      <c r="N457" s="1"/>
    </row>
    <row r="458">
      <c r="F458" s="49"/>
      <c r="G458" s="1"/>
      <c r="H458" s="1"/>
      <c r="I458" s="203"/>
      <c r="J458" s="1"/>
      <c r="N458" s="1"/>
    </row>
    <row r="459">
      <c r="F459" s="49"/>
      <c r="G459" s="1"/>
      <c r="H459" s="1"/>
      <c r="I459" s="203"/>
      <c r="J459" s="1"/>
      <c r="N459" s="1"/>
    </row>
    <row r="460">
      <c r="F460" s="49"/>
      <c r="G460" s="1"/>
      <c r="H460" s="1"/>
      <c r="I460" s="203"/>
      <c r="J460" s="1"/>
      <c r="N460" s="1"/>
    </row>
    <row r="461">
      <c r="F461" s="49"/>
      <c r="G461" s="1"/>
      <c r="H461" s="1"/>
      <c r="I461" s="203"/>
      <c r="J461" s="1"/>
      <c r="N461" s="1"/>
    </row>
    <row r="462">
      <c r="F462" s="49"/>
      <c r="G462" s="1"/>
      <c r="H462" s="1"/>
      <c r="I462" s="203"/>
      <c r="J462" s="1"/>
      <c r="N462" s="1"/>
    </row>
    <row r="463">
      <c r="F463" s="49"/>
      <c r="G463" s="1"/>
      <c r="H463" s="1"/>
      <c r="I463" s="203"/>
      <c r="J463" s="1"/>
      <c r="N463" s="1"/>
    </row>
    <row r="464">
      <c r="F464" s="49"/>
      <c r="G464" s="1"/>
      <c r="H464" s="1"/>
      <c r="I464" s="203"/>
      <c r="J464" s="1"/>
      <c r="N464" s="1"/>
    </row>
    <row r="465">
      <c r="F465" s="49"/>
      <c r="G465" s="1"/>
      <c r="H465" s="1"/>
      <c r="I465" s="203"/>
      <c r="J465" s="1"/>
      <c r="N465" s="1"/>
    </row>
    <row r="466">
      <c r="F466" s="49"/>
      <c r="G466" s="1"/>
      <c r="H466" s="1"/>
      <c r="I466" s="203"/>
      <c r="J466" s="1"/>
      <c r="N466" s="1"/>
    </row>
    <row r="467">
      <c r="F467" s="49"/>
      <c r="G467" s="1"/>
      <c r="H467" s="1"/>
      <c r="I467" s="203"/>
      <c r="J467" s="1"/>
      <c r="N467" s="1"/>
    </row>
    <row r="468">
      <c r="F468" s="49"/>
      <c r="G468" s="1"/>
      <c r="H468" s="1"/>
      <c r="I468" s="203"/>
      <c r="J468" s="1"/>
      <c r="N468" s="1"/>
    </row>
    <row r="469">
      <c r="F469" s="49"/>
      <c r="G469" s="1"/>
      <c r="H469" s="1"/>
      <c r="I469" s="203"/>
      <c r="J469" s="1"/>
      <c r="N469" s="1"/>
    </row>
    <row r="470">
      <c r="F470" s="49"/>
      <c r="G470" s="1"/>
      <c r="H470" s="1"/>
      <c r="I470" s="203"/>
      <c r="J470" s="1"/>
      <c r="N470" s="1"/>
    </row>
    <row r="471">
      <c r="F471" s="49"/>
      <c r="G471" s="1"/>
      <c r="H471" s="1"/>
      <c r="I471" s="203"/>
      <c r="J471" s="1"/>
      <c r="N471" s="1"/>
    </row>
    <row r="472">
      <c r="F472" s="49"/>
      <c r="G472" s="1"/>
      <c r="H472" s="1"/>
      <c r="I472" s="203"/>
      <c r="J472" s="1"/>
      <c r="N472" s="1"/>
    </row>
    <row r="473">
      <c r="F473" s="49"/>
      <c r="G473" s="1"/>
      <c r="H473" s="1"/>
      <c r="I473" s="203"/>
      <c r="J473" s="1"/>
      <c r="N473" s="1"/>
    </row>
    <row r="474">
      <c r="F474" s="49"/>
      <c r="G474" s="1"/>
      <c r="H474" s="1"/>
      <c r="I474" s="203"/>
      <c r="J474" s="1"/>
      <c r="N474" s="1"/>
    </row>
    <row r="475">
      <c r="F475" s="49"/>
      <c r="G475" s="1"/>
      <c r="H475" s="1"/>
      <c r="I475" s="203"/>
      <c r="J475" s="1"/>
      <c r="N475" s="1"/>
    </row>
    <row r="476">
      <c r="F476" s="49"/>
      <c r="G476" s="1"/>
      <c r="H476" s="1"/>
      <c r="I476" s="203"/>
      <c r="J476" s="1"/>
      <c r="N476" s="1"/>
    </row>
    <row r="477">
      <c r="F477" s="49"/>
      <c r="G477" s="1"/>
      <c r="H477" s="1"/>
      <c r="I477" s="203"/>
      <c r="J477" s="1"/>
      <c r="N477" s="1"/>
    </row>
    <row r="478">
      <c r="F478" s="49"/>
      <c r="G478" s="1"/>
      <c r="H478" s="1"/>
      <c r="I478" s="203"/>
      <c r="J478" s="1"/>
      <c r="N478" s="1"/>
    </row>
    <row r="479">
      <c r="F479" s="49"/>
      <c r="G479" s="1"/>
      <c r="H479" s="1"/>
      <c r="I479" s="203"/>
      <c r="J479" s="1"/>
      <c r="N479" s="1"/>
    </row>
    <row r="480">
      <c r="F480" s="49"/>
      <c r="G480" s="1"/>
      <c r="H480" s="1"/>
      <c r="I480" s="203"/>
      <c r="J480" s="1"/>
      <c r="N480" s="1"/>
    </row>
    <row r="481">
      <c r="F481" s="49"/>
      <c r="G481" s="1"/>
      <c r="H481" s="1"/>
      <c r="I481" s="203"/>
      <c r="J481" s="1"/>
      <c r="N481" s="1"/>
    </row>
    <row r="482">
      <c r="F482" s="49"/>
      <c r="G482" s="1"/>
      <c r="H482" s="1"/>
      <c r="I482" s="203"/>
      <c r="J482" s="1"/>
      <c r="N482" s="1"/>
    </row>
    <row r="483">
      <c r="F483" s="49"/>
      <c r="G483" s="1"/>
      <c r="H483" s="1"/>
      <c r="I483" s="203"/>
      <c r="J483" s="1"/>
      <c r="N483" s="1"/>
    </row>
    <row r="484">
      <c r="F484" s="49"/>
      <c r="G484" s="1"/>
      <c r="H484" s="1"/>
      <c r="I484" s="203"/>
      <c r="J484" s="1"/>
      <c r="N484" s="1"/>
    </row>
    <row r="485">
      <c r="F485" s="49"/>
      <c r="G485" s="1"/>
      <c r="H485" s="1"/>
      <c r="I485" s="203"/>
      <c r="J485" s="1"/>
      <c r="N485" s="1"/>
    </row>
    <row r="486">
      <c r="F486" s="49"/>
      <c r="G486" s="1"/>
      <c r="H486" s="1"/>
      <c r="I486" s="203"/>
      <c r="J486" s="1"/>
      <c r="N486" s="1"/>
    </row>
    <row r="487">
      <c r="F487" s="49"/>
      <c r="G487" s="1"/>
      <c r="H487" s="1"/>
      <c r="I487" s="203"/>
      <c r="J487" s="1"/>
      <c r="N487" s="1"/>
    </row>
    <row r="488">
      <c r="F488" s="49"/>
      <c r="G488" s="1"/>
      <c r="H488" s="1"/>
      <c r="I488" s="203"/>
      <c r="J488" s="1"/>
      <c r="N488" s="1"/>
    </row>
    <row r="489">
      <c r="F489" s="49"/>
      <c r="G489" s="1"/>
      <c r="H489" s="1"/>
      <c r="I489" s="203"/>
      <c r="J489" s="1"/>
      <c r="N489" s="1"/>
    </row>
    <row r="490">
      <c r="F490" s="49"/>
      <c r="G490" s="1"/>
      <c r="H490" s="1"/>
      <c r="I490" s="203"/>
      <c r="J490" s="1"/>
      <c r="N490" s="1"/>
    </row>
    <row r="491">
      <c r="F491" s="49"/>
      <c r="G491" s="1"/>
      <c r="H491" s="1"/>
      <c r="I491" s="203"/>
      <c r="J491" s="1"/>
      <c r="N491" s="1"/>
    </row>
    <row r="492">
      <c r="F492" s="49"/>
      <c r="G492" s="1"/>
      <c r="H492" s="1"/>
      <c r="I492" s="203"/>
      <c r="J492" s="1"/>
      <c r="N492" s="1"/>
    </row>
    <row r="493">
      <c r="F493" s="49"/>
      <c r="G493" s="1"/>
      <c r="H493" s="1"/>
      <c r="I493" s="203"/>
      <c r="J493" s="1"/>
      <c r="N493" s="1"/>
    </row>
    <row r="494">
      <c r="F494" s="49"/>
      <c r="G494" s="1"/>
      <c r="H494" s="1"/>
      <c r="I494" s="203"/>
      <c r="J494" s="1"/>
      <c r="N494" s="1"/>
    </row>
    <row r="495">
      <c r="F495" s="49"/>
      <c r="G495" s="1"/>
      <c r="H495" s="1"/>
      <c r="I495" s="203"/>
      <c r="J495" s="1"/>
      <c r="N495" s="1"/>
    </row>
    <row r="496">
      <c r="F496" s="49"/>
      <c r="G496" s="1"/>
      <c r="H496" s="1"/>
      <c r="I496" s="203"/>
      <c r="J496" s="1"/>
      <c r="N496" s="1"/>
    </row>
    <row r="497">
      <c r="F497" s="49"/>
      <c r="G497" s="1"/>
      <c r="H497" s="1"/>
      <c r="I497" s="203"/>
      <c r="J497" s="1"/>
      <c r="N497" s="1"/>
    </row>
    <row r="498">
      <c r="F498" s="49"/>
      <c r="G498" s="1"/>
      <c r="H498" s="1"/>
      <c r="I498" s="203"/>
      <c r="J498" s="1"/>
      <c r="N498" s="1"/>
    </row>
    <row r="499">
      <c r="F499" s="49"/>
      <c r="G499" s="1"/>
      <c r="H499" s="1"/>
      <c r="I499" s="203"/>
      <c r="J499" s="1"/>
      <c r="N499" s="1"/>
    </row>
    <row r="500">
      <c r="F500" s="49"/>
      <c r="G500" s="1"/>
      <c r="H500" s="1"/>
      <c r="I500" s="203"/>
      <c r="J500" s="1"/>
      <c r="N500" s="1"/>
    </row>
    <row r="501">
      <c r="F501" s="49"/>
      <c r="G501" s="1"/>
      <c r="H501" s="1"/>
      <c r="I501" s="203"/>
      <c r="J501" s="1"/>
      <c r="N501" s="1"/>
    </row>
    <row r="502">
      <c r="F502" s="49"/>
      <c r="G502" s="1"/>
      <c r="H502" s="1"/>
      <c r="I502" s="203"/>
      <c r="J502" s="1"/>
      <c r="N502" s="1"/>
    </row>
    <row r="503">
      <c r="F503" s="49"/>
      <c r="G503" s="1"/>
      <c r="H503" s="1"/>
      <c r="I503" s="203"/>
      <c r="J503" s="1"/>
      <c r="N503" s="1"/>
    </row>
    <row r="504">
      <c r="F504" s="49"/>
      <c r="G504" s="1"/>
      <c r="H504" s="1"/>
      <c r="I504" s="203"/>
      <c r="J504" s="1"/>
      <c r="N504" s="1"/>
    </row>
    <row r="505">
      <c r="F505" s="49"/>
      <c r="G505" s="1"/>
      <c r="H505" s="1"/>
      <c r="I505" s="203"/>
      <c r="J505" s="1"/>
      <c r="N505" s="1"/>
    </row>
    <row r="506">
      <c r="F506" s="49"/>
      <c r="G506" s="1"/>
      <c r="H506" s="1"/>
      <c r="I506" s="203"/>
      <c r="J506" s="1"/>
      <c r="N506" s="1"/>
    </row>
    <row r="507">
      <c r="F507" s="49"/>
      <c r="G507" s="1"/>
      <c r="H507" s="1"/>
      <c r="I507" s="203"/>
      <c r="J507" s="1"/>
      <c r="N507" s="1"/>
    </row>
    <row r="508">
      <c r="F508" s="49"/>
      <c r="G508" s="1"/>
      <c r="H508" s="1"/>
      <c r="I508" s="203"/>
      <c r="J508" s="1"/>
      <c r="N508" s="1"/>
    </row>
    <row r="509">
      <c r="F509" s="49"/>
      <c r="G509" s="1"/>
      <c r="H509" s="1"/>
      <c r="I509" s="203"/>
      <c r="J509" s="1"/>
      <c r="N509" s="1"/>
    </row>
    <row r="510">
      <c r="F510" s="49"/>
      <c r="G510" s="1"/>
      <c r="H510" s="1"/>
      <c r="I510" s="203"/>
      <c r="J510" s="1"/>
      <c r="N510" s="1"/>
    </row>
    <row r="511">
      <c r="F511" s="49"/>
      <c r="G511" s="1"/>
      <c r="H511" s="1"/>
      <c r="I511" s="203"/>
      <c r="J511" s="1"/>
      <c r="N511" s="1"/>
    </row>
    <row r="512">
      <c r="F512" s="49"/>
      <c r="G512" s="1"/>
      <c r="H512" s="1"/>
      <c r="I512" s="203"/>
      <c r="J512" s="1"/>
      <c r="N512" s="1"/>
    </row>
    <row r="513">
      <c r="F513" s="49"/>
      <c r="G513" s="1"/>
      <c r="H513" s="1"/>
      <c r="I513" s="203"/>
      <c r="J513" s="1"/>
      <c r="N513" s="1"/>
    </row>
    <row r="514">
      <c r="F514" s="49"/>
      <c r="G514" s="1"/>
      <c r="H514" s="1"/>
      <c r="I514" s="203"/>
      <c r="J514" s="1"/>
      <c r="N514" s="1"/>
    </row>
    <row r="515">
      <c r="F515" s="49"/>
      <c r="G515" s="1"/>
      <c r="H515" s="1"/>
      <c r="I515" s="203"/>
      <c r="J515" s="1"/>
      <c r="N515" s="1"/>
    </row>
    <row r="516">
      <c r="F516" s="49"/>
      <c r="G516" s="1"/>
      <c r="H516" s="1"/>
      <c r="I516" s="203"/>
      <c r="J516" s="1"/>
      <c r="N516" s="1"/>
    </row>
    <row r="517">
      <c r="F517" s="49"/>
      <c r="G517" s="1"/>
      <c r="H517" s="1"/>
      <c r="I517" s="203"/>
      <c r="J517" s="1"/>
      <c r="N517" s="1"/>
    </row>
    <row r="518">
      <c r="F518" s="49"/>
      <c r="G518" s="1"/>
      <c r="H518" s="1"/>
      <c r="I518" s="203"/>
      <c r="J518" s="1"/>
      <c r="N518" s="1"/>
    </row>
    <row r="519">
      <c r="F519" s="49"/>
      <c r="G519" s="1"/>
      <c r="H519" s="1"/>
      <c r="I519" s="203"/>
      <c r="J519" s="1"/>
      <c r="N519" s="1"/>
    </row>
    <row r="520">
      <c r="F520" s="49"/>
      <c r="G520" s="1"/>
      <c r="H520" s="1"/>
      <c r="I520" s="203"/>
      <c r="J520" s="1"/>
      <c r="N520" s="1"/>
    </row>
    <row r="521">
      <c r="F521" s="49"/>
      <c r="G521" s="1"/>
      <c r="H521" s="1"/>
      <c r="I521" s="203"/>
      <c r="J521" s="1"/>
      <c r="N521" s="1"/>
    </row>
    <row r="522">
      <c r="F522" s="49"/>
      <c r="G522" s="1"/>
      <c r="H522" s="1"/>
      <c r="I522" s="203"/>
      <c r="J522" s="1"/>
      <c r="N522" s="1"/>
    </row>
    <row r="523">
      <c r="F523" s="49"/>
      <c r="G523" s="1"/>
      <c r="H523" s="1"/>
      <c r="I523" s="203"/>
      <c r="J523" s="1"/>
      <c r="N523" s="1"/>
    </row>
    <row r="524">
      <c r="F524" s="49"/>
      <c r="G524" s="1"/>
      <c r="H524" s="1"/>
      <c r="I524" s="203"/>
      <c r="J524" s="1"/>
      <c r="N524" s="1"/>
    </row>
    <row r="525">
      <c r="F525" s="49"/>
      <c r="G525" s="1"/>
      <c r="H525" s="1"/>
      <c r="I525" s="203"/>
      <c r="J525" s="1"/>
      <c r="N525" s="1"/>
    </row>
    <row r="526">
      <c r="F526" s="49"/>
      <c r="G526" s="1"/>
      <c r="H526" s="1"/>
      <c r="I526" s="203"/>
      <c r="J526" s="1"/>
      <c r="N526" s="1"/>
    </row>
    <row r="527">
      <c r="F527" s="49"/>
      <c r="G527" s="1"/>
      <c r="H527" s="1"/>
      <c r="I527" s="203"/>
      <c r="J527" s="1"/>
      <c r="N527" s="1"/>
    </row>
    <row r="528">
      <c r="F528" s="49"/>
      <c r="G528" s="1"/>
      <c r="H528" s="1"/>
      <c r="I528" s="203"/>
      <c r="J528" s="1"/>
      <c r="N528" s="1"/>
    </row>
    <row r="529">
      <c r="F529" s="49"/>
      <c r="G529" s="1"/>
      <c r="H529" s="1"/>
      <c r="I529" s="203"/>
      <c r="J529" s="1"/>
      <c r="N529" s="1"/>
    </row>
    <row r="530">
      <c r="F530" s="49"/>
      <c r="G530" s="1"/>
      <c r="H530" s="1"/>
      <c r="I530" s="203"/>
      <c r="J530" s="1"/>
      <c r="N530" s="1"/>
    </row>
    <row r="531">
      <c r="F531" s="49"/>
      <c r="G531" s="1"/>
      <c r="H531" s="1"/>
      <c r="I531" s="203"/>
      <c r="J531" s="1"/>
      <c r="N531" s="1"/>
    </row>
    <row r="532">
      <c r="F532" s="49"/>
      <c r="G532" s="1"/>
      <c r="H532" s="1"/>
      <c r="I532" s="203"/>
      <c r="J532" s="1"/>
      <c r="N532" s="1"/>
    </row>
    <row r="533">
      <c r="F533" s="49"/>
      <c r="G533" s="1"/>
      <c r="H533" s="1"/>
      <c r="I533" s="203"/>
      <c r="J533" s="1"/>
      <c r="N533" s="1"/>
    </row>
    <row r="534">
      <c r="F534" s="49"/>
      <c r="G534" s="1"/>
      <c r="H534" s="1"/>
      <c r="I534" s="203"/>
      <c r="J534" s="1"/>
      <c r="N534" s="1"/>
    </row>
    <row r="535">
      <c r="F535" s="49"/>
      <c r="G535" s="1"/>
      <c r="H535" s="1"/>
      <c r="I535" s="203"/>
      <c r="J535" s="1"/>
      <c r="N535" s="1"/>
    </row>
    <row r="536">
      <c r="F536" s="49"/>
      <c r="G536" s="1"/>
      <c r="H536" s="1"/>
      <c r="I536" s="203"/>
      <c r="J536" s="1"/>
      <c r="N536" s="1"/>
    </row>
    <row r="537">
      <c r="F537" s="49"/>
      <c r="G537" s="1"/>
      <c r="H537" s="1"/>
      <c r="I537" s="203"/>
      <c r="J537" s="1"/>
      <c r="N537" s="1"/>
    </row>
    <row r="538">
      <c r="F538" s="49"/>
      <c r="G538" s="1"/>
      <c r="H538" s="1"/>
      <c r="I538" s="203"/>
      <c r="J538" s="1"/>
      <c r="N538" s="1"/>
    </row>
    <row r="539">
      <c r="F539" s="49"/>
      <c r="G539" s="1"/>
      <c r="H539" s="1"/>
      <c r="I539" s="203"/>
      <c r="J539" s="1"/>
      <c r="N539" s="1"/>
    </row>
    <row r="540">
      <c r="F540" s="49"/>
      <c r="G540" s="1"/>
      <c r="H540" s="1"/>
      <c r="I540" s="203"/>
      <c r="J540" s="1"/>
      <c r="N540" s="1"/>
    </row>
    <row r="541">
      <c r="F541" s="49"/>
      <c r="G541" s="1"/>
      <c r="H541" s="1"/>
      <c r="I541" s="203"/>
      <c r="J541" s="1"/>
      <c r="N541" s="1"/>
    </row>
    <row r="542">
      <c r="F542" s="49"/>
      <c r="G542" s="1"/>
      <c r="H542" s="1"/>
      <c r="I542" s="203"/>
      <c r="J542" s="1"/>
      <c r="N542" s="1"/>
    </row>
    <row r="543">
      <c r="F543" s="49"/>
      <c r="G543" s="1"/>
      <c r="H543" s="1"/>
      <c r="I543" s="203"/>
      <c r="J543" s="1"/>
      <c r="N543" s="1"/>
    </row>
    <row r="544">
      <c r="F544" s="49"/>
      <c r="G544" s="1"/>
      <c r="H544" s="1"/>
      <c r="I544" s="203"/>
      <c r="J544" s="1"/>
      <c r="N544" s="1"/>
    </row>
    <row r="545">
      <c r="F545" s="49"/>
      <c r="G545" s="1"/>
      <c r="H545" s="1"/>
      <c r="I545" s="203"/>
      <c r="J545" s="1"/>
      <c r="N545" s="1"/>
    </row>
    <row r="546">
      <c r="F546" s="49"/>
      <c r="G546" s="1"/>
      <c r="H546" s="1"/>
      <c r="I546" s="203"/>
      <c r="J546" s="1"/>
      <c r="N546" s="1"/>
    </row>
    <row r="547">
      <c r="F547" s="49"/>
      <c r="G547" s="1"/>
      <c r="H547" s="1"/>
      <c r="I547" s="203"/>
      <c r="J547" s="1"/>
      <c r="N547" s="1"/>
    </row>
    <row r="548">
      <c r="F548" s="49"/>
      <c r="G548" s="1"/>
      <c r="H548" s="1"/>
      <c r="I548" s="203"/>
      <c r="J548" s="1"/>
      <c r="N548" s="1"/>
    </row>
    <row r="549">
      <c r="F549" s="49"/>
      <c r="G549" s="1"/>
      <c r="H549" s="1"/>
      <c r="I549" s="203"/>
      <c r="J549" s="1"/>
      <c r="N549" s="1"/>
    </row>
    <row r="550">
      <c r="F550" s="49"/>
      <c r="G550" s="1"/>
      <c r="H550" s="1"/>
      <c r="I550" s="203"/>
      <c r="J550" s="1"/>
      <c r="N550" s="1"/>
    </row>
    <row r="551">
      <c r="F551" s="49"/>
      <c r="G551" s="1"/>
      <c r="H551" s="1"/>
      <c r="I551" s="203"/>
      <c r="J551" s="1"/>
      <c r="N551" s="1"/>
    </row>
    <row r="552">
      <c r="F552" s="49"/>
      <c r="G552" s="1"/>
      <c r="H552" s="1"/>
      <c r="I552" s="203"/>
      <c r="J552" s="1"/>
      <c r="N552" s="1"/>
    </row>
    <row r="553">
      <c r="F553" s="49"/>
      <c r="G553" s="1"/>
      <c r="H553" s="1"/>
      <c r="I553" s="203"/>
      <c r="J553" s="1"/>
      <c r="N553" s="1"/>
    </row>
    <row r="554">
      <c r="F554" s="49"/>
      <c r="G554" s="1"/>
      <c r="H554" s="1"/>
      <c r="I554" s="203"/>
      <c r="J554" s="1"/>
      <c r="N554" s="1"/>
    </row>
    <row r="555">
      <c r="F555" s="49"/>
      <c r="G555" s="1"/>
      <c r="H555" s="1"/>
      <c r="I555" s="203"/>
      <c r="J555" s="1"/>
      <c r="N555" s="1"/>
    </row>
    <row r="556">
      <c r="F556" s="49"/>
      <c r="G556" s="1"/>
      <c r="H556" s="1"/>
      <c r="I556" s="203"/>
      <c r="J556" s="1"/>
      <c r="N556" s="1"/>
    </row>
    <row r="557">
      <c r="F557" s="49"/>
      <c r="G557" s="1"/>
      <c r="H557" s="1"/>
      <c r="I557" s="203"/>
      <c r="J557" s="1"/>
      <c r="N557" s="1"/>
    </row>
    <row r="558">
      <c r="F558" s="49"/>
      <c r="G558" s="1"/>
      <c r="H558" s="1"/>
      <c r="I558" s="203"/>
      <c r="J558" s="1"/>
      <c r="N558" s="1"/>
    </row>
    <row r="559">
      <c r="F559" s="49"/>
      <c r="G559" s="1"/>
      <c r="H559" s="1"/>
      <c r="I559" s="203"/>
      <c r="J559" s="1"/>
      <c r="N559" s="1"/>
    </row>
    <row r="560">
      <c r="F560" s="49"/>
      <c r="G560" s="1"/>
      <c r="H560" s="1"/>
      <c r="I560" s="203"/>
      <c r="J560" s="1"/>
      <c r="N560" s="1"/>
    </row>
    <row r="561">
      <c r="F561" s="49"/>
      <c r="G561" s="1"/>
      <c r="H561" s="1"/>
      <c r="I561" s="203"/>
      <c r="J561" s="1"/>
      <c r="N561" s="1"/>
    </row>
    <row r="562">
      <c r="F562" s="49"/>
      <c r="G562" s="1"/>
      <c r="H562" s="1"/>
      <c r="I562" s="203"/>
      <c r="J562" s="1"/>
      <c r="N562" s="1"/>
    </row>
    <row r="563">
      <c r="F563" s="49"/>
      <c r="G563" s="1"/>
      <c r="H563" s="1"/>
      <c r="I563" s="203"/>
      <c r="J563" s="1"/>
      <c r="N563" s="1"/>
    </row>
    <row r="564">
      <c r="F564" s="49"/>
      <c r="G564" s="1"/>
      <c r="H564" s="1"/>
      <c r="I564" s="203"/>
      <c r="J564" s="1"/>
      <c r="N564" s="1"/>
    </row>
    <row r="565">
      <c r="F565" s="49"/>
      <c r="G565" s="1"/>
      <c r="H565" s="1"/>
      <c r="I565" s="203"/>
      <c r="J565" s="1"/>
      <c r="N565" s="1"/>
    </row>
    <row r="566">
      <c r="F566" s="49"/>
      <c r="G566" s="1"/>
      <c r="H566" s="1"/>
      <c r="I566" s="203"/>
      <c r="J566" s="1"/>
      <c r="N566" s="1"/>
    </row>
    <row r="567">
      <c r="F567" s="49"/>
      <c r="G567" s="1"/>
      <c r="H567" s="1"/>
      <c r="I567" s="203"/>
      <c r="J567" s="1"/>
      <c r="N567" s="1"/>
    </row>
    <row r="568">
      <c r="F568" s="49"/>
      <c r="G568" s="1"/>
      <c r="H568" s="1"/>
      <c r="I568" s="203"/>
      <c r="J568" s="1"/>
      <c r="N568" s="1"/>
    </row>
    <row r="569">
      <c r="F569" s="49"/>
      <c r="G569" s="1"/>
      <c r="H569" s="1"/>
      <c r="I569" s="203"/>
      <c r="J569" s="1"/>
      <c r="N569" s="1"/>
    </row>
    <row r="570">
      <c r="F570" s="49"/>
      <c r="G570" s="1"/>
      <c r="H570" s="1"/>
      <c r="I570" s="203"/>
      <c r="J570" s="1"/>
      <c r="N570" s="1"/>
    </row>
    <row r="571">
      <c r="F571" s="49"/>
      <c r="G571" s="1"/>
      <c r="H571" s="1"/>
      <c r="I571" s="203"/>
      <c r="J571" s="1"/>
      <c r="N571" s="1"/>
    </row>
    <row r="572">
      <c r="F572" s="49"/>
      <c r="G572" s="1"/>
      <c r="H572" s="1"/>
      <c r="I572" s="203"/>
      <c r="J572" s="1"/>
      <c r="N572" s="1"/>
    </row>
    <row r="573">
      <c r="F573" s="49"/>
      <c r="G573" s="1"/>
      <c r="H573" s="1"/>
      <c r="I573" s="203"/>
      <c r="J573" s="1"/>
      <c r="N573" s="1"/>
    </row>
    <row r="574">
      <c r="F574" s="49"/>
      <c r="G574" s="1"/>
      <c r="H574" s="1"/>
      <c r="I574" s="203"/>
      <c r="J574" s="1"/>
      <c r="N574" s="1"/>
    </row>
    <row r="575">
      <c r="F575" s="49"/>
      <c r="G575" s="1"/>
      <c r="H575" s="1"/>
      <c r="I575" s="203"/>
      <c r="J575" s="1"/>
      <c r="N575" s="1"/>
    </row>
    <row r="576">
      <c r="F576" s="49"/>
      <c r="G576" s="1"/>
      <c r="H576" s="1"/>
      <c r="I576" s="203"/>
      <c r="J576" s="1"/>
      <c r="N576" s="1"/>
    </row>
    <row r="577">
      <c r="F577" s="49"/>
      <c r="G577" s="1"/>
      <c r="H577" s="1"/>
      <c r="I577" s="203"/>
      <c r="J577" s="1"/>
      <c r="N577" s="1"/>
    </row>
    <row r="578">
      <c r="F578" s="49"/>
      <c r="G578" s="1"/>
      <c r="H578" s="1"/>
      <c r="I578" s="203"/>
      <c r="J578" s="1"/>
      <c r="N578" s="1"/>
    </row>
    <row r="579">
      <c r="F579" s="49"/>
      <c r="G579" s="1"/>
      <c r="H579" s="1"/>
      <c r="I579" s="203"/>
      <c r="J579" s="1"/>
      <c r="N579" s="1"/>
    </row>
    <row r="580">
      <c r="F580" s="49"/>
      <c r="G580" s="1"/>
      <c r="H580" s="1"/>
      <c r="I580" s="203"/>
      <c r="J580" s="1"/>
      <c r="N580" s="1"/>
    </row>
    <row r="581">
      <c r="F581" s="49"/>
      <c r="G581" s="1"/>
      <c r="H581" s="1"/>
      <c r="I581" s="203"/>
      <c r="J581" s="1"/>
      <c r="N581" s="1"/>
    </row>
    <row r="582">
      <c r="F582" s="49"/>
      <c r="G582" s="1"/>
      <c r="H582" s="1"/>
      <c r="I582" s="203"/>
      <c r="J582" s="1"/>
      <c r="N582" s="1"/>
    </row>
    <row r="583">
      <c r="F583" s="49"/>
      <c r="G583" s="1"/>
      <c r="H583" s="1"/>
      <c r="I583" s="203"/>
      <c r="J583" s="1"/>
      <c r="N583" s="1"/>
    </row>
    <row r="584">
      <c r="F584" s="49"/>
      <c r="G584" s="1"/>
      <c r="H584" s="1"/>
      <c r="I584" s="203"/>
      <c r="J584" s="1"/>
      <c r="N584" s="1"/>
    </row>
    <row r="585">
      <c r="F585" s="49"/>
      <c r="G585" s="1"/>
      <c r="H585" s="1"/>
      <c r="I585" s="203"/>
      <c r="J585" s="1"/>
      <c r="N585" s="1"/>
    </row>
    <row r="586">
      <c r="F586" s="49"/>
      <c r="G586" s="1"/>
      <c r="H586" s="1"/>
      <c r="I586" s="203"/>
      <c r="J586" s="1"/>
      <c r="N586" s="1"/>
    </row>
    <row r="587">
      <c r="F587" s="49"/>
      <c r="G587" s="1"/>
      <c r="H587" s="1"/>
      <c r="I587" s="203"/>
      <c r="J587" s="1"/>
      <c r="N587" s="1"/>
    </row>
    <row r="588">
      <c r="F588" s="49"/>
      <c r="G588" s="1"/>
      <c r="H588" s="1"/>
      <c r="I588" s="203"/>
      <c r="J588" s="1"/>
      <c r="N588" s="1"/>
    </row>
    <row r="589">
      <c r="F589" s="49"/>
      <c r="G589" s="1"/>
      <c r="H589" s="1"/>
      <c r="I589" s="203"/>
      <c r="J589" s="1"/>
      <c r="N589" s="1"/>
    </row>
    <row r="590">
      <c r="F590" s="49"/>
      <c r="G590" s="1"/>
      <c r="H590" s="1"/>
      <c r="I590" s="203"/>
      <c r="J590" s="1"/>
      <c r="N590" s="1"/>
    </row>
    <row r="591">
      <c r="F591" s="49"/>
      <c r="G591" s="1"/>
      <c r="H591" s="1"/>
      <c r="I591" s="203"/>
      <c r="J591" s="1"/>
      <c r="N591" s="1"/>
    </row>
    <row r="592">
      <c r="F592" s="49"/>
      <c r="G592" s="1"/>
      <c r="H592" s="1"/>
      <c r="I592" s="203"/>
      <c r="J592" s="1"/>
      <c r="N592" s="1"/>
    </row>
    <row r="593">
      <c r="F593" s="49"/>
      <c r="G593" s="1"/>
      <c r="H593" s="1"/>
      <c r="I593" s="203"/>
      <c r="J593" s="1"/>
      <c r="N593" s="1"/>
    </row>
    <row r="594">
      <c r="F594" s="49"/>
      <c r="G594" s="1"/>
      <c r="H594" s="1"/>
      <c r="I594" s="203"/>
      <c r="J594" s="1"/>
      <c r="N594" s="1"/>
    </row>
    <row r="595">
      <c r="F595" s="49"/>
      <c r="G595" s="1"/>
      <c r="H595" s="1"/>
      <c r="I595" s="203"/>
      <c r="J595" s="1"/>
      <c r="N595" s="1"/>
    </row>
    <row r="596">
      <c r="F596" s="49"/>
      <c r="G596" s="1"/>
      <c r="H596" s="1"/>
      <c r="I596" s="203"/>
      <c r="J596" s="1"/>
      <c r="N596" s="1"/>
    </row>
    <row r="597">
      <c r="F597" s="49"/>
      <c r="G597" s="1"/>
      <c r="H597" s="1"/>
      <c r="I597" s="203"/>
      <c r="J597" s="1"/>
      <c r="N597" s="1"/>
    </row>
    <row r="598">
      <c r="F598" s="49"/>
      <c r="G598" s="1"/>
      <c r="H598" s="1"/>
      <c r="I598" s="203"/>
      <c r="J598" s="1"/>
      <c r="N598" s="1"/>
    </row>
    <row r="599">
      <c r="F599" s="49"/>
      <c r="G599" s="1"/>
      <c r="H599" s="1"/>
      <c r="I599" s="203"/>
      <c r="J599" s="1"/>
      <c r="N599" s="1"/>
    </row>
    <row r="600">
      <c r="F600" s="49"/>
      <c r="G600" s="1"/>
      <c r="H600" s="1"/>
      <c r="I600" s="203"/>
      <c r="J600" s="1"/>
      <c r="N600" s="1"/>
    </row>
    <row r="601">
      <c r="F601" s="49"/>
      <c r="G601" s="1"/>
      <c r="H601" s="1"/>
      <c r="I601" s="203"/>
      <c r="J601" s="1"/>
      <c r="N601" s="1"/>
    </row>
    <row r="602">
      <c r="F602" s="49"/>
      <c r="G602" s="1"/>
      <c r="H602" s="1"/>
      <c r="I602" s="203"/>
      <c r="J602" s="1"/>
      <c r="N602" s="1"/>
    </row>
    <row r="603">
      <c r="F603" s="49"/>
      <c r="G603" s="1"/>
      <c r="H603" s="1"/>
      <c r="I603" s="203"/>
      <c r="J603" s="1"/>
      <c r="N603" s="1"/>
    </row>
    <row r="604">
      <c r="F604" s="49"/>
      <c r="G604" s="1"/>
      <c r="H604" s="1"/>
      <c r="I604" s="203"/>
      <c r="J604" s="1"/>
      <c r="N604" s="1"/>
    </row>
    <row r="605">
      <c r="F605" s="49"/>
      <c r="G605" s="1"/>
      <c r="H605" s="1"/>
      <c r="I605" s="203"/>
      <c r="J605" s="1"/>
      <c r="N605" s="1"/>
    </row>
    <row r="606">
      <c r="F606" s="49"/>
      <c r="G606" s="1"/>
      <c r="H606" s="1"/>
      <c r="I606" s="203"/>
      <c r="J606" s="1"/>
      <c r="N606" s="1"/>
    </row>
    <row r="607">
      <c r="F607" s="49"/>
      <c r="G607" s="1"/>
      <c r="H607" s="1"/>
      <c r="I607" s="203"/>
      <c r="J607" s="1"/>
      <c r="N607" s="1"/>
    </row>
    <row r="608">
      <c r="F608" s="49"/>
      <c r="G608" s="1"/>
      <c r="H608" s="1"/>
      <c r="I608" s="203"/>
      <c r="J608" s="1"/>
      <c r="N608" s="1"/>
    </row>
    <row r="609">
      <c r="F609" s="49"/>
      <c r="G609" s="1"/>
      <c r="H609" s="1"/>
      <c r="I609" s="203"/>
      <c r="J609" s="1"/>
      <c r="N609" s="1"/>
    </row>
    <row r="610">
      <c r="F610" s="49"/>
      <c r="G610" s="1"/>
      <c r="H610" s="1"/>
      <c r="I610" s="203"/>
      <c r="J610" s="1"/>
      <c r="N610" s="1"/>
    </row>
    <row r="611">
      <c r="F611" s="49"/>
      <c r="G611" s="1"/>
      <c r="H611" s="1"/>
      <c r="I611" s="203"/>
      <c r="J611" s="1"/>
      <c r="N611" s="1"/>
    </row>
    <row r="612">
      <c r="F612" s="49"/>
      <c r="G612" s="1"/>
      <c r="H612" s="1"/>
      <c r="I612" s="203"/>
      <c r="J612" s="1"/>
      <c r="N612" s="1"/>
    </row>
    <row r="613">
      <c r="F613" s="49"/>
      <c r="G613" s="1"/>
      <c r="H613" s="1"/>
      <c r="I613" s="203"/>
      <c r="J613" s="1"/>
      <c r="N613" s="1"/>
    </row>
    <row r="614">
      <c r="F614" s="49"/>
      <c r="G614" s="1"/>
      <c r="H614" s="1"/>
      <c r="I614" s="203"/>
      <c r="J614" s="1"/>
      <c r="N614" s="1"/>
    </row>
    <row r="615">
      <c r="F615" s="49"/>
      <c r="G615" s="1"/>
      <c r="H615" s="1"/>
      <c r="I615" s="203"/>
      <c r="J615" s="1"/>
      <c r="N615" s="1"/>
    </row>
    <row r="616">
      <c r="F616" s="49"/>
      <c r="G616" s="1"/>
      <c r="H616" s="1"/>
      <c r="I616" s="203"/>
      <c r="J616" s="1"/>
      <c r="N616" s="1"/>
    </row>
    <row r="617">
      <c r="F617" s="49"/>
      <c r="G617" s="1"/>
      <c r="H617" s="1"/>
      <c r="I617" s="203"/>
      <c r="J617" s="1"/>
      <c r="N617" s="1"/>
    </row>
    <row r="618">
      <c r="F618" s="49"/>
      <c r="G618" s="1"/>
      <c r="H618" s="1"/>
      <c r="I618" s="203"/>
      <c r="J618" s="1"/>
      <c r="N618" s="1"/>
    </row>
    <row r="619">
      <c r="F619" s="49"/>
      <c r="G619" s="1"/>
      <c r="H619" s="1"/>
      <c r="I619" s="203"/>
      <c r="J619" s="1"/>
      <c r="N619" s="1"/>
    </row>
    <row r="620">
      <c r="F620" s="49"/>
      <c r="G620" s="1"/>
      <c r="H620" s="1"/>
      <c r="I620" s="203"/>
      <c r="J620" s="1"/>
      <c r="N620" s="1"/>
    </row>
    <row r="621">
      <c r="F621" s="49"/>
      <c r="G621" s="1"/>
      <c r="H621" s="1"/>
      <c r="I621" s="203"/>
      <c r="J621" s="1"/>
      <c r="N621" s="1"/>
    </row>
    <row r="622">
      <c r="F622" s="49"/>
      <c r="G622" s="1"/>
      <c r="H622" s="1"/>
      <c r="I622" s="203"/>
      <c r="J622" s="1"/>
      <c r="N622" s="1"/>
    </row>
    <row r="623">
      <c r="F623" s="49"/>
      <c r="G623" s="1"/>
      <c r="H623" s="1"/>
      <c r="I623" s="203"/>
      <c r="J623" s="1"/>
      <c r="N623" s="1"/>
    </row>
    <row r="624">
      <c r="F624" s="49"/>
      <c r="G624" s="1"/>
      <c r="H624" s="1"/>
      <c r="I624" s="203"/>
      <c r="J624" s="1"/>
      <c r="N624" s="1"/>
    </row>
    <row r="625">
      <c r="F625" s="49"/>
      <c r="G625" s="1"/>
      <c r="H625" s="1"/>
      <c r="I625" s="203"/>
      <c r="J625" s="1"/>
      <c r="N625" s="1"/>
    </row>
    <row r="626">
      <c r="F626" s="49"/>
      <c r="G626" s="1"/>
      <c r="H626" s="1"/>
      <c r="I626" s="203"/>
      <c r="J626" s="1"/>
      <c r="N626" s="1"/>
    </row>
    <row r="627">
      <c r="F627" s="49"/>
      <c r="G627" s="1"/>
      <c r="H627" s="1"/>
      <c r="I627" s="203"/>
      <c r="J627" s="1"/>
      <c r="N627" s="1"/>
    </row>
    <row r="628">
      <c r="F628" s="49"/>
      <c r="G628" s="1"/>
      <c r="H628" s="1"/>
      <c r="I628" s="203"/>
      <c r="J628" s="1"/>
      <c r="N628" s="1"/>
    </row>
    <row r="629">
      <c r="F629" s="49"/>
      <c r="G629" s="1"/>
      <c r="H629" s="1"/>
      <c r="I629" s="203"/>
      <c r="J629" s="1"/>
      <c r="N629" s="1"/>
    </row>
    <row r="630">
      <c r="F630" s="49"/>
      <c r="G630" s="1"/>
      <c r="H630" s="1"/>
      <c r="I630" s="203"/>
      <c r="J630" s="1"/>
      <c r="N630" s="1"/>
    </row>
    <row r="631">
      <c r="F631" s="49"/>
      <c r="G631" s="1"/>
      <c r="H631" s="1"/>
      <c r="I631" s="203"/>
      <c r="J631" s="1"/>
      <c r="N631" s="1"/>
    </row>
    <row r="632">
      <c r="F632" s="49"/>
      <c r="G632" s="1"/>
      <c r="H632" s="1"/>
      <c r="I632" s="203"/>
      <c r="J632" s="1"/>
      <c r="N632" s="1"/>
    </row>
    <row r="633">
      <c r="F633" s="49"/>
      <c r="G633" s="1"/>
      <c r="H633" s="1"/>
      <c r="I633" s="203"/>
      <c r="J633" s="1"/>
      <c r="N633" s="1"/>
    </row>
    <row r="634">
      <c r="F634" s="49"/>
      <c r="G634" s="1"/>
      <c r="H634" s="1"/>
      <c r="I634" s="203"/>
      <c r="J634" s="1"/>
      <c r="N634" s="1"/>
    </row>
    <row r="635">
      <c r="F635" s="49"/>
      <c r="G635" s="1"/>
      <c r="H635" s="1"/>
      <c r="I635" s="203"/>
      <c r="J635" s="1"/>
      <c r="N635" s="1"/>
    </row>
    <row r="636">
      <c r="F636" s="49"/>
      <c r="G636" s="1"/>
      <c r="H636" s="1"/>
      <c r="I636" s="203"/>
      <c r="J636" s="1"/>
      <c r="N636" s="1"/>
    </row>
    <row r="637">
      <c r="F637" s="49"/>
      <c r="G637" s="1"/>
      <c r="H637" s="1"/>
      <c r="I637" s="203"/>
      <c r="J637" s="1"/>
      <c r="N637" s="1"/>
    </row>
    <row r="638">
      <c r="F638" s="49"/>
      <c r="G638" s="1"/>
      <c r="H638" s="1"/>
      <c r="I638" s="203"/>
      <c r="J638" s="1"/>
      <c r="N638" s="1"/>
    </row>
    <row r="639">
      <c r="F639" s="49"/>
      <c r="G639" s="1"/>
      <c r="H639" s="1"/>
      <c r="I639" s="203"/>
      <c r="J639" s="1"/>
      <c r="N639" s="1"/>
    </row>
    <row r="640">
      <c r="F640" s="49"/>
      <c r="G640" s="1"/>
      <c r="H640" s="1"/>
      <c r="I640" s="203"/>
      <c r="J640" s="1"/>
      <c r="N640" s="1"/>
    </row>
    <row r="641">
      <c r="F641" s="49"/>
      <c r="G641" s="1"/>
      <c r="H641" s="1"/>
      <c r="I641" s="203"/>
      <c r="J641" s="1"/>
      <c r="N641" s="1"/>
    </row>
    <row r="642">
      <c r="F642" s="49"/>
      <c r="G642" s="1"/>
      <c r="H642" s="1"/>
      <c r="I642" s="203"/>
      <c r="J642" s="1"/>
      <c r="N642" s="1"/>
    </row>
    <row r="643">
      <c r="F643" s="49"/>
      <c r="G643" s="1"/>
      <c r="H643" s="1"/>
      <c r="I643" s="203"/>
      <c r="J643" s="1"/>
      <c r="N643" s="1"/>
    </row>
    <row r="644">
      <c r="F644" s="49"/>
      <c r="G644" s="1"/>
      <c r="H644" s="1"/>
      <c r="I644" s="203"/>
      <c r="J644" s="1"/>
      <c r="N644" s="1"/>
    </row>
    <row r="645">
      <c r="F645" s="49"/>
      <c r="G645" s="1"/>
      <c r="H645" s="1"/>
      <c r="I645" s="203"/>
      <c r="J645" s="1"/>
      <c r="N645" s="1"/>
    </row>
    <row r="646">
      <c r="F646" s="49"/>
      <c r="G646" s="1"/>
      <c r="H646" s="1"/>
      <c r="I646" s="203"/>
      <c r="J646" s="1"/>
      <c r="N646" s="1"/>
    </row>
    <row r="647">
      <c r="F647" s="49"/>
      <c r="G647" s="1"/>
      <c r="H647" s="1"/>
      <c r="I647" s="203"/>
      <c r="J647" s="1"/>
      <c r="N647" s="1"/>
    </row>
    <row r="648">
      <c r="F648" s="49"/>
      <c r="G648" s="1"/>
      <c r="H648" s="1"/>
      <c r="I648" s="203"/>
      <c r="J648" s="1"/>
      <c r="N648" s="1"/>
    </row>
    <row r="649">
      <c r="F649" s="49"/>
      <c r="G649" s="1"/>
      <c r="H649" s="1"/>
      <c r="I649" s="203"/>
      <c r="J649" s="1"/>
      <c r="N649" s="1"/>
    </row>
    <row r="650">
      <c r="F650" s="49"/>
      <c r="G650" s="1"/>
      <c r="H650" s="1"/>
      <c r="I650" s="203"/>
      <c r="J650" s="1"/>
      <c r="N650" s="1"/>
    </row>
    <row r="651">
      <c r="F651" s="49"/>
      <c r="G651" s="1"/>
      <c r="H651" s="1"/>
      <c r="I651" s="203"/>
      <c r="J651" s="1"/>
      <c r="N651" s="1"/>
    </row>
    <row r="652">
      <c r="F652" s="49"/>
      <c r="G652" s="1"/>
      <c r="H652" s="1"/>
      <c r="I652" s="203"/>
      <c r="J652" s="1"/>
      <c r="N652" s="1"/>
    </row>
    <row r="653">
      <c r="F653" s="49"/>
      <c r="G653" s="1"/>
      <c r="H653" s="1"/>
      <c r="I653" s="203"/>
      <c r="J653" s="1"/>
      <c r="N653" s="1"/>
    </row>
    <row r="654">
      <c r="F654" s="49"/>
      <c r="G654" s="1"/>
      <c r="H654" s="1"/>
      <c r="I654" s="203"/>
      <c r="J654" s="1"/>
      <c r="N654" s="1"/>
    </row>
    <row r="655">
      <c r="F655" s="49"/>
      <c r="G655" s="1"/>
      <c r="H655" s="1"/>
      <c r="I655" s="203"/>
      <c r="J655" s="1"/>
      <c r="N655" s="1"/>
    </row>
    <row r="656">
      <c r="F656" s="49"/>
      <c r="G656" s="1"/>
      <c r="H656" s="1"/>
      <c r="I656" s="203"/>
      <c r="J656" s="1"/>
      <c r="N656" s="1"/>
    </row>
    <row r="657">
      <c r="F657" s="49"/>
      <c r="G657" s="1"/>
      <c r="H657" s="1"/>
      <c r="I657" s="203"/>
      <c r="J657" s="1"/>
      <c r="N657" s="1"/>
    </row>
    <row r="658">
      <c r="F658" s="49"/>
      <c r="G658" s="1"/>
      <c r="H658" s="1"/>
      <c r="I658" s="203"/>
      <c r="J658" s="1"/>
      <c r="N658" s="1"/>
    </row>
    <row r="659">
      <c r="F659" s="49"/>
      <c r="G659" s="1"/>
      <c r="H659" s="1"/>
      <c r="I659" s="203"/>
      <c r="J659" s="1"/>
      <c r="N659" s="1"/>
    </row>
    <row r="660">
      <c r="F660" s="49"/>
      <c r="G660" s="1"/>
      <c r="H660" s="1"/>
      <c r="I660" s="203"/>
      <c r="J660" s="1"/>
      <c r="N660" s="1"/>
    </row>
    <row r="661">
      <c r="F661" s="49"/>
      <c r="G661" s="1"/>
      <c r="H661" s="1"/>
      <c r="I661" s="203"/>
      <c r="J661" s="1"/>
      <c r="N661" s="1"/>
    </row>
    <row r="662">
      <c r="F662" s="49"/>
      <c r="G662" s="1"/>
      <c r="H662" s="1"/>
      <c r="I662" s="203"/>
      <c r="J662" s="1"/>
      <c r="N662" s="1"/>
    </row>
    <row r="663">
      <c r="F663" s="49"/>
      <c r="G663" s="1"/>
      <c r="H663" s="1"/>
      <c r="I663" s="203"/>
      <c r="J663" s="1"/>
      <c r="N663" s="1"/>
    </row>
    <row r="664">
      <c r="F664" s="49"/>
      <c r="G664" s="1"/>
      <c r="H664" s="1"/>
      <c r="I664" s="203"/>
      <c r="J664" s="1"/>
      <c r="N664" s="1"/>
    </row>
    <row r="665">
      <c r="F665" s="49"/>
      <c r="G665" s="1"/>
      <c r="H665" s="1"/>
      <c r="I665" s="203"/>
      <c r="J665" s="1"/>
      <c r="N665" s="1"/>
    </row>
    <row r="666">
      <c r="F666" s="49"/>
      <c r="G666" s="1"/>
      <c r="H666" s="1"/>
      <c r="I666" s="203"/>
      <c r="J666" s="1"/>
      <c r="N666" s="1"/>
    </row>
    <row r="667">
      <c r="F667" s="49"/>
      <c r="G667" s="1"/>
      <c r="H667" s="1"/>
      <c r="I667" s="203"/>
      <c r="J667" s="1"/>
      <c r="N667" s="1"/>
    </row>
    <row r="668">
      <c r="F668" s="49"/>
      <c r="G668" s="1"/>
      <c r="H668" s="1"/>
      <c r="I668" s="203"/>
      <c r="J668" s="1"/>
      <c r="N668" s="1"/>
    </row>
    <row r="669">
      <c r="F669" s="49"/>
      <c r="G669" s="1"/>
      <c r="H669" s="1"/>
      <c r="I669" s="203"/>
      <c r="J669" s="1"/>
      <c r="N669" s="1"/>
    </row>
    <row r="670">
      <c r="F670" s="49"/>
      <c r="G670" s="1"/>
      <c r="H670" s="1"/>
      <c r="I670" s="203"/>
      <c r="J670" s="1"/>
      <c r="N670" s="1"/>
    </row>
    <row r="671">
      <c r="F671" s="49"/>
      <c r="G671" s="1"/>
      <c r="H671" s="1"/>
      <c r="I671" s="203"/>
      <c r="J671" s="1"/>
      <c r="N671" s="1"/>
    </row>
    <row r="672">
      <c r="F672" s="49"/>
      <c r="G672" s="1"/>
      <c r="H672" s="1"/>
      <c r="I672" s="203"/>
      <c r="J672" s="1"/>
      <c r="N672" s="1"/>
    </row>
    <row r="673">
      <c r="F673" s="49"/>
      <c r="G673" s="1"/>
      <c r="H673" s="1"/>
      <c r="I673" s="203"/>
      <c r="J673" s="1"/>
      <c r="N673" s="1"/>
    </row>
    <row r="674">
      <c r="F674" s="49"/>
      <c r="G674" s="1"/>
      <c r="H674" s="1"/>
      <c r="I674" s="203"/>
      <c r="J674" s="1"/>
      <c r="N674" s="1"/>
    </row>
    <row r="675">
      <c r="F675" s="49"/>
      <c r="G675" s="1"/>
      <c r="H675" s="1"/>
      <c r="I675" s="203"/>
      <c r="J675" s="1"/>
      <c r="N675" s="1"/>
    </row>
    <row r="676">
      <c r="F676" s="49"/>
      <c r="G676" s="1"/>
      <c r="H676" s="1"/>
      <c r="I676" s="203"/>
      <c r="J676" s="1"/>
      <c r="N676" s="1"/>
    </row>
    <row r="677">
      <c r="F677" s="49"/>
      <c r="G677" s="1"/>
      <c r="H677" s="1"/>
      <c r="I677" s="203"/>
      <c r="J677" s="1"/>
      <c r="N677" s="1"/>
    </row>
    <row r="678">
      <c r="F678" s="49"/>
      <c r="G678" s="1"/>
      <c r="H678" s="1"/>
      <c r="I678" s="203"/>
      <c r="J678" s="1"/>
      <c r="N678" s="1"/>
    </row>
    <row r="679">
      <c r="F679" s="49"/>
      <c r="G679" s="1"/>
      <c r="H679" s="1"/>
      <c r="I679" s="203"/>
      <c r="J679" s="1"/>
      <c r="N679" s="1"/>
    </row>
    <row r="680">
      <c r="F680" s="49"/>
      <c r="G680" s="1"/>
      <c r="H680" s="1"/>
      <c r="I680" s="203"/>
      <c r="J680" s="1"/>
      <c r="N680" s="1"/>
    </row>
    <row r="681">
      <c r="F681" s="49"/>
      <c r="G681" s="1"/>
      <c r="H681" s="1"/>
      <c r="I681" s="203"/>
      <c r="J681" s="1"/>
      <c r="N681" s="1"/>
    </row>
    <row r="682">
      <c r="F682" s="49"/>
      <c r="G682" s="1"/>
      <c r="H682" s="1"/>
      <c r="I682" s="203"/>
      <c r="J682" s="1"/>
      <c r="N682" s="1"/>
    </row>
    <row r="683">
      <c r="F683" s="49"/>
      <c r="G683" s="1"/>
      <c r="H683" s="1"/>
      <c r="I683" s="203"/>
      <c r="J683" s="1"/>
      <c r="N683" s="1"/>
    </row>
    <row r="684">
      <c r="F684" s="49"/>
      <c r="G684" s="1"/>
      <c r="H684" s="1"/>
      <c r="I684" s="203"/>
      <c r="J684" s="1"/>
      <c r="N684" s="1"/>
    </row>
    <row r="685">
      <c r="F685" s="49"/>
      <c r="G685" s="1"/>
      <c r="H685" s="1"/>
      <c r="I685" s="203"/>
      <c r="J685" s="1"/>
      <c r="N685" s="1"/>
    </row>
    <row r="686">
      <c r="F686" s="49"/>
      <c r="G686" s="1"/>
      <c r="H686" s="1"/>
      <c r="I686" s="203"/>
      <c r="J686" s="1"/>
      <c r="N686" s="1"/>
    </row>
    <row r="687">
      <c r="F687" s="49"/>
      <c r="G687" s="1"/>
      <c r="H687" s="1"/>
      <c r="I687" s="203"/>
      <c r="J687" s="1"/>
      <c r="N687" s="1"/>
    </row>
    <row r="688">
      <c r="F688" s="49"/>
      <c r="G688" s="1"/>
      <c r="H688" s="1"/>
      <c r="I688" s="203"/>
      <c r="J688" s="1"/>
      <c r="N688" s="1"/>
    </row>
    <row r="689">
      <c r="F689" s="49"/>
      <c r="G689" s="1"/>
      <c r="H689" s="1"/>
      <c r="I689" s="203"/>
      <c r="J689" s="1"/>
      <c r="N689" s="1"/>
    </row>
    <row r="690">
      <c r="F690" s="49"/>
      <c r="G690" s="1"/>
      <c r="H690" s="1"/>
      <c r="I690" s="203"/>
      <c r="J690" s="1"/>
      <c r="N690" s="1"/>
    </row>
    <row r="691">
      <c r="F691" s="49"/>
      <c r="G691" s="1"/>
      <c r="H691" s="1"/>
      <c r="I691" s="203"/>
      <c r="J691" s="1"/>
      <c r="N691" s="1"/>
    </row>
    <row r="692">
      <c r="F692" s="49"/>
      <c r="G692" s="1"/>
      <c r="H692" s="1"/>
      <c r="I692" s="203"/>
      <c r="J692" s="1"/>
      <c r="N692" s="1"/>
    </row>
    <row r="693">
      <c r="F693" s="49"/>
      <c r="G693" s="1"/>
      <c r="H693" s="1"/>
      <c r="I693" s="203"/>
      <c r="J693" s="1"/>
      <c r="N693" s="1"/>
    </row>
    <row r="694">
      <c r="F694" s="49"/>
      <c r="G694" s="1"/>
      <c r="H694" s="1"/>
      <c r="I694" s="203"/>
      <c r="J694" s="1"/>
      <c r="N694" s="1"/>
    </row>
    <row r="695">
      <c r="F695" s="49"/>
      <c r="G695" s="1"/>
      <c r="H695" s="1"/>
      <c r="I695" s="203"/>
      <c r="J695" s="1"/>
      <c r="N695" s="1"/>
    </row>
    <row r="696">
      <c r="F696" s="49"/>
      <c r="G696" s="1"/>
      <c r="H696" s="1"/>
      <c r="I696" s="203"/>
      <c r="J696" s="1"/>
      <c r="N696" s="1"/>
    </row>
    <row r="697">
      <c r="F697" s="49"/>
      <c r="G697" s="1"/>
      <c r="H697" s="1"/>
      <c r="I697" s="203"/>
      <c r="J697" s="1"/>
      <c r="N697" s="1"/>
    </row>
    <row r="698">
      <c r="F698" s="49"/>
      <c r="G698" s="1"/>
      <c r="H698" s="1"/>
      <c r="I698" s="203"/>
      <c r="J698" s="1"/>
      <c r="N698" s="1"/>
    </row>
    <row r="699">
      <c r="F699" s="49"/>
      <c r="G699" s="1"/>
      <c r="H699" s="1"/>
      <c r="I699" s="203"/>
      <c r="J699" s="1"/>
      <c r="N699" s="1"/>
    </row>
    <row r="700">
      <c r="F700" s="49"/>
      <c r="G700" s="1"/>
      <c r="H700" s="1"/>
      <c r="I700" s="203"/>
      <c r="J700" s="1"/>
      <c r="N700" s="1"/>
    </row>
    <row r="701">
      <c r="F701" s="49"/>
      <c r="G701" s="1"/>
      <c r="H701" s="1"/>
      <c r="I701" s="203"/>
      <c r="J701" s="1"/>
      <c r="N701" s="1"/>
    </row>
    <row r="702">
      <c r="F702" s="49"/>
      <c r="G702" s="1"/>
      <c r="H702" s="1"/>
      <c r="I702" s="203"/>
      <c r="J702" s="1"/>
      <c r="N702" s="1"/>
    </row>
    <row r="703">
      <c r="F703" s="49"/>
      <c r="G703" s="1"/>
      <c r="H703" s="1"/>
      <c r="I703" s="203"/>
      <c r="J703" s="1"/>
      <c r="N703" s="1"/>
    </row>
    <row r="704">
      <c r="F704" s="49"/>
      <c r="G704" s="1"/>
      <c r="H704" s="1"/>
      <c r="I704" s="203"/>
      <c r="J704" s="1"/>
      <c r="N704" s="1"/>
    </row>
    <row r="705">
      <c r="F705" s="49"/>
      <c r="G705" s="1"/>
      <c r="H705" s="1"/>
      <c r="I705" s="203"/>
      <c r="J705" s="1"/>
      <c r="N705" s="1"/>
    </row>
    <row r="706">
      <c r="F706" s="49"/>
      <c r="G706" s="1"/>
      <c r="H706" s="1"/>
      <c r="I706" s="203"/>
      <c r="J706" s="1"/>
      <c r="N706" s="1"/>
    </row>
    <row r="707">
      <c r="F707" s="49"/>
      <c r="G707" s="1"/>
      <c r="H707" s="1"/>
      <c r="I707" s="203"/>
      <c r="J707" s="1"/>
      <c r="N707" s="1"/>
    </row>
    <row r="708">
      <c r="F708" s="49"/>
      <c r="G708" s="1"/>
      <c r="H708" s="1"/>
      <c r="I708" s="203"/>
      <c r="J708" s="1"/>
      <c r="N708" s="1"/>
    </row>
    <row r="709">
      <c r="F709" s="49"/>
      <c r="G709" s="1"/>
      <c r="H709" s="1"/>
      <c r="I709" s="203"/>
      <c r="J709" s="1"/>
      <c r="N709" s="1"/>
    </row>
    <row r="710">
      <c r="F710" s="49"/>
      <c r="G710" s="1"/>
      <c r="H710" s="1"/>
      <c r="I710" s="203"/>
      <c r="J710" s="1"/>
      <c r="N710" s="1"/>
    </row>
    <row r="711">
      <c r="F711" s="49"/>
      <c r="G711" s="1"/>
      <c r="H711" s="1"/>
      <c r="I711" s="203"/>
      <c r="J711" s="1"/>
      <c r="N711" s="1"/>
    </row>
    <row r="712">
      <c r="F712" s="49"/>
      <c r="G712" s="1"/>
      <c r="H712" s="1"/>
      <c r="I712" s="203"/>
      <c r="J712" s="1"/>
      <c r="N712" s="1"/>
    </row>
    <row r="713">
      <c r="F713" s="49"/>
      <c r="G713" s="1"/>
      <c r="H713" s="1"/>
      <c r="I713" s="203"/>
      <c r="J713" s="1"/>
      <c r="N713" s="1"/>
    </row>
    <row r="714">
      <c r="F714" s="49"/>
      <c r="G714" s="1"/>
      <c r="H714" s="1"/>
      <c r="I714" s="203"/>
      <c r="J714" s="1"/>
      <c r="N714" s="1"/>
    </row>
    <row r="715">
      <c r="F715" s="49"/>
      <c r="G715" s="1"/>
      <c r="H715" s="1"/>
      <c r="I715" s="203"/>
      <c r="J715" s="1"/>
      <c r="N715" s="1"/>
    </row>
    <row r="716">
      <c r="F716" s="49"/>
      <c r="G716" s="1"/>
      <c r="H716" s="1"/>
      <c r="I716" s="203"/>
      <c r="J716" s="1"/>
      <c r="N716" s="1"/>
    </row>
    <row r="717">
      <c r="F717" s="49"/>
      <c r="G717" s="1"/>
      <c r="H717" s="1"/>
      <c r="I717" s="203"/>
      <c r="J717" s="1"/>
      <c r="N717" s="1"/>
    </row>
    <row r="718">
      <c r="F718" s="49"/>
      <c r="G718" s="1"/>
      <c r="H718" s="1"/>
      <c r="I718" s="203"/>
      <c r="J718" s="1"/>
      <c r="N718" s="1"/>
    </row>
    <row r="719">
      <c r="F719" s="49"/>
      <c r="G719" s="1"/>
      <c r="H719" s="1"/>
      <c r="I719" s="203"/>
      <c r="J719" s="1"/>
      <c r="N719" s="1"/>
    </row>
    <row r="720">
      <c r="F720" s="49"/>
      <c r="G720" s="1"/>
      <c r="H720" s="1"/>
      <c r="I720" s="203"/>
      <c r="J720" s="1"/>
      <c r="N720" s="1"/>
    </row>
    <row r="721">
      <c r="F721" s="49"/>
      <c r="G721" s="1"/>
      <c r="H721" s="1"/>
      <c r="I721" s="203"/>
      <c r="J721" s="1"/>
      <c r="N721" s="1"/>
    </row>
    <row r="722">
      <c r="F722" s="49"/>
      <c r="G722" s="1"/>
      <c r="H722" s="1"/>
      <c r="I722" s="203"/>
      <c r="J722" s="1"/>
      <c r="N722" s="1"/>
    </row>
    <row r="723">
      <c r="F723" s="49"/>
      <c r="G723" s="1"/>
      <c r="H723" s="1"/>
      <c r="I723" s="203"/>
      <c r="J723" s="1"/>
      <c r="N723" s="1"/>
    </row>
    <row r="724">
      <c r="F724" s="49"/>
      <c r="G724" s="1"/>
      <c r="H724" s="1"/>
      <c r="I724" s="203"/>
      <c r="J724" s="1"/>
      <c r="N724" s="1"/>
    </row>
    <row r="725">
      <c r="F725" s="49"/>
      <c r="G725" s="1"/>
      <c r="H725" s="1"/>
      <c r="I725" s="203"/>
      <c r="J725" s="1"/>
      <c r="N725" s="1"/>
    </row>
    <row r="726">
      <c r="F726" s="49"/>
      <c r="G726" s="1"/>
      <c r="H726" s="1"/>
      <c r="I726" s="203"/>
      <c r="J726" s="1"/>
      <c r="N726" s="1"/>
    </row>
    <row r="727">
      <c r="F727" s="49"/>
      <c r="G727" s="1"/>
      <c r="H727" s="1"/>
      <c r="I727" s="203"/>
      <c r="J727" s="1"/>
      <c r="N727" s="1"/>
    </row>
    <row r="728">
      <c r="F728" s="49"/>
      <c r="G728" s="1"/>
      <c r="H728" s="1"/>
      <c r="I728" s="203"/>
      <c r="J728" s="1"/>
      <c r="N728" s="1"/>
    </row>
    <row r="729">
      <c r="F729" s="49"/>
      <c r="G729" s="1"/>
      <c r="H729" s="1"/>
      <c r="I729" s="203"/>
      <c r="J729" s="1"/>
      <c r="N729" s="1"/>
    </row>
    <row r="730">
      <c r="F730" s="49"/>
      <c r="G730" s="1"/>
      <c r="H730" s="1"/>
      <c r="I730" s="203"/>
      <c r="J730" s="1"/>
      <c r="N730" s="1"/>
    </row>
    <row r="731">
      <c r="F731" s="49"/>
      <c r="G731" s="1"/>
      <c r="H731" s="1"/>
      <c r="I731" s="203"/>
      <c r="J731" s="1"/>
      <c r="N731" s="1"/>
    </row>
    <row r="732">
      <c r="F732" s="49"/>
      <c r="G732" s="1"/>
      <c r="H732" s="1"/>
      <c r="I732" s="203"/>
      <c r="J732" s="1"/>
      <c r="N732" s="1"/>
    </row>
    <row r="733">
      <c r="F733" s="49"/>
      <c r="G733" s="1"/>
      <c r="H733" s="1"/>
      <c r="I733" s="203"/>
      <c r="J733" s="1"/>
      <c r="N733" s="1"/>
    </row>
    <row r="734">
      <c r="F734" s="49"/>
      <c r="G734" s="1"/>
      <c r="H734" s="1"/>
      <c r="I734" s="203"/>
      <c r="J734" s="1"/>
      <c r="N734" s="1"/>
    </row>
    <row r="735">
      <c r="F735" s="49"/>
      <c r="G735" s="1"/>
      <c r="H735" s="1"/>
      <c r="I735" s="203"/>
      <c r="J735" s="1"/>
      <c r="N735" s="1"/>
    </row>
    <row r="736">
      <c r="F736" s="49"/>
      <c r="G736" s="1"/>
      <c r="H736" s="1"/>
      <c r="I736" s="203"/>
      <c r="J736" s="1"/>
      <c r="N736" s="1"/>
    </row>
    <row r="737">
      <c r="F737" s="49"/>
      <c r="G737" s="1"/>
      <c r="H737" s="1"/>
      <c r="I737" s="203"/>
      <c r="J737" s="1"/>
      <c r="N737" s="1"/>
    </row>
    <row r="738">
      <c r="F738" s="49"/>
      <c r="G738" s="1"/>
      <c r="H738" s="1"/>
      <c r="I738" s="203"/>
      <c r="J738" s="1"/>
      <c r="N738" s="1"/>
    </row>
    <row r="739">
      <c r="F739" s="49"/>
      <c r="G739" s="1"/>
      <c r="H739" s="1"/>
      <c r="I739" s="203"/>
      <c r="J739" s="1"/>
      <c r="N739" s="1"/>
    </row>
    <row r="740">
      <c r="F740" s="49"/>
      <c r="G740" s="1"/>
      <c r="H740" s="1"/>
      <c r="I740" s="203"/>
      <c r="J740" s="1"/>
      <c r="N740" s="1"/>
    </row>
    <row r="741">
      <c r="F741" s="49"/>
      <c r="G741" s="1"/>
      <c r="H741" s="1"/>
      <c r="I741" s="203"/>
      <c r="J741" s="1"/>
      <c r="N741" s="1"/>
    </row>
    <row r="742">
      <c r="F742" s="49"/>
      <c r="G742" s="1"/>
      <c r="H742" s="1"/>
      <c r="I742" s="203"/>
      <c r="J742" s="1"/>
      <c r="N742" s="1"/>
    </row>
    <row r="743">
      <c r="F743" s="49"/>
      <c r="G743" s="1"/>
      <c r="H743" s="1"/>
      <c r="I743" s="203"/>
      <c r="J743" s="1"/>
      <c r="N743" s="1"/>
    </row>
    <row r="744">
      <c r="F744" s="49"/>
      <c r="G744" s="1"/>
      <c r="H744" s="1"/>
      <c r="I744" s="203"/>
      <c r="J744" s="1"/>
      <c r="N744" s="1"/>
    </row>
    <row r="745">
      <c r="F745" s="49"/>
      <c r="G745" s="1"/>
      <c r="H745" s="1"/>
      <c r="I745" s="203"/>
      <c r="J745" s="1"/>
      <c r="N745" s="1"/>
    </row>
    <row r="746">
      <c r="F746" s="49"/>
      <c r="G746" s="1"/>
      <c r="H746" s="1"/>
      <c r="I746" s="203"/>
      <c r="J746" s="1"/>
      <c r="N746" s="1"/>
    </row>
    <row r="747">
      <c r="F747" s="49"/>
      <c r="G747" s="1"/>
      <c r="H747" s="1"/>
      <c r="I747" s="203"/>
      <c r="J747" s="1"/>
      <c r="N747" s="1"/>
    </row>
    <row r="748">
      <c r="F748" s="49"/>
      <c r="G748" s="1"/>
      <c r="H748" s="1"/>
      <c r="I748" s="203"/>
      <c r="J748" s="1"/>
      <c r="N748" s="1"/>
    </row>
    <row r="749">
      <c r="F749" s="49"/>
      <c r="G749" s="1"/>
      <c r="H749" s="1"/>
      <c r="I749" s="203"/>
      <c r="J749" s="1"/>
      <c r="N749" s="1"/>
    </row>
    <row r="750">
      <c r="F750" s="49"/>
      <c r="G750" s="1"/>
      <c r="H750" s="1"/>
      <c r="I750" s="203"/>
      <c r="J750" s="1"/>
      <c r="N750" s="1"/>
    </row>
    <row r="751">
      <c r="F751" s="49"/>
      <c r="G751" s="1"/>
      <c r="H751" s="1"/>
      <c r="I751" s="203"/>
      <c r="J751" s="1"/>
      <c r="N751" s="1"/>
    </row>
    <row r="752">
      <c r="F752" s="49"/>
      <c r="G752" s="1"/>
      <c r="H752" s="1"/>
      <c r="I752" s="203"/>
      <c r="J752" s="1"/>
      <c r="N752" s="1"/>
    </row>
    <row r="753">
      <c r="F753" s="49"/>
      <c r="G753" s="1"/>
      <c r="H753" s="1"/>
      <c r="I753" s="203"/>
      <c r="J753" s="1"/>
      <c r="N753" s="1"/>
    </row>
    <row r="754">
      <c r="F754" s="49"/>
      <c r="G754" s="1"/>
      <c r="H754" s="1"/>
      <c r="I754" s="203"/>
      <c r="J754" s="1"/>
      <c r="N754" s="1"/>
    </row>
    <row r="755">
      <c r="F755" s="49"/>
      <c r="G755" s="1"/>
      <c r="H755" s="1"/>
      <c r="I755" s="203"/>
      <c r="J755" s="1"/>
      <c r="N755" s="1"/>
    </row>
    <row r="756">
      <c r="F756" s="49"/>
      <c r="G756" s="1"/>
      <c r="H756" s="1"/>
      <c r="I756" s="203"/>
      <c r="J756" s="1"/>
      <c r="N756" s="1"/>
    </row>
    <row r="757">
      <c r="F757" s="49"/>
      <c r="G757" s="1"/>
      <c r="H757" s="1"/>
      <c r="I757" s="203"/>
      <c r="J757" s="1"/>
      <c r="N757" s="1"/>
    </row>
    <row r="758">
      <c r="F758" s="49"/>
      <c r="G758" s="1"/>
      <c r="H758" s="1"/>
      <c r="I758" s="203"/>
      <c r="J758" s="1"/>
      <c r="N758" s="1"/>
    </row>
    <row r="759">
      <c r="F759" s="49"/>
      <c r="G759" s="1"/>
      <c r="H759" s="1"/>
      <c r="I759" s="203"/>
      <c r="J759" s="1"/>
      <c r="N759" s="1"/>
    </row>
    <row r="760">
      <c r="F760" s="49"/>
      <c r="G760" s="1"/>
      <c r="H760" s="1"/>
      <c r="I760" s="203"/>
      <c r="J760" s="1"/>
      <c r="N760" s="1"/>
    </row>
    <row r="761">
      <c r="F761" s="49"/>
      <c r="G761" s="1"/>
      <c r="H761" s="1"/>
      <c r="I761" s="203"/>
      <c r="J761" s="1"/>
      <c r="N761" s="1"/>
    </row>
    <row r="762">
      <c r="F762" s="49"/>
      <c r="G762" s="1"/>
      <c r="H762" s="1"/>
      <c r="I762" s="203"/>
      <c r="J762" s="1"/>
      <c r="N762" s="1"/>
    </row>
    <row r="763">
      <c r="F763" s="49"/>
      <c r="G763" s="1"/>
      <c r="H763" s="1"/>
      <c r="I763" s="203"/>
      <c r="J763" s="1"/>
      <c r="N763" s="1"/>
    </row>
    <row r="764">
      <c r="F764" s="49"/>
      <c r="G764" s="1"/>
      <c r="H764" s="1"/>
      <c r="I764" s="203"/>
      <c r="J764" s="1"/>
      <c r="N764" s="1"/>
    </row>
    <row r="765">
      <c r="F765" s="49"/>
      <c r="G765" s="1"/>
      <c r="H765" s="1"/>
      <c r="I765" s="203"/>
      <c r="J765" s="1"/>
      <c r="N765" s="1"/>
    </row>
    <row r="766">
      <c r="F766" s="49"/>
      <c r="G766" s="1"/>
      <c r="H766" s="1"/>
      <c r="I766" s="203"/>
      <c r="J766" s="1"/>
      <c r="N766" s="1"/>
    </row>
    <row r="767">
      <c r="F767" s="49"/>
      <c r="G767" s="1"/>
      <c r="H767" s="1"/>
      <c r="I767" s="203"/>
      <c r="J767" s="1"/>
      <c r="N767" s="1"/>
    </row>
    <row r="768">
      <c r="F768" s="49"/>
      <c r="G768" s="1"/>
      <c r="H768" s="1"/>
      <c r="I768" s="203"/>
      <c r="J768" s="1"/>
      <c r="N768" s="1"/>
    </row>
    <row r="769">
      <c r="F769" s="49"/>
      <c r="G769" s="1"/>
      <c r="H769" s="1"/>
      <c r="I769" s="203"/>
      <c r="J769" s="1"/>
      <c r="N769" s="1"/>
    </row>
    <row r="770">
      <c r="F770" s="49"/>
      <c r="G770" s="1"/>
      <c r="H770" s="1"/>
      <c r="I770" s="203"/>
      <c r="J770" s="1"/>
      <c r="N770" s="1"/>
    </row>
    <row r="771">
      <c r="F771" s="49"/>
      <c r="G771" s="1"/>
      <c r="H771" s="1"/>
      <c r="I771" s="203"/>
      <c r="J771" s="1"/>
      <c r="N771" s="1"/>
    </row>
    <row r="772">
      <c r="F772" s="49"/>
      <c r="G772" s="1"/>
      <c r="H772" s="1"/>
      <c r="I772" s="203"/>
      <c r="J772" s="1"/>
      <c r="N772" s="1"/>
    </row>
    <row r="773">
      <c r="F773" s="49"/>
      <c r="G773" s="1"/>
      <c r="H773" s="1"/>
      <c r="I773" s="203"/>
      <c r="J773" s="1"/>
      <c r="N773" s="1"/>
    </row>
    <row r="774">
      <c r="F774" s="49"/>
      <c r="G774" s="1"/>
      <c r="H774" s="1"/>
      <c r="I774" s="203"/>
      <c r="J774" s="1"/>
      <c r="N774" s="1"/>
    </row>
    <row r="775">
      <c r="F775" s="49"/>
      <c r="G775" s="1"/>
      <c r="H775" s="1"/>
      <c r="I775" s="203"/>
      <c r="J775" s="1"/>
      <c r="N775" s="1"/>
    </row>
    <row r="776">
      <c r="F776" s="49"/>
      <c r="G776" s="1"/>
      <c r="H776" s="1"/>
      <c r="I776" s="203"/>
      <c r="J776" s="1"/>
      <c r="N776" s="1"/>
    </row>
    <row r="777">
      <c r="F777" s="49"/>
      <c r="G777" s="1"/>
      <c r="H777" s="1"/>
      <c r="I777" s="203"/>
      <c r="J777" s="1"/>
      <c r="N777" s="1"/>
    </row>
    <row r="778">
      <c r="F778" s="49"/>
      <c r="G778" s="1"/>
      <c r="H778" s="1"/>
      <c r="I778" s="203"/>
      <c r="J778" s="1"/>
      <c r="N778" s="1"/>
    </row>
    <row r="779">
      <c r="F779" s="49"/>
      <c r="G779" s="1"/>
      <c r="H779" s="1"/>
      <c r="I779" s="203"/>
      <c r="J779" s="1"/>
      <c r="N779" s="1"/>
    </row>
    <row r="780">
      <c r="F780" s="49"/>
      <c r="G780" s="1"/>
      <c r="H780" s="1"/>
      <c r="I780" s="203"/>
      <c r="J780" s="1"/>
      <c r="N780" s="1"/>
    </row>
    <row r="781">
      <c r="F781" s="49"/>
      <c r="G781" s="1"/>
      <c r="H781" s="1"/>
      <c r="I781" s="203"/>
      <c r="J781" s="1"/>
      <c r="N781" s="1"/>
    </row>
    <row r="782">
      <c r="F782" s="49"/>
      <c r="G782" s="1"/>
      <c r="H782" s="1"/>
      <c r="I782" s="203"/>
      <c r="J782" s="1"/>
      <c r="N782" s="1"/>
    </row>
    <row r="783">
      <c r="F783" s="49"/>
      <c r="G783" s="1"/>
      <c r="H783" s="1"/>
      <c r="I783" s="203"/>
      <c r="J783" s="1"/>
      <c r="N783" s="1"/>
    </row>
    <row r="784">
      <c r="F784" s="49"/>
      <c r="G784" s="1"/>
      <c r="H784" s="1"/>
      <c r="I784" s="203"/>
      <c r="J784" s="1"/>
      <c r="N784" s="1"/>
    </row>
    <row r="785">
      <c r="F785" s="49"/>
      <c r="G785" s="1"/>
      <c r="H785" s="1"/>
      <c r="I785" s="203"/>
      <c r="J785" s="1"/>
      <c r="N785" s="1"/>
    </row>
    <row r="786">
      <c r="F786" s="49"/>
      <c r="G786" s="1"/>
      <c r="H786" s="1"/>
      <c r="I786" s="203"/>
      <c r="J786" s="1"/>
      <c r="N786" s="1"/>
    </row>
    <row r="787">
      <c r="F787" s="49"/>
      <c r="G787" s="1"/>
      <c r="H787" s="1"/>
      <c r="I787" s="203"/>
      <c r="J787" s="1"/>
      <c r="N787" s="1"/>
    </row>
    <row r="788">
      <c r="F788" s="49"/>
      <c r="G788" s="1"/>
      <c r="H788" s="1"/>
      <c r="I788" s="203"/>
      <c r="J788" s="1"/>
      <c r="N788" s="1"/>
    </row>
    <row r="789">
      <c r="F789" s="49"/>
      <c r="G789" s="1"/>
      <c r="H789" s="1"/>
      <c r="I789" s="203"/>
      <c r="J789" s="1"/>
      <c r="N789" s="1"/>
    </row>
    <row r="790">
      <c r="F790" s="49"/>
      <c r="G790" s="1"/>
      <c r="H790" s="1"/>
      <c r="I790" s="203"/>
      <c r="J790" s="1"/>
      <c r="N790" s="1"/>
    </row>
    <row r="791">
      <c r="F791" s="49"/>
      <c r="G791" s="1"/>
      <c r="H791" s="1"/>
      <c r="I791" s="203"/>
      <c r="J791" s="1"/>
      <c r="N791" s="1"/>
    </row>
    <row r="792">
      <c r="F792" s="49"/>
      <c r="G792" s="1"/>
      <c r="H792" s="1"/>
      <c r="I792" s="203"/>
      <c r="J792" s="1"/>
      <c r="N792" s="1"/>
    </row>
    <row r="793">
      <c r="F793" s="49"/>
      <c r="G793" s="1"/>
      <c r="H793" s="1"/>
      <c r="I793" s="203"/>
      <c r="J793" s="1"/>
      <c r="N793" s="1"/>
    </row>
    <row r="794">
      <c r="F794" s="49"/>
      <c r="G794" s="1"/>
      <c r="H794" s="1"/>
      <c r="I794" s="203"/>
      <c r="J794" s="1"/>
      <c r="N794" s="1"/>
    </row>
    <row r="795">
      <c r="F795" s="49"/>
      <c r="G795" s="1"/>
      <c r="H795" s="1"/>
      <c r="I795" s="203"/>
      <c r="J795" s="1"/>
      <c r="N795" s="1"/>
    </row>
    <row r="796">
      <c r="F796" s="49"/>
      <c r="G796" s="1"/>
      <c r="H796" s="1"/>
      <c r="I796" s="203"/>
      <c r="J796" s="1"/>
      <c r="N796" s="1"/>
    </row>
    <row r="797">
      <c r="F797" s="49"/>
      <c r="G797" s="1"/>
      <c r="H797" s="1"/>
      <c r="I797" s="203"/>
      <c r="J797" s="1"/>
      <c r="N797" s="1"/>
    </row>
    <row r="798">
      <c r="F798" s="49"/>
      <c r="G798" s="1"/>
      <c r="H798" s="1"/>
      <c r="I798" s="203"/>
      <c r="J798" s="1"/>
      <c r="N798" s="1"/>
    </row>
    <row r="799">
      <c r="F799" s="49"/>
      <c r="G799" s="1"/>
      <c r="H799" s="1"/>
      <c r="I799" s="203"/>
      <c r="J799" s="1"/>
      <c r="N799" s="1"/>
    </row>
    <row r="800">
      <c r="F800" s="49"/>
      <c r="G800" s="1"/>
      <c r="H800" s="1"/>
      <c r="I800" s="203"/>
      <c r="J800" s="1"/>
      <c r="N800" s="1"/>
    </row>
    <row r="801">
      <c r="F801" s="49"/>
      <c r="G801" s="1"/>
      <c r="H801" s="1"/>
      <c r="I801" s="203"/>
      <c r="J801" s="1"/>
      <c r="N801" s="1"/>
    </row>
    <row r="802">
      <c r="F802" s="49"/>
      <c r="G802" s="1"/>
      <c r="H802" s="1"/>
      <c r="I802" s="203"/>
      <c r="J802" s="1"/>
      <c r="N802" s="1"/>
    </row>
    <row r="803">
      <c r="F803" s="49"/>
      <c r="G803" s="1"/>
      <c r="H803" s="1"/>
      <c r="I803" s="203"/>
      <c r="J803" s="1"/>
      <c r="N803" s="1"/>
    </row>
    <row r="804">
      <c r="F804" s="49"/>
      <c r="G804" s="1"/>
      <c r="H804" s="1"/>
      <c r="I804" s="203"/>
      <c r="J804" s="1"/>
      <c r="N804" s="1"/>
    </row>
    <row r="805">
      <c r="F805" s="49"/>
      <c r="G805" s="1"/>
      <c r="H805" s="1"/>
      <c r="I805" s="203"/>
      <c r="J805" s="1"/>
      <c r="N805" s="1"/>
    </row>
    <row r="806">
      <c r="F806" s="49"/>
      <c r="G806" s="1"/>
      <c r="H806" s="1"/>
      <c r="I806" s="203"/>
      <c r="J806" s="1"/>
      <c r="N806" s="1"/>
    </row>
    <row r="807">
      <c r="F807" s="49"/>
      <c r="G807" s="1"/>
      <c r="H807" s="1"/>
      <c r="I807" s="203"/>
      <c r="J807" s="1"/>
      <c r="N807" s="1"/>
    </row>
    <row r="808">
      <c r="F808" s="49"/>
      <c r="G808" s="1"/>
      <c r="H808" s="1"/>
      <c r="I808" s="203"/>
      <c r="J808" s="1"/>
      <c r="N808" s="1"/>
    </row>
    <row r="809">
      <c r="F809" s="49"/>
      <c r="G809" s="1"/>
      <c r="H809" s="1"/>
      <c r="I809" s="203"/>
      <c r="J809" s="1"/>
      <c r="N809" s="1"/>
    </row>
    <row r="810">
      <c r="F810" s="49"/>
      <c r="G810" s="1"/>
      <c r="H810" s="1"/>
      <c r="I810" s="203"/>
      <c r="J810" s="1"/>
      <c r="N810" s="1"/>
    </row>
    <row r="811">
      <c r="F811" s="49"/>
      <c r="G811" s="1"/>
      <c r="H811" s="1"/>
      <c r="I811" s="203"/>
      <c r="J811" s="1"/>
      <c r="N811" s="1"/>
    </row>
    <row r="812">
      <c r="F812" s="49"/>
      <c r="G812" s="1"/>
      <c r="H812" s="1"/>
      <c r="I812" s="203"/>
      <c r="J812" s="1"/>
      <c r="N812" s="1"/>
    </row>
    <row r="813">
      <c r="F813" s="49"/>
      <c r="G813" s="1"/>
      <c r="H813" s="1"/>
      <c r="I813" s="203"/>
      <c r="J813" s="1"/>
      <c r="N813" s="1"/>
    </row>
    <row r="814">
      <c r="F814" s="49"/>
      <c r="G814" s="1"/>
      <c r="H814" s="1"/>
      <c r="I814" s="203"/>
      <c r="J814" s="1"/>
      <c r="N814" s="1"/>
    </row>
    <row r="815">
      <c r="F815" s="49"/>
      <c r="G815" s="1"/>
      <c r="H815" s="1"/>
      <c r="I815" s="203"/>
      <c r="J815" s="1"/>
      <c r="N815" s="1"/>
    </row>
    <row r="816">
      <c r="F816" s="49"/>
      <c r="G816" s="1"/>
      <c r="H816" s="1"/>
      <c r="I816" s="203"/>
      <c r="J816" s="1"/>
      <c r="N816" s="1"/>
    </row>
    <row r="817">
      <c r="F817" s="49"/>
      <c r="G817" s="1"/>
      <c r="H817" s="1"/>
      <c r="I817" s="203"/>
      <c r="J817" s="1"/>
      <c r="N817" s="1"/>
    </row>
    <row r="818">
      <c r="F818" s="49"/>
      <c r="G818" s="1"/>
      <c r="H818" s="1"/>
      <c r="I818" s="203"/>
      <c r="J818" s="1"/>
      <c r="N818" s="1"/>
    </row>
    <row r="819">
      <c r="F819" s="49"/>
      <c r="G819" s="1"/>
      <c r="H819" s="1"/>
      <c r="I819" s="203"/>
      <c r="J819" s="1"/>
      <c r="N819" s="1"/>
    </row>
    <row r="820">
      <c r="F820" s="49"/>
      <c r="G820" s="1"/>
      <c r="H820" s="1"/>
      <c r="I820" s="203"/>
      <c r="J820" s="1"/>
      <c r="N820" s="1"/>
    </row>
    <row r="821">
      <c r="F821" s="49"/>
      <c r="G821" s="1"/>
      <c r="H821" s="1"/>
      <c r="I821" s="203"/>
      <c r="J821" s="1"/>
      <c r="N821" s="1"/>
    </row>
    <row r="822">
      <c r="F822" s="49"/>
      <c r="G822" s="1"/>
      <c r="H822" s="1"/>
      <c r="I822" s="203"/>
      <c r="J822" s="1"/>
      <c r="N822" s="1"/>
    </row>
    <row r="823">
      <c r="F823" s="49"/>
      <c r="G823" s="1"/>
      <c r="H823" s="1"/>
      <c r="I823" s="203"/>
      <c r="J823" s="1"/>
      <c r="N823" s="1"/>
    </row>
    <row r="824">
      <c r="F824" s="49"/>
      <c r="G824" s="1"/>
      <c r="H824" s="1"/>
      <c r="I824" s="203"/>
      <c r="J824" s="1"/>
      <c r="N824" s="1"/>
    </row>
    <row r="825">
      <c r="F825" s="49"/>
      <c r="G825" s="1"/>
      <c r="H825" s="1"/>
      <c r="I825" s="203"/>
      <c r="J825" s="1"/>
      <c r="N825" s="1"/>
    </row>
    <row r="826">
      <c r="F826" s="49"/>
      <c r="G826" s="1"/>
      <c r="H826" s="1"/>
      <c r="I826" s="203"/>
      <c r="J826" s="1"/>
      <c r="N826" s="1"/>
    </row>
    <row r="827">
      <c r="F827" s="49"/>
      <c r="G827" s="1"/>
      <c r="H827" s="1"/>
      <c r="I827" s="203"/>
      <c r="J827" s="1"/>
      <c r="N827" s="1"/>
    </row>
    <row r="828">
      <c r="F828" s="49"/>
      <c r="G828" s="1"/>
      <c r="H828" s="1"/>
      <c r="I828" s="203"/>
      <c r="J828" s="1"/>
      <c r="N828" s="1"/>
    </row>
    <row r="829">
      <c r="F829" s="49"/>
      <c r="G829" s="1"/>
      <c r="H829" s="1"/>
      <c r="I829" s="203"/>
      <c r="J829" s="1"/>
      <c r="N829" s="1"/>
    </row>
    <row r="830">
      <c r="F830" s="49"/>
      <c r="G830" s="1"/>
      <c r="H830" s="1"/>
      <c r="I830" s="203"/>
      <c r="J830" s="1"/>
      <c r="N830" s="1"/>
    </row>
    <row r="831">
      <c r="F831" s="49"/>
      <c r="G831" s="1"/>
      <c r="H831" s="1"/>
      <c r="I831" s="203"/>
      <c r="J831" s="1"/>
      <c r="N831" s="1"/>
    </row>
    <row r="832">
      <c r="F832" s="49"/>
      <c r="G832" s="1"/>
      <c r="H832" s="1"/>
      <c r="I832" s="203"/>
      <c r="J832" s="1"/>
      <c r="N832" s="1"/>
    </row>
    <row r="833">
      <c r="F833" s="49"/>
      <c r="G833" s="1"/>
      <c r="H833" s="1"/>
      <c r="I833" s="203"/>
      <c r="J833" s="1"/>
      <c r="N833" s="1"/>
    </row>
    <row r="834">
      <c r="F834" s="49"/>
      <c r="G834" s="1"/>
      <c r="H834" s="1"/>
      <c r="I834" s="203"/>
      <c r="J834" s="1"/>
      <c r="N834" s="1"/>
    </row>
    <row r="835">
      <c r="F835" s="49"/>
      <c r="G835" s="1"/>
      <c r="H835" s="1"/>
      <c r="I835" s="203"/>
      <c r="J835" s="1"/>
      <c r="N835" s="1"/>
    </row>
    <row r="836">
      <c r="F836" s="49"/>
      <c r="G836" s="1"/>
      <c r="H836" s="1"/>
      <c r="I836" s="203"/>
      <c r="J836" s="1"/>
      <c r="N836" s="1"/>
    </row>
    <row r="837">
      <c r="F837" s="49"/>
      <c r="G837" s="1"/>
      <c r="H837" s="1"/>
      <c r="I837" s="203"/>
      <c r="J837" s="1"/>
      <c r="N837" s="1"/>
    </row>
    <row r="838">
      <c r="F838" s="49"/>
      <c r="G838" s="1"/>
      <c r="H838" s="1"/>
      <c r="I838" s="203"/>
      <c r="J838" s="1"/>
      <c r="N838" s="1"/>
    </row>
    <row r="839">
      <c r="F839" s="49"/>
      <c r="G839" s="1"/>
      <c r="H839" s="1"/>
      <c r="I839" s="203"/>
      <c r="J839" s="1"/>
      <c r="N839" s="1"/>
    </row>
    <row r="840">
      <c r="F840" s="49"/>
      <c r="G840" s="1"/>
      <c r="H840" s="1"/>
      <c r="I840" s="203"/>
      <c r="J840" s="1"/>
      <c r="N840" s="1"/>
    </row>
    <row r="841">
      <c r="F841" s="49"/>
      <c r="G841" s="1"/>
      <c r="H841" s="1"/>
      <c r="I841" s="203"/>
      <c r="J841" s="1"/>
      <c r="N841" s="1"/>
    </row>
    <row r="842">
      <c r="F842" s="49"/>
      <c r="G842" s="1"/>
      <c r="H842" s="1"/>
      <c r="I842" s="203"/>
      <c r="J842" s="1"/>
      <c r="N842" s="1"/>
    </row>
    <row r="843">
      <c r="F843" s="49"/>
      <c r="G843" s="1"/>
      <c r="H843" s="1"/>
      <c r="I843" s="203"/>
      <c r="J843" s="1"/>
      <c r="N843" s="1"/>
    </row>
    <row r="844">
      <c r="F844" s="49"/>
      <c r="G844" s="1"/>
      <c r="H844" s="1"/>
      <c r="I844" s="203"/>
      <c r="J844" s="1"/>
      <c r="N844" s="1"/>
    </row>
    <row r="845">
      <c r="F845" s="49"/>
      <c r="G845" s="1"/>
      <c r="H845" s="1"/>
      <c r="I845" s="203"/>
      <c r="J845" s="1"/>
      <c r="N845" s="1"/>
    </row>
    <row r="846">
      <c r="F846" s="49"/>
      <c r="G846" s="1"/>
      <c r="H846" s="1"/>
      <c r="I846" s="203"/>
      <c r="J846" s="1"/>
      <c r="N846" s="1"/>
    </row>
    <row r="847">
      <c r="F847" s="49"/>
      <c r="G847" s="1"/>
      <c r="H847" s="1"/>
      <c r="I847" s="203"/>
      <c r="J847" s="1"/>
      <c r="N847" s="1"/>
    </row>
    <row r="848">
      <c r="F848" s="49"/>
      <c r="G848" s="1"/>
      <c r="H848" s="1"/>
      <c r="I848" s="203"/>
      <c r="J848" s="1"/>
      <c r="N848" s="1"/>
    </row>
    <row r="849">
      <c r="F849" s="49"/>
      <c r="G849" s="1"/>
      <c r="H849" s="1"/>
      <c r="I849" s="203"/>
      <c r="J849" s="1"/>
      <c r="N849" s="1"/>
    </row>
    <row r="850">
      <c r="F850" s="49"/>
      <c r="G850" s="1"/>
      <c r="H850" s="1"/>
      <c r="I850" s="203"/>
      <c r="J850" s="1"/>
      <c r="N850" s="1"/>
    </row>
    <row r="851">
      <c r="F851" s="49"/>
      <c r="G851" s="1"/>
      <c r="H851" s="1"/>
      <c r="I851" s="203"/>
      <c r="J851" s="1"/>
      <c r="N851" s="1"/>
    </row>
    <row r="852">
      <c r="F852" s="49"/>
      <c r="G852" s="1"/>
      <c r="H852" s="1"/>
      <c r="I852" s="203"/>
      <c r="J852" s="1"/>
      <c r="N852" s="1"/>
    </row>
    <row r="853">
      <c r="F853" s="49"/>
      <c r="G853" s="1"/>
      <c r="H853" s="1"/>
      <c r="I853" s="203"/>
      <c r="J853" s="1"/>
      <c r="N853" s="1"/>
    </row>
    <row r="854">
      <c r="F854" s="49"/>
      <c r="G854" s="1"/>
      <c r="H854" s="1"/>
      <c r="I854" s="203"/>
      <c r="J854" s="1"/>
      <c r="N854" s="1"/>
    </row>
    <row r="855">
      <c r="F855" s="49"/>
      <c r="G855" s="1"/>
      <c r="H855" s="1"/>
      <c r="I855" s="203"/>
      <c r="J855" s="1"/>
      <c r="N855" s="1"/>
    </row>
    <row r="856">
      <c r="F856" s="49"/>
      <c r="G856" s="1"/>
      <c r="H856" s="1"/>
      <c r="I856" s="203"/>
      <c r="J856" s="1"/>
      <c r="N856" s="1"/>
    </row>
    <row r="857">
      <c r="F857" s="49"/>
      <c r="G857" s="1"/>
      <c r="H857" s="1"/>
      <c r="I857" s="203"/>
      <c r="J857" s="1"/>
      <c r="N857" s="1"/>
    </row>
    <row r="858">
      <c r="F858" s="49"/>
      <c r="G858" s="1"/>
      <c r="H858" s="1"/>
      <c r="I858" s="203"/>
      <c r="J858" s="1"/>
      <c r="N858" s="1"/>
    </row>
    <row r="859">
      <c r="F859" s="49"/>
      <c r="G859" s="1"/>
      <c r="H859" s="1"/>
      <c r="I859" s="203"/>
      <c r="J859" s="1"/>
      <c r="N859" s="1"/>
    </row>
    <row r="860">
      <c r="F860" s="49"/>
      <c r="G860" s="1"/>
      <c r="H860" s="1"/>
      <c r="I860" s="203"/>
      <c r="J860" s="1"/>
      <c r="N860" s="1"/>
    </row>
    <row r="861">
      <c r="F861" s="49"/>
      <c r="G861" s="1"/>
      <c r="H861" s="1"/>
      <c r="I861" s="203"/>
      <c r="J861" s="1"/>
      <c r="N861" s="1"/>
    </row>
    <row r="862">
      <c r="F862" s="49"/>
      <c r="G862" s="1"/>
      <c r="H862" s="1"/>
      <c r="I862" s="203"/>
      <c r="J862" s="1"/>
      <c r="N862" s="1"/>
    </row>
    <row r="863">
      <c r="F863" s="49"/>
      <c r="G863" s="1"/>
      <c r="H863" s="1"/>
      <c r="I863" s="203"/>
      <c r="J863" s="1"/>
      <c r="N863" s="1"/>
    </row>
    <row r="864">
      <c r="F864" s="49"/>
      <c r="G864" s="1"/>
      <c r="H864" s="1"/>
      <c r="I864" s="203"/>
      <c r="J864" s="1"/>
      <c r="N864" s="1"/>
    </row>
    <row r="865">
      <c r="F865" s="49"/>
      <c r="G865" s="1"/>
      <c r="H865" s="1"/>
      <c r="I865" s="203"/>
      <c r="J865" s="1"/>
      <c r="N865" s="1"/>
    </row>
    <row r="866">
      <c r="F866" s="49"/>
      <c r="G866" s="1"/>
      <c r="H866" s="1"/>
      <c r="I866" s="203"/>
      <c r="J866" s="1"/>
      <c r="N866" s="1"/>
    </row>
    <row r="867">
      <c r="F867" s="49"/>
      <c r="G867" s="1"/>
      <c r="H867" s="1"/>
      <c r="I867" s="203"/>
      <c r="J867" s="1"/>
      <c r="N867" s="1"/>
    </row>
    <row r="868">
      <c r="F868" s="49"/>
      <c r="G868" s="1"/>
      <c r="H868" s="1"/>
      <c r="I868" s="203"/>
      <c r="J868" s="1"/>
      <c r="N868" s="1"/>
    </row>
    <row r="869">
      <c r="F869" s="49"/>
      <c r="G869" s="1"/>
      <c r="H869" s="1"/>
      <c r="I869" s="203"/>
      <c r="J869" s="1"/>
      <c r="N869" s="1"/>
    </row>
    <row r="870">
      <c r="F870" s="49"/>
      <c r="G870" s="1"/>
      <c r="H870" s="1"/>
      <c r="I870" s="203"/>
      <c r="J870" s="1"/>
      <c r="N870" s="1"/>
    </row>
    <row r="871">
      <c r="F871" s="49"/>
      <c r="G871" s="1"/>
      <c r="H871" s="1"/>
      <c r="I871" s="203"/>
      <c r="J871" s="1"/>
      <c r="N871" s="1"/>
    </row>
    <row r="872">
      <c r="F872" s="49"/>
      <c r="G872" s="1"/>
      <c r="H872" s="1"/>
      <c r="I872" s="203"/>
      <c r="J872" s="1"/>
      <c r="N872" s="1"/>
    </row>
    <row r="873">
      <c r="F873" s="49"/>
      <c r="G873" s="1"/>
      <c r="H873" s="1"/>
      <c r="I873" s="203"/>
      <c r="J873" s="1"/>
      <c r="N873" s="1"/>
    </row>
    <row r="874">
      <c r="F874" s="49"/>
      <c r="G874" s="1"/>
      <c r="H874" s="1"/>
      <c r="I874" s="203"/>
      <c r="J874" s="1"/>
      <c r="N874" s="1"/>
    </row>
    <row r="875">
      <c r="F875" s="49"/>
      <c r="G875" s="1"/>
      <c r="H875" s="1"/>
      <c r="I875" s="203"/>
      <c r="J875" s="1"/>
      <c r="N875" s="1"/>
    </row>
    <row r="876">
      <c r="F876" s="49"/>
      <c r="G876" s="1"/>
      <c r="H876" s="1"/>
      <c r="I876" s="203"/>
      <c r="J876" s="1"/>
      <c r="N876" s="1"/>
    </row>
    <row r="877">
      <c r="F877" s="49"/>
      <c r="G877" s="1"/>
      <c r="H877" s="1"/>
      <c r="I877" s="203"/>
      <c r="J877" s="1"/>
      <c r="N877" s="1"/>
    </row>
    <row r="878">
      <c r="F878" s="49"/>
      <c r="G878" s="1"/>
      <c r="H878" s="1"/>
      <c r="I878" s="203"/>
      <c r="J878" s="1"/>
      <c r="N878" s="1"/>
    </row>
    <row r="879">
      <c r="F879" s="49"/>
      <c r="G879" s="1"/>
      <c r="H879" s="1"/>
      <c r="I879" s="203"/>
      <c r="J879" s="1"/>
      <c r="N879" s="1"/>
    </row>
    <row r="880">
      <c r="F880" s="49"/>
      <c r="G880" s="1"/>
      <c r="H880" s="1"/>
      <c r="I880" s="203"/>
      <c r="J880" s="1"/>
      <c r="N880" s="1"/>
    </row>
    <row r="881">
      <c r="F881" s="49"/>
      <c r="G881" s="1"/>
      <c r="H881" s="1"/>
      <c r="I881" s="203"/>
      <c r="J881" s="1"/>
      <c r="N881" s="1"/>
    </row>
    <row r="882">
      <c r="F882" s="49"/>
      <c r="G882" s="1"/>
      <c r="H882" s="1"/>
      <c r="I882" s="203"/>
      <c r="J882" s="1"/>
      <c r="N882" s="1"/>
    </row>
    <row r="883">
      <c r="F883" s="49"/>
      <c r="G883" s="1"/>
      <c r="H883" s="1"/>
      <c r="I883" s="203"/>
      <c r="J883" s="1"/>
      <c r="N883" s="1"/>
    </row>
    <row r="884">
      <c r="F884" s="49"/>
      <c r="G884" s="1"/>
      <c r="H884" s="1"/>
      <c r="I884" s="203"/>
      <c r="J884" s="1"/>
      <c r="N884" s="1"/>
    </row>
    <row r="885">
      <c r="F885" s="49"/>
      <c r="G885" s="1"/>
      <c r="H885" s="1"/>
      <c r="I885" s="203"/>
      <c r="J885" s="1"/>
      <c r="N885" s="1"/>
    </row>
    <row r="886">
      <c r="F886" s="49"/>
      <c r="G886" s="1"/>
      <c r="H886" s="1"/>
      <c r="I886" s="203"/>
      <c r="J886" s="1"/>
      <c r="N886" s="1"/>
    </row>
    <row r="887">
      <c r="F887" s="49"/>
      <c r="G887" s="1"/>
      <c r="H887" s="1"/>
      <c r="I887" s="203"/>
      <c r="J887" s="1"/>
      <c r="N887" s="1"/>
    </row>
    <row r="888">
      <c r="F888" s="49"/>
      <c r="G888" s="1"/>
      <c r="H888" s="1"/>
      <c r="I888" s="203"/>
      <c r="J888" s="1"/>
      <c r="N888" s="1"/>
    </row>
    <row r="889">
      <c r="F889" s="49"/>
      <c r="G889" s="1"/>
      <c r="H889" s="1"/>
      <c r="I889" s="203"/>
      <c r="J889" s="1"/>
      <c r="N889" s="1"/>
    </row>
    <row r="890">
      <c r="F890" s="49"/>
      <c r="G890" s="1"/>
      <c r="H890" s="1"/>
      <c r="I890" s="203"/>
      <c r="J890" s="1"/>
      <c r="N890" s="1"/>
    </row>
    <row r="891">
      <c r="F891" s="49"/>
      <c r="G891" s="1"/>
      <c r="H891" s="1"/>
      <c r="I891" s="203"/>
      <c r="J891" s="1"/>
      <c r="N891" s="1"/>
    </row>
    <row r="892">
      <c r="F892" s="49"/>
      <c r="G892" s="1"/>
      <c r="H892" s="1"/>
      <c r="I892" s="203"/>
      <c r="J892" s="1"/>
      <c r="N892" s="1"/>
    </row>
    <row r="893">
      <c r="F893" s="49"/>
      <c r="G893" s="1"/>
      <c r="H893" s="1"/>
      <c r="I893" s="203"/>
      <c r="J893" s="1"/>
      <c r="N893" s="1"/>
    </row>
    <row r="894">
      <c r="F894" s="49"/>
      <c r="G894" s="1"/>
      <c r="H894" s="1"/>
      <c r="I894" s="203"/>
      <c r="J894" s="1"/>
      <c r="N894" s="1"/>
    </row>
    <row r="895">
      <c r="F895" s="49"/>
      <c r="G895" s="1"/>
      <c r="H895" s="1"/>
      <c r="I895" s="203"/>
      <c r="J895" s="1"/>
      <c r="N895" s="1"/>
    </row>
    <row r="896">
      <c r="F896" s="49"/>
      <c r="G896" s="1"/>
      <c r="H896" s="1"/>
      <c r="I896" s="203"/>
      <c r="J896" s="1"/>
      <c r="N896" s="1"/>
    </row>
    <row r="897">
      <c r="F897" s="49"/>
      <c r="G897" s="1"/>
      <c r="H897" s="1"/>
      <c r="I897" s="203"/>
      <c r="J897" s="1"/>
      <c r="N897" s="1"/>
    </row>
    <row r="898">
      <c r="F898" s="49"/>
      <c r="G898" s="1"/>
      <c r="H898" s="1"/>
      <c r="I898" s="203"/>
      <c r="J898" s="1"/>
      <c r="N898" s="1"/>
    </row>
    <row r="899">
      <c r="F899" s="49"/>
      <c r="G899" s="1"/>
      <c r="H899" s="1"/>
      <c r="I899" s="203"/>
      <c r="J899" s="1"/>
      <c r="N899" s="1"/>
    </row>
    <row r="900">
      <c r="F900" s="49"/>
      <c r="G900" s="1"/>
      <c r="H900" s="1"/>
      <c r="I900" s="203"/>
      <c r="J900" s="1"/>
      <c r="N900" s="1"/>
    </row>
    <row r="901">
      <c r="F901" s="49"/>
      <c r="G901" s="1"/>
      <c r="H901" s="1"/>
      <c r="I901" s="203"/>
      <c r="J901" s="1"/>
      <c r="N901" s="1"/>
    </row>
    <row r="902">
      <c r="F902" s="49"/>
      <c r="G902" s="1"/>
      <c r="H902" s="1"/>
      <c r="I902" s="203"/>
      <c r="J902" s="1"/>
      <c r="N902" s="1"/>
    </row>
    <row r="903">
      <c r="F903" s="49"/>
      <c r="G903" s="1"/>
      <c r="H903" s="1"/>
      <c r="I903" s="203"/>
      <c r="J903" s="1"/>
      <c r="N903" s="1"/>
    </row>
    <row r="904">
      <c r="F904" s="49"/>
      <c r="G904" s="1"/>
      <c r="H904" s="1"/>
      <c r="I904" s="203"/>
      <c r="J904" s="1"/>
      <c r="N904" s="1"/>
    </row>
    <row r="905">
      <c r="F905" s="49"/>
      <c r="G905" s="1"/>
      <c r="H905" s="1"/>
      <c r="I905" s="203"/>
      <c r="J905" s="1"/>
      <c r="N905" s="1"/>
    </row>
    <row r="906">
      <c r="F906" s="49"/>
      <c r="G906" s="1"/>
      <c r="H906" s="1"/>
      <c r="I906" s="203"/>
      <c r="J906" s="1"/>
      <c r="N906" s="1"/>
    </row>
    <row r="907">
      <c r="F907" s="49"/>
      <c r="G907" s="1"/>
      <c r="H907" s="1"/>
      <c r="I907" s="203"/>
      <c r="J907" s="1"/>
      <c r="N907" s="1"/>
    </row>
    <row r="908">
      <c r="F908" s="49"/>
      <c r="G908" s="1"/>
      <c r="H908" s="1"/>
      <c r="I908" s="203"/>
      <c r="J908" s="1"/>
      <c r="N908" s="1"/>
    </row>
    <row r="909">
      <c r="F909" s="49"/>
      <c r="G909" s="1"/>
      <c r="H909" s="1"/>
      <c r="I909" s="203"/>
      <c r="J909" s="1"/>
      <c r="N909" s="1"/>
    </row>
    <row r="910">
      <c r="F910" s="49"/>
      <c r="G910" s="1"/>
      <c r="H910" s="1"/>
      <c r="I910" s="203"/>
      <c r="J910" s="1"/>
      <c r="N910" s="1"/>
    </row>
    <row r="911">
      <c r="F911" s="49"/>
      <c r="G911" s="1"/>
      <c r="H911" s="1"/>
      <c r="I911" s="203"/>
      <c r="J911" s="1"/>
      <c r="N911" s="1"/>
    </row>
    <row r="912">
      <c r="F912" s="49"/>
      <c r="G912" s="1"/>
      <c r="H912" s="1"/>
      <c r="I912" s="203"/>
      <c r="J912" s="1"/>
      <c r="N912" s="1"/>
    </row>
    <row r="913">
      <c r="F913" s="49"/>
      <c r="G913" s="1"/>
      <c r="H913" s="1"/>
      <c r="I913" s="203"/>
      <c r="J913" s="1"/>
      <c r="N913" s="1"/>
    </row>
    <row r="914">
      <c r="F914" s="49"/>
      <c r="G914" s="1"/>
      <c r="H914" s="1"/>
      <c r="I914" s="203"/>
      <c r="J914" s="1"/>
      <c r="N914" s="1"/>
    </row>
    <row r="915">
      <c r="F915" s="49"/>
      <c r="G915" s="1"/>
      <c r="H915" s="1"/>
      <c r="I915" s="203"/>
      <c r="J915" s="1"/>
      <c r="N915" s="1"/>
    </row>
    <row r="916">
      <c r="F916" s="49"/>
      <c r="G916" s="1"/>
      <c r="H916" s="1"/>
      <c r="I916" s="203"/>
      <c r="J916" s="1"/>
      <c r="N916" s="1"/>
    </row>
    <row r="917">
      <c r="F917" s="49"/>
      <c r="G917" s="1"/>
      <c r="H917" s="1"/>
      <c r="I917" s="203"/>
      <c r="J917" s="1"/>
      <c r="N917" s="1"/>
    </row>
    <row r="918">
      <c r="F918" s="49"/>
      <c r="G918" s="1"/>
      <c r="H918" s="1"/>
      <c r="I918" s="203"/>
      <c r="J918" s="1"/>
      <c r="N918" s="1"/>
    </row>
    <row r="919">
      <c r="F919" s="49"/>
      <c r="G919" s="1"/>
      <c r="H919" s="1"/>
      <c r="I919" s="203"/>
      <c r="J919" s="1"/>
      <c r="N919" s="1"/>
    </row>
    <row r="920">
      <c r="F920" s="49"/>
      <c r="G920" s="1"/>
      <c r="H920" s="1"/>
      <c r="I920" s="203"/>
      <c r="J920" s="1"/>
      <c r="N920" s="1"/>
    </row>
    <row r="921">
      <c r="F921" s="49"/>
      <c r="G921" s="1"/>
      <c r="H921" s="1"/>
      <c r="I921" s="203"/>
      <c r="J921" s="1"/>
      <c r="N921" s="1"/>
    </row>
    <row r="922">
      <c r="F922" s="49"/>
      <c r="G922" s="1"/>
      <c r="H922" s="1"/>
      <c r="I922" s="203"/>
      <c r="J922" s="1"/>
      <c r="N922" s="1"/>
    </row>
    <row r="923">
      <c r="F923" s="49"/>
      <c r="G923" s="1"/>
      <c r="H923" s="1"/>
      <c r="I923" s="203"/>
      <c r="J923" s="1"/>
      <c r="N923" s="1"/>
    </row>
    <row r="924">
      <c r="F924" s="49"/>
      <c r="G924" s="1"/>
      <c r="H924" s="1"/>
      <c r="I924" s="203"/>
      <c r="J924" s="1"/>
      <c r="N924" s="1"/>
    </row>
    <row r="925">
      <c r="F925" s="49"/>
      <c r="G925" s="1"/>
      <c r="H925" s="1"/>
      <c r="I925" s="203"/>
      <c r="J925" s="1"/>
      <c r="N925" s="1"/>
    </row>
    <row r="926">
      <c r="F926" s="49"/>
      <c r="G926" s="1"/>
      <c r="H926" s="1"/>
      <c r="I926" s="203"/>
      <c r="J926" s="1"/>
      <c r="N926" s="1"/>
    </row>
    <row r="927">
      <c r="F927" s="49"/>
      <c r="G927" s="1"/>
      <c r="H927" s="1"/>
      <c r="I927" s="203"/>
      <c r="J927" s="1"/>
      <c r="N927" s="1"/>
    </row>
    <row r="928">
      <c r="F928" s="49"/>
      <c r="G928" s="1"/>
      <c r="H928" s="1"/>
      <c r="I928" s="203"/>
      <c r="J928" s="1"/>
      <c r="N928" s="1"/>
    </row>
    <row r="929">
      <c r="F929" s="49"/>
      <c r="G929" s="1"/>
      <c r="H929" s="1"/>
      <c r="I929" s="203"/>
      <c r="J929" s="1"/>
      <c r="N929" s="1"/>
    </row>
    <row r="930">
      <c r="F930" s="49"/>
      <c r="G930" s="1"/>
      <c r="H930" s="1"/>
      <c r="I930" s="203"/>
      <c r="J930" s="1"/>
      <c r="N930" s="1"/>
    </row>
    <row r="931">
      <c r="F931" s="49"/>
      <c r="G931" s="1"/>
      <c r="H931" s="1"/>
      <c r="I931" s="203"/>
      <c r="J931" s="1"/>
      <c r="N931" s="1"/>
    </row>
    <row r="932">
      <c r="F932" s="49"/>
      <c r="G932" s="1"/>
      <c r="H932" s="1"/>
      <c r="I932" s="203"/>
      <c r="J932" s="1"/>
      <c r="N932" s="1"/>
    </row>
    <row r="933">
      <c r="F933" s="49"/>
      <c r="G933" s="1"/>
      <c r="H933" s="1"/>
      <c r="I933" s="203"/>
      <c r="J933" s="1"/>
      <c r="N933" s="1"/>
    </row>
    <row r="934">
      <c r="F934" s="49"/>
      <c r="G934" s="1"/>
      <c r="H934" s="1"/>
      <c r="I934" s="203"/>
      <c r="J934" s="1"/>
      <c r="N934" s="1"/>
    </row>
    <row r="935">
      <c r="F935" s="49"/>
      <c r="G935" s="1"/>
      <c r="H935" s="1"/>
      <c r="I935" s="203"/>
      <c r="J935" s="1"/>
      <c r="N935" s="1"/>
    </row>
    <row r="936">
      <c r="F936" s="49"/>
      <c r="G936" s="1"/>
      <c r="H936" s="1"/>
      <c r="I936" s="203"/>
      <c r="J936" s="1"/>
      <c r="N936" s="1"/>
    </row>
    <row r="937">
      <c r="F937" s="49"/>
      <c r="G937" s="1"/>
      <c r="H937" s="1"/>
      <c r="I937" s="203"/>
      <c r="J937" s="1"/>
      <c r="N937" s="1"/>
    </row>
    <row r="938">
      <c r="F938" s="49"/>
      <c r="G938" s="1"/>
      <c r="H938" s="1"/>
      <c r="I938" s="203"/>
      <c r="J938" s="1"/>
      <c r="N938" s="1"/>
    </row>
    <row r="939">
      <c r="F939" s="49"/>
      <c r="G939" s="1"/>
      <c r="H939" s="1"/>
      <c r="I939" s="203"/>
      <c r="J939" s="1"/>
      <c r="N939" s="1"/>
    </row>
    <row r="940">
      <c r="F940" s="49"/>
      <c r="G940" s="1"/>
      <c r="H940" s="1"/>
      <c r="I940" s="203"/>
      <c r="J940" s="1"/>
      <c r="N940" s="1"/>
    </row>
    <row r="941">
      <c r="F941" s="49"/>
      <c r="G941" s="1"/>
      <c r="H941" s="1"/>
      <c r="I941" s="203"/>
      <c r="J941" s="1"/>
      <c r="N941" s="1"/>
    </row>
    <row r="942">
      <c r="F942" s="49"/>
      <c r="G942" s="1"/>
      <c r="H942" s="1"/>
      <c r="I942" s="203"/>
      <c r="J942" s="1"/>
      <c r="N942" s="1"/>
    </row>
    <row r="943">
      <c r="F943" s="49"/>
      <c r="G943" s="1"/>
      <c r="H943" s="1"/>
      <c r="I943" s="203"/>
      <c r="J943" s="1"/>
      <c r="N943" s="1"/>
    </row>
    <row r="944">
      <c r="F944" s="49"/>
      <c r="G944" s="1"/>
      <c r="H944" s="1"/>
      <c r="I944" s="203"/>
      <c r="J944" s="1"/>
      <c r="N944" s="1"/>
    </row>
    <row r="945">
      <c r="F945" s="49"/>
      <c r="G945" s="1"/>
      <c r="H945" s="1"/>
      <c r="I945" s="203"/>
      <c r="J945" s="1"/>
      <c r="N945" s="1"/>
    </row>
    <row r="946">
      <c r="F946" s="49"/>
      <c r="G946" s="1"/>
      <c r="H946" s="1"/>
      <c r="I946" s="203"/>
      <c r="J946" s="1"/>
      <c r="N946" s="1"/>
    </row>
    <row r="947">
      <c r="F947" s="49"/>
      <c r="G947" s="1"/>
      <c r="H947" s="1"/>
      <c r="I947" s="203"/>
      <c r="J947" s="1"/>
      <c r="N947" s="1"/>
    </row>
    <row r="948">
      <c r="F948" s="49"/>
      <c r="G948" s="1"/>
      <c r="H948" s="1"/>
      <c r="I948" s="203"/>
      <c r="J948" s="1"/>
      <c r="N948" s="1"/>
    </row>
    <row r="949">
      <c r="F949" s="49"/>
      <c r="G949" s="1"/>
      <c r="H949" s="1"/>
      <c r="I949" s="203"/>
      <c r="J949" s="1"/>
      <c r="N949" s="1"/>
    </row>
    <row r="950">
      <c r="F950" s="49"/>
      <c r="G950" s="1"/>
      <c r="H950" s="1"/>
      <c r="I950" s="203"/>
      <c r="J950" s="1"/>
      <c r="N950" s="1"/>
    </row>
    <row r="951">
      <c r="F951" s="49"/>
      <c r="G951" s="1"/>
      <c r="H951" s="1"/>
      <c r="I951" s="203"/>
      <c r="J951" s="1"/>
      <c r="N951" s="1"/>
    </row>
    <row r="952">
      <c r="F952" s="49"/>
      <c r="G952" s="1"/>
      <c r="H952" s="1"/>
      <c r="I952" s="203"/>
      <c r="J952" s="1"/>
      <c r="N952" s="1"/>
    </row>
    <row r="953">
      <c r="F953" s="49"/>
      <c r="G953" s="1"/>
      <c r="H953" s="1"/>
      <c r="I953" s="203"/>
      <c r="J953" s="1"/>
      <c r="N953" s="1"/>
    </row>
    <row r="954">
      <c r="F954" s="49"/>
      <c r="G954" s="1"/>
      <c r="H954" s="1"/>
      <c r="I954" s="203"/>
      <c r="J954" s="1"/>
      <c r="N954" s="1"/>
    </row>
    <row r="955">
      <c r="F955" s="49"/>
      <c r="G955" s="1"/>
      <c r="H955" s="1"/>
      <c r="I955" s="203"/>
      <c r="J955" s="1"/>
      <c r="N955" s="1"/>
    </row>
    <row r="956">
      <c r="F956" s="49"/>
      <c r="G956" s="1"/>
      <c r="H956" s="1"/>
      <c r="I956" s="203"/>
      <c r="J956" s="1"/>
      <c r="N956" s="1"/>
    </row>
    <row r="957">
      <c r="F957" s="49"/>
      <c r="G957" s="1"/>
      <c r="H957" s="1"/>
      <c r="I957" s="203"/>
      <c r="J957" s="1"/>
      <c r="N957" s="1"/>
    </row>
    <row r="958">
      <c r="F958" s="49"/>
      <c r="G958" s="1"/>
      <c r="H958" s="1"/>
      <c r="I958" s="203"/>
      <c r="J958" s="1"/>
      <c r="N958" s="1"/>
    </row>
    <row r="959">
      <c r="F959" s="49"/>
      <c r="G959" s="1"/>
      <c r="H959" s="1"/>
      <c r="I959" s="203"/>
      <c r="J959" s="1"/>
      <c r="N959" s="1"/>
    </row>
    <row r="960">
      <c r="F960" s="49"/>
      <c r="G960" s="1"/>
      <c r="H960" s="1"/>
      <c r="I960" s="203"/>
      <c r="J960" s="1"/>
      <c r="N960" s="1"/>
    </row>
    <row r="961">
      <c r="F961" s="49"/>
      <c r="G961" s="1"/>
      <c r="H961" s="1"/>
      <c r="I961" s="203"/>
      <c r="J961" s="1"/>
      <c r="N961" s="1"/>
    </row>
    <row r="962">
      <c r="F962" s="49"/>
      <c r="G962" s="1"/>
      <c r="H962" s="1"/>
      <c r="I962" s="203"/>
      <c r="J962" s="1"/>
      <c r="N962" s="1"/>
    </row>
    <row r="963">
      <c r="F963" s="49"/>
      <c r="G963" s="1"/>
      <c r="H963" s="1"/>
      <c r="I963" s="203"/>
      <c r="J963" s="1"/>
      <c r="N963" s="1"/>
    </row>
    <row r="964">
      <c r="F964" s="49"/>
      <c r="G964" s="1"/>
      <c r="H964" s="1"/>
      <c r="I964" s="203"/>
      <c r="J964" s="1"/>
      <c r="N964" s="1"/>
    </row>
    <row r="965">
      <c r="F965" s="49"/>
      <c r="G965" s="1"/>
      <c r="H965" s="1"/>
      <c r="I965" s="203"/>
      <c r="J965" s="1"/>
      <c r="N965" s="1"/>
    </row>
    <row r="966">
      <c r="F966" s="49"/>
      <c r="G966" s="1"/>
      <c r="H966" s="1"/>
      <c r="I966" s="203"/>
      <c r="J966" s="1"/>
      <c r="N966" s="1"/>
    </row>
    <row r="967">
      <c r="F967" s="49"/>
      <c r="G967" s="1"/>
      <c r="H967" s="1"/>
      <c r="I967" s="203"/>
      <c r="J967" s="1"/>
      <c r="N967" s="1"/>
    </row>
    <row r="968">
      <c r="F968" s="49"/>
      <c r="G968" s="1"/>
      <c r="H968" s="1"/>
      <c r="I968" s="203"/>
      <c r="J968" s="1"/>
      <c r="N968" s="1"/>
    </row>
    <row r="969">
      <c r="F969" s="49"/>
      <c r="G969" s="1"/>
      <c r="H969" s="1"/>
      <c r="I969" s="203"/>
      <c r="J969" s="1"/>
      <c r="N969" s="1"/>
    </row>
    <row r="970">
      <c r="F970" s="49"/>
      <c r="G970" s="1"/>
      <c r="H970" s="1"/>
      <c r="I970" s="203"/>
      <c r="J970" s="1"/>
      <c r="N970" s="1"/>
    </row>
    <row r="971">
      <c r="F971" s="49"/>
      <c r="G971" s="1"/>
      <c r="H971" s="1"/>
      <c r="I971" s="203"/>
      <c r="J971" s="1"/>
      <c r="N971" s="1"/>
    </row>
    <row r="972">
      <c r="F972" s="49"/>
      <c r="G972" s="1"/>
      <c r="H972" s="1"/>
      <c r="I972" s="203"/>
      <c r="J972" s="1"/>
      <c r="N972" s="1"/>
    </row>
    <row r="973">
      <c r="F973" s="49"/>
      <c r="G973" s="1"/>
      <c r="H973" s="1"/>
      <c r="I973" s="203"/>
      <c r="J973" s="1"/>
      <c r="N973" s="1"/>
    </row>
    <row r="974">
      <c r="F974" s="49"/>
      <c r="G974" s="1"/>
      <c r="H974" s="1"/>
      <c r="I974" s="203"/>
      <c r="J974" s="1"/>
      <c r="N974" s="1"/>
    </row>
    <row r="975">
      <c r="F975" s="49"/>
      <c r="G975" s="1"/>
      <c r="H975" s="1"/>
      <c r="I975" s="203"/>
      <c r="J975" s="1"/>
      <c r="N975" s="1"/>
    </row>
    <row r="976">
      <c r="F976" s="49"/>
      <c r="G976" s="1"/>
      <c r="H976" s="1"/>
      <c r="I976" s="203"/>
      <c r="J976" s="1"/>
      <c r="N976" s="1"/>
    </row>
    <row r="977">
      <c r="F977" s="49"/>
      <c r="G977" s="1"/>
      <c r="H977" s="1"/>
      <c r="I977" s="203"/>
      <c r="J977" s="1"/>
      <c r="N977" s="1"/>
    </row>
    <row r="978">
      <c r="F978" s="49"/>
      <c r="G978" s="1"/>
      <c r="H978" s="1"/>
      <c r="I978" s="203"/>
      <c r="J978" s="1"/>
      <c r="N978" s="1"/>
    </row>
    <row r="979">
      <c r="F979" s="49"/>
      <c r="G979" s="1"/>
      <c r="H979" s="1"/>
      <c r="I979" s="203"/>
      <c r="J979" s="1"/>
      <c r="N979" s="1"/>
    </row>
    <row r="980">
      <c r="F980" s="49"/>
      <c r="G980" s="1"/>
      <c r="H980" s="1"/>
      <c r="I980" s="203"/>
      <c r="J980" s="1"/>
      <c r="N980" s="1"/>
    </row>
    <row r="981">
      <c r="F981" s="49"/>
      <c r="G981" s="1"/>
      <c r="H981" s="1"/>
      <c r="I981" s="203"/>
      <c r="J981" s="1"/>
      <c r="N981" s="1"/>
    </row>
    <row r="982">
      <c r="F982" s="49"/>
      <c r="G982" s="1"/>
      <c r="H982" s="1"/>
      <c r="I982" s="203"/>
      <c r="J982" s="1"/>
      <c r="N982" s="1"/>
    </row>
    <row r="983">
      <c r="F983" s="49"/>
      <c r="G983" s="1"/>
      <c r="H983" s="1"/>
      <c r="I983" s="203"/>
      <c r="J983" s="1"/>
      <c r="N983" s="1"/>
    </row>
    <row r="984">
      <c r="F984" s="49"/>
      <c r="G984" s="1"/>
      <c r="H984" s="1"/>
      <c r="I984" s="203"/>
      <c r="J984" s="1"/>
      <c r="N984" s="1"/>
    </row>
    <row r="985">
      <c r="F985" s="49"/>
      <c r="G985" s="1"/>
      <c r="H985" s="1"/>
      <c r="I985" s="203"/>
      <c r="J985" s="1"/>
      <c r="N985" s="1"/>
    </row>
    <row r="986">
      <c r="F986" s="49"/>
      <c r="G986" s="1"/>
      <c r="H986" s="1"/>
      <c r="I986" s="203"/>
      <c r="J986" s="1"/>
      <c r="N986" s="1"/>
    </row>
    <row r="987">
      <c r="F987" s="49"/>
      <c r="G987" s="1"/>
      <c r="H987" s="1"/>
      <c r="I987" s="203"/>
      <c r="J987" s="1"/>
      <c r="N987" s="1"/>
    </row>
    <row r="988">
      <c r="F988" s="49"/>
      <c r="G988" s="1"/>
      <c r="H988" s="1"/>
      <c r="I988" s="203"/>
      <c r="J988" s="1"/>
      <c r="N988" s="1"/>
    </row>
    <row r="989">
      <c r="F989" s="49"/>
      <c r="G989" s="1"/>
      <c r="H989" s="1"/>
      <c r="I989" s="203"/>
      <c r="J989" s="1"/>
      <c r="N989" s="1"/>
    </row>
    <row r="990">
      <c r="F990" s="49"/>
      <c r="G990" s="1"/>
      <c r="H990" s="1"/>
      <c r="I990" s="203"/>
      <c r="J990" s="1"/>
      <c r="N990" s="1"/>
    </row>
    <row r="991">
      <c r="F991" s="49"/>
      <c r="G991" s="1"/>
      <c r="H991" s="1"/>
      <c r="I991" s="203"/>
      <c r="J991" s="1"/>
      <c r="N991" s="1"/>
    </row>
    <row r="992">
      <c r="F992" s="49"/>
      <c r="G992" s="1"/>
      <c r="H992" s="1"/>
      <c r="I992" s="203"/>
      <c r="J992" s="1"/>
      <c r="N992" s="1"/>
    </row>
    <row r="993">
      <c r="F993" s="49"/>
      <c r="G993" s="1"/>
      <c r="H993" s="1"/>
      <c r="I993" s="203"/>
      <c r="J993" s="1"/>
      <c r="N993" s="1"/>
    </row>
    <row r="994">
      <c r="F994" s="49"/>
      <c r="G994" s="1"/>
      <c r="H994" s="1"/>
      <c r="I994" s="203"/>
      <c r="J994" s="1"/>
      <c r="N994" s="1"/>
    </row>
  </sheetData>
  <mergeCells count="38">
    <mergeCell ref="B3:J3"/>
    <mergeCell ref="D4:H4"/>
    <mergeCell ref="N4:AM4"/>
    <mergeCell ref="C7:D7"/>
    <mergeCell ref="C8:D8"/>
    <mergeCell ref="C9:D9"/>
    <mergeCell ref="C10:D10"/>
    <mergeCell ref="C11:D11"/>
    <mergeCell ref="C12:D12"/>
    <mergeCell ref="C13:D13"/>
    <mergeCell ref="C14:D14"/>
    <mergeCell ref="C15:D15"/>
    <mergeCell ref="C16:D16"/>
    <mergeCell ref="C17:D17"/>
    <mergeCell ref="C18:D18"/>
    <mergeCell ref="C19:D19"/>
    <mergeCell ref="C20:D20"/>
    <mergeCell ref="C21:D21"/>
    <mergeCell ref="C22:D22"/>
    <mergeCell ref="C23:D23"/>
    <mergeCell ref="C24:D24"/>
    <mergeCell ref="C32:D32"/>
    <mergeCell ref="E32:J32"/>
    <mergeCell ref="C33:D33"/>
    <mergeCell ref="C34:D34"/>
    <mergeCell ref="C35:D35"/>
    <mergeCell ref="C36:D36"/>
    <mergeCell ref="C37:D37"/>
    <mergeCell ref="C38:D38"/>
    <mergeCell ref="C39:D39"/>
    <mergeCell ref="C40:D40"/>
    <mergeCell ref="C25:D25"/>
    <mergeCell ref="C26:D26"/>
    <mergeCell ref="C27:D27"/>
    <mergeCell ref="C28:D28"/>
    <mergeCell ref="C29:D29"/>
    <mergeCell ref="C30:D30"/>
    <mergeCell ref="C31:D31"/>
  </mergeCells>
  <dataValidations>
    <dataValidation type="list" allowBlank="1" showErrorMessage="1" sqref="C8:C31">
      <formula1>'2NDSORTEDL'!$B$2:$B994</formula1>
    </dataValidation>
  </dataValidations>
  <hyperlinks>
    <hyperlink r:id="rId1" ref="I4"/>
    <hyperlink r:id="rId2" ref="B7"/>
  </hyperlinks>
  <printOptions horizontalCentered="1"/>
  <pageMargins bottom="0.5560821484992101" footer="0.0" header="0.0" left="0.0" right="0.25" top="0.08688783570300157"/>
  <pageSetup fitToWidth="0" paperSize="9" cellComments="atEnd" orientation="landscape" pageOrder="overThenDown"/>
  <drawing r:id="rId3"/>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cols>
    <col customWidth="1" min="1" max="1" width="1.75"/>
    <col customWidth="1" min="2" max="2" width="9.63"/>
    <col customWidth="1" min="3" max="3" width="2.75"/>
    <col customWidth="1" min="4" max="4" width="40.63"/>
    <col customWidth="1" min="5" max="5" width="23.13"/>
    <col customWidth="1" min="6" max="6" width="10.88"/>
    <col customWidth="1" min="7" max="7" width="4.88"/>
    <col customWidth="1" min="8" max="8" width="4.38"/>
    <col customWidth="1" min="9" max="9" width="15.88"/>
    <col customWidth="1" min="10" max="10" width="15.0"/>
    <col collapsed="1" min="12" max="12" width="12.63"/>
    <col customWidth="1" hidden="1" min="13" max="13" width="21.0" outlineLevel="1"/>
    <col customWidth="1" hidden="1" min="14" max="40" width="3.88" outlineLevel="1"/>
    <col customWidth="1" hidden="1" min="41" max="41" width="2.88" outlineLevel="1"/>
  </cols>
  <sheetData>
    <row r="1">
      <c r="A1" s="193"/>
      <c r="B1" s="193"/>
      <c r="C1" s="193"/>
      <c r="D1" s="193"/>
      <c r="E1" s="193"/>
      <c r="F1" s="195"/>
      <c r="G1" s="196"/>
      <c r="H1" s="196"/>
      <c r="I1" s="197"/>
      <c r="J1" s="196"/>
      <c r="K1" s="193"/>
      <c r="L1" s="193"/>
      <c r="M1" s="198"/>
      <c r="N1" s="200">
        <v>4.0</v>
      </c>
      <c r="O1" s="199">
        <v>4.0</v>
      </c>
      <c r="P1" s="199">
        <v>12.0</v>
      </c>
      <c r="Q1" s="199">
        <v>13.0</v>
      </c>
      <c r="R1" s="201"/>
      <c r="S1" s="201"/>
      <c r="T1" s="201"/>
      <c r="U1" s="201"/>
      <c r="V1" s="201"/>
      <c r="W1" s="201"/>
      <c r="X1" s="201"/>
      <c r="Y1" s="201"/>
      <c r="Z1" s="201"/>
      <c r="AA1" s="201"/>
      <c r="AB1" s="201"/>
      <c r="AC1" s="201"/>
      <c r="AD1" s="201"/>
      <c r="AE1" s="201"/>
      <c r="AF1" s="201"/>
      <c r="AG1" s="201"/>
      <c r="AH1" s="201"/>
      <c r="AI1" s="201"/>
      <c r="AJ1" s="201"/>
      <c r="AK1" s="201"/>
      <c r="AL1" s="201"/>
      <c r="AM1" s="201"/>
      <c r="AN1" s="201"/>
      <c r="AO1" s="193"/>
      <c r="AP1" s="193"/>
      <c r="AQ1" s="193"/>
    </row>
    <row r="2">
      <c r="F2" s="49"/>
      <c r="G2" s="1"/>
      <c r="H2" s="1"/>
      <c r="I2" s="203"/>
      <c r="J2" s="1"/>
      <c r="M2" s="7" t="s">
        <v>7328</v>
      </c>
      <c r="N2" s="359">
        <v>46000.0</v>
      </c>
      <c r="O2" s="204">
        <v>46009.0</v>
      </c>
      <c r="P2" s="204">
        <v>46076.0</v>
      </c>
      <c r="Q2" s="204">
        <v>46091.0</v>
      </c>
      <c r="R2" s="204"/>
      <c r="S2" s="204"/>
      <c r="T2" s="204"/>
      <c r="U2" s="204"/>
      <c r="V2" s="204"/>
      <c r="W2" s="204"/>
      <c r="X2" s="204"/>
      <c r="Y2" s="204"/>
      <c r="Z2" s="204"/>
      <c r="AA2" s="204"/>
      <c r="AB2" s="204"/>
      <c r="AC2" s="204"/>
      <c r="AD2" s="204"/>
      <c r="AE2" s="204"/>
      <c r="AF2" s="204"/>
      <c r="AG2" s="204"/>
      <c r="AH2" s="204"/>
      <c r="AI2" s="204"/>
      <c r="AJ2" s="204"/>
      <c r="AK2" s="204"/>
      <c r="AL2" s="204"/>
      <c r="AM2" s="204"/>
      <c r="AN2" s="204"/>
    </row>
    <row r="3">
      <c r="A3" s="206"/>
      <c r="B3" s="207" t="s">
        <v>7329</v>
      </c>
      <c r="M3" s="7" t="s">
        <v>7330</v>
      </c>
      <c r="N3" s="208">
        <f t="shared" ref="N3:AN3" si="1">COLUMN()-13</f>
        <v>1</v>
      </c>
      <c r="O3" s="208">
        <f t="shared" si="1"/>
        <v>2</v>
      </c>
      <c r="P3" s="208">
        <f t="shared" si="1"/>
        <v>3</v>
      </c>
      <c r="Q3" s="208">
        <f t="shared" si="1"/>
        <v>4</v>
      </c>
      <c r="R3" s="208">
        <f t="shared" si="1"/>
        <v>5</v>
      </c>
      <c r="S3" s="208">
        <f t="shared" si="1"/>
        <v>6</v>
      </c>
      <c r="T3" s="208">
        <f t="shared" si="1"/>
        <v>7</v>
      </c>
      <c r="U3" s="208">
        <f t="shared" si="1"/>
        <v>8</v>
      </c>
      <c r="V3" s="208">
        <f t="shared" si="1"/>
        <v>9</v>
      </c>
      <c r="W3" s="208">
        <f t="shared" si="1"/>
        <v>10</v>
      </c>
      <c r="X3" s="208">
        <f t="shared" si="1"/>
        <v>11</v>
      </c>
      <c r="Y3" s="208">
        <f t="shared" si="1"/>
        <v>12</v>
      </c>
      <c r="Z3" s="208">
        <f t="shared" si="1"/>
        <v>13</v>
      </c>
      <c r="AA3" s="208">
        <f t="shared" si="1"/>
        <v>14</v>
      </c>
      <c r="AB3" s="208">
        <f t="shared" si="1"/>
        <v>15</v>
      </c>
      <c r="AC3" s="208">
        <f t="shared" si="1"/>
        <v>16</v>
      </c>
      <c r="AD3" s="208">
        <f t="shared" si="1"/>
        <v>17</v>
      </c>
      <c r="AE3" s="208">
        <f t="shared" si="1"/>
        <v>18</v>
      </c>
      <c r="AF3" s="208">
        <f t="shared" si="1"/>
        <v>19</v>
      </c>
      <c r="AG3" s="208">
        <f t="shared" si="1"/>
        <v>20</v>
      </c>
      <c r="AH3" s="208">
        <f t="shared" si="1"/>
        <v>21</v>
      </c>
      <c r="AI3" s="208">
        <f t="shared" si="1"/>
        <v>22</v>
      </c>
      <c r="AJ3" s="208">
        <f t="shared" si="1"/>
        <v>23</v>
      </c>
      <c r="AK3" s="208">
        <f t="shared" si="1"/>
        <v>24</v>
      </c>
      <c r="AL3" s="208">
        <f t="shared" si="1"/>
        <v>25</v>
      </c>
      <c r="AM3" s="208">
        <f t="shared" si="1"/>
        <v>26</v>
      </c>
      <c r="AN3" s="208">
        <f t="shared" si="1"/>
        <v>27</v>
      </c>
    </row>
    <row r="4">
      <c r="A4" s="7"/>
      <c r="B4" s="209" t="s">
        <v>7331</v>
      </c>
      <c r="C4" s="209" t="s">
        <v>7155</v>
      </c>
      <c r="D4" s="209" t="str">
        <f t="array" ref="D4">_xlfn.XLOOKUP(J4,'2NDSORTEDL'!AA1:AA112,'2NDSORTEDL'!AB1:AB112,"",0,1)</f>
        <v>CARRY CRANE FARANA_ZONE-3_NO.MHO3L2221 (HYDRA)</v>
      </c>
      <c r="I4" s="362" t="s">
        <v>8058</v>
      </c>
      <c r="J4" s="211">
        <v>13.0</v>
      </c>
      <c r="N4" s="9" t="s">
        <v>7333</v>
      </c>
    </row>
    <row r="5">
      <c r="A5" s="7"/>
      <c r="B5" s="209" t="s">
        <v>7334</v>
      </c>
      <c r="C5" s="209" t="s">
        <v>7155</v>
      </c>
      <c r="D5" s="209" t="s">
        <v>7483</v>
      </c>
      <c r="E5" s="202"/>
      <c r="F5" s="212"/>
      <c r="G5" s="12"/>
      <c r="H5" s="12"/>
      <c r="I5" s="213"/>
      <c r="J5" s="168" t="s">
        <v>7336</v>
      </c>
      <c r="N5" s="1"/>
    </row>
    <row r="6">
      <c r="F6" s="49"/>
      <c r="G6" s="1"/>
      <c r="H6" s="1"/>
      <c r="I6" s="203"/>
      <c r="J6" s="1"/>
      <c r="N6" s="1"/>
    </row>
    <row r="7">
      <c r="A7" s="214"/>
      <c r="B7" s="215" t="s">
        <v>8059</v>
      </c>
      <c r="C7" s="216" t="s">
        <v>7338</v>
      </c>
      <c r="D7" s="164"/>
      <c r="E7" s="217" t="s">
        <v>7339</v>
      </c>
      <c r="F7" s="218" t="s">
        <v>7340</v>
      </c>
      <c r="G7" s="217" t="s">
        <v>7341</v>
      </c>
      <c r="H7" s="217" t="s">
        <v>7342</v>
      </c>
      <c r="I7" s="219" t="s">
        <v>7343</v>
      </c>
      <c r="J7" s="217" t="s">
        <v>7344</v>
      </c>
      <c r="K7" s="1"/>
      <c r="L7" s="1"/>
      <c r="M7" s="1"/>
      <c r="N7" s="220"/>
      <c r="O7" s="1"/>
      <c r="P7" s="1"/>
      <c r="Q7" s="1"/>
      <c r="R7" s="1"/>
      <c r="S7" s="1"/>
      <c r="T7" s="1"/>
      <c r="U7" s="1"/>
      <c r="V7" s="1"/>
      <c r="W7" s="1"/>
      <c r="X7" s="1"/>
      <c r="Y7" s="1"/>
      <c r="Z7" s="1"/>
      <c r="AA7" s="1"/>
      <c r="AB7" s="1"/>
      <c r="AC7" s="1"/>
      <c r="AD7" s="1"/>
      <c r="AE7" s="1"/>
      <c r="AF7" s="1"/>
      <c r="AG7" s="1"/>
      <c r="AH7" s="1"/>
      <c r="AI7" s="1"/>
      <c r="AJ7" s="1"/>
      <c r="AK7" s="1"/>
      <c r="AL7" s="1"/>
      <c r="AM7" s="1"/>
      <c r="AN7" s="1"/>
      <c r="AO7" s="1"/>
      <c r="AP7" s="1"/>
      <c r="AQ7" s="1"/>
    </row>
    <row r="8">
      <c r="B8" s="221">
        <f t="shared" ref="B8:B15" si="2">ROW()-7</f>
        <v>1</v>
      </c>
      <c r="C8" s="425" t="s">
        <v>1006</v>
      </c>
      <c r="D8" s="164"/>
      <c r="E8" s="223" t="str">
        <f t="array" ref="E8">_xlfn.XLOOKUP(C8,'2NDSORTEDL'!$B$2:$B$60,'2NDSORTEDL'!$C$2:$C$60,"",0,1)</f>
        <v>NSAID</v>
      </c>
      <c r="F8" s="224">
        <f t="array" ref="F8">_xlfn.XLOOKUP($C8,'2NDSORTEDL'!$B$2:$B$60,'2NDSORTEDL'!$Y$2:$Y$60,"",0,1)</f>
        <v>46692</v>
      </c>
      <c r="G8" s="208" t="s">
        <v>7345</v>
      </c>
      <c r="H8" s="208">
        <v>4.0</v>
      </c>
      <c r="I8" s="364">
        <v>46091.0</v>
      </c>
      <c r="J8" s="226" t="str">
        <f t="shared" ref="J8:J15" si="3">IF(SUMIFS($N8:$AM8,$N$2:$AM$2,$I8,$N$1:$AM$1,$J$4)&gt;=H8,"REPLACED",IF(SUMIFS($N8:$AM8,$N$2:$AM$2,$I8,$N$1:$AM$1,$J$4)=0,"","N.A."))</f>
        <v>REPLACED</v>
      </c>
      <c r="N8" s="369" t="s">
        <v>1767</v>
      </c>
      <c r="O8" s="227">
        <v>20.0</v>
      </c>
      <c r="P8" s="227">
        <v>20.0</v>
      </c>
      <c r="Q8" s="228">
        <v>4.0</v>
      </c>
      <c r="R8" s="223"/>
      <c r="S8" s="223"/>
      <c r="T8" s="223"/>
      <c r="U8" s="223"/>
      <c r="V8" s="223"/>
      <c r="W8" s="223"/>
      <c r="X8" s="223"/>
      <c r="Y8" s="223"/>
      <c r="Z8" s="223"/>
      <c r="AA8" s="223"/>
      <c r="AB8" s="223"/>
      <c r="AC8" s="223"/>
      <c r="AD8" s="223"/>
      <c r="AE8" s="223"/>
      <c r="AF8" s="223"/>
      <c r="AG8" s="223"/>
      <c r="AH8" s="223"/>
      <c r="AI8" s="223"/>
      <c r="AJ8" s="223"/>
      <c r="AK8" s="223"/>
      <c r="AL8" s="223"/>
      <c r="AM8" s="223"/>
      <c r="AN8" s="223"/>
      <c r="AO8" s="223">
        <f t="shared" ref="AO8:AO15" si="4">SUM(N8:AM8)</f>
        <v>44</v>
      </c>
    </row>
    <row r="9">
      <c r="B9" s="221">
        <f t="shared" si="2"/>
        <v>2</v>
      </c>
      <c r="C9" s="425" t="s">
        <v>5452</v>
      </c>
      <c r="D9" s="164"/>
      <c r="E9" s="223" t="str">
        <f t="array" ref="E9">_xlfn.XLOOKUP(C9,'2NDSORTEDL'!$B$2:$B$60,'2NDSORTEDL'!$C$2:$C$60,"",0,1)</f>
        <v/>
      </c>
      <c r="F9" s="224" t="str">
        <f t="array" ref="F9">_xlfn.XLOOKUP($C9,'2NDSORTEDL'!$B$2:$B$60,'2NDSORTEDL'!$Y$2:$Y$60,"",0,1)</f>
        <v/>
      </c>
      <c r="G9" s="208" t="s">
        <v>7345</v>
      </c>
      <c r="H9" s="208">
        <v>1.0</v>
      </c>
      <c r="I9" s="229">
        <f t="shared" ref="I9:I15" si="5">I8</f>
        <v>46091</v>
      </c>
      <c r="J9" s="226" t="str">
        <f t="shared" si="3"/>
        <v>REPLACED</v>
      </c>
      <c r="N9" s="368">
        <v>1.0</v>
      </c>
      <c r="O9" s="223"/>
      <c r="P9" s="223"/>
      <c r="Q9" s="227">
        <v>1.0</v>
      </c>
      <c r="R9" s="223"/>
      <c r="S9" s="223"/>
      <c r="T9" s="223"/>
      <c r="U9" s="223"/>
      <c r="V9" s="223"/>
      <c r="W9" s="223"/>
      <c r="X9" s="223"/>
      <c r="Y9" s="223"/>
      <c r="Z9" s="223"/>
      <c r="AA9" s="223"/>
      <c r="AB9" s="223"/>
      <c r="AC9" s="223"/>
      <c r="AD9" s="223"/>
      <c r="AE9" s="223"/>
      <c r="AF9" s="223"/>
      <c r="AG9" s="223"/>
      <c r="AH9" s="223"/>
      <c r="AI9" s="223"/>
      <c r="AJ9" s="223"/>
      <c r="AK9" s="223"/>
      <c r="AL9" s="223"/>
      <c r="AM9" s="223"/>
      <c r="AN9" s="223"/>
      <c r="AO9" s="223">
        <f t="shared" si="4"/>
        <v>2</v>
      </c>
    </row>
    <row r="10">
      <c r="B10" s="221">
        <f t="shared" si="2"/>
        <v>3</v>
      </c>
      <c r="C10" s="425" t="s">
        <v>1307</v>
      </c>
      <c r="D10" s="164"/>
      <c r="E10" s="223" t="str">
        <f t="array" ref="E10">_xlfn.XLOOKUP(C10,'2NDSORTEDL'!$B$2:$B$60,'2NDSORTEDL'!$C$2:$C$60,"",0,1)</f>
        <v/>
      </c>
      <c r="F10" s="224">
        <f t="array" ref="F10">_xlfn.XLOOKUP($C10,'2NDSORTEDL'!$B$2:$B$60,'2NDSORTEDL'!$Y$2:$Y$60,"",0,1)</f>
        <v>46419</v>
      </c>
      <c r="G10" s="208" t="s">
        <v>7345</v>
      </c>
      <c r="H10" s="208">
        <v>1.0</v>
      </c>
      <c r="I10" s="229">
        <f t="shared" si="5"/>
        <v>46091</v>
      </c>
      <c r="J10" s="226" t="str">
        <f t="shared" si="3"/>
        <v>REPLACED</v>
      </c>
      <c r="N10" s="368">
        <v>1.0</v>
      </c>
      <c r="O10" s="223"/>
      <c r="P10" s="227">
        <v>1.0</v>
      </c>
      <c r="Q10" s="227">
        <v>1.0</v>
      </c>
      <c r="R10" s="223"/>
      <c r="S10" s="223"/>
      <c r="T10" s="223"/>
      <c r="U10" s="223"/>
      <c r="V10" s="223"/>
      <c r="W10" s="223"/>
      <c r="X10" s="223"/>
      <c r="Y10" s="223"/>
      <c r="Z10" s="223"/>
      <c r="AA10" s="223"/>
      <c r="AB10" s="223"/>
      <c r="AC10" s="223"/>
      <c r="AD10" s="223"/>
      <c r="AE10" s="223"/>
      <c r="AF10" s="223"/>
      <c r="AG10" s="223"/>
      <c r="AH10" s="223"/>
      <c r="AI10" s="223"/>
      <c r="AJ10" s="223"/>
      <c r="AK10" s="223"/>
      <c r="AL10" s="223"/>
      <c r="AM10" s="223"/>
      <c r="AN10" s="223"/>
      <c r="AO10" s="223">
        <f t="shared" si="4"/>
        <v>3</v>
      </c>
    </row>
    <row r="11">
      <c r="B11" s="221">
        <f t="shared" si="2"/>
        <v>4</v>
      </c>
      <c r="C11" s="425" t="s">
        <v>3748</v>
      </c>
      <c r="D11" s="164"/>
      <c r="E11" s="223" t="str">
        <f t="array" ref="E11">_xlfn.XLOOKUP(C11,'2NDSORTEDL'!$B$2:$B$60,'2NDSORTEDL'!$C$2:$C$60,"",0,1)</f>
        <v>DRESSING_PAD</v>
      </c>
      <c r="F11" s="224">
        <f t="array" ref="F11">_xlfn.XLOOKUP($C11,'2NDSORTEDL'!$B$2:$B$60,'2NDSORTEDL'!$Y$2:$Y$60,"",0,1)</f>
        <v>46935</v>
      </c>
      <c r="G11" s="208" t="s">
        <v>7345</v>
      </c>
      <c r="H11" s="208">
        <v>1.0</v>
      </c>
      <c r="I11" s="229">
        <f t="shared" si="5"/>
        <v>46091</v>
      </c>
      <c r="J11" s="226" t="str">
        <f t="shared" si="3"/>
        <v>REPLACED</v>
      </c>
      <c r="N11" s="368">
        <v>1.0</v>
      </c>
      <c r="O11" s="227"/>
      <c r="P11" s="227">
        <v>1.0</v>
      </c>
      <c r="Q11" s="227">
        <v>1.0</v>
      </c>
      <c r="R11" s="223"/>
      <c r="S11" s="223"/>
      <c r="T11" s="223"/>
      <c r="U11" s="223"/>
      <c r="V11" s="223"/>
      <c r="W11" s="223"/>
      <c r="X11" s="223"/>
      <c r="Y11" s="223"/>
      <c r="Z11" s="223"/>
      <c r="AA11" s="223"/>
      <c r="AB11" s="223"/>
      <c r="AC11" s="223"/>
      <c r="AD11" s="223"/>
      <c r="AE11" s="223"/>
      <c r="AF11" s="223"/>
      <c r="AG11" s="223"/>
      <c r="AH11" s="223"/>
      <c r="AI11" s="223"/>
      <c r="AJ11" s="223"/>
      <c r="AK11" s="223"/>
      <c r="AL11" s="223"/>
      <c r="AM11" s="223"/>
      <c r="AN11" s="223"/>
      <c r="AO11" s="223">
        <f t="shared" si="4"/>
        <v>3</v>
      </c>
    </row>
    <row r="12">
      <c r="B12" s="221">
        <f t="shared" si="2"/>
        <v>5</v>
      </c>
      <c r="C12" s="425" t="s">
        <v>7347</v>
      </c>
      <c r="D12" s="164"/>
      <c r="E12" s="223" t="str">
        <f t="array" ref="E12">_xlfn.XLOOKUP(C12,'2NDSORTEDL'!$B$2:$B$60,'2NDSORTEDL'!$C$2:$C$60,"",0,1)</f>
        <v/>
      </c>
      <c r="F12" s="224" t="str">
        <f t="array" ref="F12">_xlfn.XLOOKUP($C12,'2NDSORTEDL'!$B$2:$B$60,'2NDSORTEDL'!$Y$2:$Y$60,"",0,1)</f>
        <v/>
      </c>
      <c r="G12" s="208" t="s">
        <v>7345</v>
      </c>
      <c r="H12" s="208">
        <v>1.0</v>
      </c>
      <c r="I12" s="229">
        <f t="shared" si="5"/>
        <v>46091</v>
      </c>
      <c r="J12" s="226" t="str">
        <f t="shared" si="3"/>
        <v>REPLACED</v>
      </c>
      <c r="N12" s="230"/>
      <c r="O12" s="223"/>
      <c r="P12" s="227">
        <v>1.0</v>
      </c>
      <c r="Q12" s="227">
        <v>1.0</v>
      </c>
      <c r="R12" s="223"/>
      <c r="S12" s="223"/>
      <c r="T12" s="223"/>
      <c r="U12" s="223"/>
      <c r="V12" s="223"/>
      <c r="W12" s="223"/>
      <c r="X12" s="223"/>
      <c r="Y12" s="223"/>
      <c r="Z12" s="223"/>
      <c r="AA12" s="223"/>
      <c r="AB12" s="223"/>
      <c r="AC12" s="223"/>
      <c r="AD12" s="223"/>
      <c r="AE12" s="223"/>
      <c r="AF12" s="223"/>
      <c r="AG12" s="223"/>
      <c r="AH12" s="223"/>
      <c r="AI12" s="223"/>
      <c r="AJ12" s="223"/>
      <c r="AK12" s="223"/>
      <c r="AL12" s="223"/>
      <c r="AM12" s="223"/>
      <c r="AN12" s="223"/>
      <c r="AO12" s="223">
        <f t="shared" si="4"/>
        <v>2</v>
      </c>
    </row>
    <row r="13">
      <c r="B13" s="221">
        <f t="shared" si="2"/>
        <v>6</v>
      </c>
      <c r="C13" s="425" t="s">
        <v>1947</v>
      </c>
      <c r="D13" s="164"/>
      <c r="E13" s="223" t="str">
        <f t="array" ref="E13">_xlfn.XLOOKUP(C13,'2NDSORTEDL'!$B$2:$B$60,'2NDSORTEDL'!$C$2:$C$60,"",0,1)</f>
        <v>ORS</v>
      </c>
      <c r="F13" s="224">
        <f t="array" ref="F13">_xlfn.XLOOKUP($C13,'2NDSORTEDL'!$B$2:$B$60,'2NDSORTEDL'!$Y$2:$Y$60,"",0,1)</f>
        <v>46813</v>
      </c>
      <c r="G13" s="208" t="s">
        <v>7345</v>
      </c>
      <c r="H13" s="208">
        <v>1.0</v>
      </c>
      <c r="I13" s="229">
        <f t="shared" si="5"/>
        <v>46091</v>
      </c>
      <c r="J13" s="226" t="str">
        <f t="shared" si="3"/>
        <v>REPLACED</v>
      </c>
      <c r="N13" s="208"/>
      <c r="O13" s="227"/>
      <c r="P13" s="227">
        <v>2.0</v>
      </c>
      <c r="Q13" s="227">
        <v>1.0</v>
      </c>
      <c r="R13" s="223"/>
      <c r="S13" s="223"/>
      <c r="T13" s="223"/>
      <c r="U13" s="223"/>
      <c r="V13" s="223"/>
      <c r="W13" s="223"/>
      <c r="X13" s="223"/>
      <c r="Y13" s="223"/>
      <c r="Z13" s="223"/>
      <c r="AA13" s="223"/>
      <c r="AB13" s="223"/>
      <c r="AC13" s="223"/>
      <c r="AD13" s="223"/>
      <c r="AE13" s="223"/>
      <c r="AF13" s="223"/>
      <c r="AG13" s="223"/>
      <c r="AH13" s="223"/>
      <c r="AI13" s="223"/>
      <c r="AJ13" s="223"/>
      <c r="AK13" s="223"/>
      <c r="AL13" s="223"/>
      <c r="AM13" s="223"/>
      <c r="AN13" s="223"/>
      <c r="AO13" s="223">
        <f t="shared" si="4"/>
        <v>3</v>
      </c>
    </row>
    <row r="14">
      <c r="B14" s="221">
        <f t="shared" si="2"/>
        <v>7</v>
      </c>
      <c r="C14" s="425" t="s">
        <v>7348</v>
      </c>
      <c r="D14" s="164"/>
      <c r="E14" s="223" t="str">
        <f t="array" ref="E14">_xlfn.XLOOKUP(C14,'2NDSORTEDL'!$B$2:$B$60,'2NDSORTEDL'!$C$2:$C$60,"",0,1)</f>
        <v/>
      </c>
      <c r="F14" s="224" t="str">
        <f t="array" ref="F14">_xlfn.XLOOKUP($C14,'2NDSORTEDL'!$B$2:$B$60,'2NDSORTEDL'!$Y$2:$Y$60,"",0,1)</f>
        <v/>
      </c>
      <c r="G14" s="208" t="s">
        <v>7345</v>
      </c>
      <c r="H14" s="208">
        <v>1.0</v>
      </c>
      <c r="I14" s="229">
        <f t="shared" si="5"/>
        <v>46091</v>
      </c>
      <c r="J14" s="226" t="str">
        <f t="shared" si="3"/>
        <v>REPLACED</v>
      </c>
      <c r="N14" s="368">
        <v>1.0</v>
      </c>
      <c r="O14" s="223"/>
      <c r="P14" s="227">
        <v>1.0</v>
      </c>
      <c r="Q14" s="227">
        <v>1.0</v>
      </c>
      <c r="R14" s="223"/>
      <c r="S14" s="223"/>
      <c r="T14" s="223"/>
      <c r="U14" s="223"/>
      <c r="V14" s="223"/>
      <c r="W14" s="223"/>
      <c r="X14" s="223"/>
      <c r="Y14" s="223"/>
      <c r="Z14" s="223"/>
      <c r="AA14" s="223"/>
      <c r="AB14" s="223"/>
      <c r="AC14" s="223"/>
      <c r="AD14" s="223"/>
      <c r="AE14" s="223"/>
      <c r="AF14" s="223"/>
      <c r="AG14" s="223"/>
      <c r="AH14" s="223"/>
      <c r="AI14" s="223"/>
      <c r="AJ14" s="223"/>
      <c r="AK14" s="223"/>
      <c r="AL14" s="223"/>
      <c r="AM14" s="223"/>
      <c r="AN14" s="223"/>
      <c r="AO14" s="223">
        <f t="shared" si="4"/>
        <v>3</v>
      </c>
    </row>
    <row r="15">
      <c r="B15" s="221">
        <f t="shared" si="2"/>
        <v>8</v>
      </c>
      <c r="C15" s="425" t="s">
        <v>2950</v>
      </c>
      <c r="D15" s="164"/>
      <c r="E15" s="223" t="str">
        <f t="array" ref="E15">_xlfn.XLOOKUP(C15,'2NDSORTEDL'!$B$2:$B$60,'2NDSORTEDL'!$C$2:$C$60,"",0,1)</f>
        <v>BANDAGE</v>
      </c>
      <c r="F15" s="224" t="str">
        <f t="array" ref="F15">_xlfn.XLOOKUP($C15,'2NDSORTEDL'!$B$2:$B$60,'2NDSORTEDL'!$Y$2:$Y$60,"",0,1)</f>
        <v>--</v>
      </c>
      <c r="G15" s="208" t="s">
        <v>7345</v>
      </c>
      <c r="H15" s="208">
        <v>1.0</v>
      </c>
      <c r="I15" s="229">
        <f t="shared" si="5"/>
        <v>46091</v>
      </c>
      <c r="J15" s="226" t="str">
        <f t="shared" si="3"/>
        <v>REPLACED</v>
      </c>
      <c r="N15" s="230"/>
      <c r="O15" s="223"/>
      <c r="P15" s="227">
        <v>1.0</v>
      </c>
      <c r="Q15" s="227">
        <v>1.0</v>
      </c>
      <c r="R15" s="223"/>
      <c r="S15" s="223"/>
      <c r="T15" s="223"/>
      <c r="U15" s="223"/>
      <c r="V15" s="223"/>
      <c r="W15" s="223"/>
      <c r="X15" s="223"/>
      <c r="Y15" s="223"/>
      <c r="Z15" s="223"/>
      <c r="AA15" s="223"/>
      <c r="AB15" s="223"/>
      <c r="AC15" s="223"/>
      <c r="AD15" s="223"/>
      <c r="AE15" s="223"/>
      <c r="AF15" s="223"/>
      <c r="AG15" s="223"/>
      <c r="AH15" s="223"/>
      <c r="AI15" s="223"/>
      <c r="AJ15" s="223"/>
      <c r="AK15" s="223"/>
      <c r="AL15" s="223"/>
      <c r="AM15" s="223"/>
      <c r="AN15" s="223"/>
      <c r="AO15" s="223">
        <f t="shared" si="4"/>
        <v>2</v>
      </c>
    </row>
    <row r="16">
      <c r="E16" s="235" t="s">
        <v>7351</v>
      </c>
      <c r="N16" s="1"/>
    </row>
    <row r="17">
      <c r="F17" s="49"/>
      <c r="G17" s="1"/>
      <c r="H17" s="1"/>
      <c r="I17" s="203"/>
      <c r="J17" s="1"/>
      <c r="N17" s="1"/>
    </row>
    <row r="18">
      <c r="F18" s="49"/>
      <c r="G18" s="1"/>
      <c r="H18" s="1"/>
      <c r="I18" s="203"/>
      <c r="J18" s="1"/>
      <c r="N18" s="1"/>
    </row>
    <row r="19">
      <c r="F19" s="49"/>
      <c r="G19" s="1"/>
      <c r="H19" s="1"/>
      <c r="I19" s="9" t="s">
        <v>7352</v>
      </c>
      <c r="J19" s="1"/>
      <c r="N19" s="1"/>
    </row>
    <row r="20">
      <c r="F20" s="49"/>
      <c r="G20" s="1"/>
      <c r="H20" s="1"/>
      <c r="I20" s="9" t="s">
        <v>7353</v>
      </c>
      <c r="J20" s="1"/>
      <c r="N20" s="1"/>
    </row>
    <row r="21">
      <c r="F21" s="49"/>
      <c r="G21" s="1"/>
      <c r="H21" s="1"/>
      <c r="I21" s="203"/>
      <c r="J21" s="1"/>
      <c r="N21" s="1"/>
    </row>
    <row r="22">
      <c r="F22" s="49"/>
      <c r="G22" s="1"/>
      <c r="H22" s="1"/>
      <c r="I22" s="203" t="str">
        <f>"DATE :"&amp;TEXT(I8,"DD-MMM-YYYY")</f>
        <v>DATE :10-Mar-2026</v>
      </c>
      <c r="J22" s="1"/>
      <c r="N22" s="1"/>
    </row>
    <row r="23">
      <c r="F23" s="49"/>
      <c r="G23" s="1"/>
      <c r="H23" s="1"/>
      <c r="I23" s="203"/>
      <c r="J23" s="1"/>
      <c r="N23" s="1"/>
    </row>
    <row r="24">
      <c r="F24" s="49"/>
      <c r="G24" s="1"/>
      <c r="H24" s="1"/>
      <c r="I24" s="203"/>
      <c r="J24" s="1"/>
      <c r="N24" s="1"/>
    </row>
    <row r="25">
      <c r="F25" s="49"/>
      <c r="G25" s="1"/>
      <c r="H25" s="1"/>
      <c r="I25" s="203"/>
      <c r="J25" s="1"/>
      <c r="N25" s="1"/>
    </row>
    <row r="26">
      <c r="F26" s="49"/>
      <c r="G26" s="1"/>
      <c r="H26" s="1"/>
      <c r="I26" s="203"/>
      <c r="J26" s="1"/>
      <c r="N26" s="1"/>
    </row>
    <row r="27">
      <c r="F27" s="49"/>
      <c r="G27" s="1"/>
      <c r="H27" s="1"/>
      <c r="I27" s="203"/>
      <c r="J27" s="1"/>
      <c r="N27" s="1"/>
    </row>
    <row r="28">
      <c r="F28" s="49"/>
      <c r="G28" s="1"/>
      <c r="H28" s="1"/>
      <c r="I28" s="203"/>
      <c r="J28" s="1"/>
      <c r="N28" s="1"/>
    </row>
    <row r="29">
      <c r="F29" s="49"/>
      <c r="G29" s="1"/>
      <c r="H29" s="1"/>
      <c r="I29" s="203"/>
      <c r="J29" s="1"/>
      <c r="N29" s="1"/>
    </row>
    <row r="30">
      <c r="F30" s="49"/>
      <c r="G30" s="1"/>
      <c r="H30" s="1"/>
      <c r="I30" s="203"/>
      <c r="J30" s="1"/>
      <c r="N30" s="1"/>
    </row>
    <row r="31">
      <c r="F31" s="49"/>
      <c r="G31" s="1"/>
      <c r="H31" s="1"/>
      <c r="I31" s="203"/>
      <c r="J31" s="1"/>
      <c r="N31" s="1"/>
    </row>
    <row r="32">
      <c r="F32" s="49"/>
      <c r="G32" s="1"/>
      <c r="H32" s="1"/>
      <c r="I32" s="203"/>
      <c r="J32" s="1"/>
      <c r="N32" s="1"/>
    </row>
    <row r="33">
      <c r="F33" s="49"/>
      <c r="G33" s="1"/>
      <c r="H33" s="1"/>
      <c r="I33" s="203"/>
      <c r="J33" s="1"/>
      <c r="N33" s="1"/>
    </row>
    <row r="34">
      <c r="F34" s="49"/>
      <c r="G34" s="1"/>
      <c r="H34" s="1"/>
      <c r="I34" s="203"/>
      <c r="J34" s="1"/>
      <c r="N34" s="1"/>
    </row>
    <row r="35">
      <c r="F35" s="49"/>
      <c r="G35" s="1"/>
      <c r="H35" s="1"/>
      <c r="I35" s="203"/>
      <c r="J35" s="1"/>
      <c r="N35" s="1"/>
    </row>
    <row r="36">
      <c r="F36" s="49"/>
      <c r="G36" s="1"/>
      <c r="H36" s="1"/>
      <c r="I36" s="203"/>
      <c r="J36" s="1"/>
      <c r="N36" s="1"/>
    </row>
    <row r="37">
      <c r="F37" s="49"/>
      <c r="G37" s="1"/>
      <c r="H37" s="1"/>
      <c r="I37" s="203"/>
      <c r="J37" s="1"/>
      <c r="N37" s="1"/>
    </row>
    <row r="38">
      <c r="F38" s="49"/>
      <c r="G38" s="1"/>
      <c r="H38" s="1"/>
      <c r="I38" s="203"/>
      <c r="J38" s="1"/>
      <c r="N38" s="1"/>
    </row>
    <row r="39">
      <c r="F39" s="49"/>
      <c r="G39" s="1"/>
      <c r="H39" s="1"/>
      <c r="I39" s="203"/>
      <c r="J39" s="1"/>
      <c r="N39" s="1"/>
    </row>
    <row r="40">
      <c r="F40" s="49"/>
      <c r="G40" s="1"/>
      <c r="H40" s="1"/>
      <c r="I40" s="203"/>
      <c r="J40" s="1"/>
      <c r="N40" s="1"/>
    </row>
    <row r="41">
      <c r="F41" s="49"/>
      <c r="G41" s="1"/>
      <c r="H41" s="1"/>
      <c r="I41" s="203"/>
      <c r="J41" s="1"/>
      <c r="N41" s="1"/>
    </row>
    <row r="42">
      <c r="F42" s="49"/>
      <c r="G42" s="1"/>
      <c r="H42" s="1"/>
      <c r="I42" s="203"/>
      <c r="J42" s="1"/>
      <c r="N42" s="1"/>
    </row>
    <row r="43">
      <c r="F43" s="49"/>
      <c r="G43" s="1"/>
      <c r="H43" s="1"/>
      <c r="I43" s="203"/>
      <c r="J43" s="1"/>
      <c r="N43" s="1"/>
    </row>
    <row r="44">
      <c r="F44" s="49"/>
      <c r="G44" s="1"/>
      <c r="H44" s="1"/>
      <c r="I44" s="203"/>
      <c r="J44" s="1"/>
      <c r="N44" s="1"/>
    </row>
    <row r="45">
      <c r="F45" s="49"/>
      <c r="G45" s="1"/>
      <c r="H45" s="1"/>
      <c r="I45" s="203"/>
      <c r="J45" s="1"/>
      <c r="N45" s="1"/>
    </row>
    <row r="46">
      <c r="F46" s="49"/>
      <c r="G46" s="1"/>
      <c r="H46" s="1"/>
      <c r="I46" s="203"/>
      <c r="J46" s="1"/>
      <c r="N46" s="1"/>
    </row>
    <row r="47">
      <c r="F47" s="49"/>
      <c r="G47" s="1"/>
      <c r="H47" s="1"/>
      <c r="I47" s="203"/>
      <c r="J47" s="1"/>
      <c r="N47" s="1"/>
    </row>
    <row r="48">
      <c r="F48" s="49"/>
      <c r="G48" s="1"/>
      <c r="H48" s="1"/>
      <c r="I48" s="203"/>
      <c r="J48" s="1"/>
      <c r="N48" s="1"/>
    </row>
    <row r="49">
      <c r="F49" s="49"/>
      <c r="G49" s="1"/>
      <c r="H49" s="1"/>
      <c r="I49" s="203"/>
      <c r="J49" s="1"/>
      <c r="N49" s="1"/>
    </row>
    <row r="50">
      <c r="F50" s="49"/>
      <c r="G50" s="1"/>
      <c r="H50" s="1"/>
      <c r="I50" s="203"/>
      <c r="J50" s="1"/>
      <c r="N50" s="1"/>
    </row>
    <row r="51">
      <c r="F51" s="49"/>
      <c r="G51" s="1"/>
      <c r="H51" s="1"/>
      <c r="I51" s="203"/>
      <c r="J51" s="1"/>
      <c r="N51" s="1"/>
    </row>
    <row r="52">
      <c r="F52" s="49"/>
      <c r="G52" s="1"/>
      <c r="H52" s="1"/>
      <c r="I52" s="203"/>
      <c r="J52" s="1"/>
      <c r="N52" s="1"/>
    </row>
    <row r="53">
      <c r="F53" s="49"/>
      <c r="G53" s="1"/>
      <c r="H53" s="1"/>
      <c r="I53" s="203"/>
      <c r="J53" s="1"/>
      <c r="N53" s="1"/>
    </row>
    <row r="54">
      <c r="F54" s="49"/>
      <c r="G54" s="1"/>
      <c r="H54" s="1"/>
      <c r="I54" s="203"/>
      <c r="J54" s="1"/>
      <c r="N54" s="1"/>
    </row>
    <row r="55">
      <c r="F55" s="49"/>
      <c r="G55" s="1"/>
      <c r="H55" s="1"/>
      <c r="I55" s="203"/>
      <c r="J55" s="1"/>
      <c r="N55" s="1"/>
    </row>
    <row r="56">
      <c r="F56" s="49"/>
      <c r="G56" s="1"/>
      <c r="H56" s="1"/>
      <c r="I56" s="203"/>
      <c r="J56" s="1"/>
      <c r="N56" s="1"/>
    </row>
    <row r="57">
      <c r="F57" s="49"/>
      <c r="G57" s="1"/>
      <c r="H57" s="1"/>
      <c r="I57" s="203"/>
      <c r="J57" s="1"/>
      <c r="N57" s="1"/>
    </row>
    <row r="58">
      <c r="F58" s="49"/>
      <c r="G58" s="1"/>
      <c r="H58" s="1"/>
      <c r="I58" s="203"/>
      <c r="J58" s="1"/>
      <c r="N58" s="1"/>
    </row>
    <row r="59">
      <c r="F59" s="49"/>
      <c r="G59" s="1"/>
      <c r="H59" s="1"/>
      <c r="I59" s="203"/>
      <c r="J59" s="1"/>
      <c r="N59" s="1"/>
    </row>
    <row r="60">
      <c r="F60" s="49"/>
      <c r="G60" s="1"/>
      <c r="H60" s="1"/>
      <c r="I60" s="203"/>
      <c r="J60" s="1"/>
      <c r="N60" s="1"/>
    </row>
    <row r="61">
      <c r="F61" s="49"/>
      <c r="G61" s="1"/>
      <c r="H61" s="1"/>
      <c r="I61" s="203"/>
      <c r="J61" s="1"/>
      <c r="N61" s="1"/>
    </row>
    <row r="62">
      <c r="F62" s="49"/>
      <c r="G62" s="1"/>
      <c r="H62" s="1"/>
      <c r="I62" s="203"/>
      <c r="J62" s="1"/>
      <c r="N62" s="1"/>
    </row>
    <row r="63">
      <c r="F63" s="49"/>
      <c r="G63" s="1"/>
      <c r="H63" s="1"/>
      <c r="I63" s="203"/>
      <c r="J63" s="1"/>
      <c r="N63" s="1"/>
    </row>
    <row r="64">
      <c r="F64" s="49"/>
      <c r="G64" s="1"/>
      <c r="H64" s="1"/>
      <c r="I64" s="203"/>
      <c r="J64" s="1"/>
      <c r="N64" s="1"/>
    </row>
    <row r="65">
      <c r="F65" s="49"/>
      <c r="G65" s="1"/>
      <c r="H65" s="1"/>
      <c r="I65" s="203"/>
      <c r="J65" s="1"/>
      <c r="N65" s="1"/>
    </row>
    <row r="66">
      <c r="F66" s="49"/>
      <c r="G66" s="1"/>
      <c r="H66" s="1"/>
      <c r="I66" s="203"/>
      <c r="J66" s="1"/>
      <c r="N66" s="1"/>
    </row>
    <row r="67">
      <c r="F67" s="49"/>
      <c r="G67" s="1"/>
      <c r="H67" s="1"/>
      <c r="I67" s="203"/>
      <c r="J67" s="1"/>
      <c r="N67" s="1"/>
    </row>
    <row r="68">
      <c r="F68" s="49"/>
      <c r="G68" s="1"/>
      <c r="H68" s="1"/>
      <c r="I68" s="203"/>
      <c r="J68" s="1"/>
      <c r="N68" s="1"/>
    </row>
    <row r="69">
      <c r="F69" s="49"/>
      <c r="G69" s="1"/>
      <c r="H69" s="1"/>
      <c r="I69" s="203"/>
      <c r="J69" s="1"/>
      <c r="N69" s="1"/>
    </row>
    <row r="70">
      <c r="F70" s="49"/>
      <c r="G70" s="1"/>
      <c r="H70" s="1"/>
      <c r="I70" s="203"/>
      <c r="J70" s="1"/>
      <c r="N70" s="1"/>
    </row>
    <row r="71">
      <c r="F71" s="49"/>
      <c r="G71" s="1"/>
      <c r="H71" s="1"/>
      <c r="I71" s="203"/>
      <c r="J71" s="1"/>
      <c r="N71" s="1"/>
    </row>
    <row r="72">
      <c r="F72" s="49"/>
      <c r="G72" s="1"/>
      <c r="H72" s="1"/>
      <c r="I72" s="203"/>
      <c r="J72" s="1"/>
      <c r="N72" s="1"/>
    </row>
    <row r="73">
      <c r="F73" s="49"/>
      <c r="G73" s="1"/>
      <c r="H73" s="1"/>
      <c r="I73" s="203"/>
      <c r="J73" s="1"/>
      <c r="N73" s="1"/>
    </row>
    <row r="74">
      <c r="F74" s="49"/>
      <c r="G74" s="1"/>
      <c r="H74" s="1"/>
      <c r="I74" s="203"/>
      <c r="J74" s="1"/>
      <c r="N74" s="1"/>
    </row>
    <row r="75">
      <c r="F75" s="49"/>
      <c r="G75" s="1"/>
      <c r="H75" s="1"/>
      <c r="I75" s="203"/>
      <c r="J75" s="1"/>
      <c r="N75" s="1"/>
    </row>
    <row r="76">
      <c r="F76" s="49"/>
      <c r="G76" s="1"/>
      <c r="H76" s="1"/>
      <c r="I76" s="203"/>
      <c r="J76" s="1"/>
      <c r="N76" s="1"/>
    </row>
    <row r="77">
      <c r="F77" s="49"/>
      <c r="G77" s="1"/>
      <c r="H77" s="1"/>
      <c r="I77" s="203"/>
      <c r="J77" s="1"/>
      <c r="N77" s="1"/>
    </row>
    <row r="78">
      <c r="F78" s="49"/>
      <c r="G78" s="1"/>
      <c r="H78" s="1"/>
      <c r="I78" s="203"/>
      <c r="J78" s="1"/>
      <c r="N78" s="1"/>
    </row>
    <row r="79">
      <c r="F79" s="49"/>
      <c r="G79" s="1"/>
      <c r="H79" s="1"/>
      <c r="I79" s="203"/>
      <c r="J79" s="1"/>
      <c r="N79" s="1"/>
    </row>
    <row r="80">
      <c r="F80" s="49"/>
      <c r="G80" s="1"/>
      <c r="H80" s="1"/>
      <c r="I80" s="203"/>
      <c r="J80" s="1"/>
      <c r="N80" s="1"/>
    </row>
    <row r="81">
      <c r="F81" s="49"/>
      <c r="G81" s="1"/>
      <c r="H81" s="1"/>
      <c r="I81" s="203"/>
      <c r="J81" s="1"/>
      <c r="N81" s="1"/>
    </row>
    <row r="82">
      <c r="F82" s="49"/>
      <c r="G82" s="1"/>
      <c r="H82" s="1"/>
      <c r="I82" s="203"/>
      <c r="J82" s="1"/>
      <c r="N82" s="1"/>
    </row>
    <row r="83">
      <c r="F83" s="49"/>
      <c r="G83" s="1"/>
      <c r="H83" s="1"/>
      <c r="I83" s="203"/>
      <c r="J83" s="1"/>
      <c r="N83" s="1"/>
    </row>
    <row r="84">
      <c r="F84" s="49"/>
      <c r="G84" s="1"/>
      <c r="H84" s="1"/>
      <c r="I84" s="203"/>
      <c r="J84" s="1"/>
      <c r="N84" s="1"/>
    </row>
    <row r="85">
      <c r="F85" s="49"/>
      <c r="G85" s="1"/>
      <c r="H85" s="1"/>
      <c r="I85" s="203"/>
      <c r="J85" s="1"/>
      <c r="N85" s="1"/>
    </row>
    <row r="86">
      <c r="F86" s="49"/>
      <c r="G86" s="1"/>
      <c r="H86" s="1"/>
      <c r="I86" s="203"/>
      <c r="J86" s="1"/>
      <c r="N86" s="1"/>
    </row>
    <row r="87">
      <c r="F87" s="49"/>
      <c r="G87" s="1"/>
      <c r="H87" s="1"/>
      <c r="I87" s="203"/>
      <c r="J87" s="1"/>
      <c r="N87" s="1"/>
    </row>
    <row r="88">
      <c r="F88" s="49"/>
      <c r="G88" s="1"/>
      <c r="H88" s="1"/>
      <c r="I88" s="203"/>
      <c r="J88" s="1"/>
      <c r="N88" s="1"/>
    </row>
    <row r="89">
      <c r="F89" s="49"/>
      <c r="G89" s="1"/>
      <c r="H89" s="1"/>
      <c r="I89" s="203"/>
      <c r="J89" s="1"/>
      <c r="N89" s="1"/>
    </row>
    <row r="90">
      <c r="F90" s="49"/>
      <c r="G90" s="1"/>
      <c r="H90" s="1"/>
      <c r="I90" s="203"/>
      <c r="J90" s="1"/>
      <c r="N90" s="1"/>
    </row>
    <row r="91">
      <c r="F91" s="49"/>
      <c r="G91" s="1"/>
      <c r="H91" s="1"/>
      <c r="I91" s="203"/>
      <c r="J91" s="1"/>
      <c r="N91" s="1"/>
    </row>
    <row r="92">
      <c r="F92" s="49"/>
      <c r="G92" s="1"/>
      <c r="H92" s="1"/>
      <c r="I92" s="203"/>
      <c r="J92" s="1"/>
      <c r="N92" s="1"/>
    </row>
    <row r="93">
      <c r="F93" s="49"/>
      <c r="G93" s="1"/>
      <c r="H93" s="1"/>
      <c r="I93" s="203"/>
      <c r="J93" s="1"/>
      <c r="N93" s="1"/>
    </row>
    <row r="94">
      <c r="F94" s="49"/>
      <c r="G94" s="1"/>
      <c r="H94" s="1"/>
      <c r="I94" s="203"/>
      <c r="J94" s="1"/>
      <c r="N94" s="1"/>
    </row>
    <row r="95">
      <c r="F95" s="49"/>
      <c r="G95" s="1"/>
      <c r="H95" s="1"/>
      <c r="I95" s="203"/>
      <c r="J95" s="1"/>
      <c r="N95" s="1"/>
    </row>
    <row r="96">
      <c r="F96" s="49"/>
      <c r="G96" s="1"/>
      <c r="H96" s="1"/>
      <c r="I96" s="203"/>
      <c r="J96" s="1"/>
      <c r="N96" s="1"/>
    </row>
    <row r="97">
      <c r="F97" s="49"/>
      <c r="G97" s="1"/>
      <c r="H97" s="1"/>
      <c r="I97" s="203"/>
      <c r="J97" s="1"/>
      <c r="N97" s="1"/>
    </row>
    <row r="98">
      <c r="F98" s="49"/>
      <c r="G98" s="1"/>
      <c r="H98" s="1"/>
      <c r="I98" s="203"/>
      <c r="J98" s="1"/>
      <c r="N98" s="1"/>
    </row>
    <row r="99">
      <c r="F99" s="49"/>
      <c r="G99" s="1"/>
      <c r="H99" s="1"/>
      <c r="I99" s="203"/>
      <c r="J99" s="1"/>
      <c r="N99" s="1"/>
    </row>
    <row r="100">
      <c r="F100" s="49"/>
      <c r="G100" s="1"/>
      <c r="H100" s="1"/>
      <c r="I100" s="203"/>
      <c r="J100" s="1"/>
      <c r="N100" s="1"/>
    </row>
    <row r="101">
      <c r="F101" s="49"/>
      <c r="G101" s="1"/>
      <c r="H101" s="1"/>
      <c r="I101" s="203"/>
      <c r="J101" s="1"/>
      <c r="N101" s="1"/>
    </row>
    <row r="102">
      <c r="F102" s="49"/>
      <c r="G102" s="1"/>
      <c r="H102" s="1"/>
      <c r="I102" s="203"/>
      <c r="J102" s="1"/>
      <c r="N102" s="1"/>
    </row>
    <row r="103">
      <c r="F103" s="49"/>
      <c r="G103" s="1"/>
      <c r="H103" s="1"/>
      <c r="I103" s="203"/>
      <c r="J103" s="1"/>
      <c r="N103" s="1"/>
    </row>
    <row r="104">
      <c r="F104" s="49"/>
      <c r="G104" s="1"/>
      <c r="H104" s="1"/>
      <c r="I104" s="203"/>
      <c r="J104" s="1"/>
      <c r="N104" s="1"/>
    </row>
    <row r="105">
      <c r="F105" s="49"/>
      <c r="G105" s="1"/>
      <c r="H105" s="1"/>
      <c r="I105" s="203"/>
      <c r="J105" s="1"/>
      <c r="N105" s="1"/>
    </row>
    <row r="106">
      <c r="F106" s="49"/>
      <c r="G106" s="1"/>
      <c r="H106" s="1"/>
      <c r="I106" s="203"/>
      <c r="J106" s="1"/>
      <c r="N106" s="1"/>
    </row>
    <row r="107">
      <c r="F107" s="49"/>
      <c r="G107" s="1"/>
      <c r="H107" s="1"/>
      <c r="I107" s="203"/>
      <c r="J107" s="1"/>
      <c r="N107" s="1"/>
    </row>
    <row r="108">
      <c r="F108" s="49"/>
      <c r="G108" s="1"/>
      <c r="H108" s="1"/>
      <c r="I108" s="203"/>
      <c r="J108" s="1"/>
      <c r="N108" s="1"/>
    </row>
    <row r="109">
      <c r="F109" s="49"/>
      <c r="G109" s="1"/>
      <c r="H109" s="1"/>
      <c r="I109" s="203"/>
      <c r="J109" s="1"/>
      <c r="N109" s="1"/>
    </row>
    <row r="110">
      <c r="F110" s="49"/>
      <c r="G110" s="1"/>
      <c r="H110" s="1"/>
      <c r="I110" s="203"/>
      <c r="J110" s="1"/>
      <c r="N110" s="1"/>
    </row>
    <row r="111">
      <c r="F111" s="49"/>
      <c r="G111" s="1"/>
      <c r="H111" s="1"/>
      <c r="I111" s="203"/>
      <c r="J111" s="1"/>
      <c r="N111" s="1"/>
    </row>
    <row r="112">
      <c r="F112" s="49"/>
      <c r="G112" s="1"/>
      <c r="H112" s="1"/>
      <c r="I112" s="203"/>
      <c r="J112" s="1"/>
      <c r="N112" s="1"/>
    </row>
    <row r="113">
      <c r="F113" s="49"/>
      <c r="G113" s="1"/>
      <c r="H113" s="1"/>
      <c r="I113" s="203"/>
      <c r="J113" s="1"/>
      <c r="N113" s="1"/>
    </row>
    <row r="114">
      <c r="F114" s="49"/>
      <c r="G114" s="1"/>
      <c r="H114" s="1"/>
      <c r="I114" s="203"/>
      <c r="J114" s="1"/>
      <c r="N114" s="1"/>
    </row>
    <row r="115">
      <c r="F115" s="49"/>
      <c r="G115" s="1"/>
      <c r="H115" s="1"/>
      <c r="I115" s="203"/>
      <c r="J115" s="1"/>
      <c r="N115" s="1"/>
    </row>
    <row r="116">
      <c r="F116" s="49"/>
      <c r="G116" s="1"/>
      <c r="H116" s="1"/>
      <c r="I116" s="203"/>
      <c r="J116" s="1"/>
      <c r="N116" s="1"/>
    </row>
    <row r="117">
      <c r="F117" s="49"/>
      <c r="G117" s="1"/>
      <c r="H117" s="1"/>
      <c r="I117" s="203"/>
      <c r="J117" s="1"/>
      <c r="N117" s="1"/>
    </row>
    <row r="118">
      <c r="F118" s="49"/>
      <c r="G118" s="1"/>
      <c r="H118" s="1"/>
      <c r="I118" s="203"/>
      <c r="J118" s="1"/>
      <c r="N118" s="1"/>
    </row>
    <row r="119">
      <c r="F119" s="49"/>
      <c r="G119" s="1"/>
      <c r="H119" s="1"/>
      <c r="I119" s="203"/>
      <c r="J119" s="1"/>
      <c r="N119" s="1"/>
    </row>
    <row r="120">
      <c r="F120" s="49"/>
      <c r="G120" s="1"/>
      <c r="H120" s="1"/>
      <c r="I120" s="203"/>
      <c r="J120" s="1"/>
      <c r="N120" s="1"/>
    </row>
    <row r="121">
      <c r="F121" s="49"/>
      <c r="G121" s="1"/>
      <c r="H121" s="1"/>
      <c r="I121" s="203"/>
      <c r="J121" s="1"/>
      <c r="N121" s="1"/>
    </row>
    <row r="122">
      <c r="F122" s="49"/>
      <c r="G122" s="1"/>
      <c r="H122" s="1"/>
      <c r="I122" s="203"/>
      <c r="J122" s="1"/>
      <c r="N122" s="1"/>
    </row>
    <row r="123">
      <c r="F123" s="49"/>
      <c r="G123" s="1"/>
      <c r="H123" s="1"/>
      <c r="I123" s="203"/>
      <c r="J123" s="1"/>
      <c r="N123" s="1"/>
    </row>
    <row r="124">
      <c r="F124" s="49"/>
      <c r="G124" s="1"/>
      <c r="H124" s="1"/>
      <c r="I124" s="203"/>
      <c r="J124" s="1"/>
      <c r="N124" s="1"/>
    </row>
    <row r="125">
      <c r="F125" s="49"/>
      <c r="G125" s="1"/>
      <c r="H125" s="1"/>
      <c r="I125" s="203"/>
      <c r="J125" s="1"/>
      <c r="N125" s="1"/>
    </row>
    <row r="126">
      <c r="F126" s="49"/>
      <c r="G126" s="1"/>
      <c r="H126" s="1"/>
      <c r="I126" s="203"/>
      <c r="J126" s="1"/>
      <c r="N126" s="1"/>
    </row>
    <row r="127">
      <c r="F127" s="49"/>
      <c r="G127" s="1"/>
      <c r="H127" s="1"/>
      <c r="I127" s="203"/>
      <c r="J127" s="1"/>
      <c r="N127" s="1"/>
    </row>
    <row r="128">
      <c r="F128" s="49"/>
      <c r="G128" s="1"/>
      <c r="H128" s="1"/>
      <c r="I128" s="203"/>
      <c r="J128" s="1"/>
      <c r="N128" s="1"/>
    </row>
    <row r="129">
      <c r="F129" s="49"/>
      <c r="G129" s="1"/>
      <c r="H129" s="1"/>
      <c r="I129" s="203"/>
      <c r="J129" s="1"/>
      <c r="N129" s="1"/>
    </row>
    <row r="130">
      <c r="F130" s="49"/>
      <c r="G130" s="1"/>
      <c r="H130" s="1"/>
      <c r="I130" s="203"/>
      <c r="J130" s="1"/>
      <c r="N130" s="1"/>
    </row>
    <row r="131">
      <c r="F131" s="49"/>
      <c r="G131" s="1"/>
      <c r="H131" s="1"/>
      <c r="I131" s="203"/>
      <c r="J131" s="1"/>
      <c r="N131" s="1"/>
    </row>
    <row r="132">
      <c r="F132" s="49"/>
      <c r="G132" s="1"/>
      <c r="H132" s="1"/>
      <c r="I132" s="203"/>
      <c r="J132" s="1"/>
      <c r="N132" s="1"/>
    </row>
    <row r="133">
      <c r="F133" s="49"/>
      <c r="G133" s="1"/>
      <c r="H133" s="1"/>
      <c r="I133" s="203"/>
      <c r="J133" s="1"/>
      <c r="N133" s="1"/>
    </row>
    <row r="134">
      <c r="F134" s="49"/>
      <c r="G134" s="1"/>
      <c r="H134" s="1"/>
      <c r="I134" s="203"/>
      <c r="J134" s="1"/>
      <c r="N134" s="1"/>
    </row>
    <row r="135">
      <c r="F135" s="49"/>
      <c r="G135" s="1"/>
      <c r="H135" s="1"/>
      <c r="I135" s="203"/>
      <c r="J135" s="1"/>
      <c r="N135" s="1"/>
    </row>
    <row r="136">
      <c r="F136" s="49"/>
      <c r="G136" s="1"/>
      <c r="H136" s="1"/>
      <c r="I136" s="203"/>
      <c r="J136" s="1"/>
      <c r="N136" s="1"/>
    </row>
    <row r="137">
      <c r="F137" s="49"/>
      <c r="G137" s="1"/>
      <c r="H137" s="1"/>
      <c r="I137" s="203"/>
      <c r="J137" s="1"/>
      <c r="N137" s="1"/>
    </row>
    <row r="138">
      <c r="F138" s="49"/>
      <c r="G138" s="1"/>
      <c r="H138" s="1"/>
      <c r="I138" s="203"/>
      <c r="J138" s="1"/>
      <c r="N138" s="1"/>
    </row>
    <row r="139">
      <c r="F139" s="49"/>
      <c r="G139" s="1"/>
      <c r="H139" s="1"/>
      <c r="I139" s="203"/>
      <c r="J139" s="1"/>
      <c r="N139" s="1"/>
    </row>
    <row r="140">
      <c r="F140" s="49"/>
      <c r="G140" s="1"/>
      <c r="H140" s="1"/>
      <c r="I140" s="203"/>
      <c r="J140" s="1"/>
      <c r="N140" s="1"/>
    </row>
    <row r="141">
      <c r="F141" s="49"/>
      <c r="G141" s="1"/>
      <c r="H141" s="1"/>
      <c r="I141" s="203"/>
      <c r="J141" s="1"/>
      <c r="N141" s="1"/>
    </row>
    <row r="142">
      <c r="F142" s="49"/>
      <c r="G142" s="1"/>
      <c r="H142" s="1"/>
      <c r="I142" s="203"/>
      <c r="J142" s="1"/>
      <c r="N142" s="1"/>
    </row>
    <row r="143">
      <c r="F143" s="49"/>
      <c r="G143" s="1"/>
      <c r="H143" s="1"/>
      <c r="I143" s="203"/>
      <c r="J143" s="1"/>
      <c r="N143" s="1"/>
    </row>
    <row r="144">
      <c r="F144" s="49"/>
      <c r="G144" s="1"/>
      <c r="H144" s="1"/>
      <c r="I144" s="203"/>
      <c r="J144" s="1"/>
      <c r="N144" s="1"/>
    </row>
    <row r="145">
      <c r="F145" s="49"/>
      <c r="G145" s="1"/>
      <c r="H145" s="1"/>
      <c r="I145" s="203"/>
      <c r="J145" s="1"/>
      <c r="N145" s="1"/>
    </row>
    <row r="146">
      <c r="F146" s="49"/>
      <c r="G146" s="1"/>
      <c r="H146" s="1"/>
      <c r="I146" s="203"/>
      <c r="J146" s="1"/>
      <c r="N146" s="1"/>
    </row>
    <row r="147">
      <c r="F147" s="49"/>
      <c r="G147" s="1"/>
      <c r="H147" s="1"/>
      <c r="I147" s="203"/>
      <c r="J147" s="1"/>
      <c r="N147" s="1"/>
    </row>
    <row r="148">
      <c r="F148" s="49"/>
      <c r="G148" s="1"/>
      <c r="H148" s="1"/>
      <c r="I148" s="203"/>
      <c r="J148" s="1"/>
      <c r="N148" s="1"/>
    </row>
    <row r="149">
      <c r="F149" s="49"/>
      <c r="G149" s="1"/>
      <c r="H149" s="1"/>
      <c r="I149" s="203"/>
      <c r="J149" s="1"/>
      <c r="N149" s="1"/>
    </row>
    <row r="150">
      <c r="F150" s="49"/>
      <c r="G150" s="1"/>
      <c r="H150" s="1"/>
      <c r="I150" s="203"/>
      <c r="J150" s="1"/>
      <c r="N150" s="1"/>
    </row>
    <row r="151">
      <c r="F151" s="49"/>
      <c r="G151" s="1"/>
      <c r="H151" s="1"/>
      <c r="I151" s="203"/>
      <c r="J151" s="1"/>
      <c r="N151" s="1"/>
    </row>
    <row r="152">
      <c r="F152" s="49"/>
      <c r="G152" s="1"/>
      <c r="H152" s="1"/>
      <c r="I152" s="203"/>
      <c r="J152" s="1"/>
      <c r="N152" s="1"/>
    </row>
    <row r="153">
      <c r="F153" s="49"/>
      <c r="G153" s="1"/>
      <c r="H153" s="1"/>
      <c r="I153" s="203"/>
      <c r="J153" s="1"/>
      <c r="N153" s="1"/>
    </row>
    <row r="154">
      <c r="F154" s="49"/>
      <c r="G154" s="1"/>
      <c r="H154" s="1"/>
      <c r="I154" s="203"/>
      <c r="J154" s="1"/>
      <c r="N154" s="1"/>
    </row>
    <row r="155">
      <c r="F155" s="49"/>
      <c r="G155" s="1"/>
      <c r="H155" s="1"/>
      <c r="I155" s="203"/>
      <c r="J155" s="1"/>
      <c r="N155" s="1"/>
    </row>
    <row r="156">
      <c r="F156" s="49"/>
      <c r="G156" s="1"/>
      <c r="H156" s="1"/>
      <c r="I156" s="203"/>
      <c r="J156" s="1"/>
      <c r="N156" s="1"/>
    </row>
    <row r="157">
      <c r="F157" s="49"/>
      <c r="G157" s="1"/>
      <c r="H157" s="1"/>
      <c r="I157" s="203"/>
      <c r="J157" s="1"/>
      <c r="N157" s="1"/>
    </row>
    <row r="158">
      <c r="F158" s="49"/>
      <c r="G158" s="1"/>
      <c r="H158" s="1"/>
      <c r="I158" s="203"/>
      <c r="J158" s="1"/>
      <c r="N158" s="1"/>
    </row>
    <row r="159">
      <c r="F159" s="49"/>
      <c r="G159" s="1"/>
      <c r="H159" s="1"/>
      <c r="I159" s="203"/>
      <c r="J159" s="1"/>
      <c r="N159" s="1"/>
    </row>
    <row r="160">
      <c r="F160" s="49"/>
      <c r="G160" s="1"/>
      <c r="H160" s="1"/>
      <c r="I160" s="203"/>
      <c r="J160" s="1"/>
      <c r="N160" s="1"/>
    </row>
    <row r="161">
      <c r="F161" s="49"/>
      <c r="G161" s="1"/>
      <c r="H161" s="1"/>
      <c r="I161" s="203"/>
      <c r="J161" s="1"/>
      <c r="N161" s="1"/>
    </row>
    <row r="162">
      <c r="F162" s="49"/>
      <c r="G162" s="1"/>
      <c r="H162" s="1"/>
      <c r="I162" s="203"/>
      <c r="J162" s="1"/>
      <c r="N162" s="1"/>
    </row>
    <row r="163">
      <c r="F163" s="49"/>
      <c r="G163" s="1"/>
      <c r="H163" s="1"/>
      <c r="I163" s="203"/>
      <c r="J163" s="1"/>
      <c r="N163" s="1"/>
    </row>
    <row r="164">
      <c r="F164" s="49"/>
      <c r="G164" s="1"/>
      <c r="H164" s="1"/>
      <c r="I164" s="203"/>
      <c r="J164" s="1"/>
      <c r="N164" s="1"/>
    </row>
    <row r="165">
      <c r="F165" s="49"/>
      <c r="G165" s="1"/>
      <c r="H165" s="1"/>
      <c r="I165" s="203"/>
      <c r="J165" s="1"/>
      <c r="N165" s="1"/>
    </row>
    <row r="166">
      <c r="F166" s="49"/>
      <c r="G166" s="1"/>
      <c r="H166" s="1"/>
      <c r="I166" s="203"/>
      <c r="J166" s="1"/>
      <c r="N166" s="1"/>
    </row>
    <row r="167">
      <c r="F167" s="49"/>
      <c r="G167" s="1"/>
      <c r="H167" s="1"/>
      <c r="I167" s="203"/>
      <c r="J167" s="1"/>
      <c r="N167" s="1"/>
    </row>
    <row r="168">
      <c r="F168" s="49"/>
      <c r="G168" s="1"/>
      <c r="H168" s="1"/>
      <c r="I168" s="203"/>
      <c r="J168" s="1"/>
      <c r="N168" s="1"/>
    </row>
    <row r="169">
      <c r="F169" s="49"/>
      <c r="G169" s="1"/>
      <c r="H169" s="1"/>
      <c r="I169" s="203"/>
      <c r="J169" s="1"/>
      <c r="N169" s="1"/>
    </row>
    <row r="170">
      <c r="F170" s="49"/>
      <c r="G170" s="1"/>
      <c r="H170" s="1"/>
      <c r="I170" s="203"/>
      <c r="J170" s="1"/>
      <c r="N170" s="1"/>
    </row>
    <row r="171">
      <c r="F171" s="49"/>
      <c r="G171" s="1"/>
      <c r="H171" s="1"/>
      <c r="I171" s="203"/>
      <c r="J171" s="1"/>
      <c r="N171" s="1"/>
    </row>
    <row r="172">
      <c r="F172" s="49"/>
      <c r="G172" s="1"/>
      <c r="H172" s="1"/>
      <c r="I172" s="203"/>
      <c r="J172" s="1"/>
      <c r="N172" s="1"/>
    </row>
    <row r="173">
      <c r="F173" s="49"/>
      <c r="G173" s="1"/>
      <c r="H173" s="1"/>
      <c r="I173" s="203"/>
      <c r="J173" s="1"/>
      <c r="N173" s="1"/>
    </row>
    <row r="174">
      <c r="F174" s="49"/>
      <c r="G174" s="1"/>
      <c r="H174" s="1"/>
      <c r="I174" s="203"/>
      <c r="J174" s="1"/>
      <c r="N174" s="1"/>
    </row>
    <row r="175">
      <c r="F175" s="49"/>
      <c r="G175" s="1"/>
      <c r="H175" s="1"/>
      <c r="I175" s="203"/>
      <c r="J175" s="1"/>
      <c r="N175" s="1"/>
    </row>
    <row r="176">
      <c r="F176" s="49"/>
      <c r="G176" s="1"/>
      <c r="H176" s="1"/>
      <c r="I176" s="203"/>
      <c r="J176" s="1"/>
      <c r="N176" s="1"/>
    </row>
    <row r="177">
      <c r="F177" s="49"/>
      <c r="G177" s="1"/>
      <c r="H177" s="1"/>
      <c r="I177" s="203"/>
      <c r="J177" s="1"/>
      <c r="N177" s="1"/>
    </row>
    <row r="178">
      <c r="F178" s="49"/>
      <c r="G178" s="1"/>
      <c r="H178" s="1"/>
      <c r="I178" s="203"/>
      <c r="J178" s="1"/>
      <c r="N178" s="1"/>
    </row>
    <row r="179">
      <c r="F179" s="49"/>
      <c r="G179" s="1"/>
      <c r="H179" s="1"/>
      <c r="I179" s="203"/>
      <c r="J179" s="1"/>
      <c r="N179" s="1"/>
    </row>
    <row r="180">
      <c r="F180" s="49"/>
      <c r="G180" s="1"/>
      <c r="H180" s="1"/>
      <c r="I180" s="203"/>
      <c r="J180" s="1"/>
      <c r="N180" s="1"/>
    </row>
    <row r="181">
      <c r="F181" s="49"/>
      <c r="G181" s="1"/>
      <c r="H181" s="1"/>
      <c r="I181" s="203"/>
      <c r="J181" s="1"/>
      <c r="N181" s="1"/>
    </row>
    <row r="182">
      <c r="F182" s="49"/>
      <c r="G182" s="1"/>
      <c r="H182" s="1"/>
      <c r="I182" s="203"/>
      <c r="J182" s="1"/>
      <c r="N182" s="1"/>
    </row>
    <row r="183">
      <c r="F183" s="49"/>
      <c r="G183" s="1"/>
      <c r="H183" s="1"/>
      <c r="I183" s="203"/>
      <c r="J183" s="1"/>
      <c r="N183" s="1"/>
    </row>
    <row r="184">
      <c r="F184" s="49"/>
      <c r="G184" s="1"/>
      <c r="H184" s="1"/>
      <c r="I184" s="203"/>
      <c r="J184" s="1"/>
      <c r="N184" s="1"/>
    </row>
    <row r="185">
      <c r="F185" s="49"/>
      <c r="G185" s="1"/>
      <c r="H185" s="1"/>
      <c r="I185" s="203"/>
      <c r="J185" s="1"/>
      <c r="N185" s="1"/>
    </row>
    <row r="186">
      <c r="F186" s="49"/>
      <c r="G186" s="1"/>
      <c r="H186" s="1"/>
      <c r="I186" s="203"/>
      <c r="J186" s="1"/>
      <c r="N186" s="1"/>
    </row>
    <row r="187">
      <c r="F187" s="49"/>
      <c r="G187" s="1"/>
      <c r="H187" s="1"/>
      <c r="I187" s="203"/>
      <c r="J187" s="1"/>
      <c r="N187" s="1"/>
    </row>
    <row r="188">
      <c r="F188" s="49"/>
      <c r="G188" s="1"/>
      <c r="H188" s="1"/>
      <c r="I188" s="203"/>
      <c r="J188" s="1"/>
      <c r="N188" s="1"/>
    </row>
    <row r="189">
      <c r="F189" s="49"/>
      <c r="G189" s="1"/>
      <c r="H189" s="1"/>
      <c r="I189" s="203"/>
      <c r="J189" s="1"/>
      <c r="N189" s="1"/>
    </row>
    <row r="190">
      <c r="F190" s="49"/>
      <c r="G190" s="1"/>
      <c r="H190" s="1"/>
      <c r="I190" s="203"/>
      <c r="J190" s="1"/>
      <c r="N190" s="1"/>
    </row>
    <row r="191">
      <c r="F191" s="49"/>
      <c r="G191" s="1"/>
      <c r="H191" s="1"/>
      <c r="I191" s="203"/>
      <c r="J191" s="1"/>
      <c r="N191" s="1"/>
    </row>
    <row r="192">
      <c r="F192" s="49"/>
      <c r="G192" s="1"/>
      <c r="H192" s="1"/>
      <c r="I192" s="203"/>
      <c r="J192" s="1"/>
      <c r="N192" s="1"/>
    </row>
    <row r="193">
      <c r="F193" s="49"/>
      <c r="G193" s="1"/>
      <c r="H193" s="1"/>
      <c r="I193" s="203"/>
      <c r="J193" s="1"/>
      <c r="N193" s="1"/>
    </row>
    <row r="194">
      <c r="F194" s="49"/>
      <c r="G194" s="1"/>
      <c r="H194" s="1"/>
      <c r="I194" s="203"/>
      <c r="J194" s="1"/>
      <c r="N194" s="1"/>
    </row>
    <row r="195">
      <c r="F195" s="49"/>
      <c r="G195" s="1"/>
      <c r="H195" s="1"/>
      <c r="I195" s="203"/>
      <c r="J195" s="1"/>
      <c r="N195" s="1"/>
    </row>
    <row r="196">
      <c r="F196" s="49"/>
      <c r="G196" s="1"/>
      <c r="H196" s="1"/>
      <c r="I196" s="203"/>
      <c r="J196" s="1"/>
      <c r="N196" s="1"/>
    </row>
    <row r="197">
      <c r="F197" s="49"/>
      <c r="G197" s="1"/>
      <c r="H197" s="1"/>
      <c r="I197" s="203"/>
      <c r="J197" s="1"/>
      <c r="N197" s="1"/>
    </row>
    <row r="198">
      <c r="F198" s="49"/>
      <c r="G198" s="1"/>
      <c r="H198" s="1"/>
      <c r="I198" s="203"/>
      <c r="J198" s="1"/>
      <c r="N198" s="1"/>
    </row>
    <row r="199">
      <c r="F199" s="49"/>
      <c r="G199" s="1"/>
      <c r="H199" s="1"/>
      <c r="I199" s="203"/>
      <c r="J199" s="1"/>
      <c r="N199" s="1"/>
    </row>
    <row r="200">
      <c r="F200" s="49"/>
      <c r="G200" s="1"/>
      <c r="H200" s="1"/>
      <c r="I200" s="203"/>
      <c r="J200" s="1"/>
      <c r="N200" s="1"/>
    </row>
    <row r="201">
      <c r="F201" s="49"/>
      <c r="G201" s="1"/>
      <c r="H201" s="1"/>
      <c r="I201" s="203"/>
      <c r="J201" s="1"/>
      <c r="N201" s="1"/>
    </row>
    <row r="202">
      <c r="F202" s="49"/>
      <c r="G202" s="1"/>
      <c r="H202" s="1"/>
      <c r="I202" s="203"/>
      <c r="J202" s="1"/>
      <c r="N202" s="1"/>
    </row>
    <row r="203">
      <c r="F203" s="49"/>
      <c r="G203" s="1"/>
      <c r="H203" s="1"/>
      <c r="I203" s="203"/>
      <c r="J203" s="1"/>
      <c r="N203" s="1"/>
    </row>
    <row r="204">
      <c r="F204" s="49"/>
      <c r="G204" s="1"/>
      <c r="H204" s="1"/>
      <c r="I204" s="203"/>
      <c r="J204" s="1"/>
      <c r="N204" s="1"/>
    </row>
    <row r="205">
      <c r="F205" s="49"/>
      <c r="G205" s="1"/>
      <c r="H205" s="1"/>
      <c r="I205" s="203"/>
      <c r="J205" s="1"/>
      <c r="N205" s="1"/>
    </row>
    <row r="206">
      <c r="F206" s="49"/>
      <c r="G206" s="1"/>
      <c r="H206" s="1"/>
      <c r="I206" s="203"/>
      <c r="J206" s="1"/>
      <c r="N206" s="1"/>
    </row>
    <row r="207">
      <c r="F207" s="49"/>
      <c r="G207" s="1"/>
      <c r="H207" s="1"/>
      <c r="I207" s="203"/>
      <c r="J207" s="1"/>
      <c r="N207" s="1"/>
    </row>
    <row r="208">
      <c r="F208" s="49"/>
      <c r="G208" s="1"/>
      <c r="H208" s="1"/>
      <c r="I208" s="203"/>
      <c r="J208" s="1"/>
      <c r="N208" s="1"/>
    </row>
    <row r="209">
      <c r="F209" s="49"/>
      <c r="G209" s="1"/>
      <c r="H209" s="1"/>
      <c r="I209" s="203"/>
      <c r="J209" s="1"/>
      <c r="N209" s="1"/>
    </row>
    <row r="210">
      <c r="F210" s="49"/>
      <c r="G210" s="1"/>
      <c r="H210" s="1"/>
      <c r="I210" s="203"/>
      <c r="J210" s="1"/>
      <c r="N210" s="1"/>
    </row>
    <row r="211">
      <c r="F211" s="49"/>
      <c r="G211" s="1"/>
      <c r="H211" s="1"/>
      <c r="I211" s="203"/>
      <c r="J211" s="1"/>
      <c r="N211" s="1"/>
    </row>
    <row r="212">
      <c r="F212" s="49"/>
      <c r="G212" s="1"/>
      <c r="H212" s="1"/>
      <c r="I212" s="203"/>
      <c r="J212" s="1"/>
      <c r="N212" s="1"/>
    </row>
    <row r="213">
      <c r="F213" s="49"/>
      <c r="G213" s="1"/>
      <c r="H213" s="1"/>
      <c r="I213" s="203"/>
      <c r="J213" s="1"/>
      <c r="N213" s="1"/>
    </row>
    <row r="214">
      <c r="F214" s="49"/>
      <c r="G214" s="1"/>
      <c r="H214" s="1"/>
      <c r="I214" s="203"/>
      <c r="J214" s="1"/>
      <c r="N214" s="1"/>
    </row>
    <row r="215">
      <c r="F215" s="49"/>
      <c r="G215" s="1"/>
      <c r="H215" s="1"/>
      <c r="I215" s="203"/>
      <c r="J215" s="1"/>
      <c r="N215" s="1"/>
    </row>
    <row r="216">
      <c r="F216" s="49"/>
      <c r="G216" s="1"/>
      <c r="H216" s="1"/>
      <c r="I216" s="203"/>
      <c r="J216" s="1"/>
      <c r="N216" s="1"/>
    </row>
    <row r="217">
      <c r="F217" s="49"/>
      <c r="G217" s="1"/>
      <c r="H217" s="1"/>
      <c r="I217" s="203"/>
      <c r="J217" s="1"/>
      <c r="N217" s="1"/>
    </row>
    <row r="218">
      <c r="F218" s="49"/>
      <c r="G218" s="1"/>
      <c r="H218" s="1"/>
      <c r="I218" s="203"/>
      <c r="J218" s="1"/>
      <c r="N218" s="1"/>
    </row>
    <row r="219">
      <c r="F219" s="49"/>
      <c r="G219" s="1"/>
      <c r="H219" s="1"/>
      <c r="I219" s="203"/>
      <c r="J219" s="1"/>
      <c r="N219" s="1"/>
    </row>
    <row r="220">
      <c r="F220" s="49"/>
      <c r="G220" s="1"/>
      <c r="H220" s="1"/>
      <c r="I220" s="203"/>
      <c r="J220" s="1"/>
      <c r="N220" s="1"/>
    </row>
    <row r="221">
      <c r="F221" s="49"/>
      <c r="G221" s="1"/>
      <c r="H221" s="1"/>
      <c r="I221" s="203"/>
      <c r="J221" s="1"/>
      <c r="N221" s="1"/>
    </row>
    <row r="222">
      <c r="F222" s="49"/>
      <c r="G222" s="1"/>
      <c r="H222" s="1"/>
      <c r="I222" s="203"/>
      <c r="J222" s="1"/>
      <c r="N222" s="1"/>
    </row>
    <row r="223">
      <c r="F223" s="49"/>
      <c r="G223" s="1"/>
      <c r="H223" s="1"/>
      <c r="I223" s="203"/>
      <c r="J223" s="1"/>
      <c r="N223" s="1"/>
    </row>
    <row r="224">
      <c r="F224" s="49"/>
      <c r="G224" s="1"/>
      <c r="H224" s="1"/>
      <c r="I224" s="203"/>
      <c r="J224" s="1"/>
      <c r="N224" s="1"/>
    </row>
    <row r="225">
      <c r="F225" s="49"/>
      <c r="G225" s="1"/>
      <c r="H225" s="1"/>
      <c r="I225" s="203"/>
      <c r="J225" s="1"/>
      <c r="N225" s="1"/>
    </row>
    <row r="226">
      <c r="F226" s="49"/>
      <c r="G226" s="1"/>
      <c r="H226" s="1"/>
      <c r="I226" s="203"/>
      <c r="J226" s="1"/>
      <c r="N226" s="1"/>
    </row>
    <row r="227">
      <c r="F227" s="49"/>
      <c r="G227" s="1"/>
      <c r="H227" s="1"/>
      <c r="I227" s="203"/>
      <c r="J227" s="1"/>
      <c r="N227" s="1"/>
    </row>
    <row r="228">
      <c r="F228" s="49"/>
      <c r="G228" s="1"/>
      <c r="H228" s="1"/>
      <c r="I228" s="203"/>
      <c r="J228" s="1"/>
      <c r="N228" s="1"/>
    </row>
    <row r="229">
      <c r="F229" s="49"/>
      <c r="G229" s="1"/>
      <c r="H229" s="1"/>
      <c r="I229" s="203"/>
      <c r="J229" s="1"/>
      <c r="N229" s="1"/>
    </row>
    <row r="230">
      <c r="F230" s="49"/>
      <c r="G230" s="1"/>
      <c r="H230" s="1"/>
      <c r="I230" s="203"/>
      <c r="J230" s="1"/>
      <c r="N230" s="1"/>
    </row>
    <row r="231">
      <c r="F231" s="49"/>
      <c r="G231" s="1"/>
      <c r="H231" s="1"/>
      <c r="I231" s="203"/>
      <c r="J231" s="1"/>
      <c r="N231" s="1"/>
    </row>
    <row r="232">
      <c r="F232" s="49"/>
      <c r="G232" s="1"/>
      <c r="H232" s="1"/>
      <c r="I232" s="203"/>
      <c r="J232" s="1"/>
      <c r="N232" s="1"/>
    </row>
    <row r="233">
      <c r="F233" s="49"/>
      <c r="G233" s="1"/>
      <c r="H233" s="1"/>
      <c r="I233" s="203"/>
      <c r="J233" s="1"/>
      <c r="N233" s="1"/>
    </row>
    <row r="234">
      <c r="F234" s="49"/>
      <c r="G234" s="1"/>
      <c r="H234" s="1"/>
      <c r="I234" s="203"/>
      <c r="J234" s="1"/>
      <c r="N234" s="1"/>
    </row>
    <row r="235">
      <c r="F235" s="49"/>
      <c r="G235" s="1"/>
      <c r="H235" s="1"/>
      <c r="I235" s="203"/>
      <c r="J235" s="1"/>
      <c r="N235" s="1"/>
    </row>
    <row r="236">
      <c r="F236" s="49"/>
      <c r="G236" s="1"/>
      <c r="H236" s="1"/>
      <c r="I236" s="203"/>
      <c r="J236" s="1"/>
      <c r="N236" s="1"/>
    </row>
    <row r="237">
      <c r="F237" s="49"/>
      <c r="G237" s="1"/>
      <c r="H237" s="1"/>
      <c r="I237" s="203"/>
      <c r="J237" s="1"/>
      <c r="N237" s="1"/>
    </row>
    <row r="238">
      <c r="F238" s="49"/>
      <c r="G238" s="1"/>
      <c r="H238" s="1"/>
      <c r="I238" s="203"/>
      <c r="J238" s="1"/>
      <c r="N238" s="1"/>
    </row>
    <row r="239">
      <c r="F239" s="49"/>
      <c r="G239" s="1"/>
      <c r="H239" s="1"/>
      <c r="I239" s="203"/>
      <c r="J239" s="1"/>
      <c r="N239" s="1"/>
    </row>
    <row r="240">
      <c r="F240" s="49"/>
      <c r="G240" s="1"/>
      <c r="H240" s="1"/>
      <c r="I240" s="203"/>
      <c r="J240" s="1"/>
      <c r="N240" s="1"/>
    </row>
    <row r="241">
      <c r="F241" s="49"/>
      <c r="G241" s="1"/>
      <c r="H241" s="1"/>
      <c r="I241" s="203"/>
      <c r="J241" s="1"/>
      <c r="N241" s="1"/>
    </row>
    <row r="242">
      <c r="F242" s="49"/>
      <c r="G242" s="1"/>
      <c r="H242" s="1"/>
      <c r="I242" s="203"/>
      <c r="J242" s="1"/>
      <c r="N242" s="1"/>
    </row>
    <row r="243">
      <c r="F243" s="49"/>
      <c r="G243" s="1"/>
      <c r="H243" s="1"/>
      <c r="I243" s="203"/>
      <c r="J243" s="1"/>
      <c r="N243" s="1"/>
    </row>
    <row r="244">
      <c r="F244" s="49"/>
      <c r="G244" s="1"/>
      <c r="H244" s="1"/>
      <c r="I244" s="203"/>
      <c r="J244" s="1"/>
      <c r="N244" s="1"/>
    </row>
    <row r="245">
      <c r="F245" s="49"/>
      <c r="G245" s="1"/>
      <c r="H245" s="1"/>
      <c r="I245" s="203"/>
      <c r="J245" s="1"/>
      <c r="N245" s="1"/>
    </row>
    <row r="246">
      <c r="F246" s="49"/>
      <c r="G246" s="1"/>
      <c r="H246" s="1"/>
      <c r="I246" s="203"/>
      <c r="J246" s="1"/>
      <c r="N246" s="1"/>
    </row>
    <row r="247">
      <c r="F247" s="49"/>
      <c r="G247" s="1"/>
      <c r="H247" s="1"/>
      <c r="I247" s="203"/>
      <c r="J247" s="1"/>
      <c r="N247" s="1"/>
    </row>
    <row r="248">
      <c r="F248" s="49"/>
      <c r="G248" s="1"/>
      <c r="H248" s="1"/>
      <c r="I248" s="203"/>
      <c r="J248" s="1"/>
      <c r="N248" s="1"/>
    </row>
    <row r="249">
      <c r="F249" s="49"/>
      <c r="G249" s="1"/>
      <c r="H249" s="1"/>
      <c r="I249" s="203"/>
      <c r="J249" s="1"/>
      <c r="N249" s="1"/>
    </row>
    <row r="250">
      <c r="F250" s="49"/>
      <c r="G250" s="1"/>
      <c r="H250" s="1"/>
      <c r="I250" s="203"/>
      <c r="J250" s="1"/>
      <c r="N250" s="1"/>
    </row>
    <row r="251">
      <c r="F251" s="49"/>
      <c r="G251" s="1"/>
      <c r="H251" s="1"/>
      <c r="I251" s="203"/>
      <c r="J251" s="1"/>
      <c r="N251" s="1"/>
    </row>
    <row r="252">
      <c r="F252" s="49"/>
      <c r="G252" s="1"/>
      <c r="H252" s="1"/>
      <c r="I252" s="203"/>
      <c r="J252" s="1"/>
      <c r="N252" s="1"/>
    </row>
    <row r="253">
      <c r="F253" s="49"/>
      <c r="G253" s="1"/>
      <c r="H253" s="1"/>
      <c r="I253" s="203"/>
      <c r="J253" s="1"/>
      <c r="N253" s="1"/>
    </row>
    <row r="254">
      <c r="F254" s="49"/>
      <c r="G254" s="1"/>
      <c r="H254" s="1"/>
      <c r="I254" s="203"/>
      <c r="J254" s="1"/>
      <c r="N254" s="1"/>
    </row>
    <row r="255">
      <c r="F255" s="49"/>
      <c r="G255" s="1"/>
      <c r="H255" s="1"/>
      <c r="I255" s="203"/>
      <c r="J255" s="1"/>
      <c r="N255" s="1"/>
    </row>
    <row r="256">
      <c r="F256" s="49"/>
      <c r="G256" s="1"/>
      <c r="H256" s="1"/>
      <c r="I256" s="203"/>
      <c r="J256" s="1"/>
      <c r="N256" s="1"/>
    </row>
    <row r="257">
      <c r="F257" s="49"/>
      <c r="G257" s="1"/>
      <c r="H257" s="1"/>
      <c r="I257" s="203"/>
      <c r="J257" s="1"/>
      <c r="N257" s="1"/>
    </row>
    <row r="258">
      <c r="F258" s="49"/>
      <c r="G258" s="1"/>
      <c r="H258" s="1"/>
      <c r="I258" s="203"/>
      <c r="J258" s="1"/>
      <c r="N258" s="1"/>
    </row>
    <row r="259">
      <c r="F259" s="49"/>
      <c r="G259" s="1"/>
      <c r="H259" s="1"/>
      <c r="I259" s="203"/>
      <c r="J259" s="1"/>
      <c r="N259" s="1"/>
    </row>
    <row r="260">
      <c r="F260" s="49"/>
      <c r="G260" s="1"/>
      <c r="H260" s="1"/>
      <c r="I260" s="203"/>
      <c r="J260" s="1"/>
      <c r="N260" s="1"/>
    </row>
    <row r="261">
      <c r="F261" s="49"/>
      <c r="G261" s="1"/>
      <c r="H261" s="1"/>
      <c r="I261" s="203"/>
      <c r="J261" s="1"/>
      <c r="N261" s="1"/>
    </row>
    <row r="262">
      <c r="F262" s="49"/>
      <c r="G262" s="1"/>
      <c r="H262" s="1"/>
      <c r="I262" s="203"/>
      <c r="J262" s="1"/>
      <c r="N262" s="1"/>
    </row>
    <row r="263">
      <c r="F263" s="49"/>
      <c r="G263" s="1"/>
      <c r="H263" s="1"/>
      <c r="I263" s="203"/>
      <c r="J263" s="1"/>
      <c r="N263" s="1"/>
    </row>
    <row r="264">
      <c r="F264" s="49"/>
      <c r="G264" s="1"/>
      <c r="H264" s="1"/>
      <c r="I264" s="203"/>
      <c r="J264" s="1"/>
      <c r="N264" s="1"/>
    </row>
    <row r="265">
      <c r="F265" s="49"/>
      <c r="G265" s="1"/>
      <c r="H265" s="1"/>
      <c r="I265" s="203"/>
      <c r="J265" s="1"/>
      <c r="N265" s="1"/>
    </row>
    <row r="266">
      <c r="F266" s="49"/>
      <c r="G266" s="1"/>
      <c r="H266" s="1"/>
      <c r="I266" s="203"/>
      <c r="J266" s="1"/>
      <c r="N266" s="1"/>
    </row>
    <row r="267">
      <c r="F267" s="49"/>
      <c r="G267" s="1"/>
      <c r="H267" s="1"/>
      <c r="I267" s="203"/>
      <c r="J267" s="1"/>
      <c r="N267" s="1"/>
    </row>
    <row r="268">
      <c r="F268" s="49"/>
      <c r="G268" s="1"/>
      <c r="H268" s="1"/>
      <c r="I268" s="203"/>
      <c r="J268" s="1"/>
      <c r="N268" s="1"/>
    </row>
    <row r="269">
      <c r="F269" s="49"/>
      <c r="G269" s="1"/>
      <c r="H269" s="1"/>
      <c r="I269" s="203"/>
      <c r="J269" s="1"/>
      <c r="N269" s="1"/>
    </row>
    <row r="270">
      <c r="F270" s="49"/>
      <c r="G270" s="1"/>
      <c r="H270" s="1"/>
      <c r="I270" s="203"/>
      <c r="J270" s="1"/>
      <c r="N270" s="1"/>
    </row>
    <row r="271">
      <c r="F271" s="49"/>
      <c r="G271" s="1"/>
      <c r="H271" s="1"/>
      <c r="I271" s="203"/>
      <c r="J271" s="1"/>
      <c r="N271" s="1"/>
    </row>
    <row r="272">
      <c r="F272" s="49"/>
      <c r="G272" s="1"/>
      <c r="H272" s="1"/>
      <c r="I272" s="203"/>
      <c r="J272" s="1"/>
      <c r="N272" s="1"/>
    </row>
    <row r="273">
      <c r="F273" s="49"/>
      <c r="G273" s="1"/>
      <c r="H273" s="1"/>
      <c r="I273" s="203"/>
      <c r="J273" s="1"/>
      <c r="N273" s="1"/>
    </row>
    <row r="274">
      <c r="F274" s="49"/>
      <c r="G274" s="1"/>
      <c r="H274" s="1"/>
      <c r="I274" s="203"/>
      <c r="J274" s="1"/>
      <c r="N274" s="1"/>
    </row>
    <row r="275">
      <c r="F275" s="49"/>
      <c r="G275" s="1"/>
      <c r="H275" s="1"/>
      <c r="I275" s="203"/>
      <c r="J275" s="1"/>
      <c r="N275" s="1"/>
    </row>
    <row r="276">
      <c r="F276" s="49"/>
      <c r="G276" s="1"/>
      <c r="H276" s="1"/>
      <c r="I276" s="203"/>
      <c r="J276" s="1"/>
      <c r="N276" s="1"/>
    </row>
    <row r="277">
      <c r="F277" s="49"/>
      <c r="G277" s="1"/>
      <c r="H277" s="1"/>
      <c r="I277" s="203"/>
      <c r="J277" s="1"/>
      <c r="N277" s="1"/>
    </row>
    <row r="278">
      <c r="F278" s="49"/>
      <c r="G278" s="1"/>
      <c r="H278" s="1"/>
      <c r="I278" s="203"/>
      <c r="J278" s="1"/>
      <c r="N278" s="1"/>
    </row>
    <row r="279">
      <c r="F279" s="49"/>
      <c r="G279" s="1"/>
      <c r="H279" s="1"/>
      <c r="I279" s="203"/>
      <c r="J279" s="1"/>
      <c r="N279" s="1"/>
    </row>
    <row r="280">
      <c r="F280" s="49"/>
      <c r="G280" s="1"/>
      <c r="H280" s="1"/>
      <c r="I280" s="203"/>
      <c r="J280" s="1"/>
      <c r="N280" s="1"/>
    </row>
    <row r="281">
      <c r="F281" s="49"/>
      <c r="G281" s="1"/>
      <c r="H281" s="1"/>
      <c r="I281" s="203"/>
      <c r="J281" s="1"/>
      <c r="N281" s="1"/>
    </row>
    <row r="282">
      <c r="F282" s="49"/>
      <c r="G282" s="1"/>
      <c r="H282" s="1"/>
      <c r="I282" s="203"/>
      <c r="J282" s="1"/>
      <c r="N282" s="1"/>
    </row>
    <row r="283">
      <c r="F283" s="49"/>
      <c r="G283" s="1"/>
      <c r="H283" s="1"/>
      <c r="I283" s="203"/>
      <c r="J283" s="1"/>
      <c r="N283" s="1"/>
    </row>
    <row r="284">
      <c r="F284" s="49"/>
      <c r="G284" s="1"/>
      <c r="H284" s="1"/>
      <c r="I284" s="203"/>
      <c r="J284" s="1"/>
      <c r="N284" s="1"/>
    </row>
    <row r="285">
      <c r="F285" s="49"/>
      <c r="G285" s="1"/>
      <c r="H285" s="1"/>
      <c r="I285" s="203"/>
      <c r="J285" s="1"/>
      <c r="N285" s="1"/>
    </row>
    <row r="286">
      <c r="F286" s="49"/>
      <c r="G286" s="1"/>
      <c r="H286" s="1"/>
      <c r="I286" s="203"/>
      <c r="J286" s="1"/>
      <c r="N286" s="1"/>
    </row>
    <row r="287">
      <c r="F287" s="49"/>
      <c r="G287" s="1"/>
      <c r="H287" s="1"/>
      <c r="I287" s="203"/>
      <c r="J287" s="1"/>
      <c r="N287" s="1"/>
    </row>
    <row r="288">
      <c r="F288" s="49"/>
      <c r="G288" s="1"/>
      <c r="H288" s="1"/>
      <c r="I288" s="203"/>
      <c r="J288" s="1"/>
      <c r="N288" s="1"/>
    </row>
    <row r="289">
      <c r="F289" s="49"/>
      <c r="G289" s="1"/>
      <c r="H289" s="1"/>
      <c r="I289" s="203"/>
      <c r="J289" s="1"/>
      <c r="N289" s="1"/>
    </row>
    <row r="290">
      <c r="F290" s="49"/>
      <c r="G290" s="1"/>
      <c r="H290" s="1"/>
      <c r="I290" s="203"/>
      <c r="J290" s="1"/>
      <c r="N290" s="1"/>
    </row>
    <row r="291">
      <c r="F291" s="49"/>
      <c r="G291" s="1"/>
      <c r="H291" s="1"/>
      <c r="I291" s="203"/>
      <c r="J291" s="1"/>
      <c r="N291" s="1"/>
    </row>
    <row r="292">
      <c r="F292" s="49"/>
      <c r="G292" s="1"/>
      <c r="H292" s="1"/>
      <c r="I292" s="203"/>
      <c r="J292" s="1"/>
      <c r="N292" s="1"/>
    </row>
    <row r="293">
      <c r="F293" s="49"/>
      <c r="G293" s="1"/>
      <c r="H293" s="1"/>
      <c r="I293" s="203"/>
      <c r="J293" s="1"/>
      <c r="N293" s="1"/>
    </row>
    <row r="294">
      <c r="F294" s="49"/>
      <c r="G294" s="1"/>
      <c r="H294" s="1"/>
      <c r="I294" s="203"/>
      <c r="J294" s="1"/>
      <c r="N294" s="1"/>
    </row>
    <row r="295">
      <c r="F295" s="49"/>
      <c r="G295" s="1"/>
      <c r="H295" s="1"/>
      <c r="I295" s="203"/>
      <c r="J295" s="1"/>
      <c r="N295" s="1"/>
    </row>
    <row r="296">
      <c r="F296" s="49"/>
      <c r="G296" s="1"/>
      <c r="H296" s="1"/>
      <c r="I296" s="203"/>
      <c r="J296" s="1"/>
      <c r="N296" s="1"/>
    </row>
    <row r="297">
      <c r="F297" s="49"/>
      <c r="G297" s="1"/>
      <c r="H297" s="1"/>
      <c r="I297" s="203"/>
      <c r="J297" s="1"/>
      <c r="N297" s="1"/>
    </row>
    <row r="298">
      <c r="F298" s="49"/>
      <c r="G298" s="1"/>
      <c r="H298" s="1"/>
      <c r="I298" s="203"/>
      <c r="J298" s="1"/>
      <c r="N298" s="1"/>
    </row>
    <row r="299">
      <c r="F299" s="49"/>
      <c r="G299" s="1"/>
      <c r="H299" s="1"/>
      <c r="I299" s="203"/>
      <c r="J299" s="1"/>
      <c r="N299" s="1"/>
    </row>
    <row r="300">
      <c r="F300" s="49"/>
      <c r="G300" s="1"/>
      <c r="H300" s="1"/>
      <c r="I300" s="203"/>
      <c r="J300" s="1"/>
      <c r="N300" s="1"/>
    </row>
    <row r="301">
      <c r="F301" s="49"/>
      <c r="G301" s="1"/>
      <c r="H301" s="1"/>
      <c r="I301" s="203"/>
      <c r="J301" s="1"/>
      <c r="N301" s="1"/>
    </row>
    <row r="302">
      <c r="F302" s="49"/>
      <c r="G302" s="1"/>
      <c r="H302" s="1"/>
      <c r="I302" s="203"/>
      <c r="J302" s="1"/>
      <c r="N302" s="1"/>
    </row>
    <row r="303">
      <c r="F303" s="49"/>
      <c r="G303" s="1"/>
      <c r="H303" s="1"/>
      <c r="I303" s="203"/>
      <c r="J303" s="1"/>
      <c r="N303" s="1"/>
    </row>
    <row r="304">
      <c r="F304" s="49"/>
      <c r="G304" s="1"/>
      <c r="H304" s="1"/>
      <c r="I304" s="203"/>
      <c r="J304" s="1"/>
      <c r="N304" s="1"/>
    </row>
    <row r="305">
      <c r="F305" s="49"/>
      <c r="G305" s="1"/>
      <c r="H305" s="1"/>
      <c r="I305" s="203"/>
      <c r="J305" s="1"/>
      <c r="N305" s="1"/>
    </row>
    <row r="306">
      <c r="F306" s="49"/>
      <c r="G306" s="1"/>
      <c r="H306" s="1"/>
      <c r="I306" s="203"/>
      <c r="J306" s="1"/>
      <c r="N306" s="1"/>
    </row>
    <row r="307">
      <c r="F307" s="49"/>
      <c r="G307" s="1"/>
      <c r="H307" s="1"/>
      <c r="I307" s="203"/>
      <c r="J307" s="1"/>
      <c r="N307" s="1"/>
    </row>
    <row r="308">
      <c r="F308" s="49"/>
      <c r="G308" s="1"/>
      <c r="H308" s="1"/>
      <c r="I308" s="203"/>
      <c r="J308" s="1"/>
      <c r="N308" s="1"/>
    </row>
    <row r="309">
      <c r="F309" s="49"/>
      <c r="G309" s="1"/>
      <c r="H309" s="1"/>
      <c r="I309" s="203"/>
      <c r="J309" s="1"/>
      <c r="N309" s="1"/>
    </row>
    <row r="310">
      <c r="F310" s="49"/>
      <c r="G310" s="1"/>
      <c r="H310" s="1"/>
      <c r="I310" s="203"/>
      <c r="J310" s="1"/>
      <c r="N310" s="1"/>
    </row>
    <row r="311">
      <c r="F311" s="49"/>
      <c r="G311" s="1"/>
      <c r="H311" s="1"/>
      <c r="I311" s="203"/>
      <c r="J311" s="1"/>
      <c r="N311" s="1"/>
    </row>
    <row r="312">
      <c r="F312" s="49"/>
      <c r="G312" s="1"/>
      <c r="H312" s="1"/>
      <c r="I312" s="203"/>
      <c r="J312" s="1"/>
      <c r="N312" s="1"/>
    </row>
    <row r="313">
      <c r="F313" s="49"/>
      <c r="G313" s="1"/>
      <c r="H313" s="1"/>
      <c r="I313" s="203"/>
      <c r="J313" s="1"/>
      <c r="N313" s="1"/>
    </row>
    <row r="314">
      <c r="F314" s="49"/>
      <c r="G314" s="1"/>
      <c r="H314" s="1"/>
      <c r="I314" s="203"/>
      <c r="J314" s="1"/>
      <c r="N314" s="1"/>
    </row>
    <row r="315">
      <c r="F315" s="49"/>
      <c r="G315" s="1"/>
      <c r="H315" s="1"/>
      <c r="I315" s="203"/>
      <c r="J315" s="1"/>
      <c r="N315" s="1"/>
    </row>
    <row r="316">
      <c r="F316" s="49"/>
      <c r="G316" s="1"/>
      <c r="H316" s="1"/>
      <c r="I316" s="203"/>
      <c r="J316" s="1"/>
      <c r="N316" s="1"/>
    </row>
    <row r="317">
      <c r="F317" s="49"/>
      <c r="G317" s="1"/>
      <c r="H317" s="1"/>
      <c r="I317" s="203"/>
      <c r="J317" s="1"/>
      <c r="N317" s="1"/>
    </row>
    <row r="318">
      <c r="F318" s="49"/>
      <c r="G318" s="1"/>
      <c r="H318" s="1"/>
      <c r="I318" s="203"/>
      <c r="J318" s="1"/>
      <c r="N318" s="1"/>
    </row>
    <row r="319">
      <c r="F319" s="49"/>
      <c r="G319" s="1"/>
      <c r="H319" s="1"/>
      <c r="I319" s="203"/>
      <c r="J319" s="1"/>
      <c r="N319" s="1"/>
    </row>
    <row r="320">
      <c r="F320" s="49"/>
      <c r="G320" s="1"/>
      <c r="H320" s="1"/>
      <c r="I320" s="203"/>
      <c r="J320" s="1"/>
      <c r="N320" s="1"/>
    </row>
    <row r="321">
      <c r="F321" s="49"/>
      <c r="G321" s="1"/>
      <c r="H321" s="1"/>
      <c r="I321" s="203"/>
      <c r="J321" s="1"/>
      <c r="N321" s="1"/>
    </row>
    <row r="322">
      <c r="F322" s="49"/>
      <c r="G322" s="1"/>
      <c r="H322" s="1"/>
      <c r="I322" s="203"/>
      <c r="J322" s="1"/>
      <c r="N322" s="1"/>
    </row>
    <row r="323">
      <c r="F323" s="49"/>
      <c r="G323" s="1"/>
      <c r="H323" s="1"/>
      <c r="I323" s="203"/>
      <c r="J323" s="1"/>
      <c r="N323" s="1"/>
    </row>
    <row r="324">
      <c r="F324" s="49"/>
      <c r="G324" s="1"/>
      <c r="H324" s="1"/>
      <c r="I324" s="203"/>
      <c r="J324" s="1"/>
      <c r="N324" s="1"/>
    </row>
    <row r="325">
      <c r="F325" s="49"/>
      <c r="G325" s="1"/>
      <c r="H325" s="1"/>
      <c r="I325" s="203"/>
      <c r="J325" s="1"/>
      <c r="N325" s="1"/>
    </row>
    <row r="326">
      <c r="F326" s="49"/>
      <c r="G326" s="1"/>
      <c r="H326" s="1"/>
      <c r="I326" s="203"/>
      <c r="J326" s="1"/>
      <c r="N326" s="1"/>
    </row>
    <row r="327">
      <c r="F327" s="49"/>
      <c r="G327" s="1"/>
      <c r="H327" s="1"/>
      <c r="I327" s="203"/>
      <c r="J327" s="1"/>
      <c r="N327" s="1"/>
    </row>
    <row r="328">
      <c r="F328" s="49"/>
      <c r="G328" s="1"/>
      <c r="H328" s="1"/>
      <c r="I328" s="203"/>
      <c r="J328" s="1"/>
      <c r="N328" s="1"/>
    </row>
    <row r="329">
      <c r="F329" s="49"/>
      <c r="G329" s="1"/>
      <c r="H329" s="1"/>
      <c r="I329" s="203"/>
      <c r="J329" s="1"/>
      <c r="N329" s="1"/>
    </row>
    <row r="330">
      <c r="F330" s="49"/>
      <c r="G330" s="1"/>
      <c r="H330" s="1"/>
      <c r="I330" s="203"/>
      <c r="J330" s="1"/>
      <c r="N330" s="1"/>
    </row>
    <row r="331">
      <c r="F331" s="49"/>
      <c r="G331" s="1"/>
      <c r="H331" s="1"/>
      <c r="I331" s="203"/>
      <c r="J331" s="1"/>
      <c r="N331" s="1"/>
    </row>
    <row r="332">
      <c r="F332" s="49"/>
      <c r="G332" s="1"/>
      <c r="H332" s="1"/>
      <c r="I332" s="203"/>
      <c r="J332" s="1"/>
      <c r="N332" s="1"/>
    </row>
    <row r="333">
      <c r="F333" s="49"/>
      <c r="G333" s="1"/>
      <c r="H333" s="1"/>
      <c r="I333" s="203"/>
      <c r="J333" s="1"/>
      <c r="N333" s="1"/>
    </row>
    <row r="334">
      <c r="F334" s="49"/>
      <c r="G334" s="1"/>
      <c r="H334" s="1"/>
      <c r="I334" s="203"/>
      <c r="J334" s="1"/>
      <c r="N334" s="1"/>
    </row>
    <row r="335">
      <c r="F335" s="49"/>
      <c r="G335" s="1"/>
      <c r="H335" s="1"/>
      <c r="I335" s="203"/>
      <c r="J335" s="1"/>
      <c r="N335" s="1"/>
    </row>
    <row r="336">
      <c r="F336" s="49"/>
      <c r="G336" s="1"/>
      <c r="H336" s="1"/>
      <c r="I336" s="203"/>
      <c r="J336" s="1"/>
      <c r="N336" s="1"/>
    </row>
    <row r="337">
      <c r="F337" s="49"/>
      <c r="G337" s="1"/>
      <c r="H337" s="1"/>
      <c r="I337" s="203"/>
      <c r="J337" s="1"/>
      <c r="N337" s="1"/>
    </row>
    <row r="338">
      <c r="F338" s="49"/>
      <c r="G338" s="1"/>
      <c r="H338" s="1"/>
      <c r="I338" s="203"/>
      <c r="J338" s="1"/>
      <c r="N338" s="1"/>
    </row>
    <row r="339">
      <c r="F339" s="49"/>
      <c r="G339" s="1"/>
      <c r="H339" s="1"/>
      <c r="I339" s="203"/>
      <c r="J339" s="1"/>
      <c r="N339" s="1"/>
    </row>
    <row r="340">
      <c r="F340" s="49"/>
      <c r="G340" s="1"/>
      <c r="H340" s="1"/>
      <c r="I340" s="203"/>
      <c r="J340" s="1"/>
      <c r="N340" s="1"/>
    </row>
    <row r="341">
      <c r="F341" s="49"/>
      <c r="G341" s="1"/>
      <c r="H341" s="1"/>
      <c r="I341" s="203"/>
      <c r="J341" s="1"/>
      <c r="N341" s="1"/>
    </row>
    <row r="342">
      <c r="F342" s="49"/>
      <c r="G342" s="1"/>
      <c r="H342" s="1"/>
      <c r="I342" s="203"/>
      <c r="J342" s="1"/>
      <c r="N342" s="1"/>
    </row>
    <row r="343">
      <c r="F343" s="49"/>
      <c r="G343" s="1"/>
      <c r="H343" s="1"/>
      <c r="I343" s="203"/>
      <c r="J343" s="1"/>
      <c r="N343" s="1"/>
    </row>
    <row r="344">
      <c r="F344" s="49"/>
      <c r="G344" s="1"/>
      <c r="H344" s="1"/>
      <c r="I344" s="203"/>
      <c r="J344" s="1"/>
      <c r="N344" s="1"/>
    </row>
    <row r="345">
      <c r="F345" s="49"/>
      <c r="G345" s="1"/>
      <c r="H345" s="1"/>
      <c r="I345" s="203"/>
      <c r="J345" s="1"/>
      <c r="N345" s="1"/>
    </row>
    <row r="346">
      <c r="F346" s="49"/>
      <c r="G346" s="1"/>
      <c r="H346" s="1"/>
      <c r="I346" s="203"/>
      <c r="J346" s="1"/>
      <c r="N346" s="1"/>
    </row>
    <row r="347">
      <c r="F347" s="49"/>
      <c r="G347" s="1"/>
      <c r="H347" s="1"/>
      <c r="I347" s="203"/>
      <c r="J347" s="1"/>
      <c r="N347" s="1"/>
    </row>
    <row r="348">
      <c r="F348" s="49"/>
      <c r="G348" s="1"/>
      <c r="H348" s="1"/>
      <c r="I348" s="203"/>
      <c r="J348" s="1"/>
      <c r="N348" s="1"/>
    </row>
    <row r="349">
      <c r="F349" s="49"/>
      <c r="G349" s="1"/>
      <c r="H349" s="1"/>
      <c r="I349" s="203"/>
      <c r="J349" s="1"/>
      <c r="N349" s="1"/>
    </row>
    <row r="350">
      <c r="F350" s="49"/>
      <c r="G350" s="1"/>
      <c r="H350" s="1"/>
      <c r="I350" s="203"/>
      <c r="J350" s="1"/>
      <c r="N350" s="1"/>
    </row>
    <row r="351">
      <c r="F351" s="49"/>
      <c r="G351" s="1"/>
      <c r="H351" s="1"/>
      <c r="I351" s="203"/>
      <c r="J351" s="1"/>
      <c r="N351" s="1"/>
    </row>
    <row r="352">
      <c r="F352" s="49"/>
      <c r="G352" s="1"/>
      <c r="H352" s="1"/>
      <c r="I352" s="203"/>
      <c r="J352" s="1"/>
      <c r="N352" s="1"/>
    </row>
    <row r="353">
      <c r="F353" s="49"/>
      <c r="G353" s="1"/>
      <c r="H353" s="1"/>
      <c r="I353" s="203"/>
      <c r="J353" s="1"/>
      <c r="N353" s="1"/>
    </row>
    <row r="354">
      <c r="F354" s="49"/>
      <c r="G354" s="1"/>
      <c r="H354" s="1"/>
      <c r="I354" s="203"/>
      <c r="J354" s="1"/>
      <c r="N354" s="1"/>
    </row>
    <row r="355">
      <c r="F355" s="49"/>
      <c r="G355" s="1"/>
      <c r="H355" s="1"/>
      <c r="I355" s="203"/>
      <c r="J355" s="1"/>
      <c r="N355" s="1"/>
    </row>
    <row r="356">
      <c r="F356" s="49"/>
      <c r="G356" s="1"/>
      <c r="H356" s="1"/>
      <c r="I356" s="203"/>
      <c r="J356" s="1"/>
      <c r="N356" s="1"/>
    </row>
    <row r="357">
      <c r="F357" s="49"/>
      <c r="G357" s="1"/>
      <c r="H357" s="1"/>
      <c r="I357" s="203"/>
      <c r="J357" s="1"/>
      <c r="N357" s="1"/>
    </row>
    <row r="358">
      <c r="F358" s="49"/>
      <c r="G358" s="1"/>
      <c r="H358" s="1"/>
      <c r="I358" s="203"/>
      <c r="J358" s="1"/>
      <c r="N358" s="1"/>
    </row>
    <row r="359">
      <c r="F359" s="49"/>
      <c r="G359" s="1"/>
      <c r="H359" s="1"/>
      <c r="I359" s="203"/>
      <c r="J359" s="1"/>
      <c r="N359" s="1"/>
    </row>
    <row r="360">
      <c r="F360" s="49"/>
      <c r="G360" s="1"/>
      <c r="H360" s="1"/>
      <c r="I360" s="203"/>
      <c r="J360" s="1"/>
      <c r="N360" s="1"/>
    </row>
    <row r="361">
      <c r="F361" s="49"/>
      <c r="G361" s="1"/>
      <c r="H361" s="1"/>
      <c r="I361" s="203"/>
      <c r="J361" s="1"/>
      <c r="N361" s="1"/>
    </row>
    <row r="362">
      <c r="F362" s="49"/>
      <c r="G362" s="1"/>
      <c r="H362" s="1"/>
      <c r="I362" s="203"/>
      <c r="J362" s="1"/>
      <c r="N362" s="1"/>
    </row>
    <row r="363">
      <c r="F363" s="49"/>
      <c r="G363" s="1"/>
      <c r="H363" s="1"/>
      <c r="I363" s="203"/>
      <c r="J363" s="1"/>
      <c r="N363" s="1"/>
    </row>
    <row r="364">
      <c r="F364" s="49"/>
      <c r="G364" s="1"/>
      <c r="H364" s="1"/>
      <c r="I364" s="203"/>
      <c r="J364" s="1"/>
      <c r="N364" s="1"/>
    </row>
    <row r="365">
      <c r="F365" s="49"/>
      <c r="G365" s="1"/>
      <c r="H365" s="1"/>
      <c r="I365" s="203"/>
      <c r="J365" s="1"/>
      <c r="N365" s="1"/>
    </row>
    <row r="366">
      <c r="F366" s="49"/>
      <c r="G366" s="1"/>
      <c r="H366" s="1"/>
      <c r="I366" s="203"/>
      <c r="J366" s="1"/>
      <c r="N366" s="1"/>
    </row>
    <row r="367">
      <c r="F367" s="49"/>
      <c r="G367" s="1"/>
      <c r="H367" s="1"/>
      <c r="I367" s="203"/>
      <c r="J367" s="1"/>
      <c r="N367" s="1"/>
    </row>
    <row r="368">
      <c r="F368" s="49"/>
      <c r="G368" s="1"/>
      <c r="H368" s="1"/>
      <c r="I368" s="203"/>
      <c r="J368" s="1"/>
      <c r="N368" s="1"/>
    </row>
    <row r="369">
      <c r="F369" s="49"/>
      <c r="G369" s="1"/>
      <c r="H369" s="1"/>
      <c r="I369" s="203"/>
      <c r="J369" s="1"/>
      <c r="N369" s="1"/>
    </row>
    <row r="370">
      <c r="F370" s="49"/>
      <c r="G370" s="1"/>
      <c r="H370" s="1"/>
      <c r="I370" s="203"/>
      <c r="J370" s="1"/>
      <c r="N370" s="1"/>
    </row>
    <row r="371">
      <c r="F371" s="49"/>
      <c r="G371" s="1"/>
      <c r="H371" s="1"/>
      <c r="I371" s="203"/>
      <c r="J371" s="1"/>
      <c r="N371" s="1"/>
    </row>
    <row r="372">
      <c r="F372" s="49"/>
      <c r="G372" s="1"/>
      <c r="H372" s="1"/>
      <c r="I372" s="203"/>
      <c r="J372" s="1"/>
      <c r="N372" s="1"/>
    </row>
    <row r="373">
      <c r="F373" s="49"/>
      <c r="G373" s="1"/>
      <c r="H373" s="1"/>
      <c r="I373" s="203"/>
      <c r="J373" s="1"/>
      <c r="N373" s="1"/>
    </row>
    <row r="374">
      <c r="F374" s="49"/>
      <c r="G374" s="1"/>
      <c r="H374" s="1"/>
      <c r="I374" s="203"/>
      <c r="J374" s="1"/>
      <c r="N374" s="1"/>
    </row>
    <row r="375">
      <c r="F375" s="49"/>
      <c r="G375" s="1"/>
      <c r="H375" s="1"/>
      <c r="I375" s="203"/>
      <c r="J375" s="1"/>
      <c r="N375" s="1"/>
    </row>
    <row r="376">
      <c r="F376" s="49"/>
      <c r="G376" s="1"/>
      <c r="H376" s="1"/>
      <c r="I376" s="203"/>
      <c r="J376" s="1"/>
      <c r="N376" s="1"/>
    </row>
    <row r="377">
      <c r="F377" s="49"/>
      <c r="G377" s="1"/>
      <c r="H377" s="1"/>
      <c r="I377" s="203"/>
      <c r="J377" s="1"/>
      <c r="N377" s="1"/>
    </row>
    <row r="378">
      <c r="F378" s="49"/>
      <c r="G378" s="1"/>
      <c r="H378" s="1"/>
      <c r="I378" s="203"/>
      <c r="J378" s="1"/>
      <c r="N378" s="1"/>
    </row>
    <row r="379">
      <c r="F379" s="49"/>
      <c r="G379" s="1"/>
      <c r="H379" s="1"/>
      <c r="I379" s="203"/>
      <c r="J379" s="1"/>
      <c r="N379" s="1"/>
    </row>
    <row r="380">
      <c r="F380" s="49"/>
      <c r="G380" s="1"/>
      <c r="H380" s="1"/>
      <c r="I380" s="203"/>
      <c r="J380" s="1"/>
      <c r="N380" s="1"/>
    </row>
    <row r="381">
      <c r="F381" s="49"/>
      <c r="G381" s="1"/>
      <c r="H381" s="1"/>
      <c r="I381" s="203"/>
      <c r="J381" s="1"/>
      <c r="N381" s="1"/>
    </row>
    <row r="382">
      <c r="F382" s="49"/>
      <c r="G382" s="1"/>
      <c r="H382" s="1"/>
      <c r="I382" s="203"/>
      <c r="J382" s="1"/>
      <c r="N382" s="1"/>
    </row>
    <row r="383">
      <c r="F383" s="49"/>
      <c r="G383" s="1"/>
      <c r="H383" s="1"/>
      <c r="I383" s="203"/>
      <c r="J383" s="1"/>
      <c r="N383" s="1"/>
    </row>
    <row r="384">
      <c r="F384" s="49"/>
      <c r="G384" s="1"/>
      <c r="H384" s="1"/>
      <c r="I384" s="203"/>
      <c r="J384" s="1"/>
      <c r="N384" s="1"/>
    </row>
    <row r="385">
      <c r="F385" s="49"/>
      <c r="G385" s="1"/>
      <c r="H385" s="1"/>
      <c r="I385" s="203"/>
      <c r="J385" s="1"/>
      <c r="N385" s="1"/>
    </row>
    <row r="386">
      <c r="F386" s="49"/>
      <c r="G386" s="1"/>
      <c r="H386" s="1"/>
      <c r="I386" s="203"/>
      <c r="J386" s="1"/>
      <c r="N386" s="1"/>
    </row>
    <row r="387">
      <c r="F387" s="49"/>
      <c r="G387" s="1"/>
      <c r="H387" s="1"/>
      <c r="I387" s="203"/>
      <c r="J387" s="1"/>
      <c r="N387" s="1"/>
    </row>
    <row r="388">
      <c r="F388" s="49"/>
      <c r="G388" s="1"/>
      <c r="H388" s="1"/>
      <c r="I388" s="203"/>
      <c r="J388" s="1"/>
      <c r="N388" s="1"/>
    </row>
    <row r="389">
      <c r="F389" s="49"/>
      <c r="G389" s="1"/>
      <c r="H389" s="1"/>
      <c r="I389" s="203"/>
      <c r="J389" s="1"/>
      <c r="N389" s="1"/>
    </row>
    <row r="390">
      <c r="F390" s="49"/>
      <c r="G390" s="1"/>
      <c r="H390" s="1"/>
      <c r="I390" s="203"/>
      <c r="J390" s="1"/>
      <c r="N390" s="1"/>
    </row>
    <row r="391">
      <c r="F391" s="49"/>
      <c r="G391" s="1"/>
      <c r="H391" s="1"/>
      <c r="I391" s="203"/>
      <c r="J391" s="1"/>
      <c r="N391" s="1"/>
    </row>
    <row r="392">
      <c r="F392" s="49"/>
      <c r="G392" s="1"/>
      <c r="H392" s="1"/>
      <c r="I392" s="203"/>
      <c r="J392" s="1"/>
      <c r="N392" s="1"/>
    </row>
    <row r="393">
      <c r="F393" s="49"/>
      <c r="G393" s="1"/>
      <c r="H393" s="1"/>
      <c r="I393" s="203"/>
      <c r="J393" s="1"/>
      <c r="N393" s="1"/>
    </row>
    <row r="394">
      <c r="F394" s="49"/>
      <c r="G394" s="1"/>
      <c r="H394" s="1"/>
      <c r="I394" s="203"/>
      <c r="J394" s="1"/>
      <c r="N394" s="1"/>
    </row>
    <row r="395">
      <c r="F395" s="49"/>
      <c r="G395" s="1"/>
      <c r="H395" s="1"/>
      <c r="I395" s="203"/>
      <c r="J395" s="1"/>
      <c r="N395" s="1"/>
    </row>
    <row r="396">
      <c r="F396" s="49"/>
      <c r="G396" s="1"/>
      <c r="H396" s="1"/>
      <c r="I396" s="203"/>
      <c r="J396" s="1"/>
      <c r="N396" s="1"/>
    </row>
    <row r="397">
      <c r="F397" s="49"/>
      <c r="G397" s="1"/>
      <c r="H397" s="1"/>
      <c r="I397" s="203"/>
      <c r="J397" s="1"/>
      <c r="N397" s="1"/>
    </row>
    <row r="398">
      <c r="F398" s="49"/>
      <c r="G398" s="1"/>
      <c r="H398" s="1"/>
      <c r="I398" s="203"/>
      <c r="J398" s="1"/>
      <c r="N398" s="1"/>
    </row>
    <row r="399">
      <c r="F399" s="49"/>
      <c r="G399" s="1"/>
      <c r="H399" s="1"/>
      <c r="I399" s="203"/>
      <c r="J399" s="1"/>
      <c r="N399" s="1"/>
    </row>
    <row r="400">
      <c r="F400" s="49"/>
      <c r="G400" s="1"/>
      <c r="H400" s="1"/>
      <c r="I400" s="203"/>
      <c r="J400" s="1"/>
      <c r="N400" s="1"/>
    </row>
    <row r="401">
      <c r="F401" s="49"/>
      <c r="G401" s="1"/>
      <c r="H401" s="1"/>
      <c r="I401" s="203"/>
      <c r="J401" s="1"/>
      <c r="N401" s="1"/>
    </row>
    <row r="402">
      <c r="F402" s="49"/>
      <c r="G402" s="1"/>
      <c r="H402" s="1"/>
      <c r="I402" s="203"/>
      <c r="J402" s="1"/>
      <c r="N402" s="1"/>
    </row>
    <row r="403">
      <c r="F403" s="49"/>
      <c r="G403" s="1"/>
      <c r="H403" s="1"/>
      <c r="I403" s="203"/>
      <c r="J403" s="1"/>
      <c r="N403" s="1"/>
    </row>
    <row r="404">
      <c r="F404" s="49"/>
      <c r="G404" s="1"/>
      <c r="H404" s="1"/>
      <c r="I404" s="203"/>
      <c r="J404" s="1"/>
      <c r="N404" s="1"/>
    </row>
    <row r="405">
      <c r="F405" s="49"/>
      <c r="G405" s="1"/>
      <c r="H405" s="1"/>
      <c r="I405" s="203"/>
      <c r="J405" s="1"/>
      <c r="N405" s="1"/>
    </row>
    <row r="406">
      <c r="F406" s="49"/>
      <c r="G406" s="1"/>
      <c r="H406" s="1"/>
      <c r="I406" s="203"/>
      <c r="J406" s="1"/>
      <c r="N406" s="1"/>
    </row>
    <row r="407">
      <c r="F407" s="49"/>
      <c r="G407" s="1"/>
      <c r="H407" s="1"/>
      <c r="I407" s="203"/>
      <c r="J407" s="1"/>
      <c r="N407" s="1"/>
    </row>
    <row r="408">
      <c r="F408" s="49"/>
      <c r="G408" s="1"/>
      <c r="H408" s="1"/>
      <c r="I408" s="203"/>
      <c r="J408" s="1"/>
      <c r="N408" s="1"/>
    </row>
    <row r="409">
      <c r="F409" s="49"/>
      <c r="G409" s="1"/>
      <c r="H409" s="1"/>
      <c r="I409" s="203"/>
      <c r="J409" s="1"/>
      <c r="N409" s="1"/>
    </row>
    <row r="410">
      <c r="F410" s="49"/>
      <c r="G410" s="1"/>
      <c r="H410" s="1"/>
      <c r="I410" s="203"/>
      <c r="J410" s="1"/>
      <c r="N410" s="1"/>
    </row>
    <row r="411">
      <c r="F411" s="49"/>
      <c r="G411" s="1"/>
      <c r="H411" s="1"/>
      <c r="I411" s="203"/>
      <c r="J411" s="1"/>
      <c r="N411" s="1"/>
    </row>
    <row r="412">
      <c r="F412" s="49"/>
      <c r="G412" s="1"/>
      <c r="H412" s="1"/>
      <c r="I412" s="203"/>
      <c r="J412" s="1"/>
      <c r="N412" s="1"/>
    </row>
    <row r="413">
      <c r="F413" s="49"/>
      <c r="G413" s="1"/>
      <c r="H413" s="1"/>
      <c r="I413" s="203"/>
      <c r="J413" s="1"/>
      <c r="N413" s="1"/>
    </row>
    <row r="414">
      <c r="F414" s="49"/>
      <c r="G414" s="1"/>
      <c r="H414" s="1"/>
      <c r="I414" s="203"/>
      <c r="J414" s="1"/>
      <c r="N414" s="1"/>
    </row>
    <row r="415">
      <c r="F415" s="49"/>
      <c r="G415" s="1"/>
      <c r="H415" s="1"/>
      <c r="I415" s="203"/>
      <c r="J415" s="1"/>
      <c r="N415" s="1"/>
    </row>
    <row r="416">
      <c r="F416" s="49"/>
      <c r="G416" s="1"/>
      <c r="H416" s="1"/>
      <c r="I416" s="203"/>
      <c r="J416" s="1"/>
      <c r="N416" s="1"/>
    </row>
    <row r="417">
      <c r="F417" s="49"/>
      <c r="G417" s="1"/>
      <c r="H417" s="1"/>
      <c r="I417" s="203"/>
      <c r="J417" s="1"/>
      <c r="N417" s="1"/>
    </row>
    <row r="418">
      <c r="F418" s="49"/>
      <c r="G418" s="1"/>
      <c r="H418" s="1"/>
      <c r="I418" s="203"/>
      <c r="J418" s="1"/>
      <c r="N418" s="1"/>
    </row>
    <row r="419">
      <c r="F419" s="49"/>
      <c r="G419" s="1"/>
      <c r="H419" s="1"/>
      <c r="I419" s="203"/>
      <c r="J419" s="1"/>
      <c r="N419" s="1"/>
    </row>
    <row r="420">
      <c r="F420" s="49"/>
      <c r="G420" s="1"/>
      <c r="H420" s="1"/>
      <c r="I420" s="203"/>
      <c r="J420" s="1"/>
      <c r="N420" s="1"/>
    </row>
    <row r="421">
      <c r="F421" s="49"/>
      <c r="G421" s="1"/>
      <c r="H421" s="1"/>
      <c r="I421" s="203"/>
      <c r="J421" s="1"/>
      <c r="N421" s="1"/>
    </row>
    <row r="422">
      <c r="F422" s="49"/>
      <c r="G422" s="1"/>
      <c r="H422" s="1"/>
      <c r="I422" s="203"/>
      <c r="J422" s="1"/>
      <c r="N422" s="1"/>
    </row>
    <row r="423">
      <c r="F423" s="49"/>
      <c r="G423" s="1"/>
      <c r="H423" s="1"/>
      <c r="I423" s="203"/>
      <c r="J423" s="1"/>
      <c r="N423" s="1"/>
    </row>
    <row r="424">
      <c r="F424" s="49"/>
      <c r="G424" s="1"/>
      <c r="H424" s="1"/>
      <c r="I424" s="203"/>
      <c r="J424" s="1"/>
      <c r="N424" s="1"/>
    </row>
    <row r="425">
      <c r="F425" s="49"/>
      <c r="G425" s="1"/>
      <c r="H425" s="1"/>
      <c r="I425" s="203"/>
      <c r="J425" s="1"/>
      <c r="N425" s="1"/>
    </row>
    <row r="426">
      <c r="F426" s="49"/>
      <c r="G426" s="1"/>
      <c r="H426" s="1"/>
      <c r="I426" s="203"/>
      <c r="J426" s="1"/>
      <c r="N426" s="1"/>
    </row>
    <row r="427">
      <c r="F427" s="49"/>
      <c r="G427" s="1"/>
      <c r="H427" s="1"/>
      <c r="I427" s="203"/>
      <c r="J427" s="1"/>
      <c r="N427" s="1"/>
    </row>
    <row r="428">
      <c r="F428" s="49"/>
      <c r="G428" s="1"/>
      <c r="H428" s="1"/>
      <c r="I428" s="203"/>
      <c r="J428" s="1"/>
      <c r="N428" s="1"/>
    </row>
    <row r="429">
      <c r="F429" s="49"/>
      <c r="G429" s="1"/>
      <c r="H429" s="1"/>
      <c r="I429" s="203"/>
      <c r="J429" s="1"/>
      <c r="N429" s="1"/>
    </row>
    <row r="430">
      <c r="F430" s="49"/>
      <c r="G430" s="1"/>
      <c r="H430" s="1"/>
      <c r="I430" s="203"/>
      <c r="J430" s="1"/>
      <c r="N430" s="1"/>
    </row>
    <row r="431">
      <c r="F431" s="49"/>
      <c r="G431" s="1"/>
      <c r="H431" s="1"/>
      <c r="I431" s="203"/>
      <c r="J431" s="1"/>
      <c r="N431" s="1"/>
    </row>
    <row r="432">
      <c r="F432" s="49"/>
      <c r="G432" s="1"/>
      <c r="H432" s="1"/>
      <c r="I432" s="203"/>
      <c r="J432" s="1"/>
      <c r="N432" s="1"/>
    </row>
    <row r="433">
      <c r="F433" s="49"/>
      <c r="G433" s="1"/>
      <c r="H433" s="1"/>
      <c r="I433" s="203"/>
      <c r="J433" s="1"/>
      <c r="N433" s="1"/>
    </row>
    <row r="434">
      <c r="F434" s="49"/>
      <c r="G434" s="1"/>
      <c r="H434" s="1"/>
      <c r="I434" s="203"/>
      <c r="J434" s="1"/>
      <c r="N434" s="1"/>
    </row>
    <row r="435">
      <c r="F435" s="49"/>
      <c r="G435" s="1"/>
      <c r="H435" s="1"/>
      <c r="I435" s="203"/>
      <c r="J435" s="1"/>
      <c r="N435" s="1"/>
    </row>
    <row r="436">
      <c r="F436" s="49"/>
      <c r="G436" s="1"/>
      <c r="H436" s="1"/>
      <c r="I436" s="203"/>
      <c r="J436" s="1"/>
      <c r="N436" s="1"/>
    </row>
    <row r="437">
      <c r="F437" s="49"/>
      <c r="G437" s="1"/>
      <c r="H437" s="1"/>
      <c r="I437" s="203"/>
      <c r="J437" s="1"/>
      <c r="N437" s="1"/>
    </row>
    <row r="438">
      <c r="F438" s="49"/>
      <c r="G438" s="1"/>
      <c r="H438" s="1"/>
      <c r="I438" s="203"/>
      <c r="J438" s="1"/>
      <c r="N438" s="1"/>
    </row>
    <row r="439">
      <c r="F439" s="49"/>
      <c r="G439" s="1"/>
      <c r="H439" s="1"/>
      <c r="I439" s="203"/>
      <c r="J439" s="1"/>
      <c r="N439" s="1"/>
    </row>
    <row r="440">
      <c r="F440" s="49"/>
      <c r="G440" s="1"/>
      <c r="H440" s="1"/>
      <c r="I440" s="203"/>
      <c r="J440" s="1"/>
      <c r="N440" s="1"/>
    </row>
    <row r="441">
      <c r="F441" s="49"/>
      <c r="G441" s="1"/>
      <c r="H441" s="1"/>
      <c r="I441" s="203"/>
      <c r="J441" s="1"/>
      <c r="N441" s="1"/>
    </row>
    <row r="442">
      <c r="F442" s="49"/>
      <c r="G442" s="1"/>
      <c r="H442" s="1"/>
      <c r="I442" s="203"/>
      <c r="J442" s="1"/>
      <c r="N442" s="1"/>
    </row>
    <row r="443">
      <c r="F443" s="49"/>
      <c r="G443" s="1"/>
      <c r="H443" s="1"/>
      <c r="I443" s="203"/>
      <c r="J443" s="1"/>
      <c r="N443" s="1"/>
    </row>
    <row r="444">
      <c r="F444" s="49"/>
      <c r="G444" s="1"/>
      <c r="H444" s="1"/>
      <c r="I444" s="203"/>
      <c r="J444" s="1"/>
      <c r="N444" s="1"/>
    </row>
    <row r="445">
      <c r="F445" s="49"/>
      <c r="G445" s="1"/>
      <c r="H445" s="1"/>
      <c r="I445" s="203"/>
      <c r="J445" s="1"/>
      <c r="N445" s="1"/>
    </row>
    <row r="446">
      <c r="F446" s="49"/>
      <c r="G446" s="1"/>
      <c r="H446" s="1"/>
      <c r="I446" s="203"/>
      <c r="J446" s="1"/>
      <c r="N446" s="1"/>
    </row>
    <row r="447">
      <c r="F447" s="49"/>
      <c r="G447" s="1"/>
      <c r="H447" s="1"/>
      <c r="I447" s="203"/>
      <c r="J447" s="1"/>
      <c r="N447" s="1"/>
    </row>
    <row r="448">
      <c r="F448" s="49"/>
      <c r="G448" s="1"/>
      <c r="H448" s="1"/>
      <c r="I448" s="203"/>
      <c r="J448" s="1"/>
      <c r="N448" s="1"/>
    </row>
    <row r="449">
      <c r="F449" s="49"/>
      <c r="G449" s="1"/>
      <c r="H449" s="1"/>
      <c r="I449" s="203"/>
      <c r="J449" s="1"/>
      <c r="N449" s="1"/>
    </row>
    <row r="450">
      <c r="F450" s="49"/>
      <c r="G450" s="1"/>
      <c r="H450" s="1"/>
      <c r="I450" s="203"/>
      <c r="J450" s="1"/>
      <c r="N450" s="1"/>
    </row>
    <row r="451">
      <c r="F451" s="49"/>
      <c r="G451" s="1"/>
      <c r="H451" s="1"/>
      <c r="I451" s="203"/>
      <c r="J451" s="1"/>
      <c r="N451" s="1"/>
    </row>
    <row r="452">
      <c r="F452" s="49"/>
      <c r="G452" s="1"/>
      <c r="H452" s="1"/>
      <c r="I452" s="203"/>
      <c r="J452" s="1"/>
      <c r="N452" s="1"/>
    </row>
    <row r="453">
      <c r="F453" s="49"/>
      <c r="G453" s="1"/>
      <c r="H453" s="1"/>
      <c r="I453" s="203"/>
      <c r="J453" s="1"/>
      <c r="N453" s="1"/>
    </row>
    <row r="454">
      <c r="F454" s="49"/>
      <c r="G454" s="1"/>
      <c r="H454" s="1"/>
      <c r="I454" s="203"/>
      <c r="J454" s="1"/>
      <c r="N454" s="1"/>
    </row>
    <row r="455">
      <c r="F455" s="49"/>
      <c r="G455" s="1"/>
      <c r="H455" s="1"/>
      <c r="I455" s="203"/>
      <c r="J455" s="1"/>
      <c r="N455" s="1"/>
    </row>
    <row r="456">
      <c r="F456" s="49"/>
      <c r="G456" s="1"/>
      <c r="H456" s="1"/>
      <c r="I456" s="203"/>
      <c r="J456" s="1"/>
      <c r="N456" s="1"/>
    </row>
    <row r="457">
      <c r="F457" s="49"/>
      <c r="G457" s="1"/>
      <c r="H457" s="1"/>
      <c r="I457" s="203"/>
      <c r="J457" s="1"/>
      <c r="N457" s="1"/>
    </row>
    <row r="458">
      <c r="F458" s="49"/>
      <c r="G458" s="1"/>
      <c r="H458" s="1"/>
      <c r="I458" s="203"/>
      <c r="J458" s="1"/>
      <c r="N458" s="1"/>
    </row>
    <row r="459">
      <c r="F459" s="49"/>
      <c r="G459" s="1"/>
      <c r="H459" s="1"/>
      <c r="I459" s="203"/>
      <c r="J459" s="1"/>
      <c r="N459" s="1"/>
    </row>
    <row r="460">
      <c r="F460" s="49"/>
      <c r="G460" s="1"/>
      <c r="H460" s="1"/>
      <c r="I460" s="203"/>
      <c r="J460" s="1"/>
      <c r="N460" s="1"/>
    </row>
    <row r="461">
      <c r="F461" s="49"/>
      <c r="G461" s="1"/>
      <c r="H461" s="1"/>
      <c r="I461" s="203"/>
      <c r="J461" s="1"/>
      <c r="N461" s="1"/>
    </row>
    <row r="462">
      <c r="F462" s="49"/>
      <c r="G462" s="1"/>
      <c r="H462" s="1"/>
      <c r="I462" s="203"/>
      <c r="J462" s="1"/>
      <c r="N462" s="1"/>
    </row>
    <row r="463">
      <c r="F463" s="49"/>
      <c r="G463" s="1"/>
      <c r="H463" s="1"/>
      <c r="I463" s="203"/>
      <c r="J463" s="1"/>
      <c r="N463" s="1"/>
    </row>
    <row r="464">
      <c r="F464" s="49"/>
      <c r="G464" s="1"/>
      <c r="H464" s="1"/>
      <c r="I464" s="203"/>
      <c r="J464" s="1"/>
      <c r="N464" s="1"/>
    </row>
    <row r="465">
      <c r="F465" s="49"/>
      <c r="G465" s="1"/>
      <c r="H465" s="1"/>
      <c r="I465" s="203"/>
      <c r="J465" s="1"/>
      <c r="N465" s="1"/>
    </row>
    <row r="466">
      <c r="F466" s="49"/>
      <c r="G466" s="1"/>
      <c r="H466" s="1"/>
      <c r="I466" s="203"/>
      <c r="J466" s="1"/>
      <c r="N466" s="1"/>
    </row>
    <row r="467">
      <c r="F467" s="49"/>
      <c r="G467" s="1"/>
      <c r="H467" s="1"/>
      <c r="I467" s="203"/>
      <c r="J467" s="1"/>
      <c r="N467" s="1"/>
    </row>
    <row r="468">
      <c r="F468" s="49"/>
      <c r="G468" s="1"/>
      <c r="H468" s="1"/>
      <c r="I468" s="203"/>
      <c r="J468" s="1"/>
      <c r="N468" s="1"/>
    </row>
    <row r="469">
      <c r="F469" s="49"/>
      <c r="G469" s="1"/>
      <c r="H469" s="1"/>
      <c r="I469" s="203"/>
      <c r="J469" s="1"/>
      <c r="N469" s="1"/>
    </row>
    <row r="470">
      <c r="F470" s="49"/>
      <c r="G470" s="1"/>
      <c r="H470" s="1"/>
      <c r="I470" s="203"/>
      <c r="J470" s="1"/>
      <c r="N470" s="1"/>
    </row>
    <row r="471">
      <c r="F471" s="49"/>
      <c r="G471" s="1"/>
      <c r="H471" s="1"/>
      <c r="I471" s="203"/>
      <c r="J471" s="1"/>
      <c r="N471" s="1"/>
    </row>
    <row r="472">
      <c r="F472" s="49"/>
      <c r="G472" s="1"/>
      <c r="H472" s="1"/>
      <c r="I472" s="203"/>
      <c r="J472" s="1"/>
      <c r="N472" s="1"/>
    </row>
    <row r="473">
      <c r="F473" s="49"/>
      <c r="G473" s="1"/>
      <c r="H473" s="1"/>
      <c r="I473" s="203"/>
      <c r="J473" s="1"/>
      <c r="N473" s="1"/>
    </row>
    <row r="474">
      <c r="F474" s="49"/>
      <c r="G474" s="1"/>
      <c r="H474" s="1"/>
      <c r="I474" s="203"/>
      <c r="J474" s="1"/>
      <c r="N474" s="1"/>
    </row>
    <row r="475">
      <c r="F475" s="49"/>
      <c r="G475" s="1"/>
      <c r="H475" s="1"/>
      <c r="I475" s="203"/>
      <c r="J475" s="1"/>
      <c r="N475" s="1"/>
    </row>
    <row r="476">
      <c r="F476" s="49"/>
      <c r="G476" s="1"/>
      <c r="H476" s="1"/>
      <c r="I476" s="203"/>
      <c r="J476" s="1"/>
      <c r="N476" s="1"/>
    </row>
    <row r="477">
      <c r="F477" s="49"/>
      <c r="G477" s="1"/>
      <c r="H477" s="1"/>
      <c r="I477" s="203"/>
      <c r="J477" s="1"/>
      <c r="N477" s="1"/>
    </row>
    <row r="478">
      <c r="F478" s="49"/>
      <c r="G478" s="1"/>
      <c r="H478" s="1"/>
      <c r="I478" s="203"/>
      <c r="J478" s="1"/>
      <c r="N478" s="1"/>
    </row>
    <row r="479">
      <c r="F479" s="49"/>
      <c r="G479" s="1"/>
      <c r="H479" s="1"/>
      <c r="I479" s="203"/>
      <c r="J479" s="1"/>
      <c r="N479" s="1"/>
    </row>
    <row r="480">
      <c r="F480" s="49"/>
      <c r="G480" s="1"/>
      <c r="H480" s="1"/>
      <c r="I480" s="203"/>
      <c r="J480" s="1"/>
      <c r="N480" s="1"/>
    </row>
    <row r="481">
      <c r="F481" s="49"/>
      <c r="G481" s="1"/>
      <c r="H481" s="1"/>
      <c r="I481" s="203"/>
      <c r="J481" s="1"/>
      <c r="N481" s="1"/>
    </row>
    <row r="482">
      <c r="F482" s="49"/>
      <c r="G482" s="1"/>
      <c r="H482" s="1"/>
      <c r="I482" s="203"/>
      <c r="J482" s="1"/>
      <c r="N482" s="1"/>
    </row>
    <row r="483">
      <c r="F483" s="49"/>
      <c r="G483" s="1"/>
      <c r="H483" s="1"/>
      <c r="I483" s="203"/>
      <c r="J483" s="1"/>
      <c r="N483" s="1"/>
    </row>
    <row r="484">
      <c r="F484" s="49"/>
      <c r="G484" s="1"/>
      <c r="H484" s="1"/>
      <c r="I484" s="203"/>
      <c r="J484" s="1"/>
      <c r="N484" s="1"/>
    </row>
    <row r="485">
      <c r="F485" s="49"/>
      <c r="G485" s="1"/>
      <c r="H485" s="1"/>
      <c r="I485" s="203"/>
      <c r="J485" s="1"/>
      <c r="N485" s="1"/>
    </row>
    <row r="486">
      <c r="F486" s="49"/>
      <c r="G486" s="1"/>
      <c r="H486" s="1"/>
      <c r="I486" s="203"/>
      <c r="J486" s="1"/>
      <c r="N486" s="1"/>
    </row>
    <row r="487">
      <c r="F487" s="49"/>
      <c r="G487" s="1"/>
      <c r="H487" s="1"/>
      <c r="I487" s="203"/>
      <c r="J487" s="1"/>
      <c r="N487" s="1"/>
    </row>
    <row r="488">
      <c r="F488" s="49"/>
      <c r="G488" s="1"/>
      <c r="H488" s="1"/>
      <c r="I488" s="203"/>
      <c r="J488" s="1"/>
      <c r="N488" s="1"/>
    </row>
    <row r="489">
      <c r="F489" s="49"/>
      <c r="G489" s="1"/>
      <c r="H489" s="1"/>
      <c r="I489" s="203"/>
      <c r="J489" s="1"/>
      <c r="N489" s="1"/>
    </row>
    <row r="490">
      <c r="F490" s="49"/>
      <c r="G490" s="1"/>
      <c r="H490" s="1"/>
      <c r="I490" s="203"/>
      <c r="J490" s="1"/>
      <c r="N490" s="1"/>
    </row>
    <row r="491">
      <c r="F491" s="49"/>
      <c r="G491" s="1"/>
      <c r="H491" s="1"/>
      <c r="I491" s="203"/>
      <c r="J491" s="1"/>
      <c r="N491" s="1"/>
    </row>
    <row r="492">
      <c r="F492" s="49"/>
      <c r="G492" s="1"/>
      <c r="H492" s="1"/>
      <c r="I492" s="203"/>
      <c r="J492" s="1"/>
      <c r="N492" s="1"/>
    </row>
    <row r="493">
      <c r="F493" s="49"/>
      <c r="G493" s="1"/>
      <c r="H493" s="1"/>
      <c r="I493" s="203"/>
      <c r="J493" s="1"/>
      <c r="N493" s="1"/>
    </row>
    <row r="494">
      <c r="F494" s="49"/>
      <c r="G494" s="1"/>
      <c r="H494" s="1"/>
      <c r="I494" s="203"/>
      <c r="J494" s="1"/>
      <c r="N494" s="1"/>
    </row>
    <row r="495">
      <c r="F495" s="49"/>
      <c r="G495" s="1"/>
      <c r="H495" s="1"/>
      <c r="I495" s="203"/>
      <c r="J495" s="1"/>
      <c r="N495" s="1"/>
    </row>
    <row r="496">
      <c r="F496" s="49"/>
      <c r="G496" s="1"/>
      <c r="H496" s="1"/>
      <c r="I496" s="203"/>
      <c r="J496" s="1"/>
      <c r="N496" s="1"/>
    </row>
    <row r="497">
      <c r="F497" s="49"/>
      <c r="G497" s="1"/>
      <c r="H497" s="1"/>
      <c r="I497" s="203"/>
      <c r="J497" s="1"/>
      <c r="N497" s="1"/>
    </row>
    <row r="498">
      <c r="F498" s="49"/>
      <c r="G498" s="1"/>
      <c r="H498" s="1"/>
      <c r="I498" s="203"/>
      <c r="J498" s="1"/>
      <c r="N498" s="1"/>
    </row>
    <row r="499">
      <c r="F499" s="49"/>
      <c r="G499" s="1"/>
      <c r="H499" s="1"/>
      <c r="I499" s="203"/>
      <c r="J499" s="1"/>
      <c r="N499" s="1"/>
    </row>
    <row r="500">
      <c r="F500" s="49"/>
      <c r="G500" s="1"/>
      <c r="H500" s="1"/>
      <c r="I500" s="203"/>
      <c r="J500" s="1"/>
      <c r="N500" s="1"/>
    </row>
    <row r="501">
      <c r="F501" s="49"/>
      <c r="G501" s="1"/>
      <c r="H501" s="1"/>
      <c r="I501" s="203"/>
      <c r="J501" s="1"/>
      <c r="N501" s="1"/>
    </row>
    <row r="502">
      <c r="F502" s="49"/>
      <c r="G502" s="1"/>
      <c r="H502" s="1"/>
      <c r="I502" s="203"/>
      <c r="J502" s="1"/>
      <c r="N502" s="1"/>
    </row>
    <row r="503">
      <c r="F503" s="49"/>
      <c r="G503" s="1"/>
      <c r="H503" s="1"/>
      <c r="I503" s="203"/>
      <c r="J503" s="1"/>
      <c r="N503" s="1"/>
    </row>
    <row r="504">
      <c r="F504" s="49"/>
      <c r="G504" s="1"/>
      <c r="H504" s="1"/>
      <c r="I504" s="203"/>
      <c r="J504" s="1"/>
      <c r="N504" s="1"/>
    </row>
    <row r="505">
      <c r="F505" s="49"/>
      <c r="G505" s="1"/>
      <c r="H505" s="1"/>
      <c r="I505" s="203"/>
      <c r="J505" s="1"/>
      <c r="N505" s="1"/>
    </row>
    <row r="506">
      <c r="F506" s="49"/>
      <c r="G506" s="1"/>
      <c r="H506" s="1"/>
      <c r="I506" s="203"/>
      <c r="J506" s="1"/>
      <c r="N506" s="1"/>
    </row>
    <row r="507">
      <c r="F507" s="49"/>
      <c r="G507" s="1"/>
      <c r="H507" s="1"/>
      <c r="I507" s="203"/>
      <c r="J507" s="1"/>
      <c r="N507" s="1"/>
    </row>
    <row r="508">
      <c r="F508" s="49"/>
      <c r="G508" s="1"/>
      <c r="H508" s="1"/>
      <c r="I508" s="203"/>
      <c r="J508" s="1"/>
      <c r="N508" s="1"/>
    </row>
    <row r="509">
      <c r="F509" s="49"/>
      <c r="G509" s="1"/>
      <c r="H509" s="1"/>
      <c r="I509" s="203"/>
      <c r="J509" s="1"/>
      <c r="N509" s="1"/>
    </row>
    <row r="510">
      <c r="F510" s="49"/>
      <c r="G510" s="1"/>
      <c r="H510" s="1"/>
      <c r="I510" s="203"/>
      <c r="J510" s="1"/>
      <c r="N510" s="1"/>
    </row>
    <row r="511">
      <c r="F511" s="49"/>
      <c r="G511" s="1"/>
      <c r="H511" s="1"/>
      <c r="I511" s="203"/>
      <c r="J511" s="1"/>
      <c r="N511" s="1"/>
    </row>
    <row r="512">
      <c r="F512" s="49"/>
      <c r="G512" s="1"/>
      <c r="H512" s="1"/>
      <c r="I512" s="203"/>
      <c r="J512" s="1"/>
      <c r="N512" s="1"/>
    </row>
    <row r="513">
      <c r="F513" s="49"/>
      <c r="G513" s="1"/>
      <c r="H513" s="1"/>
      <c r="I513" s="203"/>
      <c r="J513" s="1"/>
      <c r="N513" s="1"/>
    </row>
    <row r="514">
      <c r="F514" s="49"/>
      <c r="G514" s="1"/>
      <c r="H514" s="1"/>
      <c r="I514" s="203"/>
      <c r="J514" s="1"/>
      <c r="N514" s="1"/>
    </row>
    <row r="515">
      <c r="F515" s="49"/>
      <c r="G515" s="1"/>
      <c r="H515" s="1"/>
      <c r="I515" s="203"/>
      <c r="J515" s="1"/>
      <c r="N515" s="1"/>
    </row>
    <row r="516">
      <c r="F516" s="49"/>
      <c r="G516" s="1"/>
      <c r="H516" s="1"/>
      <c r="I516" s="203"/>
      <c r="J516" s="1"/>
      <c r="N516" s="1"/>
    </row>
    <row r="517">
      <c r="F517" s="49"/>
      <c r="G517" s="1"/>
      <c r="H517" s="1"/>
      <c r="I517" s="203"/>
      <c r="J517" s="1"/>
      <c r="N517" s="1"/>
    </row>
    <row r="518">
      <c r="F518" s="49"/>
      <c r="G518" s="1"/>
      <c r="H518" s="1"/>
      <c r="I518" s="203"/>
      <c r="J518" s="1"/>
      <c r="N518" s="1"/>
    </row>
    <row r="519">
      <c r="F519" s="49"/>
      <c r="G519" s="1"/>
      <c r="H519" s="1"/>
      <c r="I519" s="203"/>
      <c r="J519" s="1"/>
      <c r="N519" s="1"/>
    </row>
    <row r="520">
      <c r="F520" s="49"/>
      <c r="G520" s="1"/>
      <c r="H520" s="1"/>
      <c r="I520" s="203"/>
      <c r="J520" s="1"/>
      <c r="N520" s="1"/>
    </row>
    <row r="521">
      <c r="F521" s="49"/>
      <c r="G521" s="1"/>
      <c r="H521" s="1"/>
      <c r="I521" s="203"/>
      <c r="J521" s="1"/>
      <c r="N521" s="1"/>
    </row>
    <row r="522">
      <c r="F522" s="49"/>
      <c r="G522" s="1"/>
      <c r="H522" s="1"/>
      <c r="I522" s="203"/>
      <c r="J522" s="1"/>
      <c r="N522" s="1"/>
    </row>
    <row r="523">
      <c r="F523" s="49"/>
      <c r="G523" s="1"/>
      <c r="H523" s="1"/>
      <c r="I523" s="203"/>
      <c r="J523" s="1"/>
      <c r="N523" s="1"/>
    </row>
    <row r="524">
      <c r="F524" s="49"/>
      <c r="G524" s="1"/>
      <c r="H524" s="1"/>
      <c r="I524" s="203"/>
      <c r="J524" s="1"/>
      <c r="N524" s="1"/>
    </row>
    <row r="525">
      <c r="F525" s="49"/>
      <c r="G525" s="1"/>
      <c r="H525" s="1"/>
      <c r="I525" s="203"/>
      <c r="J525" s="1"/>
      <c r="N525" s="1"/>
    </row>
    <row r="526">
      <c r="F526" s="49"/>
      <c r="G526" s="1"/>
      <c r="H526" s="1"/>
      <c r="I526" s="203"/>
      <c r="J526" s="1"/>
      <c r="N526" s="1"/>
    </row>
    <row r="527">
      <c r="F527" s="49"/>
      <c r="G527" s="1"/>
      <c r="H527" s="1"/>
      <c r="I527" s="203"/>
      <c r="J527" s="1"/>
      <c r="N527" s="1"/>
    </row>
    <row r="528">
      <c r="F528" s="49"/>
      <c r="G528" s="1"/>
      <c r="H528" s="1"/>
      <c r="I528" s="203"/>
      <c r="J528" s="1"/>
      <c r="N528" s="1"/>
    </row>
    <row r="529">
      <c r="F529" s="49"/>
      <c r="G529" s="1"/>
      <c r="H529" s="1"/>
      <c r="I529" s="203"/>
      <c r="J529" s="1"/>
      <c r="N529" s="1"/>
    </row>
    <row r="530">
      <c r="F530" s="49"/>
      <c r="G530" s="1"/>
      <c r="H530" s="1"/>
      <c r="I530" s="203"/>
      <c r="J530" s="1"/>
      <c r="N530" s="1"/>
    </row>
    <row r="531">
      <c r="F531" s="49"/>
      <c r="G531" s="1"/>
      <c r="H531" s="1"/>
      <c r="I531" s="203"/>
      <c r="J531" s="1"/>
      <c r="N531" s="1"/>
    </row>
    <row r="532">
      <c r="F532" s="49"/>
      <c r="G532" s="1"/>
      <c r="H532" s="1"/>
      <c r="I532" s="203"/>
      <c r="J532" s="1"/>
      <c r="N532" s="1"/>
    </row>
    <row r="533">
      <c r="F533" s="49"/>
      <c r="G533" s="1"/>
      <c r="H533" s="1"/>
      <c r="I533" s="203"/>
      <c r="J533" s="1"/>
      <c r="N533" s="1"/>
    </row>
    <row r="534">
      <c r="F534" s="49"/>
      <c r="G534" s="1"/>
      <c r="H534" s="1"/>
      <c r="I534" s="203"/>
      <c r="J534" s="1"/>
      <c r="N534" s="1"/>
    </row>
    <row r="535">
      <c r="F535" s="49"/>
      <c r="G535" s="1"/>
      <c r="H535" s="1"/>
      <c r="I535" s="203"/>
      <c r="J535" s="1"/>
      <c r="N535" s="1"/>
    </row>
    <row r="536">
      <c r="F536" s="49"/>
      <c r="G536" s="1"/>
      <c r="H536" s="1"/>
      <c r="I536" s="203"/>
      <c r="J536" s="1"/>
      <c r="N536" s="1"/>
    </row>
    <row r="537">
      <c r="F537" s="49"/>
      <c r="G537" s="1"/>
      <c r="H537" s="1"/>
      <c r="I537" s="203"/>
      <c r="J537" s="1"/>
      <c r="N537" s="1"/>
    </row>
    <row r="538">
      <c r="F538" s="49"/>
      <c r="G538" s="1"/>
      <c r="H538" s="1"/>
      <c r="I538" s="203"/>
      <c r="J538" s="1"/>
      <c r="N538" s="1"/>
    </row>
    <row r="539">
      <c r="F539" s="49"/>
      <c r="G539" s="1"/>
      <c r="H539" s="1"/>
      <c r="I539" s="203"/>
      <c r="J539" s="1"/>
      <c r="N539" s="1"/>
    </row>
    <row r="540">
      <c r="F540" s="49"/>
      <c r="G540" s="1"/>
      <c r="H540" s="1"/>
      <c r="I540" s="203"/>
      <c r="J540" s="1"/>
      <c r="N540" s="1"/>
    </row>
    <row r="541">
      <c r="F541" s="49"/>
      <c r="G541" s="1"/>
      <c r="H541" s="1"/>
      <c r="I541" s="203"/>
      <c r="J541" s="1"/>
      <c r="N541" s="1"/>
    </row>
    <row r="542">
      <c r="F542" s="49"/>
      <c r="G542" s="1"/>
      <c r="H542" s="1"/>
      <c r="I542" s="203"/>
      <c r="J542" s="1"/>
      <c r="N542" s="1"/>
    </row>
    <row r="543">
      <c r="F543" s="49"/>
      <c r="G543" s="1"/>
      <c r="H543" s="1"/>
      <c r="I543" s="203"/>
      <c r="J543" s="1"/>
      <c r="N543" s="1"/>
    </row>
    <row r="544">
      <c r="F544" s="49"/>
      <c r="G544" s="1"/>
      <c r="H544" s="1"/>
      <c r="I544" s="203"/>
      <c r="J544" s="1"/>
      <c r="N544" s="1"/>
    </row>
    <row r="545">
      <c r="F545" s="49"/>
      <c r="G545" s="1"/>
      <c r="H545" s="1"/>
      <c r="I545" s="203"/>
      <c r="J545" s="1"/>
      <c r="N545" s="1"/>
    </row>
    <row r="546">
      <c r="F546" s="49"/>
      <c r="G546" s="1"/>
      <c r="H546" s="1"/>
      <c r="I546" s="203"/>
      <c r="J546" s="1"/>
      <c r="N546" s="1"/>
    </row>
    <row r="547">
      <c r="F547" s="49"/>
      <c r="G547" s="1"/>
      <c r="H547" s="1"/>
      <c r="I547" s="203"/>
      <c r="J547" s="1"/>
      <c r="N547" s="1"/>
    </row>
    <row r="548">
      <c r="F548" s="49"/>
      <c r="G548" s="1"/>
      <c r="H548" s="1"/>
      <c r="I548" s="203"/>
      <c r="J548" s="1"/>
      <c r="N548" s="1"/>
    </row>
    <row r="549">
      <c r="F549" s="49"/>
      <c r="G549" s="1"/>
      <c r="H549" s="1"/>
      <c r="I549" s="203"/>
      <c r="J549" s="1"/>
      <c r="N549" s="1"/>
    </row>
    <row r="550">
      <c r="F550" s="49"/>
      <c r="G550" s="1"/>
      <c r="H550" s="1"/>
      <c r="I550" s="203"/>
      <c r="J550" s="1"/>
      <c r="N550" s="1"/>
    </row>
    <row r="551">
      <c r="F551" s="49"/>
      <c r="G551" s="1"/>
      <c r="H551" s="1"/>
      <c r="I551" s="203"/>
      <c r="J551" s="1"/>
      <c r="N551" s="1"/>
    </row>
    <row r="552">
      <c r="F552" s="49"/>
      <c r="G552" s="1"/>
      <c r="H552" s="1"/>
      <c r="I552" s="203"/>
      <c r="J552" s="1"/>
      <c r="N552" s="1"/>
    </row>
    <row r="553">
      <c r="F553" s="49"/>
      <c r="G553" s="1"/>
      <c r="H553" s="1"/>
      <c r="I553" s="203"/>
      <c r="J553" s="1"/>
      <c r="N553" s="1"/>
    </row>
    <row r="554">
      <c r="F554" s="49"/>
      <c r="G554" s="1"/>
      <c r="H554" s="1"/>
      <c r="I554" s="203"/>
      <c r="J554" s="1"/>
      <c r="N554" s="1"/>
    </row>
    <row r="555">
      <c r="F555" s="49"/>
      <c r="G555" s="1"/>
      <c r="H555" s="1"/>
      <c r="I555" s="203"/>
      <c r="J555" s="1"/>
      <c r="N555" s="1"/>
    </row>
    <row r="556">
      <c r="F556" s="49"/>
      <c r="G556" s="1"/>
      <c r="H556" s="1"/>
      <c r="I556" s="203"/>
      <c r="J556" s="1"/>
      <c r="N556" s="1"/>
    </row>
    <row r="557">
      <c r="F557" s="49"/>
      <c r="G557" s="1"/>
      <c r="H557" s="1"/>
      <c r="I557" s="203"/>
      <c r="J557" s="1"/>
      <c r="N557" s="1"/>
    </row>
    <row r="558">
      <c r="F558" s="49"/>
      <c r="G558" s="1"/>
      <c r="H558" s="1"/>
      <c r="I558" s="203"/>
      <c r="J558" s="1"/>
      <c r="N558" s="1"/>
    </row>
    <row r="559">
      <c r="F559" s="49"/>
      <c r="G559" s="1"/>
      <c r="H559" s="1"/>
      <c r="I559" s="203"/>
      <c r="J559" s="1"/>
      <c r="N559" s="1"/>
    </row>
    <row r="560">
      <c r="F560" s="49"/>
      <c r="G560" s="1"/>
      <c r="H560" s="1"/>
      <c r="I560" s="203"/>
      <c r="J560" s="1"/>
      <c r="N560" s="1"/>
    </row>
    <row r="561">
      <c r="F561" s="49"/>
      <c r="G561" s="1"/>
      <c r="H561" s="1"/>
      <c r="I561" s="203"/>
      <c r="J561" s="1"/>
      <c r="N561" s="1"/>
    </row>
    <row r="562">
      <c r="F562" s="49"/>
      <c r="G562" s="1"/>
      <c r="H562" s="1"/>
      <c r="I562" s="203"/>
      <c r="J562" s="1"/>
      <c r="N562" s="1"/>
    </row>
    <row r="563">
      <c r="F563" s="49"/>
      <c r="G563" s="1"/>
      <c r="H563" s="1"/>
      <c r="I563" s="203"/>
      <c r="J563" s="1"/>
      <c r="N563" s="1"/>
    </row>
    <row r="564">
      <c r="F564" s="49"/>
      <c r="G564" s="1"/>
      <c r="H564" s="1"/>
      <c r="I564" s="203"/>
      <c r="J564" s="1"/>
      <c r="N564" s="1"/>
    </row>
    <row r="565">
      <c r="F565" s="49"/>
      <c r="G565" s="1"/>
      <c r="H565" s="1"/>
      <c r="I565" s="203"/>
      <c r="J565" s="1"/>
      <c r="N565" s="1"/>
    </row>
    <row r="566">
      <c r="F566" s="49"/>
      <c r="G566" s="1"/>
      <c r="H566" s="1"/>
      <c r="I566" s="203"/>
      <c r="J566" s="1"/>
      <c r="N566" s="1"/>
    </row>
    <row r="567">
      <c r="F567" s="49"/>
      <c r="G567" s="1"/>
      <c r="H567" s="1"/>
      <c r="I567" s="203"/>
      <c r="J567" s="1"/>
      <c r="N567" s="1"/>
    </row>
    <row r="568">
      <c r="F568" s="49"/>
      <c r="G568" s="1"/>
      <c r="H568" s="1"/>
      <c r="I568" s="203"/>
      <c r="J568" s="1"/>
      <c r="N568" s="1"/>
    </row>
    <row r="569">
      <c r="F569" s="49"/>
      <c r="G569" s="1"/>
      <c r="H569" s="1"/>
      <c r="I569" s="203"/>
      <c r="J569" s="1"/>
      <c r="N569" s="1"/>
    </row>
    <row r="570">
      <c r="F570" s="49"/>
      <c r="G570" s="1"/>
      <c r="H570" s="1"/>
      <c r="I570" s="203"/>
      <c r="J570" s="1"/>
      <c r="N570" s="1"/>
    </row>
    <row r="571">
      <c r="F571" s="49"/>
      <c r="G571" s="1"/>
      <c r="H571" s="1"/>
      <c r="I571" s="203"/>
      <c r="J571" s="1"/>
      <c r="N571" s="1"/>
    </row>
    <row r="572">
      <c r="F572" s="49"/>
      <c r="G572" s="1"/>
      <c r="H572" s="1"/>
      <c r="I572" s="203"/>
      <c r="J572" s="1"/>
      <c r="N572" s="1"/>
    </row>
    <row r="573">
      <c r="F573" s="49"/>
      <c r="G573" s="1"/>
      <c r="H573" s="1"/>
      <c r="I573" s="203"/>
      <c r="J573" s="1"/>
      <c r="N573" s="1"/>
    </row>
    <row r="574">
      <c r="F574" s="49"/>
      <c r="G574" s="1"/>
      <c r="H574" s="1"/>
      <c r="I574" s="203"/>
      <c r="J574" s="1"/>
      <c r="N574" s="1"/>
    </row>
    <row r="575">
      <c r="F575" s="49"/>
      <c r="G575" s="1"/>
      <c r="H575" s="1"/>
      <c r="I575" s="203"/>
      <c r="J575" s="1"/>
      <c r="N575" s="1"/>
    </row>
    <row r="576">
      <c r="F576" s="49"/>
      <c r="G576" s="1"/>
      <c r="H576" s="1"/>
      <c r="I576" s="203"/>
      <c r="J576" s="1"/>
      <c r="N576" s="1"/>
    </row>
    <row r="577">
      <c r="F577" s="49"/>
      <c r="G577" s="1"/>
      <c r="H577" s="1"/>
      <c r="I577" s="203"/>
      <c r="J577" s="1"/>
      <c r="N577" s="1"/>
    </row>
    <row r="578">
      <c r="F578" s="49"/>
      <c r="G578" s="1"/>
      <c r="H578" s="1"/>
      <c r="I578" s="203"/>
      <c r="J578" s="1"/>
      <c r="N578" s="1"/>
    </row>
    <row r="579">
      <c r="F579" s="49"/>
      <c r="G579" s="1"/>
      <c r="H579" s="1"/>
      <c r="I579" s="203"/>
      <c r="J579" s="1"/>
      <c r="N579" s="1"/>
    </row>
    <row r="580">
      <c r="F580" s="49"/>
      <c r="G580" s="1"/>
      <c r="H580" s="1"/>
      <c r="I580" s="203"/>
      <c r="J580" s="1"/>
      <c r="N580" s="1"/>
    </row>
    <row r="581">
      <c r="F581" s="49"/>
      <c r="G581" s="1"/>
      <c r="H581" s="1"/>
      <c r="I581" s="203"/>
      <c r="J581" s="1"/>
      <c r="N581" s="1"/>
    </row>
    <row r="582">
      <c r="F582" s="49"/>
      <c r="G582" s="1"/>
      <c r="H582" s="1"/>
      <c r="I582" s="203"/>
      <c r="J582" s="1"/>
      <c r="N582" s="1"/>
    </row>
    <row r="583">
      <c r="F583" s="49"/>
      <c r="G583" s="1"/>
      <c r="H583" s="1"/>
      <c r="I583" s="203"/>
      <c r="J583" s="1"/>
      <c r="N583" s="1"/>
    </row>
    <row r="584">
      <c r="F584" s="49"/>
      <c r="G584" s="1"/>
      <c r="H584" s="1"/>
      <c r="I584" s="203"/>
      <c r="J584" s="1"/>
      <c r="N584" s="1"/>
    </row>
    <row r="585">
      <c r="F585" s="49"/>
      <c r="G585" s="1"/>
      <c r="H585" s="1"/>
      <c r="I585" s="203"/>
      <c r="J585" s="1"/>
      <c r="N585" s="1"/>
    </row>
    <row r="586">
      <c r="F586" s="49"/>
      <c r="G586" s="1"/>
      <c r="H586" s="1"/>
      <c r="I586" s="203"/>
      <c r="J586" s="1"/>
      <c r="N586" s="1"/>
    </row>
    <row r="587">
      <c r="F587" s="49"/>
      <c r="G587" s="1"/>
      <c r="H587" s="1"/>
      <c r="I587" s="203"/>
      <c r="J587" s="1"/>
      <c r="N587" s="1"/>
    </row>
    <row r="588">
      <c r="F588" s="49"/>
      <c r="G588" s="1"/>
      <c r="H588" s="1"/>
      <c r="I588" s="203"/>
      <c r="J588" s="1"/>
      <c r="N588" s="1"/>
    </row>
    <row r="589">
      <c r="F589" s="49"/>
      <c r="G589" s="1"/>
      <c r="H589" s="1"/>
      <c r="I589" s="203"/>
      <c r="J589" s="1"/>
      <c r="N589" s="1"/>
    </row>
    <row r="590">
      <c r="F590" s="49"/>
      <c r="G590" s="1"/>
      <c r="H590" s="1"/>
      <c r="I590" s="203"/>
      <c r="J590" s="1"/>
      <c r="N590" s="1"/>
    </row>
    <row r="591">
      <c r="F591" s="49"/>
      <c r="G591" s="1"/>
      <c r="H591" s="1"/>
      <c r="I591" s="203"/>
      <c r="J591" s="1"/>
      <c r="N591" s="1"/>
    </row>
    <row r="592">
      <c r="F592" s="49"/>
      <c r="G592" s="1"/>
      <c r="H592" s="1"/>
      <c r="I592" s="203"/>
      <c r="J592" s="1"/>
      <c r="N592" s="1"/>
    </row>
    <row r="593">
      <c r="F593" s="49"/>
      <c r="G593" s="1"/>
      <c r="H593" s="1"/>
      <c r="I593" s="203"/>
      <c r="J593" s="1"/>
      <c r="N593" s="1"/>
    </row>
    <row r="594">
      <c r="F594" s="49"/>
      <c r="G594" s="1"/>
      <c r="H594" s="1"/>
      <c r="I594" s="203"/>
      <c r="J594" s="1"/>
      <c r="N594" s="1"/>
    </row>
    <row r="595">
      <c r="F595" s="49"/>
      <c r="G595" s="1"/>
      <c r="H595" s="1"/>
      <c r="I595" s="203"/>
      <c r="J595" s="1"/>
      <c r="N595" s="1"/>
    </row>
    <row r="596">
      <c r="F596" s="49"/>
      <c r="G596" s="1"/>
      <c r="H596" s="1"/>
      <c r="I596" s="203"/>
      <c r="J596" s="1"/>
      <c r="N596" s="1"/>
    </row>
    <row r="597">
      <c r="F597" s="49"/>
      <c r="G597" s="1"/>
      <c r="H597" s="1"/>
      <c r="I597" s="203"/>
      <c r="J597" s="1"/>
      <c r="N597" s="1"/>
    </row>
    <row r="598">
      <c r="F598" s="49"/>
      <c r="G598" s="1"/>
      <c r="H598" s="1"/>
      <c r="I598" s="203"/>
      <c r="J598" s="1"/>
      <c r="N598" s="1"/>
    </row>
    <row r="599">
      <c r="F599" s="49"/>
      <c r="G599" s="1"/>
      <c r="H599" s="1"/>
      <c r="I599" s="203"/>
      <c r="J599" s="1"/>
      <c r="N599" s="1"/>
    </row>
    <row r="600">
      <c r="F600" s="49"/>
      <c r="G600" s="1"/>
      <c r="H600" s="1"/>
      <c r="I600" s="203"/>
      <c r="J600" s="1"/>
      <c r="N600" s="1"/>
    </row>
    <row r="601">
      <c r="F601" s="49"/>
      <c r="G601" s="1"/>
      <c r="H601" s="1"/>
      <c r="I601" s="203"/>
      <c r="J601" s="1"/>
      <c r="N601" s="1"/>
    </row>
    <row r="602">
      <c r="F602" s="49"/>
      <c r="G602" s="1"/>
      <c r="H602" s="1"/>
      <c r="I602" s="203"/>
      <c r="J602" s="1"/>
      <c r="N602" s="1"/>
    </row>
    <row r="603">
      <c r="F603" s="49"/>
      <c r="G603" s="1"/>
      <c r="H603" s="1"/>
      <c r="I603" s="203"/>
      <c r="J603" s="1"/>
      <c r="N603" s="1"/>
    </row>
    <row r="604">
      <c r="F604" s="49"/>
      <c r="G604" s="1"/>
      <c r="H604" s="1"/>
      <c r="I604" s="203"/>
      <c r="J604" s="1"/>
      <c r="N604" s="1"/>
    </row>
    <row r="605">
      <c r="F605" s="49"/>
      <c r="G605" s="1"/>
      <c r="H605" s="1"/>
      <c r="I605" s="203"/>
      <c r="J605" s="1"/>
      <c r="N605" s="1"/>
    </row>
    <row r="606">
      <c r="F606" s="49"/>
      <c r="G606" s="1"/>
      <c r="H606" s="1"/>
      <c r="I606" s="203"/>
      <c r="J606" s="1"/>
      <c r="N606" s="1"/>
    </row>
    <row r="607">
      <c r="F607" s="49"/>
      <c r="G607" s="1"/>
      <c r="H607" s="1"/>
      <c r="I607" s="203"/>
      <c r="J607" s="1"/>
      <c r="N607" s="1"/>
    </row>
    <row r="608">
      <c r="F608" s="49"/>
      <c r="G608" s="1"/>
      <c r="H608" s="1"/>
      <c r="I608" s="203"/>
      <c r="J608" s="1"/>
      <c r="N608" s="1"/>
    </row>
    <row r="609">
      <c r="F609" s="49"/>
      <c r="G609" s="1"/>
      <c r="H609" s="1"/>
      <c r="I609" s="203"/>
      <c r="J609" s="1"/>
      <c r="N609" s="1"/>
    </row>
    <row r="610">
      <c r="F610" s="49"/>
      <c r="G610" s="1"/>
      <c r="H610" s="1"/>
      <c r="I610" s="203"/>
      <c r="J610" s="1"/>
      <c r="N610" s="1"/>
    </row>
    <row r="611">
      <c r="F611" s="49"/>
      <c r="G611" s="1"/>
      <c r="H611" s="1"/>
      <c r="I611" s="203"/>
      <c r="J611" s="1"/>
      <c r="N611" s="1"/>
    </row>
    <row r="612">
      <c r="F612" s="49"/>
      <c r="G612" s="1"/>
      <c r="H612" s="1"/>
      <c r="I612" s="203"/>
      <c r="J612" s="1"/>
      <c r="N612" s="1"/>
    </row>
    <row r="613">
      <c r="F613" s="49"/>
      <c r="G613" s="1"/>
      <c r="H613" s="1"/>
      <c r="I613" s="203"/>
      <c r="J613" s="1"/>
      <c r="N613" s="1"/>
    </row>
    <row r="614">
      <c r="F614" s="49"/>
      <c r="G614" s="1"/>
      <c r="H614" s="1"/>
      <c r="I614" s="203"/>
      <c r="J614" s="1"/>
      <c r="N614" s="1"/>
    </row>
    <row r="615">
      <c r="F615" s="49"/>
      <c r="G615" s="1"/>
      <c r="H615" s="1"/>
      <c r="I615" s="203"/>
      <c r="J615" s="1"/>
      <c r="N615" s="1"/>
    </row>
    <row r="616">
      <c r="F616" s="49"/>
      <c r="G616" s="1"/>
      <c r="H616" s="1"/>
      <c r="I616" s="203"/>
      <c r="J616" s="1"/>
      <c r="N616" s="1"/>
    </row>
    <row r="617">
      <c r="F617" s="49"/>
      <c r="G617" s="1"/>
      <c r="H617" s="1"/>
      <c r="I617" s="203"/>
      <c r="J617" s="1"/>
      <c r="N617" s="1"/>
    </row>
    <row r="618">
      <c r="F618" s="49"/>
      <c r="G618" s="1"/>
      <c r="H618" s="1"/>
      <c r="I618" s="203"/>
      <c r="J618" s="1"/>
      <c r="N618" s="1"/>
    </row>
    <row r="619">
      <c r="F619" s="49"/>
      <c r="G619" s="1"/>
      <c r="H619" s="1"/>
      <c r="I619" s="203"/>
      <c r="J619" s="1"/>
      <c r="N619" s="1"/>
    </row>
    <row r="620">
      <c r="F620" s="49"/>
      <c r="G620" s="1"/>
      <c r="H620" s="1"/>
      <c r="I620" s="203"/>
      <c r="J620" s="1"/>
      <c r="N620" s="1"/>
    </row>
    <row r="621">
      <c r="F621" s="49"/>
      <c r="G621" s="1"/>
      <c r="H621" s="1"/>
      <c r="I621" s="203"/>
      <c r="J621" s="1"/>
      <c r="N621" s="1"/>
    </row>
    <row r="622">
      <c r="F622" s="49"/>
      <c r="G622" s="1"/>
      <c r="H622" s="1"/>
      <c r="I622" s="203"/>
      <c r="J622" s="1"/>
      <c r="N622" s="1"/>
    </row>
    <row r="623">
      <c r="F623" s="49"/>
      <c r="G623" s="1"/>
      <c r="H623" s="1"/>
      <c r="I623" s="203"/>
      <c r="J623" s="1"/>
      <c r="N623" s="1"/>
    </row>
    <row r="624">
      <c r="F624" s="49"/>
      <c r="G624" s="1"/>
      <c r="H624" s="1"/>
      <c r="I624" s="203"/>
      <c r="J624" s="1"/>
      <c r="N624" s="1"/>
    </row>
    <row r="625">
      <c r="F625" s="49"/>
      <c r="G625" s="1"/>
      <c r="H625" s="1"/>
      <c r="I625" s="203"/>
      <c r="J625" s="1"/>
      <c r="N625" s="1"/>
    </row>
    <row r="626">
      <c r="F626" s="49"/>
      <c r="G626" s="1"/>
      <c r="H626" s="1"/>
      <c r="I626" s="203"/>
      <c r="J626" s="1"/>
      <c r="N626" s="1"/>
    </row>
    <row r="627">
      <c r="F627" s="49"/>
      <c r="G627" s="1"/>
      <c r="H627" s="1"/>
      <c r="I627" s="203"/>
      <c r="J627" s="1"/>
      <c r="N627" s="1"/>
    </row>
    <row r="628">
      <c r="F628" s="49"/>
      <c r="G628" s="1"/>
      <c r="H628" s="1"/>
      <c r="I628" s="203"/>
      <c r="J628" s="1"/>
      <c r="N628" s="1"/>
    </row>
    <row r="629">
      <c r="F629" s="49"/>
      <c r="G629" s="1"/>
      <c r="H629" s="1"/>
      <c r="I629" s="203"/>
      <c r="J629" s="1"/>
      <c r="N629" s="1"/>
    </row>
    <row r="630">
      <c r="F630" s="49"/>
      <c r="G630" s="1"/>
      <c r="H630" s="1"/>
      <c r="I630" s="203"/>
      <c r="J630" s="1"/>
      <c r="N630" s="1"/>
    </row>
    <row r="631">
      <c r="F631" s="49"/>
      <c r="G631" s="1"/>
      <c r="H631" s="1"/>
      <c r="I631" s="203"/>
      <c r="J631" s="1"/>
      <c r="N631" s="1"/>
    </row>
    <row r="632">
      <c r="F632" s="49"/>
      <c r="G632" s="1"/>
      <c r="H632" s="1"/>
      <c r="I632" s="203"/>
      <c r="J632" s="1"/>
      <c r="N632" s="1"/>
    </row>
    <row r="633">
      <c r="F633" s="49"/>
      <c r="G633" s="1"/>
      <c r="H633" s="1"/>
      <c r="I633" s="203"/>
      <c r="J633" s="1"/>
      <c r="N633" s="1"/>
    </row>
    <row r="634">
      <c r="F634" s="49"/>
      <c r="G634" s="1"/>
      <c r="H634" s="1"/>
      <c r="I634" s="203"/>
      <c r="J634" s="1"/>
      <c r="N634" s="1"/>
    </row>
    <row r="635">
      <c r="F635" s="49"/>
      <c r="G635" s="1"/>
      <c r="H635" s="1"/>
      <c r="I635" s="203"/>
      <c r="J635" s="1"/>
      <c r="N635" s="1"/>
    </row>
    <row r="636">
      <c r="F636" s="49"/>
      <c r="G636" s="1"/>
      <c r="H636" s="1"/>
      <c r="I636" s="203"/>
      <c r="J636" s="1"/>
      <c r="N636" s="1"/>
    </row>
    <row r="637">
      <c r="F637" s="49"/>
      <c r="G637" s="1"/>
      <c r="H637" s="1"/>
      <c r="I637" s="203"/>
      <c r="J637" s="1"/>
      <c r="N637" s="1"/>
    </row>
    <row r="638">
      <c r="F638" s="49"/>
      <c r="G638" s="1"/>
      <c r="H638" s="1"/>
      <c r="I638" s="203"/>
      <c r="J638" s="1"/>
      <c r="N638" s="1"/>
    </row>
    <row r="639">
      <c r="F639" s="49"/>
      <c r="G639" s="1"/>
      <c r="H639" s="1"/>
      <c r="I639" s="203"/>
      <c r="J639" s="1"/>
      <c r="N639" s="1"/>
    </row>
    <row r="640">
      <c r="F640" s="49"/>
      <c r="G640" s="1"/>
      <c r="H640" s="1"/>
      <c r="I640" s="203"/>
      <c r="J640" s="1"/>
      <c r="N640" s="1"/>
    </row>
    <row r="641">
      <c r="F641" s="49"/>
      <c r="G641" s="1"/>
      <c r="H641" s="1"/>
      <c r="I641" s="203"/>
      <c r="J641" s="1"/>
      <c r="N641" s="1"/>
    </row>
    <row r="642">
      <c r="F642" s="49"/>
      <c r="G642" s="1"/>
      <c r="H642" s="1"/>
      <c r="I642" s="203"/>
      <c r="J642" s="1"/>
      <c r="N642" s="1"/>
    </row>
    <row r="643">
      <c r="F643" s="49"/>
      <c r="G643" s="1"/>
      <c r="H643" s="1"/>
      <c r="I643" s="203"/>
      <c r="J643" s="1"/>
      <c r="N643" s="1"/>
    </row>
    <row r="644">
      <c r="F644" s="49"/>
      <c r="G644" s="1"/>
      <c r="H644" s="1"/>
      <c r="I644" s="203"/>
      <c r="J644" s="1"/>
      <c r="N644" s="1"/>
    </row>
    <row r="645">
      <c r="F645" s="49"/>
      <c r="G645" s="1"/>
      <c r="H645" s="1"/>
      <c r="I645" s="203"/>
      <c r="J645" s="1"/>
      <c r="N645" s="1"/>
    </row>
    <row r="646">
      <c r="F646" s="49"/>
      <c r="G646" s="1"/>
      <c r="H646" s="1"/>
      <c r="I646" s="203"/>
      <c r="J646" s="1"/>
      <c r="N646" s="1"/>
    </row>
    <row r="647">
      <c r="F647" s="49"/>
      <c r="G647" s="1"/>
      <c r="H647" s="1"/>
      <c r="I647" s="203"/>
      <c r="J647" s="1"/>
      <c r="N647" s="1"/>
    </row>
    <row r="648">
      <c r="F648" s="49"/>
      <c r="G648" s="1"/>
      <c r="H648" s="1"/>
      <c r="I648" s="203"/>
      <c r="J648" s="1"/>
      <c r="N648" s="1"/>
    </row>
    <row r="649">
      <c r="F649" s="49"/>
      <c r="G649" s="1"/>
      <c r="H649" s="1"/>
      <c r="I649" s="203"/>
      <c r="J649" s="1"/>
      <c r="N649" s="1"/>
    </row>
    <row r="650">
      <c r="F650" s="49"/>
      <c r="G650" s="1"/>
      <c r="H650" s="1"/>
      <c r="I650" s="203"/>
      <c r="J650" s="1"/>
      <c r="N650" s="1"/>
    </row>
    <row r="651">
      <c r="F651" s="49"/>
      <c r="G651" s="1"/>
      <c r="H651" s="1"/>
      <c r="I651" s="203"/>
      <c r="J651" s="1"/>
      <c r="N651" s="1"/>
    </row>
    <row r="652">
      <c r="F652" s="49"/>
      <c r="G652" s="1"/>
      <c r="H652" s="1"/>
      <c r="I652" s="203"/>
      <c r="J652" s="1"/>
      <c r="N652" s="1"/>
    </row>
    <row r="653">
      <c r="F653" s="49"/>
      <c r="G653" s="1"/>
      <c r="H653" s="1"/>
      <c r="I653" s="203"/>
      <c r="J653" s="1"/>
      <c r="N653" s="1"/>
    </row>
    <row r="654">
      <c r="F654" s="49"/>
      <c r="G654" s="1"/>
      <c r="H654" s="1"/>
      <c r="I654" s="203"/>
      <c r="J654" s="1"/>
      <c r="N654" s="1"/>
    </row>
    <row r="655">
      <c r="F655" s="49"/>
      <c r="G655" s="1"/>
      <c r="H655" s="1"/>
      <c r="I655" s="203"/>
      <c r="J655" s="1"/>
      <c r="N655" s="1"/>
    </row>
    <row r="656">
      <c r="F656" s="49"/>
      <c r="G656" s="1"/>
      <c r="H656" s="1"/>
      <c r="I656" s="203"/>
      <c r="J656" s="1"/>
      <c r="N656" s="1"/>
    </row>
    <row r="657">
      <c r="F657" s="49"/>
      <c r="G657" s="1"/>
      <c r="H657" s="1"/>
      <c r="I657" s="203"/>
      <c r="J657" s="1"/>
      <c r="N657" s="1"/>
    </row>
    <row r="658">
      <c r="F658" s="49"/>
      <c r="G658" s="1"/>
      <c r="H658" s="1"/>
      <c r="I658" s="203"/>
      <c r="J658" s="1"/>
      <c r="N658" s="1"/>
    </row>
    <row r="659">
      <c r="F659" s="49"/>
      <c r="G659" s="1"/>
      <c r="H659" s="1"/>
      <c r="I659" s="203"/>
      <c r="J659" s="1"/>
      <c r="N659" s="1"/>
    </row>
    <row r="660">
      <c r="F660" s="49"/>
      <c r="G660" s="1"/>
      <c r="H660" s="1"/>
      <c r="I660" s="203"/>
      <c r="J660" s="1"/>
      <c r="N660" s="1"/>
    </row>
    <row r="661">
      <c r="F661" s="49"/>
      <c r="G661" s="1"/>
      <c r="H661" s="1"/>
      <c r="I661" s="203"/>
      <c r="J661" s="1"/>
      <c r="N661" s="1"/>
    </row>
    <row r="662">
      <c r="F662" s="49"/>
      <c r="G662" s="1"/>
      <c r="H662" s="1"/>
      <c r="I662" s="203"/>
      <c r="J662" s="1"/>
      <c r="N662" s="1"/>
    </row>
    <row r="663">
      <c r="F663" s="49"/>
      <c r="G663" s="1"/>
      <c r="H663" s="1"/>
      <c r="I663" s="203"/>
      <c r="J663" s="1"/>
      <c r="N663" s="1"/>
    </row>
    <row r="664">
      <c r="F664" s="49"/>
      <c r="G664" s="1"/>
      <c r="H664" s="1"/>
      <c r="I664" s="203"/>
      <c r="J664" s="1"/>
      <c r="N664" s="1"/>
    </row>
    <row r="665">
      <c r="F665" s="49"/>
      <c r="G665" s="1"/>
      <c r="H665" s="1"/>
      <c r="I665" s="203"/>
      <c r="J665" s="1"/>
      <c r="N665" s="1"/>
    </row>
    <row r="666">
      <c r="F666" s="49"/>
      <c r="G666" s="1"/>
      <c r="H666" s="1"/>
      <c r="I666" s="203"/>
      <c r="J666" s="1"/>
      <c r="N666" s="1"/>
    </row>
    <row r="667">
      <c r="F667" s="49"/>
      <c r="G667" s="1"/>
      <c r="H667" s="1"/>
      <c r="I667" s="203"/>
      <c r="J667" s="1"/>
      <c r="N667" s="1"/>
    </row>
    <row r="668">
      <c r="F668" s="49"/>
      <c r="G668" s="1"/>
      <c r="H668" s="1"/>
      <c r="I668" s="203"/>
      <c r="J668" s="1"/>
      <c r="N668" s="1"/>
    </row>
    <row r="669">
      <c r="F669" s="49"/>
      <c r="G669" s="1"/>
      <c r="H669" s="1"/>
      <c r="I669" s="203"/>
      <c r="J669" s="1"/>
      <c r="N669" s="1"/>
    </row>
    <row r="670">
      <c r="F670" s="49"/>
      <c r="G670" s="1"/>
      <c r="H670" s="1"/>
      <c r="I670" s="203"/>
      <c r="J670" s="1"/>
      <c r="N670" s="1"/>
    </row>
    <row r="671">
      <c r="F671" s="49"/>
      <c r="G671" s="1"/>
      <c r="H671" s="1"/>
      <c r="I671" s="203"/>
      <c r="J671" s="1"/>
      <c r="N671" s="1"/>
    </row>
    <row r="672">
      <c r="F672" s="49"/>
      <c r="G672" s="1"/>
      <c r="H672" s="1"/>
      <c r="I672" s="203"/>
      <c r="J672" s="1"/>
      <c r="N672" s="1"/>
    </row>
    <row r="673">
      <c r="F673" s="49"/>
      <c r="G673" s="1"/>
      <c r="H673" s="1"/>
      <c r="I673" s="203"/>
      <c r="J673" s="1"/>
      <c r="N673" s="1"/>
    </row>
    <row r="674">
      <c r="F674" s="49"/>
      <c r="G674" s="1"/>
      <c r="H674" s="1"/>
      <c r="I674" s="203"/>
      <c r="J674" s="1"/>
      <c r="N674" s="1"/>
    </row>
    <row r="675">
      <c r="F675" s="49"/>
      <c r="G675" s="1"/>
      <c r="H675" s="1"/>
      <c r="I675" s="203"/>
      <c r="J675" s="1"/>
      <c r="N675" s="1"/>
    </row>
    <row r="676">
      <c r="F676" s="49"/>
      <c r="G676" s="1"/>
      <c r="H676" s="1"/>
      <c r="I676" s="203"/>
      <c r="J676" s="1"/>
      <c r="N676" s="1"/>
    </row>
    <row r="677">
      <c r="F677" s="49"/>
      <c r="G677" s="1"/>
      <c r="H677" s="1"/>
      <c r="I677" s="203"/>
      <c r="J677" s="1"/>
      <c r="N677" s="1"/>
    </row>
    <row r="678">
      <c r="F678" s="49"/>
      <c r="G678" s="1"/>
      <c r="H678" s="1"/>
      <c r="I678" s="203"/>
      <c r="J678" s="1"/>
      <c r="N678" s="1"/>
    </row>
    <row r="679">
      <c r="F679" s="49"/>
      <c r="G679" s="1"/>
      <c r="H679" s="1"/>
      <c r="I679" s="203"/>
      <c r="J679" s="1"/>
      <c r="N679" s="1"/>
    </row>
    <row r="680">
      <c r="F680" s="49"/>
      <c r="G680" s="1"/>
      <c r="H680" s="1"/>
      <c r="I680" s="203"/>
      <c r="J680" s="1"/>
      <c r="N680" s="1"/>
    </row>
    <row r="681">
      <c r="F681" s="49"/>
      <c r="G681" s="1"/>
      <c r="H681" s="1"/>
      <c r="I681" s="203"/>
      <c r="J681" s="1"/>
      <c r="N681" s="1"/>
    </row>
    <row r="682">
      <c r="F682" s="49"/>
      <c r="G682" s="1"/>
      <c r="H682" s="1"/>
      <c r="I682" s="203"/>
      <c r="J682" s="1"/>
      <c r="N682" s="1"/>
    </row>
    <row r="683">
      <c r="F683" s="49"/>
      <c r="G683" s="1"/>
      <c r="H683" s="1"/>
      <c r="I683" s="203"/>
      <c r="J683" s="1"/>
      <c r="N683" s="1"/>
    </row>
    <row r="684">
      <c r="F684" s="49"/>
      <c r="G684" s="1"/>
      <c r="H684" s="1"/>
      <c r="I684" s="203"/>
      <c r="J684" s="1"/>
      <c r="N684" s="1"/>
    </row>
    <row r="685">
      <c r="F685" s="49"/>
      <c r="G685" s="1"/>
      <c r="H685" s="1"/>
      <c r="I685" s="203"/>
      <c r="J685" s="1"/>
      <c r="N685" s="1"/>
    </row>
    <row r="686">
      <c r="F686" s="49"/>
      <c r="G686" s="1"/>
      <c r="H686" s="1"/>
      <c r="I686" s="203"/>
      <c r="J686" s="1"/>
      <c r="N686" s="1"/>
    </row>
    <row r="687">
      <c r="F687" s="49"/>
      <c r="G687" s="1"/>
      <c r="H687" s="1"/>
      <c r="I687" s="203"/>
      <c r="J687" s="1"/>
      <c r="N687" s="1"/>
    </row>
    <row r="688">
      <c r="F688" s="49"/>
      <c r="G688" s="1"/>
      <c r="H688" s="1"/>
      <c r="I688" s="203"/>
      <c r="J688" s="1"/>
      <c r="N688" s="1"/>
    </row>
    <row r="689">
      <c r="F689" s="49"/>
      <c r="G689" s="1"/>
      <c r="H689" s="1"/>
      <c r="I689" s="203"/>
      <c r="J689" s="1"/>
      <c r="N689" s="1"/>
    </row>
    <row r="690">
      <c r="F690" s="49"/>
      <c r="G690" s="1"/>
      <c r="H690" s="1"/>
      <c r="I690" s="203"/>
      <c r="J690" s="1"/>
      <c r="N690" s="1"/>
    </row>
    <row r="691">
      <c r="F691" s="49"/>
      <c r="G691" s="1"/>
      <c r="H691" s="1"/>
      <c r="I691" s="203"/>
      <c r="J691" s="1"/>
      <c r="N691" s="1"/>
    </row>
    <row r="692">
      <c r="F692" s="49"/>
      <c r="G692" s="1"/>
      <c r="H692" s="1"/>
      <c r="I692" s="203"/>
      <c r="J692" s="1"/>
      <c r="N692" s="1"/>
    </row>
    <row r="693">
      <c r="F693" s="49"/>
      <c r="G693" s="1"/>
      <c r="H693" s="1"/>
      <c r="I693" s="203"/>
      <c r="J693" s="1"/>
      <c r="N693" s="1"/>
    </row>
    <row r="694">
      <c r="F694" s="49"/>
      <c r="G694" s="1"/>
      <c r="H694" s="1"/>
      <c r="I694" s="203"/>
      <c r="J694" s="1"/>
      <c r="N694" s="1"/>
    </row>
    <row r="695">
      <c r="F695" s="49"/>
      <c r="G695" s="1"/>
      <c r="H695" s="1"/>
      <c r="I695" s="203"/>
      <c r="J695" s="1"/>
      <c r="N695" s="1"/>
    </row>
    <row r="696">
      <c r="F696" s="49"/>
      <c r="G696" s="1"/>
      <c r="H696" s="1"/>
      <c r="I696" s="203"/>
      <c r="J696" s="1"/>
      <c r="N696" s="1"/>
    </row>
    <row r="697">
      <c r="F697" s="49"/>
      <c r="G697" s="1"/>
      <c r="H697" s="1"/>
      <c r="I697" s="203"/>
      <c r="J697" s="1"/>
      <c r="N697" s="1"/>
    </row>
    <row r="698">
      <c r="F698" s="49"/>
      <c r="G698" s="1"/>
      <c r="H698" s="1"/>
      <c r="I698" s="203"/>
      <c r="J698" s="1"/>
      <c r="N698" s="1"/>
    </row>
    <row r="699">
      <c r="F699" s="49"/>
      <c r="G699" s="1"/>
      <c r="H699" s="1"/>
      <c r="I699" s="203"/>
      <c r="J699" s="1"/>
      <c r="N699" s="1"/>
    </row>
    <row r="700">
      <c r="F700" s="49"/>
      <c r="G700" s="1"/>
      <c r="H700" s="1"/>
      <c r="I700" s="203"/>
      <c r="J700" s="1"/>
      <c r="N700" s="1"/>
    </row>
    <row r="701">
      <c r="F701" s="49"/>
      <c r="G701" s="1"/>
      <c r="H701" s="1"/>
      <c r="I701" s="203"/>
      <c r="J701" s="1"/>
      <c r="N701" s="1"/>
    </row>
    <row r="702">
      <c r="F702" s="49"/>
      <c r="G702" s="1"/>
      <c r="H702" s="1"/>
      <c r="I702" s="203"/>
      <c r="J702" s="1"/>
      <c r="N702" s="1"/>
    </row>
    <row r="703">
      <c r="F703" s="49"/>
      <c r="G703" s="1"/>
      <c r="H703" s="1"/>
      <c r="I703" s="203"/>
      <c r="J703" s="1"/>
      <c r="N703" s="1"/>
    </row>
    <row r="704">
      <c r="F704" s="49"/>
      <c r="G704" s="1"/>
      <c r="H704" s="1"/>
      <c r="I704" s="203"/>
      <c r="J704" s="1"/>
      <c r="N704" s="1"/>
    </row>
    <row r="705">
      <c r="F705" s="49"/>
      <c r="G705" s="1"/>
      <c r="H705" s="1"/>
      <c r="I705" s="203"/>
      <c r="J705" s="1"/>
      <c r="N705" s="1"/>
    </row>
    <row r="706">
      <c r="F706" s="49"/>
      <c r="G706" s="1"/>
      <c r="H706" s="1"/>
      <c r="I706" s="203"/>
      <c r="J706" s="1"/>
      <c r="N706" s="1"/>
    </row>
    <row r="707">
      <c r="F707" s="49"/>
      <c r="G707" s="1"/>
      <c r="H707" s="1"/>
      <c r="I707" s="203"/>
      <c r="J707" s="1"/>
      <c r="N707" s="1"/>
    </row>
    <row r="708">
      <c r="F708" s="49"/>
      <c r="G708" s="1"/>
      <c r="H708" s="1"/>
      <c r="I708" s="203"/>
      <c r="J708" s="1"/>
      <c r="N708" s="1"/>
    </row>
    <row r="709">
      <c r="F709" s="49"/>
      <c r="G709" s="1"/>
      <c r="H709" s="1"/>
      <c r="I709" s="203"/>
      <c r="J709" s="1"/>
      <c r="N709" s="1"/>
    </row>
    <row r="710">
      <c r="F710" s="49"/>
      <c r="G710" s="1"/>
      <c r="H710" s="1"/>
      <c r="I710" s="203"/>
      <c r="J710" s="1"/>
      <c r="N710" s="1"/>
    </row>
    <row r="711">
      <c r="F711" s="49"/>
      <c r="G711" s="1"/>
      <c r="H711" s="1"/>
      <c r="I711" s="203"/>
      <c r="J711" s="1"/>
      <c r="N711" s="1"/>
    </row>
    <row r="712">
      <c r="F712" s="49"/>
      <c r="G712" s="1"/>
      <c r="H712" s="1"/>
      <c r="I712" s="203"/>
      <c r="J712" s="1"/>
      <c r="N712" s="1"/>
    </row>
    <row r="713">
      <c r="F713" s="49"/>
      <c r="G713" s="1"/>
      <c r="H713" s="1"/>
      <c r="I713" s="203"/>
      <c r="J713" s="1"/>
      <c r="N713" s="1"/>
    </row>
    <row r="714">
      <c r="F714" s="49"/>
      <c r="G714" s="1"/>
      <c r="H714" s="1"/>
      <c r="I714" s="203"/>
      <c r="J714" s="1"/>
      <c r="N714" s="1"/>
    </row>
    <row r="715">
      <c r="F715" s="49"/>
      <c r="G715" s="1"/>
      <c r="H715" s="1"/>
      <c r="I715" s="203"/>
      <c r="J715" s="1"/>
      <c r="N715" s="1"/>
    </row>
    <row r="716">
      <c r="F716" s="49"/>
      <c r="G716" s="1"/>
      <c r="H716" s="1"/>
      <c r="I716" s="203"/>
      <c r="J716" s="1"/>
      <c r="N716" s="1"/>
    </row>
    <row r="717">
      <c r="F717" s="49"/>
      <c r="G717" s="1"/>
      <c r="H717" s="1"/>
      <c r="I717" s="203"/>
      <c r="J717" s="1"/>
      <c r="N717" s="1"/>
    </row>
    <row r="718">
      <c r="F718" s="49"/>
      <c r="G718" s="1"/>
      <c r="H718" s="1"/>
      <c r="I718" s="203"/>
      <c r="J718" s="1"/>
      <c r="N718" s="1"/>
    </row>
    <row r="719">
      <c r="F719" s="49"/>
      <c r="G719" s="1"/>
      <c r="H719" s="1"/>
      <c r="I719" s="203"/>
      <c r="J719" s="1"/>
      <c r="N719" s="1"/>
    </row>
    <row r="720">
      <c r="F720" s="49"/>
      <c r="G720" s="1"/>
      <c r="H720" s="1"/>
      <c r="I720" s="203"/>
      <c r="J720" s="1"/>
      <c r="N720" s="1"/>
    </row>
    <row r="721">
      <c r="F721" s="49"/>
      <c r="G721" s="1"/>
      <c r="H721" s="1"/>
      <c r="I721" s="203"/>
      <c r="J721" s="1"/>
      <c r="N721" s="1"/>
    </row>
    <row r="722">
      <c r="F722" s="49"/>
      <c r="G722" s="1"/>
      <c r="H722" s="1"/>
      <c r="I722" s="203"/>
      <c r="J722" s="1"/>
      <c r="N722" s="1"/>
    </row>
    <row r="723">
      <c r="F723" s="49"/>
      <c r="G723" s="1"/>
      <c r="H723" s="1"/>
      <c r="I723" s="203"/>
      <c r="J723" s="1"/>
      <c r="N723" s="1"/>
    </row>
    <row r="724">
      <c r="F724" s="49"/>
      <c r="G724" s="1"/>
      <c r="H724" s="1"/>
      <c r="I724" s="203"/>
      <c r="J724" s="1"/>
      <c r="N724" s="1"/>
    </row>
    <row r="725">
      <c r="F725" s="49"/>
      <c r="G725" s="1"/>
      <c r="H725" s="1"/>
      <c r="I725" s="203"/>
      <c r="J725" s="1"/>
      <c r="N725" s="1"/>
    </row>
    <row r="726">
      <c r="F726" s="49"/>
      <c r="G726" s="1"/>
      <c r="H726" s="1"/>
      <c r="I726" s="203"/>
      <c r="J726" s="1"/>
      <c r="N726" s="1"/>
    </row>
    <row r="727">
      <c r="F727" s="49"/>
      <c r="G727" s="1"/>
      <c r="H727" s="1"/>
      <c r="I727" s="203"/>
      <c r="J727" s="1"/>
      <c r="N727" s="1"/>
    </row>
    <row r="728">
      <c r="F728" s="49"/>
      <c r="G728" s="1"/>
      <c r="H728" s="1"/>
      <c r="I728" s="203"/>
      <c r="J728" s="1"/>
      <c r="N728" s="1"/>
    </row>
    <row r="729">
      <c r="F729" s="49"/>
      <c r="G729" s="1"/>
      <c r="H729" s="1"/>
      <c r="I729" s="203"/>
      <c r="J729" s="1"/>
      <c r="N729" s="1"/>
    </row>
    <row r="730">
      <c r="F730" s="49"/>
      <c r="G730" s="1"/>
      <c r="H730" s="1"/>
      <c r="I730" s="203"/>
      <c r="J730" s="1"/>
      <c r="N730" s="1"/>
    </row>
    <row r="731">
      <c r="F731" s="49"/>
      <c r="G731" s="1"/>
      <c r="H731" s="1"/>
      <c r="I731" s="203"/>
      <c r="J731" s="1"/>
      <c r="N731" s="1"/>
    </row>
    <row r="732">
      <c r="F732" s="49"/>
      <c r="G732" s="1"/>
      <c r="H732" s="1"/>
      <c r="I732" s="203"/>
      <c r="J732" s="1"/>
      <c r="N732" s="1"/>
    </row>
    <row r="733">
      <c r="F733" s="49"/>
      <c r="G733" s="1"/>
      <c r="H733" s="1"/>
      <c r="I733" s="203"/>
      <c r="J733" s="1"/>
      <c r="N733" s="1"/>
    </row>
    <row r="734">
      <c r="F734" s="49"/>
      <c r="G734" s="1"/>
      <c r="H734" s="1"/>
      <c r="I734" s="203"/>
      <c r="J734" s="1"/>
      <c r="N734" s="1"/>
    </row>
    <row r="735">
      <c r="F735" s="49"/>
      <c r="G735" s="1"/>
      <c r="H735" s="1"/>
      <c r="I735" s="203"/>
      <c r="J735" s="1"/>
      <c r="N735" s="1"/>
    </row>
    <row r="736">
      <c r="F736" s="49"/>
      <c r="G736" s="1"/>
      <c r="H736" s="1"/>
      <c r="I736" s="203"/>
      <c r="J736" s="1"/>
      <c r="N736" s="1"/>
    </row>
    <row r="737">
      <c r="F737" s="49"/>
      <c r="G737" s="1"/>
      <c r="H737" s="1"/>
      <c r="I737" s="203"/>
      <c r="J737" s="1"/>
      <c r="N737" s="1"/>
    </row>
    <row r="738">
      <c r="F738" s="49"/>
      <c r="G738" s="1"/>
      <c r="H738" s="1"/>
      <c r="I738" s="203"/>
      <c r="J738" s="1"/>
      <c r="N738" s="1"/>
    </row>
    <row r="739">
      <c r="F739" s="49"/>
      <c r="G739" s="1"/>
      <c r="H739" s="1"/>
      <c r="I739" s="203"/>
      <c r="J739" s="1"/>
      <c r="N739" s="1"/>
    </row>
    <row r="740">
      <c r="F740" s="49"/>
      <c r="G740" s="1"/>
      <c r="H740" s="1"/>
      <c r="I740" s="203"/>
      <c r="J740" s="1"/>
      <c r="N740" s="1"/>
    </row>
    <row r="741">
      <c r="F741" s="49"/>
      <c r="G741" s="1"/>
      <c r="H741" s="1"/>
      <c r="I741" s="203"/>
      <c r="J741" s="1"/>
      <c r="N741" s="1"/>
    </row>
    <row r="742">
      <c r="F742" s="49"/>
      <c r="G742" s="1"/>
      <c r="H742" s="1"/>
      <c r="I742" s="203"/>
      <c r="J742" s="1"/>
      <c r="N742" s="1"/>
    </row>
    <row r="743">
      <c r="F743" s="49"/>
      <c r="G743" s="1"/>
      <c r="H743" s="1"/>
      <c r="I743" s="203"/>
      <c r="J743" s="1"/>
      <c r="N743" s="1"/>
    </row>
    <row r="744">
      <c r="F744" s="49"/>
      <c r="G744" s="1"/>
      <c r="H744" s="1"/>
      <c r="I744" s="203"/>
      <c r="J744" s="1"/>
      <c r="N744" s="1"/>
    </row>
    <row r="745">
      <c r="F745" s="49"/>
      <c r="G745" s="1"/>
      <c r="H745" s="1"/>
      <c r="I745" s="203"/>
      <c r="J745" s="1"/>
      <c r="N745" s="1"/>
    </row>
    <row r="746">
      <c r="F746" s="49"/>
      <c r="G746" s="1"/>
      <c r="H746" s="1"/>
      <c r="I746" s="203"/>
      <c r="J746" s="1"/>
      <c r="N746" s="1"/>
    </row>
    <row r="747">
      <c r="F747" s="49"/>
      <c r="G747" s="1"/>
      <c r="H747" s="1"/>
      <c r="I747" s="203"/>
      <c r="J747" s="1"/>
      <c r="N747" s="1"/>
    </row>
    <row r="748">
      <c r="F748" s="49"/>
      <c r="G748" s="1"/>
      <c r="H748" s="1"/>
      <c r="I748" s="203"/>
      <c r="J748" s="1"/>
      <c r="N748" s="1"/>
    </row>
    <row r="749">
      <c r="F749" s="49"/>
      <c r="G749" s="1"/>
      <c r="H749" s="1"/>
      <c r="I749" s="203"/>
      <c r="J749" s="1"/>
      <c r="N749" s="1"/>
    </row>
    <row r="750">
      <c r="F750" s="49"/>
      <c r="G750" s="1"/>
      <c r="H750" s="1"/>
      <c r="I750" s="203"/>
      <c r="J750" s="1"/>
      <c r="N750" s="1"/>
    </row>
    <row r="751">
      <c r="F751" s="49"/>
      <c r="G751" s="1"/>
      <c r="H751" s="1"/>
      <c r="I751" s="203"/>
      <c r="J751" s="1"/>
      <c r="N751" s="1"/>
    </row>
    <row r="752">
      <c r="F752" s="49"/>
      <c r="G752" s="1"/>
      <c r="H752" s="1"/>
      <c r="I752" s="203"/>
      <c r="J752" s="1"/>
      <c r="N752" s="1"/>
    </row>
    <row r="753">
      <c r="F753" s="49"/>
      <c r="G753" s="1"/>
      <c r="H753" s="1"/>
      <c r="I753" s="203"/>
      <c r="J753" s="1"/>
      <c r="N753" s="1"/>
    </row>
    <row r="754">
      <c r="F754" s="49"/>
      <c r="G754" s="1"/>
      <c r="H754" s="1"/>
      <c r="I754" s="203"/>
      <c r="J754" s="1"/>
      <c r="N754" s="1"/>
    </row>
    <row r="755">
      <c r="F755" s="49"/>
      <c r="G755" s="1"/>
      <c r="H755" s="1"/>
      <c r="I755" s="203"/>
      <c r="J755" s="1"/>
      <c r="N755" s="1"/>
    </row>
    <row r="756">
      <c r="F756" s="49"/>
      <c r="G756" s="1"/>
      <c r="H756" s="1"/>
      <c r="I756" s="203"/>
      <c r="J756" s="1"/>
      <c r="N756" s="1"/>
    </row>
    <row r="757">
      <c r="F757" s="49"/>
      <c r="G757" s="1"/>
      <c r="H757" s="1"/>
      <c r="I757" s="203"/>
      <c r="J757" s="1"/>
      <c r="N757" s="1"/>
    </row>
    <row r="758">
      <c r="F758" s="49"/>
      <c r="G758" s="1"/>
      <c r="H758" s="1"/>
      <c r="I758" s="203"/>
      <c r="J758" s="1"/>
      <c r="N758" s="1"/>
    </row>
    <row r="759">
      <c r="F759" s="49"/>
      <c r="G759" s="1"/>
      <c r="H759" s="1"/>
      <c r="I759" s="203"/>
      <c r="J759" s="1"/>
      <c r="N759" s="1"/>
    </row>
    <row r="760">
      <c r="F760" s="49"/>
      <c r="G760" s="1"/>
      <c r="H760" s="1"/>
      <c r="I760" s="203"/>
      <c r="J760" s="1"/>
      <c r="N760" s="1"/>
    </row>
    <row r="761">
      <c r="F761" s="49"/>
      <c r="G761" s="1"/>
      <c r="H761" s="1"/>
      <c r="I761" s="203"/>
      <c r="J761" s="1"/>
      <c r="N761" s="1"/>
    </row>
    <row r="762">
      <c r="F762" s="49"/>
      <c r="G762" s="1"/>
      <c r="H762" s="1"/>
      <c r="I762" s="203"/>
      <c r="J762" s="1"/>
      <c r="N762" s="1"/>
    </row>
    <row r="763">
      <c r="F763" s="49"/>
      <c r="G763" s="1"/>
      <c r="H763" s="1"/>
      <c r="I763" s="203"/>
      <c r="J763" s="1"/>
      <c r="N763" s="1"/>
    </row>
    <row r="764">
      <c r="F764" s="49"/>
      <c r="G764" s="1"/>
      <c r="H764" s="1"/>
      <c r="I764" s="203"/>
      <c r="J764" s="1"/>
      <c r="N764" s="1"/>
    </row>
    <row r="765">
      <c r="F765" s="49"/>
      <c r="G765" s="1"/>
      <c r="H765" s="1"/>
      <c r="I765" s="203"/>
      <c r="J765" s="1"/>
      <c r="N765" s="1"/>
    </row>
    <row r="766">
      <c r="F766" s="49"/>
      <c r="G766" s="1"/>
      <c r="H766" s="1"/>
      <c r="I766" s="203"/>
      <c r="J766" s="1"/>
      <c r="N766" s="1"/>
    </row>
    <row r="767">
      <c r="F767" s="49"/>
      <c r="G767" s="1"/>
      <c r="H767" s="1"/>
      <c r="I767" s="203"/>
      <c r="J767" s="1"/>
      <c r="N767" s="1"/>
    </row>
    <row r="768">
      <c r="F768" s="49"/>
      <c r="G768" s="1"/>
      <c r="H768" s="1"/>
      <c r="I768" s="203"/>
      <c r="J768" s="1"/>
      <c r="N768" s="1"/>
    </row>
    <row r="769">
      <c r="F769" s="49"/>
      <c r="G769" s="1"/>
      <c r="H769" s="1"/>
      <c r="I769" s="203"/>
      <c r="J769" s="1"/>
      <c r="N769" s="1"/>
    </row>
    <row r="770">
      <c r="F770" s="49"/>
      <c r="G770" s="1"/>
      <c r="H770" s="1"/>
      <c r="I770" s="203"/>
      <c r="J770" s="1"/>
      <c r="N770" s="1"/>
    </row>
    <row r="771">
      <c r="F771" s="49"/>
      <c r="G771" s="1"/>
      <c r="H771" s="1"/>
      <c r="I771" s="203"/>
      <c r="J771" s="1"/>
      <c r="N771" s="1"/>
    </row>
    <row r="772">
      <c r="F772" s="49"/>
      <c r="G772" s="1"/>
      <c r="H772" s="1"/>
      <c r="I772" s="203"/>
      <c r="J772" s="1"/>
      <c r="N772" s="1"/>
    </row>
    <row r="773">
      <c r="F773" s="49"/>
      <c r="G773" s="1"/>
      <c r="H773" s="1"/>
      <c r="I773" s="203"/>
      <c r="J773" s="1"/>
      <c r="N773" s="1"/>
    </row>
    <row r="774">
      <c r="F774" s="49"/>
      <c r="G774" s="1"/>
      <c r="H774" s="1"/>
      <c r="I774" s="203"/>
      <c r="J774" s="1"/>
      <c r="N774" s="1"/>
    </row>
    <row r="775">
      <c r="F775" s="49"/>
      <c r="G775" s="1"/>
      <c r="H775" s="1"/>
      <c r="I775" s="203"/>
      <c r="J775" s="1"/>
      <c r="N775" s="1"/>
    </row>
    <row r="776">
      <c r="F776" s="49"/>
      <c r="G776" s="1"/>
      <c r="H776" s="1"/>
      <c r="I776" s="203"/>
      <c r="J776" s="1"/>
      <c r="N776" s="1"/>
    </row>
    <row r="777">
      <c r="F777" s="49"/>
      <c r="G777" s="1"/>
      <c r="H777" s="1"/>
      <c r="I777" s="203"/>
      <c r="J777" s="1"/>
      <c r="N777" s="1"/>
    </row>
    <row r="778">
      <c r="F778" s="49"/>
      <c r="G778" s="1"/>
      <c r="H778" s="1"/>
      <c r="I778" s="203"/>
      <c r="J778" s="1"/>
      <c r="N778" s="1"/>
    </row>
    <row r="779">
      <c r="F779" s="49"/>
      <c r="G779" s="1"/>
      <c r="H779" s="1"/>
      <c r="I779" s="203"/>
      <c r="J779" s="1"/>
      <c r="N779" s="1"/>
    </row>
    <row r="780">
      <c r="F780" s="49"/>
      <c r="G780" s="1"/>
      <c r="H780" s="1"/>
      <c r="I780" s="203"/>
      <c r="J780" s="1"/>
      <c r="N780" s="1"/>
    </row>
    <row r="781">
      <c r="F781" s="49"/>
      <c r="G781" s="1"/>
      <c r="H781" s="1"/>
      <c r="I781" s="203"/>
      <c r="J781" s="1"/>
      <c r="N781" s="1"/>
    </row>
    <row r="782">
      <c r="F782" s="49"/>
      <c r="G782" s="1"/>
      <c r="H782" s="1"/>
      <c r="I782" s="203"/>
      <c r="J782" s="1"/>
      <c r="N782" s="1"/>
    </row>
    <row r="783">
      <c r="F783" s="49"/>
      <c r="G783" s="1"/>
      <c r="H783" s="1"/>
      <c r="I783" s="203"/>
      <c r="J783" s="1"/>
      <c r="N783" s="1"/>
    </row>
    <row r="784">
      <c r="F784" s="49"/>
      <c r="G784" s="1"/>
      <c r="H784" s="1"/>
      <c r="I784" s="203"/>
      <c r="J784" s="1"/>
      <c r="N784" s="1"/>
    </row>
    <row r="785">
      <c r="F785" s="49"/>
      <c r="G785" s="1"/>
      <c r="H785" s="1"/>
      <c r="I785" s="203"/>
      <c r="J785" s="1"/>
      <c r="N785" s="1"/>
    </row>
    <row r="786">
      <c r="F786" s="49"/>
      <c r="G786" s="1"/>
      <c r="H786" s="1"/>
      <c r="I786" s="203"/>
      <c r="J786" s="1"/>
      <c r="N786" s="1"/>
    </row>
    <row r="787">
      <c r="F787" s="49"/>
      <c r="G787" s="1"/>
      <c r="H787" s="1"/>
      <c r="I787" s="203"/>
      <c r="J787" s="1"/>
      <c r="N787" s="1"/>
    </row>
    <row r="788">
      <c r="F788" s="49"/>
      <c r="G788" s="1"/>
      <c r="H788" s="1"/>
      <c r="I788" s="203"/>
      <c r="J788" s="1"/>
      <c r="N788" s="1"/>
    </row>
    <row r="789">
      <c r="F789" s="49"/>
      <c r="G789" s="1"/>
      <c r="H789" s="1"/>
      <c r="I789" s="203"/>
      <c r="J789" s="1"/>
      <c r="N789" s="1"/>
    </row>
    <row r="790">
      <c r="F790" s="49"/>
      <c r="G790" s="1"/>
      <c r="H790" s="1"/>
      <c r="I790" s="203"/>
      <c r="J790" s="1"/>
      <c r="N790" s="1"/>
    </row>
    <row r="791">
      <c r="F791" s="49"/>
      <c r="G791" s="1"/>
      <c r="H791" s="1"/>
      <c r="I791" s="203"/>
      <c r="J791" s="1"/>
      <c r="N791" s="1"/>
    </row>
    <row r="792">
      <c r="F792" s="49"/>
      <c r="G792" s="1"/>
      <c r="H792" s="1"/>
      <c r="I792" s="203"/>
      <c r="J792" s="1"/>
      <c r="N792" s="1"/>
    </row>
    <row r="793">
      <c r="F793" s="49"/>
      <c r="G793" s="1"/>
      <c r="H793" s="1"/>
      <c r="I793" s="203"/>
      <c r="J793" s="1"/>
      <c r="N793" s="1"/>
    </row>
    <row r="794">
      <c r="F794" s="49"/>
      <c r="G794" s="1"/>
      <c r="H794" s="1"/>
      <c r="I794" s="203"/>
      <c r="J794" s="1"/>
      <c r="N794" s="1"/>
    </row>
    <row r="795">
      <c r="F795" s="49"/>
      <c r="G795" s="1"/>
      <c r="H795" s="1"/>
      <c r="I795" s="203"/>
      <c r="J795" s="1"/>
      <c r="N795" s="1"/>
    </row>
    <row r="796">
      <c r="F796" s="49"/>
      <c r="G796" s="1"/>
      <c r="H796" s="1"/>
      <c r="I796" s="203"/>
      <c r="J796" s="1"/>
      <c r="N796" s="1"/>
    </row>
    <row r="797">
      <c r="F797" s="49"/>
      <c r="G797" s="1"/>
      <c r="H797" s="1"/>
      <c r="I797" s="203"/>
      <c r="J797" s="1"/>
      <c r="N797" s="1"/>
    </row>
    <row r="798">
      <c r="F798" s="49"/>
      <c r="G798" s="1"/>
      <c r="H798" s="1"/>
      <c r="I798" s="203"/>
      <c r="J798" s="1"/>
      <c r="N798" s="1"/>
    </row>
    <row r="799">
      <c r="F799" s="49"/>
      <c r="G799" s="1"/>
      <c r="H799" s="1"/>
      <c r="I799" s="203"/>
      <c r="J799" s="1"/>
      <c r="N799" s="1"/>
    </row>
    <row r="800">
      <c r="F800" s="49"/>
      <c r="G800" s="1"/>
      <c r="H800" s="1"/>
      <c r="I800" s="203"/>
      <c r="J800" s="1"/>
      <c r="N800" s="1"/>
    </row>
    <row r="801">
      <c r="F801" s="49"/>
      <c r="G801" s="1"/>
      <c r="H801" s="1"/>
      <c r="I801" s="203"/>
      <c r="J801" s="1"/>
      <c r="N801" s="1"/>
    </row>
    <row r="802">
      <c r="F802" s="49"/>
      <c r="G802" s="1"/>
      <c r="H802" s="1"/>
      <c r="I802" s="203"/>
      <c r="J802" s="1"/>
      <c r="N802" s="1"/>
    </row>
    <row r="803">
      <c r="F803" s="49"/>
      <c r="G803" s="1"/>
      <c r="H803" s="1"/>
      <c r="I803" s="203"/>
      <c r="J803" s="1"/>
      <c r="N803" s="1"/>
    </row>
    <row r="804">
      <c r="F804" s="49"/>
      <c r="G804" s="1"/>
      <c r="H804" s="1"/>
      <c r="I804" s="203"/>
      <c r="J804" s="1"/>
      <c r="N804" s="1"/>
    </row>
    <row r="805">
      <c r="F805" s="49"/>
      <c r="G805" s="1"/>
      <c r="H805" s="1"/>
      <c r="I805" s="203"/>
      <c r="J805" s="1"/>
      <c r="N805" s="1"/>
    </row>
    <row r="806">
      <c r="F806" s="49"/>
      <c r="G806" s="1"/>
      <c r="H806" s="1"/>
      <c r="I806" s="203"/>
      <c r="J806" s="1"/>
      <c r="N806" s="1"/>
    </row>
    <row r="807">
      <c r="F807" s="49"/>
      <c r="G807" s="1"/>
      <c r="H807" s="1"/>
      <c r="I807" s="203"/>
      <c r="J807" s="1"/>
      <c r="N807" s="1"/>
    </row>
    <row r="808">
      <c r="F808" s="49"/>
      <c r="G808" s="1"/>
      <c r="H808" s="1"/>
      <c r="I808" s="203"/>
      <c r="J808" s="1"/>
      <c r="N808" s="1"/>
    </row>
    <row r="809">
      <c r="F809" s="49"/>
      <c r="G809" s="1"/>
      <c r="H809" s="1"/>
      <c r="I809" s="203"/>
      <c r="J809" s="1"/>
      <c r="N809" s="1"/>
    </row>
    <row r="810">
      <c r="F810" s="49"/>
      <c r="G810" s="1"/>
      <c r="H810" s="1"/>
      <c r="I810" s="203"/>
      <c r="J810" s="1"/>
      <c r="N810" s="1"/>
    </row>
    <row r="811">
      <c r="F811" s="49"/>
      <c r="G811" s="1"/>
      <c r="H811" s="1"/>
      <c r="I811" s="203"/>
      <c r="J811" s="1"/>
      <c r="N811" s="1"/>
    </row>
    <row r="812">
      <c r="F812" s="49"/>
      <c r="G812" s="1"/>
      <c r="H812" s="1"/>
      <c r="I812" s="203"/>
      <c r="J812" s="1"/>
      <c r="N812" s="1"/>
    </row>
    <row r="813">
      <c r="F813" s="49"/>
      <c r="G813" s="1"/>
      <c r="H813" s="1"/>
      <c r="I813" s="203"/>
      <c r="J813" s="1"/>
      <c r="N813" s="1"/>
    </row>
    <row r="814">
      <c r="F814" s="49"/>
      <c r="G814" s="1"/>
      <c r="H814" s="1"/>
      <c r="I814" s="203"/>
      <c r="J814" s="1"/>
      <c r="N814" s="1"/>
    </row>
    <row r="815">
      <c r="F815" s="49"/>
      <c r="G815" s="1"/>
      <c r="H815" s="1"/>
      <c r="I815" s="203"/>
      <c r="J815" s="1"/>
      <c r="N815" s="1"/>
    </row>
    <row r="816">
      <c r="F816" s="49"/>
      <c r="G816" s="1"/>
      <c r="H816" s="1"/>
      <c r="I816" s="203"/>
      <c r="J816" s="1"/>
      <c r="N816" s="1"/>
    </row>
    <row r="817">
      <c r="F817" s="49"/>
      <c r="G817" s="1"/>
      <c r="H817" s="1"/>
      <c r="I817" s="203"/>
      <c r="J817" s="1"/>
      <c r="N817" s="1"/>
    </row>
    <row r="818">
      <c r="F818" s="49"/>
      <c r="G818" s="1"/>
      <c r="H818" s="1"/>
      <c r="I818" s="203"/>
      <c r="J818" s="1"/>
      <c r="N818" s="1"/>
    </row>
    <row r="819">
      <c r="F819" s="49"/>
      <c r="G819" s="1"/>
      <c r="H819" s="1"/>
      <c r="I819" s="203"/>
      <c r="J819" s="1"/>
      <c r="N819" s="1"/>
    </row>
    <row r="820">
      <c r="F820" s="49"/>
      <c r="G820" s="1"/>
      <c r="H820" s="1"/>
      <c r="I820" s="203"/>
      <c r="J820" s="1"/>
      <c r="N820" s="1"/>
    </row>
    <row r="821">
      <c r="F821" s="49"/>
      <c r="G821" s="1"/>
      <c r="H821" s="1"/>
      <c r="I821" s="203"/>
      <c r="J821" s="1"/>
      <c r="N821" s="1"/>
    </row>
    <row r="822">
      <c r="F822" s="49"/>
      <c r="G822" s="1"/>
      <c r="H822" s="1"/>
      <c r="I822" s="203"/>
      <c r="J822" s="1"/>
      <c r="N822" s="1"/>
    </row>
    <row r="823">
      <c r="F823" s="49"/>
      <c r="G823" s="1"/>
      <c r="H823" s="1"/>
      <c r="I823" s="203"/>
      <c r="J823" s="1"/>
      <c r="N823" s="1"/>
    </row>
    <row r="824">
      <c r="F824" s="49"/>
      <c r="G824" s="1"/>
      <c r="H824" s="1"/>
      <c r="I824" s="203"/>
      <c r="J824" s="1"/>
      <c r="N824" s="1"/>
    </row>
    <row r="825">
      <c r="F825" s="49"/>
      <c r="G825" s="1"/>
      <c r="H825" s="1"/>
      <c r="I825" s="203"/>
      <c r="J825" s="1"/>
      <c r="N825" s="1"/>
    </row>
    <row r="826">
      <c r="F826" s="49"/>
      <c r="G826" s="1"/>
      <c r="H826" s="1"/>
      <c r="I826" s="203"/>
      <c r="J826" s="1"/>
      <c r="N826" s="1"/>
    </row>
    <row r="827">
      <c r="F827" s="49"/>
      <c r="G827" s="1"/>
      <c r="H827" s="1"/>
      <c r="I827" s="203"/>
      <c r="J827" s="1"/>
      <c r="N827" s="1"/>
    </row>
    <row r="828">
      <c r="F828" s="49"/>
      <c r="G828" s="1"/>
      <c r="H828" s="1"/>
      <c r="I828" s="203"/>
      <c r="J828" s="1"/>
      <c r="N828" s="1"/>
    </row>
    <row r="829">
      <c r="F829" s="49"/>
      <c r="G829" s="1"/>
      <c r="H829" s="1"/>
      <c r="I829" s="203"/>
      <c r="J829" s="1"/>
      <c r="N829" s="1"/>
    </row>
    <row r="830">
      <c r="F830" s="49"/>
      <c r="G830" s="1"/>
      <c r="H830" s="1"/>
      <c r="I830" s="203"/>
      <c r="J830" s="1"/>
      <c r="N830" s="1"/>
    </row>
    <row r="831">
      <c r="F831" s="49"/>
      <c r="G831" s="1"/>
      <c r="H831" s="1"/>
      <c r="I831" s="203"/>
      <c r="J831" s="1"/>
      <c r="N831" s="1"/>
    </row>
    <row r="832">
      <c r="F832" s="49"/>
      <c r="G832" s="1"/>
      <c r="H832" s="1"/>
      <c r="I832" s="203"/>
      <c r="J832" s="1"/>
      <c r="N832" s="1"/>
    </row>
    <row r="833">
      <c r="F833" s="49"/>
      <c r="G833" s="1"/>
      <c r="H833" s="1"/>
      <c r="I833" s="203"/>
      <c r="J833" s="1"/>
      <c r="N833" s="1"/>
    </row>
    <row r="834">
      <c r="F834" s="49"/>
      <c r="G834" s="1"/>
      <c r="H834" s="1"/>
      <c r="I834" s="203"/>
      <c r="J834" s="1"/>
      <c r="N834" s="1"/>
    </row>
    <row r="835">
      <c r="F835" s="49"/>
      <c r="G835" s="1"/>
      <c r="H835" s="1"/>
      <c r="I835" s="203"/>
      <c r="J835" s="1"/>
      <c r="N835" s="1"/>
    </row>
    <row r="836">
      <c r="F836" s="49"/>
      <c r="G836" s="1"/>
      <c r="H836" s="1"/>
      <c r="I836" s="203"/>
      <c r="J836" s="1"/>
      <c r="N836" s="1"/>
    </row>
    <row r="837">
      <c r="F837" s="49"/>
      <c r="G837" s="1"/>
      <c r="H837" s="1"/>
      <c r="I837" s="203"/>
      <c r="J837" s="1"/>
      <c r="N837" s="1"/>
    </row>
    <row r="838">
      <c r="F838" s="49"/>
      <c r="G838" s="1"/>
      <c r="H838" s="1"/>
      <c r="I838" s="203"/>
      <c r="J838" s="1"/>
      <c r="N838" s="1"/>
    </row>
    <row r="839">
      <c r="F839" s="49"/>
      <c r="G839" s="1"/>
      <c r="H839" s="1"/>
      <c r="I839" s="203"/>
      <c r="J839" s="1"/>
      <c r="N839" s="1"/>
    </row>
    <row r="840">
      <c r="F840" s="49"/>
      <c r="G840" s="1"/>
      <c r="H840" s="1"/>
      <c r="I840" s="203"/>
      <c r="J840" s="1"/>
      <c r="N840" s="1"/>
    </row>
    <row r="841">
      <c r="F841" s="49"/>
      <c r="G841" s="1"/>
      <c r="H841" s="1"/>
      <c r="I841" s="203"/>
      <c r="J841" s="1"/>
      <c r="N841" s="1"/>
    </row>
    <row r="842">
      <c r="F842" s="49"/>
      <c r="G842" s="1"/>
      <c r="H842" s="1"/>
      <c r="I842" s="203"/>
      <c r="J842" s="1"/>
      <c r="N842" s="1"/>
    </row>
    <row r="843">
      <c r="F843" s="49"/>
      <c r="G843" s="1"/>
      <c r="H843" s="1"/>
      <c r="I843" s="203"/>
      <c r="J843" s="1"/>
      <c r="N843" s="1"/>
    </row>
    <row r="844">
      <c r="F844" s="49"/>
      <c r="G844" s="1"/>
      <c r="H844" s="1"/>
      <c r="I844" s="203"/>
      <c r="J844" s="1"/>
      <c r="N844" s="1"/>
    </row>
    <row r="845">
      <c r="F845" s="49"/>
      <c r="G845" s="1"/>
      <c r="H845" s="1"/>
      <c r="I845" s="203"/>
      <c r="J845" s="1"/>
      <c r="N845" s="1"/>
    </row>
    <row r="846">
      <c r="F846" s="49"/>
      <c r="G846" s="1"/>
      <c r="H846" s="1"/>
      <c r="I846" s="203"/>
      <c r="J846" s="1"/>
      <c r="N846" s="1"/>
    </row>
    <row r="847">
      <c r="F847" s="49"/>
      <c r="G847" s="1"/>
      <c r="H847" s="1"/>
      <c r="I847" s="203"/>
      <c r="J847" s="1"/>
      <c r="N847" s="1"/>
    </row>
    <row r="848">
      <c r="F848" s="49"/>
      <c r="G848" s="1"/>
      <c r="H848" s="1"/>
      <c r="I848" s="203"/>
      <c r="J848" s="1"/>
      <c r="N848" s="1"/>
    </row>
    <row r="849">
      <c r="F849" s="49"/>
      <c r="G849" s="1"/>
      <c r="H849" s="1"/>
      <c r="I849" s="203"/>
      <c r="J849" s="1"/>
      <c r="N849" s="1"/>
    </row>
    <row r="850">
      <c r="F850" s="49"/>
      <c r="G850" s="1"/>
      <c r="H850" s="1"/>
      <c r="I850" s="203"/>
      <c r="J850" s="1"/>
      <c r="N850" s="1"/>
    </row>
    <row r="851">
      <c r="F851" s="49"/>
      <c r="G851" s="1"/>
      <c r="H851" s="1"/>
      <c r="I851" s="203"/>
      <c r="J851" s="1"/>
      <c r="N851" s="1"/>
    </row>
    <row r="852">
      <c r="F852" s="49"/>
      <c r="G852" s="1"/>
      <c r="H852" s="1"/>
      <c r="I852" s="203"/>
      <c r="J852" s="1"/>
      <c r="N852" s="1"/>
    </row>
    <row r="853">
      <c r="F853" s="49"/>
      <c r="G853" s="1"/>
      <c r="H853" s="1"/>
      <c r="I853" s="203"/>
      <c r="J853" s="1"/>
      <c r="N853" s="1"/>
    </row>
    <row r="854">
      <c r="F854" s="49"/>
      <c r="G854" s="1"/>
      <c r="H854" s="1"/>
      <c r="I854" s="203"/>
      <c r="J854" s="1"/>
      <c r="N854" s="1"/>
    </row>
    <row r="855">
      <c r="F855" s="49"/>
      <c r="G855" s="1"/>
      <c r="H855" s="1"/>
      <c r="I855" s="203"/>
      <c r="J855" s="1"/>
      <c r="N855" s="1"/>
    </row>
    <row r="856">
      <c r="F856" s="49"/>
      <c r="G856" s="1"/>
      <c r="H856" s="1"/>
      <c r="I856" s="203"/>
      <c r="J856" s="1"/>
      <c r="N856" s="1"/>
    </row>
    <row r="857">
      <c r="F857" s="49"/>
      <c r="G857" s="1"/>
      <c r="H857" s="1"/>
      <c r="I857" s="203"/>
      <c r="J857" s="1"/>
      <c r="N857" s="1"/>
    </row>
    <row r="858">
      <c r="F858" s="49"/>
      <c r="G858" s="1"/>
      <c r="H858" s="1"/>
      <c r="I858" s="203"/>
      <c r="J858" s="1"/>
      <c r="N858" s="1"/>
    </row>
    <row r="859">
      <c r="F859" s="49"/>
      <c r="G859" s="1"/>
      <c r="H859" s="1"/>
      <c r="I859" s="203"/>
      <c r="J859" s="1"/>
      <c r="N859" s="1"/>
    </row>
    <row r="860">
      <c r="F860" s="49"/>
      <c r="G860" s="1"/>
      <c r="H860" s="1"/>
      <c r="I860" s="203"/>
      <c r="J860" s="1"/>
      <c r="N860" s="1"/>
    </row>
    <row r="861">
      <c r="F861" s="49"/>
      <c r="G861" s="1"/>
      <c r="H861" s="1"/>
      <c r="I861" s="203"/>
      <c r="J861" s="1"/>
      <c r="N861" s="1"/>
    </row>
    <row r="862">
      <c r="F862" s="49"/>
      <c r="G862" s="1"/>
      <c r="H862" s="1"/>
      <c r="I862" s="203"/>
      <c r="J862" s="1"/>
      <c r="N862" s="1"/>
    </row>
    <row r="863">
      <c r="F863" s="49"/>
      <c r="G863" s="1"/>
      <c r="H863" s="1"/>
      <c r="I863" s="203"/>
      <c r="J863" s="1"/>
      <c r="N863" s="1"/>
    </row>
    <row r="864">
      <c r="F864" s="49"/>
      <c r="G864" s="1"/>
      <c r="H864" s="1"/>
      <c r="I864" s="203"/>
      <c r="J864" s="1"/>
      <c r="N864" s="1"/>
    </row>
    <row r="865">
      <c r="F865" s="49"/>
      <c r="G865" s="1"/>
      <c r="H865" s="1"/>
      <c r="I865" s="203"/>
      <c r="J865" s="1"/>
      <c r="N865" s="1"/>
    </row>
    <row r="866">
      <c r="F866" s="49"/>
      <c r="G866" s="1"/>
      <c r="H866" s="1"/>
      <c r="I866" s="203"/>
      <c r="J866" s="1"/>
      <c r="N866" s="1"/>
    </row>
    <row r="867">
      <c r="F867" s="49"/>
      <c r="G867" s="1"/>
      <c r="H867" s="1"/>
      <c r="I867" s="203"/>
      <c r="J867" s="1"/>
      <c r="N867" s="1"/>
    </row>
    <row r="868">
      <c r="F868" s="49"/>
      <c r="G868" s="1"/>
      <c r="H868" s="1"/>
      <c r="I868" s="203"/>
      <c r="J868" s="1"/>
      <c r="N868" s="1"/>
    </row>
    <row r="869">
      <c r="F869" s="49"/>
      <c r="G869" s="1"/>
      <c r="H869" s="1"/>
      <c r="I869" s="203"/>
      <c r="J869" s="1"/>
      <c r="N869" s="1"/>
    </row>
    <row r="870">
      <c r="F870" s="49"/>
      <c r="G870" s="1"/>
      <c r="H870" s="1"/>
      <c r="I870" s="203"/>
      <c r="J870" s="1"/>
      <c r="N870" s="1"/>
    </row>
    <row r="871">
      <c r="F871" s="49"/>
      <c r="G871" s="1"/>
      <c r="H871" s="1"/>
      <c r="I871" s="203"/>
      <c r="J871" s="1"/>
      <c r="N871" s="1"/>
    </row>
    <row r="872">
      <c r="F872" s="49"/>
      <c r="G872" s="1"/>
      <c r="H872" s="1"/>
      <c r="I872" s="203"/>
      <c r="J872" s="1"/>
      <c r="N872" s="1"/>
    </row>
    <row r="873">
      <c r="F873" s="49"/>
      <c r="G873" s="1"/>
      <c r="H873" s="1"/>
      <c r="I873" s="203"/>
      <c r="J873" s="1"/>
      <c r="N873" s="1"/>
    </row>
    <row r="874">
      <c r="F874" s="49"/>
      <c r="G874" s="1"/>
      <c r="H874" s="1"/>
      <c r="I874" s="203"/>
      <c r="J874" s="1"/>
      <c r="N874" s="1"/>
    </row>
    <row r="875">
      <c r="F875" s="49"/>
      <c r="G875" s="1"/>
      <c r="H875" s="1"/>
      <c r="I875" s="203"/>
      <c r="J875" s="1"/>
      <c r="N875" s="1"/>
    </row>
    <row r="876">
      <c r="F876" s="49"/>
      <c r="G876" s="1"/>
      <c r="H876" s="1"/>
      <c r="I876" s="203"/>
      <c r="J876" s="1"/>
      <c r="N876" s="1"/>
    </row>
    <row r="877">
      <c r="F877" s="49"/>
      <c r="G877" s="1"/>
      <c r="H877" s="1"/>
      <c r="I877" s="203"/>
      <c r="J877" s="1"/>
      <c r="N877" s="1"/>
    </row>
    <row r="878">
      <c r="F878" s="49"/>
      <c r="G878" s="1"/>
      <c r="H878" s="1"/>
      <c r="I878" s="203"/>
      <c r="J878" s="1"/>
      <c r="N878" s="1"/>
    </row>
    <row r="879">
      <c r="F879" s="49"/>
      <c r="G879" s="1"/>
      <c r="H879" s="1"/>
      <c r="I879" s="203"/>
      <c r="J879" s="1"/>
      <c r="N879" s="1"/>
    </row>
    <row r="880">
      <c r="F880" s="49"/>
      <c r="G880" s="1"/>
      <c r="H880" s="1"/>
      <c r="I880" s="203"/>
      <c r="J880" s="1"/>
      <c r="N880" s="1"/>
    </row>
    <row r="881">
      <c r="F881" s="49"/>
      <c r="G881" s="1"/>
      <c r="H881" s="1"/>
      <c r="I881" s="203"/>
      <c r="J881" s="1"/>
      <c r="N881" s="1"/>
    </row>
    <row r="882">
      <c r="F882" s="49"/>
      <c r="G882" s="1"/>
      <c r="H882" s="1"/>
      <c r="I882" s="203"/>
      <c r="J882" s="1"/>
      <c r="N882" s="1"/>
    </row>
    <row r="883">
      <c r="F883" s="49"/>
      <c r="G883" s="1"/>
      <c r="H883" s="1"/>
      <c r="I883" s="203"/>
      <c r="J883" s="1"/>
      <c r="N883" s="1"/>
    </row>
    <row r="884">
      <c r="F884" s="49"/>
      <c r="G884" s="1"/>
      <c r="H884" s="1"/>
      <c r="I884" s="203"/>
      <c r="J884" s="1"/>
      <c r="N884" s="1"/>
    </row>
    <row r="885">
      <c r="F885" s="49"/>
      <c r="G885" s="1"/>
      <c r="H885" s="1"/>
      <c r="I885" s="203"/>
      <c r="J885" s="1"/>
      <c r="N885" s="1"/>
    </row>
    <row r="886">
      <c r="F886" s="49"/>
      <c r="G886" s="1"/>
      <c r="H886" s="1"/>
      <c r="I886" s="203"/>
      <c r="J886" s="1"/>
      <c r="N886" s="1"/>
    </row>
    <row r="887">
      <c r="F887" s="49"/>
      <c r="G887" s="1"/>
      <c r="H887" s="1"/>
      <c r="I887" s="203"/>
      <c r="J887" s="1"/>
      <c r="N887" s="1"/>
    </row>
    <row r="888">
      <c r="F888" s="49"/>
      <c r="G888" s="1"/>
      <c r="H888" s="1"/>
      <c r="I888" s="203"/>
      <c r="J888" s="1"/>
      <c r="N888" s="1"/>
    </row>
    <row r="889">
      <c r="F889" s="49"/>
      <c r="G889" s="1"/>
      <c r="H889" s="1"/>
      <c r="I889" s="203"/>
      <c r="J889" s="1"/>
      <c r="N889" s="1"/>
    </row>
    <row r="890">
      <c r="F890" s="49"/>
      <c r="G890" s="1"/>
      <c r="H890" s="1"/>
      <c r="I890" s="203"/>
      <c r="J890" s="1"/>
      <c r="N890" s="1"/>
    </row>
    <row r="891">
      <c r="F891" s="49"/>
      <c r="G891" s="1"/>
      <c r="H891" s="1"/>
      <c r="I891" s="203"/>
      <c r="J891" s="1"/>
      <c r="N891" s="1"/>
    </row>
    <row r="892">
      <c r="F892" s="49"/>
      <c r="G892" s="1"/>
      <c r="H892" s="1"/>
      <c r="I892" s="203"/>
      <c r="J892" s="1"/>
      <c r="N892" s="1"/>
    </row>
    <row r="893">
      <c r="F893" s="49"/>
      <c r="G893" s="1"/>
      <c r="H893" s="1"/>
      <c r="I893" s="203"/>
      <c r="J893" s="1"/>
      <c r="N893" s="1"/>
    </row>
    <row r="894">
      <c r="F894" s="49"/>
      <c r="G894" s="1"/>
      <c r="H894" s="1"/>
      <c r="I894" s="203"/>
      <c r="J894" s="1"/>
      <c r="N894" s="1"/>
    </row>
    <row r="895">
      <c r="F895" s="49"/>
      <c r="G895" s="1"/>
      <c r="H895" s="1"/>
      <c r="I895" s="203"/>
      <c r="J895" s="1"/>
      <c r="N895" s="1"/>
    </row>
    <row r="896">
      <c r="F896" s="49"/>
      <c r="G896" s="1"/>
      <c r="H896" s="1"/>
      <c r="I896" s="203"/>
      <c r="J896" s="1"/>
      <c r="N896" s="1"/>
    </row>
    <row r="897">
      <c r="F897" s="49"/>
      <c r="G897" s="1"/>
      <c r="H897" s="1"/>
      <c r="I897" s="203"/>
      <c r="J897" s="1"/>
      <c r="N897" s="1"/>
    </row>
    <row r="898">
      <c r="F898" s="49"/>
      <c r="G898" s="1"/>
      <c r="H898" s="1"/>
      <c r="I898" s="203"/>
      <c r="J898" s="1"/>
      <c r="N898" s="1"/>
    </row>
    <row r="899">
      <c r="F899" s="49"/>
      <c r="G899" s="1"/>
      <c r="H899" s="1"/>
      <c r="I899" s="203"/>
      <c r="J899" s="1"/>
      <c r="N899" s="1"/>
    </row>
    <row r="900">
      <c r="F900" s="49"/>
      <c r="G900" s="1"/>
      <c r="H900" s="1"/>
      <c r="I900" s="203"/>
      <c r="J900" s="1"/>
      <c r="N900" s="1"/>
    </row>
    <row r="901">
      <c r="F901" s="49"/>
      <c r="G901" s="1"/>
      <c r="H901" s="1"/>
      <c r="I901" s="203"/>
      <c r="J901" s="1"/>
      <c r="N901" s="1"/>
    </row>
    <row r="902">
      <c r="F902" s="49"/>
      <c r="G902" s="1"/>
      <c r="H902" s="1"/>
      <c r="I902" s="203"/>
      <c r="J902" s="1"/>
      <c r="N902" s="1"/>
    </row>
    <row r="903">
      <c r="F903" s="49"/>
      <c r="G903" s="1"/>
      <c r="H903" s="1"/>
      <c r="I903" s="203"/>
      <c r="J903" s="1"/>
      <c r="N903" s="1"/>
    </row>
    <row r="904">
      <c r="F904" s="49"/>
      <c r="G904" s="1"/>
      <c r="H904" s="1"/>
      <c r="I904" s="203"/>
      <c r="J904" s="1"/>
      <c r="N904" s="1"/>
    </row>
    <row r="905">
      <c r="F905" s="49"/>
      <c r="G905" s="1"/>
      <c r="H905" s="1"/>
      <c r="I905" s="203"/>
      <c r="J905" s="1"/>
      <c r="N905" s="1"/>
    </row>
    <row r="906">
      <c r="F906" s="49"/>
      <c r="G906" s="1"/>
      <c r="H906" s="1"/>
      <c r="I906" s="203"/>
      <c r="J906" s="1"/>
      <c r="N906" s="1"/>
    </row>
    <row r="907">
      <c r="F907" s="49"/>
      <c r="G907" s="1"/>
      <c r="H907" s="1"/>
      <c r="I907" s="203"/>
      <c r="J907" s="1"/>
      <c r="N907" s="1"/>
    </row>
    <row r="908">
      <c r="F908" s="49"/>
      <c r="G908" s="1"/>
      <c r="H908" s="1"/>
      <c r="I908" s="203"/>
      <c r="J908" s="1"/>
      <c r="N908" s="1"/>
    </row>
    <row r="909">
      <c r="F909" s="49"/>
      <c r="G909" s="1"/>
      <c r="H909" s="1"/>
      <c r="I909" s="203"/>
      <c r="J909" s="1"/>
      <c r="N909" s="1"/>
    </row>
    <row r="910">
      <c r="F910" s="49"/>
      <c r="G910" s="1"/>
      <c r="H910" s="1"/>
      <c r="I910" s="203"/>
      <c r="J910" s="1"/>
      <c r="N910" s="1"/>
    </row>
    <row r="911">
      <c r="F911" s="49"/>
      <c r="G911" s="1"/>
      <c r="H911" s="1"/>
      <c r="I911" s="203"/>
      <c r="J911" s="1"/>
      <c r="N911" s="1"/>
    </row>
    <row r="912">
      <c r="F912" s="49"/>
      <c r="G912" s="1"/>
      <c r="H912" s="1"/>
      <c r="I912" s="203"/>
      <c r="J912" s="1"/>
      <c r="N912" s="1"/>
    </row>
    <row r="913">
      <c r="F913" s="49"/>
      <c r="G913" s="1"/>
      <c r="H913" s="1"/>
      <c r="I913" s="203"/>
      <c r="J913" s="1"/>
      <c r="N913" s="1"/>
    </row>
    <row r="914">
      <c r="F914" s="49"/>
      <c r="G914" s="1"/>
      <c r="H914" s="1"/>
      <c r="I914" s="203"/>
      <c r="J914" s="1"/>
      <c r="N914" s="1"/>
    </row>
    <row r="915">
      <c r="F915" s="49"/>
      <c r="G915" s="1"/>
      <c r="H915" s="1"/>
      <c r="I915" s="203"/>
      <c r="J915" s="1"/>
      <c r="N915" s="1"/>
    </row>
    <row r="916">
      <c r="F916" s="49"/>
      <c r="G916" s="1"/>
      <c r="H916" s="1"/>
      <c r="I916" s="203"/>
      <c r="J916" s="1"/>
      <c r="N916" s="1"/>
    </row>
    <row r="917">
      <c r="F917" s="49"/>
      <c r="G917" s="1"/>
      <c r="H917" s="1"/>
      <c r="I917" s="203"/>
      <c r="J917" s="1"/>
      <c r="N917" s="1"/>
    </row>
    <row r="918">
      <c r="F918" s="49"/>
      <c r="G918" s="1"/>
      <c r="H918" s="1"/>
      <c r="I918" s="203"/>
      <c r="J918" s="1"/>
      <c r="N918" s="1"/>
    </row>
    <row r="919">
      <c r="F919" s="49"/>
      <c r="G919" s="1"/>
      <c r="H919" s="1"/>
      <c r="I919" s="203"/>
      <c r="J919" s="1"/>
      <c r="N919" s="1"/>
    </row>
    <row r="920">
      <c r="F920" s="49"/>
      <c r="G920" s="1"/>
      <c r="H920" s="1"/>
      <c r="I920" s="203"/>
      <c r="J920" s="1"/>
      <c r="N920" s="1"/>
    </row>
    <row r="921">
      <c r="F921" s="49"/>
      <c r="G921" s="1"/>
      <c r="H921" s="1"/>
      <c r="I921" s="203"/>
      <c r="J921" s="1"/>
      <c r="N921" s="1"/>
    </row>
    <row r="922">
      <c r="F922" s="49"/>
      <c r="G922" s="1"/>
      <c r="H922" s="1"/>
      <c r="I922" s="203"/>
      <c r="J922" s="1"/>
      <c r="N922" s="1"/>
    </row>
    <row r="923">
      <c r="F923" s="49"/>
      <c r="G923" s="1"/>
      <c r="H923" s="1"/>
      <c r="I923" s="203"/>
      <c r="J923" s="1"/>
      <c r="N923" s="1"/>
    </row>
    <row r="924">
      <c r="F924" s="49"/>
      <c r="G924" s="1"/>
      <c r="H924" s="1"/>
      <c r="I924" s="203"/>
      <c r="J924" s="1"/>
      <c r="N924" s="1"/>
    </row>
    <row r="925">
      <c r="F925" s="49"/>
      <c r="G925" s="1"/>
      <c r="H925" s="1"/>
      <c r="I925" s="203"/>
      <c r="J925" s="1"/>
      <c r="N925" s="1"/>
    </row>
    <row r="926">
      <c r="F926" s="49"/>
      <c r="G926" s="1"/>
      <c r="H926" s="1"/>
      <c r="I926" s="203"/>
      <c r="J926" s="1"/>
      <c r="N926" s="1"/>
    </row>
    <row r="927">
      <c r="F927" s="49"/>
      <c r="G927" s="1"/>
      <c r="H927" s="1"/>
      <c r="I927" s="203"/>
      <c r="J927" s="1"/>
      <c r="N927" s="1"/>
    </row>
    <row r="928">
      <c r="F928" s="49"/>
      <c r="G928" s="1"/>
      <c r="H928" s="1"/>
      <c r="I928" s="203"/>
      <c r="J928" s="1"/>
      <c r="N928" s="1"/>
    </row>
    <row r="929">
      <c r="F929" s="49"/>
      <c r="G929" s="1"/>
      <c r="H929" s="1"/>
      <c r="I929" s="203"/>
      <c r="J929" s="1"/>
      <c r="N929" s="1"/>
    </row>
    <row r="930">
      <c r="F930" s="49"/>
      <c r="G930" s="1"/>
      <c r="H930" s="1"/>
      <c r="I930" s="203"/>
      <c r="J930" s="1"/>
      <c r="N930" s="1"/>
    </row>
    <row r="931">
      <c r="F931" s="49"/>
      <c r="G931" s="1"/>
      <c r="H931" s="1"/>
      <c r="I931" s="203"/>
      <c r="J931" s="1"/>
      <c r="N931" s="1"/>
    </row>
    <row r="932">
      <c r="F932" s="49"/>
      <c r="G932" s="1"/>
      <c r="H932" s="1"/>
      <c r="I932" s="203"/>
      <c r="J932" s="1"/>
      <c r="N932" s="1"/>
    </row>
    <row r="933">
      <c r="F933" s="49"/>
      <c r="G933" s="1"/>
      <c r="H933" s="1"/>
      <c r="I933" s="203"/>
      <c r="J933" s="1"/>
      <c r="N933" s="1"/>
    </row>
    <row r="934">
      <c r="F934" s="49"/>
      <c r="G934" s="1"/>
      <c r="H934" s="1"/>
      <c r="I934" s="203"/>
      <c r="J934" s="1"/>
      <c r="N934" s="1"/>
    </row>
    <row r="935">
      <c r="F935" s="49"/>
      <c r="G935" s="1"/>
      <c r="H935" s="1"/>
      <c r="I935" s="203"/>
      <c r="J935" s="1"/>
      <c r="N935" s="1"/>
    </row>
    <row r="936">
      <c r="F936" s="49"/>
      <c r="G936" s="1"/>
      <c r="H936" s="1"/>
      <c r="I936" s="203"/>
      <c r="J936" s="1"/>
      <c r="N936" s="1"/>
    </row>
    <row r="937">
      <c r="F937" s="49"/>
      <c r="G937" s="1"/>
      <c r="H937" s="1"/>
      <c r="I937" s="203"/>
      <c r="J937" s="1"/>
      <c r="N937" s="1"/>
    </row>
    <row r="938">
      <c r="F938" s="49"/>
      <c r="G938" s="1"/>
      <c r="H938" s="1"/>
      <c r="I938" s="203"/>
      <c r="J938" s="1"/>
      <c r="N938" s="1"/>
    </row>
    <row r="939">
      <c r="F939" s="49"/>
      <c r="G939" s="1"/>
      <c r="H939" s="1"/>
      <c r="I939" s="203"/>
      <c r="J939" s="1"/>
      <c r="N939" s="1"/>
    </row>
    <row r="940">
      <c r="F940" s="49"/>
      <c r="G940" s="1"/>
      <c r="H940" s="1"/>
      <c r="I940" s="203"/>
      <c r="J940" s="1"/>
      <c r="N940" s="1"/>
    </row>
    <row r="941">
      <c r="F941" s="49"/>
      <c r="G941" s="1"/>
      <c r="H941" s="1"/>
      <c r="I941" s="203"/>
      <c r="J941" s="1"/>
      <c r="N941" s="1"/>
    </row>
    <row r="942">
      <c r="F942" s="49"/>
      <c r="G942" s="1"/>
      <c r="H942" s="1"/>
      <c r="I942" s="203"/>
      <c r="J942" s="1"/>
      <c r="N942" s="1"/>
    </row>
    <row r="943">
      <c r="F943" s="49"/>
      <c r="G943" s="1"/>
      <c r="H943" s="1"/>
      <c r="I943" s="203"/>
      <c r="J943" s="1"/>
      <c r="N943" s="1"/>
    </row>
    <row r="944">
      <c r="F944" s="49"/>
      <c r="G944" s="1"/>
      <c r="H944" s="1"/>
      <c r="I944" s="203"/>
      <c r="J944" s="1"/>
      <c r="N944" s="1"/>
    </row>
    <row r="945">
      <c r="F945" s="49"/>
      <c r="G945" s="1"/>
      <c r="H945" s="1"/>
      <c r="I945" s="203"/>
      <c r="J945" s="1"/>
      <c r="N945" s="1"/>
    </row>
    <row r="946">
      <c r="F946" s="49"/>
      <c r="G946" s="1"/>
      <c r="H946" s="1"/>
      <c r="I946" s="203"/>
      <c r="J946" s="1"/>
      <c r="N946" s="1"/>
    </row>
    <row r="947">
      <c r="F947" s="49"/>
      <c r="G947" s="1"/>
      <c r="H947" s="1"/>
      <c r="I947" s="203"/>
      <c r="J947" s="1"/>
      <c r="N947" s="1"/>
    </row>
    <row r="948">
      <c r="F948" s="49"/>
      <c r="G948" s="1"/>
      <c r="H948" s="1"/>
      <c r="I948" s="203"/>
      <c r="J948" s="1"/>
      <c r="N948" s="1"/>
    </row>
    <row r="949">
      <c r="F949" s="49"/>
      <c r="G949" s="1"/>
      <c r="H949" s="1"/>
      <c r="I949" s="203"/>
      <c r="J949" s="1"/>
      <c r="N949" s="1"/>
    </row>
    <row r="950">
      <c r="F950" s="49"/>
      <c r="G950" s="1"/>
      <c r="H950" s="1"/>
      <c r="I950" s="203"/>
      <c r="J950" s="1"/>
      <c r="N950" s="1"/>
    </row>
    <row r="951">
      <c r="F951" s="49"/>
      <c r="G951" s="1"/>
      <c r="H951" s="1"/>
      <c r="I951" s="203"/>
      <c r="J951" s="1"/>
      <c r="N951" s="1"/>
    </row>
    <row r="952">
      <c r="F952" s="49"/>
      <c r="G952" s="1"/>
      <c r="H952" s="1"/>
      <c r="I952" s="203"/>
      <c r="J952" s="1"/>
      <c r="N952" s="1"/>
    </row>
    <row r="953">
      <c r="F953" s="49"/>
      <c r="G953" s="1"/>
      <c r="H953" s="1"/>
      <c r="I953" s="203"/>
      <c r="J953" s="1"/>
      <c r="N953" s="1"/>
    </row>
    <row r="954">
      <c r="F954" s="49"/>
      <c r="G954" s="1"/>
      <c r="H954" s="1"/>
      <c r="I954" s="203"/>
      <c r="J954" s="1"/>
      <c r="N954" s="1"/>
    </row>
    <row r="955">
      <c r="F955" s="49"/>
      <c r="G955" s="1"/>
      <c r="H955" s="1"/>
      <c r="I955" s="203"/>
      <c r="J955" s="1"/>
      <c r="N955" s="1"/>
    </row>
    <row r="956">
      <c r="F956" s="49"/>
      <c r="G956" s="1"/>
      <c r="H956" s="1"/>
      <c r="I956" s="203"/>
      <c r="J956" s="1"/>
      <c r="N956" s="1"/>
    </row>
    <row r="957">
      <c r="F957" s="49"/>
      <c r="G957" s="1"/>
      <c r="H957" s="1"/>
      <c r="I957" s="203"/>
      <c r="J957" s="1"/>
      <c r="N957" s="1"/>
    </row>
    <row r="958">
      <c r="F958" s="49"/>
      <c r="G958" s="1"/>
      <c r="H958" s="1"/>
      <c r="I958" s="203"/>
      <c r="J958" s="1"/>
      <c r="N958" s="1"/>
    </row>
    <row r="959">
      <c r="F959" s="49"/>
      <c r="G959" s="1"/>
      <c r="H959" s="1"/>
      <c r="I959" s="203"/>
      <c r="J959" s="1"/>
      <c r="N959" s="1"/>
    </row>
    <row r="960">
      <c r="F960" s="49"/>
      <c r="G960" s="1"/>
      <c r="H960" s="1"/>
      <c r="I960" s="203"/>
      <c r="J960" s="1"/>
      <c r="N960" s="1"/>
    </row>
    <row r="961">
      <c r="F961" s="49"/>
      <c r="G961" s="1"/>
      <c r="H961" s="1"/>
      <c r="I961" s="203"/>
      <c r="J961" s="1"/>
      <c r="N961" s="1"/>
    </row>
    <row r="962">
      <c r="F962" s="49"/>
      <c r="G962" s="1"/>
      <c r="H962" s="1"/>
      <c r="I962" s="203"/>
      <c r="J962" s="1"/>
      <c r="N962" s="1"/>
    </row>
    <row r="963">
      <c r="F963" s="49"/>
      <c r="G963" s="1"/>
      <c r="H963" s="1"/>
      <c r="I963" s="203"/>
      <c r="J963" s="1"/>
      <c r="N963" s="1"/>
    </row>
    <row r="964">
      <c r="F964" s="49"/>
      <c r="G964" s="1"/>
      <c r="H964" s="1"/>
      <c r="I964" s="203"/>
      <c r="J964" s="1"/>
      <c r="N964" s="1"/>
    </row>
    <row r="965">
      <c r="F965" s="49"/>
      <c r="G965" s="1"/>
      <c r="H965" s="1"/>
      <c r="I965" s="203"/>
      <c r="J965" s="1"/>
      <c r="N965" s="1"/>
    </row>
    <row r="966">
      <c r="F966" s="49"/>
      <c r="G966" s="1"/>
      <c r="H966" s="1"/>
      <c r="I966" s="203"/>
      <c r="J966" s="1"/>
      <c r="N966" s="1"/>
    </row>
    <row r="967">
      <c r="F967" s="49"/>
      <c r="G967" s="1"/>
      <c r="H967" s="1"/>
      <c r="I967" s="203"/>
      <c r="J967" s="1"/>
      <c r="N967" s="1"/>
    </row>
    <row r="968">
      <c r="F968" s="49"/>
      <c r="G968" s="1"/>
      <c r="H968" s="1"/>
      <c r="I968" s="203"/>
      <c r="J968" s="1"/>
      <c r="N968" s="1"/>
    </row>
    <row r="969">
      <c r="F969" s="49"/>
      <c r="G969" s="1"/>
      <c r="H969" s="1"/>
      <c r="I969" s="203"/>
      <c r="J969" s="1"/>
      <c r="N969" s="1"/>
    </row>
    <row r="970">
      <c r="F970" s="49"/>
      <c r="G970" s="1"/>
      <c r="H970" s="1"/>
      <c r="I970" s="203"/>
      <c r="J970" s="1"/>
      <c r="N970" s="1"/>
    </row>
    <row r="971">
      <c r="F971" s="49"/>
      <c r="G971" s="1"/>
      <c r="H971" s="1"/>
      <c r="I971" s="203"/>
      <c r="J971" s="1"/>
      <c r="N971" s="1"/>
    </row>
    <row r="972">
      <c r="F972" s="49"/>
      <c r="G972" s="1"/>
      <c r="H972" s="1"/>
      <c r="I972" s="203"/>
      <c r="J972" s="1"/>
      <c r="N972" s="1"/>
    </row>
    <row r="973">
      <c r="F973" s="49"/>
      <c r="G973" s="1"/>
      <c r="H973" s="1"/>
      <c r="I973" s="203"/>
      <c r="J973" s="1"/>
      <c r="N973" s="1"/>
    </row>
    <row r="974">
      <c r="F974" s="49"/>
      <c r="G974" s="1"/>
      <c r="H974" s="1"/>
      <c r="I974" s="203"/>
      <c r="J974" s="1"/>
      <c r="N974" s="1"/>
    </row>
    <row r="975">
      <c r="F975" s="49"/>
      <c r="G975" s="1"/>
      <c r="H975" s="1"/>
      <c r="I975" s="203"/>
      <c r="J975" s="1"/>
      <c r="N975" s="1"/>
    </row>
    <row r="976">
      <c r="F976" s="49"/>
      <c r="G976" s="1"/>
      <c r="H976" s="1"/>
      <c r="I976" s="203"/>
      <c r="J976" s="1"/>
      <c r="N976" s="1"/>
    </row>
    <row r="977">
      <c r="F977" s="49"/>
      <c r="G977" s="1"/>
      <c r="H977" s="1"/>
      <c r="I977" s="203"/>
      <c r="J977" s="1"/>
      <c r="N977" s="1"/>
    </row>
    <row r="978">
      <c r="F978" s="49"/>
      <c r="G978" s="1"/>
      <c r="H978" s="1"/>
      <c r="I978" s="203"/>
      <c r="J978" s="1"/>
      <c r="N978" s="1"/>
    </row>
  </sheetData>
  <mergeCells count="22">
    <mergeCell ref="B3:J3"/>
    <mergeCell ref="D4:H4"/>
    <mergeCell ref="N4:AM4"/>
    <mergeCell ref="C7:D7"/>
    <mergeCell ref="C8:D8"/>
    <mergeCell ref="C9:D9"/>
    <mergeCell ref="C10:D10"/>
    <mergeCell ref="C17:D17"/>
    <mergeCell ref="C18:D18"/>
    <mergeCell ref="C19:D19"/>
    <mergeCell ref="C20:D20"/>
    <mergeCell ref="C21:D21"/>
    <mergeCell ref="C22:D22"/>
    <mergeCell ref="C23:D23"/>
    <mergeCell ref="C24:D24"/>
    <mergeCell ref="C11:D11"/>
    <mergeCell ref="C12:D12"/>
    <mergeCell ref="C13:D13"/>
    <mergeCell ref="C14:D14"/>
    <mergeCell ref="C15:D15"/>
    <mergeCell ref="C16:D16"/>
    <mergeCell ref="E16:J16"/>
  </mergeCells>
  <dataValidations>
    <dataValidation type="list" allowBlank="1" showErrorMessage="1" sqref="C8:C15">
      <formula1>'2NDSORTEDL'!$B$2:$B978</formula1>
    </dataValidation>
  </dataValidations>
  <hyperlinks>
    <hyperlink r:id="rId1" ref="I4"/>
    <hyperlink r:id="rId2" ref="B7"/>
  </hyperlinks>
  <printOptions horizontalCentered="1"/>
  <pageMargins bottom="0.5560821484992101" footer="0.0" header="0.0" left="0.0" right="0.25" top="0.08688783570300157"/>
  <pageSetup fitToWidth="0" paperSize="9" cellComments="atEnd" orientation="landscape" pageOrder="overThenDown"/>
  <drawing r:id="rId3"/>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cols>
    <col customWidth="1" min="1" max="1" width="1.75"/>
    <col customWidth="1" min="2" max="2" width="9.63"/>
    <col customWidth="1" min="3" max="3" width="2.75"/>
    <col customWidth="1" min="4" max="4" width="40.63"/>
    <col customWidth="1" min="5" max="5" width="23.13"/>
    <col customWidth="1" min="6" max="6" width="10.88"/>
    <col customWidth="1" min="7" max="7" width="4.88"/>
    <col customWidth="1" min="8" max="8" width="4.38"/>
    <col customWidth="1" min="9" max="9" width="15.88"/>
    <col customWidth="1" min="10" max="10" width="15.0"/>
    <col collapsed="1" min="12" max="12" width="12.63"/>
    <col customWidth="1" hidden="1" min="13" max="13" width="21.0" outlineLevel="1"/>
    <col customWidth="1" hidden="1" min="14" max="40" width="3.88" outlineLevel="1"/>
    <col customWidth="1" hidden="1" min="41" max="41" width="2.88" outlineLevel="1"/>
  </cols>
  <sheetData>
    <row r="1">
      <c r="A1" s="193"/>
      <c r="B1" s="193"/>
      <c r="C1" s="193"/>
      <c r="D1" s="193"/>
      <c r="E1" s="193"/>
      <c r="F1" s="195"/>
      <c r="G1" s="196"/>
      <c r="H1" s="196"/>
      <c r="I1" s="197"/>
      <c r="J1" s="196"/>
      <c r="K1" s="193"/>
      <c r="L1" s="193"/>
      <c r="M1" s="198"/>
      <c r="N1" s="200">
        <v>16.0</v>
      </c>
      <c r="O1" s="199"/>
      <c r="P1" s="199"/>
      <c r="Q1" s="199"/>
      <c r="R1" s="201"/>
      <c r="S1" s="201"/>
      <c r="T1" s="201"/>
      <c r="U1" s="201"/>
      <c r="V1" s="201"/>
      <c r="W1" s="201"/>
      <c r="X1" s="201"/>
      <c r="Y1" s="201"/>
      <c r="Z1" s="201"/>
      <c r="AA1" s="201"/>
      <c r="AB1" s="201"/>
      <c r="AC1" s="201"/>
      <c r="AD1" s="201"/>
      <c r="AE1" s="201"/>
      <c r="AF1" s="201"/>
      <c r="AG1" s="201"/>
      <c r="AH1" s="201"/>
      <c r="AI1" s="201"/>
      <c r="AJ1" s="201"/>
      <c r="AK1" s="201"/>
      <c r="AL1" s="201"/>
      <c r="AM1" s="201"/>
      <c r="AN1" s="201"/>
      <c r="AO1" s="193"/>
      <c r="AP1" s="193"/>
      <c r="AQ1" s="193"/>
    </row>
    <row r="2">
      <c r="F2" s="49"/>
      <c r="G2" s="1"/>
      <c r="H2" s="1"/>
      <c r="I2" s="203"/>
      <c r="J2" s="1"/>
      <c r="M2" s="7" t="s">
        <v>7328</v>
      </c>
      <c r="N2" s="359">
        <v>46213.0</v>
      </c>
      <c r="O2" s="204"/>
      <c r="P2" s="204"/>
      <c r="Q2" s="204"/>
      <c r="R2" s="204"/>
      <c r="S2" s="204"/>
      <c r="T2" s="204"/>
      <c r="U2" s="204"/>
      <c r="V2" s="204"/>
      <c r="W2" s="204"/>
      <c r="X2" s="204"/>
      <c r="Y2" s="204"/>
      <c r="Z2" s="204"/>
      <c r="AA2" s="204"/>
      <c r="AB2" s="204"/>
      <c r="AC2" s="204"/>
      <c r="AD2" s="204"/>
      <c r="AE2" s="204"/>
      <c r="AF2" s="204"/>
      <c r="AG2" s="204"/>
      <c r="AH2" s="204"/>
      <c r="AI2" s="204"/>
      <c r="AJ2" s="204"/>
      <c r="AK2" s="204"/>
      <c r="AL2" s="204"/>
      <c r="AM2" s="204"/>
      <c r="AN2" s="204"/>
    </row>
    <row r="3">
      <c r="A3" s="206"/>
      <c r="B3" s="207" t="s">
        <v>7329</v>
      </c>
      <c r="M3" s="7" t="s">
        <v>7330</v>
      </c>
      <c r="N3" s="208">
        <f t="shared" ref="N3:AN3" si="1">COLUMN()-13</f>
        <v>1</v>
      </c>
      <c r="O3" s="208">
        <f t="shared" si="1"/>
        <v>2</v>
      </c>
      <c r="P3" s="208">
        <f t="shared" si="1"/>
        <v>3</v>
      </c>
      <c r="Q3" s="208">
        <f t="shared" si="1"/>
        <v>4</v>
      </c>
      <c r="R3" s="208">
        <f t="shared" si="1"/>
        <v>5</v>
      </c>
      <c r="S3" s="208">
        <f t="shared" si="1"/>
        <v>6</v>
      </c>
      <c r="T3" s="208">
        <f t="shared" si="1"/>
        <v>7</v>
      </c>
      <c r="U3" s="208">
        <f t="shared" si="1"/>
        <v>8</v>
      </c>
      <c r="V3" s="208">
        <f t="shared" si="1"/>
        <v>9</v>
      </c>
      <c r="W3" s="208">
        <f t="shared" si="1"/>
        <v>10</v>
      </c>
      <c r="X3" s="208">
        <f t="shared" si="1"/>
        <v>11</v>
      </c>
      <c r="Y3" s="208">
        <f t="shared" si="1"/>
        <v>12</v>
      </c>
      <c r="Z3" s="208">
        <f t="shared" si="1"/>
        <v>13</v>
      </c>
      <c r="AA3" s="208">
        <f t="shared" si="1"/>
        <v>14</v>
      </c>
      <c r="AB3" s="208">
        <f t="shared" si="1"/>
        <v>15</v>
      </c>
      <c r="AC3" s="208">
        <f t="shared" si="1"/>
        <v>16</v>
      </c>
      <c r="AD3" s="208">
        <f t="shared" si="1"/>
        <v>17</v>
      </c>
      <c r="AE3" s="208">
        <f t="shared" si="1"/>
        <v>18</v>
      </c>
      <c r="AF3" s="208">
        <f t="shared" si="1"/>
        <v>19</v>
      </c>
      <c r="AG3" s="208">
        <f t="shared" si="1"/>
        <v>20</v>
      </c>
      <c r="AH3" s="208">
        <f t="shared" si="1"/>
        <v>21</v>
      </c>
      <c r="AI3" s="208">
        <f t="shared" si="1"/>
        <v>22</v>
      </c>
      <c r="AJ3" s="208">
        <f t="shared" si="1"/>
        <v>23</v>
      </c>
      <c r="AK3" s="208">
        <f t="shared" si="1"/>
        <v>24</v>
      </c>
      <c r="AL3" s="208">
        <f t="shared" si="1"/>
        <v>25</v>
      </c>
      <c r="AM3" s="208">
        <f t="shared" si="1"/>
        <v>26</v>
      </c>
      <c r="AN3" s="208">
        <f t="shared" si="1"/>
        <v>27</v>
      </c>
    </row>
    <row r="4">
      <c r="A4" s="7"/>
      <c r="B4" s="209" t="s">
        <v>7331</v>
      </c>
      <c r="C4" s="209" t="s">
        <v>7155</v>
      </c>
      <c r="D4" s="209" t="str">
        <f t="array" ref="D4">_xlfn.XLOOKUP(J4,'2NDSORTEDL'!AA1:AA112,'2NDSORTEDL'!AB1:AB112,"",0,1)</f>
        <v>VEHICLE F.A. KIT,  DIESEL BROWSER REGN. NO.MH03EG1908</v>
      </c>
      <c r="I4" s="362" t="s">
        <v>8094</v>
      </c>
      <c r="J4" s="211">
        <v>16.0</v>
      </c>
      <c r="N4" s="9" t="s">
        <v>7333</v>
      </c>
    </row>
    <row r="5">
      <c r="A5" s="7"/>
      <c r="B5" s="209" t="s">
        <v>7334</v>
      </c>
      <c r="C5" s="209" t="s">
        <v>7155</v>
      </c>
      <c r="D5" s="209" t="s">
        <v>7483</v>
      </c>
      <c r="E5" s="202"/>
      <c r="F5" s="212"/>
      <c r="G5" s="12"/>
      <c r="H5" s="12"/>
      <c r="I5" s="213"/>
      <c r="J5" s="168" t="s">
        <v>7336</v>
      </c>
      <c r="N5" s="1"/>
    </row>
    <row r="6">
      <c r="F6" s="49"/>
      <c r="G6" s="1"/>
      <c r="H6" s="1"/>
      <c r="I6" s="203"/>
      <c r="J6" s="1"/>
      <c r="N6" s="1"/>
    </row>
    <row r="7">
      <c r="A7" s="214"/>
      <c r="B7" s="215" t="s">
        <v>8095</v>
      </c>
      <c r="C7" s="216" t="s">
        <v>7338</v>
      </c>
      <c r="D7" s="164"/>
      <c r="E7" s="217" t="s">
        <v>7339</v>
      </c>
      <c r="F7" s="218" t="s">
        <v>7340</v>
      </c>
      <c r="G7" s="217" t="s">
        <v>7341</v>
      </c>
      <c r="H7" s="217" t="s">
        <v>7342</v>
      </c>
      <c r="I7" s="219" t="s">
        <v>7343</v>
      </c>
      <c r="J7" s="217" t="s">
        <v>7344</v>
      </c>
      <c r="K7" s="1"/>
      <c r="L7" s="1"/>
      <c r="M7" s="1"/>
      <c r="N7" s="220"/>
      <c r="O7" s="1"/>
      <c r="P7" s="1"/>
      <c r="Q7" s="1"/>
      <c r="R7" s="1"/>
      <c r="S7" s="1"/>
      <c r="T7" s="1"/>
      <c r="U7" s="1"/>
      <c r="V7" s="1"/>
      <c r="W7" s="1"/>
      <c r="X7" s="1"/>
      <c r="Y7" s="1"/>
      <c r="Z7" s="1"/>
      <c r="AA7" s="1"/>
      <c r="AB7" s="1"/>
      <c r="AC7" s="1"/>
      <c r="AD7" s="1"/>
      <c r="AE7" s="1"/>
      <c r="AF7" s="1"/>
      <c r="AG7" s="1"/>
      <c r="AH7" s="1"/>
      <c r="AI7" s="1"/>
      <c r="AJ7" s="1"/>
      <c r="AK7" s="1"/>
      <c r="AL7" s="1"/>
      <c r="AM7" s="1"/>
      <c r="AN7" s="1"/>
      <c r="AO7" s="1"/>
      <c r="AP7" s="1"/>
      <c r="AQ7" s="1"/>
    </row>
    <row r="8">
      <c r="B8" s="221">
        <f t="shared" ref="B8:B15" si="2">ROW()-7</f>
        <v>1</v>
      </c>
      <c r="C8" s="425" t="s">
        <v>1006</v>
      </c>
      <c r="D8" s="164"/>
      <c r="E8" s="223" t="str">
        <f t="array" ref="E8">_xlfn.XLOOKUP(C8,'2NDSORTEDL'!$B$2:$B$60,'2NDSORTEDL'!$C$2:$C$60,"",0,1)</f>
        <v>NSAID</v>
      </c>
      <c r="F8" s="224">
        <f t="array" ref="F8">_xlfn.XLOOKUP($C8,'2NDSORTEDL'!$B$2:$B$60,'2NDSORTEDL'!$Y$2:$Y$60,"",0,1)</f>
        <v>46692</v>
      </c>
      <c r="G8" s="208" t="s">
        <v>7345</v>
      </c>
      <c r="H8" s="208">
        <v>4.0</v>
      </c>
      <c r="I8" s="364">
        <v>46213.0</v>
      </c>
      <c r="J8" s="226" t="str">
        <f t="shared" ref="J8:J15" si="3">IF(SUMIFS($N8:$AM8,$N$2:$AM$2,$I8,$N$1:$AM$1,$J$4)&gt;=H8,"REPLACED",IF(SUMIFS($N8:$AM8,$N$2:$AM$2,$I8,$N$1:$AM$1,$J$4)=0,"","N.A."))</f>
        <v>REPLACED</v>
      </c>
      <c r="N8" s="368">
        <v>4.0</v>
      </c>
      <c r="O8" s="227"/>
      <c r="P8" s="227"/>
      <c r="Q8" s="228"/>
      <c r="R8" s="223"/>
      <c r="S8" s="223"/>
      <c r="T8" s="223"/>
      <c r="U8" s="223"/>
      <c r="V8" s="223"/>
      <c r="W8" s="223"/>
      <c r="X8" s="223"/>
      <c r="Y8" s="223"/>
      <c r="Z8" s="223"/>
      <c r="AA8" s="223"/>
      <c r="AB8" s="223"/>
      <c r="AC8" s="223"/>
      <c r="AD8" s="223"/>
      <c r="AE8" s="223"/>
      <c r="AF8" s="223"/>
      <c r="AG8" s="223"/>
      <c r="AH8" s="223"/>
      <c r="AI8" s="223"/>
      <c r="AJ8" s="223"/>
      <c r="AK8" s="223"/>
      <c r="AL8" s="223"/>
      <c r="AM8" s="223"/>
      <c r="AN8" s="223"/>
      <c r="AO8" s="223">
        <f t="shared" ref="AO8:AO15" si="4">SUM(N8:AM8)</f>
        <v>4</v>
      </c>
    </row>
    <row r="9">
      <c r="B9" s="221">
        <f t="shared" si="2"/>
        <v>2</v>
      </c>
      <c r="C9" s="425" t="s">
        <v>5452</v>
      </c>
      <c r="D9" s="164"/>
      <c r="E9" s="223" t="str">
        <f t="array" ref="E9">_xlfn.XLOOKUP(C9,'2NDSORTEDL'!$B$2:$B$60,'2NDSORTEDL'!$C$2:$C$60,"",0,1)</f>
        <v/>
      </c>
      <c r="F9" s="224" t="str">
        <f t="array" ref="F9">_xlfn.XLOOKUP($C9,'2NDSORTEDL'!$B$2:$B$60,'2NDSORTEDL'!$Y$2:$Y$60,"",0,1)</f>
        <v/>
      </c>
      <c r="G9" s="208" t="s">
        <v>7345</v>
      </c>
      <c r="H9" s="208">
        <v>1.0</v>
      </c>
      <c r="I9" s="229">
        <f t="shared" ref="I9:I15" si="5">I8</f>
        <v>46213</v>
      </c>
      <c r="J9" s="226" t="str">
        <f t="shared" si="3"/>
        <v>REPLACED</v>
      </c>
      <c r="N9" s="368">
        <v>1.0</v>
      </c>
      <c r="O9" s="223"/>
      <c r="P9" s="223"/>
      <c r="Q9" s="227"/>
      <c r="R9" s="223"/>
      <c r="S9" s="223"/>
      <c r="T9" s="223"/>
      <c r="U9" s="223"/>
      <c r="V9" s="223"/>
      <c r="W9" s="223"/>
      <c r="X9" s="223"/>
      <c r="Y9" s="223"/>
      <c r="Z9" s="223"/>
      <c r="AA9" s="223"/>
      <c r="AB9" s="223"/>
      <c r="AC9" s="223"/>
      <c r="AD9" s="223"/>
      <c r="AE9" s="223"/>
      <c r="AF9" s="223"/>
      <c r="AG9" s="223"/>
      <c r="AH9" s="223"/>
      <c r="AI9" s="223"/>
      <c r="AJ9" s="223"/>
      <c r="AK9" s="223"/>
      <c r="AL9" s="223"/>
      <c r="AM9" s="223"/>
      <c r="AN9" s="223"/>
      <c r="AO9" s="223">
        <f t="shared" si="4"/>
        <v>1</v>
      </c>
    </row>
    <row r="10">
      <c r="B10" s="221">
        <f t="shared" si="2"/>
        <v>3</v>
      </c>
      <c r="C10" s="425" t="s">
        <v>1307</v>
      </c>
      <c r="D10" s="164"/>
      <c r="E10" s="223" t="str">
        <f t="array" ref="E10">_xlfn.XLOOKUP(C10,'2NDSORTEDL'!$B$2:$B$60,'2NDSORTEDL'!$C$2:$C$60,"",0,1)</f>
        <v/>
      </c>
      <c r="F10" s="224">
        <f t="array" ref="F10">_xlfn.XLOOKUP($C10,'2NDSORTEDL'!$B$2:$B$60,'2NDSORTEDL'!$Y$2:$Y$60,"",0,1)</f>
        <v>46419</v>
      </c>
      <c r="G10" s="208" t="s">
        <v>7345</v>
      </c>
      <c r="H10" s="208">
        <v>1.0</v>
      </c>
      <c r="I10" s="229">
        <f t="shared" si="5"/>
        <v>46213</v>
      </c>
      <c r="J10" s="226" t="str">
        <f t="shared" si="3"/>
        <v>REPLACED</v>
      </c>
      <c r="N10" s="368">
        <v>1.0</v>
      </c>
      <c r="O10" s="223"/>
      <c r="P10" s="227"/>
      <c r="Q10" s="227"/>
      <c r="R10" s="223"/>
      <c r="S10" s="223"/>
      <c r="T10" s="223"/>
      <c r="U10" s="223"/>
      <c r="V10" s="223"/>
      <c r="W10" s="223"/>
      <c r="X10" s="223"/>
      <c r="Y10" s="223"/>
      <c r="Z10" s="223"/>
      <c r="AA10" s="223"/>
      <c r="AB10" s="223"/>
      <c r="AC10" s="223"/>
      <c r="AD10" s="223"/>
      <c r="AE10" s="223"/>
      <c r="AF10" s="223"/>
      <c r="AG10" s="223"/>
      <c r="AH10" s="223"/>
      <c r="AI10" s="223"/>
      <c r="AJ10" s="223"/>
      <c r="AK10" s="223"/>
      <c r="AL10" s="223"/>
      <c r="AM10" s="223"/>
      <c r="AN10" s="223"/>
      <c r="AO10" s="223">
        <f t="shared" si="4"/>
        <v>1</v>
      </c>
    </row>
    <row r="11">
      <c r="B11" s="221">
        <f t="shared" si="2"/>
        <v>4</v>
      </c>
      <c r="C11" s="425" t="s">
        <v>3748</v>
      </c>
      <c r="D11" s="164"/>
      <c r="E11" s="223" t="str">
        <f t="array" ref="E11">_xlfn.XLOOKUP(C11,'2NDSORTEDL'!$B$2:$B$60,'2NDSORTEDL'!$C$2:$C$60,"",0,1)</f>
        <v>DRESSING_PAD</v>
      </c>
      <c r="F11" s="224">
        <f t="array" ref="F11">_xlfn.XLOOKUP($C11,'2NDSORTEDL'!$B$2:$B$60,'2NDSORTEDL'!$Y$2:$Y$60,"",0,1)</f>
        <v>46935</v>
      </c>
      <c r="G11" s="208" t="s">
        <v>7345</v>
      </c>
      <c r="H11" s="208">
        <v>1.0</v>
      </c>
      <c r="I11" s="229">
        <f t="shared" si="5"/>
        <v>46213</v>
      </c>
      <c r="J11" s="226" t="str">
        <f t="shared" si="3"/>
        <v>REPLACED</v>
      </c>
      <c r="N11" s="368">
        <v>1.0</v>
      </c>
      <c r="O11" s="227"/>
      <c r="P11" s="227"/>
      <c r="Q11" s="227"/>
      <c r="R11" s="223"/>
      <c r="S11" s="223"/>
      <c r="T11" s="223"/>
      <c r="U11" s="223"/>
      <c r="V11" s="223"/>
      <c r="W11" s="223"/>
      <c r="X11" s="223"/>
      <c r="Y11" s="223"/>
      <c r="Z11" s="223"/>
      <c r="AA11" s="223"/>
      <c r="AB11" s="223"/>
      <c r="AC11" s="223"/>
      <c r="AD11" s="223"/>
      <c r="AE11" s="223"/>
      <c r="AF11" s="223"/>
      <c r="AG11" s="223"/>
      <c r="AH11" s="223"/>
      <c r="AI11" s="223"/>
      <c r="AJ11" s="223"/>
      <c r="AK11" s="223"/>
      <c r="AL11" s="223"/>
      <c r="AM11" s="223"/>
      <c r="AN11" s="223"/>
      <c r="AO11" s="223">
        <f t="shared" si="4"/>
        <v>1</v>
      </c>
    </row>
    <row r="12">
      <c r="B12" s="221">
        <f t="shared" si="2"/>
        <v>5</v>
      </c>
      <c r="C12" s="425" t="s">
        <v>7347</v>
      </c>
      <c r="D12" s="164"/>
      <c r="E12" s="223" t="str">
        <f t="array" ref="E12">_xlfn.XLOOKUP(C12,'2NDSORTEDL'!$B$2:$B$60,'2NDSORTEDL'!$C$2:$C$60,"",0,1)</f>
        <v/>
      </c>
      <c r="F12" s="224" t="str">
        <f t="array" ref="F12">_xlfn.XLOOKUP($C12,'2NDSORTEDL'!$B$2:$B$60,'2NDSORTEDL'!$Y$2:$Y$60,"",0,1)</f>
        <v/>
      </c>
      <c r="G12" s="208" t="s">
        <v>7345</v>
      </c>
      <c r="H12" s="208">
        <v>1.0</v>
      </c>
      <c r="I12" s="229">
        <f t="shared" si="5"/>
        <v>46213</v>
      </c>
      <c r="J12" s="226" t="str">
        <f t="shared" si="3"/>
        <v>REPLACED</v>
      </c>
      <c r="N12" s="208">
        <v>1.0</v>
      </c>
      <c r="O12" s="223"/>
      <c r="P12" s="227"/>
      <c r="Q12" s="227"/>
      <c r="R12" s="223"/>
      <c r="S12" s="223"/>
      <c r="T12" s="223"/>
      <c r="U12" s="223"/>
      <c r="V12" s="223"/>
      <c r="W12" s="223"/>
      <c r="X12" s="223"/>
      <c r="Y12" s="223"/>
      <c r="Z12" s="223"/>
      <c r="AA12" s="223"/>
      <c r="AB12" s="223"/>
      <c r="AC12" s="223"/>
      <c r="AD12" s="223"/>
      <c r="AE12" s="223"/>
      <c r="AF12" s="223"/>
      <c r="AG12" s="223"/>
      <c r="AH12" s="223"/>
      <c r="AI12" s="223"/>
      <c r="AJ12" s="223"/>
      <c r="AK12" s="223"/>
      <c r="AL12" s="223"/>
      <c r="AM12" s="223"/>
      <c r="AN12" s="223"/>
      <c r="AO12" s="223">
        <f t="shared" si="4"/>
        <v>1</v>
      </c>
    </row>
    <row r="13">
      <c r="B13" s="221">
        <f t="shared" si="2"/>
        <v>6</v>
      </c>
      <c r="C13" s="425" t="s">
        <v>1947</v>
      </c>
      <c r="D13" s="164"/>
      <c r="E13" s="223" t="str">
        <f t="array" ref="E13">_xlfn.XLOOKUP(C13,'2NDSORTEDL'!$B$2:$B$60,'2NDSORTEDL'!$C$2:$C$60,"",0,1)</f>
        <v>ORS</v>
      </c>
      <c r="F13" s="224">
        <f t="array" ref="F13">_xlfn.XLOOKUP($C13,'2NDSORTEDL'!$B$2:$B$60,'2NDSORTEDL'!$Y$2:$Y$60,"",0,1)</f>
        <v>46813</v>
      </c>
      <c r="G13" s="208" t="s">
        <v>7345</v>
      </c>
      <c r="H13" s="208">
        <v>2.0</v>
      </c>
      <c r="I13" s="229">
        <f t="shared" si="5"/>
        <v>46213</v>
      </c>
      <c r="J13" s="226" t="str">
        <f t="shared" si="3"/>
        <v>REPLACED</v>
      </c>
      <c r="N13" s="208">
        <v>2.0</v>
      </c>
      <c r="O13" s="227"/>
      <c r="P13" s="227"/>
      <c r="Q13" s="227"/>
      <c r="R13" s="223"/>
      <c r="S13" s="223"/>
      <c r="T13" s="223"/>
      <c r="U13" s="223"/>
      <c r="V13" s="223"/>
      <c r="W13" s="223"/>
      <c r="X13" s="223"/>
      <c r="Y13" s="223"/>
      <c r="Z13" s="223"/>
      <c r="AA13" s="223"/>
      <c r="AB13" s="223"/>
      <c r="AC13" s="223"/>
      <c r="AD13" s="223"/>
      <c r="AE13" s="223"/>
      <c r="AF13" s="223"/>
      <c r="AG13" s="223"/>
      <c r="AH13" s="223"/>
      <c r="AI13" s="223"/>
      <c r="AJ13" s="223"/>
      <c r="AK13" s="223"/>
      <c r="AL13" s="223"/>
      <c r="AM13" s="223"/>
      <c r="AN13" s="223"/>
      <c r="AO13" s="223">
        <f t="shared" si="4"/>
        <v>2</v>
      </c>
    </row>
    <row r="14">
      <c r="B14" s="221">
        <f t="shared" si="2"/>
        <v>7</v>
      </c>
      <c r="C14" s="425" t="s">
        <v>7348</v>
      </c>
      <c r="D14" s="164"/>
      <c r="E14" s="223" t="str">
        <f t="array" ref="E14">_xlfn.XLOOKUP(C14,'2NDSORTEDL'!$B$2:$B$60,'2NDSORTEDL'!$C$2:$C$60,"",0,1)</f>
        <v/>
      </c>
      <c r="F14" s="224" t="str">
        <f t="array" ref="F14">_xlfn.XLOOKUP($C14,'2NDSORTEDL'!$B$2:$B$60,'2NDSORTEDL'!$Y$2:$Y$60,"",0,1)</f>
        <v/>
      </c>
      <c r="G14" s="208" t="s">
        <v>7345</v>
      </c>
      <c r="H14" s="208">
        <v>1.0</v>
      </c>
      <c r="I14" s="229">
        <f t="shared" si="5"/>
        <v>46213</v>
      </c>
      <c r="J14" s="226" t="str">
        <f t="shared" si="3"/>
        <v>REPLACED</v>
      </c>
      <c r="N14" s="368">
        <v>1.0</v>
      </c>
      <c r="O14" s="223"/>
      <c r="P14" s="227"/>
      <c r="Q14" s="227"/>
      <c r="R14" s="223"/>
      <c r="S14" s="223"/>
      <c r="T14" s="223"/>
      <c r="U14" s="223"/>
      <c r="V14" s="223"/>
      <c r="W14" s="223"/>
      <c r="X14" s="223"/>
      <c r="Y14" s="223"/>
      <c r="Z14" s="223"/>
      <c r="AA14" s="223"/>
      <c r="AB14" s="223"/>
      <c r="AC14" s="223"/>
      <c r="AD14" s="223"/>
      <c r="AE14" s="223"/>
      <c r="AF14" s="223"/>
      <c r="AG14" s="223"/>
      <c r="AH14" s="223"/>
      <c r="AI14" s="223"/>
      <c r="AJ14" s="223"/>
      <c r="AK14" s="223"/>
      <c r="AL14" s="223"/>
      <c r="AM14" s="223"/>
      <c r="AN14" s="223"/>
      <c r="AO14" s="223">
        <f t="shared" si="4"/>
        <v>1</v>
      </c>
    </row>
    <row r="15">
      <c r="B15" s="221">
        <f t="shared" si="2"/>
        <v>8</v>
      </c>
      <c r="C15" s="425" t="s">
        <v>2950</v>
      </c>
      <c r="D15" s="164"/>
      <c r="E15" s="223" t="str">
        <f t="array" ref="E15">_xlfn.XLOOKUP(C15,'2NDSORTEDL'!$B$2:$B$60,'2NDSORTEDL'!$C$2:$C$60,"",0,1)</f>
        <v>BANDAGE</v>
      </c>
      <c r="F15" s="224" t="str">
        <f t="array" ref="F15">_xlfn.XLOOKUP($C15,'2NDSORTEDL'!$B$2:$B$60,'2NDSORTEDL'!$Y$2:$Y$60,"",0,1)</f>
        <v>--</v>
      </c>
      <c r="G15" s="208" t="s">
        <v>7345</v>
      </c>
      <c r="H15" s="208">
        <v>1.0</v>
      </c>
      <c r="I15" s="229">
        <f t="shared" si="5"/>
        <v>46213</v>
      </c>
      <c r="J15" s="226" t="str">
        <f t="shared" si="3"/>
        <v>REPLACED</v>
      </c>
      <c r="N15" s="208">
        <v>1.0</v>
      </c>
      <c r="O15" s="223"/>
      <c r="P15" s="227"/>
      <c r="Q15" s="227"/>
      <c r="R15" s="223"/>
      <c r="S15" s="223"/>
      <c r="T15" s="223"/>
      <c r="U15" s="223"/>
      <c r="V15" s="223"/>
      <c r="W15" s="223"/>
      <c r="X15" s="223"/>
      <c r="Y15" s="223"/>
      <c r="Z15" s="223"/>
      <c r="AA15" s="223"/>
      <c r="AB15" s="223"/>
      <c r="AC15" s="223"/>
      <c r="AD15" s="223"/>
      <c r="AE15" s="223"/>
      <c r="AF15" s="223"/>
      <c r="AG15" s="223"/>
      <c r="AH15" s="223"/>
      <c r="AI15" s="223"/>
      <c r="AJ15" s="223"/>
      <c r="AK15" s="223"/>
      <c r="AL15" s="223"/>
      <c r="AM15" s="223"/>
      <c r="AN15" s="223"/>
      <c r="AO15" s="223">
        <f t="shared" si="4"/>
        <v>1</v>
      </c>
    </row>
    <row r="16">
      <c r="E16" s="235" t="s">
        <v>7351</v>
      </c>
      <c r="N16" s="1"/>
    </row>
    <row r="17">
      <c r="F17" s="49"/>
      <c r="G17" s="1"/>
      <c r="H17" s="1"/>
      <c r="I17" s="203"/>
      <c r="J17" s="1"/>
      <c r="N17" s="1"/>
    </row>
    <row r="18">
      <c r="F18" s="49"/>
      <c r="G18" s="1"/>
      <c r="H18" s="1"/>
      <c r="I18" s="203"/>
      <c r="J18" s="1"/>
      <c r="N18" s="1"/>
    </row>
    <row r="19">
      <c r="F19" s="49"/>
      <c r="G19" s="1"/>
      <c r="H19" s="1"/>
      <c r="I19" s="9" t="s">
        <v>7352</v>
      </c>
      <c r="J19" s="1"/>
      <c r="N19" s="1"/>
    </row>
    <row r="20">
      <c r="F20" s="49"/>
      <c r="G20" s="1"/>
      <c r="H20" s="1"/>
      <c r="I20" s="9" t="s">
        <v>7353</v>
      </c>
      <c r="J20" s="1"/>
      <c r="N20" s="1"/>
    </row>
    <row r="21">
      <c r="F21" s="49"/>
      <c r="G21" s="1"/>
      <c r="H21" s="1"/>
      <c r="I21" s="203"/>
      <c r="J21" s="1"/>
      <c r="N21" s="1"/>
    </row>
    <row r="22">
      <c r="F22" s="49"/>
      <c r="G22" s="1"/>
      <c r="H22" s="1"/>
      <c r="I22" s="203" t="str">
        <f>"DATE :"&amp;TEXT(I8,"DD-MMM-YYYY")</f>
        <v>DATE :10-Jul-2026</v>
      </c>
      <c r="J22" s="1"/>
      <c r="N22" s="1"/>
    </row>
    <row r="23">
      <c r="F23" s="49"/>
      <c r="G23" s="1"/>
      <c r="H23" s="1"/>
      <c r="I23" s="203"/>
      <c r="J23" s="1"/>
      <c r="N23" s="1"/>
    </row>
    <row r="24">
      <c r="F24" s="49"/>
      <c r="G24" s="1"/>
      <c r="H24" s="1"/>
      <c r="I24" s="203"/>
      <c r="J24" s="1"/>
      <c r="N24" s="1"/>
    </row>
    <row r="25">
      <c r="F25" s="49"/>
      <c r="G25" s="1"/>
      <c r="H25" s="1"/>
      <c r="I25" s="203"/>
      <c r="J25" s="1"/>
      <c r="N25" s="1"/>
    </row>
    <row r="26">
      <c r="F26" s="49"/>
      <c r="G26" s="1"/>
      <c r="H26" s="1"/>
      <c r="I26" s="203"/>
      <c r="J26" s="1"/>
      <c r="N26" s="1"/>
    </row>
    <row r="27">
      <c r="F27" s="49"/>
      <c r="G27" s="1"/>
      <c r="H27" s="1"/>
      <c r="I27" s="203"/>
      <c r="J27" s="1"/>
      <c r="N27" s="1"/>
    </row>
    <row r="28">
      <c r="F28" s="49"/>
      <c r="G28" s="1"/>
      <c r="H28" s="1"/>
      <c r="I28" s="203"/>
      <c r="J28" s="1"/>
      <c r="N28" s="1"/>
    </row>
    <row r="29">
      <c r="F29" s="49"/>
      <c r="G29" s="1"/>
      <c r="H29" s="1"/>
      <c r="I29" s="203"/>
      <c r="J29" s="1"/>
      <c r="N29" s="1"/>
    </row>
    <row r="30">
      <c r="F30" s="49"/>
      <c r="G30" s="1"/>
      <c r="H30" s="1"/>
      <c r="I30" s="203"/>
      <c r="J30" s="1"/>
      <c r="N30" s="1"/>
    </row>
    <row r="31">
      <c r="F31" s="49"/>
      <c r="G31" s="1"/>
      <c r="H31" s="1"/>
      <c r="I31" s="203"/>
      <c r="J31" s="1"/>
      <c r="N31" s="1"/>
    </row>
    <row r="32">
      <c r="F32" s="49"/>
      <c r="G32" s="1"/>
      <c r="H32" s="1"/>
      <c r="I32" s="203"/>
      <c r="J32" s="1"/>
      <c r="N32" s="1"/>
    </row>
    <row r="33">
      <c r="F33" s="49"/>
      <c r="G33" s="1"/>
      <c r="H33" s="1"/>
      <c r="I33" s="203"/>
      <c r="J33" s="1"/>
      <c r="N33" s="1"/>
    </row>
    <row r="34">
      <c r="F34" s="49"/>
      <c r="G34" s="1"/>
      <c r="H34" s="1"/>
      <c r="I34" s="203"/>
      <c r="J34" s="1"/>
      <c r="N34" s="1"/>
    </row>
    <row r="35">
      <c r="F35" s="49"/>
      <c r="G35" s="1"/>
      <c r="H35" s="1"/>
      <c r="I35" s="203"/>
      <c r="J35" s="1"/>
      <c r="N35" s="1"/>
    </row>
    <row r="36">
      <c r="F36" s="49"/>
      <c r="G36" s="1"/>
      <c r="H36" s="1"/>
      <c r="I36" s="203"/>
      <c r="J36" s="1"/>
      <c r="N36" s="1"/>
    </row>
    <row r="37">
      <c r="F37" s="49"/>
      <c r="G37" s="1"/>
      <c r="H37" s="1"/>
      <c r="I37" s="203"/>
      <c r="J37" s="1"/>
      <c r="N37" s="1"/>
    </row>
    <row r="38">
      <c r="F38" s="49"/>
      <c r="G38" s="1"/>
      <c r="H38" s="1"/>
      <c r="I38" s="203"/>
      <c r="J38" s="1"/>
      <c r="N38" s="1"/>
    </row>
    <row r="39">
      <c r="F39" s="49"/>
      <c r="G39" s="1"/>
      <c r="H39" s="1"/>
      <c r="I39" s="203"/>
      <c r="J39" s="1"/>
      <c r="N39" s="1"/>
    </row>
    <row r="40">
      <c r="F40" s="49"/>
      <c r="G40" s="1"/>
      <c r="H40" s="1"/>
      <c r="I40" s="203"/>
      <c r="J40" s="1"/>
      <c r="N40" s="1"/>
    </row>
    <row r="41">
      <c r="F41" s="49"/>
      <c r="G41" s="1"/>
      <c r="H41" s="1"/>
      <c r="I41" s="203"/>
      <c r="J41" s="1"/>
      <c r="N41" s="1"/>
    </row>
    <row r="42">
      <c r="F42" s="49"/>
      <c r="G42" s="1"/>
      <c r="H42" s="1"/>
      <c r="I42" s="203"/>
      <c r="J42" s="1"/>
      <c r="N42" s="1"/>
    </row>
    <row r="43">
      <c r="F43" s="49"/>
      <c r="G43" s="1"/>
      <c r="H43" s="1"/>
      <c r="I43" s="203"/>
      <c r="J43" s="1"/>
      <c r="N43" s="1"/>
    </row>
    <row r="44">
      <c r="F44" s="49"/>
      <c r="G44" s="1"/>
      <c r="H44" s="1"/>
      <c r="I44" s="203"/>
      <c r="J44" s="1"/>
      <c r="N44" s="1"/>
    </row>
    <row r="45">
      <c r="F45" s="49"/>
      <c r="G45" s="1"/>
      <c r="H45" s="1"/>
      <c r="I45" s="203"/>
      <c r="J45" s="1"/>
      <c r="N45" s="1"/>
    </row>
    <row r="46">
      <c r="F46" s="49"/>
      <c r="G46" s="1"/>
      <c r="H46" s="1"/>
      <c r="I46" s="203"/>
      <c r="J46" s="1"/>
      <c r="N46" s="1"/>
    </row>
    <row r="47">
      <c r="F47" s="49"/>
      <c r="G47" s="1"/>
      <c r="H47" s="1"/>
      <c r="I47" s="203"/>
      <c r="J47" s="1"/>
      <c r="N47" s="1"/>
    </row>
    <row r="48">
      <c r="F48" s="49"/>
      <c r="G48" s="1"/>
      <c r="H48" s="1"/>
      <c r="I48" s="203"/>
      <c r="J48" s="1"/>
      <c r="N48" s="1"/>
    </row>
    <row r="49">
      <c r="F49" s="49"/>
      <c r="G49" s="1"/>
      <c r="H49" s="1"/>
      <c r="I49" s="203"/>
      <c r="J49" s="1"/>
      <c r="N49" s="1"/>
    </row>
    <row r="50">
      <c r="F50" s="49"/>
      <c r="G50" s="1"/>
      <c r="H50" s="1"/>
      <c r="I50" s="203"/>
      <c r="J50" s="1"/>
      <c r="N50" s="1"/>
    </row>
    <row r="51">
      <c r="F51" s="49"/>
      <c r="G51" s="1"/>
      <c r="H51" s="1"/>
      <c r="I51" s="203"/>
      <c r="J51" s="1"/>
      <c r="N51" s="1"/>
    </row>
    <row r="52">
      <c r="F52" s="49"/>
      <c r="G52" s="1"/>
      <c r="H52" s="1"/>
      <c r="I52" s="203"/>
      <c r="J52" s="1"/>
      <c r="N52" s="1"/>
    </row>
    <row r="53">
      <c r="F53" s="49"/>
      <c r="G53" s="1"/>
      <c r="H53" s="1"/>
      <c r="I53" s="203"/>
      <c r="J53" s="1"/>
      <c r="N53" s="1"/>
    </row>
    <row r="54">
      <c r="F54" s="49"/>
      <c r="G54" s="1"/>
      <c r="H54" s="1"/>
      <c r="I54" s="203"/>
      <c r="J54" s="1"/>
      <c r="N54" s="1"/>
    </row>
    <row r="55">
      <c r="F55" s="49"/>
      <c r="G55" s="1"/>
      <c r="H55" s="1"/>
      <c r="I55" s="203"/>
      <c r="J55" s="1"/>
      <c r="N55" s="1"/>
    </row>
    <row r="56">
      <c r="F56" s="49"/>
      <c r="G56" s="1"/>
      <c r="H56" s="1"/>
      <c r="I56" s="203"/>
      <c r="J56" s="1"/>
      <c r="N56" s="1"/>
    </row>
    <row r="57">
      <c r="F57" s="49"/>
      <c r="G57" s="1"/>
      <c r="H57" s="1"/>
      <c r="I57" s="203"/>
      <c r="J57" s="1"/>
      <c r="N57" s="1"/>
    </row>
    <row r="58">
      <c r="F58" s="49"/>
      <c r="G58" s="1"/>
      <c r="H58" s="1"/>
      <c r="I58" s="203"/>
      <c r="J58" s="1"/>
      <c r="N58" s="1"/>
    </row>
    <row r="59">
      <c r="F59" s="49"/>
      <c r="G59" s="1"/>
      <c r="H59" s="1"/>
      <c r="I59" s="203"/>
      <c r="J59" s="1"/>
      <c r="N59" s="1"/>
    </row>
    <row r="60">
      <c r="F60" s="49"/>
      <c r="G60" s="1"/>
      <c r="H60" s="1"/>
      <c r="I60" s="203"/>
      <c r="J60" s="1"/>
      <c r="N60" s="1"/>
    </row>
    <row r="61">
      <c r="F61" s="49"/>
      <c r="G61" s="1"/>
      <c r="H61" s="1"/>
      <c r="I61" s="203"/>
      <c r="J61" s="1"/>
      <c r="N61" s="1"/>
    </row>
    <row r="62">
      <c r="F62" s="49"/>
      <c r="G62" s="1"/>
      <c r="H62" s="1"/>
      <c r="I62" s="203"/>
      <c r="J62" s="1"/>
      <c r="N62" s="1"/>
    </row>
    <row r="63">
      <c r="F63" s="49"/>
      <c r="G63" s="1"/>
      <c r="H63" s="1"/>
      <c r="I63" s="203"/>
      <c r="J63" s="1"/>
      <c r="N63" s="1"/>
    </row>
    <row r="64">
      <c r="F64" s="49"/>
      <c r="G64" s="1"/>
      <c r="H64" s="1"/>
      <c r="I64" s="203"/>
      <c r="J64" s="1"/>
      <c r="N64" s="1"/>
    </row>
    <row r="65">
      <c r="F65" s="49"/>
      <c r="G65" s="1"/>
      <c r="H65" s="1"/>
      <c r="I65" s="203"/>
      <c r="J65" s="1"/>
      <c r="N65" s="1"/>
    </row>
    <row r="66">
      <c r="F66" s="49"/>
      <c r="G66" s="1"/>
      <c r="H66" s="1"/>
      <c r="I66" s="203"/>
      <c r="J66" s="1"/>
      <c r="N66" s="1"/>
    </row>
    <row r="67">
      <c r="F67" s="49"/>
      <c r="G67" s="1"/>
      <c r="H67" s="1"/>
      <c r="I67" s="203"/>
      <c r="J67" s="1"/>
      <c r="N67" s="1"/>
    </row>
    <row r="68">
      <c r="F68" s="49"/>
      <c r="G68" s="1"/>
      <c r="H68" s="1"/>
      <c r="I68" s="203"/>
      <c r="J68" s="1"/>
      <c r="N68" s="1"/>
    </row>
    <row r="69">
      <c r="F69" s="49"/>
      <c r="G69" s="1"/>
      <c r="H69" s="1"/>
      <c r="I69" s="203"/>
      <c r="J69" s="1"/>
      <c r="N69" s="1"/>
    </row>
    <row r="70">
      <c r="F70" s="49"/>
      <c r="G70" s="1"/>
      <c r="H70" s="1"/>
      <c r="I70" s="203"/>
      <c r="J70" s="1"/>
      <c r="N70" s="1"/>
    </row>
    <row r="71">
      <c r="F71" s="49"/>
      <c r="G71" s="1"/>
      <c r="H71" s="1"/>
      <c r="I71" s="203"/>
      <c r="J71" s="1"/>
      <c r="N71" s="1"/>
    </row>
    <row r="72">
      <c r="F72" s="49"/>
      <c r="G72" s="1"/>
      <c r="H72" s="1"/>
      <c r="I72" s="203"/>
      <c r="J72" s="1"/>
      <c r="N72" s="1"/>
    </row>
    <row r="73">
      <c r="F73" s="49"/>
      <c r="G73" s="1"/>
      <c r="H73" s="1"/>
      <c r="I73" s="203"/>
      <c r="J73" s="1"/>
      <c r="N73" s="1"/>
    </row>
    <row r="74">
      <c r="F74" s="49"/>
      <c r="G74" s="1"/>
      <c r="H74" s="1"/>
      <c r="I74" s="203"/>
      <c r="J74" s="1"/>
      <c r="N74" s="1"/>
    </row>
    <row r="75">
      <c r="F75" s="49"/>
      <c r="G75" s="1"/>
      <c r="H75" s="1"/>
      <c r="I75" s="203"/>
      <c r="J75" s="1"/>
      <c r="N75" s="1"/>
    </row>
    <row r="76">
      <c r="F76" s="49"/>
      <c r="G76" s="1"/>
      <c r="H76" s="1"/>
      <c r="I76" s="203"/>
      <c r="J76" s="1"/>
      <c r="N76" s="1"/>
    </row>
    <row r="77">
      <c r="F77" s="49"/>
      <c r="G77" s="1"/>
      <c r="H77" s="1"/>
      <c r="I77" s="203"/>
      <c r="J77" s="1"/>
      <c r="N77" s="1"/>
    </row>
    <row r="78">
      <c r="F78" s="49"/>
      <c r="G78" s="1"/>
      <c r="H78" s="1"/>
      <c r="I78" s="203"/>
      <c r="J78" s="1"/>
      <c r="N78" s="1"/>
    </row>
    <row r="79">
      <c r="F79" s="49"/>
      <c r="G79" s="1"/>
      <c r="H79" s="1"/>
      <c r="I79" s="203"/>
      <c r="J79" s="1"/>
      <c r="N79" s="1"/>
    </row>
    <row r="80">
      <c r="F80" s="49"/>
      <c r="G80" s="1"/>
      <c r="H80" s="1"/>
      <c r="I80" s="203"/>
      <c r="J80" s="1"/>
      <c r="N80" s="1"/>
    </row>
    <row r="81">
      <c r="F81" s="49"/>
      <c r="G81" s="1"/>
      <c r="H81" s="1"/>
      <c r="I81" s="203"/>
      <c r="J81" s="1"/>
      <c r="N81" s="1"/>
    </row>
    <row r="82">
      <c r="F82" s="49"/>
      <c r="G82" s="1"/>
      <c r="H82" s="1"/>
      <c r="I82" s="203"/>
      <c r="J82" s="1"/>
      <c r="N82" s="1"/>
    </row>
    <row r="83">
      <c r="F83" s="49"/>
      <c r="G83" s="1"/>
      <c r="H83" s="1"/>
      <c r="I83" s="203"/>
      <c r="J83" s="1"/>
      <c r="N83" s="1"/>
    </row>
    <row r="84">
      <c r="F84" s="49"/>
      <c r="G84" s="1"/>
      <c r="H84" s="1"/>
      <c r="I84" s="203"/>
      <c r="J84" s="1"/>
      <c r="N84" s="1"/>
    </row>
    <row r="85">
      <c r="F85" s="49"/>
      <c r="G85" s="1"/>
      <c r="H85" s="1"/>
      <c r="I85" s="203"/>
      <c r="J85" s="1"/>
      <c r="N85" s="1"/>
    </row>
    <row r="86">
      <c r="F86" s="49"/>
      <c r="G86" s="1"/>
      <c r="H86" s="1"/>
      <c r="I86" s="203"/>
      <c r="J86" s="1"/>
      <c r="N86" s="1"/>
    </row>
    <row r="87">
      <c r="F87" s="49"/>
      <c r="G87" s="1"/>
      <c r="H87" s="1"/>
      <c r="I87" s="203"/>
      <c r="J87" s="1"/>
      <c r="N87" s="1"/>
    </row>
    <row r="88">
      <c r="F88" s="49"/>
      <c r="G88" s="1"/>
      <c r="H88" s="1"/>
      <c r="I88" s="203"/>
      <c r="J88" s="1"/>
      <c r="N88" s="1"/>
    </row>
    <row r="89">
      <c r="F89" s="49"/>
      <c r="G89" s="1"/>
      <c r="H89" s="1"/>
      <c r="I89" s="203"/>
      <c r="J89" s="1"/>
      <c r="N89" s="1"/>
    </row>
    <row r="90">
      <c r="F90" s="49"/>
      <c r="G90" s="1"/>
      <c r="H90" s="1"/>
      <c r="I90" s="203"/>
      <c r="J90" s="1"/>
      <c r="N90" s="1"/>
    </row>
    <row r="91">
      <c r="F91" s="49"/>
      <c r="G91" s="1"/>
      <c r="H91" s="1"/>
      <c r="I91" s="203"/>
      <c r="J91" s="1"/>
      <c r="N91" s="1"/>
    </row>
    <row r="92">
      <c r="F92" s="49"/>
      <c r="G92" s="1"/>
      <c r="H92" s="1"/>
      <c r="I92" s="203"/>
      <c r="J92" s="1"/>
      <c r="N92" s="1"/>
    </row>
    <row r="93">
      <c r="F93" s="49"/>
      <c r="G93" s="1"/>
      <c r="H93" s="1"/>
      <c r="I93" s="203"/>
      <c r="J93" s="1"/>
      <c r="N93" s="1"/>
    </row>
    <row r="94">
      <c r="F94" s="49"/>
      <c r="G94" s="1"/>
      <c r="H94" s="1"/>
      <c r="I94" s="203"/>
      <c r="J94" s="1"/>
      <c r="N94" s="1"/>
    </row>
    <row r="95">
      <c r="F95" s="49"/>
      <c r="G95" s="1"/>
      <c r="H95" s="1"/>
      <c r="I95" s="203"/>
      <c r="J95" s="1"/>
      <c r="N95" s="1"/>
    </row>
    <row r="96">
      <c r="F96" s="49"/>
      <c r="G96" s="1"/>
      <c r="H96" s="1"/>
      <c r="I96" s="203"/>
      <c r="J96" s="1"/>
      <c r="N96" s="1"/>
    </row>
    <row r="97">
      <c r="F97" s="49"/>
      <c r="G97" s="1"/>
      <c r="H97" s="1"/>
      <c r="I97" s="203"/>
      <c r="J97" s="1"/>
      <c r="N97" s="1"/>
    </row>
    <row r="98">
      <c r="F98" s="49"/>
      <c r="G98" s="1"/>
      <c r="H98" s="1"/>
      <c r="I98" s="203"/>
      <c r="J98" s="1"/>
      <c r="N98" s="1"/>
    </row>
    <row r="99">
      <c r="F99" s="49"/>
      <c r="G99" s="1"/>
      <c r="H99" s="1"/>
      <c r="I99" s="203"/>
      <c r="J99" s="1"/>
      <c r="N99" s="1"/>
    </row>
    <row r="100">
      <c r="F100" s="49"/>
      <c r="G100" s="1"/>
      <c r="H100" s="1"/>
      <c r="I100" s="203"/>
      <c r="J100" s="1"/>
      <c r="N100" s="1"/>
    </row>
    <row r="101">
      <c r="F101" s="49"/>
      <c r="G101" s="1"/>
      <c r="H101" s="1"/>
      <c r="I101" s="203"/>
      <c r="J101" s="1"/>
      <c r="N101" s="1"/>
    </row>
    <row r="102">
      <c r="F102" s="49"/>
      <c r="G102" s="1"/>
      <c r="H102" s="1"/>
      <c r="I102" s="203"/>
      <c r="J102" s="1"/>
      <c r="N102" s="1"/>
    </row>
    <row r="103">
      <c r="F103" s="49"/>
      <c r="G103" s="1"/>
      <c r="H103" s="1"/>
      <c r="I103" s="203"/>
      <c r="J103" s="1"/>
      <c r="N103" s="1"/>
    </row>
    <row r="104">
      <c r="F104" s="49"/>
      <c r="G104" s="1"/>
      <c r="H104" s="1"/>
      <c r="I104" s="203"/>
      <c r="J104" s="1"/>
      <c r="N104" s="1"/>
    </row>
    <row r="105">
      <c r="F105" s="49"/>
      <c r="G105" s="1"/>
      <c r="H105" s="1"/>
      <c r="I105" s="203"/>
      <c r="J105" s="1"/>
      <c r="N105" s="1"/>
    </row>
    <row r="106">
      <c r="F106" s="49"/>
      <c r="G106" s="1"/>
      <c r="H106" s="1"/>
      <c r="I106" s="203"/>
      <c r="J106" s="1"/>
      <c r="N106" s="1"/>
    </row>
    <row r="107">
      <c r="F107" s="49"/>
      <c r="G107" s="1"/>
      <c r="H107" s="1"/>
      <c r="I107" s="203"/>
      <c r="J107" s="1"/>
      <c r="N107" s="1"/>
    </row>
    <row r="108">
      <c r="F108" s="49"/>
      <c r="G108" s="1"/>
      <c r="H108" s="1"/>
      <c r="I108" s="203"/>
      <c r="J108" s="1"/>
      <c r="N108" s="1"/>
    </row>
    <row r="109">
      <c r="F109" s="49"/>
      <c r="G109" s="1"/>
      <c r="H109" s="1"/>
      <c r="I109" s="203"/>
      <c r="J109" s="1"/>
      <c r="N109" s="1"/>
    </row>
    <row r="110">
      <c r="F110" s="49"/>
      <c r="G110" s="1"/>
      <c r="H110" s="1"/>
      <c r="I110" s="203"/>
      <c r="J110" s="1"/>
      <c r="N110" s="1"/>
    </row>
    <row r="111">
      <c r="F111" s="49"/>
      <c r="G111" s="1"/>
      <c r="H111" s="1"/>
      <c r="I111" s="203"/>
      <c r="J111" s="1"/>
      <c r="N111" s="1"/>
    </row>
    <row r="112">
      <c r="F112" s="49"/>
      <c r="G112" s="1"/>
      <c r="H112" s="1"/>
      <c r="I112" s="203"/>
      <c r="J112" s="1"/>
      <c r="N112" s="1"/>
    </row>
    <row r="113">
      <c r="F113" s="49"/>
      <c r="G113" s="1"/>
      <c r="H113" s="1"/>
      <c r="I113" s="203"/>
      <c r="J113" s="1"/>
      <c r="N113" s="1"/>
    </row>
    <row r="114">
      <c r="F114" s="49"/>
      <c r="G114" s="1"/>
      <c r="H114" s="1"/>
      <c r="I114" s="203"/>
      <c r="J114" s="1"/>
      <c r="N114" s="1"/>
    </row>
    <row r="115">
      <c r="F115" s="49"/>
      <c r="G115" s="1"/>
      <c r="H115" s="1"/>
      <c r="I115" s="203"/>
      <c r="J115" s="1"/>
      <c r="N115" s="1"/>
    </row>
    <row r="116">
      <c r="F116" s="49"/>
      <c r="G116" s="1"/>
      <c r="H116" s="1"/>
      <c r="I116" s="203"/>
      <c r="J116" s="1"/>
      <c r="N116" s="1"/>
    </row>
    <row r="117">
      <c r="F117" s="49"/>
      <c r="G117" s="1"/>
      <c r="H117" s="1"/>
      <c r="I117" s="203"/>
      <c r="J117" s="1"/>
      <c r="N117" s="1"/>
    </row>
    <row r="118">
      <c r="F118" s="49"/>
      <c r="G118" s="1"/>
      <c r="H118" s="1"/>
      <c r="I118" s="203"/>
      <c r="J118" s="1"/>
      <c r="N118" s="1"/>
    </row>
    <row r="119">
      <c r="F119" s="49"/>
      <c r="G119" s="1"/>
      <c r="H119" s="1"/>
      <c r="I119" s="203"/>
      <c r="J119" s="1"/>
      <c r="N119" s="1"/>
    </row>
    <row r="120">
      <c r="F120" s="49"/>
      <c r="G120" s="1"/>
      <c r="H120" s="1"/>
      <c r="I120" s="203"/>
      <c r="J120" s="1"/>
      <c r="N120" s="1"/>
    </row>
    <row r="121">
      <c r="F121" s="49"/>
      <c r="G121" s="1"/>
      <c r="H121" s="1"/>
      <c r="I121" s="203"/>
      <c r="J121" s="1"/>
      <c r="N121" s="1"/>
    </row>
    <row r="122">
      <c r="F122" s="49"/>
      <c r="G122" s="1"/>
      <c r="H122" s="1"/>
      <c r="I122" s="203"/>
      <c r="J122" s="1"/>
      <c r="N122" s="1"/>
    </row>
    <row r="123">
      <c r="F123" s="49"/>
      <c r="G123" s="1"/>
      <c r="H123" s="1"/>
      <c r="I123" s="203"/>
      <c r="J123" s="1"/>
      <c r="N123" s="1"/>
    </row>
    <row r="124">
      <c r="F124" s="49"/>
      <c r="G124" s="1"/>
      <c r="H124" s="1"/>
      <c r="I124" s="203"/>
      <c r="J124" s="1"/>
      <c r="N124" s="1"/>
    </row>
    <row r="125">
      <c r="F125" s="49"/>
      <c r="G125" s="1"/>
      <c r="H125" s="1"/>
      <c r="I125" s="203"/>
      <c r="J125" s="1"/>
      <c r="N125" s="1"/>
    </row>
    <row r="126">
      <c r="F126" s="49"/>
      <c r="G126" s="1"/>
      <c r="H126" s="1"/>
      <c r="I126" s="203"/>
      <c r="J126" s="1"/>
      <c r="N126" s="1"/>
    </row>
    <row r="127">
      <c r="F127" s="49"/>
      <c r="G127" s="1"/>
      <c r="H127" s="1"/>
      <c r="I127" s="203"/>
      <c r="J127" s="1"/>
      <c r="N127" s="1"/>
    </row>
    <row r="128">
      <c r="F128" s="49"/>
      <c r="G128" s="1"/>
      <c r="H128" s="1"/>
      <c r="I128" s="203"/>
      <c r="J128" s="1"/>
      <c r="N128" s="1"/>
    </row>
    <row r="129">
      <c r="F129" s="49"/>
      <c r="G129" s="1"/>
      <c r="H129" s="1"/>
      <c r="I129" s="203"/>
      <c r="J129" s="1"/>
      <c r="N129" s="1"/>
    </row>
    <row r="130">
      <c r="F130" s="49"/>
      <c r="G130" s="1"/>
      <c r="H130" s="1"/>
      <c r="I130" s="203"/>
      <c r="J130" s="1"/>
      <c r="N130" s="1"/>
    </row>
    <row r="131">
      <c r="F131" s="49"/>
      <c r="G131" s="1"/>
      <c r="H131" s="1"/>
      <c r="I131" s="203"/>
      <c r="J131" s="1"/>
      <c r="N131" s="1"/>
    </row>
    <row r="132">
      <c r="F132" s="49"/>
      <c r="G132" s="1"/>
      <c r="H132" s="1"/>
      <c r="I132" s="203"/>
      <c r="J132" s="1"/>
      <c r="N132" s="1"/>
    </row>
    <row r="133">
      <c r="F133" s="49"/>
      <c r="G133" s="1"/>
      <c r="H133" s="1"/>
      <c r="I133" s="203"/>
      <c r="J133" s="1"/>
      <c r="N133" s="1"/>
    </row>
    <row r="134">
      <c r="F134" s="49"/>
      <c r="G134" s="1"/>
      <c r="H134" s="1"/>
      <c r="I134" s="203"/>
      <c r="J134" s="1"/>
      <c r="N134" s="1"/>
    </row>
    <row r="135">
      <c r="F135" s="49"/>
      <c r="G135" s="1"/>
      <c r="H135" s="1"/>
      <c r="I135" s="203"/>
      <c r="J135" s="1"/>
      <c r="N135" s="1"/>
    </row>
    <row r="136">
      <c r="F136" s="49"/>
      <c r="G136" s="1"/>
      <c r="H136" s="1"/>
      <c r="I136" s="203"/>
      <c r="J136" s="1"/>
      <c r="N136" s="1"/>
    </row>
    <row r="137">
      <c r="F137" s="49"/>
      <c r="G137" s="1"/>
      <c r="H137" s="1"/>
      <c r="I137" s="203"/>
      <c r="J137" s="1"/>
      <c r="N137" s="1"/>
    </row>
    <row r="138">
      <c r="F138" s="49"/>
      <c r="G138" s="1"/>
      <c r="H138" s="1"/>
      <c r="I138" s="203"/>
      <c r="J138" s="1"/>
      <c r="N138" s="1"/>
    </row>
    <row r="139">
      <c r="F139" s="49"/>
      <c r="G139" s="1"/>
      <c r="H139" s="1"/>
      <c r="I139" s="203"/>
      <c r="J139" s="1"/>
      <c r="N139" s="1"/>
    </row>
    <row r="140">
      <c r="F140" s="49"/>
      <c r="G140" s="1"/>
      <c r="H140" s="1"/>
      <c r="I140" s="203"/>
      <c r="J140" s="1"/>
      <c r="N140" s="1"/>
    </row>
    <row r="141">
      <c r="F141" s="49"/>
      <c r="G141" s="1"/>
      <c r="H141" s="1"/>
      <c r="I141" s="203"/>
      <c r="J141" s="1"/>
      <c r="N141" s="1"/>
    </row>
    <row r="142">
      <c r="F142" s="49"/>
      <c r="G142" s="1"/>
      <c r="H142" s="1"/>
      <c r="I142" s="203"/>
      <c r="J142" s="1"/>
      <c r="N142" s="1"/>
    </row>
    <row r="143">
      <c r="F143" s="49"/>
      <c r="G143" s="1"/>
      <c r="H143" s="1"/>
      <c r="I143" s="203"/>
      <c r="J143" s="1"/>
      <c r="N143" s="1"/>
    </row>
    <row r="144">
      <c r="F144" s="49"/>
      <c r="G144" s="1"/>
      <c r="H144" s="1"/>
      <c r="I144" s="203"/>
      <c r="J144" s="1"/>
      <c r="N144" s="1"/>
    </row>
    <row r="145">
      <c r="F145" s="49"/>
      <c r="G145" s="1"/>
      <c r="H145" s="1"/>
      <c r="I145" s="203"/>
      <c r="J145" s="1"/>
      <c r="N145" s="1"/>
    </row>
    <row r="146">
      <c r="F146" s="49"/>
      <c r="G146" s="1"/>
      <c r="H146" s="1"/>
      <c r="I146" s="203"/>
      <c r="J146" s="1"/>
      <c r="N146" s="1"/>
    </row>
    <row r="147">
      <c r="F147" s="49"/>
      <c r="G147" s="1"/>
      <c r="H147" s="1"/>
      <c r="I147" s="203"/>
      <c r="J147" s="1"/>
      <c r="N147" s="1"/>
    </row>
    <row r="148">
      <c r="F148" s="49"/>
      <c r="G148" s="1"/>
      <c r="H148" s="1"/>
      <c r="I148" s="203"/>
      <c r="J148" s="1"/>
      <c r="N148" s="1"/>
    </row>
    <row r="149">
      <c r="F149" s="49"/>
      <c r="G149" s="1"/>
      <c r="H149" s="1"/>
      <c r="I149" s="203"/>
      <c r="J149" s="1"/>
      <c r="N149" s="1"/>
    </row>
    <row r="150">
      <c r="F150" s="49"/>
      <c r="G150" s="1"/>
      <c r="H150" s="1"/>
      <c r="I150" s="203"/>
      <c r="J150" s="1"/>
      <c r="N150" s="1"/>
    </row>
    <row r="151">
      <c r="F151" s="49"/>
      <c r="G151" s="1"/>
      <c r="H151" s="1"/>
      <c r="I151" s="203"/>
      <c r="J151" s="1"/>
      <c r="N151" s="1"/>
    </row>
    <row r="152">
      <c r="F152" s="49"/>
      <c r="G152" s="1"/>
      <c r="H152" s="1"/>
      <c r="I152" s="203"/>
      <c r="J152" s="1"/>
      <c r="N152" s="1"/>
    </row>
    <row r="153">
      <c r="F153" s="49"/>
      <c r="G153" s="1"/>
      <c r="H153" s="1"/>
      <c r="I153" s="203"/>
      <c r="J153" s="1"/>
      <c r="N153" s="1"/>
    </row>
    <row r="154">
      <c r="F154" s="49"/>
      <c r="G154" s="1"/>
      <c r="H154" s="1"/>
      <c r="I154" s="203"/>
      <c r="J154" s="1"/>
      <c r="N154" s="1"/>
    </row>
    <row r="155">
      <c r="F155" s="49"/>
      <c r="G155" s="1"/>
      <c r="H155" s="1"/>
      <c r="I155" s="203"/>
      <c r="J155" s="1"/>
      <c r="N155" s="1"/>
    </row>
    <row r="156">
      <c r="F156" s="49"/>
      <c r="G156" s="1"/>
      <c r="H156" s="1"/>
      <c r="I156" s="203"/>
      <c r="J156" s="1"/>
      <c r="N156" s="1"/>
    </row>
    <row r="157">
      <c r="F157" s="49"/>
      <c r="G157" s="1"/>
      <c r="H157" s="1"/>
      <c r="I157" s="203"/>
      <c r="J157" s="1"/>
      <c r="N157" s="1"/>
    </row>
    <row r="158">
      <c r="F158" s="49"/>
      <c r="G158" s="1"/>
      <c r="H158" s="1"/>
      <c r="I158" s="203"/>
      <c r="J158" s="1"/>
      <c r="N158" s="1"/>
    </row>
    <row r="159">
      <c r="F159" s="49"/>
      <c r="G159" s="1"/>
      <c r="H159" s="1"/>
      <c r="I159" s="203"/>
      <c r="J159" s="1"/>
      <c r="N159" s="1"/>
    </row>
    <row r="160">
      <c r="F160" s="49"/>
      <c r="G160" s="1"/>
      <c r="H160" s="1"/>
      <c r="I160" s="203"/>
      <c r="J160" s="1"/>
      <c r="N160" s="1"/>
    </row>
    <row r="161">
      <c r="F161" s="49"/>
      <c r="G161" s="1"/>
      <c r="H161" s="1"/>
      <c r="I161" s="203"/>
      <c r="J161" s="1"/>
      <c r="N161" s="1"/>
    </row>
    <row r="162">
      <c r="F162" s="49"/>
      <c r="G162" s="1"/>
      <c r="H162" s="1"/>
      <c r="I162" s="203"/>
      <c r="J162" s="1"/>
      <c r="N162" s="1"/>
    </row>
    <row r="163">
      <c r="F163" s="49"/>
      <c r="G163" s="1"/>
      <c r="H163" s="1"/>
      <c r="I163" s="203"/>
      <c r="J163" s="1"/>
      <c r="N163" s="1"/>
    </row>
    <row r="164">
      <c r="F164" s="49"/>
      <c r="G164" s="1"/>
      <c r="H164" s="1"/>
      <c r="I164" s="203"/>
      <c r="J164" s="1"/>
      <c r="N164" s="1"/>
    </row>
    <row r="165">
      <c r="F165" s="49"/>
      <c r="G165" s="1"/>
      <c r="H165" s="1"/>
      <c r="I165" s="203"/>
      <c r="J165" s="1"/>
      <c r="N165" s="1"/>
    </row>
    <row r="166">
      <c r="F166" s="49"/>
      <c r="G166" s="1"/>
      <c r="H166" s="1"/>
      <c r="I166" s="203"/>
      <c r="J166" s="1"/>
      <c r="N166" s="1"/>
    </row>
    <row r="167">
      <c r="F167" s="49"/>
      <c r="G167" s="1"/>
      <c r="H167" s="1"/>
      <c r="I167" s="203"/>
      <c r="J167" s="1"/>
      <c r="N167" s="1"/>
    </row>
    <row r="168">
      <c r="F168" s="49"/>
      <c r="G168" s="1"/>
      <c r="H168" s="1"/>
      <c r="I168" s="203"/>
      <c r="J168" s="1"/>
      <c r="N168" s="1"/>
    </row>
    <row r="169">
      <c r="F169" s="49"/>
      <c r="G169" s="1"/>
      <c r="H169" s="1"/>
      <c r="I169" s="203"/>
      <c r="J169" s="1"/>
      <c r="N169" s="1"/>
    </row>
    <row r="170">
      <c r="F170" s="49"/>
      <c r="G170" s="1"/>
      <c r="H170" s="1"/>
      <c r="I170" s="203"/>
      <c r="J170" s="1"/>
      <c r="N170" s="1"/>
    </row>
    <row r="171">
      <c r="F171" s="49"/>
      <c r="G171" s="1"/>
      <c r="H171" s="1"/>
      <c r="I171" s="203"/>
      <c r="J171" s="1"/>
      <c r="N171" s="1"/>
    </row>
    <row r="172">
      <c r="F172" s="49"/>
      <c r="G172" s="1"/>
      <c r="H172" s="1"/>
      <c r="I172" s="203"/>
      <c r="J172" s="1"/>
      <c r="N172" s="1"/>
    </row>
    <row r="173">
      <c r="F173" s="49"/>
      <c r="G173" s="1"/>
      <c r="H173" s="1"/>
      <c r="I173" s="203"/>
      <c r="J173" s="1"/>
      <c r="N173" s="1"/>
    </row>
    <row r="174">
      <c r="F174" s="49"/>
      <c r="G174" s="1"/>
      <c r="H174" s="1"/>
      <c r="I174" s="203"/>
      <c r="J174" s="1"/>
      <c r="N174" s="1"/>
    </row>
    <row r="175">
      <c r="F175" s="49"/>
      <c r="G175" s="1"/>
      <c r="H175" s="1"/>
      <c r="I175" s="203"/>
      <c r="J175" s="1"/>
      <c r="N175" s="1"/>
    </row>
    <row r="176">
      <c r="F176" s="49"/>
      <c r="G176" s="1"/>
      <c r="H176" s="1"/>
      <c r="I176" s="203"/>
      <c r="J176" s="1"/>
      <c r="N176" s="1"/>
    </row>
    <row r="177">
      <c r="F177" s="49"/>
      <c r="G177" s="1"/>
      <c r="H177" s="1"/>
      <c r="I177" s="203"/>
      <c r="J177" s="1"/>
      <c r="N177" s="1"/>
    </row>
    <row r="178">
      <c r="F178" s="49"/>
      <c r="G178" s="1"/>
      <c r="H178" s="1"/>
      <c r="I178" s="203"/>
      <c r="J178" s="1"/>
      <c r="N178" s="1"/>
    </row>
    <row r="179">
      <c r="F179" s="49"/>
      <c r="G179" s="1"/>
      <c r="H179" s="1"/>
      <c r="I179" s="203"/>
      <c r="J179" s="1"/>
      <c r="N179" s="1"/>
    </row>
    <row r="180">
      <c r="F180" s="49"/>
      <c r="G180" s="1"/>
      <c r="H180" s="1"/>
      <c r="I180" s="203"/>
      <c r="J180" s="1"/>
      <c r="N180" s="1"/>
    </row>
    <row r="181">
      <c r="F181" s="49"/>
      <c r="G181" s="1"/>
      <c r="H181" s="1"/>
      <c r="I181" s="203"/>
      <c r="J181" s="1"/>
      <c r="N181" s="1"/>
    </row>
    <row r="182">
      <c r="F182" s="49"/>
      <c r="G182" s="1"/>
      <c r="H182" s="1"/>
      <c r="I182" s="203"/>
      <c r="J182" s="1"/>
      <c r="N182" s="1"/>
    </row>
    <row r="183">
      <c r="F183" s="49"/>
      <c r="G183" s="1"/>
      <c r="H183" s="1"/>
      <c r="I183" s="203"/>
      <c r="J183" s="1"/>
      <c r="N183" s="1"/>
    </row>
    <row r="184">
      <c r="F184" s="49"/>
      <c r="G184" s="1"/>
      <c r="H184" s="1"/>
      <c r="I184" s="203"/>
      <c r="J184" s="1"/>
      <c r="N184" s="1"/>
    </row>
    <row r="185">
      <c r="F185" s="49"/>
      <c r="G185" s="1"/>
      <c r="H185" s="1"/>
      <c r="I185" s="203"/>
      <c r="J185" s="1"/>
      <c r="N185" s="1"/>
    </row>
    <row r="186">
      <c r="F186" s="49"/>
      <c r="G186" s="1"/>
      <c r="H186" s="1"/>
      <c r="I186" s="203"/>
      <c r="J186" s="1"/>
      <c r="N186" s="1"/>
    </row>
    <row r="187">
      <c r="F187" s="49"/>
      <c r="G187" s="1"/>
      <c r="H187" s="1"/>
      <c r="I187" s="203"/>
      <c r="J187" s="1"/>
      <c r="N187" s="1"/>
    </row>
    <row r="188">
      <c r="F188" s="49"/>
      <c r="G188" s="1"/>
      <c r="H188" s="1"/>
      <c r="I188" s="203"/>
      <c r="J188" s="1"/>
      <c r="N188" s="1"/>
    </row>
    <row r="189">
      <c r="F189" s="49"/>
      <c r="G189" s="1"/>
      <c r="H189" s="1"/>
      <c r="I189" s="203"/>
      <c r="J189" s="1"/>
      <c r="N189" s="1"/>
    </row>
    <row r="190">
      <c r="F190" s="49"/>
      <c r="G190" s="1"/>
      <c r="H190" s="1"/>
      <c r="I190" s="203"/>
      <c r="J190" s="1"/>
      <c r="N190" s="1"/>
    </row>
    <row r="191">
      <c r="F191" s="49"/>
      <c r="G191" s="1"/>
      <c r="H191" s="1"/>
      <c r="I191" s="203"/>
      <c r="J191" s="1"/>
      <c r="N191" s="1"/>
    </row>
    <row r="192">
      <c r="F192" s="49"/>
      <c r="G192" s="1"/>
      <c r="H192" s="1"/>
      <c r="I192" s="203"/>
      <c r="J192" s="1"/>
      <c r="N192" s="1"/>
    </row>
    <row r="193">
      <c r="F193" s="49"/>
      <c r="G193" s="1"/>
      <c r="H193" s="1"/>
      <c r="I193" s="203"/>
      <c r="J193" s="1"/>
      <c r="N193" s="1"/>
    </row>
    <row r="194">
      <c r="F194" s="49"/>
      <c r="G194" s="1"/>
      <c r="H194" s="1"/>
      <c r="I194" s="203"/>
      <c r="J194" s="1"/>
      <c r="N194" s="1"/>
    </row>
    <row r="195">
      <c r="F195" s="49"/>
      <c r="G195" s="1"/>
      <c r="H195" s="1"/>
      <c r="I195" s="203"/>
      <c r="J195" s="1"/>
      <c r="N195" s="1"/>
    </row>
    <row r="196">
      <c r="F196" s="49"/>
      <c r="G196" s="1"/>
      <c r="H196" s="1"/>
      <c r="I196" s="203"/>
      <c r="J196" s="1"/>
      <c r="N196" s="1"/>
    </row>
    <row r="197">
      <c r="F197" s="49"/>
      <c r="G197" s="1"/>
      <c r="H197" s="1"/>
      <c r="I197" s="203"/>
      <c r="J197" s="1"/>
      <c r="N197" s="1"/>
    </row>
    <row r="198">
      <c r="F198" s="49"/>
      <c r="G198" s="1"/>
      <c r="H198" s="1"/>
      <c r="I198" s="203"/>
      <c r="J198" s="1"/>
      <c r="N198" s="1"/>
    </row>
    <row r="199">
      <c r="F199" s="49"/>
      <c r="G199" s="1"/>
      <c r="H199" s="1"/>
      <c r="I199" s="203"/>
      <c r="J199" s="1"/>
      <c r="N199" s="1"/>
    </row>
    <row r="200">
      <c r="F200" s="49"/>
      <c r="G200" s="1"/>
      <c r="H200" s="1"/>
      <c r="I200" s="203"/>
      <c r="J200" s="1"/>
      <c r="N200" s="1"/>
    </row>
    <row r="201">
      <c r="F201" s="49"/>
      <c r="G201" s="1"/>
      <c r="H201" s="1"/>
      <c r="I201" s="203"/>
      <c r="J201" s="1"/>
      <c r="N201" s="1"/>
    </row>
    <row r="202">
      <c r="F202" s="49"/>
      <c r="G202" s="1"/>
      <c r="H202" s="1"/>
      <c r="I202" s="203"/>
      <c r="J202" s="1"/>
      <c r="N202" s="1"/>
    </row>
    <row r="203">
      <c r="F203" s="49"/>
      <c r="G203" s="1"/>
      <c r="H203" s="1"/>
      <c r="I203" s="203"/>
      <c r="J203" s="1"/>
      <c r="N203" s="1"/>
    </row>
    <row r="204">
      <c r="F204" s="49"/>
      <c r="G204" s="1"/>
      <c r="H204" s="1"/>
      <c r="I204" s="203"/>
      <c r="J204" s="1"/>
      <c r="N204" s="1"/>
    </row>
    <row r="205">
      <c r="F205" s="49"/>
      <c r="G205" s="1"/>
      <c r="H205" s="1"/>
      <c r="I205" s="203"/>
      <c r="J205" s="1"/>
      <c r="N205" s="1"/>
    </row>
    <row r="206">
      <c r="F206" s="49"/>
      <c r="G206" s="1"/>
      <c r="H206" s="1"/>
      <c r="I206" s="203"/>
      <c r="J206" s="1"/>
      <c r="N206" s="1"/>
    </row>
    <row r="207">
      <c r="F207" s="49"/>
      <c r="G207" s="1"/>
      <c r="H207" s="1"/>
      <c r="I207" s="203"/>
      <c r="J207" s="1"/>
      <c r="N207" s="1"/>
    </row>
    <row r="208">
      <c r="F208" s="49"/>
      <c r="G208" s="1"/>
      <c r="H208" s="1"/>
      <c r="I208" s="203"/>
      <c r="J208" s="1"/>
      <c r="N208" s="1"/>
    </row>
    <row r="209">
      <c r="F209" s="49"/>
      <c r="G209" s="1"/>
      <c r="H209" s="1"/>
      <c r="I209" s="203"/>
      <c r="J209" s="1"/>
      <c r="N209" s="1"/>
    </row>
    <row r="210">
      <c r="F210" s="49"/>
      <c r="G210" s="1"/>
      <c r="H210" s="1"/>
      <c r="I210" s="203"/>
      <c r="J210" s="1"/>
      <c r="N210" s="1"/>
    </row>
    <row r="211">
      <c r="F211" s="49"/>
      <c r="G211" s="1"/>
      <c r="H211" s="1"/>
      <c r="I211" s="203"/>
      <c r="J211" s="1"/>
      <c r="N211" s="1"/>
    </row>
    <row r="212">
      <c r="F212" s="49"/>
      <c r="G212" s="1"/>
      <c r="H212" s="1"/>
      <c r="I212" s="203"/>
      <c r="J212" s="1"/>
      <c r="N212" s="1"/>
    </row>
    <row r="213">
      <c r="F213" s="49"/>
      <c r="G213" s="1"/>
      <c r="H213" s="1"/>
      <c r="I213" s="203"/>
      <c r="J213" s="1"/>
      <c r="N213" s="1"/>
    </row>
    <row r="214">
      <c r="F214" s="49"/>
      <c r="G214" s="1"/>
      <c r="H214" s="1"/>
      <c r="I214" s="203"/>
      <c r="J214" s="1"/>
      <c r="N214" s="1"/>
    </row>
    <row r="215">
      <c r="F215" s="49"/>
      <c r="G215" s="1"/>
      <c r="H215" s="1"/>
      <c r="I215" s="203"/>
      <c r="J215" s="1"/>
      <c r="N215" s="1"/>
    </row>
    <row r="216">
      <c r="F216" s="49"/>
      <c r="G216" s="1"/>
      <c r="H216" s="1"/>
      <c r="I216" s="203"/>
      <c r="J216" s="1"/>
      <c r="N216" s="1"/>
    </row>
    <row r="217">
      <c r="F217" s="49"/>
      <c r="G217" s="1"/>
      <c r="H217" s="1"/>
      <c r="I217" s="203"/>
      <c r="J217" s="1"/>
      <c r="N217" s="1"/>
    </row>
    <row r="218">
      <c r="F218" s="49"/>
      <c r="G218" s="1"/>
      <c r="H218" s="1"/>
      <c r="I218" s="203"/>
      <c r="J218" s="1"/>
      <c r="N218" s="1"/>
    </row>
    <row r="219">
      <c r="F219" s="49"/>
      <c r="G219" s="1"/>
      <c r="H219" s="1"/>
      <c r="I219" s="203"/>
      <c r="J219" s="1"/>
      <c r="N219" s="1"/>
    </row>
    <row r="220">
      <c r="F220" s="49"/>
      <c r="G220" s="1"/>
      <c r="H220" s="1"/>
      <c r="I220" s="203"/>
      <c r="J220" s="1"/>
      <c r="N220" s="1"/>
    </row>
    <row r="221">
      <c r="F221" s="49"/>
      <c r="G221" s="1"/>
      <c r="H221" s="1"/>
      <c r="I221" s="203"/>
      <c r="J221" s="1"/>
      <c r="N221" s="1"/>
    </row>
    <row r="222">
      <c r="F222" s="49"/>
      <c r="G222" s="1"/>
      <c r="H222" s="1"/>
      <c r="I222" s="203"/>
      <c r="J222" s="1"/>
      <c r="N222" s="1"/>
    </row>
    <row r="223">
      <c r="F223" s="49"/>
      <c r="G223" s="1"/>
      <c r="H223" s="1"/>
      <c r="I223" s="203"/>
      <c r="J223" s="1"/>
      <c r="N223" s="1"/>
    </row>
    <row r="224">
      <c r="F224" s="49"/>
      <c r="G224" s="1"/>
      <c r="H224" s="1"/>
      <c r="I224" s="203"/>
      <c r="J224" s="1"/>
      <c r="N224" s="1"/>
    </row>
    <row r="225">
      <c r="F225" s="49"/>
      <c r="G225" s="1"/>
      <c r="H225" s="1"/>
      <c r="I225" s="203"/>
      <c r="J225" s="1"/>
      <c r="N225" s="1"/>
    </row>
    <row r="226">
      <c r="F226" s="49"/>
      <c r="G226" s="1"/>
      <c r="H226" s="1"/>
      <c r="I226" s="203"/>
      <c r="J226" s="1"/>
      <c r="N226" s="1"/>
    </row>
    <row r="227">
      <c r="F227" s="49"/>
      <c r="G227" s="1"/>
      <c r="H227" s="1"/>
      <c r="I227" s="203"/>
      <c r="J227" s="1"/>
      <c r="N227" s="1"/>
    </row>
    <row r="228">
      <c r="F228" s="49"/>
      <c r="G228" s="1"/>
      <c r="H228" s="1"/>
      <c r="I228" s="203"/>
      <c r="J228" s="1"/>
      <c r="N228" s="1"/>
    </row>
    <row r="229">
      <c r="F229" s="49"/>
      <c r="G229" s="1"/>
      <c r="H229" s="1"/>
      <c r="I229" s="203"/>
      <c r="J229" s="1"/>
      <c r="N229" s="1"/>
    </row>
    <row r="230">
      <c r="F230" s="49"/>
      <c r="G230" s="1"/>
      <c r="H230" s="1"/>
      <c r="I230" s="203"/>
      <c r="J230" s="1"/>
      <c r="N230" s="1"/>
    </row>
    <row r="231">
      <c r="F231" s="49"/>
      <c r="G231" s="1"/>
      <c r="H231" s="1"/>
      <c r="I231" s="203"/>
      <c r="J231" s="1"/>
      <c r="N231" s="1"/>
    </row>
    <row r="232">
      <c r="F232" s="49"/>
      <c r="G232" s="1"/>
      <c r="H232" s="1"/>
      <c r="I232" s="203"/>
      <c r="J232" s="1"/>
      <c r="N232" s="1"/>
    </row>
    <row r="233">
      <c r="F233" s="49"/>
      <c r="G233" s="1"/>
      <c r="H233" s="1"/>
      <c r="I233" s="203"/>
      <c r="J233" s="1"/>
      <c r="N233" s="1"/>
    </row>
    <row r="234">
      <c r="F234" s="49"/>
      <c r="G234" s="1"/>
      <c r="H234" s="1"/>
      <c r="I234" s="203"/>
      <c r="J234" s="1"/>
      <c r="N234" s="1"/>
    </row>
    <row r="235">
      <c r="F235" s="49"/>
      <c r="G235" s="1"/>
      <c r="H235" s="1"/>
      <c r="I235" s="203"/>
      <c r="J235" s="1"/>
      <c r="N235" s="1"/>
    </row>
    <row r="236">
      <c r="F236" s="49"/>
      <c r="G236" s="1"/>
      <c r="H236" s="1"/>
      <c r="I236" s="203"/>
      <c r="J236" s="1"/>
      <c r="N236" s="1"/>
    </row>
    <row r="237">
      <c r="F237" s="49"/>
      <c r="G237" s="1"/>
      <c r="H237" s="1"/>
      <c r="I237" s="203"/>
      <c r="J237" s="1"/>
      <c r="N237" s="1"/>
    </row>
    <row r="238">
      <c r="F238" s="49"/>
      <c r="G238" s="1"/>
      <c r="H238" s="1"/>
      <c r="I238" s="203"/>
      <c r="J238" s="1"/>
      <c r="N238" s="1"/>
    </row>
    <row r="239">
      <c r="F239" s="49"/>
      <c r="G239" s="1"/>
      <c r="H239" s="1"/>
      <c r="I239" s="203"/>
      <c r="J239" s="1"/>
      <c r="N239" s="1"/>
    </row>
    <row r="240">
      <c r="F240" s="49"/>
      <c r="G240" s="1"/>
      <c r="H240" s="1"/>
      <c r="I240" s="203"/>
      <c r="J240" s="1"/>
      <c r="N240" s="1"/>
    </row>
    <row r="241">
      <c r="F241" s="49"/>
      <c r="G241" s="1"/>
      <c r="H241" s="1"/>
      <c r="I241" s="203"/>
      <c r="J241" s="1"/>
      <c r="N241" s="1"/>
    </row>
    <row r="242">
      <c r="F242" s="49"/>
      <c r="G242" s="1"/>
      <c r="H242" s="1"/>
      <c r="I242" s="203"/>
      <c r="J242" s="1"/>
      <c r="N242" s="1"/>
    </row>
    <row r="243">
      <c r="F243" s="49"/>
      <c r="G243" s="1"/>
      <c r="H243" s="1"/>
      <c r="I243" s="203"/>
      <c r="J243" s="1"/>
      <c r="N243" s="1"/>
    </row>
    <row r="244">
      <c r="F244" s="49"/>
      <c r="G244" s="1"/>
      <c r="H244" s="1"/>
      <c r="I244" s="203"/>
      <c r="J244" s="1"/>
      <c r="N244" s="1"/>
    </row>
    <row r="245">
      <c r="F245" s="49"/>
      <c r="G245" s="1"/>
      <c r="H245" s="1"/>
      <c r="I245" s="203"/>
      <c r="J245" s="1"/>
      <c r="N245" s="1"/>
    </row>
    <row r="246">
      <c r="F246" s="49"/>
      <c r="G246" s="1"/>
      <c r="H246" s="1"/>
      <c r="I246" s="203"/>
      <c r="J246" s="1"/>
      <c r="N246" s="1"/>
    </row>
    <row r="247">
      <c r="F247" s="49"/>
      <c r="G247" s="1"/>
      <c r="H247" s="1"/>
      <c r="I247" s="203"/>
      <c r="J247" s="1"/>
      <c r="N247" s="1"/>
    </row>
    <row r="248">
      <c r="F248" s="49"/>
      <c r="G248" s="1"/>
      <c r="H248" s="1"/>
      <c r="I248" s="203"/>
      <c r="J248" s="1"/>
      <c r="N248" s="1"/>
    </row>
    <row r="249">
      <c r="F249" s="49"/>
      <c r="G249" s="1"/>
      <c r="H249" s="1"/>
      <c r="I249" s="203"/>
      <c r="J249" s="1"/>
      <c r="N249" s="1"/>
    </row>
    <row r="250">
      <c r="F250" s="49"/>
      <c r="G250" s="1"/>
      <c r="H250" s="1"/>
      <c r="I250" s="203"/>
      <c r="J250" s="1"/>
      <c r="N250" s="1"/>
    </row>
    <row r="251">
      <c r="F251" s="49"/>
      <c r="G251" s="1"/>
      <c r="H251" s="1"/>
      <c r="I251" s="203"/>
      <c r="J251" s="1"/>
      <c r="N251" s="1"/>
    </row>
    <row r="252">
      <c r="F252" s="49"/>
      <c r="G252" s="1"/>
      <c r="H252" s="1"/>
      <c r="I252" s="203"/>
      <c r="J252" s="1"/>
      <c r="N252" s="1"/>
    </row>
    <row r="253">
      <c r="F253" s="49"/>
      <c r="G253" s="1"/>
      <c r="H253" s="1"/>
      <c r="I253" s="203"/>
      <c r="J253" s="1"/>
      <c r="N253" s="1"/>
    </row>
    <row r="254">
      <c r="F254" s="49"/>
      <c r="G254" s="1"/>
      <c r="H254" s="1"/>
      <c r="I254" s="203"/>
      <c r="J254" s="1"/>
      <c r="N254" s="1"/>
    </row>
    <row r="255">
      <c r="F255" s="49"/>
      <c r="G255" s="1"/>
      <c r="H255" s="1"/>
      <c r="I255" s="203"/>
      <c r="J255" s="1"/>
      <c r="N255" s="1"/>
    </row>
    <row r="256">
      <c r="F256" s="49"/>
      <c r="G256" s="1"/>
      <c r="H256" s="1"/>
      <c r="I256" s="203"/>
      <c r="J256" s="1"/>
      <c r="N256" s="1"/>
    </row>
    <row r="257">
      <c r="F257" s="49"/>
      <c r="G257" s="1"/>
      <c r="H257" s="1"/>
      <c r="I257" s="203"/>
      <c r="J257" s="1"/>
      <c r="N257" s="1"/>
    </row>
    <row r="258">
      <c r="F258" s="49"/>
      <c r="G258" s="1"/>
      <c r="H258" s="1"/>
      <c r="I258" s="203"/>
      <c r="J258" s="1"/>
      <c r="N258" s="1"/>
    </row>
    <row r="259">
      <c r="F259" s="49"/>
      <c r="G259" s="1"/>
      <c r="H259" s="1"/>
      <c r="I259" s="203"/>
      <c r="J259" s="1"/>
      <c r="N259" s="1"/>
    </row>
    <row r="260">
      <c r="F260" s="49"/>
      <c r="G260" s="1"/>
      <c r="H260" s="1"/>
      <c r="I260" s="203"/>
      <c r="J260" s="1"/>
      <c r="N260" s="1"/>
    </row>
    <row r="261">
      <c r="F261" s="49"/>
      <c r="G261" s="1"/>
      <c r="H261" s="1"/>
      <c r="I261" s="203"/>
      <c r="J261" s="1"/>
      <c r="N261" s="1"/>
    </row>
    <row r="262">
      <c r="F262" s="49"/>
      <c r="G262" s="1"/>
      <c r="H262" s="1"/>
      <c r="I262" s="203"/>
      <c r="J262" s="1"/>
      <c r="N262" s="1"/>
    </row>
    <row r="263">
      <c r="F263" s="49"/>
      <c r="G263" s="1"/>
      <c r="H263" s="1"/>
      <c r="I263" s="203"/>
      <c r="J263" s="1"/>
      <c r="N263" s="1"/>
    </row>
    <row r="264">
      <c r="F264" s="49"/>
      <c r="G264" s="1"/>
      <c r="H264" s="1"/>
      <c r="I264" s="203"/>
      <c r="J264" s="1"/>
      <c r="N264" s="1"/>
    </row>
    <row r="265">
      <c r="F265" s="49"/>
      <c r="G265" s="1"/>
      <c r="H265" s="1"/>
      <c r="I265" s="203"/>
      <c r="J265" s="1"/>
      <c r="N265" s="1"/>
    </row>
    <row r="266">
      <c r="F266" s="49"/>
      <c r="G266" s="1"/>
      <c r="H266" s="1"/>
      <c r="I266" s="203"/>
      <c r="J266" s="1"/>
      <c r="N266" s="1"/>
    </row>
    <row r="267">
      <c r="F267" s="49"/>
      <c r="G267" s="1"/>
      <c r="H267" s="1"/>
      <c r="I267" s="203"/>
      <c r="J267" s="1"/>
      <c r="N267" s="1"/>
    </row>
    <row r="268">
      <c r="F268" s="49"/>
      <c r="G268" s="1"/>
      <c r="H268" s="1"/>
      <c r="I268" s="203"/>
      <c r="J268" s="1"/>
      <c r="N268" s="1"/>
    </row>
    <row r="269">
      <c r="F269" s="49"/>
      <c r="G269" s="1"/>
      <c r="H269" s="1"/>
      <c r="I269" s="203"/>
      <c r="J269" s="1"/>
      <c r="N269" s="1"/>
    </row>
    <row r="270">
      <c r="F270" s="49"/>
      <c r="G270" s="1"/>
      <c r="H270" s="1"/>
      <c r="I270" s="203"/>
      <c r="J270" s="1"/>
      <c r="N270" s="1"/>
    </row>
    <row r="271">
      <c r="F271" s="49"/>
      <c r="G271" s="1"/>
      <c r="H271" s="1"/>
      <c r="I271" s="203"/>
      <c r="J271" s="1"/>
      <c r="N271" s="1"/>
    </row>
    <row r="272">
      <c r="F272" s="49"/>
      <c r="G272" s="1"/>
      <c r="H272" s="1"/>
      <c r="I272" s="203"/>
      <c r="J272" s="1"/>
      <c r="N272" s="1"/>
    </row>
    <row r="273">
      <c r="F273" s="49"/>
      <c r="G273" s="1"/>
      <c r="H273" s="1"/>
      <c r="I273" s="203"/>
      <c r="J273" s="1"/>
      <c r="N273" s="1"/>
    </row>
    <row r="274">
      <c r="F274" s="49"/>
      <c r="G274" s="1"/>
      <c r="H274" s="1"/>
      <c r="I274" s="203"/>
      <c r="J274" s="1"/>
      <c r="N274" s="1"/>
    </row>
    <row r="275">
      <c r="F275" s="49"/>
      <c r="G275" s="1"/>
      <c r="H275" s="1"/>
      <c r="I275" s="203"/>
      <c r="J275" s="1"/>
      <c r="N275" s="1"/>
    </row>
    <row r="276">
      <c r="F276" s="49"/>
      <c r="G276" s="1"/>
      <c r="H276" s="1"/>
      <c r="I276" s="203"/>
      <c r="J276" s="1"/>
      <c r="N276" s="1"/>
    </row>
    <row r="277">
      <c r="F277" s="49"/>
      <c r="G277" s="1"/>
      <c r="H277" s="1"/>
      <c r="I277" s="203"/>
      <c r="J277" s="1"/>
      <c r="N277" s="1"/>
    </row>
    <row r="278">
      <c r="F278" s="49"/>
      <c r="G278" s="1"/>
      <c r="H278" s="1"/>
      <c r="I278" s="203"/>
      <c r="J278" s="1"/>
      <c r="N278" s="1"/>
    </row>
    <row r="279">
      <c r="F279" s="49"/>
      <c r="G279" s="1"/>
      <c r="H279" s="1"/>
      <c r="I279" s="203"/>
      <c r="J279" s="1"/>
      <c r="N279" s="1"/>
    </row>
    <row r="280">
      <c r="F280" s="49"/>
      <c r="G280" s="1"/>
      <c r="H280" s="1"/>
      <c r="I280" s="203"/>
      <c r="J280" s="1"/>
      <c r="N280" s="1"/>
    </row>
    <row r="281">
      <c r="F281" s="49"/>
      <c r="G281" s="1"/>
      <c r="H281" s="1"/>
      <c r="I281" s="203"/>
      <c r="J281" s="1"/>
      <c r="N281" s="1"/>
    </row>
    <row r="282">
      <c r="F282" s="49"/>
      <c r="G282" s="1"/>
      <c r="H282" s="1"/>
      <c r="I282" s="203"/>
      <c r="J282" s="1"/>
      <c r="N282" s="1"/>
    </row>
    <row r="283">
      <c r="F283" s="49"/>
      <c r="G283" s="1"/>
      <c r="H283" s="1"/>
      <c r="I283" s="203"/>
      <c r="J283" s="1"/>
      <c r="N283" s="1"/>
    </row>
    <row r="284">
      <c r="F284" s="49"/>
      <c r="G284" s="1"/>
      <c r="H284" s="1"/>
      <c r="I284" s="203"/>
      <c r="J284" s="1"/>
      <c r="N284" s="1"/>
    </row>
    <row r="285">
      <c r="F285" s="49"/>
      <c r="G285" s="1"/>
      <c r="H285" s="1"/>
      <c r="I285" s="203"/>
      <c r="J285" s="1"/>
      <c r="N285" s="1"/>
    </row>
    <row r="286">
      <c r="F286" s="49"/>
      <c r="G286" s="1"/>
      <c r="H286" s="1"/>
      <c r="I286" s="203"/>
      <c r="J286" s="1"/>
      <c r="N286" s="1"/>
    </row>
    <row r="287">
      <c r="F287" s="49"/>
      <c r="G287" s="1"/>
      <c r="H287" s="1"/>
      <c r="I287" s="203"/>
      <c r="J287" s="1"/>
      <c r="N287" s="1"/>
    </row>
    <row r="288">
      <c r="F288" s="49"/>
      <c r="G288" s="1"/>
      <c r="H288" s="1"/>
      <c r="I288" s="203"/>
      <c r="J288" s="1"/>
      <c r="N288" s="1"/>
    </row>
    <row r="289">
      <c r="F289" s="49"/>
      <c r="G289" s="1"/>
      <c r="H289" s="1"/>
      <c r="I289" s="203"/>
      <c r="J289" s="1"/>
      <c r="N289" s="1"/>
    </row>
    <row r="290">
      <c r="F290" s="49"/>
      <c r="G290" s="1"/>
      <c r="H290" s="1"/>
      <c r="I290" s="203"/>
      <c r="J290" s="1"/>
      <c r="N290" s="1"/>
    </row>
    <row r="291">
      <c r="F291" s="49"/>
      <c r="G291" s="1"/>
      <c r="H291" s="1"/>
      <c r="I291" s="203"/>
      <c r="J291" s="1"/>
      <c r="N291" s="1"/>
    </row>
    <row r="292">
      <c r="F292" s="49"/>
      <c r="G292" s="1"/>
      <c r="H292" s="1"/>
      <c r="I292" s="203"/>
      <c r="J292" s="1"/>
      <c r="N292" s="1"/>
    </row>
    <row r="293">
      <c r="F293" s="49"/>
      <c r="G293" s="1"/>
      <c r="H293" s="1"/>
      <c r="I293" s="203"/>
      <c r="J293" s="1"/>
      <c r="N293" s="1"/>
    </row>
    <row r="294">
      <c r="F294" s="49"/>
      <c r="G294" s="1"/>
      <c r="H294" s="1"/>
      <c r="I294" s="203"/>
      <c r="J294" s="1"/>
      <c r="N294" s="1"/>
    </row>
    <row r="295">
      <c r="F295" s="49"/>
      <c r="G295" s="1"/>
      <c r="H295" s="1"/>
      <c r="I295" s="203"/>
      <c r="J295" s="1"/>
      <c r="N295" s="1"/>
    </row>
    <row r="296">
      <c r="F296" s="49"/>
      <c r="G296" s="1"/>
      <c r="H296" s="1"/>
      <c r="I296" s="203"/>
      <c r="J296" s="1"/>
      <c r="N296" s="1"/>
    </row>
    <row r="297">
      <c r="F297" s="49"/>
      <c r="G297" s="1"/>
      <c r="H297" s="1"/>
      <c r="I297" s="203"/>
      <c r="J297" s="1"/>
      <c r="N297" s="1"/>
    </row>
    <row r="298">
      <c r="F298" s="49"/>
      <c r="G298" s="1"/>
      <c r="H298" s="1"/>
      <c r="I298" s="203"/>
      <c r="J298" s="1"/>
      <c r="N298" s="1"/>
    </row>
    <row r="299">
      <c r="F299" s="49"/>
      <c r="G299" s="1"/>
      <c r="H299" s="1"/>
      <c r="I299" s="203"/>
      <c r="J299" s="1"/>
      <c r="N299" s="1"/>
    </row>
    <row r="300">
      <c r="F300" s="49"/>
      <c r="G300" s="1"/>
      <c r="H300" s="1"/>
      <c r="I300" s="203"/>
      <c r="J300" s="1"/>
      <c r="N300" s="1"/>
    </row>
    <row r="301">
      <c r="F301" s="49"/>
      <c r="G301" s="1"/>
      <c r="H301" s="1"/>
      <c r="I301" s="203"/>
      <c r="J301" s="1"/>
      <c r="N301" s="1"/>
    </row>
    <row r="302">
      <c r="F302" s="49"/>
      <c r="G302" s="1"/>
      <c r="H302" s="1"/>
      <c r="I302" s="203"/>
      <c r="J302" s="1"/>
      <c r="N302" s="1"/>
    </row>
    <row r="303">
      <c r="F303" s="49"/>
      <c r="G303" s="1"/>
      <c r="H303" s="1"/>
      <c r="I303" s="203"/>
      <c r="J303" s="1"/>
      <c r="N303" s="1"/>
    </row>
    <row r="304">
      <c r="F304" s="49"/>
      <c r="G304" s="1"/>
      <c r="H304" s="1"/>
      <c r="I304" s="203"/>
      <c r="J304" s="1"/>
      <c r="N304" s="1"/>
    </row>
    <row r="305">
      <c r="F305" s="49"/>
      <c r="G305" s="1"/>
      <c r="H305" s="1"/>
      <c r="I305" s="203"/>
      <c r="J305" s="1"/>
      <c r="N305" s="1"/>
    </row>
    <row r="306">
      <c r="F306" s="49"/>
      <c r="G306" s="1"/>
      <c r="H306" s="1"/>
      <c r="I306" s="203"/>
      <c r="J306" s="1"/>
      <c r="N306" s="1"/>
    </row>
    <row r="307">
      <c r="F307" s="49"/>
      <c r="G307" s="1"/>
      <c r="H307" s="1"/>
      <c r="I307" s="203"/>
      <c r="J307" s="1"/>
      <c r="N307" s="1"/>
    </row>
    <row r="308">
      <c r="F308" s="49"/>
      <c r="G308" s="1"/>
      <c r="H308" s="1"/>
      <c r="I308" s="203"/>
      <c r="J308" s="1"/>
      <c r="N308" s="1"/>
    </row>
    <row r="309">
      <c r="F309" s="49"/>
      <c r="G309" s="1"/>
      <c r="H309" s="1"/>
      <c r="I309" s="203"/>
      <c r="J309" s="1"/>
      <c r="N309" s="1"/>
    </row>
    <row r="310">
      <c r="F310" s="49"/>
      <c r="G310" s="1"/>
      <c r="H310" s="1"/>
      <c r="I310" s="203"/>
      <c r="J310" s="1"/>
      <c r="N310" s="1"/>
    </row>
    <row r="311">
      <c r="F311" s="49"/>
      <c r="G311" s="1"/>
      <c r="H311" s="1"/>
      <c r="I311" s="203"/>
      <c r="J311" s="1"/>
      <c r="N311" s="1"/>
    </row>
    <row r="312">
      <c r="F312" s="49"/>
      <c r="G312" s="1"/>
      <c r="H312" s="1"/>
      <c r="I312" s="203"/>
      <c r="J312" s="1"/>
      <c r="N312" s="1"/>
    </row>
    <row r="313">
      <c r="F313" s="49"/>
      <c r="G313" s="1"/>
      <c r="H313" s="1"/>
      <c r="I313" s="203"/>
      <c r="J313" s="1"/>
      <c r="N313" s="1"/>
    </row>
    <row r="314">
      <c r="F314" s="49"/>
      <c r="G314" s="1"/>
      <c r="H314" s="1"/>
      <c r="I314" s="203"/>
      <c r="J314" s="1"/>
      <c r="N314" s="1"/>
    </row>
    <row r="315">
      <c r="F315" s="49"/>
      <c r="G315" s="1"/>
      <c r="H315" s="1"/>
      <c r="I315" s="203"/>
      <c r="J315" s="1"/>
      <c r="N315" s="1"/>
    </row>
    <row r="316">
      <c r="F316" s="49"/>
      <c r="G316" s="1"/>
      <c r="H316" s="1"/>
      <c r="I316" s="203"/>
      <c r="J316" s="1"/>
      <c r="N316" s="1"/>
    </row>
    <row r="317">
      <c r="F317" s="49"/>
      <c r="G317" s="1"/>
      <c r="H317" s="1"/>
      <c r="I317" s="203"/>
      <c r="J317" s="1"/>
      <c r="N317" s="1"/>
    </row>
    <row r="318">
      <c r="F318" s="49"/>
      <c r="G318" s="1"/>
      <c r="H318" s="1"/>
      <c r="I318" s="203"/>
      <c r="J318" s="1"/>
      <c r="N318" s="1"/>
    </row>
    <row r="319">
      <c r="F319" s="49"/>
      <c r="G319" s="1"/>
      <c r="H319" s="1"/>
      <c r="I319" s="203"/>
      <c r="J319" s="1"/>
      <c r="N319" s="1"/>
    </row>
    <row r="320">
      <c r="F320" s="49"/>
      <c r="G320" s="1"/>
      <c r="H320" s="1"/>
      <c r="I320" s="203"/>
      <c r="J320" s="1"/>
      <c r="N320" s="1"/>
    </row>
    <row r="321">
      <c r="F321" s="49"/>
      <c r="G321" s="1"/>
      <c r="H321" s="1"/>
      <c r="I321" s="203"/>
      <c r="J321" s="1"/>
      <c r="N321" s="1"/>
    </row>
    <row r="322">
      <c r="F322" s="49"/>
      <c r="G322" s="1"/>
      <c r="H322" s="1"/>
      <c r="I322" s="203"/>
      <c r="J322" s="1"/>
      <c r="N322" s="1"/>
    </row>
    <row r="323">
      <c r="F323" s="49"/>
      <c r="G323" s="1"/>
      <c r="H323" s="1"/>
      <c r="I323" s="203"/>
      <c r="J323" s="1"/>
      <c r="N323" s="1"/>
    </row>
    <row r="324">
      <c r="F324" s="49"/>
      <c r="G324" s="1"/>
      <c r="H324" s="1"/>
      <c r="I324" s="203"/>
      <c r="J324" s="1"/>
      <c r="N324" s="1"/>
    </row>
    <row r="325">
      <c r="F325" s="49"/>
      <c r="G325" s="1"/>
      <c r="H325" s="1"/>
      <c r="I325" s="203"/>
      <c r="J325" s="1"/>
      <c r="N325" s="1"/>
    </row>
    <row r="326">
      <c r="F326" s="49"/>
      <c r="G326" s="1"/>
      <c r="H326" s="1"/>
      <c r="I326" s="203"/>
      <c r="J326" s="1"/>
      <c r="N326" s="1"/>
    </row>
    <row r="327">
      <c r="F327" s="49"/>
      <c r="G327" s="1"/>
      <c r="H327" s="1"/>
      <c r="I327" s="203"/>
      <c r="J327" s="1"/>
      <c r="N327" s="1"/>
    </row>
    <row r="328">
      <c r="F328" s="49"/>
      <c r="G328" s="1"/>
      <c r="H328" s="1"/>
      <c r="I328" s="203"/>
      <c r="J328" s="1"/>
      <c r="N328" s="1"/>
    </row>
    <row r="329">
      <c r="F329" s="49"/>
      <c r="G329" s="1"/>
      <c r="H329" s="1"/>
      <c r="I329" s="203"/>
      <c r="J329" s="1"/>
      <c r="N329" s="1"/>
    </row>
    <row r="330">
      <c r="F330" s="49"/>
      <c r="G330" s="1"/>
      <c r="H330" s="1"/>
      <c r="I330" s="203"/>
      <c r="J330" s="1"/>
      <c r="N330" s="1"/>
    </row>
    <row r="331">
      <c r="F331" s="49"/>
      <c r="G331" s="1"/>
      <c r="H331" s="1"/>
      <c r="I331" s="203"/>
      <c r="J331" s="1"/>
      <c r="N331" s="1"/>
    </row>
    <row r="332">
      <c r="F332" s="49"/>
      <c r="G332" s="1"/>
      <c r="H332" s="1"/>
      <c r="I332" s="203"/>
      <c r="J332" s="1"/>
      <c r="N332" s="1"/>
    </row>
    <row r="333">
      <c r="F333" s="49"/>
      <c r="G333" s="1"/>
      <c r="H333" s="1"/>
      <c r="I333" s="203"/>
      <c r="J333" s="1"/>
      <c r="N333" s="1"/>
    </row>
    <row r="334">
      <c r="F334" s="49"/>
      <c r="G334" s="1"/>
      <c r="H334" s="1"/>
      <c r="I334" s="203"/>
      <c r="J334" s="1"/>
      <c r="N334" s="1"/>
    </row>
    <row r="335">
      <c r="F335" s="49"/>
      <c r="G335" s="1"/>
      <c r="H335" s="1"/>
      <c r="I335" s="203"/>
      <c r="J335" s="1"/>
      <c r="N335" s="1"/>
    </row>
    <row r="336">
      <c r="F336" s="49"/>
      <c r="G336" s="1"/>
      <c r="H336" s="1"/>
      <c r="I336" s="203"/>
      <c r="J336" s="1"/>
      <c r="N336" s="1"/>
    </row>
    <row r="337">
      <c r="F337" s="49"/>
      <c r="G337" s="1"/>
      <c r="H337" s="1"/>
      <c r="I337" s="203"/>
      <c r="J337" s="1"/>
      <c r="N337" s="1"/>
    </row>
    <row r="338">
      <c r="F338" s="49"/>
      <c r="G338" s="1"/>
      <c r="H338" s="1"/>
      <c r="I338" s="203"/>
      <c r="J338" s="1"/>
      <c r="N338" s="1"/>
    </row>
    <row r="339">
      <c r="F339" s="49"/>
      <c r="G339" s="1"/>
      <c r="H339" s="1"/>
      <c r="I339" s="203"/>
      <c r="J339" s="1"/>
      <c r="N339" s="1"/>
    </row>
    <row r="340">
      <c r="F340" s="49"/>
      <c r="G340" s="1"/>
      <c r="H340" s="1"/>
      <c r="I340" s="203"/>
      <c r="J340" s="1"/>
      <c r="N340" s="1"/>
    </row>
    <row r="341">
      <c r="F341" s="49"/>
      <c r="G341" s="1"/>
      <c r="H341" s="1"/>
      <c r="I341" s="203"/>
      <c r="J341" s="1"/>
      <c r="N341" s="1"/>
    </row>
    <row r="342">
      <c r="F342" s="49"/>
      <c r="G342" s="1"/>
      <c r="H342" s="1"/>
      <c r="I342" s="203"/>
      <c r="J342" s="1"/>
      <c r="N342" s="1"/>
    </row>
    <row r="343">
      <c r="F343" s="49"/>
      <c r="G343" s="1"/>
      <c r="H343" s="1"/>
      <c r="I343" s="203"/>
      <c r="J343" s="1"/>
      <c r="N343" s="1"/>
    </row>
    <row r="344">
      <c r="F344" s="49"/>
      <c r="G344" s="1"/>
      <c r="H344" s="1"/>
      <c r="I344" s="203"/>
      <c r="J344" s="1"/>
      <c r="N344" s="1"/>
    </row>
    <row r="345">
      <c r="F345" s="49"/>
      <c r="G345" s="1"/>
      <c r="H345" s="1"/>
      <c r="I345" s="203"/>
      <c r="J345" s="1"/>
      <c r="N345" s="1"/>
    </row>
    <row r="346">
      <c r="F346" s="49"/>
      <c r="G346" s="1"/>
      <c r="H346" s="1"/>
      <c r="I346" s="203"/>
      <c r="J346" s="1"/>
      <c r="N346" s="1"/>
    </row>
    <row r="347">
      <c r="F347" s="49"/>
      <c r="G347" s="1"/>
      <c r="H347" s="1"/>
      <c r="I347" s="203"/>
      <c r="J347" s="1"/>
      <c r="N347" s="1"/>
    </row>
    <row r="348">
      <c r="F348" s="49"/>
      <c r="G348" s="1"/>
      <c r="H348" s="1"/>
      <c r="I348" s="203"/>
      <c r="J348" s="1"/>
      <c r="N348" s="1"/>
    </row>
    <row r="349">
      <c r="F349" s="49"/>
      <c r="G349" s="1"/>
      <c r="H349" s="1"/>
      <c r="I349" s="203"/>
      <c r="J349" s="1"/>
      <c r="N349" s="1"/>
    </row>
    <row r="350">
      <c r="F350" s="49"/>
      <c r="G350" s="1"/>
      <c r="H350" s="1"/>
      <c r="I350" s="203"/>
      <c r="J350" s="1"/>
      <c r="N350" s="1"/>
    </row>
    <row r="351">
      <c r="F351" s="49"/>
      <c r="G351" s="1"/>
      <c r="H351" s="1"/>
      <c r="I351" s="203"/>
      <c r="J351" s="1"/>
      <c r="N351" s="1"/>
    </row>
    <row r="352">
      <c r="F352" s="49"/>
      <c r="G352" s="1"/>
      <c r="H352" s="1"/>
      <c r="I352" s="203"/>
      <c r="J352" s="1"/>
      <c r="N352" s="1"/>
    </row>
    <row r="353">
      <c r="F353" s="49"/>
      <c r="G353" s="1"/>
      <c r="H353" s="1"/>
      <c r="I353" s="203"/>
      <c r="J353" s="1"/>
      <c r="N353" s="1"/>
    </row>
    <row r="354">
      <c r="F354" s="49"/>
      <c r="G354" s="1"/>
      <c r="H354" s="1"/>
      <c r="I354" s="203"/>
      <c r="J354" s="1"/>
      <c r="N354" s="1"/>
    </row>
    <row r="355">
      <c r="F355" s="49"/>
      <c r="G355" s="1"/>
      <c r="H355" s="1"/>
      <c r="I355" s="203"/>
      <c r="J355" s="1"/>
      <c r="N355" s="1"/>
    </row>
    <row r="356">
      <c r="F356" s="49"/>
      <c r="G356" s="1"/>
      <c r="H356" s="1"/>
      <c r="I356" s="203"/>
      <c r="J356" s="1"/>
      <c r="N356" s="1"/>
    </row>
    <row r="357">
      <c r="F357" s="49"/>
      <c r="G357" s="1"/>
      <c r="H357" s="1"/>
      <c r="I357" s="203"/>
      <c r="J357" s="1"/>
      <c r="N357" s="1"/>
    </row>
    <row r="358">
      <c r="F358" s="49"/>
      <c r="G358" s="1"/>
      <c r="H358" s="1"/>
      <c r="I358" s="203"/>
      <c r="J358" s="1"/>
      <c r="N358" s="1"/>
    </row>
    <row r="359">
      <c r="F359" s="49"/>
      <c r="G359" s="1"/>
      <c r="H359" s="1"/>
      <c r="I359" s="203"/>
      <c r="J359" s="1"/>
      <c r="N359" s="1"/>
    </row>
    <row r="360">
      <c r="F360" s="49"/>
      <c r="G360" s="1"/>
      <c r="H360" s="1"/>
      <c r="I360" s="203"/>
      <c r="J360" s="1"/>
      <c r="N360" s="1"/>
    </row>
    <row r="361">
      <c r="F361" s="49"/>
      <c r="G361" s="1"/>
      <c r="H361" s="1"/>
      <c r="I361" s="203"/>
      <c r="J361" s="1"/>
      <c r="N361" s="1"/>
    </row>
    <row r="362">
      <c r="F362" s="49"/>
      <c r="G362" s="1"/>
      <c r="H362" s="1"/>
      <c r="I362" s="203"/>
      <c r="J362" s="1"/>
      <c r="N362" s="1"/>
    </row>
    <row r="363">
      <c r="F363" s="49"/>
      <c r="G363" s="1"/>
      <c r="H363" s="1"/>
      <c r="I363" s="203"/>
      <c r="J363" s="1"/>
      <c r="N363" s="1"/>
    </row>
    <row r="364">
      <c r="F364" s="49"/>
      <c r="G364" s="1"/>
      <c r="H364" s="1"/>
      <c r="I364" s="203"/>
      <c r="J364" s="1"/>
      <c r="N364" s="1"/>
    </row>
    <row r="365">
      <c r="F365" s="49"/>
      <c r="G365" s="1"/>
      <c r="H365" s="1"/>
      <c r="I365" s="203"/>
      <c r="J365" s="1"/>
      <c r="N365" s="1"/>
    </row>
    <row r="366">
      <c r="F366" s="49"/>
      <c r="G366" s="1"/>
      <c r="H366" s="1"/>
      <c r="I366" s="203"/>
      <c r="J366" s="1"/>
      <c r="N366" s="1"/>
    </row>
    <row r="367">
      <c r="F367" s="49"/>
      <c r="G367" s="1"/>
      <c r="H367" s="1"/>
      <c r="I367" s="203"/>
      <c r="J367" s="1"/>
      <c r="N367" s="1"/>
    </row>
    <row r="368">
      <c r="F368" s="49"/>
      <c r="G368" s="1"/>
      <c r="H368" s="1"/>
      <c r="I368" s="203"/>
      <c r="J368" s="1"/>
      <c r="N368" s="1"/>
    </row>
    <row r="369">
      <c r="F369" s="49"/>
      <c r="G369" s="1"/>
      <c r="H369" s="1"/>
      <c r="I369" s="203"/>
      <c r="J369" s="1"/>
      <c r="N369" s="1"/>
    </row>
    <row r="370">
      <c r="F370" s="49"/>
      <c r="G370" s="1"/>
      <c r="H370" s="1"/>
      <c r="I370" s="203"/>
      <c r="J370" s="1"/>
      <c r="N370" s="1"/>
    </row>
    <row r="371">
      <c r="F371" s="49"/>
      <c r="G371" s="1"/>
      <c r="H371" s="1"/>
      <c r="I371" s="203"/>
      <c r="J371" s="1"/>
      <c r="N371" s="1"/>
    </row>
    <row r="372">
      <c r="F372" s="49"/>
      <c r="G372" s="1"/>
      <c r="H372" s="1"/>
      <c r="I372" s="203"/>
      <c r="J372" s="1"/>
      <c r="N372" s="1"/>
    </row>
    <row r="373">
      <c r="F373" s="49"/>
      <c r="G373" s="1"/>
      <c r="H373" s="1"/>
      <c r="I373" s="203"/>
      <c r="J373" s="1"/>
      <c r="N373" s="1"/>
    </row>
    <row r="374">
      <c r="F374" s="49"/>
      <c r="G374" s="1"/>
      <c r="H374" s="1"/>
      <c r="I374" s="203"/>
      <c r="J374" s="1"/>
      <c r="N374" s="1"/>
    </row>
    <row r="375">
      <c r="F375" s="49"/>
      <c r="G375" s="1"/>
      <c r="H375" s="1"/>
      <c r="I375" s="203"/>
      <c r="J375" s="1"/>
      <c r="N375" s="1"/>
    </row>
    <row r="376">
      <c r="F376" s="49"/>
      <c r="G376" s="1"/>
      <c r="H376" s="1"/>
      <c r="I376" s="203"/>
      <c r="J376" s="1"/>
      <c r="N376" s="1"/>
    </row>
    <row r="377">
      <c r="F377" s="49"/>
      <c r="G377" s="1"/>
      <c r="H377" s="1"/>
      <c r="I377" s="203"/>
      <c r="J377" s="1"/>
      <c r="N377" s="1"/>
    </row>
    <row r="378">
      <c r="F378" s="49"/>
      <c r="G378" s="1"/>
      <c r="H378" s="1"/>
      <c r="I378" s="203"/>
      <c r="J378" s="1"/>
      <c r="N378" s="1"/>
    </row>
    <row r="379">
      <c r="F379" s="49"/>
      <c r="G379" s="1"/>
      <c r="H379" s="1"/>
      <c r="I379" s="203"/>
      <c r="J379" s="1"/>
      <c r="N379" s="1"/>
    </row>
    <row r="380">
      <c r="F380" s="49"/>
      <c r="G380" s="1"/>
      <c r="H380" s="1"/>
      <c r="I380" s="203"/>
      <c r="J380" s="1"/>
      <c r="N380" s="1"/>
    </row>
    <row r="381">
      <c r="F381" s="49"/>
      <c r="G381" s="1"/>
      <c r="H381" s="1"/>
      <c r="I381" s="203"/>
      <c r="J381" s="1"/>
      <c r="N381" s="1"/>
    </row>
    <row r="382">
      <c r="F382" s="49"/>
      <c r="G382" s="1"/>
      <c r="H382" s="1"/>
      <c r="I382" s="203"/>
      <c r="J382" s="1"/>
      <c r="N382" s="1"/>
    </row>
    <row r="383">
      <c r="F383" s="49"/>
      <c r="G383" s="1"/>
      <c r="H383" s="1"/>
      <c r="I383" s="203"/>
      <c r="J383" s="1"/>
      <c r="N383" s="1"/>
    </row>
    <row r="384">
      <c r="F384" s="49"/>
      <c r="G384" s="1"/>
      <c r="H384" s="1"/>
      <c r="I384" s="203"/>
      <c r="J384" s="1"/>
      <c r="N384" s="1"/>
    </row>
    <row r="385">
      <c r="F385" s="49"/>
      <c r="G385" s="1"/>
      <c r="H385" s="1"/>
      <c r="I385" s="203"/>
      <c r="J385" s="1"/>
      <c r="N385" s="1"/>
    </row>
    <row r="386">
      <c r="F386" s="49"/>
      <c r="G386" s="1"/>
      <c r="H386" s="1"/>
      <c r="I386" s="203"/>
      <c r="J386" s="1"/>
      <c r="N386" s="1"/>
    </row>
    <row r="387">
      <c r="F387" s="49"/>
      <c r="G387" s="1"/>
      <c r="H387" s="1"/>
      <c r="I387" s="203"/>
      <c r="J387" s="1"/>
      <c r="N387" s="1"/>
    </row>
    <row r="388">
      <c r="F388" s="49"/>
      <c r="G388" s="1"/>
      <c r="H388" s="1"/>
      <c r="I388" s="203"/>
      <c r="J388" s="1"/>
      <c r="N388" s="1"/>
    </row>
    <row r="389">
      <c r="F389" s="49"/>
      <c r="G389" s="1"/>
      <c r="H389" s="1"/>
      <c r="I389" s="203"/>
      <c r="J389" s="1"/>
      <c r="N389" s="1"/>
    </row>
    <row r="390">
      <c r="F390" s="49"/>
      <c r="G390" s="1"/>
      <c r="H390" s="1"/>
      <c r="I390" s="203"/>
      <c r="J390" s="1"/>
      <c r="N390" s="1"/>
    </row>
    <row r="391">
      <c r="F391" s="49"/>
      <c r="G391" s="1"/>
      <c r="H391" s="1"/>
      <c r="I391" s="203"/>
      <c r="J391" s="1"/>
      <c r="N391" s="1"/>
    </row>
    <row r="392">
      <c r="F392" s="49"/>
      <c r="G392" s="1"/>
      <c r="H392" s="1"/>
      <c r="I392" s="203"/>
      <c r="J392" s="1"/>
      <c r="N392" s="1"/>
    </row>
    <row r="393">
      <c r="F393" s="49"/>
      <c r="G393" s="1"/>
      <c r="H393" s="1"/>
      <c r="I393" s="203"/>
      <c r="J393" s="1"/>
      <c r="N393" s="1"/>
    </row>
    <row r="394">
      <c r="F394" s="49"/>
      <c r="G394" s="1"/>
      <c r="H394" s="1"/>
      <c r="I394" s="203"/>
      <c r="J394" s="1"/>
      <c r="N394" s="1"/>
    </row>
    <row r="395">
      <c r="F395" s="49"/>
      <c r="G395" s="1"/>
      <c r="H395" s="1"/>
      <c r="I395" s="203"/>
      <c r="J395" s="1"/>
      <c r="N395" s="1"/>
    </row>
    <row r="396">
      <c r="F396" s="49"/>
      <c r="G396" s="1"/>
      <c r="H396" s="1"/>
      <c r="I396" s="203"/>
      <c r="J396" s="1"/>
      <c r="N396" s="1"/>
    </row>
    <row r="397">
      <c r="F397" s="49"/>
      <c r="G397" s="1"/>
      <c r="H397" s="1"/>
      <c r="I397" s="203"/>
      <c r="J397" s="1"/>
      <c r="N397" s="1"/>
    </row>
    <row r="398">
      <c r="F398" s="49"/>
      <c r="G398" s="1"/>
      <c r="H398" s="1"/>
      <c r="I398" s="203"/>
      <c r="J398" s="1"/>
      <c r="N398" s="1"/>
    </row>
    <row r="399">
      <c r="F399" s="49"/>
      <c r="G399" s="1"/>
      <c r="H399" s="1"/>
      <c r="I399" s="203"/>
      <c r="J399" s="1"/>
      <c r="N399" s="1"/>
    </row>
    <row r="400">
      <c r="F400" s="49"/>
      <c r="G400" s="1"/>
      <c r="H400" s="1"/>
      <c r="I400" s="203"/>
      <c r="J400" s="1"/>
      <c r="N400" s="1"/>
    </row>
    <row r="401">
      <c r="F401" s="49"/>
      <c r="G401" s="1"/>
      <c r="H401" s="1"/>
      <c r="I401" s="203"/>
      <c r="J401" s="1"/>
      <c r="N401" s="1"/>
    </row>
    <row r="402">
      <c r="F402" s="49"/>
      <c r="G402" s="1"/>
      <c r="H402" s="1"/>
      <c r="I402" s="203"/>
      <c r="J402" s="1"/>
      <c r="N402" s="1"/>
    </row>
    <row r="403">
      <c r="F403" s="49"/>
      <c r="G403" s="1"/>
      <c r="H403" s="1"/>
      <c r="I403" s="203"/>
      <c r="J403" s="1"/>
      <c r="N403" s="1"/>
    </row>
    <row r="404">
      <c r="F404" s="49"/>
      <c r="G404" s="1"/>
      <c r="H404" s="1"/>
      <c r="I404" s="203"/>
      <c r="J404" s="1"/>
      <c r="N404" s="1"/>
    </row>
    <row r="405">
      <c r="F405" s="49"/>
      <c r="G405" s="1"/>
      <c r="H405" s="1"/>
      <c r="I405" s="203"/>
      <c r="J405" s="1"/>
      <c r="N405" s="1"/>
    </row>
    <row r="406">
      <c r="F406" s="49"/>
      <c r="G406" s="1"/>
      <c r="H406" s="1"/>
      <c r="I406" s="203"/>
      <c r="J406" s="1"/>
      <c r="N406" s="1"/>
    </row>
    <row r="407">
      <c r="F407" s="49"/>
      <c r="G407" s="1"/>
      <c r="H407" s="1"/>
      <c r="I407" s="203"/>
      <c r="J407" s="1"/>
      <c r="N407" s="1"/>
    </row>
    <row r="408">
      <c r="F408" s="49"/>
      <c r="G408" s="1"/>
      <c r="H408" s="1"/>
      <c r="I408" s="203"/>
      <c r="J408" s="1"/>
      <c r="N408" s="1"/>
    </row>
    <row r="409">
      <c r="F409" s="49"/>
      <c r="G409" s="1"/>
      <c r="H409" s="1"/>
      <c r="I409" s="203"/>
      <c r="J409" s="1"/>
      <c r="N409" s="1"/>
    </row>
    <row r="410">
      <c r="F410" s="49"/>
      <c r="G410" s="1"/>
      <c r="H410" s="1"/>
      <c r="I410" s="203"/>
      <c r="J410" s="1"/>
      <c r="N410" s="1"/>
    </row>
    <row r="411">
      <c r="F411" s="49"/>
      <c r="G411" s="1"/>
      <c r="H411" s="1"/>
      <c r="I411" s="203"/>
      <c r="J411" s="1"/>
      <c r="N411" s="1"/>
    </row>
    <row r="412">
      <c r="F412" s="49"/>
      <c r="G412" s="1"/>
      <c r="H412" s="1"/>
      <c r="I412" s="203"/>
      <c r="J412" s="1"/>
      <c r="N412" s="1"/>
    </row>
    <row r="413">
      <c r="F413" s="49"/>
      <c r="G413" s="1"/>
      <c r="H413" s="1"/>
      <c r="I413" s="203"/>
      <c r="J413" s="1"/>
      <c r="N413" s="1"/>
    </row>
    <row r="414">
      <c r="F414" s="49"/>
      <c r="G414" s="1"/>
      <c r="H414" s="1"/>
      <c r="I414" s="203"/>
      <c r="J414" s="1"/>
      <c r="N414" s="1"/>
    </row>
    <row r="415">
      <c r="F415" s="49"/>
      <c r="G415" s="1"/>
      <c r="H415" s="1"/>
      <c r="I415" s="203"/>
      <c r="J415" s="1"/>
      <c r="N415" s="1"/>
    </row>
    <row r="416">
      <c r="F416" s="49"/>
      <c r="G416" s="1"/>
      <c r="H416" s="1"/>
      <c r="I416" s="203"/>
      <c r="J416" s="1"/>
      <c r="N416" s="1"/>
    </row>
    <row r="417">
      <c r="F417" s="49"/>
      <c r="G417" s="1"/>
      <c r="H417" s="1"/>
      <c r="I417" s="203"/>
      <c r="J417" s="1"/>
      <c r="N417" s="1"/>
    </row>
    <row r="418">
      <c r="F418" s="49"/>
      <c r="G418" s="1"/>
      <c r="H418" s="1"/>
      <c r="I418" s="203"/>
      <c r="J418" s="1"/>
      <c r="N418" s="1"/>
    </row>
    <row r="419">
      <c r="F419" s="49"/>
      <c r="G419" s="1"/>
      <c r="H419" s="1"/>
      <c r="I419" s="203"/>
      <c r="J419" s="1"/>
      <c r="N419" s="1"/>
    </row>
    <row r="420">
      <c r="F420" s="49"/>
      <c r="G420" s="1"/>
      <c r="H420" s="1"/>
      <c r="I420" s="203"/>
      <c r="J420" s="1"/>
      <c r="N420" s="1"/>
    </row>
    <row r="421">
      <c r="F421" s="49"/>
      <c r="G421" s="1"/>
      <c r="H421" s="1"/>
      <c r="I421" s="203"/>
      <c r="J421" s="1"/>
      <c r="N421" s="1"/>
    </row>
    <row r="422">
      <c r="F422" s="49"/>
      <c r="G422" s="1"/>
      <c r="H422" s="1"/>
      <c r="I422" s="203"/>
      <c r="J422" s="1"/>
      <c r="N422" s="1"/>
    </row>
    <row r="423">
      <c r="F423" s="49"/>
      <c r="G423" s="1"/>
      <c r="H423" s="1"/>
      <c r="I423" s="203"/>
      <c r="J423" s="1"/>
      <c r="N423" s="1"/>
    </row>
    <row r="424">
      <c r="F424" s="49"/>
      <c r="G424" s="1"/>
      <c r="H424" s="1"/>
      <c r="I424" s="203"/>
      <c r="J424" s="1"/>
      <c r="N424" s="1"/>
    </row>
    <row r="425">
      <c r="F425" s="49"/>
      <c r="G425" s="1"/>
      <c r="H425" s="1"/>
      <c r="I425" s="203"/>
      <c r="J425" s="1"/>
      <c r="N425" s="1"/>
    </row>
    <row r="426">
      <c r="F426" s="49"/>
      <c r="G426" s="1"/>
      <c r="H426" s="1"/>
      <c r="I426" s="203"/>
      <c r="J426" s="1"/>
      <c r="N426" s="1"/>
    </row>
    <row r="427">
      <c r="F427" s="49"/>
      <c r="G427" s="1"/>
      <c r="H427" s="1"/>
      <c r="I427" s="203"/>
      <c r="J427" s="1"/>
      <c r="N427" s="1"/>
    </row>
    <row r="428">
      <c r="F428" s="49"/>
      <c r="G428" s="1"/>
      <c r="H428" s="1"/>
      <c r="I428" s="203"/>
      <c r="J428" s="1"/>
      <c r="N428" s="1"/>
    </row>
    <row r="429">
      <c r="F429" s="49"/>
      <c r="G429" s="1"/>
      <c r="H429" s="1"/>
      <c r="I429" s="203"/>
      <c r="J429" s="1"/>
      <c r="N429" s="1"/>
    </row>
    <row r="430">
      <c r="F430" s="49"/>
      <c r="G430" s="1"/>
      <c r="H430" s="1"/>
      <c r="I430" s="203"/>
      <c r="J430" s="1"/>
      <c r="N430" s="1"/>
    </row>
    <row r="431">
      <c r="F431" s="49"/>
      <c r="G431" s="1"/>
      <c r="H431" s="1"/>
      <c r="I431" s="203"/>
      <c r="J431" s="1"/>
      <c r="N431" s="1"/>
    </row>
    <row r="432">
      <c r="F432" s="49"/>
      <c r="G432" s="1"/>
      <c r="H432" s="1"/>
      <c r="I432" s="203"/>
      <c r="J432" s="1"/>
      <c r="N432" s="1"/>
    </row>
    <row r="433">
      <c r="F433" s="49"/>
      <c r="G433" s="1"/>
      <c r="H433" s="1"/>
      <c r="I433" s="203"/>
      <c r="J433" s="1"/>
      <c r="N433" s="1"/>
    </row>
    <row r="434">
      <c r="F434" s="49"/>
      <c r="G434" s="1"/>
      <c r="H434" s="1"/>
      <c r="I434" s="203"/>
      <c r="J434" s="1"/>
      <c r="N434" s="1"/>
    </row>
    <row r="435">
      <c r="F435" s="49"/>
      <c r="G435" s="1"/>
      <c r="H435" s="1"/>
      <c r="I435" s="203"/>
      <c r="J435" s="1"/>
      <c r="N435" s="1"/>
    </row>
    <row r="436">
      <c r="F436" s="49"/>
      <c r="G436" s="1"/>
      <c r="H436" s="1"/>
      <c r="I436" s="203"/>
      <c r="J436" s="1"/>
      <c r="N436" s="1"/>
    </row>
    <row r="437">
      <c r="F437" s="49"/>
      <c r="G437" s="1"/>
      <c r="H437" s="1"/>
      <c r="I437" s="203"/>
      <c r="J437" s="1"/>
      <c r="N437" s="1"/>
    </row>
    <row r="438">
      <c r="F438" s="49"/>
      <c r="G438" s="1"/>
      <c r="H438" s="1"/>
      <c r="I438" s="203"/>
      <c r="J438" s="1"/>
      <c r="N438" s="1"/>
    </row>
    <row r="439">
      <c r="F439" s="49"/>
      <c r="G439" s="1"/>
      <c r="H439" s="1"/>
      <c r="I439" s="203"/>
      <c r="J439" s="1"/>
      <c r="N439" s="1"/>
    </row>
    <row r="440">
      <c r="F440" s="49"/>
      <c r="G440" s="1"/>
      <c r="H440" s="1"/>
      <c r="I440" s="203"/>
      <c r="J440" s="1"/>
      <c r="N440" s="1"/>
    </row>
    <row r="441">
      <c r="F441" s="49"/>
      <c r="G441" s="1"/>
      <c r="H441" s="1"/>
      <c r="I441" s="203"/>
      <c r="J441" s="1"/>
      <c r="N441" s="1"/>
    </row>
    <row r="442">
      <c r="F442" s="49"/>
      <c r="G442" s="1"/>
      <c r="H442" s="1"/>
      <c r="I442" s="203"/>
      <c r="J442" s="1"/>
      <c r="N442" s="1"/>
    </row>
    <row r="443">
      <c r="F443" s="49"/>
      <c r="G443" s="1"/>
      <c r="H443" s="1"/>
      <c r="I443" s="203"/>
      <c r="J443" s="1"/>
      <c r="N443" s="1"/>
    </row>
    <row r="444">
      <c r="F444" s="49"/>
      <c r="G444" s="1"/>
      <c r="H444" s="1"/>
      <c r="I444" s="203"/>
      <c r="J444" s="1"/>
      <c r="N444" s="1"/>
    </row>
    <row r="445">
      <c r="F445" s="49"/>
      <c r="G445" s="1"/>
      <c r="H445" s="1"/>
      <c r="I445" s="203"/>
      <c r="J445" s="1"/>
      <c r="N445" s="1"/>
    </row>
    <row r="446">
      <c r="F446" s="49"/>
      <c r="G446" s="1"/>
      <c r="H446" s="1"/>
      <c r="I446" s="203"/>
      <c r="J446" s="1"/>
      <c r="N446" s="1"/>
    </row>
    <row r="447">
      <c r="F447" s="49"/>
      <c r="G447" s="1"/>
      <c r="H447" s="1"/>
      <c r="I447" s="203"/>
      <c r="J447" s="1"/>
      <c r="N447" s="1"/>
    </row>
    <row r="448">
      <c r="F448" s="49"/>
      <c r="G448" s="1"/>
      <c r="H448" s="1"/>
      <c r="I448" s="203"/>
      <c r="J448" s="1"/>
      <c r="N448" s="1"/>
    </row>
    <row r="449">
      <c r="F449" s="49"/>
      <c r="G449" s="1"/>
      <c r="H449" s="1"/>
      <c r="I449" s="203"/>
      <c r="J449" s="1"/>
      <c r="N449" s="1"/>
    </row>
    <row r="450">
      <c r="F450" s="49"/>
      <c r="G450" s="1"/>
      <c r="H450" s="1"/>
      <c r="I450" s="203"/>
      <c r="J450" s="1"/>
      <c r="N450" s="1"/>
    </row>
    <row r="451">
      <c r="F451" s="49"/>
      <c r="G451" s="1"/>
      <c r="H451" s="1"/>
      <c r="I451" s="203"/>
      <c r="J451" s="1"/>
      <c r="N451" s="1"/>
    </row>
    <row r="452">
      <c r="F452" s="49"/>
      <c r="G452" s="1"/>
      <c r="H452" s="1"/>
      <c r="I452" s="203"/>
      <c r="J452" s="1"/>
      <c r="N452" s="1"/>
    </row>
    <row r="453">
      <c r="F453" s="49"/>
      <c r="G453" s="1"/>
      <c r="H453" s="1"/>
      <c r="I453" s="203"/>
      <c r="J453" s="1"/>
      <c r="N453" s="1"/>
    </row>
    <row r="454">
      <c r="F454" s="49"/>
      <c r="G454" s="1"/>
      <c r="H454" s="1"/>
      <c r="I454" s="203"/>
      <c r="J454" s="1"/>
      <c r="N454" s="1"/>
    </row>
    <row r="455">
      <c r="F455" s="49"/>
      <c r="G455" s="1"/>
      <c r="H455" s="1"/>
      <c r="I455" s="203"/>
      <c r="J455" s="1"/>
      <c r="N455" s="1"/>
    </row>
    <row r="456">
      <c r="F456" s="49"/>
      <c r="G456" s="1"/>
      <c r="H456" s="1"/>
      <c r="I456" s="203"/>
      <c r="J456" s="1"/>
      <c r="N456" s="1"/>
    </row>
    <row r="457">
      <c r="F457" s="49"/>
      <c r="G457" s="1"/>
      <c r="H457" s="1"/>
      <c r="I457" s="203"/>
      <c r="J457" s="1"/>
      <c r="N457" s="1"/>
    </row>
    <row r="458">
      <c r="F458" s="49"/>
      <c r="G458" s="1"/>
      <c r="H458" s="1"/>
      <c r="I458" s="203"/>
      <c r="J458" s="1"/>
      <c r="N458" s="1"/>
    </row>
    <row r="459">
      <c r="F459" s="49"/>
      <c r="G459" s="1"/>
      <c r="H459" s="1"/>
      <c r="I459" s="203"/>
      <c r="J459" s="1"/>
      <c r="N459" s="1"/>
    </row>
    <row r="460">
      <c r="F460" s="49"/>
      <c r="G460" s="1"/>
      <c r="H460" s="1"/>
      <c r="I460" s="203"/>
      <c r="J460" s="1"/>
      <c r="N460" s="1"/>
    </row>
    <row r="461">
      <c r="F461" s="49"/>
      <c r="G461" s="1"/>
      <c r="H461" s="1"/>
      <c r="I461" s="203"/>
      <c r="J461" s="1"/>
      <c r="N461" s="1"/>
    </row>
    <row r="462">
      <c r="F462" s="49"/>
      <c r="G462" s="1"/>
      <c r="H462" s="1"/>
      <c r="I462" s="203"/>
      <c r="J462" s="1"/>
      <c r="N462" s="1"/>
    </row>
    <row r="463">
      <c r="F463" s="49"/>
      <c r="G463" s="1"/>
      <c r="H463" s="1"/>
      <c r="I463" s="203"/>
      <c r="J463" s="1"/>
      <c r="N463" s="1"/>
    </row>
    <row r="464">
      <c r="F464" s="49"/>
      <c r="G464" s="1"/>
      <c r="H464" s="1"/>
      <c r="I464" s="203"/>
      <c r="J464" s="1"/>
      <c r="N464" s="1"/>
    </row>
    <row r="465">
      <c r="F465" s="49"/>
      <c r="G465" s="1"/>
      <c r="H465" s="1"/>
      <c r="I465" s="203"/>
      <c r="J465" s="1"/>
      <c r="N465" s="1"/>
    </row>
    <row r="466">
      <c r="F466" s="49"/>
      <c r="G466" s="1"/>
      <c r="H466" s="1"/>
      <c r="I466" s="203"/>
      <c r="J466" s="1"/>
      <c r="N466" s="1"/>
    </row>
    <row r="467">
      <c r="F467" s="49"/>
      <c r="G467" s="1"/>
      <c r="H467" s="1"/>
      <c r="I467" s="203"/>
      <c r="J467" s="1"/>
      <c r="N467" s="1"/>
    </row>
    <row r="468">
      <c r="F468" s="49"/>
      <c r="G468" s="1"/>
      <c r="H468" s="1"/>
      <c r="I468" s="203"/>
      <c r="J468" s="1"/>
      <c r="N468" s="1"/>
    </row>
    <row r="469">
      <c r="F469" s="49"/>
      <c r="G469" s="1"/>
      <c r="H469" s="1"/>
      <c r="I469" s="203"/>
      <c r="J469" s="1"/>
      <c r="N469" s="1"/>
    </row>
    <row r="470">
      <c r="F470" s="49"/>
      <c r="G470" s="1"/>
      <c r="H470" s="1"/>
      <c r="I470" s="203"/>
      <c r="J470" s="1"/>
      <c r="N470" s="1"/>
    </row>
    <row r="471">
      <c r="F471" s="49"/>
      <c r="G471" s="1"/>
      <c r="H471" s="1"/>
      <c r="I471" s="203"/>
      <c r="J471" s="1"/>
      <c r="N471" s="1"/>
    </row>
    <row r="472">
      <c r="F472" s="49"/>
      <c r="G472" s="1"/>
      <c r="H472" s="1"/>
      <c r="I472" s="203"/>
      <c r="J472" s="1"/>
      <c r="N472" s="1"/>
    </row>
    <row r="473">
      <c r="F473" s="49"/>
      <c r="G473" s="1"/>
      <c r="H473" s="1"/>
      <c r="I473" s="203"/>
      <c r="J473" s="1"/>
      <c r="N473" s="1"/>
    </row>
    <row r="474">
      <c r="F474" s="49"/>
      <c r="G474" s="1"/>
      <c r="H474" s="1"/>
      <c r="I474" s="203"/>
      <c r="J474" s="1"/>
      <c r="N474" s="1"/>
    </row>
    <row r="475">
      <c r="F475" s="49"/>
      <c r="G475" s="1"/>
      <c r="H475" s="1"/>
      <c r="I475" s="203"/>
      <c r="J475" s="1"/>
      <c r="N475" s="1"/>
    </row>
    <row r="476">
      <c r="F476" s="49"/>
      <c r="G476" s="1"/>
      <c r="H476" s="1"/>
      <c r="I476" s="203"/>
      <c r="J476" s="1"/>
      <c r="N476" s="1"/>
    </row>
    <row r="477">
      <c r="F477" s="49"/>
      <c r="G477" s="1"/>
      <c r="H477" s="1"/>
      <c r="I477" s="203"/>
      <c r="J477" s="1"/>
      <c r="N477" s="1"/>
    </row>
    <row r="478">
      <c r="F478" s="49"/>
      <c r="G478" s="1"/>
      <c r="H478" s="1"/>
      <c r="I478" s="203"/>
      <c r="J478" s="1"/>
      <c r="N478" s="1"/>
    </row>
    <row r="479">
      <c r="F479" s="49"/>
      <c r="G479" s="1"/>
      <c r="H479" s="1"/>
      <c r="I479" s="203"/>
      <c r="J479" s="1"/>
      <c r="N479" s="1"/>
    </row>
    <row r="480">
      <c r="F480" s="49"/>
      <c r="G480" s="1"/>
      <c r="H480" s="1"/>
      <c r="I480" s="203"/>
      <c r="J480" s="1"/>
      <c r="N480" s="1"/>
    </row>
    <row r="481">
      <c r="F481" s="49"/>
      <c r="G481" s="1"/>
      <c r="H481" s="1"/>
      <c r="I481" s="203"/>
      <c r="J481" s="1"/>
      <c r="N481" s="1"/>
    </row>
    <row r="482">
      <c r="F482" s="49"/>
      <c r="G482" s="1"/>
      <c r="H482" s="1"/>
      <c r="I482" s="203"/>
      <c r="J482" s="1"/>
      <c r="N482" s="1"/>
    </row>
    <row r="483">
      <c r="F483" s="49"/>
      <c r="G483" s="1"/>
      <c r="H483" s="1"/>
      <c r="I483" s="203"/>
      <c r="J483" s="1"/>
      <c r="N483" s="1"/>
    </row>
    <row r="484">
      <c r="F484" s="49"/>
      <c r="G484" s="1"/>
      <c r="H484" s="1"/>
      <c r="I484" s="203"/>
      <c r="J484" s="1"/>
      <c r="N484" s="1"/>
    </row>
    <row r="485">
      <c r="F485" s="49"/>
      <c r="G485" s="1"/>
      <c r="H485" s="1"/>
      <c r="I485" s="203"/>
      <c r="J485" s="1"/>
      <c r="N485" s="1"/>
    </row>
    <row r="486">
      <c r="F486" s="49"/>
      <c r="G486" s="1"/>
      <c r="H486" s="1"/>
      <c r="I486" s="203"/>
      <c r="J486" s="1"/>
      <c r="N486" s="1"/>
    </row>
    <row r="487">
      <c r="F487" s="49"/>
      <c r="G487" s="1"/>
      <c r="H487" s="1"/>
      <c r="I487" s="203"/>
      <c r="J487" s="1"/>
      <c r="N487" s="1"/>
    </row>
    <row r="488">
      <c r="F488" s="49"/>
      <c r="G488" s="1"/>
      <c r="H488" s="1"/>
      <c r="I488" s="203"/>
      <c r="J488" s="1"/>
      <c r="N488" s="1"/>
    </row>
    <row r="489">
      <c r="F489" s="49"/>
      <c r="G489" s="1"/>
      <c r="H489" s="1"/>
      <c r="I489" s="203"/>
      <c r="J489" s="1"/>
      <c r="N489" s="1"/>
    </row>
    <row r="490">
      <c r="F490" s="49"/>
      <c r="G490" s="1"/>
      <c r="H490" s="1"/>
      <c r="I490" s="203"/>
      <c r="J490" s="1"/>
      <c r="N490" s="1"/>
    </row>
    <row r="491">
      <c r="F491" s="49"/>
      <c r="G491" s="1"/>
      <c r="H491" s="1"/>
      <c r="I491" s="203"/>
      <c r="J491" s="1"/>
      <c r="N491" s="1"/>
    </row>
    <row r="492">
      <c r="F492" s="49"/>
      <c r="G492" s="1"/>
      <c r="H492" s="1"/>
      <c r="I492" s="203"/>
      <c r="J492" s="1"/>
      <c r="N492" s="1"/>
    </row>
    <row r="493">
      <c r="F493" s="49"/>
      <c r="G493" s="1"/>
      <c r="H493" s="1"/>
      <c r="I493" s="203"/>
      <c r="J493" s="1"/>
      <c r="N493" s="1"/>
    </row>
    <row r="494">
      <c r="F494" s="49"/>
      <c r="G494" s="1"/>
      <c r="H494" s="1"/>
      <c r="I494" s="203"/>
      <c r="J494" s="1"/>
      <c r="N494" s="1"/>
    </row>
    <row r="495">
      <c r="F495" s="49"/>
      <c r="G495" s="1"/>
      <c r="H495" s="1"/>
      <c r="I495" s="203"/>
      <c r="J495" s="1"/>
      <c r="N495" s="1"/>
    </row>
    <row r="496">
      <c r="F496" s="49"/>
      <c r="G496" s="1"/>
      <c r="H496" s="1"/>
      <c r="I496" s="203"/>
      <c r="J496" s="1"/>
      <c r="N496" s="1"/>
    </row>
    <row r="497">
      <c r="F497" s="49"/>
      <c r="G497" s="1"/>
      <c r="H497" s="1"/>
      <c r="I497" s="203"/>
      <c r="J497" s="1"/>
      <c r="N497" s="1"/>
    </row>
    <row r="498">
      <c r="F498" s="49"/>
      <c r="G498" s="1"/>
      <c r="H498" s="1"/>
      <c r="I498" s="203"/>
      <c r="J498" s="1"/>
      <c r="N498" s="1"/>
    </row>
    <row r="499">
      <c r="F499" s="49"/>
      <c r="G499" s="1"/>
      <c r="H499" s="1"/>
      <c r="I499" s="203"/>
      <c r="J499" s="1"/>
      <c r="N499" s="1"/>
    </row>
    <row r="500">
      <c r="F500" s="49"/>
      <c r="G500" s="1"/>
      <c r="H500" s="1"/>
      <c r="I500" s="203"/>
      <c r="J500" s="1"/>
      <c r="N500" s="1"/>
    </row>
    <row r="501">
      <c r="F501" s="49"/>
      <c r="G501" s="1"/>
      <c r="H501" s="1"/>
      <c r="I501" s="203"/>
      <c r="J501" s="1"/>
      <c r="N501" s="1"/>
    </row>
    <row r="502">
      <c r="F502" s="49"/>
      <c r="G502" s="1"/>
      <c r="H502" s="1"/>
      <c r="I502" s="203"/>
      <c r="J502" s="1"/>
      <c r="N502" s="1"/>
    </row>
    <row r="503">
      <c r="F503" s="49"/>
      <c r="G503" s="1"/>
      <c r="H503" s="1"/>
      <c r="I503" s="203"/>
      <c r="J503" s="1"/>
      <c r="N503" s="1"/>
    </row>
    <row r="504">
      <c r="F504" s="49"/>
      <c r="G504" s="1"/>
      <c r="H504" s="1"/>
      <c r="I504" s="203"/>
      <c r="J504" s="1"/>
      <c r="N504" s="1"/>
    </row>
    <row r="505">
      <c r="F505" s="49"/>
      <c r="G505" s="1"/>
      <c r="H505" s="1"/>
      <c r="I505" s="203"/>
      <c r="J505" s="1"/>
      <c r="N505" s="1"/>
    </row>
    <row r="506">
      <c r="F506" s="49"/>
      <c r="G506" s="1"/>
      <c r="H506" s="1"/>
      <c r="I506" s="203"/>
      <c r="J506" s="1"/>
      <c r="N506" s="1"/>
    </row>
    <row r="507">
      <c r="F507" s="49"/>
      <c r="G507" s="1"/>
      <c r="H507" s="1"/>
      <c r="I507" s="203"/>
      <c r="J507" s="1"/>
      <c r="N507" s="1"/>
    </row>
    <row r="508">
      <c r="F508" s="49"/>
      <c r="G508" s="1"/>
      <c r="H508" s="1"/>
      <c r="I508" s="203"/>
      <c r="J508" s="1"/>
      <c r="N508" s="1"/>
    </row>
    <row r="509">
      <c r="F509" s="49"/>
      <c r="G509" s="1"/>
      <c r="H509" s="1"/>
      <c r="I509" s="203"/>
      <c r="J509" s="1"/>
      <c r="N509" s="1"/>
    </row>
    <row r="510">
      <c r="F510" s="49"/>
      <c r="G510" s="1"/>
      <c r="H510" s="1"/>
      <c r="I510" s="203"/>
      <c r="J510" s="1"/>
      <c r="N510" s="1"/>
    </row>
    <row r="511">
      <c r="F511" s="49"/>
      <c r="G511" s="1"/>
      <c r="H511" s="1"/>
      <c r="I511" s="203"/>
      <c r="J511" s="1"/>
      <c r="N511" s="1"/>
    </row>
    <row r="512">
      <c r="F512" s="49"/>
      <c r="G512" s="1"/>
      <c r="H512" s="1"/>
      <c r="I512" s="203"/>
      <c r="J512" s="1"/>
      <c r="N512" s="1"/>
    </row>
    <row r="513">
      <c r="F513" s="49"/>
      <c r="G513" s="1"/>
      <c r="H513" s="1"/>
      <c r="I513" s="203"/>
      <c r="J513" s="1"/>
      <c r="N513" s="1"/>
    </row>
    <row r="514">
      <c r="F514" s="49"/>
      <c r="G514" s="1"/>
      <c r="H514" s="1"/>
      <c r="I514" s="203"/>
      <c r="J514" s="1"/>
      <c r="N514" s="1"/>
    </row>
    <row r="515">
      <c r="F515" s="49"/>
      <c r="G515" s="1"/>
      <c r="H515" s="1"/>
      <c r="I515" s="203"/>
      <c r="J515" s="1"/>
      <c r="N515" s="1"/>
    </row>
    <row r="516">
      <c r="F516" s="49"/>
      <c r="G516" s="1"/>
      <c r="H516" s="1"/>
      <c r="I516" s="203"/>
      <c r="J516" s="1"/>
      <c r="N516" s="1"/>
    </row>
    <row r="517">
      <c r="F517" s="49"/>
      <c r="G517" s="1"/>
      <c r="H517" s="1"/>
      <c r="I517" s="203"/>
      <c r="J517" s="1"/>
      <c r="N517" s="1"/>
    </row>
    <row r="518">
      <c r="F518" s="49"/>
      <c r="G518" s="1"/>
      <c r="H518" s="1"/>
      <c r="I518" s="203"/>
      <c r="J518" s="1"/>
      <c r="N518" s="1"/>
    </row>
    <row r="519">
      <c r="F519" s="49"/>
      <c r="G519" s="1"/>
      <c r="H519" s="1"/>
      <c r="I519" s="203"/>
      <c r="J519" s="1"/>
      <c r="N519" s="1"/>
    </row>
    <row r="520">
      <c r="F520" s="49"/>
      <c r="G520" s="1"/>
      <c r="H520" s="1"/>
      <c r="I520" s="203"/>
      <c r="J520" s="1"/>
      <c r="N520" s="1"/>
    </row>
    <row r="521">
      <c r="F521" s="49"/>
      <c r="G521" s="1"/>
      <c r="H521" s="1"/>
      <c r="I521" s="203"/>
      <c r="J521" s="1"/>
      <c r="N521" s="1"/>
    </row>
    <row r="522">
      <c r="F522" s="49"/>
      <c r="G522" s="1"/>
      <c r="H522" s="1"/>
      <c r="I522" s="203"/>
      <c r="J522" s="1"/>
      <c r="N522" s="1"/>
    </row>
    <row r="523">
      <c r="F523" s="49"/>
      <c r="G523" s="1"/>
      <c r="H523" s="1"/>
      <c r="I523" s="203"/>
      <c r="J523" s="1"/>
      <c r="N523" s="1"/>
    </row>
    <row r="524">
      <c r="F524" s="49"/>
      <c r="G524" s="1"/>
      <c r="H524" s="1"/>
      <c r="I524" s="203"/>
      <c r="J524" s="1"/>
      <c r="N524" s="1"/>
    </row>
    <row r="525">
      <c r="F525" s="49"/>
      <c r="G525" s="1"/>
      <c r="H525" s="1"/>
      <c r="I525" s="203"/>
      <c r="J525" s="1"/>
      <c r="N525" s="1"/>
    </row>
    <row r="526">
      <c r="F526" s="49"/>
      <c r="G526" s="1"/>
      <c r="H526" s="1"/>
      <c r="I526" s="203"/>
      <c r="J526" s="1"/>
      <c r="N526" s="1"/>
    </row>
    <row r="527">
      <c r="F527" s="49"/>
      <c r="G527" s="1"/>
      <c r="H527" s="1"/>
      <c r="I527" s="203"/>
      <c r="J527" s="1"/>
      <c r="N527" s="1"/>
    </row>
    <row r="528">
      <c r="F528" s="49"/>
      <c r="G528" s="1"/>
      <c r="H528" s="1"/>
      <c r="I528" s="203"/>
      <c r="J528" s="1"/>
      <c r="N528" s="1"/>
    </row>
    <row r="529">
      <c r="F529" s="49"/>
      <c r="G529" s="1"/>
      <c r="H529" s="1"/>
      <c r="I529" s="203"/>
      <c r="J529" s="1"/>
      <c r="N529" s="1"/>
    </row>
    <row r="530">
      <c r="F530" s="49"/>
      <c r="G530" s="1"/>
      <c r="H530" s="1"/>
      <c r="I530" s="203"/>
      <c r="J530" s="1"/>
      <c r="N530" s="1"/>
    </row>
    <row r="531">
      <c r="F531" s="49"/>
      <c r="G531" s="1"/>
      <c r="H531" s="1"/>
      <c r="I531" s="203"/>
      <c r="J531" s="1"/>
      <c r="N531" s="1"/>
    </row>
    <row r="532">
      <c r="F532" s="49"/>
      <c r="G532" s="1"/>
      <c r="H532" s="1"/>
      <c r="I532" s="203"/>
      <c r="J532" s="1"/>
      <c r="N532" s="1"/>
    </row>
    <row r="533">
      <c r="F533" s="49"/>
      <c r="G533" s="1"/>
      <c r="H533" s="1"/>
      <c r="I533" s="203"/>
      <c r="J533" s="1"/>
      <c r="N533" s="1"/>
    </row>
    <row r="534">
      <c r="F534" s="49"/>
      <c r="G534" s="1"/>
      <c r="H534" s="1"/>
      <c r="I534" s="203"/>
      <c r="J534" s="1"/>
      <c r="N534" s="1"/>
    </row>
    <row r="535">
      <c r="F535" s="49"/>
      <c r="G535" s="1"/>
      <c r="H535" s="1"/>
      <c r="I535" s="203"/>
      <c r="J535" s="1"/>
      <c r="N535" s="1"/>
    </row>
    <row r="536">
      <c r="F536" s="49"/>
      <c r="G536" s="1"/>
      <c r="H536" s="1"/>
      <c r="I536" s="203"/>
      <c r="J536" s="1"/>
      <c r="N536" s="1"/>
    </row>
    <row r="537">
      <c r="F537" s="49"/>
      <c r="G537" s="1"/>
      <c r="H537" s="1"/>
      <c r="I537" s="203"/>
      <c r="J537" s="1"/>
      <c r="N537" s="1"/>
    </row>
    <row r="538">
      <c r="F538" s="49"/>
      <c r="G538" s="1"/>
      <c r="H538" s="1"/>
      <c r="I538" s="203"/>
      <c r="J538" s="1"/>
      <c r="N538" s="1"/>
    </row>
    <row r="539">
      <c r="F539" s="49"/>
      <c r="G539" s="1"/>
      <c r="H539" s="1"/>
      <c r="I539" s="203"/>
      <c r="J539" s="1"/>
      <c r="N539" s="1"/>
    </row>
    <row r="540">
      <c r="F540" s="49"/>
      <c r="G540" s="1"/>
      <c r="H540" s="1"/>
      <c r="I540" s="203"/>
      <c r="J540" s="1"/>
      <c r="N540" s="1"/>
    </row>
    <row r="541">
      <c r="F541" s="49"/>
      <c r="G541" s="1"/>
      <c r="H541" s="1"/>
      <c r="I541" s="203"/>
      <c r="J541" s="1"/>
      <c r="N541" s="1"/>
    </row>
    <row r="542">
      <c r="F542" s="49"/>
      <c r="G542" s="1"/>
      <c r="H542" s="1"/>
      <c r="I542" s="203"/>
      <c r="J542" s="1"/>
      <c r="N542" s="1"/>
    </row>
    <row r="543">
      <c r="F543" s="49"/>
      <c r="G543" s="1"/>
      <c r="H543" s="1"/>
      <c r="I543" s="203"/>
      <c r="J543" s="1"/>
      <c r="N543" s="1"/>
    </row>
    <row r="544">
      <c r="F544" s="49"/>
      <c r="G544" s="1"/>
      <c r="H544" s="1"/>
      <c r="I544" s="203"/>
      <c r="J544" s="1"/>
      <c r="N544" s="1"/>
    </row>
    <row r="545">
      <c r="F545" s="49"/>
      <c r="G545" s="1"/>
      <c r="H545" s="1"/>
      <c r="I545" s="203"/>
      <c r="J545" s="1"/>
      <c r="N545" s="1"/>
    </row>
    <row r="546">
      <c r="F546" s="49"/>
      <c r="G546" s="1"/>
      <c r="H546" s="1"/>
      <c r="I546" s="203"/>
      <c r="J546" s="1"/>
      <c r="N546" s="1"/>
    </row>
    <row r="547">
      <c r="F547" s="49"/>
      <c r="G547" s="1"/>
      <c r="H547" s="1"/>
      <c r="I547" s="203"/>
      <c r="J547" s="1"/>
      <c r="N547" s="1"/>
    </row>
    <row r="548">
      <c r="F548" s="49"/>
      <c r="G548" s="1"/>
      <c r="H548" s="1"/>
      <c r="I548" s="203"/>
      <c r="J548" s="1"/>
      <c r="N548" s="1"/>
    </row>
    <row r="549">
      <c r="F549" s="49"/>
      <c r="G549" s="1"/>
      <c r="H549" s="1"/>
      <c r="I549" s="203"/>
      <c r="J549" s="1"/>
      <c r="N549" s="1"/>
    </row>
    <row r="550">
      <c r="F550" s="49"/>
      <c r="G550" s="1"/>
      <c r="H550" s="1"/>
      <c r="I550" s="203"/>
      <c r="J550" s="1"/>
      <c r="N550" s="1"/>
    </row>
    <row r="551">
      <c r="F551" s="49"/>
      <c r="G551" s="1"/>
      <c r="H551" s="1"/>
      <c r="I551" s="203"/>
      <c r="J551" s="1"/>
      <c r="N551" s="1"/>
    </row>
    <row r="552">
      <c r="F552" s="49"/>
      <c r="G552" s="1"/>
      <c r="H552" s="1"/>
      <c r="I552" s="203"/>
      <c r="J552" s="1"/>
      <c r="N552" s="1"/>
    </row>
    <row r="553">
      <c r="F553" s="49"/>
      <c r="G553" s="1"/>
      <c r="H553" s="1"/>
      <c r="I553" s="203"/>
      <c r="J553" s="1"/>
      <c r="N553" s="1"/>
    </row>
    <row r="554">
      <c r="F554" s="49"/>
      <c r="G554" s="1"/>
      <c r="H554" s="1"/>
      <c r="I554" s="203"/>
      <c r="J554" s="1"/>
      <c r="N554" s="1"/>
    </row>
    <row r="555">
      <c r="F555" s="49"/>
      <c r="G555" s="1"/>
      <c r="H555" s="1"/>
      <c r="I555" s="203"/>
      <c r="J555" s="1"/>
      <c r="N555" s="1"/>
    </row>
    <row r="556">
      <c r="F556" s="49"/>
      <c r="G556" s="1"/>
      <c r="H556" s="1"/>
      <c r="I556" s="203"/>
      <c r="J556" s="1"/>
      <c r="N556" s="1"/>
    </row>
    <row r="557">
      <c r="F557" s="49"/>
      <c r="G557" s="1"/>
      <c r="H557" s="1"/>
      <c r="I557" s="203"/>
      <c r="J557" s="1"/>
      <c r="N557" s="1"/>
    </row>
    <row r="558">
      <c r="F558" s="49"/>
      <c r="G558" s="1"/>
      <c r="H558" s="1"/>
      <c r="I558" s="203"/>
      <c r="J558" s="1"/>
      <c r="N558" s="1"/>
    </row>
    <row r="559">
      <c r="F559" s="49"/>
      <c r="G559" s="1"/>
      <c r="H559" s="1"/>
      <c r="I559" s="203"/>
      <c r="J559" s="1"/>
      <c r="N559" s="1"/>
    </row>
    <row r="560">
      <c r="F560" s="49"/>
      <c r="G560" s="1"/>
      <c r="H560" s="1"/>
      <c r="I560" s="203"/>
      <c r="J560" s="1"/>
      <c r="N560" s="1"/>
    </row>
    <row r="561">
      <c r="F561" s="49"/>
      <c r="G561" s="1"/>
      <c r="H561" s="1"/>
      <c r="I561" s="203"/>
      <c r="J561" s="1"/>
      <c r="N561" s="1"/>
    </row>
    <row r="562">
      <c r="F562" s="49"/>
      <c r="G562" s="1"/>
      <c r="H562" s="1"/>
      <c r="I562" s="203"/>
      <c r="J562" s="1"/>
      <c r="N562" s="1"/>
    </row>
    <row r="563">
      <c r="F563" s="49"/>
      <c r="G563" s="1"/>
      <c r="H563" s="1"/>
      <c r="I563" s="203"/>
      <c r="J563" s="1"/>
      <c r="N563" s="1"/>
    </row>
    <row r="564">
      <c r="F564" s="49"/>
      <c r="G564" s="1"/>
      <c r="H564" s="1"/>
      <c r="I564" s="203"/>
      <c r="J564" s="1"/>
      <c r="N564" s="1"/>
    </row>
    <row r="565">
      <c r="F565" s="49"/>
      <c r="G565" s="1"/>
      <c r="H565" s="1"/>
      <c r="I565" s="203"/>
      <c r="J565" s="1"/>
      <c r="N565" s="1"/>
    </row>
    <row r="566">
      <c r="F566" s="49"/>
      <c r="G566" s="1"/>
      <c r="H566" s="1"/>
      <c r="I566" s="203"/>
      <c r="J566" s="1"/>
      <c r="N566" s="1"/>
    </row>
    <row r="567">
      <c r="F567" s="49"/>
      <c r="G567" s="1"/>
      <c r="H567" s="1"/>
      <c r="I567" s="203"/>
      <c r="J567" s="1"/>
      <c r="N567" s="1"/>
    </row>
    <row r="568">
      <c r="F568" s="49"/>
      <c r="G568" s="1"/>
      <c r="H568" s="1"/>
      <c r="I568" s="203"/>
      <c r="J568" s="1"/>
      <c r="N568" s="1"/>
    </row>
    <row r="569">
      <c r="F569" s="49"/>
      <c r="G569" s="1"/>
      <c r="H569" s="1"/>
      <c r="I569" s="203"/>
      <c r="J569" s="1"/>
      <c r="N569" s="1"/>
    </row>
    <row r="570">
      <c r="F570" s="49"/>
      <c r="G570" s="1"/>
      <c r="H570" s="1"/>
      <c r="I570" s="203"/>
      <c r="J570" s="1"/>
      <c r="N570" s="1"/>
    </row>
    <row r="571">
      <c r="F571" s="49"/>
      <c r="G571" s="1"/>
      <c r="H571" s="1"/>
      <c r="I571" s="203"/>
      <c r="J571" s="1"/>
      <c r="N571" s="1"/>
    </row>
    <row r="572">
      <c r="F572" s="49"/>
      <c r="G572" s="1"/>
      <c r="H572" s="1"/>
      <c r="I572" s="203"/>
      <c r="J572" s="1"/>
      <c r="N572" s="1"/>
    </row>
    <row r="573">
      <c r="F573" s="49"/>
      <c r="G573" s="1"/>
      <c r="H573" s="1"/>
      <c r="I573" s="203"/>
      <c r="J573" s="1"/>
      <c r="N573" s="1"/>
    </row>
    <row r="574">
      <c r="F574" s="49"/>
      <c r="G574" s="1"/>
      <c r="H574" s="1"/>
      <c r="I574" s="203"/>
      <c r="J574" s="1"/>
      <c r="N574" s="1"/>
    </row>
    <row r="575">
      <c r="F575" s="49"/>
      <c r="G575" s="1"/>
      <c r="H575" s="1"/>
      <c r="I575" s="203"/>
      <c r="J575" s="1"/>
      <c r="N575" s="1"/>
    </row>
    <row r="576">
      <c r="F576" s="49"/>
      <c r="G576" s="1"/>
      <c r="H576" s="1"/>
      <c r="I576" s="203"/>
      <c r="J576" s="1"/>
      <c r="N576" s="1"/>
    </row>
    <row r="577">
      <c r="F577" s="49"/>
      <c r="G577" s="1"/>
      <c r="H577" s="1"/>
      <c r="I577" s="203"/>
      <c r="J577" s="1"/>
      <c r="N577" s="1"/>
    </row>
    <row r="578">
      <c r="F578" s="49"/>
      <c r="G578" s="1"/>
      <c r="H578" s="1"/>
      <c r="I578" s="203"/>
      <c r="J578" s="1"/>
      <c r="N578" s="1"/>
    </row>
    <row r="579">
      <c r="F579" s="49"/>
      <c r="G579" s="1"/>
      <c r="H579" s="1"/>
      <c r="I579" s="203"/>
      <c r="J579" s="1"/>
      <c r="N579" s="1"/>
    </row>
    <row r="580">
      <c r="F580" s="49"/>
      <c r="G580" s="1"/>
      <c r="H580" s="1"/>
      <c r="I580" s="203"/>
      <c r="J580" s="1"/>
      <c r="N580" s="1"/>
    </row>
    <row r="581">
      <c r="F581" s="49"/>
      <c r="G581" s="1"/>
      <c r="H581" s="1"/>
      <c r="I581" s="203"/>
      <c r="J581" s="1"/>
      <c r="N581" s="1"/>
    </row>
    <row r="582">
      <c r="F582" s="49"/>
      <c r="G582" s="1"/>
      <c r="H582" s="1"/>
      <c r="I582" s="203"/>
      <c r="J582" s="1"/>
      <c r="N582" s="1"/>
    </row>
    <row r="583">
      <c r="F583" s="49"/>
      <c r="G583" s="1"/>
      <c r="H583" s="1"/>
      <c r="I583" s="203"/>
      <c r="J583" s="1"/>
      <c r="N583" s="1"/>
    </row>
    <row r="584">
      <c r="F584" s="49"/>
      <c r="G584" s="1"/>
      <c r="H584" s="1"/>
      <c r="I584" s="203"/>
      <c r="J584" s="1"/>
      <c r="N584" s="1"/>
    </row>
    <row r="585">
      <c r="F585" s="49"/>
      <c r="G585" s="1"/>
      <c r="H585" s="1"/>
      <c r="I585" s="203"/>
      <c r="J585" s="1"/>
      <c r="N585" s="1"/>
    </row>
    <row r="586">
      <c r="F586" s="49"/>
      <c r="G586" s="1"/>
      <c r="H586" s="1"/>
      <c r="I586" s="203"/>
      <c r="J586" s="1"/>
      <c r="N586" s="1"/>
    </row>
    <row r="587">
      <c r="F587" s="49"/>
      <c r="G587" s="1"/>
      <c r="H587" s="1"/>
      <c r="I587" s="203"/>
      <c r="J587" s="1"/>
      <c r="N587" s="1"/>
    </row>
    <row r="588">
      <c r="F588" s="49"/>
      <c r="G588" s="1"/>
      <c r="H588" s="1"/>
      <c r="I588" s="203"/>
      <c r="J588" s="1"/>
      <c r="N588" s="1"/>
    </row>
    <row r="589">
      <c r="F589" s="49"/>
      <c r="G589" s="1"/>
      <c r="H589" s="1"/>
      <c r="I589" s="203"/>
      <c r="J589" s="1"/>
      <c r="N589" s="1"/>
    </row>
    <row r="590">
      <c r="F590" s="49"/>
      <c r="G590" s="1"/>
      <c r="H590" s="1"/>
      <c r="I590" s="203"/>
      <c r="J590" s="1"/>
      <c r="N590" s="1"/>
    </row>
    <row r="591">
      <c r="F591" s="49"/>
      <c r="G591" s="1"/>
      <c r="H591" s="1"/>
      <c r="I591" s="203"/>
      <c r="J591" s="1"/>
      <c r="N591" s="1"/>
    </row>
    <row r="592">
      <c r="F592" s="49"/>
      <c r="G592" s="1"/>
      <c r="H592" s="1"/>
      <c r="I592" s="203"/>
      <c r="J592" s="1"/>
      <c r="N592" s="1"/>
    </row>
    <row r="593">
      <c r="F593" s="49"/>
      <c r="G593" s="1"/>
      <c r="H593" s="1"/>
      <c r="I593" s="203"/>
      <c r="J593" s="1"/>
      <c r="N593" s="1"/>
    </row>
    <row r="594">
      <c r="F594" s="49"/>
      <c r="G594" s="1"/>
      <c r="H594" s="1"/>
      <c r="I594" s="203"/>
      <c r="J594" s="1"/>
      <c r="N594" s="1"/>
    </row>
    <row r="595">
      <c r="F595" s="49"/>
      <c r="G595" s="1"/>
      <c r="H595" s="1"/>
      <c r="I595" s="203"/>
      <c r="J595" s="1"/>
      <c r="N595" s="1"/>
    </row>
    <row r="596">
      <c r="F596" s="49"/>
      <c r="G596" s="1"/>
      <c r="H596" s="1"/>
      <c r="I596" s="203"/>
      <c r="J596" s="1"/>
      <c r="N596" s="1"/>
    </row>
    <row r="597">
      <c r="F597" s="49"/>
      <c r="G597" s="1"/>
      <c r="H597" s="1"/>
      <c r="I597" s="203"/>
      <c r="J597" s="1"/>
      <c r="N597" s="1"/>
    </row>
    <row r="598">
      <c r="F598" s="49"/>
      <c r="G598" s="1"/>
      <c r="H598" s="1"/>
      <c r="I598" s="203"/>
      <c r="J598" s="1"/>
      <c r="N598" s="1"/>
    </row>
    <row r="599">
      <c r="F599" s="49"/>
      <c r="G599" s="1"/>
      <c r="H599" s="1"/>
      <c r="I599" s="203"/>
      <c r="J599" s="1"/>
      <c r="N599" s="1"/>
    </row>
    <row r="600">
      <c r="F600" s="49"/>
      <c r="G600" s="1"/>
      <c r="H600" s="1"/>
      <c r="I600" s="203"/>
      <c r="J600" s="1"/>
      <c r="N600" s="1"/>
    </row>
    <row r="601">
      <c r="F601" s="49"/>
      <c r="G601" s="1"/>
      <c r="H601" s="1"/>
      <c r="I601" s="203"/>
      <c r="J601" s="1"/>
      <c r="N601" s="1"/>
    </row>
    <row r="602">
      <c r="F602" s="49"/>
      <c r="G602" s="1"/>
      <c r="H602" s="1"/>
      <c r="I602" s="203"/>
      <c r="J602" s="1"/>
      <c r="N602" s="1"/>
    </row>
    <row r="603">
      <c r="F603" s="49"/>
      <c r="G603" s="1"/>
      <c r="H603" s="1"/>
      <c r="I603" s="203"/>
      <c r="J603" s="1"/>
      <c r="N603" s="1"/>
    </row>
    <row r="604">
      <c r="F604" s="49"/>
      <c r="G604" s="1"/>
      <c r="H604" s="1"/>
      <c r="I604" s="203"/>
      <c r="J604" s="1"/>
      <c r="N604" s="1"/>
    </row>
    <row r="605">
      <c r="F605" s="49"/>
      <c r="G605" s="1"/>
      <c r="H605" s="1"/>
      <c r="I605" s="203"/>
      <c r="J605" s="1"/>
      <c r="N605" s="1"/>
    </row>
    <row r="606">
      <c r="F606" s="49"/>
      <c r="G606" s="1"/>
      <c r="H606" s="1"/>
      <c r="I606" s="203"/>
      <c r="J606" s="1"/>
      <c r="N606" s="1"/>
    </row>
    <row r="607">
      <c r="F607" s="49"/>
      <c r="G607" s="1"/>
      <c r="H607" s="1"/>
      <c r="I607" s="203"/>
      <c r="J607" s="1"/>
      <c r="N607" s="1"/>
    </row>
    <row r="608">
      <c r="F608" s="49"/>
      <c r="G608" s="1"/>
      <c r="H608" s="1"/>
      <c r="I608" s="203"/>
      <c r="J608" s="1"/>
      <c r="N608" s="1"/>
    </row>
    <row r="609">
      <c r="F609" s="49"/>
      <c r="G609" s="1"/>
      <c r="H609" s="1"/>
      <c r="I609" s="203"/>
      <c r="J609" s="1"/>
      <c r="N609" s="1"/>
    </row>
    <row r="610">
      <c r="F610" s="49"/>
      <c r="G610" s="1"/>
      <c r="H610" s="1"/>
      <c r="I610" s="203"/>
      <c r="J610" s="1"/>
      <c r="N610" s="1"/>
    </row>
    <row r="611">
      <c r="F611" s="49"/>
      <c r="G611" s="1"/>
      <c r="H611" s="1"/>
      <c r="I611" s="203"/>
      <c r="J611" s="1"/>
      <c r="N611" s="1"/>
    </row>
    <row r="612">
      <c r="F612" s="49"/>
      <c r="G612" s="1"/>
      <c r="H612" s="1"/>
      <c r="I612" s="203"/>
      <c r="J612" s="1"/>
      <c r="N612" s="1"/>
    </row>
    <row r="613">
      <c r="F613" s="49"/>
      <c r="G613" s="1"/>
      <c r="H613" s="1"/>
      <c r="I613" s="203"/>
      <c r="J613" s="1"/>
      <c r="N613" s="1"/>
    </row>
    <row r="614">
      <c r="F614" s="49"/>
      <c r="G614" s="1"/>
      <c r="H614" s="1"/>
      <c r="I614" s="203"/>
      <c r="J614" s="1"/>
      <c r="N614" s="1"/>
    </row>
    <row r="615">
      <c r="F615" s="49"/>
      <c r="G615" s="1"/>
      <c r="H615" s="1"/>
      <c r="I615" s="203"/>
      <c r="J615" s="1"/>
      <c r="N615" s="1"/>
    </row>
    <row r="616">
      <c r="F616" s="49"/>
      <c r="G616" s="1"/>
      <c r="H616" s="1"/>
      <c r="I616" s="203"/>
      <c r="J616" s="1"/>
      <c r="N616" s="1"/>
    </row>
    <row r="617">
      <c r="F617" s="49"/>
      <c r="G617" s="1"/>
      <c r="H617" s="1"/>
      <c r="I617" s="203"/>
      <c r="J617" s="1"/>
      <c r="N617" s="1"/>
    </row>
    <row r="618">
      <c r="F618" s="49"/>
      <c r="G618" s="1"/>
      <c r="H618" s="1"/>
      <c r="I618" s="203"/>
      <c r="J618" s="1"/>
      <c r="N618" s="1"/>
    </row>
    <row r="619">
      <c r="F619" s="49"/>
      <c r="G619" s="1"/>
      <c r="H619" s="1"/>
      <c r="I619" s="203"/>
      <c r="J619" s="1"/>
      <c r="N619" s="1"/>
    </row>
    <row r="620">
      <c r="F620" s="49"/>
      <c r="G620" s="1"/>
      <c r="H620" s="1"/>
      <c r="I620" s="203"/>
      <c r="J620" s="1"/>
      <c r="N620" s="1"/>
    </row>
    <row r="621">
      <c r="F621" s="49"/>
      <c r="G621" s="1"/>
      <c r="H621" s="1"/>
      <c r="I621" s="203"/>
      <c r="J621" s="1"/>
      <c r="N621" s="1"/>
    </row>
    <row r="622">
      <c r="F622" s="49"/>
      <c r="G622" s="1"/>
      <c r="H622" s="1"/>
      <c r="I622" s="203"/>
      <c r="J622" s="1"/>
      <c r="N622" s="1"/>
    </row>
    <row r="623">
      <c r="F623" s="49"/>
      <c r="G623" s="1"/>
      <c r="H623" s="1"/>
      <c r="I623" s="203"/>
      <c r="J623" s="1"/>
      <c r="N623" s="1"/>
    </row>
    <row r="624">
      <c r="F624" s="49"/>
      <c r="G624" s="1"/>
      <c r="H624" s="1"/>
      <c r="I624" s="203"/>
      <c r="J624" s="1"/>
      <c r="N624" s="1"/>
    </row>
    <row r="625">
      <c r="F625" s="49"/>
      <c r="G625" s="1"/>
      <c r="H625" s="1"/>
      <c r="I625" s="203"/>
      <c r="J625" s="1"/>
      <c r="N625" s="1"/>
    </row>
    <row r="626">
      <c r="F626" s="49"/>
      <c r="G626" s="1"/>
      <c r="H626" s="1"/>
      <c r="I626" s="203"/>
      <c r="J626" s="1"/>
      <c r="N626" s="1"/>
    </row>
    <row r="627">
      <c r="F627" s="49"/>
      <c r="G627" s="1"/>
      <c r="H627" s="1"/>
      <c r="I627" s="203"/>
      <c r="J627" s="1"/>
      <c r="N627" s="1"/>
    </row>
    <row r="628">
      <c r="F628" s="49"/>
      <c r="G628" s="1"/>
      <c r="H628" s="1"/>
      <c r="I628" s="203"/>
      <c r="J628" s="1"/>
      <c r="N628" s="1"/>
    </row>
    <row r="629">
      <c r="F629" s="49"/>
      <c r="G629" s="1"/>
      <c r="H629" s="1"/>
      <c r="I629" s="203"/>
      <c r="J629" s="1"/>
      <c r="N629" s="1"/>
    </row>
    <row r="630">
      <c r="F630" s="49"/>
      <c r="G630" s="1"/>
      <c r="H630" s="1"/>
      <c r="I630" s="203"/>
      <c r="J630" s="1"/>
      <c r="N630" s="1"/>
    </row>
    <row r="631">
      <c r="F631" s="49"/>
      <c r="G631" s="1"/>
      <c r="H631" s="1"/>
      <c r="I631" s="203"/>
      <c r="J631" s="1"/>
      <c r="N631" s="1"/>
    </row>
    <row r="632">
      <c r="F632" s="49"/>
      <c r="G632" s="1"/>
      <c r="H632" s="1"/>
      <c r="I632" s="203"/>
      <c r="J632" s="1"/>
      <c r="N632" s="1"/>
    </row>
    <row r="633">
      <c r="F633" s="49"/>
      <c r="G633" s="1"/>
      <c r="H633" s="1"/>
      <c r="I633" s="203"/>
      <c r="J633" s="1"/>
      <c r="N633" s="1"/>
    </row>
    <row r="634">
      <c r="F634" s="49"/>
      <c r="G634" s="1"/>
      <c r="H634" s="1"/>
      <c r="I634" s="203"/>
      <c r="J634" s="1"/>
      <c r="N634" s="1"/>
    </row>
    <row r="635">
      <c r="F635" s="49"/>
      <c r="G635" s="1"/>
      <c r="H635" s="1"/>
      <c r="I635" s="203"/>
      <c r="J635" s="1"/>
      <c r="N635" s="1"/>
    </row>
    <row r="636">
      <c r="F636" s="49"/>
      <c r="G636" s="1"/>
      <c r="H636" s="1"/>
      <c r="I636" s="203"/>
      <c r="J636" s="1"/>
      <c r="N636" s="1"/>
    </row>
    <row r="637">
      <c r="F637" s="49"/>
      <c r="G637" s="1"/>
      <c r="H637" s="1"/>
      <c r="I637" s="203"/>
      <c r="J637" s="1"/>
      <c r="N637" s="1"/>
    </row>
    <row r="638">
      <c r="F638" s="49"/>
      <c r="G638" s="1"/>
      <c r="H638" s="1"/>
      <c r="I638" s="203"/>
      <c r="J638" s="1"/>
      <c r="N638" s="1"/>
    </row>
    <row r="639">
      <c r="F639" s="49"/>
      <c r="G639" s="1"/>
      <c r="H639" s="1"/>
      <c r="I639" s="203"/>
      <c r="J639" s="1"/>
      <c r="N639" s="1"/>
    </row>
    <row r="640">
      <c r="F640" s="49"/>
      <c r="G640" s="1"/>
      <c r="H640" s="1"/>
      <c r="I640" s="203"/>
      <c r="J640" s="1"/>
      <c r="N640" s="1"/>
    </row>
    <row r="641">
      <c r="F641" s="49"/>
      <c r="G641" s="1"/>
      <c r="H641" s="1"/>
      <c r="I641" s="203"/>
      <c r="J641" s="1"/>
      <c r="N641" s="1"/>
    </row>
    <row r="642">
      <c r="F642" s="49"/>
      <c r="G642" s="1"/>
      <c r="H642" s="1"/>
      <c r="I642" s="203"/>
      <c r="J642" s="1"/>
      <c r="N642" s="1"/>
    </row>
    <row r="643">
      <c r="F643" s="49"/>
      <c r="G643" s="1"/>
      <c r="H643" s="1"/>
      <c r="I643" s="203"/>
      <c r="J643" s="1"/>
      <c r="N643" s="1"/>
    </row>
    <row r="644">
      <c r="F644" s="49"/>
      <c r="G644" s="1"/>
      <c r="H644" s="1"/>
      <c r="I644" s="203"/>
      <c r="J644" s="1"/>
      <c r="N644" s="1"/>
    </row>
    <row r="645">
      <c r="F645" s="49"/>
      <c r="G645" s="1"/>
      <c r="H645" s="1"/>
      <c r="I645" s="203"/>
      <c r="J645" s="1"/>
      <c r="N645" s="1"/>
    </row>
    <row r="646">
      <c r="F646" s="49"/>
      <c r="G646" s="1"/>
      <c r="H646" s="1"/>
      <c r="I646" s="203"/>
      <c r="J646" s="1"/>
      <c r="N646" s="1"/>
    </row>
    <row r="647">
      <c r="F647" s="49"/>
      <c r="G647" s="1"/>
      <c r="H647" s="1"/>
      <c r="I647" s="203"/>
      <c r="J647" s="1"/>
      <c r="N647" s="1"/>
    </row>
    <row r="648">
      <c r="F648" s="49"/>
      <c r="G648" s="1"/>
      <c r="H648" s="1"/>
      <c r="I648" s="203"/>
      <c r="J648" s="1"/>
      <c r="N648" s="1"/>
    </row>
    <row r="649">
      <c r="F649" s="49"/>
      <c r="G649" s="1"/>
      <c r="H649" s="1"/>
      <c r="I649" s="203"/>
      <c r="J649" s="1"/>
      <c r="N649" s="1"/>
    </row>
    <row r="650">
      <c r="F650" s="49"/>
      <c r="G650" s="1"/>
      <c r="H650" s="1"/>
      <c r="I650" s="203"/>
      <c r="J650" s="1"/>
      <c r="N650" s="1"/>
    </row>
    <row r="651">
      <c r="F651" s="49"/>
      <c r="G651" s="1"/>
      <c r="H651" s="1"/>
      <c r="I651" s="203"/>
      <c r="J651" s="1"/>
      <c r="N651" s="1"/>
    </row>
    <row r="652">
      <c r="F652" s="49"/>
      <c r="G652" s="1"/>
      <c r="H652" s="1"/>
      <c r="I652" s="203"/>
      <c r="J652" s="1"/>
      <c r="N652" s="1"/>
    </row>
    <row r="653">
      <c r="F653" s="49"/>
      <c r="G653" s="1"/>
      <c r="H653" s="1"/>
      <c r="I653" s="203"/>
      <c r="J653" s="1"/>
      <c r="N653" s="1"/>
    </row>
    <row r="654">
      <c r="F654" s="49"/>
      <c r="G654" s="1"/>
      <c r="H654" s="1"/>
      <c r="I654" s="203"/>
      <c r="J654" s="1"/>
      <c r="N654" s="1"/>
    </row>
    <row r="655">
      <c r="F655" s="49"/>
      <c r="G655" s="1"/>
      <c r="H655" s="1"/>
      <c r="I655" s="203"/>
      <c r="J655" s="1"/>
      <c r="N655" s="1"/>
    </row>
    <row r="656">
      <c r="F656" s="49"/>
      <c r="G656" s="1"/>
      <c r="H656" s="1"/>
      <c r="I656" s="203"/>
      <c r="J656" s="1"/>
      <c r="N656" s="1"/>
    </row>
    <row r="657">
      <c r="F657" s="49"/>
      <c r="G657" s="1"/>
      <c r="H657" s="1"/>
      <c r="I657" s="203"/>
      <c r="J657" s="1"/>
      <c r="N657" s="1"/>
    </row>
    <row r="658">
      <c r="F658" s="49"/>
      <c r="G658" s="1"/>
      <c r="H658" s="1"/>
      <c r="I658" s="203"/>
      <c r="J658" s="1"/>
      <c r="N658" s="1"/>
    </row>
    <row r="659">
      <c r="F659" s="49"/>
      <c r="G659" s="1"/>
      <c r="H659" s="1"/>
      <c r="I659" s="203"/>
      <c r="J659" s="1"/>
      <c r="N659" s="1"/>
    </row>
    <row r="660">
      <c r="F660" s="49"/>
      <c r="G660" s="1"/>
      <c r="H660" s="1"/>
      <c r="I660" s="203"/>
      <c r="J660" s="1"/>
      <c r="N660" s="1"/>
    </row>
    <row r="661">
      <c r="F661" s="49"/>
      <c r="G661" s="1"/>
      <c r="H661" s="1"/>
      <c r="I661" s="203"/>
      <c r="J661" s="1"/>
      <c r="N661" s="1"/>
    </row>
    <row r="662">
      <c r="F662" s="49"/>
      <c r="G662" s="1"/>
      <c r="H662" s="1"/>
      <c r="I662" s="203"/>
      <c r="J662" s="1"/>
      <c r="N662" s="1"/>
    </row>
    <row r="663">
      <c r="F663" s="49"/>
      <c r="G663" s="1"/>
      <c r="H663" s="1"/>
      <c r="I663" s="203"/>
      <c r="J663" s="1"/>
      <c r="N663" s="1"/>
    </row>
    <row r="664">
      <c r="F664" s="49"/>
      <c r="G664" s="1"/>
      <c r="H664" s="1"/>
      <c r="I664" s="203"/>
      <c r="J664" s="1"/>
      <c r="N664" s="1"/>
    </row>
    <row r="665">
      <c r="F665" s="49"/>
      <c r="G665" s="1"/>
      <c r="H665" s="1"/>
      <c r="I665" s="203"/>
      <c r="J665" s="1"/>
      <c r="N665" s="1"/>
    </row>
    <row r="666">
      <c r="F666" s="49"/>
      <c r="G666" s="1"/>
      <c r="H666" s="1"/>
      <c r="I666" s="203"/>
      <c r="J666" s="1"/>
      <c r="N666" s="1"/>
    </row>
    <row r="667">
      <c r="F667" s="49"/>
      <c r="G667" s="1"/>
      <c r="H667" s="1"/>
      <c r="I667" s="203"/>
      <c r="J667" s="1"/>
      <c r="N667" s="1"/>
    </row>
    <row r="668">
      <c r="F668" s="49"/>
      <c r="G668" s="1"/>
      <c r="H668" s="1"/>
      <c r="I668" s="203"/>
      <c r="J668" s="1"/>
      <c r="N668" s="1"/>
    </row>
    <row r="669">
      <c r="F669" s="49"/>
      <c r="G669" s="1"/>
      <c r="H669" s="1"/>
      <c r="I669" s="203"/>
      <c r="J669" s="1"/>
      <c r="N669" s="1"/>
    </row>
    <row r="670">
      <c r="F670" s="49"/>
      <c r="G670" s="1"/>
      <c r="H670" s="1"/>
      <c r="I670" s="203"/>
      <c r="J670" s="1"/>
      <c r="N670" s="1"/>
    </row>
    <row r="671">
      <c r="F671" s="49"/>
      <c r="G671" s="1"/>
      <c r="H671" s="1"/>
      <c r="I671" s="203"/>
      <c r="J671" s="1"/>
      <c r="N671" s="1"/>
    </row>
    <row r="672">
      <c r="F672" s="49"/>
      <c r="G672" s="1"/>
      <c r="H672" s="1"/>
      <c r="I672" s="203"/>
      <c r="J672" s="1"/>
      <c r="N672" s="1"/>
    </row>
    <row r="673">
      <c r="F673" s="49"/>
      <c r="G673" s="1"/>
      <c r="H673" s="1"/>
      <c r="I673" s="203"/>
      <c r="J673" s="1"/>
      <c r="N673" s="1"/>
    </row>
    <row r="674">
      <c r="F674" s="49"/>
      <c r="G674" s="1"/>
      <c r="H674" s="1"/>
      <c r="I674" s="203"/>
      <c r="J674" s="1"/>
      <c r="N674" s="1"/>
    </row>
    <row r="675">
      <c r="F675" s="49"/>
      <c r="G675" s="1"/>
      <c r="H675" s="1"/>
      <c r="I675" s="203"/>
      <c r="J675" s="1"/>
      <c r="N675" s="1"/>
    </row>
    <row r="676">
      <c r="F676" s="49"/>
      <c r="G676" s="1"/>
      <c r="H676" s="1"/>
      <c r="I676" s="203"/>
      <c r="J676" s="1"/>
      <c r="N676" s="1"/>
    </row>
    <row r="677">
      <c r="F677" s="49"/>
      <c r="G677" s="1"/>
      <c r="H677" s="1"/>
      <c r="I677" s="203"/>
      <c r="J677" s="1"/>
      <c r="N677" s="1"/>
    </row>
    <row r="678">
      <c r="F678" s="49"/>
      <c r="G678" s="1"/>
      <c r="H678" s="1"/>
      <c r="I678" s="203"/>
      <c r="J678" s="1"/>
      <c r="N678" s="1"/>
    </row>
    <row r="679">
      <c r="F679" s="49"/>
      <c r="G679" s="1"/>
      <c r="H679" s="1"/>
      <c r="I679" s="203"/>
      <c r="J679" s="1"/>
      <c r="N679" s="1"/>
    </row>
    <row r="680">
      <c r="F680" s="49"/>
      <c r="G680" s="1"/>
      <c r="H680" s="1"/>
      <c r="I680" s="203"/>
      <c r="J680" s="1"/>
      <c r="N680" s="1"/>
    </row>
    <row r="681">
      <c r="F681" s="49"/>
      <c r="G681" s="1"/>
      <c r="H681" s="1"/>
      <c r="I681" s="203"/>
      <c r="J681" s="1"/>
      <c r="N681" s="1"/>
    </row>
    <row r="682">
      <c r="F682" s="49"/>
      <c r="G682" s="1"/>
      <c r="H682" s="1"/>
      <c r="I682" s="203"/>
      <c r="J682" s="1"/>
      <c r="N682" s="1"/>
    </row>
    <row r="683">
      <c r="F683" s="49"/>
      <c r="G683" s="1"/>
      <c r="H683" s="1"/>
      <c r="I683" s="203"/>
      <c r="J683" s="1"/>
      <c r="N683" s="1"/>
    </row>
    <row r="684">
      <c r="F684" s="49"/>
      <c r="G684" s="1"/>
      <c r="H684" s="1"/>
      <c r="I684" s="203"/>
      <c r="J684" s="1"/>
      <c r="N684" s="1"/>
    </row>
    <row r="685">
      <c r="F685" s="49"/>
      <c r="G685" s="1"/>
      <c r="H685" s="1"/>
      <c r="I685" s="203"/>
      <c r="J685" s="1"/>
      <c r="N685" s="1"/>
    </row>
    <row r="686">
      <c r="F686" s="49"/>
      <c r="G686" s="1"/>
      <c r="H686" s="1"/>
      <c r="I686" s="203"/>
      <c r="J686" s="1"/>
      <c r="N686" s="1"/>
    </row>
    <row r="687">
      <c r="F687" s="49"/>
      <c r="G687" s="1"/>
      <c r="H687" s="1"/>
      <c r="I687" s="203"/>
      <c r="J687" s="1"/>
      <c r="N687" s="1"/>
    </row>
    <row r="688">
      <c r="F688" s="49"/>
      <c r="G688" s="1"/>
      <c r="H688" s="1"/>
      <c r="I688" s="203"/>
      <c r="J688" s="1"/>
      <c r="N688" s="1"/>
    </row>
    <row r="689">
      <c r="F689" s="49"/>
      <c r="G689" s="1"/>
      <c r="H689" s="1"/>
      <c r="I689" s="203"/>
      <c r="J689" s="1"/>
      <c r="N689" s="1"/>
    </row>
    <row r="690">
      <c r="F690" s="49"/>
      <c r="G690" s="1"/>
      <c r="H690" s="1"/>
      <c r="I690" s="203"/>
      <c r="J690" s="1"/>
      <c r="N690" s="1"/>
    </row>
    <row r="691">
      <c r="F691" s="49"/>
      <c r="G691" s="1"/>
      <c r="H691" s="1"/>
      <c r="I691" s="203"/>
      <c r="J691" s="1"/>
      <c r="N691" s="1"/>
    </row>
    <row r="692">
      <c r="F692" s="49"/>
      <c r="G692" s="1"/>
      <c r="H692" s="1"/>
      <c r="I692" s="203"/>
      <c r="J692" s="1"/>
      <c r="N692" s="1"/>
    </row>
    <row r="693">
      <c r="F693" s="49"/>
      <c r="G693" s="1"/>
      <c r="H693" s="1"/>
      <c r="I693" s="203"/>
      <c r="J693" s="1"/>
      <c r="N693" s="1"/>
    </row>
    <row r="694">
      <c r="F694" s="49"/>
      <c r="G694" s="1"/>
      <c r="H694" s="1"/>
      <c r="I694" s="203"/>
      <c r="J694" s="1"/>
      <c r="N694" s="1"/>
    </row>
    <row r="695">
      <c r="F695" s="49"/>
      <c r="G695" s="1"/>
      <c r="H695" s="1"/>
      <c r="I695" s="203"/>
      <c r="J695" s="1"/>
      <c r="N695" s="1"/>
    </row>
    <row r="696">
      <c r="F696" s="49"/>
      <c r="G696" s="1"/>
      <c r="H696" s="1"/>
      <c r="I696" s="203"/>
      <c r="J696" s="1"/>
      <c r="N696" s="1"/>
    </row>
    <row r="697">
      <c r="F697" s="49"/>
      <c r="G697" s="1"/>
      <c r="H697" s="1"/>
      <c r="I697" s="203"/>
      <c r="J697" s="1"/>
      <c r="N697" s="1"/>
    </row>
    <row r="698">
      <c r="F698" s="49"/>
      <c r="G698" s="1"/>
      <c r="H698" s="1"/>
      <c r="I698" s="203"/>
      <c r="J698" s="1"/>
      <c r="N698" s="1"/>
    </row>
    <row r="699">
      <c r="F699" s="49"/>
      <c r="G699" s="1"/>
      <c r="H699" s="1"/>
      <c r="I699" s="203"/>
      <c r="J699" s="1"/>
      <c r="N699" s="1"/>
    </row>
    <row r="700">
      <c r="F700" s="49"/>
      <c r="G700" s="1"/>
      <c r="H700" s="1"/>
      <c r="I700" s="203"/>
      <c r="J700" s="1"/>
      <c r="N700" s="1"/>
    </row>
    <row r="701">
      <c r="F701" s="49"/>
      <c r="G701" s="1"/>
      <c r="H701" s="1"/>
      <c r="I701" s="203"/>
      <c r="J701" s="1"/>
      <c r="N701" s="1"/>
    </row>
    <row r="702">
      <c r="F702" s="49"/>
      <c r="G702" s="1"/>
      <c r="H702" s="1"/>
      <c r="I702" s="203"/>
      <c r="J702" s="1"/>
      <c r="N702" s="1"/>
    </row>
    <row r="703">
      <c r="F703" s="49"/>
      <c r="G703" s="1"/>
      <c r="H703" s="1"/>
      <c r="I703" s="203"/>
      <c r="J703" s="1"/>
      <c r="N703" s="1"/>
    </row>
    <row r="704">
      <c r="F704" s="49"/>
      <c r="G704" s="1"/>
      <c r="H704" s="1"/>
      <c r="I704" s="203"/>
      <c r="J704" s="1"/>
      <c r="N704" s="1"/>
    </row>
    <row r="705">
      <c r="F705" s="49"/>
      <c r="G705" s="1"/>
      <c r="H705" s="1"/>
      <c r="I705" s="203"/>
      <c r="J705" s="1"/>
      <c r="N705" s="1"/>
    </row>
    <row r="706">
      <c r="F706" s="49"/>
      <c r="G706" s="1"/>
      <c r="H706" s="1"/>
      <c r="I706" s="203"/>
      <c r="J706" s="1"/>
      <c r="N706" s="1"/>
    </row>
    <row r="707">
      <c r="F707" s="49"/>
      <c r="G707" s="1"/>
      <c r="H707" s="1"/>
      <c r="I707" s="203"/>
      <c r="J707" s="1"/>
      <c r="N707" s="1"/>
    </row>
    <row r="708">
      <c r="F708" s="49"/>
      <c r="G708" s="1"/>
      <c r="H708" s="1"/>
      <c r="I708" s="203"/>
      <c r="J708" s="1"/>
      <c r="N708" s="1"/>
    </row>
    <row r="709">
      <c r="F709" s="49"/>
      <c r="G709" s="1"/>
      <c r="H709" s="1"/>
      <c r="I709" s="203"/>
      <c r="J709" s="1"/>
      <c r="N709" s="1"/>
    </row>
    <row r="710">
      <c r="F710" s="49"/>
      <c r="G710" s="1"/>
      <c r="H710" s="1"/>
      <c r="I710" s="203"/>
      <c r="J710" s="1"/>
      <c r="N710" s="1"/>
    </row>
    <row r="711">
      <c r="F711" s="49"/>
      <c r="G711" s="1"/>
      <c r="H711" s="1"/>
      <c r="I711" s="203"/>
      <c r="J711" s="1"/>
      <c r="N711" s="1"/>
    </row>
    <row r="712">
      <c r="F712" s="49"/>
      <c r="G712" s="1"/>
      <c r="H712" s="1"/>
      <c r="I712" s="203"/>
      <c r="J712" s="1"/>
      <c r="N712" s="1"/>
    </row>
    <row r="713">
      <c r="F713" s="49"/>
      <c r="G713" s="1"/>
      <c r="H713" s="1"/>
      <c r="I713" s="203"/>
      <c r="J713" s="1"/>
      <c r="N713" s="1"/>
    </row>
    <row r="714">
      <c r="F714" s="49"/>
      <c r="G714" s="1"/>
      <c r="H714" s="1"/>
      <c r="I714" s="203"/>
      <c r="J714" s="1"/>
      <c r="N714" s="1"/>
    </row>
    <row r="715">
      <c r="F715" s="49"/>
      <c r="G715" s="1"/>
      <c r="H715" s="1"/>
      <c r="I715" s="203"/>
      <c r="J715" s="1"/>
      <c r="N715" s="1"/>
    </row>
    <row r="716">
      <c r="F716" s="49"/>
      <c r="G716" s="1"/>
      <c r="H716" s="1"/>
      <c r="I716" s="203"/>
      <c r="J716" s="1"/>
      <c r="N716" s="1"/>
    </row>
    <row r="717">
      <c r="F717" s="49"/>
      <c r="G717" s="1"/>
      <c r="H717" s="1"/>
      <c r="I717" s="203"/>
      <c r="J717" s="1"/>
      <c r="N717" s="1"/>
    </row>
    <row r="718">
      <c r="F718" s="49"/>
      <c r="G718" s="1"/>
      <c r="H718" s="1"/>
      <c r="I718" s="203"/>
      <c r="J718" s="1"/>
      <c r="N718" s="1"/>
    </row>
    <row r="719">
      <c r="F719" s="49"/>
      <c r="G719" s="1"/>
      <c r="H719" s="1"/>
      <c r="I719" s="203"/>
      <c r="J719" s="1"/>
      <c r="N719" s="1"/>
    </row>
    <row r="720">
      <c r="F720" s="49"/>
      <c r="G720" s="1"/>
      <c r="H720" s="1"/>
      <c r="I720" s="203"/>
      <c r="J720" s="1"/>
      <c r="N720" s="1"/>
    </row>
    <row r="721">
      <c r="F721" s="49"/>
      <c r="G721" s="1"/>
      <c r="H721" s="1"/>
      <c r="I721" s="203"/>
      <c r="J721" s="1"/>
      <c r="N721" s="1"/>
    </row>
    <row r="722">
      <c r="F722" s="49"/>
      <c r="G722" s="1"/>
      <c r="H722" s="1"/>
      <c r="I722" s="203"/>
      <c r="J722" s="1"/>
      <c r="N722" s="1"/>
    </row>
    <row r="723">
      <c r="F723" s="49"/>
      <c r="G723" s="1"/>
      <c r="H723" s="1"/>
      <c r="I723" s="203"/>
      <c r="J723" s="1"/>
      <c r="N723" s="1"/>
    </row>
    <row r="724">
      <c r="F724" s="49"/>
      <c r="G724" s="1"/>
      <c r="H724" s="1"/>
      <c r="I724" s="203"/>
      <c r="J724" s="1"/>
      <c r="N724" s="1"/>
    </row>
    <row r="725">
      <c r="F725" s="49"/>
      <c r="G725" s="1"/>
      <c r="H725" s="1"/>
      <c r="I725" s="203"/>
      <c r="J725" s="1"/>
      <c r="N725" s="1"/>
    </row>
    <row r="726">
      <c r="F726" s="49"/>
      <c r="G726" s="1"/>
      <c r="H726" s="1"/>
      <c r="I726" s="203"/>
      <c r="J726" s="1"/>
      <c r="N726" s="1"/>
    </row>
    <row r="727">
      <c r="F727" s="49"/>
      <c r="G727" s="1"/>
      <c r="H727" s="1"/>
      <c r="I727" s="203"/>
      <c r="J727" s="1"/>
      <c r="N727" s="1"/>
    </row>
    <row r="728">
      <c r="F728" s="49"/>
      <c r="G728" s="1"/>
      <c r="H728" s="1"/>
      <c r="I728" s="203"/>
      <c r="J728" s="1"/>
      <c r="N728" s="1"/>
    </row>
    <row r="729">
      <c r="F729" s="49"/>
      <c r="G729" s="1"/>
      <c r="H729" s="1"/>
      <c r="I729" s="203"/>
      <c r="J729" s="1"/>
      <c r="N729" s="1"/>
    </row>
    <row r="730">
      <c r="F730" s="49"/>
      <c r="G730" s="1"/>
      <c r="H730" s="1"/>
      <c r="I730" s="203"/>
      <c r="J730" s="1"/>
      <c r="N730" s="1"/>
    </row>
    <row r="731">
      <c r="F731" s="49"/>
      <c r="G731" s="1"/>
      <c r="H731" s="1"/>
      <c r="I731" s="203"/>
      <c r="J731" s="1"/>
      <c r="N731" s="1"/>
    </row>
    <row r="732">
      <c r="F732" s="49"/>
      <c r="G732" s="1"/>
      <c r="H732" s="1"/>
      <c r="I732" s="203"/>
      <c r="J732" s="1"/>
      <c r="N732" s="1"/>
    </row>
    <row r="733">
      <c r="F733" s="49"/>
      <c r="G733" s="1"/>
      <c r="H733" s="1"/>
      <c r="I733" s="203"/>
      <c r="J733" s="1"/>
      <c r="N733" s="1"/>
    </row>
    <row r="734">
      <c r="F734" s="49"/>
      <c r="G734" s="1"/>
      <c r="H734" s="1"/>
      <c r="I734" s="203"/>
      <c r="J734" s="1"/>
      <c r="N734" s="1"/>
    </row>
    <row r="735">
      <c r="F735" s="49"/>
      <c r="G735" s="1"/>
      <c r="H735" s="1"/>
      <c r="I735" s="203"/>
      <c r="J735" s="1"/>
      <c r="N735" s="1"/>
    </row>
    <row r="736">
      <c r="F736" s="49"/>
      <c r="G736" s="1"/>
      <c r="H736" s="1"/>
      <c r="I736" s="203"/>
      <c r="J736" s="1"/>
      <c r="N736" s="1"/>
    </row>
    <row r="737">
      <c r="F737" s="49"/>
      <c r="G737" s="1"/>
      <c r="H737" s="1"/>
      <c r="I737" s="203"/>
      <c r="J737" s="1"/>
      <c r="N737" s="1"/>
    </row>
    <row r="738">
      <c r="F738" s="49"/>
      <c r="G738" s="1"/>
      <c r="H738" s="1"/>
      <c r="I738" s="203"/>
      <c r="J738" s="1"/>
      <c r="N738" s="1"/>
    </row>
    <row r="739">
      <c r="F739" s="49"/>
      <c r="G739" s="1"/>
      <c r="H739" s="1"/>
      <c r="I739" s="203"/>
      <c r="J739" s="1"/>
      <c r="N739" s="1"/>
    </row>
    <row r="740">
      <c r="F740" s="49"/>
      <c r="G740" s="1"/>
      <c r="H740" s="1"/>
      <c r="I740" s="203"/>
      <c r="J740" s="1"/>
      <c r="N740" s="1"/>
    </row>
    <row r="741">
      <c r="F741" s="49"/>
      <c r="G741" s="1"/>
      <c r="H741" s="1"/>
      <c r="I741" s="203"/>
      <c r="J741" s="1"/>
      <c r="N741" s="1"/>
    </row>
    <row r="742">
      <c r="F742" s="49"/>
      <c r="G742" s="1"/>
      <c r="H742" s="1"/>
      <c r="I742" s="203"/>
      <c r="J742" s="1"/>
      <c r="N742" s="1"/>
    </row>
    <row r="743">
      <c r="F743" s="49"/>
      <c r="G743" s="1"/>
      <c r="H743" s="1"/>
      <c r="I743" s="203"/>
      <c r="J743" s="1"/>
      <c r="N743" s="1"/>
    </row>
    <row r="744">
      <c r="F744" s="49"/>
      <c r="G744" s="1"/>
      <c r="H744" s="1"/>
      <c r="I744" s="203"/>
      <c r="J744" s="1"/>
      <c r="N744" s="1"/>
    </row>
    <row r="745">
      <c r="F745" s="49"/>
      <c r="G745" s="1"/>
      <c r="H745" s="1"/>
      <c r="I745" s="203"/>
      <c r="J745" s="1"/>
      <c r="N745" s="1"/>
    </row>
    <row r="746">
      <c r="F746" s="49"/>
      <c r="G746" s="1"/>
      <c r="H746" s="1"/>
      <c r="I746" s="203"/>
      <c r="J746" s="1"/>
      <c r="N746" s="1"/>
    </row>
    <row r="747">
      <c r="F747" s="49"/>
      <c r="G747" s="1"/>
      <c r="H747" s="1"/>
      <c r="I747" s="203"/>
      <c r="J747" s="1"/>
      <c r="N747" s="1"/>
    </row>
    <row r="748">
      <c r="F748" s="49"/>
      <c r="G748" s="1"/>
      <c r="H748" s="1"/>
      <c r="I748" s="203"/>
      <c r="J748" s="1"/>
      <c r="N748" s="1"/>
    </row>
    <row r="749">
      <c r="F749" s="49"/>
      <c r="G749" s="1"/>
      <c r="H749" s="1"/>
      <c r="I749" s="203"/>
      <c r="J749" s="1"/>
      <c r="N749" s="1"/>
    </row>
    <row r="750">
      <c r="F750" s="49"/>
      <c r="G750" s="1"/>
      <c r="H750" s="1"/>
      <c r="I750" s="203"/>
      <c r="J750" s="1"/>
      <c r="N750" s="1"/>
    </row>
    <row r="751">
      <c r="F751" s="49"/>
      <c r="G751" s="1"/>
      <c r="H751" s="1"/>
      <c r="I751" s="203"/>
      <c r="J751" s="1"/>
      <c r="N751" s="1"/>
    </row>
    <row r="752">
      <c r="F752" s="49"/>
      <c r="G752" s="1"/>
      <c r="H752" s="1"/>
      <c r="I752" s="203"/>
      <c r="J752" s="1"/>
      <c r="N752" s="1"/>
    </row>
    <row r="753">
      <c r="F753" s="49"/>
      <c r="G753" s="1"/>
      <c r="H753" s="1"/>
      <c r="I753" s="203"/>
      <c r="J753" s="1"/>
      <c r="N753" s="1"/>
    </row>
    <row r="754">
      <c r="F754" s="49"/>
      <c r="G754" s="1"/>
      <c r="H754" s="1"/>
      <c r="I754" s="203"/>
      <c r="J754" s="1"/>
      <c r="N754" s="1"/>
    </row>
    <row r="755">
      <c r="F755" s="49"/>
      <c r="G755" s="1"/>
      <c r="H755" s="1"/>
      <c r="I755" s="203"/>
      <c r="J755" s="1"/>
      <c r="N755" s="1"/>
    </row>
    <row r="756">
      <c r="F756" s="49"/>
      <c r="G756" s="1"/>
      <c r="H756" s="1"/>
      <c r="I756" s="203"/>
      <c r="J756" s="1"/>
      <c r="N756" s="1"/>
    </row>
    <row r="757">
      <c r="F757" s="49"/>
      <c r="G757" s="1"/>
      <c r="H757" s="1"/>
      <c r="I757" s="203"/>
      <c r="J757" s="1"/>
      <c r="N757" s="1"/>
    </row>
    <row r="758">
      <c r="F758" s="49"/>
      <c r="G758" s="1"/>
      <c r="H758" s="1"/>
      <c r="I758" s="203"/>
      <c r="J758" s="1"/>
      <c r="N758" s="1"/>
    </row>
    <row r="759">
      <c r="F759" s="49"/>
      <c r="G759" s="1"/>
      <c r="H759" s="1"/>
      <c r="I759" s="203"/>
      <c r="J759" s="1"/>
      <c r="N759" s="1"/>
    </row>
    <row r="760">
      <c r="F760" s="49"/>
      <c r="G760" s="1"/>
      <c r="H760" s="1"/>
      <c r="I760" s="203"/>
      <c r="J760" s="1"/>
      <c r="N760" s="1"/>
    </row>
    <row r="761">
      <c r="F761" s="49"/>
      <c r="G761" s="1"/>
      <c r="H761" s="1"/>
      <c r="I761" s="203"/>
      <c r="J761" s="1"/>
      <c r="N761" s="1"/>
    </row>
    <row r="762">
      <c r="F762" s="49"/>
      <c r="G762" s="1"/>
      <c r="H762" s="1"/>
      <c r="I762" s="203"/>
      <c r="J762" s="1"/>
      <c r="N762" s="1"/>
    </row>
    <row r="763">
      <c r="F763" s="49"/>
      <c r="G763" s="1"/>
      <c r="H763" s="1"/>
      <c r="I763" s="203"/>
      <c r="J763" s="1"/>
      <c r="N763" s="1"/>
    </row>
    <row r="764">
      <c r="F764" s="49"/>
      <c r="G764" s="1"/>
      <c r="H764" s="1"/>
      <c r="I764" s="203"/>
      <c r="J764" s="1"/>
      <c r="N764" s="1"/>
    </row>
    <row r="765">
      <c r="F765" s="49"/>
      <c r="G765" s="1"/>
      <c r="H765" s="1"/>
      <c r="I765" s="203"/>
      <c r="J765" s="1"/>
      <c r="N765" s="1"/>
    </row>
    <row r="766">
      <c r="F766" s="49"/>
      <c r="G766" s="1"/>
      <c r="H766" s="1"/>
      <c r="I766" s="203"/>
      <c r="J766" s="1"/>
      <c r="N766" s="1"/>
    </row>
    <row r="767">
      <c r="F767" s="49"/>
      <c r="G767" s="1"/>
      <c r="H767" s="1"/>
      <c r="I767" s="203"/>
      <c r="J767" s="1"/>
      <c r="N767" s="1"/>
    </row>
    <row r="768">
      <c r="F768" s="49"/>
      <c r="G768" s="1"/>
      <c r="H768" s="1"/>
      <c r="I768" s="203"/>
      <c r="J768" s="1"/>
      <c r="N768" s="1"/>
    </row>
    <row r="769">
      <c r="F769" s="49"/>
      <c r="G769" s="1"/>
      <c r="H769" s="1"/>
      <c r="I769" s="203"/>
      <c r="J769" s="1"/>
      <c r="N769" s="1"/>
    </row>
    <row r="770">
      <c r="F770" s="49"/>
      <c r="G770" s="1"/>
      <c r="H770" s="1"/>
      <c r="I770" s="203"/>
      <c r="J770" s="1"/>
      <c r="N770" s="1"/>
    </row>
    <row r="771">
      <c r="F771" s="49"/>
      <c r="G771" s="1"/>
      <c r="H771" s="1"/>
      <c r="I771" s="203"/>
      <c r="J771" s="1"/>
      <c r="N771" s="1"/>
    </row>
    <row r="772">
      <c r="F772" s="49"/>
      <c r="G772" s="1"/>
      <c r="H772" s="1"/>
      <c r="I772" s="203"/>
      <c r="J772" s="1"/>
      <c r="N772" s="1"/>
    </row>
    <row r="773">
      <c r="F773" s="49"/>
      <c r="G773" s="1"/>
      <c r="H773" s="1"/>
      <c r="I773" s="203"/>
      <c r="J773" s="1"/>
      <c r="N773" s="1"/>
    </row>
    <row r="774">
      <c r="F774" s="49"/>
      <c r="G774" s="1"/>
      <c r="H774" s="1"/>
      <c r="I774" s="203"/>
      <c r="J774" s="1"/>
      <c r="N774" s="1"/>
    </row>
    <row r="775">
      <c r="F775" s="49"/>
      <c r="G775" s="1"/>
      <c r="H775" s="1"/>
      <c r="I775" s="203"/>
      <c r="J775" s="1"/>
      <c r="N775" s="1"/>
    </row>
    <row r="776">
      <c r="F776" s="49"/>
      <c r="G776" s="1"/>
      <c r="H776" s="1"/>
      <c r="I776" s="203"/>
      <c r="J776" s="1"/>
      <c r="N776" s="1"/>
    </row>
    <row r="777">
      <c r="F777" s="49"/>
      <c r="G777" s="1"/>
      <c r="H777" s="1"/>
      <c r="I777" s="203"/>
      <c r="J777" s="1"/>
      <c r="N777" s="1"/>
    </row>
    <row r="778">
      <c r="F778" s="49"/>
      <c r="G778" s="1"/>
      <c r="H778" s="1"/>
      <c r="I778" s="203"/>
      <c r="J778" s="1"/>
      <c r="N778" s="1"/>
    </row>
    <row r="779">
      <c r="F779" s="49"/>
      <c r="G779" s="1"/>
      <c r="H779" s="1"/>
      <c r="I779" s="203"/>
      <c r="J779" s="1"/>
      <c r="N779" s="1"/>
    </row>
    <row r="780">
      <c r="F780" s="49"/>
      <c r="G780" s="1"/>
      <c r="H780" s="1"/>
      <c r="I780" s="203"/>
      <c r="J780" s="1"/>
      <c r="N780" s="1"/>
    </row>
    <row r="781">
      <c r="F781" s="49"/>
      <c r="G781" s="1"/>
      <c r="H781" s="1"/>
      <c r="I781" s="203"/>
      <c r="J781" s="1"/>
      <c r="N781" s="1"/>
    </row>
    <row r="782">
      <c r="F782" s="49"/>
      <c r="G782" s="1"/>
      <c r="H782" s="1"/>
      <c r="I782" s="203"/>
      <c r="J782" s="1"/>
      <c r="N782" s="1"/>
    </row>
    <row r="783">
      <c r="F783" s="49"/>
      <c r="G783" s="1"/>
      <c r="H783" s="1"/>
      <c r="I783" s="203"/>
      <c r="J783" s="1"/>
      <c r="N783" s="1"/>
    </row>
    <row r="784">
      <c r="F784" s="49"/>
      <c r="G784" s="1"/>
      <c r="H784" s="1"/>
      <c r="I784" s="203"/>
      <c r="J784" s="1"/>
      <c r="N784" s="1"/>
    </row>
    <row r="785">
      <c r="F785" s="49"/>
      <c r="G785" s="1"/>
      <c r="H785" s="1"/>
      <c r="I785" s="203"/>
      <c r="J785" s="1"/>
      <c r="N785" s="1"/>
    </row>
    <row r="786">
      <c r="F786" s="49"/>
      <c r="G786" s="1"/>
      <c r="H786" s="1"/>
      <c r="I786" s="203"/>
      <c r="J786" s="1"/>
      <c r="N786" s="1"/>
    </row>
    <row r="787">
      <c r="F787" s="49"/>
      <c r="G787" s="1"/>
      <c r="H787" s="1"/>
      <c r="I787" s="203"/>
      <c r="J787" s="1"/>
      <c r="N787" s="1"/>
    </row>
    <row r="788">
      <c r="F788" s="49"/>
      <c r="G788" s="1"/>
      <c r="H788" s="1"/>
      <c r="I788" s="203"/>
      <c r="J788" s="1"/>
      <c r="N788" s="1"/>
    </row>
    <row r="789">
      <c r="F789" s="49"/>
      <c r="G789" s="1"/>
      <c r="H789" s="1"/>
      <c r="I789" s="203"/>
      <c r="J789" s="1"/>
      <c r="N789" s="1"/>
    </row>
    <row r="790">
      <c r="F790" s="49"/>
      <c r="G790" s="1"/>
      <c r="H790" s="1"/>
      <c r="I790" s="203"/>
      <c r="J790" s="1"/>
      <c r="N790" s="1"/>
    </row>
    <row r="791">
      <c r="F791" s="49"/>
      <c r="G791" s="1"/>
      <c r="H791" s="1"/>
      <c r="I791" s="203"/>
      <c r="J791" s="1"/>
      <c r="N791" s="1"/>
    </row>
    <row r="792">
      <c r="F792" s="49"/>
      <c r="G792" s="1"/>
      <c r="H792" s="1"/>
      <c r="I792" s="203"/>
      <c r="J792" s="1"/>
      <c r="N792" s="1"/>
    </row>
    <row r="793">
      <c r="F793" s="49"/>
      <c r="G793" s="1"/>
      <c r="H793" s="1"/>
      <c r="I793" s="203"/>
      <c r="J793" s="1"/>
      <c r="N793" s="1"/>
    </row>
    <row r="794">
      <c r="F794" s="49"/>
      <c r="G794" s="1"/>
      <c r="H794" s="1"/>
      <c r="I794" s="203"/>
      <c r="J794" s="1"/>
      <c r="N794" s="1"/>
    </row>
    <row r="795">
      <c r="F795" s="49"/>
      <c r="G795" s="1"/>
      <c r="H795" s="1"/>
      <c r="I795" s="203"/>
      <c r="J795" s="1"/>
      <c r="N795" s="1"/>
    </row>
    <row r="796">
      <c r="F796" s="49"/>
      <c r="G796" s="1"/>
      <c r="H796" s="1"/>
      <c r="I796" s="203"/>
      <c r="J796" s="1"/>
      <c r="N796" s="1"/>
    </row>
    <row r="797">
      <c r="F797" s="49"/>
      <c r="G797" s="1"/>
      <c r="H797" s="1"/>
      <c r="I797" s="203"/>
      <c r="J797" s="1"/>
      <c r="N797" s="1"/>
    </row>
    <row r="798">
      <c r="F798" s="49"/>
      <c r="G798" s="1"/>
      <c r="H798" s="1"/>
      <c r="I798" s="203"/>
      <c r="J798" s="1"/>
      <c r="N798" s="1"/>
    </row>
    <row r="799">
      <c r="F799" s="49"/>
      <c r="G799" s="1"/>
      <c r="H799" s="1"/>
      <c r="I799" s="203"/>
      <c r="J799" s="1"/>
      <c r="N799" s="1"/>
    </row>
    <row r="800">
      <c r="F800" s="49"/>
      <c r="G800" s="1"/>
      <c r="H800" s="1"/>
      <c r="I800" s="203"/>
      <c r="J800" s="1"/>
      <c r="N800" s="1"/>
    </row>
    <row r="801">
      <c r="F801" s="49"/>
      <c r="G801" s="1"/>
      <c r="H801" s="1"/>
      <c r="I801" s="203"/>
      <c r="J801" s="1"/>
      <c r="N801" s="1"/>
    </row>
    <row r="802">
      <c r="F802" s="49"/>
      <c r="G802" s="1"/>
      <c r="H802" s="1"/>
      <c r="I802" s="203"/>
      <c r="J802" s="1"/>
      <c r="N802" s="1"/>
    </row>
    <row r="803">
      <c r="F803" s="49"/>
      <c r="G803" s="1"/>
      <c r="H803" s="1"/>
      <c r="I803" s="203"/>
      <c r="J803" s="1"/>
      <c r="N803" s="1"/>
    </row>
    <row r="804">
      <c r="F804" s="49"/>
      <c r="G804" s="1"/>
      <c r="H804" s="1"/>
      <c r="I804" s="203"/>
      <c r="J804" s="1"/>
      <c r="N804" s="1"/>
    </row>
    <row r="805">
      <c r="F805" s="49"/>
      <c r="G805" s="1"/>
      <c r="H805" s="1"/>
      <c r="I805" s="203"/>
      <c r="J805" s="1"/>
      <c r="N805" s="1"/>
    </row>
    <row r="806">
      <c r="F806" s="49"/>
      <c r="G806" s="1"/>
      <c r="H806" s="1"/>
      <c r="I806" s="203"/>
      <c r="J806" s="1"/>
      <c r="N806" s="1"/>
    </row>
    <row r="807">
      <c r="F807" s="49"/>
      <c r="G807" s="1"/>
      <c r="H807" s="1"/>
      <c r="I807" s="203"/>
      <c r="J807" s="1"/>
      <c r="N807" s="1"/>
    </row>
    <row r="808">
      <c r="F808" s="49"/>
      <c r="G808" s="1"/>
      <c r="H808" s="1"/>
      <c r="I808" s="203"/>
      <c r="J808" s="1"/>
      <c r="N808" s="1"/>
    </row>
    <row r="809">
      <c r="F809" s="49"/>
      <c r="G809" s="1"/>
      <c r="H809" s="1"/>
      <c r="I809" s="203"/>
      <c r="J809" s="1"/>
      <c r="N809" s="1"/>
    </row>
    <row r="810">
      <c r="F810" s="49"/>
      <c r="G810" s="1"/>
      <c r="H810" s="1"/>
      <c r="I810" s="203"/>
      <c r="J810" s="1"/>
      <c r="N810" s="1"/>
    </row>
    <row r="811">
      <c r="F811" s="49"/>
      <c r="G811" s="1"/>
      <c r="H811" s="1"/>
      <c r="I811" s="203"/>
      <c r="J811" s="1"/>
      <c r="N811" s="1"/>
    </row>
    <row r="812">
      <c r="F812" s="49"/>
      <c r="G812" s="1"/>
      <c r="H812" s="1"/>
      <c r="I812" s="203"/>
      <c r="J812" s="1"/>
      <c r="N812" s="1"/>
    </row>
    <row r="813">
      <c r="F813" s="49"/>
      <c r="G813" s="1"/>
      <c r="H813" s="1"/>
      <c r="I813" s="203"/>
      <c r="J813" s="1"/>
      <c r="N813" s="1"/>
    </row>
    <row r="814">
      <c r="F814" s="49"/>
      <c r="G814" s="1"/>
      <c r="H814" s="1"/>
      <c r="I814" s="203"/>
      <c r="J814" s="1"/>
      <c r="N814" s="1"/>
    </row>
    <row r="815">
      <c r="F815" s="49"/>
      <c r="G815" s="1"/>
      <c r="H815" s="1"/>
      <c r="I815" s="203"/>
      <c r="J815" s="1"/>
      <c r="N815" s="1"/>
    </row>
    <row r="816">
      <c r="F816" s="49"/>
      <c r="G816" s="1"/>
      <c r="H816" s="1"/>
      <c r="I816" s="203"/>
      <c r="J816" s="1"/>
      <c r="N816" s="1"/>
    </row>
    <row r="817">
      <c r="F817" s="49"/>
      <c r="G817" s="1"/>
      <c r="H817" s="1"/>
      <c r="I817" s="203"/>
      <c r="J817" s="1"/>
      <c r="N817" s="1"/>
    </row>
    <row r="818">
      <c r="F818" s="49"/>
      <c r="G818" s="1"/>
      <c r="H818" s="1"/>
      <c r="I818" s="203"/>
      <c r="J818" s="1"/>
      <c r="N818" s="1"/>
    </row>
    <row r="819">
      <c r="F819" s="49"/>
      <c r="G819" s="1"/>
      <c r="H819" s="1"/>
      <c r="I819" s="203"/>
      <c r="J819" s="1"/>
      <c r="N819" s="1"/>
    </row>
    <row r="820">
      <c r="F820" s="49"/>
      <c r="G820" s="1"/>
      <c r="H820" s="1"/>
      <c r="I820" s="203"/>
      <c r="J820" s="1"/>
      <c r="N820" s="1"/>
    </row>
    <row r="821">
      <c r="F821" s="49"/>
      <c r="G821" s="1"/>
      <c r="H821" s="1"/>
      <c r="I821" s="203"/>
      <c r="J821" s="1"/>
      <c r="N821" s="1"/>
    </row>
    <row r="822">
      <c r="F822" s="49"/>
      <c r="G822" s="1"/>
      <c r="H822" s="1"/>
      <c r="I822" s="203"/>
      <c r="J822" s="1"/>
      <c r="N822" s="1"/>
    </row>
    <row r="823">
      <c r="F823" s="49"/>
      <c r="G823" s="1"/>
      <c r="H823" s="1"/>
      <c r="I823" s="203"/>
      <c r="J823" s="1"/>
      <c r="N823" s="1"/>
    </row>
    <row r="824">
      <c r="F824" s="49"/>
      <c r="G824" s="1"/>
      <c r="H824" s="1"/>
      <c r="I824" s="203"/>
      <c r="J824" s="1"/>
      <c r="N824" s="1"/>
    </row>
    <row r="825">
      <c r="F825" s="49"/>
      <c r="G825" s="1"/>
      <c r="H825" s="1"/>
      <c r="I825" s="203"/>
      <c r="J825" s="1"/>
      <c r="N825" s="1"/>
    </row>
    <row r="826">
      <c r="F826" s="49"/>
      <c r="G826" s="1"/>
      <c r="H826" s="1"/>
      <c r="I826" s="203"/>
      <c r="J826" s="1"/>
      <c r="N826" s="1"/>
    </row>
    <row r="827">
      <c r="F827" s="49"/>
      <c r="G827" s="1"/>
      <c r="H827" s="1"/>
      <c r="I827" s="203"/>
      <c r="J827" s="1"/>
      <c r="N827" s="1"/>
    </row>
    <row r="828">
      <c r="F828" s="49"/>
      <c r="G828" s="1"/>
      <c r="H828" s="1"/>
      <c r="I828" s="203"/>
      <c r="J828" s="1"/>
      <c r="N828" s="1"/>
    </row>
    <row r="829">
      <c r="F829" s="49"/>
      <c r="G829" s="1"/>
      <c r="H829" s="1"/>
      <c r="I829" s="203"/>
      <c r="J829" s="1"/>
      <c r="N829" s="1"/>
    </row>
    <row r="830">
      <c r="F830" s="49"/>
      <c r="G830" s="1"/>
      <c r="H830" s="1"/>
      <c r="I830" s="203"/>
      <c r="J830" s="1"/>
      <c r="N830" s="1"/>
    </row>
    <row r="831">
      <c r="F831" s="49"/>
      <c r="G831" s="1"/>
      <c r="H831" s="1"/>
      <c r="I831" s="203"/>
      <c r="J831" s="1"/>
      <c r="N831" s="1"/>
    </row>
    <row r="832">
      <c r="F832" s="49"/>
      <c r="G832" s="1"/>
      <c r="H832" s="1"/>
      <c r="I832" s="203"/>
      <c r="J832" s="1"/>
      <c r="N832" s="1"/>
    </row>
    <row r="833">
      <c r="F833" s="49"/>
      <c r="G833" s="1"/>
      <c r="H833" s="1"/>
      <c r="I833" s="203"/>
      <c r="J833" s="1"/>
      <c r="N833" s="1"/>
    </row>
    <row r="834">
      <c r="F834" s="49"/>
      <c r="G834" s="1"/>
      <c r="H834" s="1"/>
      <c r="I834" s="203"/>
      <c r="J834" s="1"/>
      <c r="N834" s="1"/>
    </row>
    <row r="835">
      <c r="F835" s="49"/>
      <c r="G835" s="1"/>
      <c r="H835" s="1"/>
      <c r="I835" s="203"/>
      <c r="J835" s="1"/>
      <c r="N835" s="1"/>
    </row>
    <row r="836">
      <c r="F836" s="49"/>
      <c r="G836" s="1"/>
      <c r="H836" s="1"/>
      <c r="I836" s="203"/>
      <c r="J836" s="1"/>
      <c r="N836" s="1"/>
    </row>
    <row r="837">
      <c r="F837" s="49"/>
      <c r="G837" s="1"/>
      <c r="H837" s="1"/>
      <c r="I837" s="203"/>
      <c r="J837" s="1"/>
      <c r="N837" s="1"/>
    </row>
    <row r="838">
      <c r="F838" s="49"/>
      <c r="G838" s="1"/>
      <c r="H838" s="1"/>
      <c r="I838" s="203"/>
      <c r="J838" s="1"/>
      <c r="N838" s="1"/>
    </row>
    <row r="839">
      <c r="F839" s="49"/>
      <c r="G839" s="1"/>
      <c r="H839" s="1"/>
      <c r="I839" s="203"/>
      <c r="J839" s="1"/>
      <c r="N839" s="1"/>
    </row>
    <row r="840">
      <c r="F840" s="49"/>
      <c r="G840" s="1"/>
      <c r="H840" s="1"/>
      <c r="I840" s="203"/>
      <c r="J840" s="1"/>
      <c r="N840" s="1"/>
    </row>
    <row r="841">
      <c r="F841" s="49"/>
      <c r="G841" s="1"/>
      <c r="H841" s="1"/>
      <c r="I841" s="203"/>
      <c r="J841" s="1"/>
      <c r="N841" s="1"/>
    </row>
    <row r="842">
      <c r="F842" s="49"/>
      <c r="G842" s="1"/>
      <c r="H842" s="1"/>
      <c r="I842" s="203"/>
      <c r="J842" s="1"/>
      <c r="N842" s="1"/>
    </row>
    <row r="843">
      <c r="F843" s="49"/>
      <c r="G843" s="1"/>
      <c r="H843" s="1"/>
      <c r="I843" s="203"/>
      <c r="J843" s="1"/>
      <c r="N843" s="1"/>
    </row>
    <row r="844">
      <c r="F844" s="49"/>
      <c r="G844" s="1"/>
      <c r="H844" s="1"/>
      <c r="I844" s="203"/>
      <c r="J844" s="1"/>
      <c r="N844" s="1"/>
    </row>
    <row r="845">
      <c r="F845" s="49"/>
      <c r="G845" s="1"/>
      <c r="H845" s="1"/>
      <c r="I845" s="203"/>
      <c r="J845" s="1"/>
      <c r="N845" s="1"/>
    </row>
    <row r="846">
      <c r="F846" s="49"/>
      <c r="G846" s="1"/>
      <c r="H846" s="1"/>
      <c r="I846" s="203"/>
      <c r="J846" s="1"/>
      <c r="N846" s="1"/>
    </row>
    <row r="847">
      <c r="F847" s="49"/>
      <c r="G847" s="1"/>
      <c r="H847" s="1"/>
      <c r="I847" s="203"/>
      <c r="J847" s="1"/>
      <c r="N847" s="1"/>
    </row>
    <row r="848">
      <c r="F848" s="49"/>
      <c r="G848" s="1"/>
      <c r="H848" s="1"/>
      <c r="I848" s="203"/>
      <c r="J848" s="1"/>
      <c r="N848" s="1"/>
    </row>
    <row r="849">
      <c r="F849" s="49"/>
      <c r="G849" s="1"/>
      <c r="H849" s="1"/>
      <c r="I849" s="203"/>
      <c r="J849" s="1"/>
      <c r="N849" s="1"/>
    </row>
    <row r="850">
      <c r="F850" s="49"/>
      <c r="G850" s="1"/>
      <c r="H850" s="1"/>
      <c r="I850" s="203"/>
      <c r="J850" s="1"/>
      <c r="N850" s="1"/>
    </row>
    <row r="851">
      <c r="F851" s="49"/>
      <c r="G851" s="1"/>
      <c r="H851" s="1"/>
      <c r="I851" s="203"/>
      <c r="J851" s="1"/>
      <c r="N851" s="1"/>
    </row>
    <row r="852">
      <c r="F852" s="49"/>
      <c r="G852" s="1"/>
      <c r="H852" s="1"/>
      <c r="I852" s="203"/>
      <c r="J852" s="1"/>
      <c r="N852" s="1"/>
    </row>
    <row r="853">
      <c r="F853" s="49"/>
      <c r="G853" s="1"/>
      <c r="H853" s="1"/>
      <c r="I853" s="203"/>
      <c r="J853" s="1"/>
      <c r="N853" s="1"/>
    </row>
    <row r="854">
      <c r="F854" s="49"/>
      <c r="G854" s="1"/>
      <c r="H854" s="1"/>
      <c r="I854" s="203"/>
      <c r="J854" s="1"/>
      <c r="N854" s="1"/>
    </row>
    <row r="855">
      <c r="F855" s="49"/>
      <c r="G855" s="1"/>
      <c r="H855" s="1"/>
      <c r="I855" s="203"/>
      <c r="J855" s="1"/>
      <c r="N855" s="1"/>
    </row>
    <row r="856">
      <c r="F856" s="49"/>
      <c r="G856" s="1"/>
      <c r="H856" s="1"/>
      <c r="I856" s="203"/>
      <c r="J856" s="1"/>
      <c r="N856" s="1"/>
    </row>
    <row r="857">
      <c r="F857" s="49"/>
      <c r="G857" s="1"/>
      <c r="H857" s="1"/>
      <c r="I857" s="203"/>
      <c r="J857" s="1"/>
      <c r="N857" s="1"/>
    </row>
    <row r="858">
      <c r="F858" s="49"/>
      <c r="G858" s="1"/>
      <c r="H858" s="1"/>
      <c r="I858" s="203"/>
      <c r="J858" s="1"/>
      <c r="N858" s="1"/>
    </row>
    <row r="859">
      <c r="F859" s="49"/>
      <c r="G859" s="1"/>
      <c r="H859" s="1"/>
      <c r="I859" s="203"/>
      <c r="J859" s="1"/>
      <c r="N859" s="1"/>
    </row>
    <row r="860">
      <c r="F860" s="49"/>
      <c r="G860" s="1"/>
      <c r="H860" s="1"/>
      <c r="I860" s="203"/>
      <c r="J860" s="1"/>
      <c r="N860" s="1"/>
    </row>
    <row r="861">
      <c r="F861" s="49"/>
      <c r="G861" s="1"/>
      <c r="H861" s="1"/>
      <c r="I861" s="203"/>
      <c r="J861" s="1"/>
      <c r="N861" s="1"/>
    </row>
    <row r="862">
      <c r="F862" s="49"/>
      <c r="G862" s="1"/>
      <c r="H862" s="1"/>
      <c r="I862" s="203"/>
      <c r="J862" s="1"/>
      <c r="N862" s="1"/>
    </row>
    <row r="863">
      <c r="F863" s="49"/>
      <c r="G863" s="1"/>
      <c r="H863" s="1"/>
      <c r="I863" s="203"/>
      <c r="J863" s="1"/>
      <c r="N863" s="1"/>
    </row>
    <row r="864">
      <c r="F864" s="49"/>
      <c r="G864" s="1"/>
      <c r="H864" s="1"/>
      <c r="I864" s="203"/>
      <c r="J864" s="1"/>
      <c r="N864" s="1"/>
    </row>
    <row r="865">
      <c r="F865" s="49"/>
      <c r="G865" s="1"/>
      <c r="H865" s="1"/>
      <c r="I865" s="203"/>
      <c r="J865" s="1"/>
      <c r="N865" s="1"/>
    </row>
    <row r="866">
      <c r="F866" s="49"/>
      <c r="G866" s="1"/>
      <c r="H866" s="1"/>
      <c r="I866" s="203"/>
      <c r="J866" s="1"/>
      <c r="N866" s="1"/>
    </row>
    <row r="867">
      <c r="F867" s="49"/>
      <c r="G867" s="1"/>
      <c r="H867" s="1"/>
      <c r="I867" s="203"/>
      <c r="J867" s="1"/>
      <c r="N867" s="1"/>
    </row>
    <row r="868">
      <c r="F868" s="49"/>
      <c r="G868" s="1"/>
      <c r="H868" s="1"/>
      <c r="I868" s="203"/>
      <c r="J868" s="1"/>
      <c r="N868" s="1"/>
    </row>
    <row r="869">
      <c r="F869" s="49"/>
      <c r="G869" s="1"/>
      <c r="H869" s="1"/>
      <c r="I869" s="203"/>
      <c r="J869" s="1"/>
      <c r="N869" s="1"/>
    </row>
    <row r="870">
      <c r="F870" s="49"/>
      <c r="G870" s="1"/>
      <c r="H870" s="1"/>
      <c r="I870" s="203"/>
      <c r="J870" s="1"/>
      <c r="N870" s="1"/>
    </row>
    <row r="871">
      <c r="F871" s="49"/>
      <c r="G871" s="1"/>
      <c r="H871" s="1"/>
      <c r="I871" s="203"/>
      <c r="J871" s="1"/>
      <c r="N871" s="1"/>
    </row>
    <row r="872">
      <c r="F872" s="49"/>
      <c r="G872" s="1"/>
      <c r="H872" s="1"/>
      <c r="I872" s="203"/>
      <c r="J872" s="1"/>
      <c r="N872" s="1"/>
    </row>
    <row r="873">
      <c r="F873" s="49"/>
      <c r="G873" s="1"/>
      <c r="H873" s="1"/>
      <c r="I873" s="203"/>
      <c r="J873" s="1"/>
      <c r="N873" s="1"/>
    </row>
    <row r="874">
      <c r="F874" s="49"/>
      <c r="G874" s="1"/>
      <c r="H874" s="1"/>
      <c r="I874" s="203"/>
      <c r="J874" s="1"/>
      <c r="N874" s="1"/>
    </row>
    <row r="875">
      <c r="F875" s="49"/>
      <c r="G875" s="1"/>
      <c r="H875" s="1"/>
      <c r="I875" s="203"/>
      <c r="J875" s="1"/>
      <c r="N875" s="1"/>
    </row>
    <row r="876">
      <c r="F876" s="49"/>
      <c r="G876" s="1"/>
      <c r="H876" s="1"/>
      <c r="I876" s="203"/>
      <c r="J876" s="1"/>
      <c r="N876" s="1"/>
    </row>
    <row r="877">
      <c r="F877" s="49"/>
      <c r="G877" s="1"/>
      <c r="H877" s="1"/>
      <c r="I877" s="203"/>
      <c r="J877" s="1"/>
      <c r="N877" s="1"/>
    </row>
    <row r="878">
      <c r="F878" s="49"/>
      <c r="G878" s="1"/>
      <c r="H878" s="1"/>
      <c r="I878" s="203"/>
      <c r="J878" s="1"/>
      <c r="N878" s="1"/>
    </row>
    <row r="879">
      <c r="F879" s="49"/>
      <c r="G879" s="1"/>
      <c r="H879" s="1"/>
      <c r="I879" s="203"/>
      <c r="J879" s="1"/>
      <c r="N879" s="1"/>
    </row>
    <row r="880">
      <c r="F880" s="49"/>
      <c r="G880" s="1"/>
      <c r="H880" s="1"/>
      <c r="I880" s="203"/>
      <c r="J880" s="1"/>
      <c r="N880" s="1"/>
    </row>
    <row r="881">
      <c r="F881" s="49"/>
      <c r="G881" s="1"/>
      <c r="H881" s="1"/>
      <c r="I881" s="203"/>
      <c r="J881" s="1"/>
      <c r="N881" s="1"/>
    </row>
    <row r="882">
      <c r="F882" s="49"/>
      <c r="G882" s="1"/>
      <c r="H882" s="1"/>
      <c r="I882" s="203"/>
      <c r="J882" s="1"/>
      <c r="N882" s="1"/>
    </row>
    <row r="883">
      <c r="F883" s="49"/>
      <c r="G883" s="1"/>
      <c r="H883" s="1"/>
      <c r="I883" s="203"/>
      <c r="J883" s="1"/>
      <c r="N883" s="1"/>
    </row>
    <row r="884">
      <c r="F884" s="49"/>
      <c r="G884" s="1"/>
      <c r="H884" s="1"/>
      <c r="I884" s="203"/>
      <c r="J884" s="1"/>
      <c r="N884" s="1"/>
    </row>
    <row r="885">
      <c r="F885" s="49"/>
      <c r="G885" s="1"/>
      <c r="H885" s="1"/>
      <c r="I885" s="203"/>
      <c r="J885" s="1"/>
      <c r="N885" s="1"/>
    </row>
    <row r="886">
      <c r="F886" s="49"/>
      <c r="G886" s="1"/>
      <c r="H886" s="1"/>
      <c r="I886" s="203"/>
      <c r="J886" s="1"/>
      <c r="N886" s="1"/>
    </row>
    <row r="887">
      <c r="F887" s="49"/>
      <c r="G887" s="1"/>
      <c r="H887" s="1"/>
      <c r="I887" s="203"/>
      <c r="J887" s="1"/>
      <c r="N887" s="1"/>
    </row>
    <row r="888">
      <c r="F888" s="49"/>
      <c r="G888" s="1"/>
      <c r="H888" s="1"/>
      <c r="I888" s="203"/>
      <c r="J888" s="1"/>
      <c r="N888" s="1"/>
    </row>
    <row r="889">
      <c r="F889" s="49"/>
      <c r="G889" s="1"/>
      <c r="H889" s="1"/>
      <c r="I889" s="203"/>
      <c r="J889" s="1"/>
      <c r="N889" s="1"/>
    </row>
    <row r="890">
      <c r="F890" s="49"/>
      <c r="G890" s="1"/>
      <c r="H890" s="1"/>
      <c r="I890" s="203"/>
      <c r="J890" s="1"/>
      <c r="N890" s="1"/>
    </row>
    <row r="891">
      <c r="F891" s="49"/>
      <c r="G891" s="1"/>
      <c r="H891" s="1"/>
      <c r="I891" s="203"/>
      <c r="J891" s="1"/>
      <c r="N891" s="1"/>
    </row>
    <row r="892">
      <c r="F892" s="49"/>
      <c r="G892" s="1"/>
      <c r="H892" s="1"/>
      <c r="I892" s="203"/>
      <c r="J892" s="1"/>
      <c r="N892" s="1"/>
    </row>
    <row r="893">
      <c r="F893" s="49"/>
      <c r="G893" s="1"/>
      <c r="H893" s="1"/>
      <c r="I893" s="203"/>
      <c r="J893" s="1"/>
      <c r="N893" s="1"/>
    </row>
    <row r="894">
      <c r="F894" s="49"/>
      <c r="G894" s="1"/>
      <c r="H894" s="1"/>
      <c r="I894" s="203"/>
      <c r="J894" s="1"/>
      <c r="N894" s="1"/>
    </row>
    <row r="895">
      <c r="F895" s="49"/>
      <c r="G895" s="1"/>
      <c r="H895" s="1"/>
      <c r="I895" s="203"/>
      <c r="J895" s="1"/>
      <c r="N895" s="1"/>
    </row>
    <row r="896">
      <c r="F896" s="49"/>
      <c r="G896" s="1"/>
      <c r="H896" s="1"/>
      <c r="I896" s="203"/>
      <c r="J896" s="1"/>
      <c r="N896" s="1"/>
    </row>
    <row r="897">
      <c r="F897" s="49"/>
      <c r="G897" s="1"/>
      <c r="H897" s="1"/>
      <c r="I897" s="203"/>
      <c r="J897" s="1"/>
      <c r="N897" s="1"/>
    </row>
    <row r="898">
      <c r="F898" s="49"/>
      <c r="G898" s="1"/>
      <c r="H898" s="1"/>
      <c r="I898" s="203"/>
      <c r="J898" s="1"/>
      <c r="N898" s="1"/>
    </row>
    <row r="899">
      <c r="F899" s="49"/>
      <c r="G899" s="1"/>
      <c r="H899" s="1"/>
      <c r="I899" s="203"/>
      <c r="J899" s="1"/>
      <c r="N899" s="1"/>
    </row>
    <row r="900">
      <c r="F900" s="49"/>
      <c r="G900" s="1"/>
      <c r="H900" s="1"/>
      <c r="I900" s="203"/>
      <c r="J900" s="1"/>
      <c r="N900" s="1"/>
    </row>
    <row r="901">
      <c r="F901" s="49"/>
      <c r="G901" s="1"/>
      <c r="H901" s="1"/>
      <c r="I901" s="203"/>
      <c r="J901" s="1"/>
      <c r="N901" s="1"/>
    </row>
    <row r="902">
      <c r="F902" s="49"/>
      <c r="G902" s="1"/>
      <c r="H902" s="1"/>
      <c r="I902" s="203"/>
      <c r="J902" s="1"/>
      <c r="N902" s="1"/>
    </row>
    <row r="903">
      <c r="F903" s="49"/>
      <c r="G903" s="1"/>
      <c r="H903" s="1"/>
      <c r="I903" s="203"/>
      <c r="J903" s="1"/>
      <c r="N903" s="1"/>
    </row>
    <row r="904">
      <c r="F904" s="49"/>
      <c r="G904" s="1"/>
      <c r="H904" s="1"/>
      <c r="I904" s="203"/>
      <c r="J904" s="1"/>
      <c r="N904" s="1"/>
    </row>
    <row r="905">
      <c r="F905" s="49"/>
      <c r="G905" s="1"/>
      <c r="H905" s="1"/>
      <c r="I905" s="203"/>
      <c r="J905" s="1"/>
      <c r="N905" s="1"/>
    </row>
    <row r="906">
      <c r="F906" s="49"/>
      <c r="G906" s="1"/>
      <c r="H906" s="1"/>
      <c r="I906" s="203"/>
      <c r="J906" s="1"/>
      <c r="N906" s="1"/>
    </row>
    <row r="907">
      <c r="F907" s="49"/>
      <c r="G907" s="1"/>
      <c r="H907" s="1"/>
      <c r="I907" s="203"/>
      <c r="J907" s="1"/>
      <c r="N907" s="1"/>
    </row>
    <row r="908">
      <c r="F908" s="49"/>
      <c r="G908" s="1"/>
      <c r="H908" s="1"/>
      <c r="I908" s="203"/>
      <c r="J908" s="1"/>
      <c r="N908" s="1"/>
    </row>
    <row r="909">
      <c r="F909" s="49"/>
      <c r="G909" s="1"/>
      <c r="H909" s="1"/>
      <c r="I909" s="203"/>
      <c r="J909" s="1"/>
      <c r="N909" s="1"/>
    </row>
    <row r="910">
      <c r="F910" s="49"/>
      <c r="G910" s="1"/>
      <c r="H910" s="1"/>
      <c r="I910" s="203"/>
      <c r="J910" s="1"/>
      <c r="N910" s="1"/>
    </row>
    <row r="911">
      <c r="F911" s="49"/>
      <c r="G911" s="1"/>
      <c r="H911" s="1"/>
      <c r="I911" s="203"/>
      <c r="J911" s="1"/>
      <c r="N911" s="1"/>
    </row>
    <row r="912">
      <c r="F912" s="49"/>
      <c r="G912" s="1"/>
      <c r="H912" s="1"/>
      <c r="I912" s="203"/>
      <c r="J912" s="1"/>
      <c r="N912" s="1"/>
    </row>
    <row r="913">
      <c r="F913" s="49"/>
      <c r="G913" s="1"/>
      <c r="H913" s="1"/>
      <c r="I913" s="203"/>
      <c r="J913" s="1"/>
      <c r="N913" s="1"/>
    </row>
    <row r="914">
      <c r="F914" s="49"/>
      <c r="G914" s="1"/>
      <c r="H914" s="1"/>
      <c r="I914" s="203"/>
      <c r="J914" s="1"/>
      <c r="N914" s="1"/>
    </row>
    <row r="915">
      <c r="F915" s="49"/>
      <c r="G915" s="1"/>
      <c r="H915" s="1"/>
      <c r="I915" s="203"/>
      <c r="J915" s="1"/>
      <c r="N915" s="1"/>
    </row>
    <row r="916">
      <c r="F916" s="49"/>
      <c r="G916" s="1"/>
      <c r="H916" s="1"/>
      <c r="I916" s="203"/>
      <c r="J916" s="1"/>
      <c r="N916" s="1"/>
    </row>
    <row r="917">
      <c r="F917" s="49"/>
      <c r="G917" s="1"/>
      <c r="H917" s="1"/>
      <c r="I917" s="203"/>
      <c r="J917" s="1"/>
      <c r="N917" s="1"/>
    </row>
    <row r="918">
      <c r="F918" s="49"/>
      <c r="G918" s="1"/>
      <c r="H918" s="1"/>
      <c r="I918" s="203"/>
      <c r="J918" s="1"/>
      <c r="N918" s="1"/>
    </row>
    <row r="919">
      <c r="F919" s="49"/>
      <c r="G919" s="1"/>
      <c r="H919" s="1"/>
      <c r="I919" s="203"/>
      <c r="J919" s="1"/>
      <c r="N919" s="1"/>
    </row>
    <row r="920">
      <c r="F920" s="49"/>
      <c r="G920" s="1"/>
      <c r="H920" s="1"/>
      <c r="I920" s="203"/>
      <c r="J920" s="1"/>
      <c r="N920" s="1"/>
    </row>
    <row r="921">
      <c r="F921" s="49"/>
      <c r="G921" s="1"/>
      <c r="H921" s="1"/>
      <c r="I921" s="203"/>
      <c r="J921" s="1"/>
      <c r="N921" s="1"/>
    </row>
    <row r="922">
      <c r="F922" s="49"/>
      <c r="G922" s="1"/>
      <c r="H922" s="1"/>
      <c r="I922" s="203"/>
      <c r="J922" s="1"/>
      <c r="N922" s="1"/>
    </row>
    <row r="923">
      <c r="F923" s="49"/>
      <c r="G923" s="1"/>
      <c r="H923" s="1"/>
      <c r="I923" s="203"/>
      <c r="J923" s="1"/>
      <c r="N923" s="1"/>
    </row>
    <row r="924">
      <c r="F924" s="49"/>
      <c r="G924" s="1"/>
      <c r="H924" s="1"/>
      <c r="I924" s="203"/>
      <c r="J924" s="1"/>
      <c r="N924" s="1"/>
    </row>
    <row r="925">
      <c r="F925" s="49"/>
      <c r="G925" s="1"/>
      <c r="H925" s="1"/>
      <c r="I925" s="203"/>
      <c r="J925" s="1"/>
      <c r="N925" s="1"/>
    </row>
    <row r="926">
      <c r="F926" s="49"/>
      <c r="G926" s="1"/>
      <c r="H926" s="1"/>
      <c r="I926" s="203"/>
      <c r="J926" s="1"/>
      <c r="N926" s="1"/>
    </row>
    <row r="927">
      <c r="F927" s="49"/>
      <c r="G927" s="1"/>
      <c r="H927" s="1"/>
      <c r="I927" s="203"/>
      <c r="J927" s="1"/>
      <c r="N927" s="1"/>
    </row>
    <row r="928">
      <c r="F928" s="49"/>
      <c r="G928" s="1"/>
      <c r="H928" s="1"/>
      <c r="I928" s="203"/>
      <c r="J928" s="1"/>
      <c r="N928" s="1"/>
    </row>
    <row r="929">
      <c r="F929" s="49"/>
      <c r="G929" s="1"/>
      <c r="H929" s="1"/>
      <c r="I929" s="203"/>
      <c r="J929" s="1"/>
      <c r="N929" s="1"/>
    </row>
    <row r="930">
      <c r="F930" s="49"/>
      <c r="G930" s="1"/>
      <c r="H930" s="1"/>
      <c r="I930" s="203"/>
      <c r="J930" s="1"/>
      <c r="N930" s="1"/>
    </row>
    <row r="931">
      <c r="F931" s="49"/>
      <c r="G931" s="1"/>
      <c r="H931" s="1"/>
      <c r="I931" s="203"/>
      <c r="J931" s="1"/>
      <c r="N931" s="1"/>
    </row>
    <row r="932">
      <c r="F932" s="49"/>
      <c r="G932" s="1"/>
      <c r="H932" s="1"/>
      <c r="I932" s="203"/>
      <c r="J932" s="1"/>
      <c r="N932" s="1"/>
    </row>
    <row r="933">
      <c r="F933" s="49"/>
      <c r="G933" s="1"/>
      <c r="H933" s="1"/>
      <c r="I933" s="203"/>
      <c r="J933" s="1"/>
      <c r="N933" s="1"/>
    </row>
    <row r="934">
      <c r="F934" s="49"/>
      <c r="G934" s="1"/>
      <c r="H934" s="1"/>
      <c r="I934" s="203"/>
      <c r="J934" s="1"/>
      <c r="N934" s="1"/>
    </row>
    <row r="935">
      <c r="F935" s="49"/>
      <c r="G935" s="1"/>
      <c r="H935" s="1"/>
      <c r="I935" s="203"/>
      <c r="J935" s="1"/>
      <c r="N935" s="1"/>
    </row>
    <row r="936">
      <c r="F936" s="49"/>
      <c r="G936" s="1"/>
      <c r="H936" s="1"/>
      <c r="I936" s="203"/>
      <c r="J936" s="1"/>
      <c r="N936" s="1"/>
    </row>
    <row r="937">
      <c r="F937" s="49"/>
      <c r="G937" s="1"/>
      <c r="H937" s="1"/>
      <c r="I937" s="203"/>
      <c r="J937" s="1"/>
      <c r="N937" s="1"/>
    </row>
    <row r="938">
      <c r="F938" s="49"/>
      <c r="G938" s="1"/>
      <c r="H938" s="1"/>
      <c r="I938" s="203"/>
      <c r="J938" s="1"/>
      <c r="N938" s="1"/>
    </row>
    <row r="939">
      <c r="F939" s="49"/>
      <c r="G939" s="1"/>
      <c r="H939" s="1"/>
      <c r="I939" s="203"/>
      <c r="J939" s="1"/>
      <c r="N939" s="1"/>
    </row>
    <row r="940">
      <c r="F940" s="49"/>
      <c r="G940" s="1"/>
      <c r="H940" s="1"/>
      <c r="I940" s="203"/>
      <c r="J940" s="1"/>
      <c r="N940" s="1"/>
    </row>
    <row r="941">
      <c r="F941" s="49"/>
      <c r="G941" s="1"/>
      <c r="H941" s="1"/>
      <c r="I941" s="203"/>
      <c r="J941" s="1"/>
      <c r="N941" s="1"/>
    </row>
    <row r="942">
      <c r="F942" s="49"/>
      <c r="G942" s="1"/>
      <c r="H942" s="1"/>
      <c r="I942" s="203"/>
      <c r="J942" s="1"/>
      <c r="N942" s="1"/>
    </row>
    <row r="943">
      <c r="F943" s="49"/>
      <c r="G943" s="1"/>
      <c r="H943" s="1"/>
      <c r="I943" s="203"/>
      <c r="J943" s="1"/>
      <c r="N943" s="1"/>
    </row>
    <row r="944">
      <c r="F944" s="49"/>
      <c r="G944" s="1"/>
      <c r="H944" s="1"/>
      <c r="I944" s="203"/>
      <c r="J944" s="1"/>
      <c r="N944" s="1"/>
    </row>
    <row r="945">
      <c r="F945" s="49"/>
      <c r="G945" s="1"/>
      <c r="H945" s="1"/>
      <c r="I945" s="203"/>
      <c r="J945" s="1"/>
      <c r="N945" s="1"/>
    </row>
    <row r="946">
      <c r="F946" s="49"/>
      <c r="G946" s="1"/>
      <c r="H946" s="1"/>
      <c r="I946" s="203"/>
      <c r="J946" s="1"/>
      <c r="N946" s="1"/>
    </row>
    <row r="947">
      <c r="F947" s="49"/>
      <c r="G947" s="1"/>
      <c r="H947" s="1"/>
      <c r="I947" s="203"/>
      <c r="J947" s="1"/>
      <c r="N947" s="1"/>
    </row>
    <row r="948">
      <c r="F948" s="49"/>
      <c r="G948" s="1"/>
      <c r="H948" s="1"/>
      <c r="I948" s="203"/>
      <c r="J948" s="1"/>
      <c r="N948" s="1"/>
    </row>
    <row r="949">
      <c r="F949" s="49"/>
      <c r="G949" s="1"/>
      <c r="H949" s="1"/>
      <c r="I949" s="203"/>
      <c r="J949" s="1"/>
      <c r="N949" s="1"/>
    </row>
    <row r="950">
      <c r="F950" s="49"/>
      <c r="G950" s="1"/>
      <c r="H950" s="1"/>
      <c r="I950" s="203"/>
      <c r="J950" s="1"/>
      <c r="N950" s="1"/>
    </row>
    <row r="951">
      <c r="F951" s="49"/>
      <c r="G951" s="1"/>
      <c r="H951" s="1"/>
      <c r="I951" s="203"/>
      <c r="J951" s="1"/>
      <c r="N951" s="1"/>
    </row>
    <row r="952">
      <c r="F952" s="49"/>
      <c r="G952" s="1"/>
      <c r="H952" s="1"/>
      <c r="I952" s="203"/>
      <c r="J952" s="1"/>
      <c r="N952" s="1"/>
    </row>
    <row r="953">
      <c r="F953" s="49"/>
      <c r="G953" s="1"/>
      <c r="H953" s="1"/>
      <c r="I953" s="203"/>
      <c r="J953" s="1"/>
      <c r="N953" s="1"/>
    </row>
    <row r="954">
      <c r="F954" s="49"/>
      <c r="G954" s="1"/>
      <c r="H954" s="1"/>
      <c r="I954" s="203"/>
      <c r="J954" s="1"/>
      <c r="N954" s="1"/>
    </row>
    <row r="955">
      <c r="F955" s="49"/>
      <c r="G955" s="1"/>
      <c r="H955" s="1"/>
      <c r="I955" s="203"/>
      <c r="J955" s="1"/>
      <c r="N955" s="1"/>
    </row>
    <row r="956">
      <c r="F956" s="49"/>
      <c r="G956" s="1"/>
      <c r="H956" s="1"/>
      <c r="I956" s="203"/>
      <c r="J956" s="1"/>
      <c r="N956" s="1"/>
    </row>
    <row r="957">
      <c r="F957" s="49"/>
      <c r="G957" s="1"/>
      <c r="H957" s="1"/>
      <c r="I957" s="203"/>
      <c r="J957" s="1"/>
      <c r="N957" s="1"/>
    </row>
    <row r="958">
      <c r="F958" s="49"/>
      <c r="G958" s="1"/>
      <c r="H958" s="1"/>
      <c r="I958" s="203"/>
      <c r="J958" s="1"/>
      <c r="N958" s="1"/>
    </row>
    <row r="959">
      <c r="F959" s="49"/>
      <c r="G959" s="1"/>
      <c r="H959" s="1"/>
      <c r="I959" s="203"/>
      <c r="J959" s="1"/>
      <c r="N959" s="1"/>
    </row>
    <row r="960">
      <c r="F960" s="49"/>
      <c r="G960" s="1"/>
      <c r="H960" s="1"/>
      <c r="I960" s="203"/>
      <c r="J960" s="1"/>
      <c r="N960" s="1"/>
    </row>
    <row r="961">
      <c r="F961" s="49"/>
      <c r="G961" s="1"/>
      <c r="H961" s="1"/>
      <c r="I961" s="203"/>
      <c r="J961" s="1"/>
      <c r="N961" s="1"/>
    </row>
    <row r="962">
      <c r="F962" s="49"/>
      <c r="G962" s="1"/>
      <c r="H962" s="1"/>
      <c r="I962" s="203"/>
      <c r="J962" s="1"/>
      <c r="N962" s="1"/>
    </row>
    <row r="963">
      <c r="F963" s="49"/>
      <c r="G963" s="1"/>
      <c r="H963" s="1"/>
      <c r="I963" s="203"/>
      <c r="J963" s="1"/>
      <c r="N963" s="1"/>
    </row>
    <row r="964">
      <c r="F964" s="49"/>
      <c r="G964" s="1"/>
      <c r="H964" s="1"/>
      <c r="I964" s="203"/>
      <c r="J964" s="1"/>
      <c r="N964" s="1"/>
    </row>
    <row r="965">
      <c r="F965" s="49"/>
      <c r="G965" s="1"/>
      <c r="H965" s="1"/>
      <c r="I965" s="203"/>
      <c r="J965" s="1"/>
      <c r="N965" s="1"/>
    </row>
    <row r="966">
      <c r="F966" s="49"/>
      <c r="G966" s="1"/>
      <c r="H966" s="1"/>
      <c r="I966" s="203"/>
      <c r="J966" s="1"/>
      <c r="N966" s="1"/>
    </row>
    <row r="967">
      <c r="F967" s="49"/>
      <c r="G967" s="1"/>
      <c r="H967" s="1"/>
      <c r="I967" s="203"/>
      <c r="J967" s="1"/>
      <c r="N967" s="1"/>
    </row>
    <row r="968">
      <c r="F968" s="49"/>
      <c r="G968" s="1"/>
      <c r="H968" s="1"/>
      <c r="I968" s="203"/>
      <c r="J968" s="1"/>
      <c r="N968" s="1"/>
    </row>
    <row r="969">
      <c r="F969" s="49"/>
      <c r="G969" s="1"/>
      <c r="H969" s="1"/>
      <c r="I969" s="203"/>
      <c r="J969" s="1"/>
      <c r="N969" s="1"/>
    </row>
    <row r="970">
      <c r="F970" s="49"/>
      <c r="G970" s="1"/>
      <c r="H970" s="1"/>
      <c r="I970" s="203"/>
      <c r="J970" s="1"/>
      <c r="N970" s="1"/>
    </row>
    <row r="971">
      <c r="F971" s="49"/>
      <c r="G971" s="1"/>
      <c r="H971" s="1"/>
      <c r="I971" s="203"/>
      <c r="J971" s="1"/>
      <c r="N971" s="1"/>
    </row>
    <row r="972">
      <c r="F972" s="49"/>
      <c r="G972" s="1"/>
      <c r="H972" s="1"/>
      <c r="I972" s="203"/>
      <c r="J972" s="1"/>
      <c r="N972" s="1"/>
    </row>
    <row r="973">
      <c r="F973" s="49"/>
      <c r="G973" s="1"/>
      <c r="H973" s="1"/>
      <c r="I973" s="203"/>
      <c r="J973" s="1"/>
      <c r="N973" s="1"/>
    </row>
    <row r="974">
      <c r="F974" s="49"/>
      <c r="G974" s="1"/>
      <c r="H974" s="1"/>
      <c r="I974" s="203"/>
      <c r="J974" s="1"/>
      <c r="N974" s="1"/>
    </row>
    <row r="975">
      <c r="F975" s="49"/>
      <c r="G975" s="1"/>
      <c r="H975" s="1"/>
      <c r="I975" s="203"/>
      <c r="J975" s="1"/>
      <c r="N975" s="1"/>
    </row>
    <row r="976">
      <c r="F976" s="49"/>
      <c r="G976" s="1"/>
      <c r="H976" s="1"/>
      <c r="I976" s="203"/>
      <c r="J976" s="1"/>
      <c r="N976" s="1"/>
    </row>
    <row r="977">
      <c r="F977" s="49"/>
      <c r="G977" s="1"/>
      <c r="H977" s="1"/>
      <c r="I977" s="203"/>
      <c r="J977" s="1"/>
      <c r="N977" s="1"/>
    </row>
    <row r="978">
      <c r="F978" s="49"/>
      <c r="G978" s="1"/>
      <c r="H978" s="1"/>
      <c r="I978" s="203"/>
      <c r="J978" s="1"/>
      <c r="N978" s="1"/>
    </row>
  </sheetData>
  <mergeCells count="22">
    <mergeCell ref="B3:J3"/>
    <mergeCell ref="D4:H4"/>
    <mergeCell ref="N4:AM4"/>
    <mergeCell ref="C7:D7"/>
    <mergeCell ref="C8:D8"/>
    <mergeCell ref="C9:D9"/>
    <mergeCell ref="C10:D10"/>
    <mergeCell ref="C17:D17"/>
    <mergeCell ref="C18:D18"/>
    <mergeCell ref="C19:D19"/>
    <mergeCell ref="C20:D20"/>
    <mergeCell ref="C21:D21"/>
    <mergeCell ref="C22:D22"/>
    <mergeCell ref="C23:D23"/>
    <mergeCell ref="C24:D24"/>
    <mergeCell ref="C11:D11"/>
    <mergeCell ref="C12:D12"/>
    <mergeCell ref="C13:D13"/>
    <mergeCell ref="C14:D14"/>
    <mergeCell ref="C15:D15"/>
    <mergeCell ref="C16:D16"/>
    <mergeCell ref="E16:J16"/>
  </mergeCells>
  <dataValidations>
    <dataValidation type="list" allowBlank="1" showErrorMessage="1" sqref="C8:C15">
      <formula1>'2NDSORTEDL'!$B$2:$B978</formula1>
    </dataValidation>
  </dataValidations>
  <hyperlinks>
    <hyperlink r:id="rId1" ref="I4"/>
    <hyperlink r:id="rId2" ref="B7"/>
  </hyperlinks>
  <printOptions horizontalCentered="1"/>
  <pageMargins bottom="0.5560821484992101" footer="0.0" header="0.0" left="0.0" right="0.25" top="0.08688783570300157"/>
  <pageSetup fitToWidth="0" paperSize="9" cellComments="atEnd" orientation="landscape" pageOrder="overThenDown"/>
  <drawing r:id="rId3"/>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cols>
    <col customWidth="1" min="2" max="2" width="75.88"/>
  </cols>
  <sheetData>
    <row r="5">
      <c r="B5" s="430" t="s">
        <v>8138</v>
      </c>
    </row>
  </sheetData>
  <printOptions horizontalCentered="1"/>
  <pageMargins bottom="0.25" footer="0.0" header="0.0" left="0.5560821484992101" right="0.08688783570300157" top="0.0"/>
  <pageSetup fitToWidth="0" paperSize="9" cellComments="atEnd" orientation="portrait" pageOrder="overThenDown"/>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2" max="2" width="28.75"/>
  </cols>
  <sheetData>
    <row r="3">
      <c r="B3" s="243" t="s">
        <v>4485</v>
      </c>
    </row>
    <row r="4">
      <c r="B4" s="243" t="s">
        <v>2125</v>
      </c>
    </row>
    <row r="5">
      <c r="B5" s="243" t="s">
        <v>112</v>
      </c>
    </row>
  </sheetData>
  <dataValidations>
    <dataValidation type="list" allowBlank="1" showErrorMessage="1" sqref="B3:B5">
      <formula1>'2NDSORTEDL'!$B$2:$B1000</formula1>
    </dataValidation>
  </dataValidations>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cols>
    <col customWidth="1" min="1" max="1" width="1.75"/>
    <col customWidth="1" min="2" max="2" width="9.63"/>
    <col customWidth="1" min="3" max="3" width="2.75"/>
    <col customWidth="1" min="4" max="4" width="40.63"/>
    <col customWidth="1" min="5" max="5" width="23.13"/>
    <col customWidth="1" min="6" max="6" width="10.88"/>
    <col customWidth="1" min="7" max="7" width="4.88"/>
    <col customWidth="1" min="8" max="8" width="4.38"/>
    <col customWidth="1" min="9" max="9" width="15.88"/>
    <col customWidth="1" min="10" max="10" width="15.0"/>
    <col customWidth="1" min="11" max="11" width="5.0"/>
    <col collapsed="1" customWidth="1" min="12" max="12" width="4.25"/>
    <col customWidth="1" hidden="1" min="13" max="13" width="7.88" outlineLevel="1"/>
    <col customWidth="1" hidden="1" min="14" max="40" width="3.88" outlineLevel="1"/>
    <col customWidth="1" hidden="1" min="41" max="41" width="2.88" outlineLevel="1"/>
  </cols>
  <sheetData>
    <row r="1">
      <c r="A1" s="193"/>
      <c r="B1" s="193"/>
      <c r="C1" s="193"/>
      <c r="D1" s="193"/>
      <c r="E1" s="193"/>
      <c r="F1" s="195"/>
      <c r="G1" s="196"/>
      <c r="H1" s="196"/>
      <c r="I1" s="197"/>
      <c r="J1" s="196"/>
      <c r="K1" s="193"/>
      <c r="L1" s="193"/>
      <c r="M1" s="198"/>
      <c r="N1" s="200">
        <v>4.0</v>
      </c>
      <c r="O1" s="199">
        <v>4.0</v>
      </c>
      <c r="P1" s="199">
        <v>12.0</v>
      </c>
      <c r="Q1" s="199">
        <v>4.0</v>
      </c>
      <c r="R1" s="199">
        <v>7.0</v>
      </c>
      <c r="S1" s="199">
        <v>7.0</v>
      </c>
      <c r="T1" s="199">
        <v>7.0</v>
      </c>
      <c r="U1" s="199">
        <v>7.0</v>
      </c>
      <c r="V1" s="199">
        <v>7.0</v>
      </c>
      <c r="W1" s="199">
        <v>7.0</v>
      </c>
      <c r="X1" s="201"/>
      <c r="Y1" s="201"/>
      <c r="Z1" s="201"/>
      <c r="AA1" s="201"/>
      <c r="AB1" s="201"/>
      <c r="AC1" s="201"/>
      <c r="AD1" s="201"/>
      <c r="AE1" s="201"/>
      <c r="AF1" s="201"/>
      <c r="AG1" s="201"/>
      <c r="AH1" s="201"/>
      <c r="AI1" s="201"/>
      <c r="AJ1" s="201"/>
      <c r="AK1" s="201"/>
      <c r="AL1" s="201"/>
      <c r="AM1" s="201"/>
      <c r="AN1" s="201"/>
      <c r="AO1" s="193"/>
      <c r="AP1" s="193"/>
      <c r="AQ1" s="193"/>
    </row>
    <row r="2">
      <c r="F2" s="49"/>
      <c r="G2" s="1"/>
      <c r="H2" s="1"/>
      <c r="I2" s="203"/>
      <c r="J2" s="1"/>
      <c r="M2" s="7" t="s">
        <v>7328</v>
      </c>
      <c r="N2" s="359">
        <v>46000.0</v>
      </c>
      <c r="O2" s="204">
        <v>46009.0</v>
      </c>
      <c r="P2" s="204">
        <v>46076.0</v>
      </c>
      <c r="Q2" s="204">
        <v>46091.0</v>
      </c>
      <c r="R2" s="204">
        <v>46130.0</v>
      </c>
      <c r="S2" s="204">
        <v>46162.0</v>
      </c>
      <c r="T2" s="204">
        <v>46196.0</v>
      </c>
      <c r="U2" s="204">
        <v>46235.0</v>
      </c>
      <c r="V2" s="204">
        <v>46267.0</v>
      </c>
      <c r="W2" s="204">
        <v>46301.0</v>
      </c>
      <c r="X2" s="204"/>
      <c r="Y2" s="204"/>
      <c r="Z2" s="204"/>
      <c r="AA2" s="204"/>
      <c r="AB2" s="204"/>
      <c r="AC2" s="204"/>
      <c r="AD2" s="204"/>
      <c r="AE2" s="204"/>
      <c r="AF2" s="204"/>
      <c r="AG2" s="204"/>
      <c r="AH2" s="204"/>
      <c r="AI2" s="204"/>
      <c r="AJ2" s="204"/>
      <c r="AK2" s="204"/>
      <c r="AL2" s="204"/>
      <c r="AM2" s="204"/>
      <c r="AN2" s="204"/>
    </row>
    <row r="3">
      <c r="A3" s="206"/>
      <c r="B3" s="207" t="s">
        <v>7329</v>
      </c>
      <c r="M3" s="7" t="s">
        <v>7330</v>
      </c>
      <c r="N3" s="208">
        <f t="shared" ref="N3:AN3" si="1">COLUMN()-13</f>
        <v>1</v>
      </c>
      <c r="O3" s="208">
        <f t="shared" si="1"/>
        <v>2</v>
      </c>
      <c r="P3" s="208">
        <f t="shared" si="1"/>
        <v>3</v>
      </c>
      <c r="Q3" s="208">
        <f t="shared" si="1"/>
        <v>4</v>
      </c>
      <c r="R3" s="208">
        <f t="shared" si="1"/>
        <v>5</v>
      </c>
      <c r="S3" s="208">
        <f t="shared" si="1"/>
        <v>6</v>
      </c>
      <c r="T3" s="208">
        <f t="shared" si="1"/>
        <v>7</v>
      </c>
      <c r="U3" s="208">
        <f t="shared" si="1"/>
        <v>8</v>
      </c>
      <c r="V3" s="208">
        <f t="shared" si="1"/>
        <v>9</v>
      </c>
      <c r="W3" s="208">
        <f t="shared" si="1"/>
        <v>10</v>
      </c>
      <c r="X3" s="208">
        <f t="shared" si="1"/>
        <v>11</v>
      </c>
      <c r="Y3" s="208">
        <f t="shared" si="1"/>
        <v>12</v>
      </c>
      <c r="Z3" s="208">
        <f t="shared" si="1"/>
        <v>13</v>
      </c>
      <c r="AA3" s="208">
        <f t="shared" si="1"/>
        <v>14</v>
      </c>
      <c r="AB3" s="208">
        <f t="shared" si="1"/>
        <v>15</v>
      </c>
      <c r="AC3" s="208">
        <f t="shared" si="1"/>
        <v>16</v>
      </c>
      <c r="AD3" s="208">
        <f t="shared" si="1"/>
        <v>17</v>
      </c>
      <c r="AE3" s="208">
        <f t="shared" si="1"/>
        <v>18</v>
      </c>
      <c r="AF3" s="208">
        <f t="shared" si="1"/>
        <v>19</v>
      </c>
      <c r="AG3" s="208">
        <f t="shared" si="1"/>
        <v>20</v>
      </c>
      <c r="AH3" s="208">
        <f t="shared" si="1"/>
        <v>21</v>
      </c>
      <c r="AI3" s="208">
        <f t="shared" si="1"/>
        <v>22</v>
      </c>
      <c r="AJ3" s="208">
        <f t="shared" si="1"/>
        <v>23</v>
      </c>
      <c r="AK3" s="208">
        <f t="shared" si="1"/>
        <v>24</v>
      </c>
      <c r="AL3" s="208">
        <f t="shared" si="1"/>
        <v>25</v>
      </c>
      <c r="AM3" s="208">
        <f t="shared" si="1"/>
        <v>26</v>
      </c>
      <c r="AN3" s="208">
        <f t="shared" si="1"/>
        <v>27</v>
      </c>
    </row>
    <row r="4">
      <c r="A4" s="7"/>
      <c r="B4" s="209" t="s">
        <v>7331</v>
      </c>
      <c r="C4" s="209" t="s">
        <v>7155</v>
      </c>
      <c r="D4" s="209" t="str">
        <f t="array" ref="D4">_xlfn.XLOOKUP(J4,'2NDSORTEDL'!AA1:AA12,'2NDSORTEDL'!AB1:AB12,"",0,1)</f>
        <v>F.A.C., Kalina Labour Camp</v>
      </c>
      <c r="I4" s="362" t="s">
        <v>8148</v>
      </c>
      <c r="J4" s="211">
        <v>7.0</v>
      </c>
      <c r="N4" s="9" t="s">
        <v>7333</v>
      </c>
    </row>
    <row r="5">
      <c r="A5" s="7"/>
      <c r="B5" s="209" t="s">
        <v>7334</v>
      </c>
      <c r="C5" s="209" t="s">
        <v>7155</v>
      </c>
      <c r="D5" s="209" t="s">
        <v>7483</v>
      </c>
      <c r="E5" s="202"/>
      <c r="F5" s="212"/>
      <c r="G5" s="12"/>
      <c r="H5" s="12"/>
      <c r="I5" s="213"/>
      <c r="J5" s="168" t="s">
        <v>7336</v>
      </c>
      <c r="N5" s="1"/>
    </row>
    <row r="6">
      <c r="F6" s="49"/>
      <c r="G6" s="1"/>
      <c r="H6" s="1"/>
      <c r="I6" s="203"/>
      <c r="J6" s="1"/>
      <c r="N6" s="1"/>
    </row>
    <row r="7">
      <c r="A7" s="214"/>
      <c r="B7" s="215" t="s">
        <v>8149</v>
      </c>
      <c r="C7" s="216" t="s">
        <v>7338</v>
      </c>
      <c r="D7" s="164"/>
      <c r="E7" s="217" t="s">
        <v>7339</v>
      </c>
      <c r="F7" s="218" t="s">
        <v>7340</v>
      </c>
      <c r="G7" s="217" t="s">
        <v>7341</v>
      </c>
      <c r="H7" s="217" t="s">
        <v>7342</v>
      </c>
      <c r="I7" s="219" t="s">
        <v>7343</v>
      </c>
      <c r="J7" s="217" t="s">
        <v>7344</v>
      </c>
      <c r="K7" s="1"/>
      <c r="L7" s="1"/>
      <c r="M7" s="1"/>
      <c r="N7" s="220"/>
      <c r="O7" s="1"/>
      <c r="P7" s="1"/>
      <c r="Q7" s="1"/>
      <c r="R7" s="1"/>
      <c r="S7" s="1"/>
      <c r="T7" s="1"/>
      <c r="U7" s="1"/>
      <c r="V7" s="1"/>
      <c r="W7" s="1"/>
      <c r="X7" s="1"/>
      <c r="Y7" s="1"/>
      <c r="Z7" s="1"/>
      <c r="AA7" s="1"/>
      <c r="AB7" s="1"/>
      <c r="AC7" s="1"/>
      <c r="AD7" s="1"/>
      <c r="AE7" s="1"/>
      <c r="AF7" s="1"/>
      <c r="AG7" s="1"/>
      <c r="AH7" s="1"/>
      <c r="AI7" s="1"/>
      <c r="AJ7" s="1"/>
      <c r="AK7" s="1"/>
      <c r="AL7" s="1"/>
      <c r="AM7" s="1"/>
      <c r="AN7" s="1"/>
      <c r="AO7" s="1"/>
      <c r="AP7" s="1"/>
      <c r="AQ7" s="1"/>
    </row>
    <row r="8">
      <c r="B8" s="221">
        <f t="shared" ref="B8:B28" si="2">ROW()-7</f>
        <v>1</v>
      </c>
      <c r="C8" s="425" t="s">
        <v>418</v>
      </c>
      <c r="D8" s="164"/>
      <c r="E8" s="223" t="str">
        <f t="array" ref="E8">_xlfn.XLOOKUP(C8,'2NDSORTEDL'!$B$2:$B$60,'2NDSORTEDL'!$C$2:$C$60,"",0,1)</f>
        <v>NSAID</v>
      </c>
      <c r="F8" s="224">
        <f t="array" ref="F8">_xlfn.XLOOKUP($C8,'2NDSORTEDL'!$B$2:$B$60,'2NDSORTEDL'!$Y$2:$Y$60,"",0,1)</f>
        <v>46784</v>
      </c>
      <c r="G8" s="208" t="s">
        <v>7345</v>
      </c>
      <c r="H8" s="208">
        <v>1.0</v>
      </c>
      <c r="I8" s="423">
        <v>46301.0</v>
      </c>
      <c r="J8" s="226" t="str">
        <f t="shared" ref="J8:J28" si="3">IF(SUMIFS($N8:$AM8,$N$2:$AM$2,$I8,$N$1:$AM$1,$J$4)&gt;=H8,"REPLACED",IF(SUMIFS($N8:$AM8,$N$2:$AM$2,$I8,$N$1:$AM$1,$J$4)=0,"","N.A."))</f>
        <v/>
      </c>
      <c r="N8" s="223"/>
      <c r="O8" s="223"/>
      <c r="P8" s="227"/>
      <c r="Q8" s="223"/>
      <c r="R8" s="223"/>
      <c r="S8" s="223"/>
      <c r="T8" s="223"/>
      <c r="U8" s="223"/>
      <c r="V8" s="227">
        <v>1.0</v>
      </c>
      <c r="W8" s="223"/>
      <c r="X8" s="223"/>
      <c r="Y8" s="223"/>
      <c r="Z8" s="223"/>
      <c r="AA8" s="223"/>
      <c r="AB8" s="223"/>
      <c r="AC8" s="223"/>
      <c r="AD8" s="223"/>
      <c r="AE8" s="223"/>
      <c r="AF8" s="223"/>
      <c r="AG8" s="223"/>
      <c r="AH8" s="223"/>
      <c r="AI8" s="223"/>
      <c r="AJ8" s="223"/>
      <c r="AK8" s="223"/>
      <c r="AL8" s="223"/>
      <c r="AM8" s="223"/>
      <c r="AN8" s="223"/>
      <c r="AO8" s="223">
        <f t="shared" ref="AO8:AO25" si="4">SUM(N8:AM8)</f>
        <v>1</v>
      </c>
    </row>
    <row r="9">
      <c r="B9" s="221">
        <f t="shared" si="2"/>
        <v>2</v>
      </c>
      <c r="C9" s="425" t="s">
        <v>7346</v>
      </c>
      <c r="D9" s="164"/>
      <c r="E9" s="223" t="str">
        <f t="array" ref="E9">_xlfn.XLOOKUP(C9,'2NDSORTEDL'!$B$2:$B$60,'2NDSORTEDL'!$C$2:$C$60,"",0,1)</f>
        <v/>
      </c>
      <c r="F9" s="224" t="str">
        <f t="array" ref="F9">_xlfn.XLOOKUP($C9,'2NDSORTEDL'!$B$2:$B$60,'2NDSORTEDL'!$Y$2:$Y$60,"",0,1)</f>
        <v/>
      </c>
      <c r="G9" s="208" t="s">
        <v>7345</v>
      </c>
      <c r="H9" s="208">
        <v>1.0</v>
      </c>
      <c r="I9" s="229">
        <f t="shared" ref="I9:I28" si="5">I8</f>
        <v>46301</v>
      </c>
      <c r="J9" s="226" t="str">
        <f t="shared" si="3"/>
        <v/>
      </c>
      <c r="K9" s="7" t="s">
        <v>7336</v>
      </c>
      <c r="N9" s="368">
        <v>1.0</v>
      </c>
      <c r="O9" s="223"/>
      <c r="P9" s="227">
        <v>1.0</v>
      </c>
      <c r="Q9" s="228"/>
      <c r="R9" s="223"/>
      <c r="S9" s="223"/>
      <c r="T9" s="227">
        <v>1.0</v>
      </c>
      <c r="U9" s="223"/>
      <c r="V9" s="227">
        <v>1.0</v>
      </c>
      <c r="W9" s="223"/>
      <c r="X9" s="223"/>
      <c r="Y9" s="223"/>
      <c r="Z9" s="223"/>
      <c r="AA9" s="223"/>
      <c r="AB9" s="223"/>
      <c r="AC9" s="223"/>
      <c r="AD9" s="223"/>
      <c r="AE9" s="223"/>
      <c r="AF9" s="223"/>
      <c r="AG9" s="223"/>
      <c r="AH9" s="223"/>
      <c r="AI9" s="223"/>
      <c r="AJ9" s="223"/>
      <c r="AK9" s="223"/>
      <c r="AL9" s="223"/>
      <c r="AM9" s="223"/>
      <c r="AN9" s="223"/>
      <c r="AO9" s="223">
        <f t="shared" si="4"/>
        <v>4</v>
      </c>
    </row>
    <row r="10">
      <c r="B10" s="221">
        <f t="shared" si="2"/>
        <v>3</v>
      </c>
      <c r="C10" s="425" t="s">
        <v>1006</v>
      </c>
      <c r="D10" s="164"/>
      <c r="E10" s="223" t="str">
        <f t="array" ref="E10">_xlfn.XLOOKUP(C10,'2NDSORTEDL'!$B$2:$B$60,'2NDSORTEDL'!$C$2:$C$60,"",0,1)</f>
        <v>NSAID</v>
      </c>
      <c r="F10" s="224">
        <f t="array" ref="F10">_xlfn.XLOOKUP($C10,'2NDSORTEDL'!$B$2:$B$60,'2NDSORTEDL'!$Y$2:$Y$60,"",0,1)</f>
        <v>46692</v>
      </c>
      <c r="G10" s="208" t="s">
        <v>7345</v>
      </c>
      <c r="H10" s="208">
        <v>20.0</v>
      </c>
      <c r="I10" s="229">
        <f t="shared" si="5"/>
        <v>46301</v>
      </c>
      <c r="J10" s="226" t="str">
        <f t="shared" si="3"/>
        <v>REPLACED</v>
      </c>
      <c r="N10" s="369" t="s">
        <v>1767</v>
      </c>
      <c r="O10" s="227">
        <v>20.0</v>
      </c>
      <c r="P10" s="227">
        <v>20.0</v>
      </c>
      <c r="Q10" s="228"/>
      <c r="R10" s="227"/>
      <c r="S10" s="223"/>
      <c r="T10" s="223"/>
      <c r="U10" s="227">
        <v>20.0</v>
      </c>
      <c r="V10" s="223"/>
      <c r="W10" s="227">
        <v>20.0</v>
      </c>
      <c r="X10" s="223"/>
      <c r="Y10" s="223"/>
      <c r="Z10" s="223"/>
      <c r="AA10" s="223"/>
      <c r="AB10" s="223"/>
      <c r="AC10" s="223"/>
      <c r="AD10" s="223"/>
      <c r="AE10" s="223"/>
      <c r="AF10" s="223"/>
      <c r="AG10" s="223"/>
      <c r="AH10" s="223"/>
      <c r="AI10" s="223"/>
      <c r="AJ10" s="223"/>
      <c r="AK10" s="223"/>
      <c r="AL10" s="223"/>
      <c r="AM10" s="223"/>
      <c r="AN10" s="223"/>
      <c r="AO10" s="223">
        <f t="shared" si="4"/>
        <v>80</v>
      </c>
    </row>
    <row r="11">
      <c r="B11" s="221">
        <f t="shared" si="2"/>
        <v>4</v>
      </c>
      <c r="C11" s="425" t="s">
        <v>5452</v>
      </c>
      <c r="D11" s="164"/>
      <c r="E11" s="223" t="str">
        <f t="array" ref="E11">_xlfn.XLOOKUP(C11,'2NDSORTEDL'!$B$2:$B$60,'2NDSORTEDL'!$C$2:$C$60,"",0,1)</f>
        <v/>
      </c>
      <c r="F11" s="224">
        <f t="array" ref="F11">_xlfn.XLOOKUP($C11,'2NDSORTEDL'!$B$2:$B$60,'2NDSORTEDL'!$Y$2:$Y$60,"",0,1)+365</f>
        <v>365</v>
      </c>
      <c r="G11" s="208" t="s">
        <v>7345</v>
      </c>
      <c r="H11" s="208">
        <v>1.0</v>
      </c>
      <c r="I11" s="229">
        <f t="shared" si="5"/>
        <v>46301</v>
      </c>
      <c r="J11" s="226" t="str">
        <f t="shared" si="3"/>
        <v/>
      </c>
      <c r="N11" s="368">
        <v>1.0</v>
      </c>
      <c r="O11" s="223"/>
      <c r="P11" s="223"/>
      <c r="Q11" s="223"/>
      <c r="R11" s="227">
        <v>1.0</v>
      </c>
      <c r="S11" s="223"/>
      <c r="T11" s="223"/>
      <c r="U11" s="227">
        <v>1.0</v>
      </c>
      <c r="V11" s="223"/>
      <c r="W11" s="223"/>
      <c r="X11" s="223"/>
      <c r="Y11" s="223"/>
      <c r="Z11" s="223"/>
      <c r="AA11" s="223"/>
      <c r="AB11" s="223"/>
      <c r="AC11" s="223"/>
      <c r="AD11" s="223"/>
      <c r="AE11" s="223"/>
      <c r="AF11" s="223"/>
      <c r="AG11" s="223"/>
      <c r="AH11" s="223"/>
      <c r="AI11" s="223"/>
      <c r="AJ11" s="223"/>
      <c r="AK11" s="223"/>
      <c r="AL11" s="223"/>
      <c r="AM11" s="223"/>
      <c r="AN11" s="223"/>
      <c r="AO11" s="223">
        <f t="shared" si="4"/>
        <v>3</v>
      </c>
    </row>
    <row r="12">
      <c r="B12" s="221">
        <f t="shared" si="2"/>
        <v>5</v>
      </c>
      <c r="C12" s="425" t="s">
        <v>1307</v>
      </c>
      <c r="D12" s="164"/>
      <c r="E12" s="223" t="str">
        <f t="array" ref="E12">_xlfn.XLOOKUP(C12,'2NDSORTEDL'!$B$2:$B$60,'2NDSORTEDL'!$C$2:$C$60,"",0,1)</f>
        <v/>
      </c>
      <c r="F12" s="224">
        <f t="array" ref="F12">_xlfn.XLOOKUP($C12,'2NDSORTEDL'!$B$2:$B$60,'2NDSORTEDL'!$Y$2:$Y$60,"",0,1)</f>
        <v>46419</v>
      </c>
      <c r="G12" s="208" t="s">
        <v>7345</v>
      </c>
      <c r="H12" s="208">
        <v>1.0</v>
      </c>
      <c r="I12" s="229">
        <f t="shared" si="5"/>
        <v>46301</v>
      </c>
      <c r="J12" s="226" t="str">
        <f t="shared" si="3"/>
        <v/>
      </c>
      <c r="N12" s="368">
        <v>1.0</v>
      </c>
      <c r="O12" s="223"/>
      <c r="P12" s="227">
        <v>1.0</v>
      </c>
      <c r="Q12" s="223"/>
      <c r="R12" s="227">
        <v>1.0</v>
      </c>
      <c r="S12" s="223"/>
      <c r="T12" s="223"/>
      <c r="U12" s="223"/>
      <c r="V12" s="223"/>
      <c r="W12" s="223"/>
      <c r="X12" s="223"/>
      <c r="Y12" s="223"/>
      <c r="Z12" s="223"/>
      <c r="AA12" s="223"/>
      <c r="AB12" s="223"/>
      <c r="AC12" s="223"/>
      <c r="AD12" s="223"/>
      <c r="AE12" s="223"/>
      <c r="AF12" s="223"/>
      <c r="AG12" s="223"/>
      <c r="AH12" s="223"/>
      <c r="AI12" s="223"/>
      <c r="AJ12" s="223"/>
      <c r="AK12" s="223"/>
      <c r="AL12" s="223"/>
      <c r="AM12" s="223"/>
      <c r="AN12" s="223"/>
      <c r="AO12" s="223">
        <f t="shared" si="4"/>
        <v>3</v>
      </c>
    </row>
    <row r="13">
      <c r="B13" s="221">
        <f t="shared" si="2"/>
        <v>6</v>
      </c>
      <c r="C13" s="425" t="s">
        <v>3748</v>
      </c>
      <c r="D13" s="164"/>
      <c r="E13" s="223" t="str">
        <f t="array" ref="E13">_xlfn.XLOOKUP(C13,'2NDSORTEDL'!$B$2:$B$60,'2NDSORTEDL'!$C$2:$C$60,"",0,1)</f>
        <v>DRESSING_PAD</v>
      </c>
      <c r="F13" s="224">
        <f t="array" ref="F13">_xlfn.XLOOKUP($C13,'2NDSORTEDL'!$B$2:$B$60,'2NDSORTEDL'!$Y$2:$Y$60,"",0,1)</f>
        <v>46935</v>
      </c>
      <c r="G13" s="208" t="s">
        <v>7345</v>
      </c>
      <c r="H13" s="208">
        <v>1.0</v>
      </c>
      <c r="I13" s="229">
        <f t="shared" si="5"/>
        <v>46301</v>
      </c>
      <c r="J13" s="226" t="str">
        <f t="shared" si="3"/>
        <v/>
      </c>
      <c r="N13" s="368">
        <v>1.0</v>
      </c>
      <c r="O13" s="227"/>
      <c r="P13" s="227">
        <v>1.0</v>
      </c>
      <c r="Q13" s="223"/>
      <c r="R13" s="227">
        <v>1.0</v>
      </c>
      <c r="S13" s="223"/>
      <c r="T13" s="223"/>
      <c r="U13" s="223"/>
      <c r="V13" s="223"/>
      <c r="W13" s="223"/>
      <c r="X13" s="223"/>
      <c r="Y13" s="223"/>
      <c r="Z13" s="223"/>
      <c r="AA13" s="223"/>
      <c r="AB13" s="223"/>
      <c r="AC13" s="223"/>
      <c r="AD13" s="223"/>
      <c r="AE13" s="223"/>
      <c r="AF13" s="223"/>
      <c r="AG13" s="223"/>
      <c r="AH13" s="223"/>
      <c r="AI13" s="223"/>
      <c r="AJ13" s="223"/>
      <c r="AK13" s="223"/>
      <c r="AL13" s="223"/>
      <c r="AM13" s="223"/>
      <c r="AN13" s="223"/>
      <c r="AO13" s="223">
        <f t="shared" si="4"/>
        <v>3</v>
      </c>
    </row>
    <row r="14">
      <c r="B14" s="221">
        <f t="shared" si="2"/>
        <v>7</v>
      </c>
      <c r="C14" s="425" t="s">
        <v>1508</v>
      </c>
      <c r="D14" s="164"/>
      <c r="E14" s="223" t="str">
        <f t="array" ref="E14">_xlfn.XLOOKUP(C14,'2NDSORTEDL'!$B$2:$B$60,'2NDSORTEDL'!$C$2:$C$60,"",0,1)</f>
        <v/>
      </c>
      <c r="F14" s="224" t="str">
        <f t="array" ref="F14">_xlfn.XLOOKUP($C14,'2NDSORTEDL'!$B$2:$B$60,'2NDSORTEDL'!$Y$2:$Y$60,"",0,1)</f>
        <v/>
      </c>
      <c r="G14" s="208" t="s">
        <v>7345</v>
      </c>
      <c r="H14" s="208">
        <v>1.0</v>
      </c>
      <c r="I14" s="229">
        <f t="shared" si="5"/>
        <v>46301</v>
      </c>
      <c r="J14" s="226" t="str">
        <f t="shared" si="3"/>
        <v/>
      </c>
      <c r="N14" s="230"/>
      <c r="O14" s="223"/>
      <c r="P14" s="227">
        <v>1.0</v>
      </c>
      <c r="Q14" s="223"/>
      <c r="R14" s="227">
        <v>1.0</v>
      </c>
      <c r="S14" s="223"/>
      <c r="T14" s="227">
        <v>1.0</v>
      </c>
      <c r="U14" s="223"/>
      <c r="V14" s="223"/>
      <c r="W14" s="223"/>
      <c r="X14" s="223"/>
      <c r="Y14" s="223"/>
      <c r="Z14" s="223"/>
      <c r="AA14" s="223"/>
      <c r="AB14" s="223"/>
      <c r="AC14" s="223"/>
      <c r="AD14" s="223"/>
      <c r="AE14" s="223"/>
      <c r="AF14" s="223"/>
      <c r="AG14" s="223"/>
      <c r="AH14" s="223"/>
      <c r="AI14" s="223"/>
      <c r="AJ14" s="223"/>
      <c r="AK14" s="223"/>
      <c r="AL14" s="223"/>
      <c r="AM14" s="223"/>
      <c r="AN14" s="223"/>
      <c r="AO14" s="223">
        <f t="shared" si="4"/>
        <v>3</v>
      </c>
    </row>
    <row r="15">
      <c r="B15" s="221">
        <f t="shared" si="2"/>
        <v>8</v>
      </c>
      <c r="C15" s="425" t="s">
        <v>7347</v>
      </c>
      <c r="D15" s="164"/>
      <c r="E15" s="223" t="str">
        <f t="array" ref="E15">_xlfn.XLOOKUP(C15,'2NDSORTEDL'!$B$2:$B$60,'2NDSORTEDL'!$C$2:$C$60,"",0,1)</f>
        <v/>
      </c>
      <c r="F15" s="224" t="str">
        <f t="array" ref="F15">_xlfn.XLOOKUP($C15,'2NDSORTEDL'!$B$2:$B$60,'2NDSORTEDL'!$Y$2:$Y$60,"",0,1)</f>
        <v/>
      </c>
      <c r="G15" s="208" t="s">
        <v>7345</v>
      </c>
      <c r="H15" s="208">
        <v>2.0</v>
      </c>
      <c r="I15" s="229">
        <f t="shared" si="5"/>
        <v>46301</v>
      </c>
      <c r="J15" s="226" t="str">
        <f t="shared" si="3"/>
        <v/>
      </c>
      <c r="N15" s="230"/>
      <c r="O15" s="223"/>
      <c r="P15" s="227">
        <v>1.0</v>
      </c>
      <c r="Q15" s="223"/>
      <c r="R15" s="223"/>
      <c r="S15" s="223"/>
      <c r="T15" s="223"/>
      <c r="U15" s="227">
        <v>2.0</v>
      </c>
      <c r="V15" s="227">
        <v>2.0</v>
      </c>
      <c r="W15" s="223"/>
      <c r="X15" s="223"/>
      <c r="Y15" s="223"/>
      <c r="Z15" s="223"/>
      <c r="AA15" s="223"/>
      <c r="AB15" s="223"/>
      <c r="AC15" s="223"/>
      <c r="AD15" s="223"/>
      <c r="AE15" s="223"/>
      <c r="AF15" s="223"/>
      <c r="AG15" s="223"/>
      <c r="AH15" s="223"/>
      <c r="AI15" s="223"/>
      <c r="AJ15" s="223"/>
      <c r="AK15" s="223"/>
      <c r="AL15" s="223"/>
      <c r="AM15" s="223"/>
      <c r="AN15" s="223"/>
      <c r="AO15" s="223">
        <f t="shared" si="4"/>
        <v>5</v>
      </c>
    </row>
    <row r="16">
      <c r="B16" s="221">
        <f t="shared" si="2"/>
        <v>9</v>
      </c>
      <c r="C16" s="425" t="s">
        <v>3990</v>
      </c>
      <c r="D16" s="164"/>
      <c r="E16" s="223" t="str">
        <f t="array" ref="E16">_xlfn.XLOOKUP(C16,'2NDSORTEDL'!$B$2:$B$60,'2NDSORTEDL'!$C$2:$C$60,"",0,1)</f>
        <v>BLADE</v>
      </c>
      <c r="F16" s="224" t="str">
        <f t="array" ref="F16">_xlfn.XLOOKUP($C16,'2NDSORTEDL'!$B$2:$B$60,'2NDSORTEDL'!$Y$2:$Y$60,"",0,1)</f>
        <v/>
      </c>
      <c r="G16" s="208" t="s">
        <v>7345</v>
      </c>
      <c r="H16" s="208">
        <v>1.0</v>
      </c>
      <c r="I16" s="229">
        <f t="shared" si="5"/>
        <v>46301</v>
      </c>
      <c r="J16" s="226" t="str">
        <f t="shared" si="3"/>
        <v/>
      </c>
      <c r="N16" s="368">
        <v>1.0</v>
      </c>
      <c r="O16" s="223"/>
      <c r="P16" s="227">
        <v>1.0</v>
      </c>
      <c r="Q16" s="228"/>
      <c r="R16" s="227">
        <v>1.0</v>
      </c>
      <c r="S16" s="223"/>
      <c r="T16" s="223"/>
      <c r="U16" s="223"/>
      <c r="V16" s="223"/>
      <c r="W16" s="223"/>
      <c r="X16" s="223"/>
      <c r="Y16" s="223"/>
      <c r="Z16" s="223"/>
      <c r="AA16" s="223"/>
      <c r="AB16" s="223"/>
      <c r="AC16" s="223"/>
      <c r="AD16" s="223"/>
      <c r="AE16" s="223"/>
      <c r="AF16" s="223"/>
      <c r="AG16" s="223"/>
      <c r="AH16" s="223"/>
      <c r="AI16" s="223"/>
      <c r="AJ16" s="223"/>
      <c r="AK16" s="223"/>
      <c r="AL16" s="223"/>
      <c r="AM16" s="223"/>
      <c r="AN16" s="223"/>
      <c r="AO16" s="223">
        <f t="shared" si="4"/>
        <v>3</v>
      </c>
    </row>
    <row r="17">
      <c r="B17" s="221">
        <f t="shared" si="2"/>
        <v>10</v>
      </c>
      <c r="C17" s="425" t="s">
        <v>2794</v>
      </c>
      <c r="D17" s="164"/>
      <c r="E17" s="223" t="str">
        <f t="array" ref="E17">_xlfn.XLOOKUP(C17,'2NDSORTEDL'!$B$2:$B$60,'2NDSORTEDL'!$C$2:$C$60,"",0,1)</f>
        <v>BANDAGE</v>
      </c>
      <c r="F17" s="224">
        <f t="array" ref="F17">_xlfn.XLOOKUP($C17,'2NDSORTEDL'!$B$2:$B$60,'2NDSORTEDL'!$Y$2:$Y$60,"",0,1)</f>
        <v>47088</v>
      </c>
      <c r="G17" s="208" t="s">
        <v>7345</v>
      </c>
      <c r="H17" s="208">
        <v>1.0</v>
      </c>
      <c r="I17" s="229">
        <f t="shared" si="5"/>
        <v>46301</v>
      </c>
      <c r="J17" s="226" t="str">
        <f t="shared" si="3"/>
        <v/>
      </c>
      <c r="N17" s="368">
        <v>1.0</v>
      </c>
      <c r="O17" s="227">
        <v>1.0</v>
      </c>
      <c r="P17" s="227">
        <v>1.0</v>
      </c>
      <c r="Q17" s="228"/>
      <c r="R17" s="223"/>
      <c r="S17" s="223"/>
      <c r="T17" s="227">
        <v>1.0</v>
      </c>
      <c r="U17" s="223"/>
      <c r="V17" s="227">
        <v>1.0</v>
      </c>
      <c r="W17" s="223"/>
      <c r="X17" s="223"/>
      <c r="Y17" s="223"/>
      <c r="Z17" s="223"/>
      <c r="AA17" s="223"/>
      <c r="AB17" s="223"/>
      <c r="AC17" s="223"/>
      <c r="AD17" s="223"/>
      <c r="AE17" s="223"/>
      <c r="AF17" s="223"/>
      <c r="AG17" s="223"/>
      <c r="AH17" s="223"/>
      <c r="AI17" s="223"/>
      <c r="AJ17" s="223"/>
      <c r="AK17" s="223"/>
      <c r="AL17" s="223"/>
      <c r="AM17" s="223"/>
      <c r="AN17" s="223"/>
      <c r="AO17" s="223">
        <f t="shared" si="4"/>
        <v>5</v>
      </c>
    </row>
    <row r="18">
      <c r="B18" s="221">
        <f t="shared" si="2"/>
        <v>11</v>
      </c>
      <c r="C18" s="425" t="s">
        <v>1947</v>
      </c>
      <c r="D18" s="164"/>
      <c r="E18" s="223" t="str">
        <f t="array" ref="E18">_xlfn.XLOOKUP(C18,'2NDSORTEDL'!$B$2:$B$60,'2NDSORTEDL'!$C$2:$C$60,"",0,1)</f>
        <v>ORS</v>
      </c>
      <c r="F18" s="224">
        <f t="array" ref="F18">_xlfn.XLOOKUP($C18,'2NDSORTEDL'!$B$2:$B$60,'2NDSORTEDL'!$Y$2:$Y$60,"",0,1)</f>
        <v>46813</v>
      </c>
      <c r="G18" s="208" t="s">
        <v>7345</v>
      </c>
      <c r="H18" s="208">
        <v>2.0</v>
      </c>
      <c r="I18" s="229">
        <f t="shared" si="5"/>
        <v>46301</v>
      </c>
      <c r="J18" s="226" t="str">
        <f t="shared" si="3"/>
        <v>REPLACED</v>
      </c>
      <c r="N18" s="208"/>
      <c r="O18" s="227"/>
      <c r="P18" s="227">
        <v>2.0</v>
      </c>
      <c r="Q18" s="223"/>
      <c r="R18" s="227">
        <v>2.0</v>
      </c>
      <c r="S18" s="223"/>
      <c r="T18" s="223"/>
      <c r="U18" s="223"/>
      <c r="V18" s="227">
        <v>2.0</v>
      </c>
      <c r="W18" s="227">
        <v>2.0</v>
      </c>
      <c r="X18" s="223"/>
      <c r="Y18" s="223"/>
      <c r="Z18" s="223"/>
      <c r="AA18" s="223"/>
      <c r="AB18" s="223"/>
      <c r="AC18" s="223"/>
      <c r="AD18" s="223"/>
      <c r="AE18" s="223"/>
      <c r="AF18" s="223"/>
      <c r="AG18" s="223"/>
      <c r="AH18" s="223"/>
      <c r="AI18" s="223"/>
      <c r="AJ18" s="223"/>
      <c r="AK18" s="223"/>
      <c r="AL18" s="223"/>
      <c r="AM18" s="223"/>
      <c r="AN18" s="223"/>
      <c r="AO18" s="223">
        <f t="shared" si="4"/>
        <v>8</v>
      </c>
    </row>
    <row r="19">
      <c r="B19" s="221">
        <f t="shared" si="2"/>
        <v>12</v>
      </c>
      <c r="C19" s="425" t="s">
        <v>2711</v>
      </c>
      <c r="D19" s="164"/>
      <c r="E19" s="223" t="str">
        <f t="array" ref="E19">_xlfn.XLOOKUP(C19,'2NDSORTEDL'!$B$2:$B$60,'2NDSORTEDL'!$C$2:$C$60,"",0,1)</f>
        <v>SYRINGE</v>
      </c>
      <c r="F19" s="224">
        <f t="array" ref="F19">_xlfn.XLOOKUP($C19,'2NDSORTEDL'!$B$2:$B$60,'2NDSORTEDL'!$Y$2:$Y$60,"",0,1)</f>
        <v>47574</v>
      </c>
      <c r="G19" s="208" t="s">
        <v>7345</v>
      </c>
      <c r="H19" s="208">
        <v>1.0</v>
      </c>
      <c r="I19" s="229">
        <f t="shared" si="5"/>
        <v>46301</v>
      </c>
      <c r="J19" s="226" t="str">
        <f t="shared" si="3"/>
        <v/>
      </c>
      <c r="N19" s="368"/>
      <c r="O19" s="223"/>
      <c r="P19" s="227">
        <v>1.0</v>
      </c>
      <c r="Q19" s="228"/>
      <c r="R19" s="223"/>
      <c r="S19" s="223"/>
      <c r="T19" s="223"/>
      <c r="U19" s="223"/>
      <c r="V19" s="223"/>
      <c r="W19" s="223"/>
      <c r="X19" s="223"/>
      <c r="Y19" s="223"/>
      <c r="Z19" s="223"/>
      <c r="AA19" s="223"/>
      <c r="AB19" s="223"/>
      <c r="AC19" s="223"/>
      <c r="AD19" s="223"/>
      <c r="AE19" s="223"/>
      <c r="AF19" s="223"/>
      <c r="AG19" s="223"/>
      <c r="AH19" s="223"/>
      <c r="AI19" s="223"/>
      <c r="AJ19" s="223"/>
      <c r="AK19" s="223"/>
      <c r="AL19" s="223"/>
      <c r="AM19" s="223"/>
      <c r="AN19" s="223"/>
      <c r="AO19" s="223">
        <f t="shared" si="4"/>
        <v>1</v>
      </c>
    </row>
    <row r="20">
      <c r="B20" s="221">
        <f t="shared" si="2"/>
        <v>13</v>
      </c>
      <c r="C20" s="425" t="s">
        <v>7348</v>
      </c>
      <c r="D20" s="164"/>
      <c r="E20" s="223" t="str">
        <f t="array" ref="E20">_xlfn.XLOOKUP(C20,'2NDSORTEDL'!$B$2:$B$60,'2NDSORTEDL'!$C$2:$C$60,"",0,1)</f>
        <v/>
      </c>
      <c r="F20" s="224" t="str">
        <f t="array" ref="F20">_xlfn.XLOOKUP($C20,'2NDSORTEDL'!$B$2:$B$60,'2NDSORTEDL'!$Y$2:$Y$60,"",0,1)</f>
        <v/>
      </c>
      <c r="G20" s="208" t="s">
        <v>7345</v>
      </c>
      <c r="H20" s="208">
        <v>1.0</v>
      </c>
      <c r="I20" s="229">
        <f t="shared" si="5"/>
        <v>46301</v>
      </c>
      <c r="J20" s="226" t="str">
        <f t="shared" si="3"/>
        <v/>
      </c>
      <c r="N20" s="368">
        <v>1.0</v>
      </c>
      <c r="O20" s="223"/>
      <c r="P20" s="227">
        <v>1.0</v>
      </c>
      <c r="Q20" s="223"/>
      <c r="R20" s="223"/>
      <c r="S20" s="223"/>
      <c r="T20" s="227">
        <v>1.0</v>
      </c>
      <c r="U20" s="227">
        <v>1.0</v>
      </c>
      <c r="V20" s="223"/>
      <c r="W20" s="223"/>
      <c r="X20" s="223"/>
      <c r="Y20" s="223"/>
      <c r="Z20" s="223"/>
      <c r="AA20" s="223"/>
      <c r="AB20" s="223"/>
      <c r="AC20" s="223"/>
      <c r="AD20" s="223"/>
      <c r="AE20" s="223"/>
      <c r="AF20" s="223"/>
      <c r="AG20" s="223"/>
      <c r="AH20" s="223"/>
      <c r="AI20" s="223"/>
      <c r="AJ20" s="223"/>
      <c r="AK20" s="223"/>
      <c r="AL20" s="223"/>
      <c r="AM20" s="223"/>
      <c r="AN20" s="223"/>
      <c r="AO20" s="223">
        <f t="shared" si="4"/>
        <v>4</v>
      </c>
    </row>
    <row r="21">
      <c r="B21" s="221">
        <f t="shared" si="2"/>
        <v>14</v>
      </c>
      <c r="C21" s="425" t="s">
        <v>3551</v>
      </c>
      <c r="D21" s="164"/>
      <c r="E21" s="223" t="str">
        <f t="array" ref="E21">_xlfn.XLOOKUP(C21,'2NDSORTEDL'!$B$2:$B$60,'2NDSORTEDL'!$C$2:$C$60,"",0,1)</f>
        <v>MANUAL</v>
      </c>
      <c r="F21" s="224" t="str">
        <f t="array" ref="F21">_xlfn.XLOOKUP($C21,'2NDSORTEDL'!$B$2:$B$60,'2NDSORTEDL'!$Y$2:$Y$60,"",0,1)</f>
        <v>--</v>
      </c>
      <c r="G21" s="208" t="s">
        <v>7345</v>
      </c>
      <c r="H21" s="208">
        <v>1.0</v>
      </c>
      <c r="I21" s="229">
        <f t="shared" si="5"/>
        <v>46301</v>
      </c>
      <c r="J21" s="226" t="str">
        <f t="shared" si="3"/>
        <v/>
      </c>
      <c r="N21" s="230"/>
      <c r="O21" s="227">
        <v>1.0</v>
      </c>
      <c r="P21" s="227">
        <v>1.0</v>
      </c>
      <c r="Q21" s="223"/>
      <c r="R21" s="227">
        <v>1.0</v>
      </c>
      <c r="S21" s="223"/>
      <c r="T21" s="223"/>
      <c r="U21" s="227">
        <v>1.0</v>
      </c>
      <c r="V21" s="223"/>
      <c r="W21" s="223"/>
      <c r="X21" s="223"/>
      <c r="Y21" s="223"/>
      <c r="Z21" s="223"/>
      <c r="AA21" s="223"/>
      <c r="AB21" s="223"/>
      <c r="AC21" s="223"/>
      <c r="AD21" s="223"/>
      <c r="AE21" s="223"/>
      <c r="AF21" s="223"/>
      <c r="AG21" s="223"/>
      <c r="AH21" s="223"/>
      <c r="AI21" s="223"/>
      <c r="AJ21" s="223"/>
      <c r="AK21" s="223"/>
      <c r="AL21" s="223"/>
      <c r="AM21" s="223"/>
      <c r="AN21" s="223"/>
      <c r="AO21" s="223">
        <f t="shared" si="4"/>
        <v>4</v>
      </c>
    </row>
    <row r="22">
      <c r="B22" s="221">
        <f t="shared" si="2"/>
        <v>15</v>
      </c>
      <c r="C22" s="425" t="s">
        <v>1861</v>
      </c>
      <c r="D22" s="164"/>
      <c r="E22" s="223" t="str">
        <f t="array" ref="E22">_xlfn.XLOOKUP(C22,'2NDSORTEDL'!$B$2:$B$60,'2NDSORTEDL'!$C$2:$C$60,"",0,1)</f>
        <v>EYE_LUBRICANT_DROPS</v>
      </c>
      <c r="F22" s="224">
        <f t="array" ref="F22">_xlfn.XLOOKUP($C22,'2NDSORTEDL'!$B$2:$B$60,'2NDSORTEDL'!$Y$2:$Y$60,"",0,1)+365</f>
        <v>47118</v>
      </c>
      <c r="G22" s="208" t="s">
        <v>7345</v>
      </c>
      <c r="H22" s="208">
        <v>1.0</v>
      </c>
      <c r="I22" s="229">
        <f t="shared" si="5"/>
        <v>46301</v>
      </c>
      <c r="J22" s="226" t="str">
        <f t="shared" si="3"/>
        <v/>
      </c>
      <c r="N22" s="368">
        <v>1.0</v>
      </c>
      <c r="O22" s="227"/>
      <c r="P22" s="227">
        <v>1.0</v>
      </c>
      <c r="Q22" s="223"/>
      <c r="R22" s="227">
        <v>1.0</v>
      </c>
      <c r="S22" s="223"/>
      <c r="T22" s="223"/>
      <c r="U22" s="223"/>
      <c r="V22" s="223"/>
      <c r="W22" s="223"/>
      <c r="X22" s="223"/>
      <c r="Y22" s="223"/>
      <c r="Z22" s="223"/>
      <c r="AA22" s="223"/>
      <c r="AB22" s="223"/>
      <c r="AC22" s="223"/>
      <c r="AD22" s="223"/>
      <c r="AE22" s="223"/>
      <c r="AF22" s="223"/>
      <c r="AG22" s="223"/>
      <c r="AH22" s="223"/>
      <c r="AI22" s="223"/>
      <c r="AJ22" s="223"/>
      <c r="AK22" s="223"/>
      <c r="AL22" s="223"/>
      <c r="AM22" s="223"/>
      <c r="AN22" s="223"/>
      <c r="AO22" s="223">
        <f t="shared" si="4"/>
        <v>3</v>
      </c>
    </row>
    <row r="23">
      <c r="B23" s="221">
        <f t="shared" si="2"/>
        <v>16</v>
      </c>
      <c r="C23" s="425" t="s">
        <v>3512</v>
      </c>
      <c r="D23" s="164"/>
      <c r="E23" s="223" t="str">
        <f t="array" ref="E23">_xlfn.XLOOKUP(C23,'2NDSORTEDL'!$B$2:$B$60,'2NDSORTEDL'!$C$2:$C$60,"",0,1)</f>
        <v>LIST</v>
      </c>
      <c r="F23" s="224" t="str">
        <f t="array" ref="F23">_xlfn.XLOOKUP($C23,'2NDSORTEDL'!$B$2:$B$60,'2NDSORTEDL'!$Y$2:$Y$60,"",0,1)</f>
        <v>--</v>
      </c>
      <c r="G23" s="208" t="s">
        <v>7345</v>
      </c>
      <c r="H23" s="208">
        <v>1.0</v>
      </c>
      <c r="I23" s="229">
        <f t="shared" si="5"/>
        <v>46301</v>
      </c>
      <c r="J23" s="226" t="str">
        <f t="shared" si="3"/>
        <v/>
      </c>
      <c r="N23" s="230"/>
      <c r="O23" s="227">
        <v>1.0</v>
      </c>
      <c r="P23" s="227">
        <v>1.0</v>
      </c>
      <c r="Q23" s="228"/>
      <c r="R23" s="227">
        <v>1.0</v>
      </c>
      <c r="S23" s="223"/>
      <c r="T23" s="223"/>
      <c r="U23" s="227">
        <v>1.0</v>
      </c>
      <c r="V23" s="227">
        <v>1.0</v>
      </c>
      <c r="W23" s="223"/>
      <c r="X23" s="223"/>
      <c r="Y23" s="223"/>
      <c r="Z23" s="223"/>
      <c r="AA23" s="223"/>
      <c r="AB23" s="223"/>
      <c r="AC23" s="223"/>
      <c r="AD23" s="223"/>
      <c r="AE23" s="223"/>
      <c r="AF23" s="223"/>
      <c r="AG23" s="223"/>
      <c r="AH23" s="223"/>
      <c r="AI23" s="223"/>
      <c r="AJ23" s="223"/>
      <c r="AK23" s="223"/>
      <c r="AL23" s="223"/>
      <c r="AM23" s="223"/>
      <c r="AN23" s="223"/>
      <c r="AO23" s="223">
        <f t="shared" si="4"/>
        <v>5</v>
      </c>
    </row>
    <row r="24">
      <c r="B24" s="221">
        <f t="shared" si="2"/>
        <v>17</v>
      </c>
      <c r="C24" s="425" t="s">
        <v>2950</v>
      </c>
      <c r="D24" s="164"/>
      <c r="E24" s="223" t="str">
        <f t="array" ref="E24">_xlfn.XLOOKUP(C24,'2NDSORTEDL'!$B$2:$B$60,'2NDSORTEDL'!$C$2:$C$60,"",0,1)</f>
        <v>BANDAGE</v>
      </c>
      <c r="F24" s="224" t="str">
        <f t="array" ref="F24">_xlfn.XLOOKUP($C24,'2NDSORTEDL'!$B$2:$B$60,'2NDSORTEDL'!$Y$2:$Y$60,"",0,1)</f>
        <v>--</v>
      </c>
      <c r="G24" s="208" t="s">
        <v>7345</v>
      </c>
      <c r="H24" s="208">
        <v>1.0</v>
      </c>
      <c r="I24" s="229">
        <f t="shared" si="5"/>
        <v>46301</v>
      </c>
      <c r="J24" s="226" t="str">
        <f t="shared" si="3"/>
        <v>REPLACED</v>
      </c>
      <c r="N24" s="230"/>
      <c r="O24" s="223"/>
      <c r="P24" s="227">
        <v>1.0</v>
      </c>
      <c r="Q24" s="223"/>
      <c r="R24" s="227">
        <v>1.0</v>
      </c>
      <c r="S24" s="223"/>
      <c r="T24" s="223"/>
      <c r="U24" s="227">
        <v>1.0</v>
      </c>
      <c r="V24" s="227">
        <v>1.0</v>
      </c>
      <c r="W24" s="227">
        <v>1.0</v>
      </c>
      <c r="X24" s="223"/>
      <c r="Y24" s="223"/>
      <c r="Z24" s="223"/>
      <c r="AA24" s="223"/>
      <c r="AB24" s="223"/>
      <c r="AC24" s="223"/>
      <c r="AD24" s="223"/>
      <c r="AE24" s="223"/>
      <c r="AF24" s="223"/>
      <c r="AG24" s="223"/>
      <c r="AH24" s="223"/>
      <c r="AI24" s="223"/>
      <c r="AJ24" s="223"/>
      <c r="AK24" s="223"/>
      <c r="AL24" s="223"/>
      <c r="AM24" s="223"/>
      <c r="AN24" s="223"/>
      <c r="AO24" s="223">
        <f t="shared" si="4"/>
        <v>5</v>
      </c>
    </row>
    <row r="25">
      <c r="B25" s="221">
        <f t="shared" si="2"/>
        <v>18</v>
      </c>
      <c r="C25" s="425" t="s">
        <v>3005</v>
      </c>
      <c r="D25" s="164"/>
      <c r="E25" s="223" t="str">
        <f t="array" ref="E25">_xlfn.XLOOKUP(C25,'2NDSORTEDL'!$B$2:$B$60,'2NDSORTEDL'!$C$2:$C$60,"",0,1)</f>
        <v>BANDAGE</v>
      </c>
      <c r="F25" s="224" t="str">
        <f t="array" ref="F25">_xlfn.XLOOKUP($C25,'2NDSORTEDL'!$B$2:$B$60,'2NDSORTEDL'!$Y$2:$Y$60,"",0,1)</f>
        <v>--</v>
      </c>
      <c r="G25" s="208" t="s">
        <v>7345</v>
      </c>
      <c r="H25" s="208">
        <v>1.0</v>
      </c>
      <c r="I25" s="229">
        <f t="shared" si="5"/>
        <v>46301</v>
      </c>
      <c r="J25" s="226" t="str">
        <f t="shared" si="3"/>
        <v>REPLACED</v>
      </c>
      <c r="N25" s="230"/>
      <c r="O25" s="223"/>
      <c r="P25" s="223"/>
      <c r="Q25" s="223"/>
      <c r="R25" s="227">
        <v>1.0</v>
      </c>
      <c r="S25" s="223"/>
      <c r="T25" s="227">
        <v>1.0</v>
      </c>
      <c r="U25" s="227">
        <v>1.0</v>
      </c>
      <c r="V25" s="227">
        <v>1.0</v>
      </c>
      <c r="W25" s="227">
        <v>1.0</v>
      </c>
      <c r="X25" s="223"/>
      <c r="Y25" s="223"/>
      <c r="Z25" s="223"/>
      <c r="AA25" s="223"/>
      <c r="AB25" s="223"/>
      <c r="AC25" s="223"/>
      <c r="AD25" s="223"/>
      <c r="AE25" s="223"/>
      <c r="AF25" s="223"/>
      <c r="AG25" s="223"/>
      <c r="AH25" s="223"/>
      <c r="AI25" s="223"/>
      <c r="AJ25" s="223"/>
      <c r="AK25" s="223"/>
      <c r="AL25" s="223"/>
      <c r="AM25" s="223"/>
      <c r="AN25" s="223"/>
      <c r="AO25" s="223">
        <f t="shared" si="4"/>
        <v>5</v>
      </c>
    </row>
    <row r="26">
      <c r="B26" s="221">
        <f t="shared" si="2"/>
        <v>19</v>
      </c>
      <c r="C26" s="425" t="s">
        <v>3865</v>
      </c>
      <c r="D26" s="164"/>
      <c r="E26" s="223" t="str">
        <f t="array" ref="E26">_xlfn.XLOOKUP(C26,'2NDSORTEDL'!$B$2:$B$60,'2NDSORTEDL'!$C$2:$C$60,"",0,1)</f>
        <v>GLOVES</v>
      </c>
      <c r="F26" s="224">
        <f t="array" ref="F26">_xlfn.XLOOKUP($C26,'2NDSORTEDL'!$B$2:$B$60,'2NDSORTEDL'!$Y$2:$Y$60,"",0,1)</f>
        <v>47849</v>
      </c>
      <c r="G26" s="208" t="s">
        <v>7345</v>
      </c>
      <c r="H26" s="234">
        <v>1.0</v>
      </c>
      <c r="I26" s="229">
        <f t="shared" si="5"/>
        <v>46301</v>
      </c>
      <c r="J26" s="226" t="str">
        <f t="shared" si="3"/>
        <v>REPLACED</v>
      </c>
      <c r="N26" s="230"/>
      <c r="O26" s="227">
        <v>1.0</v>
      </c>
      <c r="P26" s="227">
        <v>1.0</v>
      </c>
      <c r="Q26" s="223"/>
      <c r="R26" s="223"/>
      <c r="S26" s="223"/>
      <c r="T26" s="223"/>
      <c r="U26" s="227">
        <v>1.0</v>
      </c>
      <c r="V26" s="227">
        <v>1.0</v>
      </c>
      <c r="W26" s="227">
        <v>1.0</v>
      </c>
      <c r="X26" s="223"/>
      <c r="Y26" s="223"/>
      <c r="Z26" s="223"/>
      <c r="AA26" s="223"/>
      <c r="AB26" s="223"/>
      <c r="AC26" s="223"/>
      <c r="AD26" s="223"/>
      <c r="AE26" s="223"/>
      <c r="AF26" s="223"/>
      <c r="AG26" s="223"/>
      <c r="AH26" s="223"/>
      <c r="AI26" s="223"/>
      <c r="AJ26" s="223"/>
      <c r="AK26" s="223"/>
      <c r="AL26" s="223"/>
      <c r="AM26" s="223"/>
      <c r="AN26" s="223"/>
      <c r="AO26" s="223"/>
    </row>
    <row r="27">
      <c r="B27" s="221">
        <f t="shared" si="2"/>
        <v>20</v>
      </c>
      <c r="C27" s="425" t="s">
        <v>1772</v>
      </c>
      <c r="D27" s="164"/>
      <c r="E27" s="223" t="str">
        <f t="array" ref="E27">_xlfn.XLOOKUP(C27,'2NDSORTEDL'!$B$2:$B$60,'2NDSORTEDL'!$C$2:$C$60,"",0,1)</f>
        <v>ANTI_BACTERIAL</v>
      </c>
      <c r="F27" s="224">
        <f t="array" ref="F27">_xlfn.XLOOKUP($C27,'2NDSORTEDL'!$B$2:$B$60,'2NDSORTEDL'!$Y$2:$Y$60,"",0,1)</f>
        <v>46296</v>
      </c>
      <c r="G27" s="208" t="s">
        <v>7345</v>
      </c>
      <c r="H27" s="234">
        <v>1.0</v>
      </c>
      <c r="I27" s="229">
        <f t="shared" si="5"/>
        <v>46301</v>
      </c>
      <c r="J27" s="226" t="str">
        <f t="shared" si="3"/>
        <v/>
      </c>
      <c r="N27" s="1"/>
      <c r="T27" s="7">
        <v>1.0</v>
      </c>
    </row>
    <row r="28">
      <c r="B28" s="221">
        <f t="shared" si="2"/>
        <v>21</v>
      </c>
      <c r="C28" s="425" t="s">
        <v>3094</v>
      </c>
      <c r="D28" s="164"/>
      <c r="E28" s="223" t="str">
        <f t="array" ref="E28">_xlfn.XLOOKUP(C28,'2NDSORTEDL'!$B$2:$B$60,'2NDSORTEDL'!$C$2:$C$60,"",0,1)</f>
        <v>PLASTER_TAPE</v>
      </c>
      <c r="F28" s="224" t="str">
        <f t="array" ref="F28">_xlfn.XLOOKUP($C28,'2NDSORTEDL'!$B$2:$B$60,'2NDSORTEDL'!$Y$2:$Y$60,"",0,1)</f>
        <v>--</v>
      </c>
      <c r="G28" s="208" t="s">
        <v>7345</v>
      </c>
      <c r="H28" s="234">
        <v>1.0</v>
      </c>
      <c r="I28" s="229">
        <f t="shared" si="5"/>
        <v>46301</v>
      </c>
      <c r="J28" s="226" t="str">
        <f t="shared" si="3"/>
        <v/>
      </c>
      <c r="N28" s="1"/>
      <c r="V28" s="7">
        <v>1.0</v>
      </c>
    </row>
    <row r="29">
      <c r="E29" s="235" t="s">
        <v>7351</v>
      </c>
      <c r="N29" s="1"/>
    </row>
    <row r="30">
      <c r="F30" s="49"/>
      <c r="G30" s="1"/>
      <c r="H30" s="1"/>
      <c r="I30" s="203"/>
      <c r="J30" s="1"/>
      <c r="N30" s="1"/>
    </row>
    <row r="31">
      <c r="F31" s="49"/>
      <c r="G31" s="1"/>
      <c r="H31" s="1"/>
      <c r="I31" s="203"/>
      <c r="J31" s="1"/>
      <c r="N31" s="1"/>
    </row>
    <row r="32">
      <c r="F32" s="49"/>
      <c r="G32" s="1"/>
      <c r="H32" s="1"/>
      <c r="I32" s="9" t="s">
        <v>7352</v>
      </c>
      <c r="J32" s="1"/>
      <c r="N32" s="1"/>
    </row>
    <row r="33">
      <c r="F33" s="49"/>
      <c r="G33" s="1"/>
      <c r="H33" s="1"/>
      <c r="I33" s="9" t="s">
        <v>7353</v>
      </c>
      <c r="J33" s="1"/>
      <c r="N33" s="1"/>
    </row>
    <row r="34">
      <c r="F34" s="49"/>
      <c r="G34" s="1"/>
      <c r="H34" s="1"/>
      <c r="I34" s="203"/>
      <c r="J34" s="1"/>
      <c r="N34" s="1"/>
    </row>
    <row r="35">
      <c r="F35" s="49"/>
      <c r="G35" s="1"/>
      <c r="H35" s="1"/>
      <c r="I35" s="203" t="str">
        <f>"DATE :"&amp;TEXT(I8,"DD-MMM-YYYY")</f>
        <v>DATE :06-Oct-2026</v>
      </c>
      <c r="J35" s="1"/>
      <c r="N35" s="1"/>
    </row>
    <row r="36">
      <c r="F36" s="49"/>
      <c r="G36" s="1"/>
      <c r="H36" s="1"/>
      <c r="I36" s="203"/>
      <c r="J36" s="1"/>
      <c r="N36" s="1"/>
    </row>
    <row r="37">
      <c r="F37" s="49"/>
      <c r="G37" s="1"/>
      <c r="H37" s="1"/>
      <c r="I37" s="203"/>
      <c r="J37" s="1"/>
      <c r="N37" s="1"/>
    </row>
    <row r="38">
      <c r="F38" s="49"/>
      <c r="G38" s="1"/>
      <c r="H38" s="1"/>
      <c r="I38" s="203"/>
      <c r="J38" s="1"/>
      <c r="N38" s="1"/>
    </row>
    <row r="39">
      <c r="F39" s="49"/>
      <c r="G39" s="1"/>
      <c r="H39" s="1"/>
      <c r="I39" s="203"/>
      <c r="J39" s="1"/>
      <c r="N39" s="1"/>
    </row>
    <row r="40">
      <c r="F40" s="49"/>
      <c r="G40" s="1"/>
      <c r="H40" s="1"/>
      <c r="I40" s="203"/>
      <c r="J40" s="1"/>
      <c r="N40" s="1"/>
    </row>
    <row r="41">
      <c r="F41" s="49"/>
      <c r="G41" s="1"/>
      <c r="H41" s="1"/>
      <c r="I41" s="203"/>
      <c r="J41" s="1"/>
      <c r="N41" s="1"/>
    </row>
    <row r="42">
      <c r="F42" s="49"/>
      <c r="G42" s="1"/>
      <c r="H42" s="1"/>
      <c r="I42" s="203"/>
      <c r="J42" s="1"/>
      <c r="N42" s="1"/>
    </row>
    <row r="43">
      <c r="F43" s="49"/>
      <c r="G43" s="1"/>
      <c r="H43" s="1"/>
      <c r="I43" s="203"/>
      <c r="J43" s="1"/>
      <c r="N43" s="1"/>
    </row>
    <row r="44">
      <c r="F44" s="49"/>
      <c r="G44" s="1"/>
      <c r="H44" s="1"/>
      <c r="I44" s="203"/>
      <c r="J44" s="1"/>
      <c r="N44" s="1"/>
    </row>
    <row r="45">
      <c r="F45" s="49"/>
      <c r="G45" s="1"/>
      <c r="H45" s="1"/>
      <c r="I45" s="203"/>
      <c r="J45" s="1"/>
      <c r="N45" s="1"/>
    </row>
    <row r="46">
      <c r="F46" s="49"/>
      <c r="G46" s="1"/>
      <c r="H46" s="1"/>
      <c r="I46" s="203"/>
      <c r="J46" s="1"/>
      <c r="N46" s="1"/>
    </row>
    <row r="47">
      <c r="F47" s="49"/>
      <c r="G47" s="1"/>
      <c r="H47" s="1"/>
      <c r="I47" s="203"/>
      <c r="J47" s="1"/>
      <c r="N47" s="1"/>
    </row>
    <row r="48">
      <c r="F48" s="49"/>
      <c r="G48" s="1"/>
      <c r="H48" s="1"/>
      <c r="I48" s="203"/>
      <c r="J48" s="1"/>
      <c r="N48" s="1"/>
    </row>
    <row r="49">
      <c r="F49" s="49"/>
      <c r="G49" s="1"/>
      <c r="H49" s="1"/>
      <c r="I49" s="203"/>
      <c r="J49" s="1"/>
      <c r="N49" s="1"/>
    </row>
    <row r="50">
      <c r="F50" s="49"/>
      <c r="G50" s="1"/>
      <c r="H50" s="1"/>
      <c r="I50" s="203"/>
      <c r="J50" s="1"/>
      <c r="N50" s="1"/>
    </row>
    <row r="51">
      <c r="F51" s="49"/>
      <c r="G51" s="1"/>
      <c r="H51" s="1"/>
      <c r="I51" s="203"/>
      <c r="J51" s="1"/>
      <c r="N51" s="1"/>
    </row>
    <row r="52">
      <c r="F52" s="49"/>
      <c r="G52" s="1"/>
      <c r="H52" s="1"/>
      <c r="I52" s="203"/>
      <c r="J52" s="1"/>
      <c r="N52" s="1"/>
    </row>
    <row r="53">
      <c r="F53" s="49"/>
      <c r="G53" s="1"/>
      <c r="H53" s="1"/>
      <c r="I53" s="203"/>
      <c r="J53" s="1"/>
      <c r="N53" s="1"/>
    </row>
    <row r="54">
      <c r="F54" s="49"/>
      <c r="G54" s="1"/>
      <c r="H54" s="1"/>
      <c r="I54" s="203"/>
      <c r="J54" s="1"/>
      <c r="N54" s="1"/>
    </row>
    <row r="55">
      <c r="F55" s="49"/>
      <c r="G55" s="1"/>
      <c r="H55" s="1"/>
      <c r="I55" s="203"/>
      <c r="J55" s="1"/>
      <c r="N55" s="1"/>
    </row>
    <row r="56">
      <c r="F56" s="49"/>
      <c r="G56" s="1"/>
      <c r="H56" s="1"/>
      <c r="I56" s="203"/>
      <c r="J56" s="1"/>
      <c r="N56" s="1"/>
    </row>
    <row r="57">
      <c r="F57" s="49"/>
      <c r="G57" s="1"/>
      <c r="H57" s="1"/>
      <c r="I57" s="203"/>
      <c r="J57" s="1"/>
      <c r="N57" s="1"/>
    </row>
    <row r="58">
      <c r="F58" s="49"/>
      <c r="G58" s="1"/>
      <c r="H58" s="1"/>
      <c r="I58" s="203"/>
      <c r="J58" s="1"/>
      <c r="N58" s="1"/>
    </row>
    <row r="59">
      <c r="F59" s="49"/>
      <c r="G59" s="1"/>
      <c r="H59" s="1"/>
      <c r="I59" s="203"/>
      <c r="J59" s="1"/>
      <c r="N59" s="1"/>
    </row>
    <row r="60">
      <c r="F60" s="49"/>
      <c r="G60" s="1"/>
      <c r="H60" s="1"/>
      <c r="I60" s="203"/>
      <c r="J60" s="1"/>
      <c r="N60" s="1"/>
    </row>
    <row r="61">
      <c r="F61" s="49"/>
      <c r="G61" s="1"/>
      <c r="H61" s="1"/>
      <c r="I61" s="203"/>
      <c r="J61" s="1"/>
      <c r="N61" s="1"/>
    </row>
    <row r="62">
      <c r="F62" s="49"/>
      <c r="G62" s="1"/>
      <c r="H62" s="1"/>
      <c r="I62" s="203"/>
      <c r="J62" s="1"/>
      <c r="N62" s="1"/>
    </row>
    <row r="63">
      <c r="F63" s="49"/>
      <c r="G63" s="1"/>
      <c r="H63" s="1"/>
      <c r="I63" s="203"/>
      <c r="J63" s="1"/>
      <c r="N63" s="1"/>
    </row>
    <row r="64">
      <c r="F64" s="49"/>
      <c r="G64" s="1"/>
      <c r="H64" s="1"/>
      <c r="I64" s="203"/>
      <c r="J64" s="1"/>
      <c r="N64" s="1"/>
    </row>
    <row r="65">
      <c r="F65" s="49"/>
      <c r="G65" s="1"/>
      <c r="H65" s="1"/>
      <c r="I65" s="203"/>
      <c r="J65" s="1"/>
      <c r="N65" s="1"/>
    </row>
    <row r="66">
      <c r="F66" s="49"/>
      <c r="G66" s="1"/>
      <c r="H66" s="1"/>
      <c r="I66" s="203"/>
      <c r="J66" s="1"/>
      <c r="N66" s="1"/>
    </row>
    <row r="67">
      <c r="F67" s="49"/>
      <c r="G67" s="1"/>
      <c r="H67" s="1"/>
      <c r="I67" s="203"/>
      <c r="J67" s="1"/>
      <c r="N67" s="1"/>
    </row>
    <row r="68">
      <c r="F68" s="49"/>
      <c r="G68" s="1"/>
      <c r="H68" s="1"/>
      <c r="I68" s="203"/>
      <c r="J68" s="1"/>
      <c r="N68" s="1"/>
    </row>
    <row r="69">
      <c r="F69" s="49"/>
      <c r="G69" s="1"/>
      <c r="H69" s="1"/>
      <c r="I69" s="203"/>
      <c r="J69" s="1"/>
      <c r="N69" s="1"/>
    </row>
    <row r="70">
      <c r="F70" s="49"/>
      <c r="G70" s="1"/>
      <c r="H70" s="1"/>
      <c r="I70" s="203"/>
      <c r="J70" s="1"/>
      <c r="N70" s="1"/>
    </row>
    <row r="71">
      <c r="F71" s="49"/>
      <c r="G71" s="1"/>
      <c r="H71" s="1"/>
      <c r="I71" s="203"/>
      <c r="J71" s="1"/>
      <c r="N71" s="1"/>
    </row>
    <row r="72">
      <c r="F72" s="49"/>
      <c r="G72" s="1"/>
      <c r="H72" s="1"/>
      <c r="I72" s="203"/>
      <c r="J72" s="1"/>
      <c r="N72" s="1"/>
    </row>
    <row r="73">
      <c r="F73" s="49"/>
      <c r="G73" s="1"/>
      <c r="H73" s="1"/>
      <c r="I73" s="203"/>
      <c r="J73" s="1"/>
      <c r="N73" s="1"/>
    </row>
    <row r="74">
      <c r="F74" s="49"/>
      <c r="G74" s="1"/>
      <c r="H74" s="1"/>
      <c r="I74" s="203"/>
      <c r="J74" s="1"/>
      <c r="N74" s="1"/>
    </row>
    <row r="75">
      <c r="F75" s="49"/>
      <c r="G75" s="1"/>
      <c r="H75" s="1"/>
      <c r="I75" s="203"/>
      <c r="J75" s="1"/>
      <c r="N75" s="1"/>
    </row>
    <row r="76">
      <c r="F76" s="49"/>
      <c r="G76" s="1"/>
      <c r="H76" s="1"/>
      <c r="I76" s="203"/>
      <c r="J76" s="1"/>
      <c r="N76" s="1"/>
    </row>
    <row r="77">
      <c r="F77" s="49"/>
      <c r="G77" s="1"/>
      <c r="H77" s="1"/>
      <c r="I77" s="203"/>
      <c r="J77" s="1"/>
      <c r="N77" s="1"/>
    </row>
    <row r="78">
      <c r="F78" s="49"/>
      <c r="G78" s="1"/>
      <c r="H78" s="1"/>
      <c r="I78" s="203"/>
      <c r="J78" s="1"/>
      <c r="N78" s="1"/>
    </row>
    <row r="79">
      <c r="F79" s="49"/>
      <c r="G79" s="1"/>
      <c r="H79" s="1"/>
      <c r="I79" s="203"/>
      <c r="J79" s="1"/>
      <c r="N79" s="1"/>
    </row>
    <row r="80">
      <c r="F80" s="49"/>
      <c r="G80" s="1"/>
      <c r="H80" s="1"/>
      <c r="I80" s="203"/>
      <c r="J80" s="1"/>
      <c r="N80" s="1"/>
    </row>
    <row r="81">
      <c r="F81" s="49"/>
      <c r="G81" s="1"/>
      <c r="H81" s="1"/>
      <c r="I81" s="203"/>
      <c r="J81" s="1"/>
      <c r="N81" s="1"/>
    </row>
    <row r="82">
      <c r="F82" s="49"/>
      <c r="G82" s="1"/>
      <c r="H82" s="1"/>
      <c r="I82" s="203"/>
      <c r="J82" s="1"/>
      <c r="N82" s="1"/>
    </row>
    <row r="83">
      <c r="F83" s="49"/>
      <c r="G83" s="1"/>
      <c r="H83" s="1"/>
      <c r="I83" s="203"/>
      <c r="J83" s="1"/>
      <c r="N83" s="1"/>
    </row>
    <row r="84">
      <c r="F84" s="49"/>
      <c r="G84" s="1"/>
      <c r="H84" s="1"/>
      <c r="I84" s="203"/>
      <c r="J84" s="1"/>
      <c r="N84" s="1"/>
    </row>
    <row r="85">
      <c r="F85" s="49"/>
      <c r="G85" s="1"/>
      <c r="H85" s="1"/>
      <c r="I85" s="203"/>
      <c r="J85" s="1"/>
      <c r="N85" s="1"/>
    </row>
    <row r="86">
      <c r="F86" s="49"/>
      <c r="G86" s="1"/>
      <c r="H86" s="1"/>
      <c r="I86" s="203"/>
      <c r="J86" s="1"/>
      <c r="N86" s="1"/>
    </row>
    <row r="87">
      <c r="F87" s="49"/>
      <c r="G87" s="1"/>
      <c r="H87" s="1"/>
      <c r="I87" s="203"/>
      <c r="J87" s="1"/>
      <c r="N87" s="1"/>
    </row>
    <row r="88">
      <c r="F88" s="49"/>
      <c r="G88" s="1"/>
      <c r="H88" s="1"/>
      <c r="I88" s="203"/>
      <c r="J88" s="1"/>
      <c r="N88" s="1"/>
    </row>
    <row r="89">
      <c r="F89" s="49"/>
      <c r="G89" s="1"/>
      <c r="H89" s="1"/>
      <c r="I89" s="203"/>
      <c r="J89" s="1"/>
      <c r="N89" s="1"/>
    </row>
    <row r="90">
      <c r="F90" s="49"/>
      <c r="G90" s="1"/>
      <c r="H90" s="1"/>
      <c r="I90" s="203"/>
      <c r="J90" s="1"/>
      <c r="N90" s="1"/>
    </row>
    <row r="91">
      <c r="F91" s="49"/>
      <c r="G91" s="1"/>
      <c r="H91" s="1"/>
      <c r="I91" s="203"/>
      <c r="J91" s="1"/>
      <c r="N91" s="1"/>
    </row>
    <row r="92">
      <c r="F92" s="49"/>
      <c r="G92" s="1"/>
      <c r="H92" s="1"/>
      <c r="I92" s="203"/>
      <c r="J92" s="1"/>
      <c r="N92" s="1"/>
    </row>
    <row r="93">
      <c r="F93" s="49"/>
      <c r="G93" s="1"/>
      <c r="H93" s="1"/>
      <c r="I93" s="203"/>
      <c r="J93" s="1"/>
      <c r="N93" s="1"/>
    </row>
    <row r="94">
      <c r="F94" s="49"/>
      <c r="G94" s="1"/>
      <c r="H94" s="1"/>
      <c r="I94" s="203"/>
      <c r="J94" s="1"/>
      <c r="N94" s="1"/>
    </row>
    <row r="95">
      <c r="F95" s="49"/>
      <c r="G95" s="1"/>
      <c r="H95" s="1"/>
      <c r="I95" s="203"/>
      <c r="J95" s="1"/>
      <c r="N95" s="1"/>
    </row>
    <row r="96">
      <c r="F96" s="49"/>
      <c r="G96" s="1"/>
      <c r="H96" s="1"/>
      <c r="I96" s="203"/>
      <c r="J96" s="1"/>
      <c r="N96" s="1"/>
    </row>
    <row r="97">
      <c r="F97" s="49"/>
      <c r="G97" s="1"/>
      <c r="H97" s="1"/>
      <c r="I97" s="203"/>
      <c r="J97" s="1"/>
      <c r="N97" s="1"/>
    </row>
    <row r="98">
      <c r="F98" s="49"/>
      <c r="G98" s="1"/>
      <c r="H98" s="1"/>
      <c r="I98" s="203"/>
      <c r="J98" s="1"/>
      <c r="N98" s="1"/>
    </row>
    <row r="99">
      <c r="F99" s="49"/>
      <c r="G99" s="1"/>
      <c r="H99" s="1"/>
      <c r="I99" s="203"/>
      <c r="J99" s="1"/>
      <c r="N99" s="1"/>
    </row>
    <row r="100">
      <c r="F100" s="49"/>
      <c r="G100" s="1"/>
      <c r="H100" s="1"/>
      <c r="I100" s="203"/>
      <c r="J100" s="1"/>
      <c r="N100" s="1"/>
    </row>
    <row r="101">
      <c r="F101" s="49"/>
      <c r="G101" s="1"/>
      <c r="H101" s="1"/>
      <c r="I101" s="203"/>
      <c r="J101" s="1"/>
      <c r="N101" s="1"/>
    </row>
    <row r="102">
      <c r="F102" s="49"/>
      <c r="G102" s="1"/>
      <c r="H102" s="1"/>
      <c r="I102" s="203"/>
      <c r="J102" s="1"/>
      <c r="N102" s="1"/>
    </row>
    <row r="103">
      <c r="F103" s="49"/>
      <c r="G103" s="1"/>
      <c r="H103" s="1"/>
      <c r="I103" s="203"/>
      <c r="J103" s="1"/>
      <c r="N103" s="1"/>
    </row>
    <row r="104">
      <c r="F104" s="49"/>
      <c r="G104" s="1"/>
      <c r="H104" s="1"/>
      <c r="I104" s="203"/>
      <c r="J104" s="1"/>
      <c r="N104" s="1"/>
    </row>
    <row r="105">
      <c r="F105" s="49"/>
      <c r="G105" s="1"/>
      <c r="H105" s="1"/>
      <c r="I105" s="203"/>
      <c r="J105" s="1"/>
      <c r="N105" s="1"/>
    </row>
    <row r="106">
      <c r="F106" s="49"/>
      <c r="G106" s="1"/>
      <c r="H106" s="1"/>
      <c r="I106" s="203"/>
      <c r="J106" s="1"/>
      <c r="N106" s="1"/>
    </row>
    <row r="107">
      <c r="F107" s="49"/>
      <c r="G107" s="1"/>
      <c r="H107" s="1"/>
      <c r="I107" s="203"/>
      <c r="J107" s="1"/>
      <c r="N107" s="1"/>
    </row>
    <row r="108">
      <c r="F108" s="49"/>
      <c r="G108" s="1"/>
      <c r="H108" s="1"/>
      <c r="I108" s="203"/>
      <c r="J108" s="1"/>
      <c r="N108" s="1"/>
    </row>
    <row r="109">
      <c r="F109" s="49"/>
      <c r="G109" s="1"/>
      <c r="H109" s="1"/>
      <c r="I109" s="203"/>
      <c r="J109" s="1"/>
      <c r="N109" s="1"/>
    </row>
    <row r="110">
      <c r="F110" s="49"/>
      <c r="G110" s="1"/>
      <c r="H110" s="1"/>
      <c r="I110" s="203"/>
      <c r="J110" s="1"/>
      <c r="N110" s="1"/>
    </row>
    <row r="111">
      <c r="F111" s="49"/>
      <c r="G111" s="1"/>
      <c r="H111" s="1"/>
      <c r="I111" s="203"/>
      <c r="J111" s="1"/>
      <c r="N111" s="1"/>
    </row>
    <row r="112">
      <c r="F112" s="49"/>
      <c r="G112" s="1"/>
      <c r="H112" s="1"/>
      <c r="I112" s="203"/>
      <c r="J112" s="1"/>
      <c r="N112" s="1"/>
    </row>
    <row r="113">
      <c r="F113" s="49"/>
      <c r="G113" s="1"/>
      <c r="H113" s="1"/>
      <c r="I113" s="203"/>
      <c r="J113" s="1"/>
      <c r="N113" s="1"/>
    </row>
    <row r="114">
      <c r="F114" s="49"/>
      <c r="G114" s="1"/>
      <c r="H114" s="1"/>
      <c r="I114" s="203"/>
      <c r="J114" s="1"/>
      <c r="N114" s="1"/>
    </row>
    <row r="115">
      <c r="F115" s="49"/>
      <c r="G115" s="1"/>
      <c r="H115" s="1"/>
      <c r="I115" s="203"/>
      <c r="J115" s="1"/>
      <c r="N115" s="1"/>
    </row>
    <row r="116">
      <c r="F116" s="49"/>
      <c r="G116" s="1"/>
      <c r="H116" s="1"/>
      <c r="I116" s="203"/>
      <c r="J116" s="1"/>
      <c r="N116" s="1"/>
    </row>
    <row r="117">
      <c r="F117" s="49"/>
      <c r="G117" s="1"/>
      <c r="H117" s="1"/>
      <c r="I117" s="203"/>
      <c r="J117" s="1"/>
      <c r="N117" s="1"/>
    </row>
    <row r="118">
      <c r="F118" s="49"/>
      <c r="G118" s="1"/>
      <c r="H118" s="1"/>
      <c r="I118" s="203"/>
      <c r="J118" s="1"/>
      <c r="N118" s="1"/>
    </row>
    <row r="119">
      <c r="F119" s="49"/>
      <c r="G119" s="1"/>
      <c r="H119" s="1"/>
      <c r="I119" s="203"/>
      <c r="J119" s="1"/>
      <c r="N119" s="1"/>
    </row>
    <row r="120">
      <c r="F120" s="49"/>
      <c r="G120" s="1"/>
      <c r="H120" s="1"/>
      <c r="I120" s="203"/>
      <c r="J120" s="1"/>
      <c r="N120" s="1"/>
    </row>
    <row r="121">
      <c r="F121" s="49"/>
      <c r="G121" s="1"/>
      <c r="H121" s="1"/>
      <c r="I121" s="203"/>
      <c r="J121" s="1"/>
      <c r="N121" s="1"/>
    </row>
    <row r="122">
      <c r="F122" s="49"/>
      <c r="G122" s="1"/>
      <c r="H122" s="1"/>
      <c r="I122" s="203"/>
      <c r="J122" s="1"/>
      <c r="N122" s="1"/>
    </row>
    <row r="123">
      <c r="F123" s="49"/>
      <c r="G123" s="1"/>
      <c r="H123" s="1"/>
      <c r="I123" s="203"/>
      <c r="J123" s="1"/>
      <c r="N123" s="1"/>
    </row>
    <row r="124">
      <c r="F124" s="49"/>
      <c r="G124" s="1"/>
      <c r="H124" s="1"/>
      <c r="I124" s="203"/>
      <c r="J124" s="1"/>
      <c r="N124" s="1"/>
    </row>
    <row r="125">
      <c r="F125" s="49"/>
      <c r="G125" s="1"/>
      <c r="H125" s="1"/>
      <c r="I125" s="203"/>
      <c r="J125" s="1"/>
      <c r="N125" s="1"/>
    </row>
    <row r="126">
      <c r="F126" s="49"/>
      <c r="G126" s="1"/>
      <c r="H126" s="1"/>
      <c r="I126" s="203"/>
      <c r="J126" s="1"/>
      <c r="N126" s="1"/>
    </row>
    <row r="127">
      <c r="F127" s="49"/>
      <c r="G127" s="1"/>
      <c r="H127" s="1"/>
      <c r="I127" s="203"/>
      <c r="J127" s="1"/>
      <c r="N127" s="1"/>
    </row>
    <row r="128">
      <c r="F128" s="49"/>
      <c r="G128" s="1"/>
      <c r="H128" s="1"/>
      <c r="I128" s="203"/>
      <c r="J128" s="1"/>
      <c r="N128" s="1"/>
    </row>
    <row r="129">
      <c r="F129" s="49"/>
      <c r="G129" s="1"/>
      <c r="H129" s="1"/>
      <c r="I129" s="203"/>
      <c r="J129" s="1"/>
      <c r="N129" s="1"/>
    </row>
    <row r="130">
      <c r="F130" s="49"/>
      <c r="G130" s="1"/>
      <c r="H130" s="1"/>
      <c r="I130" s="203"/>
      <c r="J130" s="1"/>
      <c r="N130" s="1"/>
    </row>
    <row r="131">
      <c r="F131" s="49"/>
      <c r="G131" s="1"/>
      <c r="H131" s="1"/>
      <c r="I131" s="203"/>
      <c r="J131" s="1"/>
      <c r="N131" s="1"/>
    </row>
    <row r="132">
      <c r="F132" s="49"/>
      <c r="G132" s="1"/>
      <c r="H132" s="1"/>
      <c r="I132" s="203"/>
      <c r="J132" s="1"/>
      <c r="N132" s="1"/>
    </row>
    <row r="133">
      <c r="F133" s="49"/>
      <c r="G133" s="1"/>
      <c r="H133" s="1"/>
      <c r="I133" s="203"/>
      <c r="J133" s="1"/>
      <c r="N133" s="1"/>
    </row>
    <row r="134">
      <c r="F134" s="49"/>
      <c r="G134" s="1"/>
      <c r="H134" s="1"/>
      <c r="I134" s="203"/>
      <c r="J134" s="1"/>
      <c r="N134" s="1"/>
    </row>
    <row r="135">
      <c r="F135" s="49"/>
      <c r="G135" s="1"/>
      <c r="H135" s="1"/>
      <c r="I135" s="203"/>
      <c r="J135" s="1"/>
      <c r="N135" s="1"/>
    </row>
    <row r="136">
      <c r="F136" s="49"/>
      <c r="G136" s="1"/>
      <c r="H136" s="1"/>
      <c r="I136" s="203"/>
      <c r="J136" s="1"/>
      <c r="N136" s="1"/>
    </row>
    <row r="137">
      <c r="F137" s="49"/>
      <c r="G137" s="1"/>
      <c r="H137" s="1"/>
      <c r="I137" s="203"/>
      <c r="J137" s="1"/>
      <c r="N137" s="1"/>
    </row>
    <row r="138">
      <c r="F138" s="49"/>
      <c r="G138" s="1"/>
      <c r="H138" s="1"/>
      <c r="I138" s="203"/>
      <c r="J138" s="1"/>
      <c r="N138" s="1"/>
    </row>
    <row r="139">
      <c r="F139" s="49"/>
      <c r="G139" s="1"/>
      <c r="H139" s="1"/>
      <c r="I139" s="203"/>
      <c r="J139" s="1"/>
      <c r="N139" s="1"/>
    </row>
    <row r="140">
      <c r="F140" s="49"/>
      <c r="G140" s="1"/>
      <c r="H140" s="1"/>
      <c r="I140" s="203"/>
      <c r="J140" s="1"/>
      <c r="N140" s="1"/>
    </row>
    <row r="141">
      <c r="F141" s="49"/>
      <c r="G141" s="1"/>
      <c r="H141" s="1"/>
      <c r="I141" s="203"/>
      <c r="J141" s="1"/>
      <c r="N141" s="1"/>
    </row>
    <row r="142">
      <c r="F142" s="49"/>
      <c r="G142" s="1"/>
      <c r="H142" s="1"/>
      <c r="I142" s="203"/>
      <c r="J142" s="1"/>
      <c r="N142" s="1"/>
    </row>
    <row r="143">
      <c r="F143" s="49"/>
      <c r="G143" s="1"/>
      <c r="H143" s="1"/>
      <c r="I143" s="203"/>
      <c r="J143" s="1"/>
      <c r="N143" s="1"/>
    </row>
    <row r="144">
      <c r="F144" s="49"/>
      <c r="G144" s="1"/>
      <c r="H144" s="1"/>
      <c r="I144" s="203"/>
      <c r="J144" s="1"/>
      <c r="N144" s="1"/>
    </row>
    <row r="145">
      <c r="F145" s="49"/>
      <c r="G145" s="1"/>
      <c r="H145" s="1"/>
      <c r="I145" s="203"/>
      <c r="J145" s="1"/>
      <c r="N145" s="1"/>
    </row>
    <row r="146">
      <c r="F146" s="49"/>
      <c r="G146" s="1"/>
      <c r="H146" s="1"/>
      <c r="I146" s="203"/>
      <c r="J146" s="1"/>
      <c r="N146" s="1"/>
    </row>
    <row r="147">
      <c r="F147" s="49"/>
      <c r="G147" s="1"/>
      <c r="H147" s="1"/>
      <c r="I147" s="203"/>
      <c r="J147" s="1"/>
      <c r="N147" s="1"/>
    </row>
    <row r="148">
      <c r="F148" s="49"/>
      <c r="G148" s="1"/>
      <c r="H148" s="1"/>
      <c r="I148" s="203"/>
      <c r="J148" s="1"/>
      <c r="N148" s="1"/>
    </row>
    <row r="149">
      <c r="F149" s="49"/>
      <c r="G149" s="1"/>
      <c r="H149" s="1"/>
      <c r="I149" s="203"/>
      <c r="J149" s="1"/>
      <c r="N149" s="1"/>
    </row>
    <row r="150">
      <c r="F150" s="49"/>
      <c r="G150" s="1"/>
      <c r="H150" s="1"/>
      <c r="I150" s="203"/>
      <c r="J150" s="1"/>
      <c r="N150" s="1"/>
    </row>
    <row r="151">
      <c r="F151" s="49"/>
      <c r="G151" s="1"/>
      <c r="H151" s="1"/>
      <c r="I151" s="203"/>
      <c r="J151" s="1"/>
      <c r="N151" s="1"/>
    </row>
    <row r="152">
      <c r="F152" s="49"/>
      <c r="G152" s="1"/>
      <c r="H152" s="1"/>
      <c r="I152" s="203"/>
      <c r="J152" s="1"/>
      <c r="N152" s="1"/>
    </row>
    <row r="153">
      <c r="F153" s="49"/>
      <c r="G153" s="1"/>
      <c r="H153" s="1"/>
      <c r="I153" s="203"/>
      <c r="J153" s="1"/>
      <c r="N153" s="1"/>
    </row>
    <row r="154">
      <c r="F154" s="49"/>
      <c r="G154" s="1"/>
      <c r="H154" s="1"/>
      <c r="I154" s="203"/>
      <c r="J154" s="1"/>
      <c r="N154" s="1"/>
    </row>
    <row r="155">
      <c r="F155" s="49"/>
      <c r="G155" s="1"/>
      <c r="H155" s="1"/>
      <c r="I155" s="203"/>
      <c r="J155" s="1"/>
      <c r="N155" s="1"/>
    </row>
    <row r="156">
      <c r="F156" s="49"/>
      <c r="G156" s="1"/>
      <c r="H156" s="1"/>
      <c r="I156" s="203"/>
      <c r="J156" s="1"/>
      <c r="N156" s="1"/>
    </row>
    <row r="157">
      <c r="F157" s="49"/>
      <c r="G157" s="1"/>
      <c r="H157" s="1"/>
      <c r="I157" s="203"/>
      <c r="J157" s="1"/>
      <c r="N157" s="1"/>
    </row>
    <row r="158">
      <c r="F158" s="49"/>
      <c r="G158" s="1"/>
      <c r="H158" s="1"/>
      <c r="I158" s="203"/>
      <c r="J158" s="1"/>
      <c r="N158" s="1"/>
    </row>
    <row r="159">
      <c r="F159" s="49"/>
      <c r="G159" s="1"/>
      <c r="H159" s="1"/>
      <c r="I159" s="203"/>
      <c r="J159" s="1"/>
      <c r="N159" s="1"/>
    </row>
    <row r="160">
      <c r="F160" s="49"/>
      <c r="G160" s="1"/>
      <c r="H160" s="1"/>
      <c r="I160" s="203"/>
      <c r="J160" s="1"/>
      <c r="N160" s="1"/>
    </row>
    <row r="161">
      <c r="F161" s="49"/>
      <c r="G161" s="1"/>
      <c r="H161" s="1"/>
      <c r="I161" s="203"/>
      <c r="J161" s="1"/>
      <c r="N161" s="1"/>
    </row>
    <row r="162">
      <c r="F162" s="49"/>
      <c r="G162" s="1"/>
      <c r="H162" s="1"/>
      <c r="I162" s="203"/>
      <c r="J162" s="1"/>
      <c r="N162" s="1"/>
    </row>
    <row r="163">
      <c r="F163" s="49"/>
      <c r="G163" s="1"/>
      <c r="H163" s="1"/>
      <c r="I163" s="203"/>
      <c r="J163" s="1"/>
      <c r="N163" s="1"/>
    </row>
    <row r="164">
      <c r="F164" s="49"/>
      <c r="G164" s="1"/>
      <c r="H164" s="1"/>
      <c r="I164" s="203"/>
      <c r="J164" s="1"/>
      <c r="N164" s="1"/>
    </row>
    <row r="165">
      <c r="F165" s="49"/>
      <c r="G165" s="1"/>
      <c r="H165" s="1"/>
      <c r="I165" s="203"/>
      <c r="J165" s="1"/>
      <c r="N165" s="1"/>
    </row>
    <row r="166">
      <c r="F166" s="49"/>
      <c r="G166" s="1"/>
      <c r="H166" s="1"/>
      <c r="I166" s="203"/>
      <c r="J166" s="1"/>
      <c r="N166" s="1"/>
    </row>
    <row r="167">
      <c r="F167" s="49"/>
      <c r="G167" s="1"/>
      <c r="H167" s="1"/>
      <c r="I167" s="203"/>
      <c r="J167" s="1"/>
      <c r="N167" s="1"/>
    </row>
    <row r="168">
      <c r="F168" s="49"/>
      <c r="G168" s="1"/>
      <c r="H168" s="1"/>
      <c r="I168" s="203"/>
      <c r="J168" s="1"/>
      <c r="N168" s="1"/>
    </row>
    <row r="169">
      <c r="F169" s="49"/>
      <c r="G169" s="1"/>
      <c r="H169" s="1"/>
      <c r="I169" s="203"/>
      <c r="J169" s="1"/>
      <c r="N169" s="1"/>
    </row>
    <row r="170">
      <c r="F170" s="49"/>
      <c r="G170" s="1"/>
      <c r="H170" s="1"/>
      <c r="I170" s="203"/>
      <c r="J170" s="1"/>
      <c r="N170" s="1"/>
    </row>
    <row r="171">
      <c r="F171" s="49"/>
      <c r="G171" s="1"/>
      <c r="H171" s="1"/>
      <c r="I171" s="203"/>
      <c r="J171" s="1"/>
      <c r="N171" s="1"/>
    </row>
    <row r="172">
      <c r="F172" s="49"/>
      <c r="G172" s="1"/>
      <c r="H172" s="1"/>
      <c r="I172" s="203"/>
      <c r="J172" s="1"/>
      <c r="N172" s="1"/>
    </row>
    <row r="173">
      <c r="F173" s="49"/>
      <c r="G173" s="1"/>
      <c r="H173" s="1"/>
      <c r="I173" s="203"/>
      <c r="J173" s="1"/>
      <c r="N173" s="1"/>
    </row>
    <row r="174">
      <c r="F174" s="49"/>
      <c r="G174" s="1"/>
      <c r="H174" s="1"/>
      <c r="I174" s="203"/>
      <c r="J174" s="1"/>
      <c r="N174" s="1"/>
    </row>
    <row r="175">
      <c r="F175" s="49"/>
      <c r="G175" s="1"/>
      <c r="H175" s="1"/>
      <c r="I175" s="203"/>
      <c r="J175" s="1"/>
      <c r="N175" s="1"/>
    </row>
    <row r="176">
      <c r="F176" s="49"/>
      <c r="G176" s="1"/>
      <c r="H176" s="1"/>
      <c r="I176" s="203"/>
      <c r="J176" s="1"/>
      <c r="N176" s="1"/>
    </row>
    <row r="177">
      <c r="F177" s="49"/>
      <c r="G177" s="1"/>
      <c r="H177" s="1"/>
      <c r="I177" s="203"/>
      <c r="J177" s="1"/>
      <c r="N177" s="1"/>
    </row>
    <row r="178">
      <c r="F178" s="49"/>
      <c r="G178" s="1"/>
      <c r="H178" s="1"/>
      <c r="I178" s="203"/>
      <c r="J178" s="1"/>
      <c r="N178" s="1"/>
    </row>
    <row r="179">
      <c r="F179" s="49"/>
      <c r="G179" s="1"/>
      <c r="H179" s="1"/>
      <c r="I179" s="203"/>
      <c r="J179" s="1"/>
      <c r="N179" s="1"/>
    </row>
    <row r="180">
      <c r="F180" s="49"/>
      <c r="G180" s="1"/>
      <c r="H180" s="1"/>
      <c r="I180" s="203"/>
      <c r="J180" s="1"/>
      <c r="N180" s="1"/>
    </row>
    <row r="181">
      <c r="F181" s="49"/>
      <c r="G181" s="1"/>
      <c r="H181" s="1"/>
      <c r="I181" s="203"/>
      <c r="J181" s="1"/>
      <c r="N181" s="1"/>
    </row>
    <row r="182">
      <c r="F182" s="49"/>
      <c r="G182" s="1"/>
      <c r="H182" s="1"/>
      <c r="I182" s="203"/>
      <c r="J182" s="1"/>
      <c r="N182" s="1"/>
    </row>
    <row r="183">
      <c r="F183" s="49"/>
      <c r="G183" s="1"/>
      <c r="H183" s="1"/>
      <c r="I183" s="203"/>
      <c r="J183" s="1"/>
      <c r="N183" s="1"/>
    </row>
    <row r="184">
      <c r="F184" s="49"/>
      <c r="G184" s="1"/>
      <c r="H184" s="1"/>
      <c r="I184" s="203"/>
      <c r="J184" s="1"/>
      <c r="N184" s="1"/>
    </row>
    <row r="185">
      <c r="F185" s="49"/>
      <c r="G185" s="1"/>
      <c r="H185" s="1"/>
      <c r="I185" s="203"/>
      <c r="J185" s="1"/>
      <c r="N185" s="1"/>
    </row>
    <row r="186">
      <c r="F186" s="49"/>
      <c r="G186" s="1"/>
      <c r="H186" s="1"/>
      <c r="I186" s="203"/>
      <c r="J186" s="1"/>
      <c r="N186" s="1"/>
    </row>
    <row r="187">
      <c r="F187" s="49"/>
      <c r="G187" s="1"/>
      <c r="H187" s="1"/>
      <c r="I187" s="203"/>
      <c r="J187" s="1"/>
      <c r="N187" s="1"/>
    </row>
    <row r="188">
      <c r="F188" s="49"/>
      <c r="G188" s="1"/>
      <c r="H188" s="1"/>
      <c r="I188" s="203"/>
      <c r="J188" s="1"/>
      <c r="N188" s="1"/>
    </row>
    <row r="189">
      <c r="F189" s="49"/>
      <c r="G189" s="1"/>
      <c r="H189" s="1"/>
      <c r="I189" s="203"/>
      <c r="J189" s="1"/>
      <c r="N189" s="1"/>
    </row>
    <row r="190">
      <c r="F190" s="49"/>
      <c r="G190" s="1"/>
      <c r="H190" s="1"/>
      <c r="I190" s="203"/>
      <c r="J190" s="1"/>
      <c r="N190" s="1"/>
    </row>
    <row r="191">
      <c r="F191" s="49"/>
      <c r="G191" s="1"/>
      <c r="H191" s="1"/>
      <c r="I191" s="203"/>
      <c r="J191" s="1"/>
      <c r="N191" s="1"/>
    </row>
    <row r="192">
      <c r="F192" s="49"/>
      <c r="G192" s="1"/>
      <c r="H192" s="1"/>
      <c r="I192" s="203"/>
      <c r="J192" s="1"/>
      <c r="N192" s="1"/>
    </row>
    <row r="193">
      <c r="F193" s="49"/>
      <c r="G193" s="1"/>
      <c r="H193" s="1"/>
      <c r="I193" s="203"/>
      <c r="J193" s="1"/>
      <c r="N193" s="1"/>
    </row>
    <row r="194">
      <c r="F194" s="49"/>
      <c r="G194" s="1"/>
      <c r="H194" s="1"/>
      <c r="I194" s="203"/>
      <c r="J194" s="1"/>
      <c r="N194" s="1"/>
    </row>
    <row r="195">
      <c r="F195" s="49"/>
      <c r="G195" s="1"/>
      <c r="H195" s="1"/>
      <c r="I195" s="203"/>
      <c r="J195" s="1"/>
      <c r="N195" s="1"/>
    </row>
    <row r="196">
      <c r="F196" s="49"/>
      <c r="G196" s="1"/>
      <c r="H196" s="1"/>
      <c r="I196" s="203"/>
      <c r="J196" s="1"/>
      <c r="N196" s="1"/>
    </row>
    <row r="197">
      <c r="F197" s="49"/>
      <c r="G197" s="1"/>
      <c r="H197" s="1"/>
      <c r="I197" s="203"/>
      <c r="J197" s="1"/>
      <c r="N197" s="1"/>
    </row>
    <row r="198">
      <c r="F198" s="49"/>
      <c r="G198" s="1"/>
      <c r="H198" s="1"/>
      <c r="I198" s="203"/>
      <c r="J198" s="1"/>
      <c r="N198" s="1"/>
    </row>
    <row r="199">
      <c r="F199" s="49"/>
      <c r="G199" s="1"/>
      <c r="H199" s="1"/>
      <c r="I199" s="203"/>
      <c r="J199" s="1"/>
      <c r="N199" s="1"/>
    </row>
    <row r="200">
      <c r="F200" s="49"/>
      <c r="G200" s="1"/>
      <c r="H200" s="1"/>
      <c r="I200" s="203"/>
      <c r="J200" s="1"/>
      <c r="N200" s="1"/>
    </row>
    <row r="201">
      <c r="F201" s="49"/>
      <c r="G201" s="1"/>
      <c r="H201" s="1"/>
      <c r="I201" s="203"/>
      <c r="J201" s="1"/>
      <c r="N201" s="1"/>
    </row>
    <row r="202">
      <c r="F202" s="49"/>
      <c r="G202" s="1"/>
      <c r="H202" s="1"/>
      <c r="I202" s="203"/>
      <c r="J202" s="1"/>
      <c r="N202" s="1"/>
    </row>
    <row r="203">
      <c r="F203" s="49"/>
      <c r="G203" s="1"/>
      <c r="H203" s="1"/>
      <c r="I203" s="203"/>
      <c r="J203" s="1"/>
      <c r="N203" s="1"/>
    </row>
    <row r="204">
      <c r="F204" s="49"/>
      <c r="G204" s="1"/>
      <c r="H204" s="1"/>
      <c r="I204" s="203"/>
      <c r="J204" s="1"/>
      <c r="N204" s="1"/>
    </row>
    <row r="205">
      <c r="F205" s="49"/>
      <c r="G205" s="1"/>
      <c r="H205" s="1"/>
      <c r="I205" s="203"/>
      <c r="J205" s="1"/>
      <c r="N205" s="1"/>
    </row>
    <row r="206">
      <c r="F206" s="49"/>
      <c r="G206" s="1"/>
      <c r="H206" s="1"/>
      <c r="I206" s="203"/>
      <c r="J206" s="1"/>
      <c r="N206" s="1"/>
    </row>
    <row r="207">
      <c r="F207" s="49"/>
      <c r="G207" s="1"/>
      <c r="H207" s="1"/>
      <c r="I207" s="203"/>
      <c r="J207" s="1"/>
      <c r="N207" s="1"/>
    </row>
    <row r="208">
      <c r="F208" s="49"/>
      <c r="G208" s="1"/>
      <c r="H208" s="1"/>
      <c r="I208" s="203"/>
      <c r="J208" s="1"/>
      <c r="N208" s="1"/>
    </row>
    <row r="209">
      <c r="F209" s="49"/>
      <c r="G209" s="1"/>
      <c r="H209" s="1"/>
      <c r="I209" s="203"/>
      <c r="J209" s="1"/>
      <c r="N209" s="1"/>
    </row>
    <row r="210">
      <c r="F210" s="49"/>
      <c r="G210" s="1"/>
      <c r="H210" s="1"/>
      <c r="I210" s="203"/>
      <c r="J210" s="1"/>
      <c r="N210" s="1"/>
    </row>
    <row r="211">
      <c r="F211" s="49"/>
      <c r="G211" s="1"/>
      <c r="H211" s="1"/>
      <c r="I211" s="203"/>
      <c r="J211" s="1"/>
      <c r="N211" s="1"/>
    </row>
    <row r="212">
      <c r="F212" s="49"/>
      <c r="G212" s="1"/>
      <c r="H212" s="1"/>
      <c r="I212" s="203"/>
      <c r="J212" s="1"/>
      <c r="N212" s="1"/>
    </row>
    <row r="213">
      <c r="F213" s="49"/>
      <c r="G213" s="1"/>
      <c r="H213" s="1"/>
      <c r="I213" s="203"/>
      <c r="J213" s="1"/>
      <c r="N213" s="1"/>
    </row>
    <row r="214">
      <c r="F214" s="49"/>
      <c r="G214" s="1"/>
      <c r="H214" s="1"/>
      <c r="I214" s="203"/>
      <c r="J214" s="1"/>
      <c r="N214" s="1"/>
    </row>
    <row r="215">
      <c r="F215" s="49"/>
      <c r="G215" s="1"/>
      <c r="H215" s="1"/>
      <c r="I215" s="203"/>
      <c r="J215" s="1"/>
      <c r="N215" s="1"/>
    </row>
    <row r="216">
      <c r="F216" s="49"/>
      <c r="G216" s="1"/>
      <c r="H216" s="1"/>
      <c r="I216" s="203"/>
      <c r="J216" s="1"/>
      <c r="N216" s="1"/>
    </row>
    <row r="217">
      <c r="F217" s="49"/>
      <c r="G217" s="1"/>
      <c r="H217" s="1"/>
      <c r="I217" s="203"/>
      <c r="J217" s="1"/>
      <c r="N217" s="1"/>
    </row>
    <row r="218">
      <c r="F218" s="49"/>
      <c r="G218" s="1"/>
      <c r="H218" s="1"/>
      <c r="I218" s="203"/>
      <c r="J218" s="1"/>
      <c r="N218" s="1"/>
    </row>
    <row r="219">
      <c r="F219" s="49"/>
      <c r="G219" s="1"/>
      <c r="H219" s="1"/>
      <c r="I219" s="203"/>
      <c r="J219" s="1"/>
      <c r="N219" s="1"/>
    </row>
    <row r="220">
      <c r="F220" s="49"/>
      <c r="G220" s="1"/>
      <c r="H220" s="1"/>
      <c r="I220" s="203"/>
      <c r="J220" s="1"/>
      <c r="N220" s="1"/>
    </row>
    <row r="221">
      <c r="F221" s="49"/>
      <c r="G221" s="1"/>
      <c r="H221" s="1"/>
      <c r="I221" s="203"/>
      <c r="J221" s="1"/>
      <c r="N221" s="1"/>
    </row>
    <row r="222">
      <c r="F222" s="49"/>
      <c r="G222" s="1"/>
      <c r="H222" s="1"/>
      <c r="I222" s="203"/>
      <c r="J222" s="1"/>
      <c r="N222" s="1"/>
    </row>
    <row r="223">
      <c r="F223" s="49"/>
      <c r="G223" s="1"/>
      <c r="H223" s="1"/>
      <c r="I223" s="203"/>
      <c r="J223" s="1"/>
      <c r="N223" s="1"/>
    </row>
    <row r="224">
      <c r="F224" s="49"/>
      <c r="G224" s="1"/>
      <c r="H224" s="1"/>
      <c r="I224" s="203"/>
      <c r="J224" s="1"/>
      <c r="N224" s="1"/>
    </row>
    <row r="225">
      <c r="F225" s="49"/>
      <c r="G225" s="1"/>
      <c r="H225" s="1"/>
      <c r="I225" s="203"/>
      <c r="J225" s="1"/>
      <c r="N225" s="1"/>
    </row>
    <row r="226">
      <c r="F226" s="49"/>
      <c r="G226" s="1"/>
      <c r="H226" s="1"/>
      <c r="I226" s="203"/>
      <c r="J226" s="1"/>
      <c r="N226" s="1"/>
    </row>
    <row r="227">
      <c r="F227" s="49"/>
      <c r="G227" s="1"/>
      <c r="H227" s="1"/>
      <c r="I227" s="203"/>
      <c r="J227" s="1"/>
      <c r="N227" s="1"/>
    </row>
    <row r="228">
      <c r="F228" s="49"/>
      <c r="G228" s="1"/>
      <c r="H228" s="1"/>
      <c r="I228" s="203"/>
      <c r="J228" s="1"/>
      <c r="N228" s="1"/>
    </row>
    <row r="229">
      <c r="F229" s="49"/>
      <c r="G229" s="1"/>
      <c r="H229" s="1"/>
      <c r="I229" s="203"/>
      <c r="J229" s="1"/>
      <c r="N229" s="1"/>
    </row>
    <row r="230">
      <c r="F230" s="49"/>
      <c r="G230" s="1"/>
      <c r="H230" s="1"/>
      <c r="I230" s="203"/>
      <c r="J230" s="1"/>
      <c r="N230" s="1"/>
    </row>
    <row r="231">
      <c r="F231" s="49"/>
      <c r="G231" s="1"/>
      <c r="H231" s="1"/>
      <c r="I231" s="203"/>
      <c r="J231" s="1"/>
      <c r="N231" s="1"/>
    </row>
    <row r="232">
      <c r="F232" s="49"/>
      <c r="G232" s="1"/>
      <c r="H232" s="1"/>
      <c r="I232" s="203"/>
      <c r="J232" s="1"/>
      <c r="N232" s="1"/>
    </row>
    <row r="233">
      <c r="F233" s="49"/>
      <c r="G233" s="1"/>
      <c r="H233" s="1"/>
      <c r="I233" s="203"/>
      <c r="J233" s="1"/>
      <c r="N233" s="1"/>
    </row>
    <row r="234">
      <c r="F234" s="49"/>
      <c r="G234" s="1"/>
      <c r="H234" s="1"/>
      <c r="I234" s="203"/>
      <c r="J234" s="1"/>
      <c r="N234" s="1"/>
    </row>
    <row r="235">
      <c r="F235" s="49"/>
      <c r="G235" s="1"/>
      <c r="H235" s="1"/>
      <c r="I235" s="203"/>
      <c r="J235" s="1"/>
      <c r="N235" s="1"/>
    </row>
    <row r="236">
      <c r="F236" s="49"/>
      <c r="G236" s="1"/>
      <c r="H236" s="1"/>
      <c r="I236" s="203"/>
      <c r="J236" s="1"/>
      <c r="N236" s="1"/>
    </row>
    <row r="237">
      <c r="F237" s="49"/>
      <c r="G237" s="1"/>
      <c r="H237" s="1"/>
      <c r="I237" s="203"/>
      <c r="J237" s="1"/>
      <c r="N237" s="1"/>
    </row>
    <row r="238">
      <c r="F238" s="49"/>
      <c r="G238" s="1"/>
      <c r="H238" s="1"/>
      <c r="I238" s="203"/>
      <c r="J238" s="1"/>
      <c r="N238" s="1"/>
    </row>
    <row r="239">
      <c r="F239" s="49"/>
      <c r="G239" s="1"/>
      <c r="H239" s="1"/>
      <c r="I239" s="203"/>
      <c r="J239" s="1"/>
      <c r="N239" s="1"/>
    </row>
    <row r="240">
      <c r="F240" s="49"/>
      <c r="G240" s="1"/>
      <c r="H240" s="1"/>
      <c r="I240" s="203"/>
      <c r="J240" s="1"/>
      <c r="N240" s="1"/>
    </row>
    <row r="241">
      <c r="F241" s="49"/>
      <c r="G241" s="1"/>
      <c r="H241" s="1"/>
      <c r="I241" s="203"/>
      <c r="J241" s="1"/>
      <c r="N241" s="1"/>
    </row>
    <row r="242">
      <c r="F242" s="49"/>
      <c r="G242" s="1"/>
      <c r="H242" s="1"/>
      <c r="I242" s="203"/>
      <c r="J242" s="1"/>
      <c r="N242" s="1"/>
    </row>
    <row r="243">
      <c r="F243" s="49"/>
      <c r="G243" s="1"/>
      <c r="H243" s="1"/>
      <c r="I243" s="203"/>
      <c r="J243" s="1"/>
      <c r="N243" s="1"/>
    </row>
    <row r="244">
      <c r="F244" s="49"/>
      <c r="G244" s="1"/>
      <c r="H244" s="1"/>
      <c r="I244" s="203"/>
      <c r="J244" s="1"/>
      <c r="N244" s="1"/>
    </row>
    <row r="245">
      <c r="F245" s="49"/>
      <c r="G245" s="1"/>
      <c r="H245" s="1"/>
      <c r="I245" s="203"/>
      <c r="J245" s="1"/>
      <c r="N245" s="1"/>
    </row>
    <row r="246">
      <c r="F246" s="49"/>
      <c r="G246" s="1"/>
      <c r="H246" s="1"/>
      <c r="I246" s="203"/>
      <c r="J246" s="1"/>
      <c r="N246" s="1"/>
    </row>
    <row r="247">
      <c r="F247" s="49"/>
      <c r="G247" s="1"/>
      <c r="H247" s="1"/>
      <c r="I247" s="203"/>
      <c r="J247" s="1"/>
      <c r="N247" s="1"/>
    </row>
    <row r="248">
      <c r="F248" s="49"/>
      <c r="G248" s="1"/>
      <c r="H248" s="1"/>
      <c r="I248" s="203"/>
      <c r="J248" s="1"/>
      <c r="N248" s="1"/>
    </row>
    <row r="249">
      <c r="F249" s="49"/>
      <c r="G249" s="1"/>
      <c r="H249" s="1"/>
      <c r="I249" s="203"/>
      <c r="J249" s="1"/>
      <c r="N249" s="1"/>
    </row>
    <row r="250">
      <c r="F250" s="49"/>
      <c r="G250" s="1"/>
      <c r="H250" s="1"/>
      <c r="I250" s="203"/>
      <c r="J250" s="1"/>
      <c r="N250" s="1"/>
    </row>
    <row r="251">
      <c r="F251" s="49"/>
      <c r="G251" s="1"/>
      <c r="H251" s="1"/>
      <c r="I251" s="203"/>
      <c r="J251" s="1"/>
      <c r="N251" s="1"/>
    </row>
    <row r="252">
      <c r="F252" s="49"/>
      <c r="G252" s="1"/>
      <c r="H252" s="1"/>
      <c r="I252" s="203"/>
      <c r="J252" s="1"/>
      <c r="N252" s="1"/>
    </row>
    <row r="253">
      <c r="F253" s="49"/>
      <c r="G253" s="1"/>
      <c r="H253" s="1"/>
      <c r="I253" s="203"/>
      <c r="J253" s="1"/>
      <c r="N253" s="1"/>
    </row>
    <row r="254">
      <c r="F254" s="49"/>
      <c r="G254" s="1"/>
      <c r="H254" s="1"/>
      <c r="I254" s="203"/>
      <c r="J254" s="1"/>
      <c r="N254" s="1"/>
    </row>
    <row r="255">
      <c r="F255" s="49"/>
      <c r="G255" s="1"/>
      <c r="H255" s="1"/>
      <c r="I255" s="203"/>
      <c r="J255" s="1"/>
      <c r="N255" s="1"/>
    </row>
    <row r="256">
      <c r="F256" s="49"/>
      <c r="G256" s="1"/>
      <c r="H256" s="1"/>
      <c r="I256" s="203"/>
      <c r="J256" s="1"/>
      <c r="N256" s="1"/>
    </row>
    <row r="257">
      <c r="F257" s="49"/>
      <c r="G257" s="1"/>
      <c r="H257" s="1"/>
      <c r="I257" s="203"/>
      <c r="J257" s="1"/>
      <c r="N257" s="1"/>
    </row>
    <row r="258">
      <c r="F258" s="49"/>
      <c r="G258" s="1"/>
      <c r="H258" s="1"/>
      <c r="I258" s="203"/>
      <c r="J258" s="1"/>
      <c r="N258" s="1"/>
    </row>
    <row r="259">
      <c r="F259" s="49"/>
      <c r="G259" s="1"/>
      <c r="H259" s="1"/>
      <c r="I259" s="203"/>
      <c r="J259" s="1"/>
      <c r="N259" s="1"/>
    </row>
    <row r="260">
      <c r="F260" s="49"/>
      <c r="G260" s="1"/>
      <c r="H260" s="1"/>
      <c r="I260" s="203"/>
      <c r="J260" s="1"/>
      <c r="N260" s="1"/>
    </row>
    <row r="261">
      <c r="F261" s="49"/>
      <c r="G261" s="1"/>
      <c r="H261" s="1"/>
      <c r="I261" s="203"/>
      <c r="J261" s="1"/>
      <c r="N261" s="1"/>
    </row>
    <row r="262">
      <c r="F262" s="49"/>
      <c r="G262" s="1"/>
      <c r="H262" s="1"/>
      <c r="I262" s="203"/>
      <c r="J262" s="1"/>
      <c r="N262" s="1"/>
    </row>
    <row r="263">
      <c r="F263" s="49"/>
      <c r="G263" s="1"/>
      <c r="H263" s="1"/>
      <c r="I263" s="203"/>
      <c r="J263" s="1"/>
      <c r="N263" s="1"/>
    </row>
    <row r="264">
      <c r="F264" s="49"/>
      <c r="G264" s="1"/>
      <c r="H264" s="1"/>
      <c r="I264" s="203"/>
      <c r="J264" s="1"/>
      <c r="N264" s="1"/>
    </row>
    <row r="265">
      <c r="F265" s="49"/>
      <c r="G265" s="1"/>
      <c r="H265" s="1"/>
      <c r="I265" s="203"/>
      <c r="J265" s="1"/>
      <c r="N265" s="1"/>
    </row>
    <row r="266">
      <c r="F266" s="49"/>
      <c r="G266" s="1"/>
      <c r="H266" s="1"/>
      <c r="I266" s="203"/>
      <c r="J266" s="1"/>
      <c r="N266" s="1"/>
    </row>
    <row r="267">
      <c r="F267" s="49"/>
      <c r="G267" s="1"/>
      <c r="H267" s="1"/>
      <c r="I267" s="203"/>
      <c r="J267" s="1"/>
      <c r="N267" s="1"/>
    </row>
    <row r="268">
      <c r="F268" s="49"/>
      <c r="G268" s="1"/>
      <c r="H268" s="1"/>
      <c r="I268" s="203"/>
      <c r="J268" s="1"/>
      <c r="N268" s="1"/>
    </row>
    <row r="269">
      <c r="F269" s="49"/>
      <c r="G269" s="1"/>
      <c r="H269" s="1"/>
      <c r="I269" s="203"/>
      <c r="J269" s="1"/>
      <c r="N269" s="1"/>
    </row>
    <row r="270">
      <c r="F270" s="49"/>
      <c r="G270" s="1"/>
      <c r="H270" s="1"/>
      <c r="I270" s="203"/>
      <c r="J270" s="1"/>
      <c r="N270" s="1"/>
    </row>
    <row r="271">
      <c r="F271" s="49"/>
      <c r="G271" s="1"/>
      <c r="H271" s="1"/>
      <c r="I271" s="203"/>
      <c r="J271" s="1"/>
      <c r="N271" s="1"/>
    </row>
    <row r="272">
      <c r="F272" s="49"/>
      <c r="G272" s="1"/>
      <c r="H272" s="1"/>
      <c r="I272" s="203"/>
      <c r="J272" s="1"/>
      <c r="N272" s="1"/>
    </row>
    <row r="273">
      <c r="F273" s="49"/>
      <c r="G273" s="1"/>
      <c r="H273" s="1"/>
      <c r="I273" s="203"/>
      <c r="J273" s="1"/>
      <c r="N273" s="1"/>
    </row>
    <row r="274">
      <c r="F274" s="49"/>
      <c r="G274" s="1"/>
      <c r="H274" s="1"/>
      <c r="I274" s="203"/>
      <c r="J274" s="1"/>
      <c r="N274" s="1"/>
    </row>
    <row r="275">
      <c r="F275" s="49"/>
      <c r="G275" s="1"/>
      <c r="H275" s="1"/>
      <c r="I275" s="203"/>
      <c r="J275" s="1"/>
      <c r="N275" s="1"/>
    </row>
    <row r="276">
      <c r="F276" s="49"/>
      <c r="G276" s="1"/>
      <c r="H276" s="1"/>
      <c r="I276" s="203"/>
      <c r="J276" s="1"/>
      <c r="N276" s="1"/>
    </row>
    <row r="277">
      <c r="F277" s="49"/>
      <c r="G277" s="1"/>
      <c r="H277" s="1"/>
      <c r="I277" s="203"/>
      <c r="J277" s="1"/>
      <c r="N277" s="1"/>
    </row>
    <row r="278">
      <c r="F278" s="49"/>
      <c r="G278" s="1"/>
      <c r="H278" s="1"/>
      <c r="I278" s="203"/>
      <c r="J278" s="1"/>
      <c r="N278" s="1"/>
    </row>
    <row r="279">
      <c r="F279" s="49"/>
      <c r="G279" s="1"/>
      <c r="H279" s="1"/>
      <c r="I279" s="203"/>
      <c r="J279" s="1"/>
      <c r="N279" s="1"/>
    </row>
    <row r="280">
      <c r="F280" s="49"/>
      <c r="G280" s="1"/>
      <c r="H280" s="1"/>
      <c r="I280" s="203"/>
      <c r="J280" s="1"/>
      <c r="N280" s="1"/>
    </row>
    <row r="281">
      <c r="F281" s="49"/>
      <c r="G281" s="1"/>
      <c r="H281" s="1"/>
      <c r="I281" s="203"/>
      <c r="J281" s="1"/>
      <c r="N281" s="1"/>
    </row>
    <row r="282">
      <c r="F282" s="49"/>
      <c r="G282" s="1"/>
      <c r="H282" s="1"/>
      <c r="I282" s="203"/>
      <c r="J282" s="1"/>
      <c r="N282" s="1"/>
    </row>
    <row r="283">
      <c r="F283" s="49"/>
      <c r="G283" s="1"/>
      <c r="H283" s="1"/>
      <c r="I283" s="203"/>
      <c r="J283" s="1"/>
      <c r="N283" s="1"/>
    </row>
    <row r="284">
      <c r="F284" s="49"/>
      <c r="G284" s="1"/>
      <c r="H284" s="1"/>
      <c r="I284" s="203"/>
      <c r="J284" s="1"/>
      <c r="N284" s="1"/>
    </row>
    <row r="285">
      <c r="F285" s="49"/>
      <c r="G285" s="1"/>
      <c r="H285" s="1"/>
      <c r="I285" s="203"/>
      <c r="J285" s="1"/>
      <c r="N285" s="1"/>
    </row>
    <row r="286">
      <c r="F286" s="49"/>
      <c r="G286" s="1"/>
      <c r="H286" s="1"/>
      <c r="I286" s="203"/>
      <c r="J286" s="1"/>
      <c r="N286" s="1"/>
    </row>
    <row r="287">
      <c r="F287" s="49"/>
      <c r="G287" s="1"/>
      <c r="H287" s="1"/>
      <c r="I287" s="203"/>
      <c r="J287" s="1"/>
      <c r="N287" s="1"/>
    </row>
    <row r="288">
      <c r="F288" s="49"/>
      <c r="G288" s="1"/>
      <c r="H288" s="1"/>
      <c r="I288" s="203"/>
      <c r="J288" s="1"/>
      <c r="N288" s="1"/>
    </row>
    <row r="289">
      <c r="F289" s="49"/>
      <c r="G289" s="1"/>
      <c r="H289" s="1"/>
      <c r="I289" s="203"/>
      <c r="J289" s="1"/>
      <c r="N289" s="1"/>
    </row>
    <row r="290">
      <c r="F290" s="49"/>
      <c r="G290" s="1"/>
      <c r="H290" s="1"/>
      <c r="I290" s="203"/>
      <c r="J290" s="1"/>
      <c r="N290" s="1"/>
    </row>
    <row r="291">
      <c r="F291" s="49"/>
      <c r="G291" s="1"/>
      <c r="H291" s="1"/>
      <c r="I291" s="203"/>
      <c r="J291" s="1"/>
      <c r="N291" s="1"/>
    </row>
    <row r="292">
      <c r="F292" s="49"/>
      <c r="G292" s="1"/>
      <c r="H292" s="1"/>
      <c r="I292" s="203"/>
      <c r="J292" s="1"/>
      <c r="N292" s="1"/>
    </row>
    <row r="293">
      <c r="F293" s="49"/>
      <c r="G293" s="1"/>
      <c r="H293" s="1"/>
      <c r="I293" s="203"/>
      <c r="J293" s="1"/>
      <c r="N293" s="1"/>
    </row>
    <row r="294">
      <c r="F294" s="49"/>
      <c r="G294" s="1"/>
      <c r="H294" s="1"/>
      <c r="I294" s="203"/>
      <c r="J294" s="1"/>
      <c r="N294" s="1"/>
    </row>
    <row r="295">
      <c r="F295" s="49"/>
      <c r="G295" s="1"/>
      <c r="H295" s="1"/>
      <c r="I295" s="203"/>
      <c r="J295" s="1"/>
      <c r="N295" s="1"/>
    </row>
    <row r="296">
      <c r="F296" s="49"/>
      <c r="G296" s="1"/>
      <c r="H296" s="1"/>
      <c r="I296" s="203"/>
      <c r="J296" s="1"/>
      <c r="N296" s="1"/>
    </row>
    <row r="297">
      <c r="F297" s="49"/>
      <c r="G297" s="1"/>
      <c r="H297" s="1"/>
      <c r="I297" s="203"/>
      <c r="J297" s="1"/>
      <c r="N297" s="1"/>
    </row>
    <row r="298">
      <c r="F298" s="49"/>
      <c r="G298" s="1"/>
      <c r="H298" s="1"/>
      <c r="I298" s="203"/>
      <c r="J298" s="1"/>
      <c r="N298" s="1"/>
    </row>
    <row r="299">
      <c r="F299" s="49"/>
      <c r="G299" s="1"/>
      <c r="H299" s="1"/>
      <c r="I299" s="203"/>
      <c r="J299" s="1"/>
      <c r="N299" s="1"/>
    </row>
    <row r="300">
      <c r="F300" s="49"/>
      <c r="G300" s="1"/>
      <c r="H300" s="1"/>
      <c r="I300" s="203"/>
      <c r="J300" s="1"/>
      <c r="N300" s="1"/>
    </row>
    <row r="301">
      <c r="F301" s="49"/>
      <c r="G301" s="1"/>
      <c r="H301" s="1"/>
      <c r="I301" s="203"/>
      <c r="J301" s="1"/>
      <c r="N301" s="1"/>
    </row>
    <row r="302">
      <c r="F302" s="49"/>
      <c r="G302" s="1"/>
      <c r="H302" s="1"/>
      <c r="I302" s="203"/>
      <c r="J302" s="1"/>
      <c r="N302" s="1"/>
    </row>
    <row r="303">
      <c r="F303" s="49"/>
      <c r="G303" s="1"/>
      <c r="H303" s="1"/>
      <c r="I303" s="203"/>
      <c r="J303" s="1"/>
      <c r="N303" s="1"/>
    </row>
    <row r="304">
      <c r="F304" s="49"/>
      <c r="G304" s="1"/>
      <c r="H304" s="1"/>
      <c r="I304" s="203"/>
      <c r="J304" s="1"/>
      <c r="N304" s="1"/>
    </row>
    <row r="305">
      <c r="F305" s="49"/>
      <c r="G305" s="1"/>
      <c r="H305" s="1"/>
      <c r="I305" s="203"/>
      <c r="J305" s="1"/>
      <c r="N305" s="1"/>
    </row>
    <row r="306">
      <c r="F306" s="49"/>
      <c r="G306" s="1"/>
      <c r="H306" s="1"/>
      <c r="I306" s="203"/>
      <c r="J306" s="1"/>
      <c r="N306" s="1"/>
    </row>
    <row r="307">
      <c r="F307" s="49"/>
      <c r="G307" s="1"/>
      <c r="H307" s="1"/>
      <c r="I307" s="203"/>
      <c r="J307" s="1"/>
      <c r="N307" s="1"/>
    </row>
    <row r="308">
      <c r="F308" s="49"/>
      <c r="G308" s="1"/>
      <c r="H308" s="1"/>
      <c r="I308" s="203"/>
      <c r="J308" s="1"/>
      <c r="N308" s="1"/>
    </row>
    <row r="309">
      <c r="F309" s="49"/>
      <c r="G309" s="1"/>
      <c r="H309" s="1"/>
      <c r="I309" s="203"/>
      <c r="J309" s="1"/>
      <c r="N309" s="1"/>
    </row>
    <row r="310">
      <c r="F310" s="49"/>
      <c r="G310" s="1"/>
      <c r="H310" s="1"/>
      <c r="I310" s="203"/>
      <c r="J310" s="1"/>
      <c r="N310" s="1"/>
    </row>
    <row r="311">
      <c r="F311" s="49"/>
      <c r="G311" s="1"/>
      <c r="H311" s="1"/>
      <c r="I311" s="203"/>
      <c r="J311" s="1"/>
      <c r="N311" s="1"/>
    </row>
    <row r="312">
      <c r="F312" s="49"/>
      <c r="G312" s="1"/>
      <c r="H312" s="1"/>
      <c r="I312" s="203"/>
      <c r="J312" s="1"/>
      <c r="N312" s="1"/>
    </row>
    <row r="313">
      <c r="F313" s="49"/>
      <c r="G313" s="1"/>
      <c r="H313" s="1"/>
      <c r="I313" s="203"/>
      <c r="J313" s="1"/>
      <c r="N313" s="1"/>
    </row>
    <row r="314">
      <c r="F314" s="49"/>
      <c r="G314" s="1"/>
      <c r="H314" s="1"/>
      <c r="I314" s="203"/>
      <c r="J314" s="1"/>
      <c r="N314" s="1"/>
    </row>
    <row r="315">
      <c r="F315" s="49"/>
      <c r="G315" s="1"/>
      <c r="H315" s="1"/>
      <c r="I315" s="203"/>
      <c r="J315" s="1"/>
      <c r="N315" s="1"/>
    </row>
    <row r="316">
      <c r="F316" s="49"/>
      <c r="G316" s="1"/>
      <c r="H316" s="1"/>
      <c r="I316" s="203"/>
      <c r="J316" s="1"/>
      <c r="N316" s="1"/>
    </row>
    <row r="317">
      <c r="F317" s="49"/>
      <c r="G317" s="1"/>
      <c r="H317" s="1"/>
      <c r="I317" s="203"/>
      <c r="J317" s="1"/>
      <c r="N317" s="1"/>
    </row>
    <row r="318">
      <c r="F318" s="49"/>
      <c r="G318" s="1"/>
      <c r="H318" s="1"/>
      <c r="I318" s="203"/>
      <c r="J318" s="1"/>
      <c r="N318" s="1"/>
    </row>
    <row r="319">
      <c r="F319" s="49"/>
      <c r="G319" s="1"/>
      <c r="H319" s="1"/>
      <c r="I319" s="203"/>
      <c r="J319" s="1"/>
      <c r="N319" s="1"/>
    </row>
    <row r="320">
      <c r="F320" s="49"/>
      <c r="G320" s="1"/>
      <c r="H320" s="1"/>
      <c r="I320" s="203"/>
      <c r="J320" s="1"/>
      <c r="N320" s="1"/>
    </row>
    <row r="321">
      <c r="F321" s="49"/>
      <c r="G321" s="1"/>
      <c r="H321" s="1"/>
      <c r="I321" s="203"/>
      <c r="J321" s="1"/>
      <c r="N321" s="1"/>
    </row>
    <row r="322">
      <c r="F322" s="49"/>
      <c r="G322" s="1"/>
      <c r="H322" s="1"/>
      <c r="I322" s="203"/>
      <c r="J322" s="1"/>
      <c r="N322" s="1"/>
    </row>
    <row r="323">
      <c r="F323" s="49"/>
      <c r="G323" s="1"/>
      <c r="H323" s="1"/>
      <c r="I323" s="203"/>
      <c r="J323" s="1"/>
      <c r="N323" s="1"/>
    </row>
    <row r="324">
      <c r="F324" s="49"/>
      <c r="G324" s="1"/>
      <c r="H324" s="1"/>
      <c r="I324" s="203"/>
      <c r="J324" s="1"/>
      <c r="N324" s="1"/>
    </row>
    <row r="325">
      <c r="F325" s="49"/>
      <c r="G325" s="1"/>
      <c r="H325" s="1"/>
      <c r="I325" s="203"/>
      <c r="J325" s="1"/>
      <c r="N325" s="1"/>
    </row>
    <row r="326">
      <c r="F326" s="49"/>
      <c r="G326" s="1"/>
      <c r="H326" s="1"/>
      <c r="I326" s="203"/>
      <c r="J326" s="1"/>
      <c r="N326" s="1"/>
    </row>
    <row r="327">
      <c r="F327" s="49"/>
      <c r="G327" s="1"/>
      <c r="H327" s="1"/>
      <c r="I327" s="203"/>
      <c r="J327" s="1"/>
      <c r="N327" s="1"/>
    </row>
    <row r="328">
      <c r="F328" s="49"/>
      <c r="G328" s="1"/>
      <c r="H328" s="1"/>
      <c r="I328" s="203"/>
      <c r="J328" s="1"/>
      <c r="N328" s="1"/>
    </row>
    <row r="329">
      <c r="F329" s="49"/>
      <c r="G329" s="1"/>
      <c r="H329" s="1"/>
      <c r="I329" s="203"/>
      <c r="J329" s="1"/>
      <c r="N329" s="1"/>
    </row>
    <row r="330">
      <c r="F330" s="49"/>
      <c r="G330" s="1"/>
      <c r="H330" s="1"/>
      <c r="I330" s="203"/>
      <c r="J330" s="1"/>
      <c r="N330" s="1"/>
    </row>
    <row r="331">
      <c r="F331" s="49"/>
      <c r="G331" s="1"/>
      <c r="H331" s="1"/>
      <c r="I331" s="203"/>
      <c r="J331" s="1"/>
      <c r="N331" s="1"/>
    </row>
    <row r="332">
      <c r="F332" s="49"/>
      <c r="G332" s="1"/>
      <c r="H332" s="1"/>
      <c r="I332" s="203"/>
      <c r="J332" s="1"/>
      <c r="N332" s="1"/>
    </row>
    <row r="333">
      <c r="F333" s="49"/>
      <c r="G333" s="1"/>
      <c r="H333" s="1"/>
      <c r="I333" s="203"/>
      <c r="J333" s="1"/>
      <c r="N333" s="1"/>
    </row>
    <row r="334">
      <c r="F334" s="49"/>
      <c r="G334" s="1"/>
      <c r="H334" s="1"/>
      <c r="I334" s="203"/>
      <c r="J334" s="1"/>
      <c r="N334" s="1"/>
    </row>
    <row r="335">
      <c r="F335" s="49"/>
      <c r="G335" s="1"/>
      <c r="H335" s="1"/>
      <c r="I335" s="203"/>
      <c r="J335" s="1"/>
      <c r="N335" s="1"/>
    </row>
    <row r="336">
      <c r="F336" s="49"/>
      <c r="G336" s="1"/>
      <c r="H336" s="1"/>
      <c r="I336" s="203"/>
      <c r="J336" s="1"/>
      <c r="N336" s="1"/>
    </row>
    <row r="337">
      <c r="F337" s="49"/>
      <c r="G337" s="1"/>
      <c r="H337" s="1"/>
      <c r="I337" s="203"/>
      <c r="J337" s="1"/>
      <c r="N337" s="1"/>
    </row>
    <row r="338">
      <c r="F338" s="49"/>
      <c r="G338" s="1"/>
      <c r="H338" s="1"/>
      <c r="I338" s="203"/>
      <c r="J338" s="1"/>
      <c r="N338" s="1"/>
    </row>
    <row r="339">
      <c r="F339" s="49"/>
      <c r="G339" s="1"/>
      <c r="H339" s="1"/>
      <c r="I339" s="203"/>
      <c r="J339" s="1"/>
      <c r="N339" s="1"/>
    </row>
    <row r="340">
      <c r="F340" s="49"/>
      <c r="G340" s="1"/>
      <c r="H340" s="1"/>
      <c r="I340" s="203"/>
      <c r="J340" s="1"/>
      <c r="N340" s="1"/>
    </row>
    <row r="341">
      <c r="F341" s="49"/>
      <c r="G341" s="1"/>
      <c r="H341" s="1"/>
      <c r="I341" s="203"/>
      <c r="J341" s="1"/>
      <c r="N341" s="1"/>
    </row>
    <row r="342">
      <c r="F342" s="49"/>
      <c r="G342" s="1"/>
      <c r="H342" s="1"/>
      <c r="I342" s="203"/>
      <c r="J342" s="1"/>
      <c r="N342" s="1"/>
    </row>
    <row r="343">
      <c r="F343" s="49"/>
      <c r="G343" s="1"/>
      <c r="H343" s="1"/>
      <c r="I343" s="203"/>
      <c r="J343" s="1"/>
      <c r="N343" s="1"/>
    </row>
    <row r="344">
      <c r="F344" s="49"/>
      <c r="G344" s="1"/>
      <c r="H344" s="1"/>
      <c r="I344" s="203"/>
      <c r="J344" s="1"/>
      <c r="N344" s="1"/>
    </row>
    <row r="345">
      <c r="F345" s="49"/>
      <c r="G345" s="1"/>
      <c r="H345" s="1"/>
      <c r="I345" s="203"/>
      <c r="J345" s="1"/>
      <c r="N345" s="1"/>
    </row>
    <row r="346">
      <c r="F346" s="49"/>
      <c r="G346" s="1"/>
      <c r="H346" s="1"/>
      <c r="I346" s="203"/>
      <c r="J346" s="1"/>
      <c r="N346" s="1"/>
    </row>
    <row r="347">
      <c r="F347" s="49"/>
      <c r="G347" s="1"/>
      <c r="H347" s="1"/>
      <c r="I347" s="203"/>
      <c r="J347" s="1"/>
      <c r="N347" s="1"/>
    </row>
    <row r="348">
      <c r="F348" s="49"/>
      <c r="G348" s="1"/>
      <c r="H348" s="1"/>
      <c r="I348" s="203"/>
      <c r="J348" s="1"/>
      <c r="N348" s="1"/>
    </row>
    <row r="349">
      <c r="F349" s="49"/>
      <c r="G349" s="1"/>
      <c r="H349" s="1"/>
      <c r="I349" s="203"/>
      <c r="J349" s="1"/>
      <c r="N349" s="1"/>
    </row>
    <row r="350">
      <c r="F350" s="49"/>
      <c r="G350" s="1"/>
      <c r="H350" s="1"/>
      <c r="I350" s="203"/>
      <c r="J350" s="1"/>
      <c r="N350" s="1"/>
    </row>
    <row r="351">
      <c r="F351" s="49"/>
      <c r="G351" s="1"/>
      <c r="H351" s="1"/>
      <c r="I351" s="203"/>
      <c r="J351" s="1"/>
      <c r="N351" s="1"/>
    </row>
    <row r="352">
      <c r="F352" s="49"/>
      <c r="G352" s="1"/>
      <c r="H352" s="1"/>
      <c r="I352" s="203"/>
      <c r="J352" s="1"/>
      <c r="N352" s="1"/>
    </row>
    <row r="353">
      <c r="F353" s="49"/>
      <c r="G353" s="1"/>
      <c r="H353" s="1"/>
      <c r="I353" s="203"/>
      <c r="J353" s="1"/>
      <c r="N353" s="1"/>
    </row>
    <row r="354">
      <c r="F354" s="49"/>
      <c r="G354" s="1"/>
      <c r="H354" s="1"/>
      <c r="I354" s="203"/>
      <c r="J354" s="1"/>
      <c r="N354" s="1"/>
    </row>
    <row r="355">
      <c r="F355" s="49"/>
      <c r="G355" s="1"/>
      <c r="H355" s="1"/>
      <c r="I355" s="203"/>
      <c r="J355" s="1"/>
      <c r="N355" s="1"/>
    </row>
    <row r="356">
      <c r="F356" s="49"/>
      <c r="G356" s="1"/>
      <c r="H356" s="1"/>
      <c r="I356" s="203"/>
      <c r="J356" s="1"/>
      <c r="N356" s="1"/>
    </row>
    <row r="357">
      <c r="F357" s="49"/>
      <c r="G357" s="1"/>
      <c r="H357" s="1"/>
      <c r="I357" s="203"/>
      <c r="J357" s="1"/>
      <c r="N357" s="1"/>
    </row>
    <row r="358">
      <c r="F358" s="49"/>
      <c r="G358" s="1"/>
      <c r="H358" s="1"/>
      <c r="I358" s="203"/>
      <c r="J358" s="1"/>
      <c r="N358" s="1"/>
    </row>
    <row r="359">
      <c r="F359" s="49"/>
      <c r="G359" s="1"/>
      <c r="H359" s="1"/>
      <c r="I359" s="203"/>
      <c r="J359" s="1"/>
      <c r="N359" s="1"/>
    </row>
    <row r="360">
      <c r="F360" s="49"/>
      <c r="G360" s="1"/>
      <c r="H360" s="1"/>
      <c r="I360" s="203"/>
      <c r="J360" s="1"/>
      <c r="N360" s="1"/>
    </row>
    <row r="361">
      <c r="F361" s="49"/>
      <c r="G361" s="1"/>
      <c r="H361" s="1"/>
      <c r="I361" s="203"/>
      <c r="J361" s="1"/>
      <c r="N361" s="1"/>
    </row>
    <row r="362">
      <c r="F362" s="49"/>
      <c r="G362" s="1"/>
      <c r="H362" s="1"/>
      <c r="I362" s="203"/>
      <c r="J362" s="1"/>
      <c r="N362" s="1"/>
    </row>
    <row r="363">
      <c r="F363" s="49"/>
      <c r="G363" s="1"/>
      <c r="H363" s="1"/>
      <c r="I363" s="203"/>
      <c r="J363" s="1"/>
      <c r="N363" s="1"/>
    </row>
    <row r="364">
      <c r="F364" s="49"/>
      <c r="G364" s="1"/>
      <c r="H364" s="1"/>
      <c r="I364" s="203"/>
      <c r="J364" s="1"/>
      <c r="N364" s="1"/>
    </row>
    <row r="365">
      <c r="F365" s="49"/>
      <c r="G365" s="1"/>
      <c r="H365" s="1"/>
      <c r="I365" s="203"/>
      <c r="J365" s="1"/>
      <c r="N365" s="1"/>
    </row>
    <row r="366">
      <c r="F366" s="49"/>
      <c r="G366" s="1"/>
      <c r="H366" s="1"/>
      <c r="I366" s="203"/>
      <c r="J366" s="1"/>
      <c r="N366" s="1"/>
    </row>
    <row r="367">
      <c r="F367" s="49"/>
      <c r="G367" s="1"/>
      <c r="H367" s="1"/>
      <c r="I367" s="203"/>
      <c r="J367" s="1"/>
      <c r="N367" s="1"/>
    </row>
    <row r="368">
      <c r="F368" s="49"/>
      <c r="G368" s="1"/>
      <c r="H368" s="1"/>
      <c r="I368" s="203"/>
      <c r="J368" s="1"/>
      <c r="N368" s="1"/>
    </row>
    <row r="369">
      <c r="F369" s="49"/>
      <c r="G369" s="1"/>
      <c r="H369" s="1"/>
      <c r="I369" s="203"/>
      <c r="J369" s="1"/>
      <c r="N369" s="1"/>
    </row>
    <row r="370">
      <c r="F370" s="49"/>
      <c r="G370" s="1"/>
      <c r="H370" s="1"/>
      <c r="I370" s="203"/>
      <c r="J370" s="1"/>
      <c r="N370" s="1"/>
    </row>
    <row r="371">
      <c r="F371" s="49"/>
      <c r="G371" s="1"/>
      <c r="H371" s="1"/>
      <c r="I371" s="203"/>
      <c r="J371" s="1"/>
      <c r="N371" s="1"/>
    </row>
    <row r="372">
      <c r="F372" s="49"/>
      <c r="G372" s="1"/>
      <c r="H372" s="1"/>
      <c r="I372" s="203"/>
      <c r="J372" s="1"/>
      <c r="N372" s="1"/>
    </row>
    <row r="373">
      <c r="F373" s="49"/>
      <c r="G373" s="1"/>
      <c r="H373" s="1"/>
      <c r="I373" s="203"/>
      <c r="J373" s="1"/>
      <c r="N373" s="1"/>
    </row>
    <row r="374">
      <c r="F374" s="49"/>
      <c r="G374" s="1"/>
      <c r="H374" s="1"/>
      <c r="I374" s="203"/>
      <c r="J374" s="1"/>
      <c r="N374" s="1"/>
    </row>
    <row r="375">
      <c r="F375" s="49"/>
      <c r="G375" s="1"/>
      <c r="H375" s="1"/>
      <c r="I375" s="203"/>
      <c r="J375" s="1"/>
      <c r="N375" s="1"/>
    </row>
    <row r="376">
      <c r="F376" s="49"/>
      <c r="G376" s="1"/>
      <c r="H376" s="1"/>
      <c r="I376" s="203"/>
      <c r="J376" s="1"/>
      <c r="N376" s="1"/>
    </row>
    <row r="377">
      <c r="F377" s="49"/>
      <c r="G377" s="1"/>
      <c r="H377" s="1"/>
      <c r="I377" s="203"/>
      <c r="J377" s="1"/>
      <c r="N377" s="1"/>
    </row>
    <row r="378">
      <c r="F378" s="49"/>
      <c r="G378" s="1"/>
      <c r="H378" s="1"/>
      <c r="I378" s="203"/>
      <c r="J378" s="1"/>
      <c r="N378" s="1"/>
    </row>
    <row r="379">
      <c r="F379" s="49"/>
      <c r="G379" s="1"/>
      <c r="H379" s="1"/>
      <c r="I379" s="203"/>
      <c r="J379" s="1"/>
      <c r="N379" s="1"/>
    </row>
    <row r="380">
      <c r="F380" s="49"/>
      <c r="G380" s="1"/>
      <c r="H380" s="1"/>
      <c r="I380" s="203"/>
      <c r="J380" s="1"/>
      <c r="N380" s="1"/>
    </row>
    <row r="381">
      <c r="F381" s="49"/>
      <c r="G381" s="1"/>
      <c r="H381" s="1"/>
      <c r="I381" s="203"/>
      <c r="J381" s="1"/>
      <c r="N381" s="1"/>
    </row>
    <row r="382">
      <c r="F382" s="49"/>
      <c r="G382" s="1"/>
      <c r="H382" s="1"/>
      <c r="I382" s="203"/>
      <c r="J382" s="1"/>
      <c r="N382" s="1"/>
    </row>
    <row r="383">
      <c r="F383" s="49"/>
      <c r="G383" s="1"/>
      <c r="H383" s="1"/>
      <c r="I383" s="203"/>
      <c r="J383" s="1"/>
      <c r="N383" s="1"/>
    </row>
    <row r="384">
      <c r="F384" s="49"/>
      <c r="G384" s="1"/>
      <c r="H384" s="1"/>
      <c r="I384" s="203"/>
      <c r="J384" s="1"/>
      <c r="N384" s="1"/>
    </row>
    <row r="385">
      <c r="F385" s="49"/>
      <c r="G385" s="1"/>
      <c r="H385" s="1"/>
      <c r="I385" s="203"/>
      <c r="J385" s="1"/>
      <c r="N385" s="1"/>
    </row>
    <row r="386">
      <c r="F386" s="49"/>
      <c r="G386" s="1"/>
      <c r="H386" s="1"/>
      <c r="I386" s="203"/>
      <c r="J386" s="1"/>
      <c r="N386" s="1"/>
    </row>
    <row r="387">
      <c r="F387" s="49"/>
      <c r="G387" s="1"/>
      <c r="H387" s="1"/>
      <c r="I387" s="203"/>
      <c r="J387" s="1"/>
      <c r="N387" s="1"/>
    </row>
    <row r="388">
      <c r="F388" s="49"/>
      <c r="G388" s="1"/>
      <c r="H388" s="1"/>
      <c r="I388" s="203"/>
      <c r="J388" s="1"/>
      <c r="N388" s="1"/>
    </row>
    <row r="389">
      <c r="F389" s="49"/>
      <c r="G389" s="1"/>
      <c r="H389" s="1"/>
      <c r="I389" s="203"/>
      <c r="J389" s="1"/>
      <c r="N389" s="1"/>
    </row>
    <row r="390">
      <c r="F390" s="49"/>
      <c r="G390" s="1"/>
      <c r="H390" s="1"/>
      <c r="I390" s="203"/>
      <c r="J390" s="1"/>
      <c r="N390" s="1"/>
    </row>
    <row r="391">
      <c r="F391" s="49"/>
      <c r="G391" s="1"/>
      <c r="H391" s="1"/>
      <c r="I391" s="203"/>
      <c r="J391" s="1"/>
      <c r="N391" s="1"/>
    </row>
    <row r="392">
      <c r="F392" s="49"/>
      <c r="G392" s="1"/>
      <c r="H392" s="1"/>
      <c r="I392" s="203"/>
      <c r="J392" s="1"/>
      <c r="N392" s="1"/>
    </row>
    <row r="393">
      <c r="F393" s="49"/>
      <c r="G393" s="1"/>
      <c r="H393" s="1"/>
      <c r="I393" s="203"/>
      <c r="J393" s="1"/>
      <c r="N393" s="1"/>
    </row>
    <row r="394">
      <c r="F394" s="49"/>
      <c r="G394" s="1"/>
      <c r="H394" s="1"/>
      <c r="I394" s="203"/>
      <c r="J394" s="1"/>
      <c r="N394" s="1"/>
    </row>
    <row r="395">
      <c r="F395" s="49"/>
      <c r="G395" s="1"/>
      <c r="H395" s="1"/>
      <c r="I395" s="203"/>
      <c r="J395" s="1"/>
      <c r="N395" s="1"/>
    </row>
    <row r="396">
      <c r="F396" s="49"/>
      <c r="G396" s="1"/>
      <c r="H396" s="1"/>
      <c r="I396" s="203"/>
      <c r="J396" s="1"/>
      <c r="N396" s="1"/>
    </row>
    <row r="397">
      <c r="F397" s="49"/>
      <c r="G397" s="1"/>
      <c r="H397" s="1"/>
      <c r="I397" s="203"/>
      <c r="J397" s="1"/>
      <c r="N397" s="1"/>
    </row>
    <row r="398">
      <c r="F398" s="49"/>
      <c r="G398" s="1"/>
      <c r="H398" s="1"/>
      <c r="I398" s="203"/>
      <c r="J398" s="1"/>
      <c r="N398" s="1"/>
    </row>
    <row r="399">
      <c r="F399" s="49"/>
      <c r="G399" s="1"/>
      <c r="H399" s="1"/>
      <c r="I399" s="203"/>
      <c r="J399" s="1"/>
      <c r="N399" s="1"/>
    </row>
    <row r="400">
      <c r="F400" s="49"/>
      <c r="G400" s="1"/>
      <c r="H400" s="1"/>
      <c r="I400" s="203"/>
      <c r="J400" s="1"/>
      <c r="N400" s="1"/>
    </row>
    <row r="401">
      <c r="F401" s="49"/>
      <c r="G401" s="1"/>
      <c r="H401" s="1"/>
      <c r="I401" s="203"/>
      <c r="J401" s="1"/>
      <c r="N401" s="1"/>
    </row>
    <row r="402">
      <c r="F402" s="49"/>
      <c r="G402" s="1"/>
      <c r="H402" s="1"/>
      <c r="I402" s="203"/>
      <c r="J402" s="1"/>
      <c r="N402" s="1"/>
    </row>
    <row r="403">
      <c r="F403" s="49"/>
      <c r="G403" s="1"/>
      <c r="H403" s="1"/>
      <c r="I403" s="203"/>
      <c r="J403" s="1"/>
      <c r="N403" s="1"/>
    </row>
    <row r="404">
      <c r="F404" s="49"/>
      <c r="G404" s="1"/>
      <c r="H404" s="1"/>
      <c r="I404" s="203"/>
      <c r="J404" s="1"/>
      <c r="N404" s="1"/>
    </row>
    <row r="405">
      <c r="F405" s="49"/>
      <c r="G405" s="1"/>
      <c r="H405" s="1"/>
      <c r="I405" s="203"/>
      <c r="J405" s="1"/>
      <c r="N405" s="1"/>
    </row>
    <row r="406">
      <c r="F406" s="49"/>
      <c r="G406" s="1"/>
      <c r="H406" s="1"/>
      <c r="I406" s="203"/>
      <c r="J406" s="1"/>
      <c r="N406" s="1"/>
    </row>
    <row r="407">
      <c r="F407" s="49"/>
      <c r="G407" s="1"/>
      <c r="H407" s="1"/>
      <c r="I407" s="203"/>
      <c r="J407" s="1"/>
      <c r="N407" s="1"/>
    </row>
    <row r="408">
      <c r="F408" s="49"/>
      <c r="G408" s="1"/>
      <c r="H408" s="1"/>
      <c r="I408" s="203"/>
      <c r="J408" s="1"/>
      <c r="N408" s="1"/>
    </row>
    <row r="409">
      <c r="F409" s="49"/>
      <c r="G409" s="1"/>
      <c r="H409" s="1"/>
      <c r="I409" s="203"/>
      <c r="J409" s="1"/>
      <c r="N409" s="1"/>
    </row>
    <row r="410">
      <c r="F410" s="49"/>
      <c r="G410" s="1"/>
      <c r="H410" s="1"/>
      <c r="I410" s="203"/>
      <c r="J410" s="1"/>
      <c r="N410" s="1"/>
    </row>
    <row r="411">
      <c r="F411" s="49"/>
      <c r="G411" s="1"/>
      <c r="H411" s="1"/>
      <c r="I411" s="203"/>
      <c r="J411" s="1"/>
      <c r="N411" s="1"/>
    </row>
    <row r="412">
      <c r="F412" s="49"/>
      <c r="G412" s="1"/>
      <c r="H412" s="1"/>
      <c r="I412" s="203"/>
      <c r="J412" s="1"/>
      <c r="N412" s="1"/>
    </row>
    <row r="413">
      <c r="F413" s="49"/>
      <c r="G413" s="1"/>
      <c r="H413" s="1"/>
      <c r="I413" s="203"/>
      <c r="J413" s="1"/>
      <c r="N413" s="1"/>
    </row>
    <row r="414">
      <c r="F414" s="49"/>
      <c r="G414" s="1"/>
      <c r="H414" s="1"/>
      <c r="I414" s="203"/>
      <c r="J414" s="1"/>
      <c r="N414" s="1"/>
    </row>
    <row r="415">
      <c r="F415" s="49"/>
      <c r="G415" s="1"/>
      <c r="H415" s="1"/>
      <c r="I415" s="203"/>
      <c r="J415" s="1"/>
      <c r="N415" s="1"/>
    </row>
    <row r="416">
      <c r="F416" s="49"/>
      <c r="G416" s="1"/>
      <c r="H416" s="1"/>
      <c r="I416" s="203"/>
      <c r="J416" s="1"/>
      <c r="N416" s="1"/>
    </row>
    <row r="417">
      <c r="F417" s="49"/>
      <c r="G417" s="1"/>
      <c r="H417" s="1"/>
      <c r="I417" s="203"/>
      <c r="J417" s="1"/>
      <c r="N417" s="1"/>
    </row>
    <row r="418">
      <c r="F418" s="49"/>
      <c r="G418" s="1"/>
      <c r="H418" s="1"/>
      <c r="I418" s="203"/>
      <c r="J418" s="1"/>
      <c r="N418" s="1"/>
    </row>
    <row r="419">
      <c r="F419" s="49"/>
      <c r="G419" s="1"/>
      <c r="H419" s="1"/>
      <c r="I419" s="203"/>
      <c r="J419" s="1"/>
      <c r="N419" s="1"/>
    </row>
    <row r="420">
      <c r="F420" s="49"/>
      <c r="G420" s="1"/>
      <c r="H420" s="1"/>
      <c r="I420" s="203"/>
      <c r="J420" s="1"/>
      <c r="N420" s="1"/>
    </row>
    <row r="421">
      <c r="F421" s="49"/>
      <c r="G421" s="1"/>
      <c r="H421" s="1"/>
      <c r="I421" s="203"/>
      <c r="J421" s="1"/>
      <c r="N421" s="1"/>
    </row>
    <row r="422">
      <c r="F422" s="49"/>
      <c r="G422" s="1"/>
      <c r="H422" s="1"/>
      <c r="I422" s="203"/>
      <c r="J422" s="1"/>
      <c r="N422" s="1"/>
    </row>
    <row r="423">
      <c r="F423" s="49"/>
      <c r="G423" s="1"/>
      <c r="H423" s="1"/>
      <c r="I423" s="203"/>
      <c r="J423" s="1"/>
      <c r="N423" s="1"/>
    </row>
    <row r="424">
      <c r="F424" s="49"/>
      <c r="G424" s="1"/>
      <c r="H424" s="1"/>
      <c r="I424" s="203"/>
      <c r="J424" s="1"/>
      <c r="N424" s="1"/>
    </row>
    <row r="425">
      <c r="F425" s="49"/>
      <c r="G425" s="1"/>
      <c r="H425" s="1"/>
      <c r="I425" s="203"/>
      <c r="J425" s="1"/>
      <c r="N425" s="1"/>
    </row>
    <row r="426">
      <c r="F426" s="49"/>
      <c r="G426" s="1"/>
      <c r="H426" s="1"/>
      <c r="I426" s="203"/>
      <c r="J426" s="1"/>
      <c r="N426" s="1"/>
    </row>
    <row r="427">
      <c r="F427" s="49"/>
      <c r="G427" s="1"/>
      <c r="H427" s="1"/>
      <c r="I427" s="203"/>
      <c r="J427" s="1"/>
      <c r="N427" s="1"/>
    </row>
    <row r="428">
      <c r="F428" s="49"/>
      <c r="G428" s="1"/>
      <c r="H428" s="1"/>
      <c r="I428" s="203"/>
      <c r="J428" s="1"/>
      <c r="N428" s="1"/>
    </row>
    <row r="429">
      <c r="F429" s="49"/>
      <c r="G429" s="1"/>
      <c r="H429" s="1"/>
      <c r="I429" s="203"/>
      <c r="J429" s="1"/>
      <c r="N429" s="1"/>
    </row>
    <row r="430">
      <c r="F430" s="49"/>
      <c r="G430" s="1"/>
      <c r="H430" s="1"/>
      <c r="I430" s="203"/>
      <c r="J430" s="1"/>
      <c r="N430" s="1"/>
    </row>
    <row r="431">
      <c r="F431" s="49"/>
      <c r="G431" s="1"/>
      <c r="H431" s="1"/>
      <c r="I431" s="203"/>
      <c r="J431" s="1"/>
      <c r="N431" s="1"/>
    </row>
    <row r="432">
      <c r="F432" s="49"/>
      <c r="G432" s="1"/>
      <c r="H432" s="1"/>
      <c r="I432" s="203"/>
      <c r="J432" s="1"/>
      <c r="N432" s="1"/>
    </row>
    <row r="433">
      <c r="F433" s="49"/>
      <c r="G433" s="1"/>
      <c r="H433" s="1"/>
      <c r="I433" s="203"/>
      <c r="J433" s="1"/>
      <c r="N433" s="1"/>
    </row>
    <row r="434">
      <c r="F434" s="49"/>
      <c r="G434" s="1"/>
      <c r="H434" s="1"/>
      <c r="I434" s="203"/>
      <c r="J434" s="1"/>
      <c r="N434" s="1"/>
    </row>
    <row r="435">
      <c r="F435" s="49"/>
      <c r="G435" s="1"/>
      <c r="H435" s="1"/>
      <c r="I435" s="203"/>
      <c r="J435" s="1"/>
      <c r="N435" s="1"/>
    </row>
    <row r="436">
      <c r="F436" s="49"/>
      <c r="G436" s="1"/>
      <c r="H436" s="1"/>
      <c r="I436" s="203"/>
      <c r="J436" s="1"/>
      <c r="N436" s="1"/>
    </row>
    <row r="437">
      <c r="F437" s="49"/>
      <c r="G437" s="1"/>
      <c r="H437" s="1"/>
      <c r="I437" s="203"/>
      <c r="J437" s="1"/>
      <c r="N437" s="1"/>
    </row>
    <row r="438">
      <c r="F438" s="49"/>
      <c r="G438" s="1"/>
      <c r="H438" s="1"/>
      <c r="I438" s="203"/>
      <c r="J438" s="1"/>
      <c r="N438" s="1"/>
    </row>
    <row r="439">
      <c r="F439" s="49"/>
      <c r="G439" s="1"/>
      <c r="H439" s="1"/>
      <c r="I439" s="203"/>
      <c r="J439" s="1"/>
      <c r="N439" s="1"/>
    </row>
    <row r="440">
      <c r="F440" s="49"/>
      <c r="G440" s="1"/>
      <c r="H440" s="1"/>
      <c r="I440" s="203"/>
      <c r="J440" s="1"/>
      <c r="N440" s="1"/>
    </row>
    <row r="441">
      <c r="F441" s="49"/>
      <c r="G441" s="1"/>
      <c r="H441" s="1"/>
      <c r="I441" s="203"/>
      <c r="J441" s="1"/>
      <c r="N441" s="1"/>
    </row>
    <row r="442">
      <c r="F442" s="49"/>
      <c r="G442" s="1"/>
      <c r="H442" s="1"/>
      <c r="I442" s="203"/>
      <c r="J442" s="1"/>
      <c r="N442" s="1"/>
    </row>
    <row r="443">
      <c r="F443" s="49"/>
      <c r="G443" s="1"/>
      <c r="H443" s="1"/>
      <c r="I443" s="203"/>
      <c r="J443" s="1"/>
      <c r="N443" s="1"/>
    </row>
    <row r="444">
      <c r="F444" s="49"/>
      <c r="G444" s="1"/>
      <c r="H444" s="1"/>
      <c r="I444" s="203"/>
      <c r="J444" s="1"/>
      <c r="N444" s="1"/>
    </row>
    <row r="445">
      <c r="F445" s="49"/>
      <c r="G445" s="1"/>
      <c r="H445" s="1"/>
      <c r="I445" s="203"/>
      <c r="J445" s="1"/>
      <c r="N445" s="1"/>
    </row>
    <row r="446">
      <c r="F446" s="49"/>
      <c r="G446" s="1"/>
      <c r="H446" s="1"/>
      <c r="I446" s="203"/>
      <c r="J446" s="1"/>
      <c r="N446" s="1"/>
    </row>
    <row r="447">
      <c r="F447" s="49"/>
      <c r="G447" s="1"/>
      <c r="H447" s="1"/>
      <c r="I447" s="203"/>
      <c r="J447" s="1"/>
      <c r="N447" s="1"/>
    </row>
    <row r="448">
      <c r="F448" s="49"/>
      <c r="G448" s="1"/>
      <c r="H448" s="1"/>
      <c r="I448" s="203"/>
      <c r="J448" s="1"/>
      <c r="N448" s="1"/>
    </row>
    <row r="449">
      <c r="F449" s="49"/>
      <c r="G449" s="1"/>
      <c r="H449" s="1"/>
      <c r="I449" s="203"/>
      <c r="J449" s="1"/>
      <c r="N449" s="1"/>
    </row>
    <row r="450">
      <c r="F450" s="49"/>
      <c r="G450" s="1"/>
      <c r="H450" s="1"/>
      <c r="I450" s="203"/>
      <c r="J450" s="1"/>
      <c r="N450" s="1"/>
    </row>
    <row r="451">
      <c r="F451" s="49"/>
      <c r="G451" s="1"/>
      <c r="H451" s="1"/>
      <c r="I451" s="203"/>
      <c r="J451" s="1"/>
      <c r="N451" s="1"/>
    </row>
    <row r="452">
      <c r="F452" s="49"/>
      <c r="G452" s="1"/>
      <c r="H452" s="1"/>
      <c r="I452" s="203"/>
      <c r="J452" s="1"/>
      <c r="N452" s="1"/>
    </row>
    <row r="453">
      <c r="F453" s="49"/>
      <c r="G453" s="1"/>
      <c r="H453" s="1"/>
      <c r="I453" s="203"/>
      <c r="J453" s="1"/>
      <c r="N453" s="1"/>
    </row>
    <row r="454">
      <c r="F454" s="49"/>
      <c r="G454" s="1"/>
      <c r="H454" s="1"/>
      <c r="I454" s="203"/>
      <c r="J454" s="1"/>
      <c r="N454" s="1"/>
    </row>
    <row r="455">
      <c r="F455" s="49"/>
      <c r="G455" s="1"/>
      <c r="H455" s="1"/>
      <c r="I455" s="203"/>
      <c r="J455" s="1"/>
      <c r="N455" s="1"/>
    </row>
    <row r="456">
      <c r="F456" s="49"/>
      <c r="G456" s="1"/>
      <c r="H456" s="1"/>
      <c r="I456" s="203"/>
      <c r="J456" s="1"/>
      <c r="N456" s="1"/>
    </row>
    <row r="457">
      <c r="F457" s="49"/>
      <c r="G457" s="1"/>
      <c r="H457" s="1"/>
      <c r="I457" s="203"/>
      <c r="J457" s="1"/>
      <c r="N457" s="1"/>
    </row>
    <row r="458">
      <c r="F458" s="49"/>
      <c r="G458" s="1"/>
      <c r="H458" s="1"/>
      <c r="I458" s="203"/>
      <c r="J458" s="1"/>
      <c r="N458" s="1"/>
    </row>
    <row r="459">
      <c r="F459" s="49"/>
      <c r="G459" s="1"/>
      <c r="H459" s="1"/>
      <c r="I459" s="203"/>
      <c r="J459" s="1"/>
      <c r="N459" s="1"/>
    </row>
    <row r="460">
      <c r="F460" s="49"/>
      <c r="G460" s="1"/>
      <c r="H460" s="1"/>
      <c r="I460" s="203"/>
      <c r="J460" s="1"/>
      <c r="N460" s="1"/>
    </row>
    <row r="461">
      <c r="F461" s="49"/>
      <c r="G461" s="1"/>
      <c r="H461" s="1"/>
      <c r="I461" s="203"/>
      <c r="J461" s="1"/>
      <c r="N461" s="1"/>
    </row>
    <row r="462">
      <c r="F462" s="49"/>
      <c r="G462" s="1"/>
      <c r="H462" s="1"/>
      <c r="I462" s="203"/>
      <c r="J462" s="1"/>
      <c r="N462" s="1"/>
    </row>
    <row r="463">
      <c r="F463" s="49"/>
      <c r="G463" s="1"/>
      <c r="H463" s="1"/>
      <c r="I463" s="203"/>
      <c r="J463" s="1"/>
      <c r="N463" s="1"/>
    </row>
    <row r="464">
      <c r="F464" s="49"/>
      <c r="G464" s="1"/>
      <c r="H464" s="1"/>
      <c r="I464" s="203"/>
      <c r="J464" s="1"/>
      <c r="N464" s="1"/>
    </row>
    <row r="465">
      <c r="F465" s="49"/>
      <c r="G465" s="1"/>
      <c r="H465" s="1"/>
      <c r="I465" s="203"/>
      <c r="J465" s="1"/>
      <c r="N465" s="1"/>
    </row>
    <row r="466">
      <c r="F466" s="49"/>
      <c r="G466" s="1"/>
      <c r="H466" s="1"/>
      <c r="I466" s="203"/>
      <c r="J466" s="1"/>
      <c r="N466" s="1"/>
    </row>
    <row r="467">
      <c r="F467" s="49"/>
      <c r="G467" s="1"/>
      <c r="H467" s="1"/>
      <c r="I467" s="203"/>
      <c r="J467" s="1"/>
      <c r="N467" s="1"/>
    </row>
    <row r="468">
      <c r="F468" s="49"/>
      <c r="G468" s="1"/>
      <c r="H468" s="1"/>
      <c r="I468" s="203"/>
      <c r="J468" s="1"/>
      <c r="N468" s="1"/>
    </row>
    <row r="469">
      <c r="F469" s="49"/>
      <c r="G469" s="1"/>
      <c r="H469" s="1"/>
      <c r="I469" s="203"/>
      <c r="J469" s="1"/>
      <c r="N469" s="1"/>
    </row>
    <row r="470">
      <c r="F470" s="49"/>
      <c r="G470" s="1"/>
      <c r="H470" s="1"/>
      <c r="I470" s="203"/>
      <c r="J470" s="1"/>
      <c r="N470" s="1"/>
    </row>
    <row r="471">
      <c r="F471" s="49"/>
      <c r="G471" s="1"/>
      <c r="H471" s="1"/>
      <c r="I471" s="203"/>
      <c r="J471" s="1"/>
      <c r="N471" s="1"/>
    </row>
    <row r="472">
      <c r="F472" s="49"/>
      <c r="G472" s="1"/>
      <c r="H472" s="1"/>
      <c r="I472" s="203"/>
      <c r="J472" s="1"/>
      <c r="N472" s="1"/>
    </row>
    <row r="473">
      <c r="F473" s="49"/>
      <c r="G473" s="1"/>
      <c r="H473" s="1"/>
      <c r="I473" s="203"/>
      <c r="J473" s="1"/>
      <c r="N473" s="1"/>
    </row>
    <row r="474">
      <c r="F474" s="49"/>
      <c r="G474" s="1"/>
      <c r="H474" s="1"/>
      <c r="I474" s="203"/>
      <c r="J474" s="1"/>
      <c r="N474" s="1"/>
    </row>
    <row r="475">
      <c r="F475" s="49"/>
      <c r="G475" s="1"/>
      <c r="H475" s="1"/>
      <c r="I475" s="203"/>
      <c r="J475" s="1"/>
      <c r="N475" s="1"/>
    </row>
    <row r="476">
      <c r="F476" s="49"/>
      <c r="G476" s="1"/>
      <c r="H476" s="1"/>
      <c r="I476" s="203"/>
      <c r="J476" s="1"/>
      <c r="N476" s="1"/>
    </row>
    <row r="477">
      <c r="F477" s="49"/>
      <c r="G477" s="1"/>
      <c r="H477" s="1"/>
      <c r="I477" s="203"/>
      <c r="J477" s="1"/>
      <c r="N477" s="1"/>
    </row>
    <row r="478">
      <c r="F478" s="49"/>
      <c r="G478" s="1"/>
      <c r="H478" s="1"/>
      <c r="I478" s="203"/>
      <c r="J478" s="1"/>
      <c r="N478" s="1"/>
    </row>
    <row r="479">
      <c r="F479" s="49"/>
      <c r="G479" s="1"/>
      <c r="H479" s="1"/>
      <c r="I479" s="203"/>
      <c r="J479" s="1"/>
      <c r="N479" s="1"/>
    </row>
    <row r="480">
      <c r="F480" s="49"/>
      <c r="G480" s="1"/>
      <c r="H480" s="1"/>
      <c r="I480" s="203"/>
      <c r="J480" s="1"/>
      <c r="N480" s="1"/>
    </row>
    <row r="481">
      <c r="F481" s="49"/>
      <c r="G481" s="1"/>
      <c r="H481" s="1"/>
      <c r="I481" s="203"/>
      <c r="J481" s="1"/>
      <c r="N481" s="1"/>
    </row>
    <row r="482">
      <c r="F482" s="49"/>
      <c r="G482" s="1"/>
      <c r="H482" s="1"/>
      <c r="I482" s="203"/>
      <c r="J482" s="1"/>
      <c r="N482" s="1"/>
    </row>
    <row r="483">
      <c r="F483" s="49"/>
      <c r="G483" s="1"/>
      <c r="H483" s="1"/>
      <c r="I483" s="203"/>
      <c r="J483" s="1"/>
      <c r="N483" s="1"/>
    </row>
    <row r="484">
      <c r="F484" s="49"/>
      <c r="G484" s="1"/>
      <c r="H484" s="1"/>
      <c r="I484" s="203"/>
      <c r="J484" s="1"/>
      <c r="N484" s="1"/>
    </row>
    <row r="485">
      <c r="F485" s="49"/>
      <c r="G485" s="1"/>
      <c r="H485" s="1"/>
      <c r="I485" s="203"/>
      <c r="J485" s="1"/>
      <c r="N485" s="1"/>
    </row>
    <row r="486">
      <c r="F486" s="49"/>
      <c r="G486" s="1"/>
      <c r="H486" s="1"/>
      <c r="I486" s="203"/>
      <c r="J486" s="1"/>
      <c r="N486" s="1"/>
    </row>
    <row r="487">
      <c r="F487" s="49"/>
      <c r="G487" s="1"/>
      <c r="H487" s="1"/>
      <c r="I487" s="203"/>
      <c r="J487" s="1"/>
      <c r="N487" s="1"/>
    </row>
    <row r="488">
      <c r="F488" s="49"/>
      <c r="G488" s="1"/>
      <c r="H488" s="1"/>
      <c r="I488" s="203"/>
      <c r="J488" s="1"/>
      <c r="N488" s="1"/>
    </row>
    <row r="489">
      <c r="F489" s="49"/>
      <c r="G489" s="1"/>
      <c r="H489" s="1"/>
      <c r="I489" s="203"/>
      <c r="J489" s="1"/>
      <c r="N489" s="1"/>
    </row>
    <row r="490">
      <c r="F490" s="49"/>
      <c r="G490" s="1"/>
      <c r="H490" s="1"/>
      <c r="I490" s="203"/>
      <c r="J490" s="1"/>
      <c r="N490" s="1"/>
    </row>
    <row r="491">
      <c r="F491" s="49"/>
      <c r="G491" s="1"/>
      <c r="H491" s="1"/>
      <c r="I491" s="203"/>
      <c r="J491" s="1"/>
      <c r="N491" s="1"/>
    </row>
    <row r="492">
      <c r="F492" s="49"/>
      <c r="G492" s="1"/>
      <c r="H492" s="1"/>
      <c r="I492" s="203"/>
      <c r="J492" s="1"/>
      <c r="N492" s="1"/>
    </row>
    <row r="493">
      <c r="F493" s="49"/>
      <c r="G493" s="1"/>
      <c r="H493" s="1"/>
      <c r="I493" s="203"/>
      <c r="J493" s="1"/>
      <c r="N493" s="1"/>
    </row>
    <row r="494">
      <c r="F494" s="49"/>
      <c r="G494" s="1"/>
      <c r="H494" s="1"/>
      <c r="I494" s="203"/>
      <c r="J494" s="1"/>
      <c r="N494" s="1"/>
    </row>
    <row r="495">
      <c r="F495" s="49"/>
      <c r="G495" s="1"/>
      <c r="H495" s="1"/>
      <c r="I495" s="203"/>
      <c r="J495" s="1"/>
      <c r="N495" s="1"/>
    </row>
    <row r="496">
      <c r="F496" s="49"/>
      <c r="G496" s="1"/>
      <c r="H496" s="1"/>
      <c r="I496" s="203"/>
      <c r="J496" s="1"/>
      <c r="N496" s="1"/>
    </row>
    <row r="497">
      <c r="F497" s="49"/>
      <c r="G497" s="1"/>
      <c r="H497" s="1"/>
      <c r="I497" s="203"/>
      <c r="J497" s="1"/>
      <c r="N497" s="1"/>
    </row>
    <row r="498">
      <c r="F498" s="49"/>
      <c r="G498" s="1"/>
      <c r="H498" s="1"/>
      <c r="I498" s="203"/>
      <c r="J498" s="1"/>
      <c r="N498" s="1"/>
    </row>
    <row r="499">
      <c r="F499" s="49"/>
      <c r="G499" s="1"/>
      <c r="H499" s="1"/>
      <c r="I499" s="203"/>
      <c r="J499" s="1"/>
      <c r="N499" s="1"/>
    </row>
    <row r="500">
      <c r="F500" s="49"/>
      <c r="G500" s="1"/>
      <c r="H500" s="1"/>
      <c r="I500" s="203"/>
      <c r="J500" s="1"/>
      <c r="N500" s="1"/>
    </row>
    <row r="501">
      <c r="F501" s="49"/>
      <c r="G501" s="1"/>
      <c r="H501" s="1"/>
      <c r="I501" s="203"/>
      <c r="J501" s="1"/>
      <c r="N501" s="1"/>
    </row>
    <row r="502">
      <c r="F502" s="49"/>
      <c r="G502" s="1"/>
      <c r="H502" s="1"/>
      <c r="I502" s="203"/>
      <c r="J502" s="1"/>
      <c r="N502" s="1"/>
    </row>
    <row r="503">
      <c r="F503" s="49"/>
      <c r="G503" s="1"/>
      <c r="H503" s="1"/>
      <c r="I503" s="203"/>
      <c r="J503" s="1"/>
      <c r="N503" s="1"/>
    </row>
    <row r="504">
      <c r="F504" s="49"/>
      <c r="G504" s="1"/>
      <c r="H504" s="1"/>
      <c r="I504" s="203"/>
      <c r="J504" s="1"/>
      <c r="N504" s="1"/>
    </row>
    <row r="505">
      <c r="F505" s="49"/>
      <c r="G505" s="1"/>
      <c r="H505" s="1"/>
      <c r="I505" s="203"/>
      <c r="J505" s="1"/>
      <c r="N505" s="1"/>
    </row>
    <row r="506">
      <c r="F506" s="49"/>
      <c r="G506" s="1"/>
      <c r="H506" s="1"/>
      <c r="I506" s="203"/>
      <c r="J506" s="1"/>
      <c r="N506" s="1"/>
    </row>
    <row r="507">
      <c r="F507" s="49"/>
      <c r="G507" s="1"/>
      <c r="H507" s="1"/>
      <c r="I507" s="203"/>
      <c r="J507" s="1"/>
      <c r="N507" s="1"/>
    </row>
    <row r="508">
      <c r="F508" s="49"/>
      <c r="G508" s="1"/>
      <c r="H508" s="1"/>
      <c r="I508" s="203"/>
      <c r="J508" s="1"/>
      <c r="N508" s="1"/>
    </row>
    <row r="509">
      <c r="F509" s="49"/>
      <c r="G509" s="1"/>
      <c r="H509" s="1"/>
      <c r="I509" s="203"/>
      <c r="J509" s="1"/>
      <c r="N509" s="1"/>
    </row>
    <row r="510">
      <c r="F510" s="49"/>
      <c r="G510" s="1"/>
      <c r="H510" s="1"/>
      <c r="I510" s="203"/>
      <c r="J510" s="1"/>
      <c r="N510" s="1"/>
    </row>
    <row r="511">
      <c r="F511" s="49"/>
      <c r="G511" s="1"/>
      <c r="H511" s="1"/>
      <c r="I511" s="203"/>
      <c r="J511" s="1"/>
      <c r="N511" s="1"/>
    </row>
    <row r="512">
      <c r="F512" s="49"/>
      <c r="G512" s="1"/>
      <c r="H512" s="1"/>
      <c r="I512" s="203"/>
      <c r="J512" s="1"/>
      <c r="N512" s="1"/>
    </row>
    <row r="513">
      <c r="F513" s="49"/>
      <c r="G513" s="1"/>
      <c r="H513" s="1"/>
      <c r="I513" s="203"/>
      <c r="J513" s="1"/>
      <c r="N513" s="1"/>
    </row>
    <row r="514">
      <c r="F514" s="49"/>
      <c r="G514" s="1"/>
      <c r="H514" s="1"/>
      <c r="I514" s="203"/>
      <c r="J514" s="1"/>
      <c r="N514" s="1"/>
    </row>
    <row r="515">
      <c r="F515" s="49"/>
      <c r="G515" s="1"/>
      <c r="H515" s="1"/>
      <c r="I515" s="203"/>
      <c r="J515" s="1"/>
      <c r="N515" s="1"/>
    </row>
    <row r="516">
      <c r="F516" s="49"/>
      <c r="G516" s="1"/>
      <c r="H516" s="1"/>
      <c r="I516" s="203"/>
      <c r="J516" s="1"/>
      <c r="N516" s="1"/>
    </row>
    <row r="517">
      <c r="F517" s="49"/>
      <c r="G517" s="1"/>
      <c r="H517" s="1"/>
      <c r="I517" s="203"/>
      <c r="J517" s="1"/>
      <c r="N517" s="1"/>
    </row>
    <row r="518">
      <c r="F518" s="49"/>
      <c r="G518" s="1"/>
      <c r="H518" s="1"/>
      <c r="I518" s="203"/>
      <c r="J518" s="1"/>
      <c r="N518" s="1"/>
    </row>
    <row r="519">
      <c r="F519" s="49"/>
      <c r="G519" s="1"/>
      <c r="H519" s="1"/>
      <c r="I519" s="203"/>
      <c r="J519" s="1"/>
      <c r="N519" s="1"/>
    </row>
    <row r="520">
      <c r="F520" s="49"/>
      <c r="G520" s="1"/>
      <c r="H520" s="1"/>
      <c r="I520" s="203"/>
      <c r="J520" s="1"/>
      <c r="N520" s="1"/>
    </row>
    <row r="521">
      <c r="F521" s="49"/>
      <c r="G521" s="1"/>
      <c r="H521" s="1"/>
      <c r="I521" s="203"/>
      <c r="J521" s="1"/>
      <c r="N521" s="1"/>
    </row>
    <row r="522">
      <c r="F522" s="49"/>
      <c r="G522" s="1"/>
      <c r="H522" s="1"/>
      <c r="I522" s="203"/>
      <c r="J522" s="1"/>
      <c r="N522" s="1"/>
    </row>
    <row r="523">
      <c r="F523" s="49"/>
      <c r="G523" s="1"/>
      <c r="H523" s="1"/>
      <c r="I523" s="203"/>
      <c r="J523" s="1"/>
      <c r="N523" s="1"/>
    </row>
    <row r="524">
      <c r="F524" s="49"/>
      <c r="G524" s="1"/>
      <c r="H524" s="1"/>
      <c r="I524" s="203"/>
      <c r="J524" s="1"/>
      <c r="N524" s="1"/>
    </row>
    <row r="525">
      <c r="F525" s="49"/>
      <c r="G525" s="1"/>
      <c r="H525" s="1"/>
      <c r="I525" s="203"/>
      <c r="J525" s="1"/>
      <c r="N525" s="1"/>
    </row>
    <row r="526">
      <c r="F526" s="49"/>
      <c r="G526" s="1"/>
      <c r="H526" s="1"/>
      <c r="I526" s="203"/>
      <c r="J526" s="1"/>
      <c r="N526" s="1"/>
    </row>
    <row r="527">
      <c r="F527" s="49"/>
      <c r="G527" s="1"/>
      <c r="H527" s="1"/>
      <c r="I527" s="203"/>
      <c r="J527" s="1"/>
      <c r="N527" s="1"/>
    </row>
    <row r="528">
      <c r="F528" s="49"/>
      <c r="G528" s="1"/>
      <c r="H528" s="1"/>
      <c r="I528" s="203"/>
      <c r="J528" s="1"/>
      <c r="N528" s="1"/>
    </row>
    <row r="529">
      <c r="F529" s="49"/>
      <c r="G529" s="1"/>
      <c r="H529" s="1"/>
      <c r="I529" s="203"/>
      <c r="J529" s="1"/>
      <c r="N529" s="1"/>
    </row>
    <row r="530">
      <c r="F530" s="49"/>
      <c r="G530" s="1"/>
      <c r="H530" s="1"/>
      <c r="I530" s="203"/>
      <c r="J530" s="1"/>
      <c r="N530" s="1"/>
    </row>
    <row r="531">
      <c r="F531" s="49"/>
      <c r="G531" s="1"/>
      <c r="H531" s="1"/>
      <c r="I531" s="203"/>
      <c r="J531" s="1"/>
      <c r="N531" s="1"/>
    </row>
    <row r="532">
      <c r="F532" s="49"/>
      <c r="G532" s="1"/>
      <c r="H532" s="1"/>
      <c r="I532" s="203"/>
      <c r="J532" s="1"/>
      <c r="N532" s="1"/>
    </row>
    <row r="533">
      <c r="F533" s="49"/>
      <c r="G533" s="1"/>
      <c r="H533" s="1"/>
      <c r="I533" s="203"/>
      <c r="J533" s="1"/>
      <c r="N533" s="1"/>
    </row>
    <row r="534">
      <c r="F534" s="49"/>
      <c r="G534" s="1"/>
      <c r="H534" s="1"/>
      <c r="I534" s="203"/>
      <c r="J534" s="1"/>
      <c r="N534" s="1"/>
    </row>
    <row r="535">
      <c r="F535" s="49"/>
      <c r="G535" s="1"/>
      <c r="H535" s="1"/>
      <c r="I535" s="203"/>
      <c r="J535" s="1"/>
      <c r="N535" s="1"/>
    </row>
    <row r="536">
      <c r="F536" s="49"/>
      <c r="G536" s="1"/>
      <c r="H536" s="1"/>
      <c r="I536" s="203"/>
      <c r="J536" s="1"/>
      <c r="N536" s="1"/>
    </row>
    <row r="537">
      <c r="F537" s="49"/>
      <c r="G537" s="1"/>
      <c r="H537" s="1"/>
      <c r="I537" s="203"/>
      <c r="J537" s="1"/>
      <c r="N537" s="1"/>
    </row>
    <row r="538">
      <c r="F538" s="49"/>
      <c r="G538" s="1"/>
      <c r="H538" s="1"/>
      <c r="I538" s="203"/>
      <c r="J538" s="1"/>
      <c r="N538" s="1"/>
    </row>
    <row r="539">
      <c r="F539" s="49"/>
      <c r="G539" s="1"/>
      <c r="H539" s="1"/>
      <c r="I539" s="203"/>
      <c r="J539" s="1"/>
      <c r="N539" s="1"/>
    </row>
    <row r="540">
      <c r="F540" s="49"/>
      <c r="G540" s="1"/>
      <c r="H540" s="1"/>
      <c r="I540" s="203"/>
      <c r="J540" s="1"/>
      <c r="N540" s="1"/>
    </row>
    <row r="541">
      <c r="F541" s="49"/>
      <c r="G541" s="1"/>
      <c r="H541" s="1"/>
      <c r="I541" s="203"/>
      <c r="J541" s="1"/>
      <c r="N541" s="1"/>
    </row>
    <row r="542">
      <c r="F542" s="49"/>
      <c r="G542" s="1"/>
      <c r="H542" s="1"/>
      <c r="I542" s="203"/>
      <c r="J542" s="1"/>
      <c r="N542" s="1"/>
    </row>
    <row r="543">
      <c r="F543" s="49"/>
      <c r="G543" s="1"/>
      <c r="H543" s="1"/>
      <c r="I543" s="203"/>
      <c r="J543" s="1"/>
      <c r="N543" s="1"/>
    </row>
    <row r="544">
      <c r="F544" s="49"/>
      <c r="G544" s="1"/>
      <c r="H544" s="1"/>
      <c r="I544" s="203"/>
      <c r="J544" s="1"/>
      <c r="N544" s="1"/>
    </row>
    <row r="545">
      <c r="F545" s="49"/>
      <c r="G545" s="1"/>
      <c r="H545" s="1"/>
      <c r="I545" s="203"/>
      <c r="J545" s="1"/>
      <c r="N545" s="1"/>
    </row>
    <row r="546">
      <c r="F546" s="49"/>
      <c r="G546" s="1"/>
      <c r="H546" s="1"/>
      <c r="I546" s="203"/>
      <c r="J546" s="1"/>
      <c r="N546" s="1"/>
    </row>
    <row r="547">
      <c r="F547" s="49"/>
      <c r="G547" s="1"/>
      <c r="H547" s="1"/>
      <c r="I547" s="203"/>
      <c r="J547" s="1"/>
      <c r="N547" s="1"/>
    </row>
    <row r="548">
      <c r="F548" s="49"/>
      <c r="G548" s="1"/>
      <c r="H548" s="1"/>
      <c r="I548" s="203"/>
      <c r="J548" s="1"/>
      <c r="N548" s="1"/>
    </row>
    <row r="549">
      <c r="F549" s="49"/>
      <c r="G549" s="1"/>
      <c r="H549" s="1"/>
      <c r="I549" s="203"/>
      <c r="J549" s="1"/>
      <c r="N549" s="1"/>
    </row>
    <row r="550">
      <c r="F550" s="49"/>
      <c r="G550" s="1"/>
      <c r="H550" s="1"/>
      <c r="I550" s="203"/>
      <c r="J550" s="1"/>
      <c r="N550" s="1"/>
    </row>
    <row r="551">
      <c r="F551" s="49"/>
      <c r="G551" s="1"/>
      <c r="H551" s="1"/>
      <c r="I551" s="203"/>
      <c r="J551" s="1"/>
      <c r="N551" s="1"/>
    </row>
    <row r="552">
      <c r="F552" s="49"/>
      <c r="G552" s="1"/>
      <c r="H552" s="1"/>
      <c r="I552" s="203"/>
      <c r="J552" s="1"/>
      <c r="N552" s="1"/>
    </row>
    <row r="553">
      <c r="F553" s="49"/>
      <c r="G553" s="1"/>
      <c r="H553" s="1"/>
      <c r="I553" s="203"/>
      <c r="J553" s="1"/>
      <c r="N553" s="1"/>
    </row>
    <row r="554">
      <c r="F554" s="49"/>
      <c r="G554" s="1"/>
      <c r="H554" s="1"/>
      <c r="I554" s="203"/>
      <c r="J554" s="1"/>
      <c r="N554" s="1"/>
    </row>
    <row r="555">
      <c r="F555" s="49"/>
      <c r="G555" s="1"/>
      <c r="H555" s="1"/>
      <c r="I555" s="203"/>
      <c r="J555" s="1"/>
      <c r="N555" s="1"/>
    </row>
    <row r="556">
      <c r="F556" s="49"/>
      <c r="G556" s="1"/>
      <c r="H556" s="1"/>
      <c r="I556" s="203"/>
      <c r="J556" s="1"/>
      <c r="N556" s="1"/>
    </row>
    <row r="557">
      <c r="F557" s="49"/>
      <c r="G557" s="1"/>
      <c r="H557" s="1"/>
      <c r="I557" s="203"/>
      <c r="J557" s="1"/>
      <c r="N557" s="1"/>
    </row>
    <row r="558">
      <c r="F558" s="49"/>
      <c r="G558" s="1"/>
      <c r="H558" s="1"/>
      <c r="I558" s="203"/>
      <c r="J558" s="1"/>
      <c r="N558" s="1"/>
    </row>
    <row r="559">
      <c r="F559" s="49"/>
      <c r="G559" s="1"/>
      <c r="H559" s="1"/>
      <c r="I559" s="203"/>
      <c r="J559" s="1"/>
      <c r="N559" s="1"/>
    </row>
    <row r="560">
      <c r="F560" s="49"/>
      <c r="G560" s="1"/>
      <c r="H560" s="1"/>
      <c r="I560" s="203"/>
      <c r="J560" s="1"/>
      <c r="N560" s="1"/>
    </row>
    <row r="561">
      <c r="F561" s="49"/>
      <c r="G561" s="1"/>
      <c r="H561" s="1"/>
      <c r="I561" s="203"/>
      <c r="J561" s="1"/>
      <c r="N561" s="1"/>
    </row>
    <row r="562">
      <c r="F562" s="49"/>
      <c r="G562" s="1"/>
      <c r="H562" s="1"/>
      <c r="I562" s="203"/>
      <c r="J562" s="1"/>
      <c r="N562" s="1"/>
    </row>
    <row r="563">
      <c r="F563" s="49"/>
      <c r="G563" s="1"/>
      <c r="H563" s="1"/>
      <c r="I563" s="203"/>
      <c r="J563" s="1"/>
      <c r="N563" s="1"/>
    </row>
    <row r="564">
      <c r="F564" s="49"/>
      <c r="G564" s="1"/>
      <c r="H564" s="1"/>
      <c r="I564" s="203"/>
      <c r="J564" s="1"/>
      <c r="N564" s="1"/>
    </row>
    <row r="565">
      <c r="F565" s="49"/>
      <c r="G565" s="1"/>
      <c r="H565" s="1"/>
      <c r="I565" s="203"/>
      <c r="J565" s="1"/>
      <c r="N565" s="1"/>
    </row>
    <row r="566">
      <c r="F566" s="49"/>
      <c r="G566" s="1"/>
      <c r="H566" s="1"/>
      <c r="I566" s="203"/>
      <c r="J566" s="1"/>
      <c r="N566" s="1"/>
    </row>
    <row r="567">
      <c r="F567" s="49"/>
      <c r="G567" s="1"/>
      <c r="H567" s="1"/>
      <c r="I567" s="203"/>
      <c r="J567" s="1"/>
      <c r="N567" s="1"/>
    </row>
    <row r="568">
      <c r="F568" s="49"/>
      <c r="G568" s="1"/>
      <c r="H568" s="1"/>
      <c r="I568" s="203"/>
      <c r="J568" s="1"/>
      <c r="N568" s="1"/>
    </row>
    <row r="569">
      <c r="F569" s="49"/>
      <c r="G569" s="1"/>
      <c r="H569" s="1"/>
      <c r="I569" s="203"/>
      <c r="J569" s="1"/>
      <c r="N569" s="1"/>
    </row>
    <row r="570">
      <c r="F570" s="49"/>
      <c r="G570" s="1"/>
      <c r="H570" s="1"/>
      <c r="I570" s="203"/>
      <c r="J570" s="1"/>
      <c r="N570" s="1"/>
    </row>
    <row r="571">
      <c r="F571" s="49"/>
      <c r="G571" s="1"/>
      <c r="H571" s="1"/>
      <c r="I571" s="203"/>
      <c r="J571" s="1"/>
      <c r="N571" s="1"/>
    </row>
    <row r="572">
      <c r="F572" s="49"/>
      <c r="G572" s="1"/>
      <c r="H572" s="1"/>
      <c r="I572" s="203"/>
      <c r="J572" s="1"/>
      <c r="N572" s="1"/>
    </row>
    <row r="573">
      <c r="F573" s="49"/>
      <c r="G573" s="1"/>
      <c r="H573" s="1"/>
      <c r="I573" s="203"/>
      <c r="J573" s="1"/>
      <c r="N573" s="1"/>
    </row>
    <row r="574">
      <c r="F574" s="49"/>
      <c r="G574" s="1"/>
      <c r="H574" s="1"/>
      <c r="I574" s="203"/>
      <c r="J574" s="1"/>
      <c r="N574" s="1"/>
    </row>
    <row r="575">
      <c r="F575" s="49"/>
      <c r="G575" s="1"/>
      <c r="H575" s="1"/>
      <c r="I575" s="203"/>
      <c r="J575" s="1"/>
      <c r="N575" s="1"/>
    </row>
    <row r="576">
      <c r="F576" s="49"/>
      <c r="G576" s="1"/>
      <c r="H576" s="1"/>
      <c r="I576" s="203"/>
      <c r="J576" s="1"/>
      <c r="N576" s="1"/>
    </row>
    <row r="577">
      <c r="F577" s="49"/>
      <c r="G577" s="1"/>
      <c r="H577" s="1"/>
      <c r="I577" s="203"/>
      <c r="J577" s="1"/>
      <c r="N577" s="1"/>
    </row>
    <row r="578">
      <c r="F578" s="49"/>
      <c r="G578" s="1"/>
      <c r="H578" s="1"/>
      <c r="I578" s="203"/>
      <c r="J578" s="1"/>
      <c r="N578" s="1"/>
    </row>
    <row r="579">
      <c r="F579" s="49"/>
      <c r="G579" s="1"/>
      <c r="H579" s="1"/>
      <c r="I579" s="203"/>
      <c r="J579" s="1"/>
      <c r="N579" s="1"/>
    </row>
    <row r="580">
      <c r="F580" s="49"/>
      <c r="G580" s="1"/>
      <c r="H580" s="1"/>
      <c r="I580" s="203"/>
      <c r="J580" s="1"/>
      <c r="N580" s="1"/>
    </row>
    <row r="581">
      <c r="F581" s="49"/>
      <c r="G581" s="1"/>
      <c r="H581" s="1"/>
      <c r="I581" s="203"/>
      <c r="J581" s="1"/>
      <c r="N581" s="1"/>
    </row>
    <row r="582">
      <c r="F582" s="49"/>
      <c r="G582" s="1"/>
      <c r="H582" s="1"/>
      <c r="I582" s="203"/>
      <c r="J582" s="1"/>
      <c r="N582" s="1"/>
    </row>
    <row r="583">
      <c r="F583" s="49"/>
      <c r="G583" s="1"/>
      <c r="H583" s="1"/>
      <c r="I583" s="203"/>
      <c r="J583" s="1"/>
      <c r="N583" s="1"/>
    </row>
    <row r="584">
      <c r="F584" s="49"/>
      <c r="G584" s="1"/>
      <c r="H584" s="1"/>
      <c r="I584" s="203"/>
      <c r="J584" s="1"/>
      <c r="N584" s="1"/>
    </row>
    <row r="585">
      <c r="F585" s="49"/>
      <c r="G585" s="1"/>
      <c r="H585" s="1"/>
      <c r="I585" s="203"/>
      <c r="J585" s="1"/>
      <c r="N585" s="1"/>
    </row>
    <row r="586">
      <c r="F586" s="49"/>
      <c r="G586" s="1"/>
      <c r="H586" s="1"/>
      <c r="I586" s="203"/>
      <c r="J586" s="1"/>
      <c r="N586" s="1"/>
    </row>
    <row r="587">
      <c r="F587" s="49"/>
      <c r="G587" s="1"/>
      <c r="H587" s="1"/>
      <c r="I587" s="203"/>
      <c r="J587" s="1"/>
      <c r="N587" s="1"/>
    </row>
    <row r="588">
      <c r="F588" s="49"/>
      <c r="G588" s="1"/>
      <c r="H588" s="1"/>
      <c r="I588" s="203"/>
      <c r="J588" s="1"/>
      <c r="N588" s="1"/>
    </row>
    <row r="589">
      <c r="F589" s="49"/>
      <c r="G589" s="1"/>
      <c r="H589" s="1"/>
      <c r="I589" s="203"/>
      <c r="J589" s="1"/>
      <c r="N589" s="1"/>
    </row>
    <row r="590">
      <c r="F590" s="49"/>
      <c r="G590" s="1"/>
      <c r="H590" s="1"/>
      <c r="I590" s="203"/>
      <c r="J590" s="1"/>
      <c r="N590" s="1"/>
    </row>
    <row r="591">
      <c r="F591" s="49"/>
      <c r="G591" s="1"/>
      <c r="H591" s="1"/>
      <c r="I591" s="203"/>
      <c r="J591" s="1"/>
      <c r="N591" s="1"/>
    </row>
    <row r="592">
      <c r="F592" s="49"/>
      <c r="G592" s="1"/>
      <c r="H592" s="1"/>
      <c r="I592" s="203"/>
      <c r="J592" s="1"/>
      <c r="N592" s="1"/>
    </row>
    <row r="593">
      <c r="F593" s="49"/>
      <c r="G593" s="1"/>
      <c r="H593" s="1"/>
      <c r="I593" s="203"/>
      <c r="J593" s="1"/>
      <c r="N593" s="1"/>
    </row>
    <row r="594">
      <c r="F594" s="49"/>
      <c r="G594" s="1"/>
      <c r="H594" s="1"/>
      <c r="I594" s="203"/>
      <c r="J594" s="1"/>
      <c r="N594" s="1"/>
    </row>
    <row r="595">
      <c r="F595" s="49"/>
      <c r="G595" s="1"/>
      <c r="H595" s="1"/>
      <c r="I595" s="203"/>
      <c r="J595" s="1"/>
      <c r="N595" s="1"/>
    </row>
    <row r="596">
      <c r="F596" s="49"/>
      <c r="G596" s="1"/>
      <c r="H596" s="1"/>
      <c r="I596" s="203"/>
      <c r="J596" s="1"/>
      <c r="N596" s="1"/>
    </row>
    <row r="597">
      <c r="F597" s="49"/>
      <c r="G597" s="1"/>
      <c r="H597" s="1"/>
      <c r="I597" s="203"/>
      <c r="J597" s="1"/>
      <c r="N597" s="1"/>
    </row>
    <row r="598">
      <c r="F598" s="49"/>
      <c r="G598" s="1"/>
      <c r="H598" s="1"/>
      <c r="I598" s="203"/>
      <c r="J598" s="1"/>
      <c r="N598" s="1"/>
    </row>
    <row r="599">
      <c r="F599" s="49"/>
      <c r="G599" s="1"/>
      <c r="H599" s="1"/>
      <c r="I599" s="203"/>
      <c r="J599" s="1"/>
      <c r="N599" s="1"/>
    </row>
    <row r="600">
      <c r="F600" s="49"/>
      <c r="G600" s="1"/>
      <c r="H600" s="1"/>
      <c r="I600" s="203"/>
      <c r="J600" s="1"/>
      <c r="N600" s="1"/>
    </row>
    <row r="601">
      <c r="F601" s="49"/>
      <c r="G601" s="1"/>
      <c r="H601" s="1"/>
      <c r="I601" s="203"/>
      <c r="J601" s="1"/>
      <c r="N601" s="1"/>
    </row>
    <row r="602">
      <c r="F602" s="49"/>
      <c r="G602" s="1"/>
      <c r="H602" s="1"/>
      <c r="I602" s="203"/>
      <c r="J602" s="1"/>
      <c r="N602" s="1"/>
    </row>
    <row r="603">
      <c r="F603" s="49"/>
      <c r="G603" s="1"/>
      <c r="H603" s="1"/>
      <c r="I603" s="203"/>
      <c r="J603" s="1"/>
      <c r="N603" s="1"/>
    </row>
    <row r="604">
      <c r="F604" s="49"/>
      <c r="G604" s="1"/>
      <c r="H604" s="1"/>
      <c r="I604" s="203"/>
      <c r="J604" s="1"/>
      <c r="N604" s="1"/>
    </row>
    <row r="605">
      <c r="F605" s="49"/>
      <c r="G605" s="1"/>
      <c r="H605" s="1"/>
      <c r="I605" s="203"/>
      <c r="J605" s="1"/>
      <c r="N605" s="1"/>
    </row>
    <row r="606">
      <c r="F606" s="49"/>
      <c r="G606" s="1"/>
      <c r="H606" s="1"/>
      <c r="I606" s="203"/>
      <c r="J606" s="1"/>
      <c r="N606" s="1"/>
    </row>
    <row r="607">
      <c r="F607" s="49"/>
      <c r="G607" s="1"/>
      <c r="H607" s="1"/>
      <c r="I607" s="203"/>
      <c r="J607" s="1"/>
      <c r="N607" s="1"/>
    </row>
    <row r="608">
      <c r="F608" s="49"/>
      <c r="G608" s="1"/>
      <c r="H608" s="1"/>
      <c r="I608" s="203"/>
      <c r="J608" s="1"/>
      <c r="N608" s="1"/>
    </row>
    <row r="609">
      <c r="F609" s="49"/>
      <c r="G609" s="1"/>
      <c r="H609" s="1"/>
      <c r="I609" s="203"/>
      <c r="J609" s="1"/>
      <c r="N609" s="1"/>
    </row>
    <row r="610">
      <c r="F610" s="49"/>
      <c r="G610" s="1"/>
      <c r="H610" s="1"/>
      <c r="I610" s="203"/>
      <c r="J610" s="1"/>
      <c r="N610" s="1"/>
    </row>
    <row r="611">
      <c r="F611" s="49"/>
      <c r="G611" s="1"/>
      <c r="H611" s="1"/>
      <c r="I611" s="203"/>
      <c r="J611" s="1"/>
      <c r="N611" s="1"/>
    </row>
    <row r="612">
      <c r="F612" s="49"/>
      <c r="G612" s="1"/>
      <c r="H612" s="1"/>
      <c r="I612" s="203"/>
      <c r="J612" s="1"/>
      <c r="N612" s="1"/>
    </row>
    <row r="613">
      <c r="F613" s="49"/>
      <c r="G613" s="1"/>
      <c r="H613" s="1"/>
      <c r="I613" s="203"/>
      <c r="J613" s="1"/>
      <c r="N613" s="1"/>
    </row>
    <row r="614">
      <c r="F614" s="49"/>
      <c r="G614" s="1"/>
      <c r="H614" s="1"/>
      <c r="I614" s="203"/>
      <c r="J614" s="1"/>
      <c r="N614" s="1"/>
    </row>
    <row r="615">
      <c r="F615" s="49"/>
      <c r="G615" s="1"/>
      <c r="H615" s="1"/>
      <c r="I615" s="203"/>
      <c r="J615" s="1"/>
      <c r="N615" s="1"/>
    </row>
    <row r="616">
      <c r="F616" s="49"/>
      <c r="G616" s="1"/>
      <c r="H616" s="1"/>
      <c r="I616" s="203"/>
      <c r="J616" s="1"/>
      <c r="N616" s="1"/>
    </row>
    <row r="617">
      <c r="F617" s="49"/>
      <c r="G617" s="1"/>
      <c r="H617" s="1"/>
      <c r="I617" s="203"/>
      <c r="J617" s="1"/>
      <c r="N617" s="1"/>
    </row>
    <row r="618">
      <c r="F618" s="49"/>
      <c r="G618" s="1"/>
      <c r="H618" s="1"/>
      <c r="I618" s="203"/>
      <c r="J618" s="1"/>
      <c r="N618" s="1"/>
    </row>
    <row r="619">
      <c r="F619" s="49"/>
      <c r="G619" s="1"/>
      <c r="H619" s="1"/>
      <c r="I619" s="203"/>
      <c r="J619" s="1"/>
      <c r="N619" s="1"/>
    </row>
    <row r="620">
      <c r="F620" s="49"/>
      <c r="G620" s="1"/>
      <c r="H620" s="1"/>
      <c r="I620" s="203"/>
      <c r="J620" s="1"/>
      <c r="N620" s="1"/>
    </row>
    <row r="621">
      <c r="F621" s="49"/>
      <c r="G621" s="1"/>
      <c r="H621" s="1"/>
      <c r="I621" s="203"/>
      <c r="J621" s="1"/>
      <c r="N621" s="1"/>
    </row>
    <row r="622">
      <c r="F622" s="49"/>
      <c r="G622" s="1"/>
      <c r="H622" s="1"/>
      <c r="I622" s="203"/>
      <c r="J622" s="1"/>
      <c r="N622" s="1"/>
    </row>
    <row r="623">
      <c r="F623" s="49"/>
      <c r="G623" s="1"/>
      <c r="H623" s="1"/>
      <c r="I623" s="203"/>
      <c r="J623" s="1"/>
      <c r="N623" s="1"/>
    </row>
    <row r="624">
      <c r="F624" s="49"/>
      <c r="G624" s="1"/>
      <c r="H624" s="1"/>
      <c r="I624" s="203"/>
      <c r="J624" s="1"/>
      <c r="N624" s="1"/>
    </row>
    <row r="625">
      <c r="F625" s="49"/>
      <c r="G625" s="1"/>
      <c r="H625" s="1"/>
      <c r="I625" s="203"/>
      <c r="J625" s="1"/>
      <c r="N625" s="1"/>
    </row>
    <row r="626">
      <c r="F626" s="49"/>
      <c r="G626" s="1"/>
      <c r="H626" s="1"/>
      <c r="I626" s="203"/>
      <c r="J626" s="1"/>
      <c r="N626" s="1"/>
    </row>
    <row r="627">
      <c r="F627" s="49"/>
      <c r="G627" s="1"/>
      <c r="H627" s="1"/>
      <c r="I627" s="203"/>
      <c r="J627" s="1"/>
      <c r="N627" s="1"/>
    </row>
    <row r="628">
      <c r="F628" s="49"/>
      <c r="G628" s="1"/>
      <c r="H628" s="1"/>
      <c r="I628" s="203"/>
      <c r="J628" s="1"/>
      <c r="N628" s="1"/>
    </row>
    <row r="629">
      <c r="F629" s="49"/>
      <c r="G629" s="1"/>
      <c r="H629" s="1"/>
      <c r="I629" s="203"/>
      <c r="J629" s="1"/>
      <c r="N629" s="1"/>
    </row>
    <row r="630">
      <c r="F630" s="49"/>
      <c r="G630" s="1"/>
      <c r="H630" s="1"/>
      <c r="I630" s="203"/>
      <c r="J630" s="1"/>
      <c r="N630" s="1"/>
    </row>
    <row r="631">
      <c r="F631" s="49"/>
      <c r="G631" s="1"/>
      <c r="H631" s="1"/>
      <c r="I631" s="203"/>
      <c r="J631" s="1"/>
      <c r="N631" s="1"/>
    </row>
    <row r="632">
      <c r="F632" s="49"/>
      <c r="G632" s="1"/>
      <c r="H632" s="1"/>
      <c r="I632" s="203"/>
      <c r="J632" s="1"/>
      <c r="N632" s="1"/>
    </row>
    <row r="633">
      <c r="F633" s="49"/>
      <c r="G633" s="1"/>
      <c r="H633" s="1"/>
      <c r="I633" s="203"/>
      <c r="J633" s="1"/>
      <c r="N633" s="1"/>
    </row>
    <row r="634">
      <c r="F634" s="49"/>
      <c r="G634" s="1"/>
      <c r="H634" s="1"/>
      <c r="I634" s="203"/>
      <c r="J634" s="1"/>
      <c r="N634" s="1"/>
    </row>
    <row r="635">
      <c r="F635" s="49"/>
      <c r="G635" s="1"/>
      <c r="H635" s="1"/>
      <c r="I635" s="203"/>
      <c r="J635" s="1"/>
      <c r="N635" s="1"/>
    </row>
    <row r="636">
      <c r="F636" s="49"/>
      <c r="G636" s="1"/>
      <c r="H636" s="1"/>
      <c r="I636" s="203"/>
      <c r="J636" s="1"/>
      <c r="N636" s="1"/>
    </row>
    <row r="637">
      <c r="F637" s="49"/>
      <c r="G637" s="1"/>
      <c r="H637" s="1"/>
      <c r="I637" s="203"/>
      <c r="J637" s="1"/>
      <c r="N637" s="1"/>
    </row>
    <row r="638">
      <c r="F638" s="49"/>
      <c r="G638" s="1"/>
      <c r="H638" s="1"/>
      <c r="I638" s="203"/>
      <c r="J638" s="1"/>
      <c r="N638" s="1"/>
    </row>
    <row r="639">
      <c r="F639" s="49"/>
      <c r="G639" s="1"/>
      <c r="H639" s="1"/>
      <c r="I639" s="203"/>
      <c r="J639" s="1"/>
      <c r="N639" s="1"/>
    </row>
    <row r="640">
      <c r="F640" s="49"/>
      <c r="G640" s="1"/>
      <c r="H640" s="1"/>
      <c r="I640" s="203"/>
      <c r="J640" s="1"/>
      <c r="N640" s="1"/>
    </row>
    <row r="641">
      <c r="F641" s="49"/>
      <c r="G641" s="1"/>
      <c r="H641" s="1"/>
      <c r="I641" s="203"/>
      <c r="J641" s="1"/>
      <c r="N641" s="1"/>
    </row>
    <row r="642">
      <c r="F642" s="49"/>
      <c r="G642" s="1"/>
      <c r="H642" s="1"/>
      <c r="I642" s="203"/>
      <c r="J642" s="1"/>
      <c r="N642" s="1"/>
    </row>
    <row r="643">
      <c r="F643" s="49"/>
      <c r="G643" s="1"/>
      <c r="H643" s="1"/>
      <c r="I643" s="203"/>
      <c r="J643" s="1"/>
      <c r="N643" s="1"/>
    </row>
    <row r="644">
      <c r="F644" s="49"/>
      <c r="G644" s="1"/>
      <c r="H644" s="1"/>
      <c r="I644" s="203"/>
      <c r="J644" s="1"/>
      <c r="N644" s="1"/>
    </row>
    <row r="645">
      <c r="F645" s="49"/>
      <c r="G645" s="1"/>
      <c r="H645" s="1"/>
      <c r="I645" s="203"/>
      <c r="J645" s="1"/>
      <c r="N645" s="1"/>
    </row>
    <row r="646">
      <c r="F646" s="49"/>
      <c r="G646" s="1"/>
      <c r="H646" s="1"/>
      <c r="I646" s="203"/>
      <c r="J646" s="1"/>
      <c r="N646" s="1"/>
    </row>
    <row r="647">
      <c r="F647" s="49"/>
      <c r="G647" s="1"/>
      <c r="H647" s="1"/>
      <c r="I647" s="203"/>
      <c r="J647" s="1"/>
      <c r="N647" s="1"/>
    </row>
    <row r="648">
      <c r="F648" s="49"/>
      <c r="G648" s="1"/>
      <c r="H648" s="1"/>
      <c r="I648" s="203"/>
      <c r="J648" s="1"/>
      <c r="N648" s="1"/>
    </row>
    <row r="649">
      <c r="F649" s="49"/>
      <c r="G649" s="1"/>
      <c r="H649" s="1"/>
      <c r="I649" s="203"/>
      <c r="J649" s="1"/>
      <c r="N649" s="1"/>
    </row>
    <row r="650">
      <c r="F650" s="49"/>
      <c r="G650" s="1"/>
      <c r="H650" s="1"/>
      <c r="I650" s="203"/>
      <c r="J650" s="1"/>
      <c r="N650" s="1"/>
    </row>
    <row r="651">
      <c r="F651" s="49"/>
      <c r="G651" s="1"/>
      <c r="H651" s="1"/>
      <c r="I651" s="203"/>
      <c r="J651" s="1"/>
      <c r="N651" s="1"/>
    </row>
    <row r="652">
      <c r="F652" s="49"/>
      <c r="G652" s="1"/>
      <c r="H652" s="1"/>
      <c r="I652" s="203"/>
      <c r="J652" s="1"/>
      <c r="N652" s="1"/>
    </row>
    <row r="653">
      <c r="F653" s="49"/>
      <c r="G653" s="1"/>
      <c r="H653" s="1"/>
      <c r="I653" s="203"/>
      <c r="J653" s="1"/>
      <c r="N653" s="1"/>
    </row>
    <row r="654">
      <c r="F654" s="49"/>
      <c r="G654" s="1"/>
      <c r="H654" s="1"/>
      <c r="I654" s="203"/>
      <c r="J654" s="1"/>
      <c r="N654" s="1"/>
    </row>
    <row r="655">
      <c r="F655" s="49"/>
      <c r="G655" s="1"/>
      <c r="H655" s="1"/>
      <c r="I655" s="203"/>
      <c r="J655" s="1"/>
      <c r="N655" s="1"/>
    </row>
    <row r="656">
      <c r="F656" s="49"/>
      <c r="G656" s="1"/>
      <c r="H656" s="1"/>
      <c r="I656" s="203"/>
      <c r="J656" s="1"/>
      <c r="N656" s="1"/>
    </row>
    <row r="657">
      <c r="F657" s="49"/>
      <c r="G657" s="1"/>
      <c r="H657" s="1"/>
      <c r="I657" s="203"/>
      <c r="J657" s="1"/>
      <c r="N657" s="1"/>
    </row>
    <row r="658">
      <c r="F658" s="49"/>
      <c r="G658" s="1"/>
      <c r="H658" s="1"/>
      <c r="I658" s="203"/>
      <c r="J658" s="1"/>
      <c r="N658" s="1"/>
    </row>
    <row r="659">
      <c r="F659" s="49"/>
      <c r="G659" s="1"/>
      <c r="H659" s="1"/>
      <c r="I659" s="203"/>
      <c r="J659" s="1"/>
      <c r="N659" s="1"/>
    </row>
    <row r="660">
      <c r="F660" s="49"/>
      <c r="G660" s="1"/>
      <c r="H660" s="1"/>
      <c r="I660" s="203"/>
      <c r="J660" s="1"/>
      <c r="N660" s="1"/>
    </row>
    <row r="661">
      <c r="F661" s="49"/>
      <c r="G661" s="1"/>
      <c r="H661" s="1"/>
      <c r="I661" s="203"/>
      <c r="J661" s="1"/>
      <c r="N661" s="1"/>
    </row>
    <row r="662">
      <c r="F662" s="49"/>
      <c r="G662" s="1"/>
      <c r="H662" s="1"/>
      <c r="I662" s="203"/>
      <c r="J662" s="1"/>
      <c r="N662" s="1"/>
    </row>
    <row r="663">
      <c r="F663" s="49"/>
      <c r="G663" s="1"/>
      <c r="H663" s="1"/>
      <c r="I663" s="203"/>
      <c r="J663" s="1"/>
      <c r="N663" s="1"/>
    </row>
    <row r="664">
      <c r="F664" s="49"/>
      <c r="G664" s="1"/>
      <c r="H664" s="1"/>
      <c r="I664" s="203"/>
      <c r="J664" s="1"/>
      <c r="N664" s="1"/>
    </row>
    <row r="665">
      <c r="F665" s="49"/>
      <c r="G665" s="1"/>
      <c r="H665" s="1"/>
      <c r="I665" s="203"/>
      <c r="J665" s="1"/>
      <c r="N665" s="1"/>
    </row>
    <row r="666">
      <c r="F666" s="49"/>
      <c r="G666" s="1"/>
      <c r="H666" s="1"/>
      <c r="I666" s="203"/>
      <c r="J666" s="1"/>
      <c r="N666" s="1"/>
    </row>
    <row r="667">
      <c r="F667" s="49"/>
      <c r="G667" s="1"/>
      <c r="H667" s="1"/>
      <c r="I667" s="203"/>
      <c r="J667" s="1"/>
      <c r="N667" s="1"/>
    </row>
    <row r="668">
      <c r="F668" s="49"/>
      <c r="G668" s="1"/>
      <c r="H668" s="1"/>
      <c r="I668" s="203"/>
      <c r="J668" s="1"/>
      <c r="N668" s="1"/>
    </row>
    <row r="669">
      <c r="F669" s="49"/>
      <c r="G669" s="1"/>
      <c r="H669" s="1"/>
      <c r="I669" s="203"/>
      <c r="J669" s="1"/>
      <c r="N669" s="1"/>
    </row>
    <row r="670">
      <c r="F670" s="49"/>
      <c r="G670" s="1"/>
      <c r="H670" s="1"/>
      <c r="I670" s="203"/>
      <c r="J670" s="1"/>
      <c r="N670" s="1"/>
    </row>
    <row r="671">
      <c r="F671" s="49"/>
      <c r="G671" s="1"/>
      <c r="H671" s="1"/>
      <c r="I671" s="203"/>
      <c r="J671" s="1"/>
      <c r="N671" s="1"/>
    </row>
    <row r="672">
      <c r="F672" s="49"/>
      <c r="G672" s="1"/>
      <c r="H672" s="1"/>
      <c r="I672" s="203"/>
      <c r="J672" s="1"/>
      <c r="N672" s="1"/>
    </row>
    <row r="673">
      <c r="F673" s="49"/>
      <c r="G673" s="1"/>
      <c r="H673" s="1"/>
      <c r="I673" s="203"/>
      <c r="J673" s="1"/>
      <c r="N673" s="1"/>
    </row>
    <row r="674">
      <c r="F674" s="49"/>
      <c r="G674" s="1"/>
      <c r="H674" s="1"/>
      <c r="I674" s="203"/>
      <c r="J674" s="1"/>
      <c r="N674" s="1"/>
    </row>
    <row r="675">
      <c r="F675" s="49"/>
      <c r="G675" s="1"/>
      <c r="H675" s="1"/>
      <c r="I675" s="203"/>
      <c r="J675" s="1"/>
      <c r="N675" s="1"/>
    </row>
    <row r="676">
      <c r="F676" s="49"/>
      <c r="G676" s="1"/>
      <c r="H676" s="1"/>
      <c r="I676" s="203"/>
      <c r="J676" s="1"/>
      <c r="N676" s="1"/>
    </row>
    <row r="677">
      <c r="F677" s="49"/>
      <c r="G677" s="1"/>
      <c r="H677" s="1"/>
      <c r="I677" s="203"/>
      <c r="J677" s="1"/>
      <c r="N677" s="1"/>
    </row>
    <row r="678">
      <c r="F678" s="49"/>
      <c r="G678" s="1"/>
      <c r="H678" s="1"/>
      <c r="I678" s="203"/>
      <c r="J678" s="1"/>
      <c r="N678" s="1"/>
    </row>
    <row r="679">
      <c r="F679" s="49"/>
      <c r="G679" s="1"/>
      <c r="H679" s="1"/>
      <c r="I679" s="203"/>
      <c r="J679" s="1"/>
      <c r="N679" s="1"/>
    </row>
    <row r="680">
      <c r="F680" s="49"/>
      <c r="G680" s="1"/>
      <c r="H680" s="1"/>
      <c r="I680" s="203"/>
      <c r="J680" s="1"/>
      <c r="N680" s="1"/>
    </row>
    <row r="681">
      <c r="F681" s="49"/>
      <c r="G681" s="1"/>
      <c r="H681" s="1"/>
      <c r="I681" s="203"/>
      <c r="J681" s="1"/>
      <c r="N681" s="1"/>
    </row>
    <row r="682">
      <c r="F682" s="49"/>
      <c r="G682" s="1"/>
      <c r="H682" s="1"/>
      <c r="I682" s="203"/>
      <c r="J682" s="1"/>
      <c r="N682" s="1"/>
    </row>
    <row r="683">
      <c r="F683" s="49"/>
      <c r="G683" s="1"/>
      <c r="H683" s="1"/>
      <c r="I683" s="203"/>
      <c r="J683" s="1"/>
      <c r="N683" s="1"/>
    </row>
    <row r="684">
      <c r="F684" s="49"/>
      <c r="G684" s="1"/>
      <c r="H684" s="1"/>
      <c r="I684" s="203"/>
      <c r="J684" s="1"/>
      <c r="N684" s="1"/>
    </row>
    <row r="685">
      <c r="F685" s="49"/>
      <c r="G685" s="1"/>
      <c r="H685" s="1"/>
      <c r="I685" s="203"/>
      <c r="J685" s="1"/>
      <c r="N685" s="1"/>
    </row>
    <row r="686">
      <c r="F686" s="49"/>
      <c r="G686" s="1"/>
      <c r="H686" s="1"/>
      <c r="I686" s="203"/>
      <c r="J686" s="1"/>
      <c r="N686" s="1"/>
    </row>
    <row r="687">
      <c r="F687" s="49"/>
      <c r="G687" s="1"/>
      <c r="H687" s="1"/>
      <c r="I687" s="203"/>
      <c r="J687" s="1"/>
      <c r="N687" s="1"/>
    </row>
    <row r="688">
      <c r="F688" s="49"/>
      <c r="G688" s="1"/>
      <c r="H688" s="1"/>
      <c r="I688" s="203"/>
      <c r="J688" s="1"/>
      <c r="N688" s="1"/>
    </row>
    <row r="689">
      <c r="F689" s="49"/>
      <c r="G689" s="1"/>
      <c r="H689" s="1"/>
      <c r="I689" s="203"/>
      <c r="J689" s="1"/>
      <c r="N689" s="1"/>
    </row>
    <row r="690">
      <c r="F690" s="49"/>
      <c r="G690" s="1"/>
      <c r="H690" s="1"/>
      <c r="I690" s="203"/>
      <c r="J690" s="1"/>
      <c r="N690" s="1"/>
    </row>
    <row r="691">
      <c r="F691" s="49"/>
      <c r="G691" s="1"/>
      <c r="H691" s="1"/>
      <c r="I691" s="203"/>
      <c r="J691" s="1"/>
      <c r="N691" s="1"/>
    </row>
    <row r="692">
      <c r="F692" s="49"/>
      <c r="G692" s="1"/>
      <c r="H692" s="1"/>
      <c r="I692" s="203"/>
      <c r="J692" s="1"/>
      <c r="N692" s="1"/>
    </row>
    <row r="693">
      <c r="F693" s="49"/>
      <c r="G693" s="1"/>
      <c r="H693" s="1"/>
      <c r="I693" s="203"/>
      <c r="J693" s="1"/>
      <c r="N693" s="1"/>
    </row>
    <row r="694">
      <c r="F694" s="49"/>
      <c r="G694" s="1"/>
      <c r="H694" s="1"/>
      <c r="I694" s="203"/>
      <c r="J694" s="1"/>
      <c r="N694" s="1"/>
    </row>
    <row r="695">
      <c r="F695" s="49"/>
      <c r="G695" s="1"/>
      <c r="H695" s="1"/>
      <c r="I695" s="203"/>
      <c r="J695" s="1"/>
      <c r="N695" s="1"/>
    </row>
    <row r="696">
      <c r="F696" s="49"/>
      <c r="G696" s="1"/>
      <c r="H696" s="1"/>
      <c r="I696" s="203"/>
      <c r="J696" s="1"/>
      <c r="N696" s="1"/>
    </row>
    <row r="697">
      <c r="F697" s="49"/>
      <c r="G697" s="1"/>
      <c r="H697" s="1"/>
      <c r="I697" s="203"/>
      <c r="J697" s="1"/>
      <c r="N697" s="1"/>
    </row>
    <row r="698">
      <c r="F698" s="49"/>
      <c r="G698" s="1"/>
      <c r="H698" s="1"/>
      <c r="I698" s="203"/>
      <c r="J698" s="1"/>
      <c r="N698" s="1"/>
    </row>
    <row r="699">
      <c r="F699" s="49"/>
      <c r="G699" s="1"/>
      <c r="H699" s="1"/>
      <c r="I699" s="203"/>
      <c r="J699" s="1"/>
      <c r="N699" s="1"/>
    </row>
    <row r="700">
      <c r="F700" s="49"/>
      <c r="G700" s="1"/>
      <c r="H700" s="1"/>
      <c r="I700" s="203"/>
      <c r="J700" s="1"/>
      <c r="N700" s="1"/>
    </row>
    <row r="701">
      <c r="F701" s="49"/>
      <c r="G701" s="1"/>
      <c r="H701" s="1"/>
      <c r="I701" s="203"/>
      <c r="J701" s="1"/>
      <c r="N701" s="1"/>
    </row>
    <row r="702">
      <c r="F702" s="49"/>
      <c r="G702" s="1"/>
      <c r="H702" s="1"/>
      <c r="I702" s="203"/>
      <c r="J702" s="1"/>
      <c r="N702" s="1"/>
    </row>
    <row r="703">
      <c r="F703" s="49"/>
      <c r="G703" s="1"/>
      <c r="H703" s="1"/>
      <c r="I703" s="203"/>
      <c r="J703" s="1"/>
      <c r="N703" s="1"/>
    </row>
    <row r="704">
      <c r="F704" s="49"/>
      <c r="G704" s="1"/>
      <c r="H704" s="1"/>
      <c r="I704" s="203"/>
      <c r="J704" s="1"/>
      <c r="N704" s="1"/>
    </row>
    <row r="705">
      <c r="F705" s="49"/>
      <c r="G705" s="1"/>
      <c r="H705" s="1"/>
      <c r="I705" s="203"/>
      <c r="J705" s="1"/>
      <c r="N705" s="1"/>
    </row>
    <row r="706">
      <c r="F706" s="49"/>
      <c r="G706" s="1"/>
      <c r="H706" s="1"/>
      <c r="I706" s="203"/>
      <c r="J706" s="1"/>
      <c r="N706" s="1"/>
    </row>
    <row r="707">
      <c r="F707" s="49"/>
      <c r="G707" s="1"/>
      <c r="H707" s="1"/>
      <c r="I707" s="203"/>
      <c r="J707" s="1"/>
      <c r="N707" s="1"/>
    </row>
    <row r="708">
      <c r="F708" s="49"/>
      <c r="G708" s="1"/>
      <c r="H708" s="1"/>
      <c r="I708" s="203"/>
      <c r="J708" s="1"/>
      <c r="N708" s="1"/>
    </row>
    <row r="709">
      <c r="F709" s="49"/>
      <c r="G709" s="1"/>
      <c r="H709" s="1"/>
      <c r="I709" s="203"/>
      <c r="J709" s="1"/>
      <c r="N709" s="1"/>
    </row>
    <row r="710">
      <c r="F710" s="49"/>
      <c r="G710" s="1"/>
      <c r="H710" s="1"/>
      <c r="I710" s="203"/>
      <c r="J710" s="1"/>
      <c r="N710" s="1"/>
    </row>
    <row r="711">
      <c r="F711" s="49"/>
      <c r="G711" s="1"/>
      <c r="H711" s="1"/>
      <c r="I711" s="203"/>
      <c r="J711" s="1"/>
      <c r="N711" s="1"/>
    </row>
    <row r="712">
      <c r="F712" s="49"/>
      <c r="G712" s="1"/>
      <c r="H712" s="1"/>
      <c r="I712" s="203"/>
      <c r="J712" s="1"/>
      <c r="N712" s="1"/>
    </row>
    <row r="713">
      <c r="F713" s="49"/>
      <c r="G713" s="1"/>
      <c r="H713" s="1"/>
      <c r="I713" s="203"/>
      <c r="J713" s="1"/>
      <c r="N713" s="1"/>
    </row>
    <row r="714">
      <c r="F714" s="49"/>
      <c r="G714" s="1"/>
      <c r="H714" s="1"/>
      <c r="I714" s="203"/>
      <c r="J714" s="1"/>
      <c r="N714" s="1"/>
    </row>
    <row r="715">
      <c r="F715" s="49"/>
      <c r="G715" s="1"/>
      <c r="H715" s="1"/>
      <c r="I715" s="203"/>
      <c r="J715" s="1"/>
      <c r="N715" s="1"/>
    </row>
    <row r="716">
      <c r="F716" s="49"/>
      <c r="G716" s="1"/>
      <c r="H716" s="1"/>
      <c r="I716" s="203"/>
      <c r="J716" s="1"/>
      <c r="N716" s="1"/>
    </row>
    <row r="717">
      <c r="F717" s="49"/>
      <c r="G717" s="1"/>
      <c r="H717" s="1"/>
      <c r="I717" s="203"/>
      <c r="J717" s="1"/>
      <c r="N717" s="1"/>
    </row>
    <row r="718">
      <c r="F718" s="49"/>
      <c r="G718" s="1"/>
      <c r="H718" s="1"/>
      <c r="I718" s="203"/>
      <c r="J718" s="1"/>
      <c r="N718" s="1"/>
    </row>
    <row r="719">
      <c r="F719" s="49"/>
      <c r="G719" s="1"/>
      <c r="H719" s="1"/>
      <c r="I719" s="203"/>
      <c r="J719" s="1"/>
      <c r="N719" s="1"/>
    </row>
    <row r="720">
      <c r="F720" s="49"/>
      <c r="G720" s="1"/>
      <c r="H720" s="1"/>
      <c r="I720" s="203"/>
      <c r="J720" s="1"/>
      <c r="N720" s="1"/>
    </row>
    <row r="721">
      <c r="F721" s="49"/>
      <c r="G721" s="1"/>
      <c r="H721" s="1"/>
      <c r="I721" s="203"/>
      <c r="J721" s="1"/>
      <c r="N721" s="1"/>
    </row>
    <row r="722">
      <c r="F722" s="49"/>
      <c r="G722" s="1"/>
      <c r="H722" s="1"/>
      <c r="I722" s="203"/>
      <c r="J722" s="1"/>
      <c r="N722" s="1"/>
    </row>
    <row r="723">
      <c r="F723" s="49"/>
      <c r="G723" s="1"/>
      <c r="H723" s="1"/>
      <c r="I723" s="203"/>
      <c r="J723" s="1"/>
      <c r="N723" s="1"/>
    </row>
    <row r="724">
      <c r="F724" s="49"/>
      <c r="G724" s="1"/>
      <c r="H724" s="1"/>
      <c r="I724" s="203"/>
      <c r="J724" s="1"/>
      <c r="N724" s="1"/>
    </row>
    <row r="725">
      <c r="F725" s="49"/>
      <c r="G725" s="1"/>
      <c r="H725" s="1"/>
      <c r="I725" s="203"/>
      <c r="J725" s="1"/>
      <c r="N725" s="1"/>
    </row>
    <row r="726">
      <c r="F726" s="49"/>
      <c r="G726" s="1"/>
      <c r="H726" s="1"/>
      <c r="I726" s="203"/>
      <c r="J726" s="1"/>
      <c r="N726" s="1"/>
    </row>
    <row r="727">
      <c r="F727" s="49"/>
      <c r="G727" s="1"/>
      <c r="H727" s="1"/>
      <c r="I727" s="203"/>
      <c r="J727" s="1"/>
      <c r="N727" s="1"/>
    </row>
    <row r="728">
      <c r="F728" s="49"/>
      <c r="G728" s="1"/>
      <c r="H728" s="1"/>
      <c r="I728" s="203"/>
      <c r="J728" s="1"/>
      <c r="N728" s="1"/>
    </row>
    <row r="729">
      <c r="F729" s="49"/>
      <c r="G729" s="1"/>
      <c r="H729" s="1"/>
      <c r="I729" s="203"/>
      <c r="J729" s="1"/>
      <c r="N729" s="1"/>
    </row>
    <row r="730">
      <c r="F730" s="49"/>
      <c r="G730" s="1"/>
      <c r="H730" s="1"/>
      <c r="I730" s="203"/>
      <c r="J730" s="1"/>
      <c r="N730" s="1"/>
    </row>
    <row r="731">
      <c r="F731" s="49"/>
      <c r="G731" s="1"/>
      <c r="H731" s="1"/>
      <c r="I731" s="203"/>
      <c r="J731" s="1"/>
      <c r="N731" s="1"/>
    </row>
    <row r="732">
      <c r="F732" s="49"/>
      <c r="G732" s="1"/>
      <c r="H732" s="1"/>
      <c r="I732" s="203"/>
      <c r="J732" s="1"/>
      <c r="N732" s="1"/>
    </row>
    <row r="733">
      <c r="F733" s="49"/>
      <c r="G733" s="1"/>
      <c r="H733" s="1"/>
      <c r="I733" s="203"/>
      <c r="J733" s="1"/>
      <c r="N733" s="1"/>
    </row>
    <row r="734">
      <c r="F734" s="49"/>
      <c r="G734" s="1"/>
      <c r="H734" s="1"/>
      <c r="I734" s="203"/>
      <c r="J734" s="1"/>
      <c r="N734" s="1"/>
    </row>
    <row r="735">
      <c r="F735" s="49"/>
      <c r="G735" s="1"/>
      <c r="H735" s="1"/>
      <c r="I735" s="203"/>
      <c r="J735" s="1"/>
      <c r="N735" s="1"/>
    </row>
    <row r="736">
      <c r="F736" s="49"/>
      <c r="G736" s="1"/>
      <c r="H736" s="1"/>
      <c r="I736" s="203"/>
      <c r="J736" s="1"/>
      <c r="N736" s="1"/>
    </row>
    <row r="737">
      <c r="F737" s="49"/>
      <c r="G737" s="1"/>
      <c r="H737" s="1"/>
      <c r="I737" s="203"/>
      <c r="J737" s="1"/>
      <c r="N737" s="1"/>
    </row>
    <row r="738">
      <c r="F738" s="49"/>
      <c r="G738" s="1"/>
      <c r="H738" s="1"/>
      <c r="I738" s="203"/>
      <c r="J738" s="1"/>
      <c r="N738" s="1"/>
    </row>
    <row r="739">
      <c r="F739" s="49"/>
      <c r="G739" s="1"/>
      <c r="H739" s="1"/>
      <c r="I739" s="203"/>
      <c r="J739" s="1"/>
      <c r="N739" s="1"/>
    </row>
    <row r="740">
      <c r="F740" s="49"/>
      <c r="G740" s="1"/>
      <c r="H740" s="1"/>
      <c r="I740" s="203"/>
      <c r="J740" s="1"/>
      <c r="N740" s="1"/>
    </row>
    <row r="741">
      <c r="F741" s="49"/>
      <c r="G741" s="1"/>
      <c r="H741" s="1"/>
      <c r="I741" s="203"/>
      <c r="J741" s="1"/>
      <c r="N741" s="1"/>
    </row>
    <row r="742">
      <c r="F742" s="49"/>
      <c r="G742" s="1"/>
      <c r="H742" s="1"/>
      <c r="I742" s="203"/>
      <c r="J742" s="1"/>
      <c r="N742" s="1"/>
    </row>
    <row r="743">
      <c r="F743" s="49"/>
      <c r="G743" s="1"/>
      <c r="H743" s="1"/>
      <c r="I743" s="203"/>
      <c r="J743" s="1"/>
      <c r="N743" s="1"/>
    </row>
    <row r="744">
      <c r="F744" s="49"/>
      <c r="G744" s="1"/>
      <c r="H744" s="1"/>
      <c r="I744" s="203"/>
      <c r="J744" s="1"/>
      <c r="N744" s="1"/>
    </row>
    <row r="745">
      <c r="F745" s="49"/>
      <c r="G745" s="1"/>
      <c r="H745" s="1"/>
      <c r="I745" s="203"/>
      <c r="J745" s="1"/>
      <c r="N745" s="1"/>
    </row>
    <row r="746">
      <c r="F746" s="49"/>
      <c r="G746" s="1"/>
      <c r="H746" s="1"/>
      <c r="I746" s="203"/>
      <c r="J746" s="1"/>
      <c r="N746" s="1"/>
    </row>
    <row r="747">
      <c r="F747" s="49"/>
      <c r="G747" s="1"/>
      <c r="H747" s="1"/>
      <c r="I747" s="203"/>
      <c r="J747" s="1"/>
      <c r="N747" s="1"/>
    </row>
    <row r="748">
      <c r="F748" s="49"/>
      <c r="G748" s="1"/>
      <c r="H748" s="1"/>
      <c r="I748" s="203"/>
      <c r="J748" s="1"/>
      <c r="N748" s="1"/>
    </row>
    <row r="749">
      <c r="F749" s="49"/>
      <c r="G749" s="1"/>
      <c r="H749" s="1"/>
      <c r="I749" s="203"/>
      <c r="J749" s="1"/>
      <c r="N749" s="1"/>
    </row>
    <row r="750">
      <c r="F750" s="49"/>
      <c r="G750" s="1"/>
      <c r="H750" s="1"/>
      <c r="I750" s="203"/>
      <c r="J750" s="1"/>
      <c r="N750" s="1"/>
    </row>
    <row r="751">
      <c r="F751" s="49"/>
      <c r="G751" s="1"/>
      <c r="H751" s="1"/>
      <c r="I751" s="203"/>
      <c r="J751" s="1"/>
      <c r="N751" s="1"/>
    </row>
    <row r="752">
      <c r="F752" s="49"/>
      <c r="G752" s="1"/>
      <c r="H752" s="1"/>
      <c r="I752" s="203"/>
      <c r="J752" s="1"/>
      <c r="N752" s="1"/>
    </row>
    <row r="753">
      <c r="F753" s="49"/>
      <c r="G753" s="1"/>
      <c r="H753" s="1"/>
      <c r="I753" s="203"/>
      <c r="J753" s="1"/>
      <c r="N753" s="1"/>
    </row>
    <row r="754">
      <c r="F754" s="49"/>
      <c r="G754" s="1"/>
      <c r="H754" s="1"/>
      <c r="I754" s="203"/>
      <c r="J754" s="1"/>
      <c r="N754" s="1"/>
    </row>
    <row r="755">
      <c r="F755" s="49"/>
      <c r="G755" s="1"/>
      <c r="H755" s="1"/>
      <c r="I755" s="203"/>
      <c r="J755" s="1"/>
      <c r="N755" s="1"/>
    </row>
    <row r="756">
      <c r="F756" s="49"/>
      <c r="G756" s="1"/>
      <c r="H756" s="1"/>
      <c r="I756" s="203"/>
      <c r="J756" s="1"/>
      <c r="N756" s="1"/>
    </row>
    <row r="757">
      <c r="F757" s="49"/>
      <c r="G757" s="1"/>
      <c r="H757" s="1"/>
      <c r="I757" s="203"/>
      <c r="J757" s="1"/>
      <c r="N757" s="1"/>
    </row>
    <row r="758">
      <c r="F758" s="49"/>
      <c r="G758" s="1"/>
      <c r="H758" s="1"/>
      <c r="I758" s="203"/>
      <c r="J758" s="1"/>
      <c r="N758" s="1"/>
    </row>
    <row r="759">
      <c r="F759" s="49"/>
      <c r="G759" s="1"/>
      <c r="H759" s="1"/>
      <c r="I759" s="203"/>
      <c r="J759" s="1"/>
      <c r="N759" s="1"/>
    </row>
    <row r="760">
      <c r="F760" s="49"/>
      <c r="G760" s="1"/>
      <c r="H760" s="1"/>
      <c r="I760" s="203"/>
      <c r="J760" s="1"/>
      <c r="N760" s="1"/>
    </row>
    <row r="761">
      <c r="F761" s="49"/>
      <c r="G761" s="1"/>
      <c r="H761" s="1"/>
      <c r="I761" s="203"/>
      <c r="J761" s="1"/>
      <c r="N761" s="1"/>
    </row>
    <row r="762">
      <c r="F762" s="49"/>
      <c r="G762" s="1"/>
      <c r="H762" s="1"/>
      <c r="I762" s="203"/>
      <c r="J762" s="1"/>
      <c r="N762" s="1"/>
    </row>
    <row r="763">
      <c r="F763" s="49"/>
      <c r="G763" s="1"/>
      <c r="H763" s="1"/>
      <c r="I763" s="203"/>
      <c r="J763" s="1"/>
      <c r="N763" s="1"/>
    </row>
    <row r="764">
      <c r="F764" s="49"/>
      <c r="G764" s="1"/>
      <c r="H764" s="1"/>
      <c r="I764" s="203"/>
      <c r="J764" s="1"/>
      <c r="N764" s="1"/>
    </row>
    <row r="765">
      <c r="F765" s="49"/>
      <c r="G765" s="1"/>
      <c r="H765" s="1"/>
      <c r="I765" s="203"/>
      <c r="J765" s="1"/>
      <c r="N765" s="1"/>
    </row>
    <row r="766">
      <c r="F766" s="49"/>
      <c r="G766" s="1"/>
      <c r="H766" s="1"/>
      <c r="I766" s="203"/>
      <c r="J766" s="1"/>
      <c r="N766" s="1"/>
    </row>
    <row r="767">
      <c r="F767" s="49"/>
      <c r="G767" s="1"/>
      <c r="H767" s="1"/>
      <c r="I767" s="203"/>
      <c r="J767" s="1"/>
      <c r="N767" s="1"/>
    </row>
    <row r="768">
      <c r="F768" s="49"/>
      <c r="G768" s="1"/>
      <c r="H768" s="1"/>
      <c r="I768" s="203"/>
      <c r="J768" s="1"/>
      <c r="N768" s="1"/>
    </row>
    <row r="769">
      <c r="F769" s="49"/>
      <c r="G769" s="1"/>
      <c r="H769" s="1"/>
      <c r="I769" s="203"/>
      <c r="J769" s="1"/>
      <c r="N769" s="1"/>
    </row>
    <row r="770">
      <c r="F770" s="49"/>
      <c r="G770" s="1"/>
      <c r="H770" s="1"/>
      <c r="I770" s="203"/>
      <c r="J770" s="1"/>
      <c r="N770" s="1"/>
    </row>
    <row r="771">
      <c r="F771" s="49"/>
      <c r="G771" s="1"/>
      <c r="H771" s="1"/>
      <c r="I771" s="203"/>
      <c r="J771" s="1"/>
      <c r="N771" s="1"/>
    </row>
    <row r="772">
      <c r="F772" s="49"/>
      <c r="G772" s="1"/>
      <c r="H772" s="1"/>
      <c r="I772" s="203"/>
      <c r="J772" s="1"/>
      <c r="N772" s="1"/>
    </row>
    <row r="773">
      <c r="F773" s="49"/>
      <c r="G773" s="1"/>
      <c r="H773" s="1"/>
      <c r="I773" s="203"/>
      <c r="J773" s="1"/>
      <c r="N773" s="1"/>
    </row>
    <row r="774">
      <c r="F774" s="49"/>
      <c r="G774" s="1"/>
      <c r="H774" s="1"/>
      <c r="I774" s="203"/>
      <c r="J774" s="1"/>
      <c r="N774" s="1"/>
    </row>
    <row r="775">
      <c r="F775" s="49"/>
      <c r="G775" s="1"/>
      <c r="H775" s="1"/>
      <c r="I775" s="203"/>
      <c r="J775" s="1"/>
      <c r="N775" s="1"/>
    </row>
    <row r="776">
      <c r="F776" s="49"/>
      <c r="G776" s="1"/>
      <c r="H776" s="1"/>
      <c r="I776" s="203"/>
      <c r="J776" s="1"/>
      <c r="N776" s="1"/>
    </row>
    <row r="777">
      <c r="F777" s="49"/>
      <c r="G777" s="1"/>
      <c r="H777" s="1"/>
      <c r="I777" s="203"/>
      <c r="J777" s="1"/>
      <c r="N777" s="1"/>
    </row>
    <row r="778">
      <c r="F778" s="49"/>
      <c r="G778" s="1"/>
      <c r="H778" s="1"/>
      <c r="I778" s="203"/>
      <c r="J778" s="1"/>
      <c r="N778" s="1"/>
    </row>
    <row r="779">
      <c r="F779" s="49"/>
      <c r="G779" s="1"/>
      <c r="H779" s="1"/>
      <c r="I779" s="203"/>
      <c r="J779" s="1"/>
      <c r="N779" s="1"/>
    </row>
    <row r="780">
      <c r="F780" s="49"/>
      <c r="G780" s="1"/>
      <c r="H780" s="1"/>
      <c r="I780" s="203"/>
      <c r="J780" s="1"/>
      <c r="N780" s="1"/>
    </row>
    <row r="781">
      <c r="F781" s="49"/>
      <c r="G781" s="1"/>
      <c r="H781" s="1"/>
      <c r="I781" s="203"/>
      <c r="J781" s="1"/>
      <c r="N781" s="1"/>
    </row>
    <row r="782">
      <c r="F782" s="49"/>
      <c r="G782" s="1"/>
      <c r="H782" s="1"/>
      <c r="I782" s="203"/>
      <c r="J782" s="1"/>
      <c r="N782" s="1"/>
    </row>
    <row r="783">
      <c r="F783" s="49"/>
      <c r="G783" s="1"/>
      <c r="H783" s="1"/>
      <c r="I783" s="203"/>
      <c r="J783" s="1"/>
      <c r="N783" s="1"/>
    </row>
    <row r="784">
      <c r="F784" s="49"/>
      <c r="G784" s="1"/>
      <c r="H784" s="1"/>
      <c r="I784" s="203"/>
      <c r="J784" s="1"/>
      <c r="N784" s="1"/>
    </row>
    <row r="785">
      <c r="F785" s="49"/>
      <c r="G785" s="1"/>
      <c r="H785" s="1"/>
      <c r="I785" s="203"/>
      <c r="J785" s="1"/>
      <c r="N785" s="1"/>
    </row>
    <row r="786">
      <c r="F786" s="49"/>
      <c r="G786" s="1"/>
      <c r="H786" s="1"/>
      <c r="I786" s="203"/>
      <c r="J786" s="1"/>
      <c r="N786" s="1"/>
    </row>
    <row r="787">
      <c r="F787" s="49"/>
      <c r="G787" s="1"/>
      <c r="H787" s="1"/>
      <c r="I787" s="203"/>
      <c r="J787" s="1"/>
      <c r="N787" s="1"/>
    </row>
    <row r="788">
      <c r="F788" s="49"/>
      <c r="G788" s="1"/>
      <c r="H788" s="1"/>
      <c r="I788" s="203"/>
      <c r="J788" s="1"/>
      <c r="N788" s="1"/>
    </row>
    <row r="789">
      <c r="F789" s="49"/>
      <c r="G789" s="1"/>
      <c r="H789" s="1"/>
      <c r="I789" s="203"/>
      <c r="J789" s="1"/>
      <c r="N789" s="1"/>
    </row>
    <row r="790">
      <c r="F790" s="49"/>
      <c r="G790" s="1"/>
      <c r="H790" s="1"/>
      <c r="I790" s="203"/>
      <c r="J790" s="1"/>
      <c r="N790" s="1"/>
    </row>
    <row r="791">
      <c r="F791" s="49"/>
      <c r="G791" s="1"/>
      <c r="H791" s="1"/>
      <c r="I791" s="203"/>
      <c r="J791" s="1"/>
      <c r="N791" s="1"/>
    </row>
    <row r="792">
      <c r="F792" s="49"/>
      <c r="G792" s="1"/>
      <c r="H792" s="1"/>
      <c r="I792" s="203"/>
      <c r="J792" s="1"/>
      <c r="N792" s="1"/>
    </row>
    <row r="793">
      <c r="F793" s="49"/>
      <c r="G793" s="1"/>
      <c r="H793" s="1"/>
      <c r="I793" s="203"/>
      <c r="J793" s="1"/>
      <c r="N793" s="1"/>
    </row>
    <row r="794">
      <c r="F794" s="49"/>
      <c r="G794" s="1"/>
      <c r="H794" s="1"/>
      <c r="I794" s="203"/>
      <c r="J794" s="1"/>
      <c r="N794" s="1"/>
    </row>
    <row r="795">
      <c r="F795" s="49"/>
      <c r="G795" s="1"/>
      <c r="H795" s="1"/>
      <c r="I795" s="203"/>
      <c r="J795" s="1"/>
      <c r="N795" s="1"/>
    </row>
    <row r="796">
      <c r="F796" s="49"/>
      <c r="G796" s="1"/>
      <c r="H796" s="1"/>
      <c r="I796" s="203"/>
      <c r="J796" s="1"/>
      <c r="N796" s="1"/>
    </row>
    <row r="797">
      <c r="F797" s="49"/>
      <c r="G797" s="1"/>
      <c r="H797" s="1"/>
      <c r="I797" s="203"/>
      <c r="J797" s="1"/>
      <c r="N797" s="1"/>
    </row>
    <row r="798">
      <c r="F798" s="49"/>
      <c r="G798" s="1"/>
      <c r="H798" s="1"/>
      <c r="I798" s="203"/>
      <c r="J798" s="1"/>
      <c r="N798" s="1"/>
    </row>
    <row r="799">
      <c r="F799" s="49"/>
      <c r="G799" s="1"/>
      <c r="H799" s="1"/>
      <c r="I799" s="203"/>
      <c r="J799" s="1"/>
      <c r="N799" s="1"/>
    </row>
    <row r="800">
      <c r="F800" s="49"/>
      <c r="G800" s="1"/>
      <c r="H800" s="1"/>
      <c r="I800" s="203"/>
      <c r="J800" s="1"/>
      <c r="N800" s="1"/>
    </row>
    <row r="801">
      <c r="F801" s="49"/>
      <c r="G801" s="1"/>
      <c r="H801" s="1"/>
      <c r="I801" s="203"/>
      <c r="J801" s="1"/>
      <c r="N801" s="1"/>
    </row>
    <row r="802">
      <c r="F802" s="49"/>
      <c r="G802" s="1"/>
      <c r="H802" s="1"/>
      <c r="I802" s="203"/>
      <c r="J802" s="1"/>
      <c r="N802" s="1"/>
    </row>
    <row r="803">
      <c r="F803" s="49"/>
      <c r="G803" s="1"/>
      <c r="H803" s="1"/>
      <c r="I803" s="203"/>
      <c r="J803" s="1"/>
      <c r="N803" s="1"/>
    </row>
    <row r="804">
      <c r="F804" s="49"/>
      <c r="G804" s="1"/>
      <c r="H804" s="1"/>
      <c r="I804" s="203"/>
      <c r="J804" s="1"/>
      <c r="N804" s="1"/>
    </row>
    <row r="805">
      <c r="F805" s="49"/>
      <c r="G805" s="1"/>
      <c r="H805" s="1"/>
      <c r="I805" s="203"/>
      <c r="J805" s="1"/>
      <c r="N805" s="1"/>
    </row>
    <row r="806">
      <c r="F806" s="49"/>
      <c r="G806" s="1"/>
      <c r="H806" s="1"/>
      <c r="I806" s="203"/>
      <c r="J806" s="1"/>
      <c r="N806" s="1"/>
    </row>
    <row r="807">
      <c r="F807" s="49"/>
      <c r="G807" s="1"/>
      <c r="H807" s="1"/>
      <c r="I807" s="203"/>
      <c r="J807" s="1"/>
      <c r="N807" s="1"/>
    </row>
    <row r="808">
      <c r="F808" s="49"/>
      <c r="G808" s="1"/>
      <c r="H808" s="1"/>
      <c r="I808" s="203"/>
      <c r="J808" s="1"/>
      <c r="N808" s="1"/>
    </row>
    <row r="809">
      <c r="F809" s="49"/>
      <c r="G809" s="1"/>
      <c r="H809" s="1"/>
      <c r="I809" s="203"/>
      <c r="J809" s="1"/>
      <c r="N809" s="1"/>
    </row>
    <row r="810">
      <c r="F810" s="49"/>
      <c r="G810" s="1"/>
      <c r="H810" s="1"/>
      <c r="I810" s="203"/>
      <c r="J810" s="1"/>
      <c r="N810" s="1"/>
    </row>
    <row r="811">
      <c r="F811" s="49"/>
      <c r="G811" s="1"/>
      <c r="H811" s="1"/>
      <c r="I811" s="203"/>
      <c r="J811" s="1"/>
      <c r="N811" s="1"/>
    </row>
    <row r="812">
      <c r="F812" s="49"/>
      <c r="G812" s="1"/>
      <c r="H812" s="1"/>
      <c r="I812" s="203"/>
      <c r="J812" s="1"/>
      <c r="N812" s="1"/>
    </row>
    <row r="813">
      <c r="F813" s="49"/>
      <c r="G813" s="1"/>
      <c r="H813" s="1"/>
      <c r="I813" s="203"/>
      <c r="J813" s="1"/>
      <c r="N813" s="1"/>
    </row>
    <row r="814">
      <c r="F814" s="49"/>
      <c r="G814" s="1"/>
      <c r="H814" s="1"/>
      <c r="I814" s="203"/>
      <c r="J814" s="1"/>
      <c r="N814" s="1"/>
    </row>
    <row r="815">
      <c r="F815" s="49"/>
      <c r="G815" s="1"/>
      <c r="H815" s="1"/>
      <c r="I815" s="203"/>
      <c r="J815" s="1"/>
      <c r="N815" s="1"/>
    </row>
    <row r="816">
      <c r="F816" s="49"/>
      <c r="G816" s="1"/>
      <c r="H816" s="1"/>
      <c r="I816" s="203"/>
      <c r="J816" s="1"/>
      <c r="N816" s="1"/>
    </row>
    <row r="817">
      <c r="F817" s="49"/>
      <c r="G817" s="1"/>
      <c r="H817" s="1"/>
      <c r="I817" s="203"/>
      <c r="J817" s="1"/>
      <c r="N817" s="1"/>
    </row>
    <row r="818">
      <c r="F818" s="49"/>
      <c r="G818" s="1"/>
      <c r="H818" s="1"/>
      <c r="I818" s="203"/>
      <c r="J818" s="1"/>
      <c r="N818" s="1"/>
    </row>
    <row r="819">
      <c r="F819" s="49"/>
      <c r="G819" s="1"/>
      <c r="H819" s="1"/>
      <c r="I819" s="203"/>
      <c r="J819" s="1"/>
      <c r="N819" s="1"/>
    </row>
    <row r="820">
      <c r="F820" s="49"/>
      <c r="G820" s="1"/>
      <c r="H820" s="1"/>
      <c r="I820" s="203"/>
      <c r="J820" s="1"/>
      <c r="N820" s="1"/>
    </row>
    <row r="821">
      <c r="F821" s="49"/>
      <c r="G821" s="1"/>
      <c r="H821" s="1"/>
      <c r="I821" s="203"/>
      <c r="J821" s="1"/>
      <c r="N821" s="1"/>
    </row>
    <row r="822">
      <c r="F822" s="49"/>
      <c r="G822" s="1"/>
      <c r="H822" s="1"/>
      <c r="I822" s="203"/>
      <c r="J822" s="1"/>
      <c r="N822" s="1"/>
    </row>
    <row r="823">
      <c r="F823" s="49"/>
      <c r="G823" s="1"/>
      <c r="H823" s="1"/>
      <c r="I823" s="203"/>
      <c r="J823" s="1"/>
      <c r="N823" s="1"/>
    </row>
    <row r="824">
      <c r="F824" s="49"/>
      <c r="G824" s="1"/>
      <c r="H824" s="1"/>
      <c r="I824" s="203"/>
      <c r="J824" s="1"/>
      <c r="N824" s="1"/>
    </row>
    <row r="825">
      <c r="F825" s="49"/>
      <c r="G825" s="1"/>
      <c r="H825" s="1"/>
      <c r="I825" s="203"/>
      <c r="J825" s="1"/>
      <c r="N825" s="1"/>
    </row>
    <row r="826">
      <c r="F826" s="49"/>
      <c r="G826" s="1"/>
      <c r="H826" s="1"/>
      <c r="I826" s="203"/>
      <c r="J826" s="1"/>
      <c r="N826" s="1"/>
    </row>
    <row r="827">
      <c r="F827" s="49"/>
      <c r="G827" s="1"/>
      <c r="H827" s="1"/>
      <c r="I827" s="203"/>
      <c r="J827" s="1"/>
      <c r="N827" s="1"/>
    </row>
    <row r="828">
      <c r="F828" s="49"/>
      <c r="G828" s="1"/>
      <c r="H828" s="1"/>
      <c r="I828" s="203"/>
      <c r="J828" s="1"/>
      <c r="N828" s="1"/>
    </row>
    <row r="829">
      <c r="F829" s="49"/>
      <c r="G829" s="1"/>
      <c r="H829" s="1"/>
      <c r="I829" s="203"/>
      <c r="J829" s="1"/>
      <c r="N829" s="1"/>
    </row>
    <row r="830">
      <c r="F830" s="49"/>
      <c r="G830" s="1"/>
      <c r="H830" s="1"/>
      <c r="I830" s="203"/>
      <c r="J830" s="1"/>
      <c r="N830" s="1"/>
    </row>
    <row r="831">
      <c r="F831" s="49"/>
      <c r="G831" s="1"/>
      <c r="H831" s="1"/>
      <c r="I831" s="203"/>
      <c r="J831" s="1"/>
      <c r="N831" s="1"/>
    </row>
    <row r="832">
      <c r="F832" s="49"/>
      <c r="G832" s="1"/>
      <c r="H832" s="1"/>
      <c r="I832" s="203"/>
      <c r="J832" s="1"/>
      <c r="N832" s="1"/>
    </row>
    <row r="833">
      <c r="F833" s="49"/>
      <c r="G833" s="1"/>
      <c r="H833" s="1"/>
      <c r="I833" s="203"/>
      <c r="J833" s="1"/>
      <c r="N833" s="1"/>
    </row>
    <row r="834">
      <c r="F834" s="49"/>
      <c r="G834" s="1"/>
      <c r="H834" s="1"/>
      <c r="I834" s="203"/>
      <c r="J834" s="1"/>
      <c r="N834" s="1"/>
    </row>
    <row r="835">
      <c r="F835" s="49"/>
      <c r="G835" s="1"/>
      <c r="H835" s="1"/>
      <c r="I835" s="203"/>
      <c r="J835" s="1"/>
      <c r="N835" s="1"/>
    </row>
    <row r="836">
      <c r="F836" s="49"/>
      <c r="G836" s="1"/>
      <c r="H836" s="1"/>
      <c r="I836" s="203"/>
      <c r="J836" s="1"/>
      <c r="N836" s="1"/>
    </row>
    <row r="837">
      <c r="F837" s="49"/>
      <c r="G837" s="1"/>
      <c r="H837" s="1"/>
      <c r="I837" s="203"/>
      <c r="J837" s="1"/>
      <c r="N837" s="1"/>
    </row>
    <row r="838">
      <c r="F838" s="49"/>
      <c r="G838" s="1"/>
      <c r="H838" s="1"/>
      <c r="I838" s="203"/>
      <c r="J838" s="1"/>
      <c r="N838" s="1"/>
    </row>
    <row r="839">
      <c r="F839" s="49"/>
      <c r="G839" s="1"/>
      <c r="H839" s="1"/>
      <c r="I839" s="203"/>
      <c r="J839" s="1"/>
      <c r="N839" s="1"/>
    </row>
    <row r="840">
      <c r="F840" s="49"/>
      <c r="G840" s="1"/>
      <c r="H840" s="1"/>
      <c r="I840" s="203"/>
      <c r="J840" s="1"/>
      <c r="N840" s="1"/>
    </row>
    <row r="841">
      <c r="F841" s="49"/>
      <c r="G841" s="1"/>
      <c r="H841" s="1"/>
      <c r="I841" s="203"/>
      <c r="J841" s="1"/>
      <c r="N841" s="1"/>
    </row>
    <row r="842">
      <c r="F842" s="49"/>
      <c r="G842" s="1"/>
      <c r="H842" s="1"/>
      <c r="I842" s="203"/>
      <c r="J842" s="1"/>
      <c r="N842" s="1"/>
    </row>
    <row r="843">
      <c r="F843" s="49"/>
      <c r="G843" s="1"/>
      <c r="H843" s="1"/>
      <c r="I843" s="203"/>
      <c r="J843" s="1"/>
      <c r="N843" s="1"/>
    </row>
    <row r="844">
      <c r="F844" s="49"/>
      <c r="G844" s="1"/>
      <c r="H844" s="1"/>
      <c r="I844" s="203"/>
      <c r="J844" s="1"/>
      <c r="N844" s="1"/>
    </row>
    <row r="845">
      <c r="F845" s="49"/>
      <c r="G845" s="1"/>
      <c r="H845" s="1"/>
      <c r="I845" s="203"/>
      <c r="J845" s="1"/>
      <c r="N845" s="1"/>
    </row>
    <row r="846">
      <c r="F846" s="49"/>
      <c r="G846" s="1"/>
      <c r="H846" s="1"/>
      <c r="I846" s="203"/>
      <c r="J846" s="1"/>
      <c r="N846" s="1"/>
    </row>
    <row r="847">
      <c r="F847" s="49"/>
      <c r="G847" s="1"/>
      <c r="H847" s="1"/>
      <c r="I847" s="203"/>
      <c r="J847" s="1"/>
      <c r="N847" s="1"/>
    </row>
    <row r="848">
      <c r="F848" s="49"/>
      <c r="G848" s="1"/>
      <c r="H848" s="1"/>
      <c r="I848" s="203"/>
      <c r="J848" s="1"/>
      <c r="N848" s="1"/>
    </row>
    <row r="849">
      <c r="F849" s="49"/>
      <c r="G849" s="1"/>
      <c r="H849" s="1"/>
      <c r="I849" s="203"/>
      <c r="J849" s="1"/>
      <c r="N849" s="1"/>
    </row>
    <row r="850">
      <c r="F850" s="49"/>
      <c r="G850" s="1"/>
      <c r="H850" s="1"/>
      <c r="I850" s="203"/>
      <c r="J850" s="1"/>
      <c r="N850" s="1"/>
    </row>
    <row r="851">
      <c r="F851" s="49"/>
      <c r="G851" s="1"/>
      <c r="H851" s="1"/>
      <c r="I851" s="203"/>
      <c r="J851" s="1"/>
      <c r="N851" s="1"/>
    </row>
    <row r="852">
      <c r="F852" s="49"/>
      <c r="G852" s="1"/>
      <c r="H852" s="1"/>
      <c r="I852" s="203"/>
      <c r="J852" s="1"/>
      <c r="N852" s="1"/>
    </row>
    <row r="853">
      <c r="F853" s="49"/>
      <c r="G853" s="1"/>
      <c r="H853" s="1"/>
      <c r="I853" s="203"/>
      <c r="J853" s="1"/>
      <c r="N853" s="1"/>
    </row>
    <row r="854">
      <c r="F854" s="49"/>
      <c r="G854" s="1"/>
      <c r="H854" s="1"/>
      <c r="I854" s="203"/>
      <c r="J854" s="1"/>
      <c r="N854" s="1"/>
    </row>
    <row r="855">
      <c r="F855" s="49"/>
      <c r="G855" s="1"/>
      <c r="H855" s="1"/>
      <c r="I855" s="203"/>
      <c r="J855" s="1"/>
      <c r="N855" s="1"/>
    </row>
    <row r="856">
      <c r="F856" s="49"/>
      <c r="G856" s="1"/>
      <c r="H856" s="1"/>
      <c r="I856" s="203"/>
      <c r="J856" s="1"/>
      <c r="N856" s="1"/>
    </row>
    <row r="857">
      <c r="F857" s="49"/>
      <c r="G857" s="1"/>
      <c r="H857" s="1"/>
      <c r="I857" s="203"/>
      <c r="J857" s="1"/>
      <c r="N857" s="1"/>
    </row>
    <row r="858">
      <c r="F858" s="49"/>
      <c r="G858" s="1"/>
      <c r="H858" s="1"/>
      <c r="I858" s="203"/>
      <c r="J858" s="1"/>
      <c r="N858" s="1"/>
    </row>
    <row r="859">
      <c r="F859" s="49"/>
      <c r="G859" s="1"/>
      <c r="H859" s="1"/>
      <c r="I859" s="203"/>
      <c r="J859" s="1"/>
      <c r="N859" s="1"/>
    </row>
    <row r="860">
      <c r="F860" s="49"/>
      <c r="G860" s="1"/>
      <c r="H860" s="1"/>
      <c r="I860" s="203"/>
      <c r="J860" s="1"/>
      <c r="N860" s="1"/>
    </row>
    <row r="861">
      <c r="F861" s="49"/>
      <c r="G861" s="1"/>
      <c r="H861" s="1"/>
      <c r="I861" s="203"/>
      <c r="J861" s="1"/>
      <c r="N861" s="1"/>
    </row>
    <row r="862">
      <c r="F862" s="49"/>
      <c r="G862" s="1"/>
      <c r="H862" s="1"/>
      <c r="I862" s="203"/>
      <c r="J862" s="1"/>
      <c r="N862" s="1"/>
    </row>
    <row r="863">
      <c r="F863" s="49"/>
      <c r="G863" s="1"/>
      <c r="H863" s="1"/>
      <c r="I863" s="203"/>
      <c r="J863" s="1"/>
      <c r="N863" s="1"/>
    </row>
    <row r="864">
      <c r="F864" s="49"/>
      <c r="G864" s="1"/>
      <c r="H864" s="1"/>
      <c r="I864" s="203"/>
      <c r="J864" s="1"/>
      <c r="N864" s="1"/>
    </row>
    <row r="865">
      <c r="F865" s="49"/>
      <c r="G865" s="1"/>
      <c r="H865" s="1"/>
      <c r="I865" s="203"/>
      <c r="J865" s="1"/>
      <c r="N865" s="1"/>
    </row>
    <row r="866">
      <c r="F866" s="49"/>
      <c r="G866" s="1"/>
      <c r="H866" s="1"/>
      <c r="I866" s="203"/>
      <c r="J866" s="1"/>
      <c r="N866" s="1"/>
    </row>
    <row r="867">
      <c r="F867" s="49"/>
      <c r="G867" s="1"/>
      <c r="H867" s="1"/>
      <c r="I867" s="203"/>
      <c r="J867" s="1"/>
      <c r="N867" s="1"/>
    </row>
    <row r="868">
      <c r="F868" s="49"/>
      <c r="G868" s="1"/>
      <c r="H868" s="1"/>
      <c r="I868" s="203"/>
      <c r="J868" s="1"/>
      <c r="N868" s="1"/>
    </row>
    <row r="869">
      <c r="F869" s="49"/>
      <c r="G869" s="1"/>
      <c r="H869" s="1"/>
      <c r="I869" s="203"/>
      <c r="J869" s="1"/>
      <c r="N869" s="1"/>
    </row>
    <row r="870">
      <c r="F870" s="49"/>
      <c r="G870" s="1"/>
      <c r="H870" s="1"/>
      <c r="I870" s="203"/>
      <c r="J870" s="1"/>
      <c r="N870" s="1"/>
    </row>
    <row r="871">
      <c r="F871" s="49"/>
      <c r="G871" s="1"/>
      <c r="H871" s="1"/>
      <c r="I871" s="203"/>
      <c r="J871" s="1"/>
      <c r="N871" s="1"/>
    </row>
    <row r="872">
      <c r="F872" s="49"/>
      <c r="G872" s="1"/>
      <c r="H872" s="1"/>
      <c r="I872" s="203"/>
      <c r="J872" s="1"/>
      <c r="N872" s="1"/>
    </row>
    <row r="873">
      <c r="F873" s="49"/>
      <c r="G873" s="1"/>
      <c r="H873" s="1"/>
      <c r="I873" s="203"/>
      <c r="J873" s="1"/>
      <c r="N873" s="1"/>
    </row>
    <row r="874">
      <c r="F874" s="49"/>
      <c r="G874" s="1"/>
      <c r="H874" s="1"/>
      <c r="I874" s="203"/>
      <c r="J874" s="1"/>
      <c r="N874" s="1"/>
    </row>
    <row r="875">
      <c r="F875" s="49"/>
      <c r="G875" s="1"/>
      <c r="H875" s="1"/>
      <c r="I875" s="203"/>
      <c r="J875" s="1"/>
      <c r="N875" s="1"/>
    </row>
    <row r="876">
      <c r="F876" s="49"/>
      <c r="G876" s="1"/>
      <c r="H876" s="1"/>
      <c r="I876" s="203"/>
      <c r="J876" s="1"/>
      <c r="N876" s="1"/>
    </row>
    <row r="877">
      <c r="F877" s="49"/>
      <c r="G877" s="1"/>
      <c r="H877" s="1"/>
      <c r="I877" s="203"/>
      <c r="J877" s="1"/>
      <c r="N877" s="1"/>
    </row>
    <row r="878">
      <c r="F878" s="49"/>
      <c r="G878" s="1"/>
      <c r="H878" s="1"/>
      <c r="I878" s="203"/>
      <c r="J878" s="1"/>
      <c r="N878" s="1"/>
    </row>
    <row r="879">
      <c r="F879" s="49"/>
      <c r="G879" s="1"/>
      <c r="H879" s="1"/>
      <c r="I879" s="203"/>
      <c r="J879" s="1"/>
      <c r="N879" s="1"/>
    </row>
    <row r="880">
      <c r="F880" s="49"/>
      <c r="G880" s="1"/>
      <c r="H880" s="1"/>
      <c r="I880" s="203"/>
      <c r="J880" s="1"/>
      <c r="N880" s="1"/>
    </row>
    <row r="881">
      <c r="F881" s="49"/>
      <c r="G881" s="1"/>
      <c r="H881" s="1"/>
      <c r="I881" s="203"/>
      <c r="J881" s="1"/>
      <c r="N881" s="1"/>
    </row>
    <row r="882">
      <c r="F882" s="49"/>
      <c r="G882" s="1"/>
      <c r="H882" s="1"/>
      <c r="I882" s="203"/>
      <c r="J882" s="1"/>
      <c r="N882" s="1"/>
    </row>
    <row r="883">
      <c r="F883" s="49"/>
      <c r="G883" s="1"/>
      <c r="H883" s="1"/>
      <c r="I883" s="203"/>
      <c r="J883" s="1"/>
      <c r="N883" s="1"/>
    </row>
    <row r="884">
      <c r="F884" s="49"/>
      <c r="G884" s="1"/>
      <c r="H884" s="1"/>
      <c r="I884" s="203"/>
      <c r="J884" s="1"/>
      <c r="N884" s="1"/>
    </row>
    <row r="885">
      <c r="F885" s="49"/>
      <c r="G885" s="1"/>
      <c r="H885" s="1"/>
      <c r="I885" s="203"/>
      <c r="J885" s="1"/>
      <c r="N885" s="1"/>
    </row>
    <row r="886">
      <c r="F886" s="49"/>
      <c r="G886" s="1"/>
      <c r="H886" s="1"/>
      <c r="I886" s="203"/>
      <c r="J886" s="1"/>
      <c r="N886" s="1"/>
    </row>
    <row r="887">
      <c r="F887" s="49"/>
      <c r="G887" s="1"/>
      <c r="H887" s="1"/>
      <c r="I887" s="203"/>
      <c r="J887" s="1"/>
      <c r="N887" s="1"/>
    </row>
    <row r="888">
      <c r="F888" s="49"/>
      <c r="G888" s="1"/>
      <c r="H888" s="1"/>
      <c r="I888" s="203"/>
      <c r="J888" s="1"/>
      <c r="N888" s="1"/>
    </row>
    <row r="889">
      <c r="F889" s="49"/>
      <c r="G889" s="1"/>
      <c r="H889" s="1"/>
      <c r="I889" s="203"/>
      <c r="J889" s="1"/>
      <c r="N889" s="1"/>
    </row>
    <row r="890">
      <c r="F890" s="49"/>
      <c r="G890" s="1"/>
      <c r="H890" s="1"/>
      <c r="I890" s="203"/>
      <c r="J890" s="1"/>
      <c r="N890" s="1"/>
    </row>
    <row r="891">
      <c r="F891" s="49"/>
      <c r="G891" s="1"/>
      <c r="H891" s="1"/>
      <c r="I891" s="203"/>
      <c r="J891" s="1"/>
      <c r="N891" s="1"/>
    </row>
    <row r="892">
      <c r="F892" s="49"/>
      <c r="G892" s="1"/>
      <c r="H892" s="1"/>
      <c r="I892" s="203"/>
      <c r="J892" s="1"/>
      <c r="N892" s="1"/>
    </row>
    <row r="893">
      <c r="F893" s="49"/>
      <c r="G893" s="1"/>
      <c r="H893" s="1"/>
      <c r="I893" s="203"/>
      <c r="J893" s="1"/>
      <c r="N893" s="1"/>
    </row>
    <row r="894">
      <c r="F894" s="49"/>
      <c r="G894" s="1"/>
      <c r="H894" s="1"/>
      <c r="I894" s="203"/>
      <c r="J894" s="1"/>
      <c r="N894" s="1"/>
    </row>
    <row r="895">
      <c r="F895" s="49"/>
      <c r="G895" s="1"/>
      <c r="H895" s="1"/>
      <c r="I895" s="203"/>
      <c r="J895" s="1"/>
      <c r="N895" s="1"/>
    </row>
    <row r="896">
      <c r="F896" s="49"/>
      <c r="G896" s="1"/>
      <c r="H896" s="1"/>
      <c r="I896" s="203"/>
      <c r="J896" s="1"/>
      <c r="N896" s="1"/>
    </row>
    <row r="897">
      <c r="F897" s="49"/>
      <c r="G897" s="1"/>
      <c r="H897" s="1"/>
      <c r="I897" s="203"/>
      <c r="J897" s="1"/>
      <c r="N897" s="1"/>
    </row>
    <row r="898">
      <c r="F898" s="49"/>
      <c r="G898" s="1"/>
      <c r="H898" s="1"/>
      <c r="I898" s="203"/>
      <c r="J898" s="1"/>
      <c r="N898" s="1"/>
    </row>
    <row r="899">
      <c r="F899" s="49"/>
      <c r="G899" s="1"/>
      <c r="H899" s="1"/>
      <c r="I899" s="203"/>
      <c r="J899" s="1"/>
      <c r="N899" s="1"/>
    </row>
    <row r="900">
      <c r="F900" s="49"/>
      <c r="G900" s="1"/>
      <c r="H900" s="1"/>
      <c r="I900" s="203"/>
      <c r="J900" s="1"/>
      <c r="N900" s="1"/>
    </row>
    <row r="901">
      <c r="F901" s="49"/>
      <c r="G901" s="1"/>
      <c r="H901" s="1"/>
      <c r="I901" s="203"/>
      <c r="J901" s="1"/>
      <c r="N901" s="1"/>
    </row>
    <row r="902">
      <c r="F902" s="49"/>
      <c r="G902" s="1"/>
      <c r="H902" s="1"/>
      <c r="I902" s="203"/>
      <c r="J902" s="1"/>
      <c r="N902" s="1"/>
    </row>
    <row r="903">
      <c r="F903" s="49"/>
      <c r="G903" s="1"/>
      <c r="H903" s="1"/>
      <c r="I903" s="203"/>
      <c r="J903" s="1"/>
      <c r="N903" s="1"/>
    </row>
    <row r="904">
      <c r="F904" s="49"/>
      <c r="G904" s="1"/>
      <c r="H904" s="1"/>
      <c r="I904" s="203"/>
      <c r="J904" s="1"/>
      <c r="N904" s="1"/>
    </row>
    <row r="905">
      <c r="F905" s="49"/>
      <c r="G905" s="1"/>
      <c r="H905" s="1"/>
      <c r="I905" s="203"/>
      <c r="J905" s="1"/>
      <c r="N905" s="1"/>
    </row>
    <row r="906">
      <c r="F906" s="49"/>
      <c r="G906" s="1"/>
      <c r="H906" s="1"/>
      <c r="I906" s="203"/>
      <c r="J906" s="1"/>
      <c r="N906" s="1"/>
    </row>
    <row r="907">
      <c r="F907" s="49"/>
      <c r="G907" s="1"/>
      <c r="H907" s="1"/>
      <c r="I907" s="203"/>
      <c r="J907" s="1"/>
      <c r="N907" s="1"/>
    </row>
    <row r="908">
      <c r="F908" s="49"/>
      <c r="G908" s="1"/>
      <c r="H908" s="1"/>
      <c r="I908" s="203"/>
      <c r="J908" s="1"/>
      <c r="N908" s="1"/>
    </row>
    <row r="909">
      <c r="F909" s="49"/>
      <c r="G909" s="1"/>
      <c r="H909" s="1"/>
      <c r="I909" s="203"/>
      <c r="J909" s="1"/>
      <c r="N909" s="1"/>
    </row>
    <row r="910">
      <c r="F910" s="49"/>
      <c r="G910" s="1"/>
      <c r="H910" s="1"/>
      <c r="I910" s="203"/>
      <c r="J910" s="1"/>
      <c r="N910" s="1"/>
    </row>
    <row r="911">
      <c r="F911" s="49"/>
      <c r="G911" s="1"/>
      <c r="H911" s="1"/>
      <c r="I911" s="203"/>
      <c r="J911" s="1"/>
      <c r="N911" s="1"/>
    </row>
    <row r="912">
      <c r="F912" s="49"/>
      <c r="G912" s="1"/>
      <c r="H912" s="1"/>
      <c r="I912" s="203"/>
      <c r="J912" s="1"/>
      <c r="N912" s="1"/>
    </row>
    <row r="913">
      <c r="F913" s="49"/>
      <c r="G913" s="1"/>
      <c r="H913" s="1"/>
      <c r="I913" s="203"/>
      <c r="J913" s="1"/>
      <c r="N913" s="1"/>
    </row>
    <row r="914">
      <c r="F914" s="49"/>
      <c r="G914" s="1"/>
      <c r="H914" s="1"/>
      <c r="I914" s="203"/>
      <c r="J914" s="1"/>
      <c r="N914" s="1"/>
    </row>
    <row r="915">
      <c r="F915" s="49"/>
      <c r="G915" s="1"/>
      <c r="H915" s="1"/>
      <c r="I915" s="203"/>
      <c r="J915" s="1"/>
      <c r="N915" s="1"/>
    </row>
    <row r="916">
      <c r="F916" s="49"/>
      <c r="G916" s="1"/>
      <c r="H916" s="1"/>
      <c r="I916" s="203"/>
      <c r="J916" s="1"/>
      <c r="N916" s="1"/>
    </row>
    <row r="917">
      <c r="F917" s="49"/>
      <c r="G917" s="1"/>
      <c r="H917" s="1"/>
      <c r="I917" s="203"/>
      <c r="J917" s="1"/>
      <c r="N917" s="1"/>
    </row>
    <row r="918">
      <c r="F918" s="49"/>
      <c r="G918" s="1"/>
      <c r="H918" s="1"/>
      <c r="I918" s="203"/>
      <c r="J918" s="1"/>
      <c r="N918" s="1"/>
    </row>
    <row r="919">
      <c r="F919" s="49"/>
      <c r="G919" s="1"/>
      <c r="H919" s="1"/>
      <c r="I919" s="203"/>
      <c r="J919" s="1"/>
      <c r="N919" s="1"/>
    </row>
    <row r="920">
      <c r="F920" s="49"/>
      <c r="G920" s="1"/>
      <c r="H920" s="1"/>
      <c r="I920" s="203"/>
      <c r="J920" s="1"/>
      <c r="N920" s="1"/>
    </row>
    <row r="921">
      <c r="F921" s="49"/>
      <c r="G921" s="1"/>
      <c r="H921" s="1"/>
      <c r="I921" s="203"/>
      <c r="J921" s="1"/>
      <c r="N921" s="1"/>
    </row>
    <row r="922">
      <c r="F922" s="49"/>
      <c r="G922" s="1"/>
      <c r="H922" s="1"/>
      <c r="I922" s="203"/>
      <c r="J922" s="1"/>
      <c r="N922" s="1"/>
    </row>
    <row r="923">
      <c r="F923" s="49"/>
      <c r="G923" s="1"/>
      <c r="H923" s="1"/>
      <c r="I923" s="203"/>
      <c r="J923" s="1"/>
      <c r="N923" s="1"/>
    </row>
    <row r="924">
      <c r="F924" s="49"/>
      <c r="G924" s="1"/>
      <c r="H924" s="1"/>
      <c r="I924" s="203"/>
      <c r="J924" s="1"/>
      <c r="N924" s="1"/>
    </row>
    <row r="925">
      <c r="F925" s="49"/>
      <c r="G925" s="1"/>
      <c r="H925" s="1"/>
      <c r="I925" s="203"/>
      <c r="J925" s="1"/>
      <c r="N925" s="1"/>
    </row>
    <row r="926">
      <c r="F926" s="49"/>
      <c r="G926" s="1"/>
      <c r="H926" s="1"/>
      <c r="I926" s="203"/>
      <c r="J926" s="1"/>
      <c r="N926" s="1"/>
    </row>
    <row r="927">
      <c r="F927" s="49"/>
      <c r="G927" s="1"/>
      <c r="H927" s="1"/>
      <c r="I927" s="203"/>
      <c r="J927" s="1"/>
      <c r="N927" s="1"/>
    </row>
    <row r="928">
      <c r="F928" s="49"/>
      <c r="G928" s="1"/>
      <c r="H928" s="1"/>
      <c r="I928" s="203"/>
      <c r="J928" s="1"/>
      <c r="N928" s="1"/>
    </row>
    <row r="929">
      <c r="F929" s="49"/>
      <c r="G929" s="1"/>
      <c r="H929" s="1"/>
      <c r="I929" s="203"/>
      <c r="J929" s="1"/>
      <c r="N929" s="1"/>
    </row>
    <row r="930">
      <c r="F930" s="49"/>
      <c r="G930" s="1"/>
      <c r="H930" s="1"/>
      <c r="I930" s="203"/>
      <c r="J930" s="1"/>
      <c r="N930" s="1"/>
    </row>
    <row r="931">
      <c r="F931" s="49"/>
      <c r="G931" s="1"/>
      <c r="H931" s="1"/>
      <c r="I931" s="203"/>
      <c r="J931" s="1"/>
      <c r="N931" s="1"/>
    </row>
    <row r="932">
      <c r="F932" s="49"/>
      <c r="G932" s="1"/>
      <c r="H932" s="1"/>
      <c r="I932" s="203"/>
      <c r="J932" s="1"/>
      <c r="N932" s="1"/>
    </row>
    <row r="933">
      <c r="F933" s="49"/>
      <c r="G933" s="1"/>
      <c r="H933" s="1"/>
      <c r="I933" s="203"/>
      <c r="J933" s="1"/>
      <c r="N933" s="1"/>
    </row>
    <row r="934">
      <c r="F934" s="49"/>
      <c r="G934" s="1"/>
      <c r="H934" s="1"/>
      <c r="I934" s="203"/>
      <c r="J934" s="1"/>
      <c r="N934" s="1"/>
    </row>
    <row r="935">
      <c r="F935" s="49"/>
      <c r="G935" s="1"/>
      <c r="H935" s="1"/>
      <c r="I935" s="203"/>
      <c r="J935" s="1"/>
      <c r="N935" s="1"/>
    </row>
    <row r="936">
      <c r="F936" s="49"/>
      <c r="G936" s="1"/>
      <c r="H936" s="1"/>
      <c r="I936" s="203"/>
      <c r="J936" s="1"/>
      <c r="N936" s="1"/>
    </row>
    <row r="937">
      <c r="F937" s="49"/>
      <c r="G937" s="1"/>
      <c r="H937" s="1"/>
      <c r="I937" s="203"/>
      <c r="J937" s="1"/>
      <c r="N937" s="1"/>
    </row>
    <row r="938">
      <c r="F938" s="49"/>
      <c r="G938" s="1"/>
      <c r="H938" s="1"/>
      <c r="I938" s="203"/>
      <c r="J938" s="1"/>
      <c r="N938" s="1"/>
    </row>
    <row r="939">
      <c r="F939" s="49"/>
      <c r="G939" s="1"/>
      <c r="H939" s="1"/>
      <c r="I939" s="203"/>
      <c r="J939" s="1"/>
      <c r="N939" s="1"/>
    </row>
    <row r="940">
      <c r="F940" s="49"/>
      <c r="G940" s="1"/>
      <c r="H940" s="1"/>
      <c r="I940" s="203"/>
      <c r="J940" s="1"/>
      <c r="N940" s="1"/>
    </row>
    <row r="941">
      <c r="F941" s="49"/>
      <c r="G941" s="1"/>
      <c r="H941" s="1"/>
      <c r="I941" s="203"/>
      <c r="J941" s="1"/>
      <c r="N941" s="1"/>
    </row>
    <row r="942">
      <c r="F942" s="49"/>
      <c r="G942" s="1"/>
      <c r="H942" s="1"/>
      <c r="I942" s="203"/>
      <c r="J942" s="1"/>
      <c r="N942" s="1"/>
    </row>
    <row r="943">
      <c r="F943" s="49"/>
      <c r="G943" s="1"/>
      <c r="H943" s="1"/>
      <c r="I943" s="203"/>
      <c r="J943" s="1"/>
      <c r="N943" s="1"/>
    </row>
    <row r="944">
      <c r="F944" s="49"/>
      <c r="G944" s="1"/>
      <c r="H944" s="1"/>
      <c r="I944" s="203"/>
      <c r="J944" s="1"/>
      <c r="N944" s="1"/>
    </row>
    <row r="945">
      <c r="F945" s="49"/>
      <c r="G945" s="1"/>
      <c r="H945" s="1"/>
      <c r="I945" s="203"/>
      <c r="J945" s="1"/>
      <c r="N945" s="1"/>
    </row>
    <row r="946">
      <c r="F946" s="49"/>
      <c r="G946" s="1"/>
      <c r="H946" s="1"/>
      <c r="I946" s="203"/>
      <c r="J946" s="1"/>
      <c r="N946" s="1"/>
    </row>
    <row r="947">
      <c r="F947" s="49"/>
      <c r="G947" s="1"/>
      <c r="H947" s="1"/>
      <c r="I947" s="203"/>
      <c r="J947" s="1"/>
      <c r="N947" s="1"/>
    </row>
    <row r="948">
      <c r="F948" s="49"/>
      <c r="G948" s="1"/>
      <c r="H948" s="1"/>
      <c r="I948" s="203"/>
      <c r="J948" s="1"/>
      <c r="N948" s="1"/>
    </row>
    <row r="949">
      <c r="F949" s="49"/>
      <c r="G949" s="1"/>
      <c r="H949" s="1"/>
      <c r="I949" s="203"/>
      <c r="J949" s="1"/>
      <c r="N949" s="1"/>
    </row>
    <row r="950">
      <c r="F950" s="49"/>
      <c r="G950" s="1"/>
      <c r="H950" s="1"/>
      <c r="I950" s="203"/>
      <c r="J950" s="1"/>
      <c r="N950" s="1"/>
    </row>
    <row r="951">
      <c r="F951" s="49"/>
      <c r="G951" s="1"/>
      <c r="H951" s="1"/>
      <c r="I951" s="203"/>
      <c r="J951" s="1"/>
      <c r="N951" s="1"/>
    </row>
    <row r="952">
      <c r="F952" s="49"/>
      <c r="G952" s="1"/>
      <c r="H952" s="1"/>
      <c r="I952" s="203"/>
      <c r="J952" s="1"/>
      <c r="N952" s="1"/>
    </row>
    <row r="953">
      <c r="F953" s="49"/>
      <c r="G953" s="1"/>
      <c r="H953" s="1"/>
      <c r="I953" s="203"/>
      <c r="J953" s="1"/>
      <c r="N953" s="1"/>
    </row>
    <row r="954">
      <c r="F954" s="49"/>
      <c r="G954" s="1"/>
      <c r="H954" s="1"/>
      <c r="I954" s="203"/>
      <c r="J954" s="1"/>
      <c r="N954" s="1"/>
    </row>
    <row r="955">
      <c r="F955" s="49"/>
      <c r="G955" s="1"/>
      <c r="H955" s="1"/>
      <c r="I955" s="203"/>
      <c r="J955" s="1"/>
      <c r="N955" s="1"/>
    </row>
    <row r="956">
      <c r="F956" s="49"/>
      <c r="G956" s="1"/>
      <c r="H956" s="1"/>
      <c r="I956" s="203"/>
      <c r="J956" s="1"/>
      <c r="N956" s="1"/>
    </row>
    <row r="957">
      <c r="F957" s="49"/>
      <c r="G957" s="1"/>
      <c r="H957" s="1"/>
      <c r="I957" s="203"/>
      <c r="J957" s="1"/>
      <c r="N957" s="1"/>
    </row>
    <row r="958">
      <c r="F958" s="49"/>
      <c r="G958" s="1"/>
      <c r="H958" s="1"/>
      <c r="I958" s="203"/>
      <c r="J958" s="1"/>
      <c r="N958" s="1"/>
    </row>
    <row r="959">
      <c r="F959" s="49"/>
      <c r="G959" s="1"/>
      <c r="H959" s="1"/>
      <c r="I959" s="203"/>
      <c r="J959" s="1"/>
      <c r="N959" s="1"/>
    </row>
    <row r="960">
      <c r="F960" s="49"/>
      <c r="G960" s="1"/>
      <c r="H960" s="1"/>
      <c r="I960" s="203"/>
      <c r="J960" s="1"/>
      <c r="N960" s="1"/>
    </row>
    <row r="961">
      <c r="F961" s="49"/>
      <c r="G961" s="1"/>
      <c r="H961" s="1"/>
      <c r="I961" s="203"/>
      <c r="J961" s="1"/>
      <c r="N961" s="1"/>
    </row>
    <row r="962">
      <c r="F962" s="49"/>
      <c r="G962" s="1"/>
      <c r="H962" s="1"/>
      <c r="I962" s="203"/>
      <c r="J962" s="1"/>
      <c r="N962" s="1"/>
    </row>
    <row r="963">
      <c r="F963" s="49"/>
      <c r="G963" s="1"/>
      <c r="H963" s="1"/>
      <c r="I963" s="203"/>
      <c r="J963" s="1"/>
      <c r="N963" s="1"/>
    </row>
    <row r="964">
      <c r="F964" s="49"/>
      <c r="G964" s="1"/>
      <c r="H964" s="1"/>
      <c r="I964" s="203"/>
      <c r="J964" s="1"/>
      <c r="N964" s="1"/>
    </row>
    <row r="965">
      <c r="F965" s="49"/>
      <c r="G965" s="1"/>
      <c r="H965" s="1"/>
      <c r="I965" s="203"/>
      <c r="J965" s="1"/>
      <c r="N965" s="1"/>
    </row>
    <row r="966">
      <c r="F966" s="49"/>
      <c r="G966" s="1"/>
      <c r="H966" s="1"/>
      <c r="I966" s="203"/>
      <c r="J966" s="1"/>
      <c r="N966" s="1"/>
    </row>
    <row r="967">
      <c r="F967" s="49"/>
      <c r="G967" s="1"/>
      <c r="H967" s="1"/>
      <c r="I967" s="203"/>
      <c r="J967" s="1"/>
      <c r="N967" s="1"/>
    </row>
    <row r="968">
      <c r="F968" s="49"/>
      <c r="G968" s="1"/>
      <c r="H968" s="1"/>
      <c r="I968" s="203"/>
      <c r="J968" s="1"/>
      <c r="N968" s="1"/>
    </row>
    <row r="969">
      <c r="F969" s="49"/>
      <c r="G969" s="1"/>
      <c r="H969" s="1"/>
      <c r="I969" s="203"/>
      <c r="J969" s="1"/>
      <c r="N969" s="1"/>
    </row>
    <row r="970">
      <c r="F970" s="49"/>
      <c r="G970" s="1"/>
      <c r="H970" s="1"/>
      <c r="I970" s="203"/>
      <c r="J970" s="1"/>
      <c r="N970" s="1"/>
    </row>
    <row r="971">
      <c r="F971" s="49"/>
      <c r="G971" s="1"/>
      <c r="H971" s="1"/>
      <c r="I971" s="203"/>
      <c r="J971" s="1"/>
      <c r="N971" s="1"/>
    </row>
    <row r="972">
      <c r="F972" s="49"/>
      <c r="G972" s="1"/>
      <c r="H972" s="1"/>
      <c r="I972" s="203"/>
      <c r="J972" s="1"/>
      <c r="N972" s="1"/>
    </row>
    <row r="973">
      <c r="F973" s="49"/>
      <c r="G973" s="1"/>
      <c r="H973" s="1"/>
      <c r="I973" s="203"/>
      <c r="J973" s="1"/>
      <c r="N973" s="1"/>
    </row>
    <row r="974">
      <c r="F974" s="49"/>
      <c r="G974" s="1"/>
      <c r="H974" s="1"/>
      <c r="I974" s="203"/>
      <c r="J974" s="1"/>
      <c r="N974" s="1"/>
    </row>
    <row r="975">
      <c r="F975" s="49"/>
      <c r="G975" s="1"/>
      <c r="H975" s="1"/>
      <c r="I975" s="203"/>
      <c r="J975" s="1"/>
      <c r="N975" s="1"/>
    </row>
    <row r="976">
      <c r="F976" s="49"/>
      <c r="G976" s="1"/>
      <c r="H976" s="1"/>
      <c r="I976" s="203"/>
      <c r="J976" s="1"/>
      <c r="N976" s="1"/>
    </row>
    <row r="977">
      <c r="F977" s="49"/>
      <c r="G977" s="1"/>
      <c r="H977" s="1"/>
      <c r="I977" s="203"/>
      <c r="J977" s="1"/>
      <c r="N977" s="1"/>
    </row>
    <row r="978">
      <c r="F978" s="49"/>
      <c r="G978" s="1"/>
      <c r="H978" s="1"/>
      <c r="I978" s="203"/>
      <c r="J978" s="1"/>
      <c r="N978" s="1"/>
    </row>
    <row r="979">
      <c r="F979" s="49"/>
      <c r="G979" s="1"/>
      <c r="H979" s="1"/>
      <c r="I979" s="203"/>
      <c r="J979" s="1"/>
      <c r="N979" s="1"/>
    </row>
    <row r="980">
      <c r="F980" s="49"/>
      <c r="G980" s="1"/>
      <c r="H980" s="1"/>
      <c r="I980" s="203"/>
      <c r="J980" s="1"/>
      <c r="N980" s="1"/>
    </row>
    <row r="981">
      <c r="F981" s="49"/>
      <c r="G981" s="1"/>
      <c r="H981" s="1"/>
      <c r="I981" s="203"/>
      <c r="J981" s="1"/>
      <c r="N981" s="1"/>
    </row>
    <row r="982">
      <c r="F982" s="49"/>
      <c r="G982" s="1"/>
      <c r="H982" s="1"/>
      <c r="I982" s="203"/>
      <c r="J982" s="1"/>
      <c r="N982" s="1"/>
    </row>
    <row r="983">
      <c r="F983" s="49"/>
      <c r="G983" s="1"/>
      <c r="H983" s="1"/>
      <c r="I983" s="203"/>
      <c r="J983" s="1"/>
      <c r="N983" s="1"/>
    </row>
    <row r="984">
      <c r="F984" s="49"/>
      <c r="G984" s="1"/>
      <c r="H984" s="1"/>
      <c r="I984" s="203"/>
      <c r="J984" s="1"/>
      <c r="N984" s="1"/>
    </row>
    <row r="985">
      <c r="F985" s="49"/>
      <c r="G985" s="1"/>
      <c r="H985" s="1"/>
      <c r="I985" s="203"/>
      <c r="J985" s="1"/>
      <c r="N985" s="1"/>
    </row>
    <row r="986">
      <c r="F986" s="49"/>
      <c r="G986" s="1"/>
      <c r="H986" s="1"/>
      <c r="I986" s="203"/>
      <c r="J986" s="1"/>
      <c r="N986" s="1"/>
    </row>
    <row r="987">
      <c r="F987" s="49"/>
      <c r="G987" s="1"/>
      <c r="H987" s="1"/>
      <c r="I987" s="203"/>
      <c r="J987" s="1"/>
      <c r="N987" s="1"/>
    </row>
    <row r="988">
      <c r="F988" s="49"/>
      <c r="G988" s="1"/>
      <c r="H988" s="1"/>
      <c r="I988" s="203"/>
      <c r="J988" s="1"/>
      <c r="N988" s="1"/>
    </row>
    <row r="989">
      <c r="F989" s="49"/>
      <c r="G989" s="1"/>
      <c r="H989" s="1"/>
      <c r="I989" s="203"/>
      <c r="J989" s="1"/>
      <c r="N989" s="1"/>
    </row>
    <row r="990">
      <c r="F990" s="49"/>
      <c r="G990" s="1"/>
      <c r="H990" s="1"/>
      <c r="I990" s="203"/>
      <c r="J990" s="1"/>
      <c r="N990" s="1"/>
    </row>
    <row r="991">
      <c r="F991" s="49"/>
      <c r="G991" s="1"/>
      <c r="H991" s="1"/>
      <c r="I991" s="203"/>
      <c r="J991" s="1"/>
      <c r="N991" s="1"/>
    </row>
  </sheetData>
  <mergeCells count="35">
    <mergeCell ref="B3:J3"/>
    <mergeCell ref="D4:H4"/>
    <mergeCell ref="N4:AM4"/>
    <mergeCell ref="C7:D7"/>
    <mergeCell ref="C8:D8"/>
    <mergeCell ref="C9:D9"/>
    <mergeCell ref="C10:D10"/>
    <mergeCell ref="C11:D11"/>
    <mergeCell ref="C12:D12"/>
    <mergeCell ref="C13:D13"/>
    <mergeCell ref="C14:D14"/>
    <mergeCell ref="C15:D15"/>
    <mergeCell ref="C16:D16"/>
    <mergeCell ref="C17:D17"/>
    <mergeCell ref="C18:D18"/>
    <mergeCell ref="C19:D19"/>
    <mergeCell ref="C20:D20"/>
    <mergeCell ref="C21:D21"/>
    <mergeCell ref="C22:D22"/>
    <mergeCell ref="C23:D23"/>
    <mergeCell ref="C24:D24"/>
    <mergeCell ref="C31:D31"/>
    <mergeCell ref="C32:D32"/>
    <mergeCell ref="C33:D33"/>
    <mergeCell ref="C34:D34"/>
    <mergeCell ref="C35:D35"/>
    <mergeCell ref="C36:D36"/>
    <mergeCell ref="C37:D37"/>
    <mergeCell ref="C25:D25"/>
    <mergeCell ref="C26:D26"/>
    <mergeCell ref="C27:D27"/>
    <mergeCell ref="C28:D28"/>
    <mergeCell ref="C29:D29"/>
    <mergeCell ref="E29:J29"/>
    <mergeCell ref="C30:D30"/>
  </mergeCells>
  <dataValidations>
    <dataValidation type="list" allowBlank="1" showErrorMessage="1" sqref="C8:C28">
      <formula1>'2NDSORTEDL'!$B$2:$B991</formula1>
    </dataValidation>
  </dataValidations>
  <hyperlinks>
    <hyperlink r:id="rId1" ref="I4"/>
    <hyperlink r:id="rId2" ref="B7"/>
  </hyperlinks>
  <printOptions horizontalCentered="1"/>
  <pageMargins bottom="0.5560821484992101" footer="0.0" header="0.0" left="0.0" right="0.25" top="0.08688783570300157"/>
  <pageSetup fitToWidth="0" paperSize="9" cellComments="atEnd" orientation="landscape" pageOrder="overThenDown"/>
  <drawing r:id="rId3"/>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cols>
    <col customWidth="1" min="1" max="1" width="1.75"/>
    <col customWidth="1" min="2" max="2" width="9.63"/>
    <col customWidth="1" min="3" max="3" width="2.75"/>
    <col customWidth="1" min="4" max="4" width="40.63"/>
    <col customWidth="1" min="5" max="5" width="23.13"/>
    <col customWidth="1" min="6" max="6" width="10.88"/>
    <col customWidth="1" min="7" max="7" width="4.88"/>
    <col customWidth="1" min="8" max="8" width="4.38"/>
    <col customWidth="1" min="9" max="9" width="15.88"/>
    <col customWidth="1" min="10" max="10" width="15.0"/>
    <col customWidth="1" min="11" max="11" width="5.0"/>
    <col collapsed="1" customWidth="1" min="12" max="12" width="4.25"/>
    <col customWidth="1" hidden="1" min="13" max="13" width="7.88" outlineLevel="1"/>
    <col customWidth="1" hidden="1" min="14" max="40" width="3.88" outlineLevel="1"/>
    <col customWidth="1" hidden="1" min="41" max="41" width="2.88" outlineLevel="1"/>
  </cols>
  <sheetData>
    <row r="1">
      <c r="A1" s="193"/>
      <c r="B1" s="193"/>
      <c r="C1" s="193"/>
      <c r="D1" s="193"/>
      <c r="E1" s="193"/>
      <c r="F1" s="195"/>
      <c r="G1" s="196"/>
      <c r="H1" s="196"/>
      <c r="I1" s="197"/>
      <c r="J1" s="196"/>
      <c r="K1" s="193"/>
      <c r="L1" s="193"/>
      <c r="M1" s="198"/>
      <c r="N1" s="200">
        <v>14.0</v>
      </c>
      <c r="O1" s="199">
        <v>14.0</v>
      </c>
      <c r="P1" s="199"/>
      <c r="Q1" s="199"/>
      <c r="R1" s="199"/>
      <c r="S1" s="201"/>
      <c r="T1" s="201"/>
      <c r="U1" s="201"/>
      <c r="V1" s="201"/>
      <c r="W1" s="201"/>
      <c r="X1" s="201"/>
      <c r="Y1" s="201"/>
      <c r="Z1" s="201"/>
      <c r="AA1" s="201"/>
      <c r="AB1" s="201"/>
      <c r="AC1" s="201"/>
      <c r="AD1" s="201"/>
      <c r="AE1" s="201"/>
      <c r="AF1" s="201"/>
      <c r="AG1" s="201"/>
      <c r="AH1" s="201"/>
      <c r="AI1" s="201"/>
      <c r="AJ1" s="201"/>
      <c r="AK1" s="201"/>
      <c r="AL1" s="201"/>
      <c r="AM1" s="201"/>
      <c r="AN1" s="201"/>
      <c r="AO1" s="193"/>
      <c r="AP1" s="193"/>
      <c r="AQ1" s="193"/>
    </row>
    <row r="2">
      <c r="F2" s="49"/>
      <c r="G2" s="1"/>
      <c r="H2" s="1"/>
      <c r="I2" s="203"/>
      <c r="J2" s="1"/>
      <c r="M2" s="7" t="s">
        <v>7328</v>
      </c>
      <c r="N2" s="359">
        <v>46141.0</v>
      </c>
      <c r="O2" s="204">
        <v>46289.0</v>
      </c>
      <c r="P2" s="204"/>
      <c r="Q2" s="204"/>
      <c r="R2" s="204"/>
      <c r="S2" s="204"/>
      <c r="T2" s="204"/>
      <c r="U2" s="204"/>
      <c r="V2" s="204"/>
      <c r="W2" s="204"/>
      <c r="X2" s="204"/>
      <c r="Y2" s="204"/>
      <c r="Z2" s="204"/>
      <c r="AA2" s="204"/>
      <c r="AB2" s="204"/>
      <c r="AC2" s="204"/>
      <c r="AD2" s="204"/>
      <c r="AE2" s="204"/>
      <c r="AF2" s="204"/>
      <c r="AG2" s="204"/>
      <c r="AH2" s="204"/>
      <c r="AI2" s="204"/>
      <c r="AJ2" s="204"/>
      <c r="AK2" s="204"/>
      <c r="AL2" s="204"/>
      <c r="AM2" s="204"/>
      <c r="AN2" s="204"/>
    </row>
    <row r="3">
      <c r="A3" s="206"/>
      <c r="B3" s="207" t="s">
        <v>7329</v>
      </c>
      <c r="M3" s="7" t="s">
        <v>7330</v>
      </c>
      <c r="N3" s="208">
        <f t="shared" ref="N3:AN3" si="1">COLUMN()-13</f>
        <v>1</v>
      </c>
      <c r="O3" s="208">
        <f t="shared" si="1"/>
        <v>2</v>
      </c>
      <c r="P3" s="208">
        <f t="shared" si="1"/>
        <v>3</v>
      </c>
      <c r="Q3" s="208">
        <f t="shared" si="1"/>
        <v>4</v>
      </c>
      <c r="R3" s="208">
        <f t="shared" si="1"/>
        <v>5</v>
      </c>
      <c r="S3" s="208">
        <f t="shared" si="1"/>
        <v>6</v>
      </c>
      <c r="T3" s="208">
        <f t="shared" si="1"/>
        <v>7</v>
      </c>
      <c r="U3" s="208">
        <f t="shared" si="1"/>
        <v>8</v>
      </c>
      <c r="V3" s="208">
        <f t="shared" si="1"/>
        <v>9</v>
      </c>
      <c r="W3" s="208">
        <f t="shared" si="1"/>
        <v>10</v>
      </c>
      <c r="X3" s="208">
        <f t="shared" si="1"/>
        <v>11</v>
      </c>
      <c r="Y3" s="208">
        <f t="shared" si="1"/>
        <v>12</v>
      </c>
      <c r="Z3" s="208">
        <f t="shared" si="1"/>
        <v>13</v>
      </c>
      <c r="AA3" s="208">
        <f t="shared" si="1"/>
        <v>14</v>
      </c>
      <c r="AB3" s="208">
        <f t="shared" si="1"/>
        <v>15</v>
      </c>
      <c r="AC3" s="208">
        <f t="shared" si="1"/>
        <v>16</v>
      </c>
      <c r="AD3" s="208">
        <f t="shared" si="1"/>
        <v>17</v>
      </c>
      <c r="AE3" s="208">
        <f t="shared" si="1"/>
        <v>18</v>
      </c>
      <c r="AF3" s="208">
        <f t="shared" si="1"/>
        <v>19</v>
      </c>
      <c r="AG3" s="208">
        <f t="shared" si="1"/>
        <v>20</v>
      </c>
      <c r="AH3" s="208">
        <f t="shared" si="1"/>
        <v>21</v>
      </c>
      <c r="AI3" s="208">
        <f t="shared" si="1"/>
        <v>22</v>
      </c>
      <c r="AJ3" s="208">
        <f t="shared" si="1"/>
        <v>23</v>
      </c>
      <c r="AK3" s="208">
        <f t="shared" si="1"/>
        <v>24</v>
      </c>
      <c r="AL3" s="208">
        <f t="shared" si="1"/>
        <v>25</v>
      </c>
      <c r="AM3" s="208">
        <f t="shared" si="1"/>
        <v>26</v>
      </c>
      <c r="AN3" s="208">
        <f t="shared" si="1"/>
        <v>27</v>
      </c>
    </row>
    <row r="4">
      <c r="A4" s="7"/>
      <c r="B4" s="209" t="s">
        <v>7331</v>
      </c>
      <c r="C4" s="209" t="s">
        <v>7155</v>
      </c>
      <c r="D4" s="209" t="str">
        <f t="array" ref="D4">_xlfn.XLOOKUP(J4,'2NDSORTEDL'!AA1:AA15,'2NDSORTEDL'!AB1:AB15,"",0,1)</f>
        <v>Zone-2, Passenger Lifting Bucket</v>
      </c>
      <c r="I4" s="362" t="s">
        <v>8169</v>
      </c>
      <c r="J4" s="211">
        <v>14.0</v>
      </c>
      <c r="N4" s="9" t="s">
        <v>7333</v>
      </c>
    </row>
    <row r="5">
      <c r="A5" s="7"/>
      <c r="B5" s="209" t="s">
        <v>7334</v>
      </c>
      <c r="C5" s="209" t="s">
        <v>7155</v>
      </c>
      <c r="D5" s="209" t="s">
        <v>7483</v>
      </c>
      <c r="E5" s="202"/>
      <c r="F5" s="212"/>
      <c r="G5" s="12"/>
      <c r="H5" s="12"/>
      <c r="I5" s="213"/>
      <c r="J5" s="168" t="s">
        <v>7336</v>
      </c>
      <c r="N5" s="1"/>
    </row>
    <row r="6">
      <c r="F6" s="49"/>
      <c r="G6" s="1"/>
      <c r="H6" s="1"/>
      <c r="I6" s="203"/>
      <c r="J6" s="1"/>
      <c r="N6" s="1"/>
    </row>
    <row r="7">
      <c r="A7" s="214"/>
      <c r="B7" s="215" t="s">
        <v>8170</v>
      </c>
      <c r="C7" s="216" t="s">
        <v>7338</v>
      </c>
      <c r="D7" s="164"/>
      <c r="E7" s="217" t="s">
        <v>7339</v>
      </c>
      <c r="F7" s="218" t="s">
        <v>7340</v>
      </c>
      <c r="G7" s="217" t="s">
        <v>7341</v>
      </c>
      <c r="H7" s="217" t="s">
        <v>7342</v>
      </c>
      <c r="I7" s="219" t="s">
        <v>7343</v>
      </c>
      <c r="J7" s="217" t="s">
        <v>7344</v>
      </c>
      <c r="K7" s="1"/>
      <c r="L7" s="1"/>
      <c r="M7" s="1"/>
      <c r="N7" s="220"/>
      <c r="O7" s="1"/>
      <c r="P7" s="1"/>
      <c r="Q7" s="1"/>
      <c r="R7" s="1"/>
      <c r="S7" s="1"/>
      <c r="T7" s="1"/>
      <c r="U7" s="1"/>
      <c r="V7" s="1"/>
      <c r="W7" s="1"/>
      <c r="X7" s="1"/>
      <c r="Y7" s="1"/>
      <c r="Z7" s="1"/>
      <c r="AA7" s="1"/>
      <c r="AB7" s="1"/>
      <c r="AC7" s="1"/>
      <c r="AD7" s="1"/>
      <c r="AE7" s="1"/>
      <c r="AF7" s="1"/>
      <c r="AG7" s="1"/>
      <c r="AH7" s="1"/>
      <c r="AI7" s="1"/>
      <c r="AJ7" s="1"/>
      <c r="AK7" s="1"/>
      <c r="AL7" s="1"/>
      <c r="AM7" s="1"/>
      <c r="AN7" s="1"/>
      <c r="AO7" s="1"/>
      <c r="AP7" s="1"/>
      <c r="AQ7" s="1"/>
    </row>
    <row r="8">
      <c r="B8" s="221">
        <f t="shared" ref="B8:B20" si="2">ROW()-7</f>
        <v>1</v>
      </c>
      <c r="C8" s="425" t="s">
        <v>1006</v>
      </c>
      <c r="D8" s="164"/>
      <c r="E8" s="223" t="str">
        <f t="array" ref="E8">_xlfn.XLOOKUP(C8,'2NDSORTEDL'!$B$2:$B$60,'2NDSORTEDL'!$C$2:$C$60,"",0,1)</f>
        <v>NSAID</v>
      </c>
      <c r="F8" s="224">
        <f t="array" ref="F8">_xlfn.XLOOKUP($C8,'2NDSORTEDL'!$B$2:$B$60,'2NDSORTEDL'!$Y$2:$Y$60,"",0,1)</f>
        <v>46692</v>
      </c>
      <c r="G8" s="208" t="s">
        <v>7345</v>
      </c>
      <c r="H8" s="208">
        <v>10.0</v>
      </c>
      <c r="I8" s="423">
        <v>46289.0</v>
      </c>
      <c r="J8" s="226" t="str">
        <f t="shared" ref="J8:J20" si="3">IF(SUMIFS($N8:$AM8,$N$2:$AM$2,$I8,$N$1:$AM$1,$J$4)&gt;=H8,"REPLACED",IF(SUMIFS($N8:$AM8,$N$2:$AM$2,$I8,$N$1:$AM$1,$J$4)=0,"","N.A."))</f>
        <v>REPLACED</v>
      </c>
      <c r="N8" s="227">
        <v>1.0</v>
      </c>
      <c r="O8" s="227">
        <v>10.0</v>
      </c>
      <c r="P8" s="227"/>
      <c r="Q8" s="223"/>
      <c r="R8" s="223"/>
      <c r="S8" s="223"/>
      <c r="T8" s="223"/>
      <c r="U8" s="223"/>
      <c r="V8" s="223"/>
      <c r="W8" s="223"/>
      <c r="X8" s="223"/>
      <c r="Y8" s="223"/>
      <c r="Z8" s="223"/>
      <c r="AA8" s="223"/>
      <c r="AB8" s="223"/>
      <c r="AC8" s="223"/>
      <c r="AD8" s="223"/>
      <c r="AE8" s="223"/>
      <c r="AF8" s="223"/>
      <c r="AG8" s="223"/>
      <c r="AH8" s="223"/>
      <c r="AI8" s="223"/>
      <c r="AJ8" s="223"/>
      <c r="AK8" s="223"/>
      <c r="AL8" s="223"/>
      <c r="AM8" s="223"/>
      <c r="AN8" s="223"/>
      <c r="AO8" s="223">
        <f t="shared" ref="AO8:AO19" si="4">SUM(N8:AM8)</f>
        <v>11</v>
      </c>
    </row>
    <row r="9">
      <c r="B9" s="221">
        <f t="shared" si="2"/>
        <v>2</v>
      </c>
      <c r="C9" s="425" t="s">
        <v>7346</v>
      </c>
      <c r="D9" s="164"/>
      <c r="E9" s="223" t="str">
        <f t="array" ref="E9">_xlfn.XLOOKUP(C9,'2NDSORTEDL'!$B$2:$B$60,'2NDSORTEDL'!$C$2:$C$60,"",0,1)</f>
        <v/>
      </c>
      <c r="F9" s="224" t="str">
        <f t="array" ref="F9">_xlfn.XLOOKUP($C9,'2NDSORTEDL'!$B$2:$B$60,'2NDSORTEDL'!$Y$2:$Y$60,"",0,1)</f>
        <v/>
      </c>
      <c r="G9" s="208" t="s">
        <v>7345</v>
      </c>
      <c r="H9" s="208">
        <v>1.0</v>
      </c>
      <c r="I9" s="229">
        <f t="shared" ref="I9:I20" si="5">I8</f>
        <v>46289</v>
      </c>
      <c r="J9" s="226" t="str">
        <f t="shared" si="3"/>
        <v>REPLACED</v>
      </c>
      <c r="K9" s="7" t="s">
        <v>7336</v>
      </c>
      <c r="N9" s="368">
        <v>1.0</v>
      </c>
      <c r="O9" s="227">
        <v>1.0</v>
      </c>
      <c r="P9" s="227"/>
      <c r="Q9" s="228"/>
      <c r="R9" s="223"/>
      <c r="S9" s="223"/>
      <c r="T9" s="223"/>
      <c r="U9" s="223"/>
      <c r="V9" s="223"/>
      <c r="W9" s="223"/>
      <c r="X9" s="223"/>
      <c r="Y9" s="223"/>
      <c r="Z9" s="223"/>
      <c r="AA9" s="223"/>
      <c r="AB9" s="223"/>
      <c r="AC9" s="223"/>
      <c r="AD9" s="223"/>
      <c r="AE9" s="223"/>
      <c r="AF9" s="223"/>
      <c r="AG9" s="223"/>
      <c r="AH9" s="223"/>
      <c r="AI9" s="223"/>
      <c r="AJ9" s="223"/>
      <c r="AK9" s="223"/>
      <c r="AL9" s="223"/>
      <c r="AM9" s="223"/>
      <c r="AN9" s="223"/>
      <c r="AO9" s="223">
        <f t="shared" si="4"/>
        <v>2</v>
      </c>
    </row>
    <row r="10">
      <c r="B10" s="221">
        <f t="shared" si="2"/>
        <v>3</v>
      </c>
      <c r="C10" s="425" t="s">
        <v>5452</v>
      </c>
      <c r="D10" s="164"/>
      <c r="E10" s="223" t="str">
        <f t="array" ref="E10">_xlfn.XLOOKUP(C10,'2NDSORTEDL'!$B$2:$B$60,'2NDSORTEDL'!$C$2:$C$60,"",0,1)</f>
        <v/>
      </c>
      <c r="F10" s="224" t="str">
        <f t="array" ref="F10">_xlfn.XLOOKUP($C10,'2NDSORTEDL'!$B$2:$B$60,'2NDSORTEDL'!$Y$2:$Y$60,"",0,1)</f>
        <v/>
      </c>
      <c r="G10" s="208" t="s">
        <v>7345</v>
      </c>
      <c r="H10" s="208">
        <v>1.0</v>
      </c>
      <c r="I10" s="229">
        <f t="shared" si="5"/>
        <v>46289</v>
      </c>
      <c r="J10" s="226" t="str">
        <f t="shared" si="3"/>
        <v>REPLACED</v>
      </c>
      <c r="N10" s="368">
        <v>1.0</v>
      </c>
      <c r="O10" s="227">
        <v>1.0</v>
      </c>
      <c r="P10" s="223"/>
      <c r="Q10" s="223"/>
      <c r="R10" s="227"/>
      <c r="S10" s="223"/>
      <c r="T10" s="223"/>
      <c r="U10" s="223"/>
      <c r="V10" s="223"/>
      <c r="W10" s="223"/>
      <c r="X10" s="223"/>
      <c r="Y10" s="223"/>
      <c r="Z10" s="223"/>
      <c r="AA10" s="223"/>
      <c r="AB10" s="223"/>
      <c r="AC10" s="223"/>
      <c r="AD10" s="223"/>
      <c r="AE10" s="223"/>
      <c r="AF10" s="223"/>
      <c r="AG10" s="223"/>
      <c r="AH10" s="223"/>
      <c r="AI10" s="223"/>
      <c r="AJ10" s="223"/>
      <c r="AK10" s="223"/>
      <c r="AL10" s="223"/>
      <c r="AM10" s="223"/>
      <c r="AN10" s="223"/>
      <c r="AO10" s="223">
        <f t="shared" si="4"/>
        <v>2</v>
      </c>
    </row>
    <row r="11">
      <c r="B11" s="221">
        <f t="shared" si="2"/>
        <v>4</v>
      </c>
      <c r="C11" s="425" t="s">
        <v>1307</v>
      </c>
      <c r="D11" s="164"/>
      <c r="E11" s="223" t="str">
        <f t="array" ref="E11">_xlfn.XLOOKUP(C11,'2NDSORTEDL'!$B$2:$B$60,'2NDSORTEDL'!$C$2:$C$60,"",0,1)</f>
        <v/>
      </c>
      <c r="F11" s="224">
        <f t="array" ref="F11">_xlfn.XLOOKUP($C11,'2NDSORTEDL'!$B$2:$B$60,'2NDSORTEDL'!$Y$2:$Y$60,"",0,1)</f>
        <v>46419</v>
      </c>
      <c r="G11" s="208" t="s">
        <v>7345</v>
      </c>
      <c r="H11" s="208">
        <v>1.0</v>
      </c>
      <c r="I11" s="229">
        <f t="shared" si="5"/>
        <v>46289</v>
      </c>
      <c r="J11" s="226" t="str">
        <f t="shared" si="3"/>
        <v>REPLACED</v>
      </c>
      <c r="N11" s="368">
        <v>1.0</v>
      </c>
      <c r="O11" s="227">
        <v>1.0</v>
      </c>
      <c r="P11" s="227"/>
      <c r="Q11" s="223"/>
      <c r="R11" s="227"/>
      <c r="S11" s="223"/>
      <c r="T11" s="223"/>
      <c r="U11" s="223"/>
      <c r="V11" s="223"/>
      <c r="W11" s="223"/>
      <c r="X11" s="223"/>
      <c r="Y11" s="223"/>
      <c r="Z11" s="223"/>
      <c r="AA11" s="223"/>
      <c r="AB11" s="223"/>
      <c r="AC11" s="223"/>
      <c r="AD11" s="223"/>
      <c r="AE11" s="223"/>
      <c r="AF11" s="223"/>
      <c r="AG11" s="223"/>
      <c r="AH11" s="223"/>
      <c r="AI11" s="223"/>
      <c r="AJ11" s="223"/>
      <c r="AK11" s="223"/>
      <c r="AL11" s="223"/>
      <c r="AM11" s="223"/>
      <c r="AN11" s="223"/>
      <c r="AO11" s="223">
        <f t="shared" si="4"/>
        <v>2</v>
      </c>
    </row>
    <row r="12">
      <c r="B12" s="221">
        <f t="shared" si="2"/>
        <v>5</v>
      </c>
      <c r="C12" s="425" t="s">
        <v>3748</v>
      </c>
      <c r="D12" s="164"/>
      <c r="E12" s="223" t="str">
        <f t="array" ref="E12">_xlfn.XLOOKUP(C12,'2NDSORTEDL'!$B$2:$B$60,'2NDSORTEDL'!$C$2:$C$60,"",0,1)</f>
        <v>DRESSING_PAD</v>
      </c>
      <c r="F12" s="224">
        <f t="array" ref="F12">_xlfn.XLOOKUP($C12,'2NDSORTEDL'!$B$2:$B$60,'2NDSORTEDL'!$Y$2:$Y$60,"",0,1)</f>
        <v>46935</v>
      </c>
      <c r="G12" s="208" t="s">
        <v>7345</v>
      </c>
      <c r="H12" s="208">
        <v>1.0</v>
      </c>
      <c r="I12" s="229">
        <f t="shared" si="5"/>
        <v>46289</v>
      </c>
      <c r="J12" s="226" t="str">
        <f t="shared" si="3"/>
        <v>REPLACED</v>
      </c>
      <c r="N12" s="368">
        <v>1.0</v>
      </c>
      <c r="O12" s="227">
        <v>1.0</v>
      </c>
      <c r="P12" s="227"/>
      <c r="Q12" s="223"/>
      <c r="R12" s="227"/>
      <c r="S12" s="223"/>
      <c r="T12" s="223"/>
      <c r="U12" s="223"/>
      <c r="V12" s="223"/>
      <c r="W12" s="223"/>
      <c r="X12" s="223"/>
      <c r="Y12" s="223"/>
      <c r="Z12" s="223"/>
      <c r="AA12" s="223"/>
      <c r="AB12" s="223"/>
      <c r="AC12" s="223"/>
      <c r="AD12" s="223"/>
      <c r="AE12" s="223"/>
      <c r="AF12" s="223"/>
      <c r="AG12" s="223"/>
      <c r="AH12" s="223"/>
      <c r="AI12" s="223"/>
      <c r="AJ12" s="223"/>
      <c r="AK12" s="223"/>
      <c r="AL12" s="223"/>
      <c r="AM12" s="223"/>
      <c r="AN12" s="223"/>
      <c r="AO12" s="223">
        <f t="shared" si="4"/>
        <v>2</v>
      </c>
    </row>
    <row r="13">
      <c r="B13" s="221">
        <f t="shared" si="2"/>
        <v>6</v>
      </c>
      <c r="C13" s="425" t="s">
        <v>7347</v>
      </c>
      <c r="D13" s="164"/>
      <c r="E13" s="223" t="str">
        <f t="array" ref="E13">_xlfn.XLOOKUP(C13,'2NDSORTEDL'!$B$2:$B$60,'2NDSORTEDL'!$C$2:$C$60,"",0,1)</f>
        <v/>
      </c>
      <c r="F13" s="224" t="str">
        <f t="array" ref="F13">_xlfn.XLOOKUP($C13,'2NDSORTEDL'!$B$2:$B$60,'2NDSORTEDL'!$Y$2:$Y$60,"",0,1)</f>
        <v/>
      </c>
      <c r="G13" s="208" t="s">
        <v>7345</v>
      </c>
      <c r="H13" s="208">
        <v>2.0</v>
      </c>
      <c r="I13" s="229">
        <f t="shared" si="5"/>
        <v>46289</v>
      </c>
      <c r="J13" s="226" t="str">
        <f t="shared" si="3"/>
        <v/>
      </c>
      <c r="N13" s="208">
        <v>2.0</v>
      </c>
      <c r="O13" s="223"/>
      <c r="P13" s="227"/>
      <c r="Q13" s="223"/>
      <c r="R13" s="223"/>
      <c r="S13" s="223"/>
      <c r="T13" s="223"/>
      <c r="U13" s="223"/>
      <c r="V13" s="223"/>
      <c r="W13" s="223"/>
      <c r="X13" s="223"/>
      <c r="Y13" s="223"/>
      <c r="Z13" s="223"/>
      <c r="AA13" s="223"/>
      <c r="AB13" s="223"/>
      <c r="AC13" s="223"/>
      <c r="AD13" s="223"/>
      <c r="AE13" s="223"/>
      <c r="AF13" s="223"/>
      <c r="AG13" s="223"/>
      <c r="AH13" s="223"/>
      <c r="AI13" s="223"/>
      <c r="AJ13" s="223"/>
      <c r="AK13" s="223"/>
      <c r="AL13" s="223"/>
      <c r="AM13" s="223"/>
      <c r="AN13" s="223"/>
      <c r="AO13" s="223">
        <f t="shared" si="4"/>
        <v>2</v>
      </c>
    </row>
    <row r="14">
      <c r="B14" s="221">
        <f t="shared" si="2"/>
        <v>7</v>
      </c>
      <c r="C14" s="425" t="s">
        <v>7348</v>
      </c>
      <c r="D14" s="164"/>
      <c r="E14" s="223" t="str">
        <f t="array" ref="E14">_xlfn.XLOOKUP(C14,'2NDSORTEDL'!$B$2:$B$60,'2NDSORTEDL'!$C$2:$C$60,"",0,1)</f>
        <v/>
      </c>
      <c r="F14" s="224" t="str">
        <f t="array" ref="F14">_xlfn.XLOOKUP($C14,'2NDSORTEDL'!$B$2:$B$60,'2NDSORTEDL'!$Y$2:$Y$60,"",0,1)</f>
        <v/>
      </c>
      <c r="G14" s="208" t="s">
        <v>7345</v>
      </c>
      <c r="H14" s="208">
        <v>1.0</v>
      </c>
      <c r="I14" s="229">
        <f t="shared" si="5"/>
        <v>46289</v>
      </c>
      <c r="J14" s="226" t="str">
        <f t="shared" si="3"/>
        <v/>
      </c>
      <c r="N14" s="368">
        <v>1.0</v>
      </c>
      <c r="O14" s="223"/>
      <c r="P14" s="227"/>
      <c r="Q14" s="223"/>
      <c r="R14" s="223"/>
      <c r="S14" s="223"/>
      <c r="T14" s="223"/>
      <c r="U14" s="223"/>
      <c r="V14" s="223"/>
      <c r="W14" s="223"/>
      <c r="X14" s="223"/>
      <c r="Y14" s="223"/>
      <c r="Z14" s="223"/>
      <c r="AA14" s="223"/>
      <c r="AB14" s="223"/>
      <c r="AC14" s="223"/>
      <c r="AD14" s="223"/>
      <c r="AE14" s="223"/>
      <c r="AF14" s="223"/>
      <c r="AG14" s="223"/>
      <c r="AH14" s="223"/>
      <c r="AI14" s="223"/>
      <c r="AJ14" s="223"/>
      <c r="AK14" s="223"/>
      <c r="AL14" s="223"/>
      <c r="AM14" s="223"/>
      <c r="AN14" s="223"/>
      <c r="AO14" s="223">
        <f t="shared" si="4"/>
        <v>1</v>
      </c>
    </row>
    <row r="15">
      <c r="B15" s="221">
        <f t="shared" si="2"/>
        <v>8</v>
      </c>
      <c r="C15" s="425" t="s">
        <v>3551</v>
      </c>
      <c r="D15" s="164"/>
      <c r="E15" s="223" t="str">
        <f t="array" ref="E15">_xlfn.XLOOKUP(C15,'2NDSORTEDL'!$B$2:$B$60,'2NDSORTEDL'!$C$2:$C$60,"",0,1)</f>
        <v>MANUAL</v>
      </c>
      <c r="F15" s="224" t="str">
        <f t="array" ref="F15">_xlfn.XLOOKUP($C15,'2NDSORTEDL'!$B$2:$B$60,'2NDSORTEDL'!$Y$2:$Y$60,"",0,1)</f>
        <v>--</v>
      </c>
      <c r="G15" s="208" t="s">
        <v>7345</v>
      </c>
      <c r="H15" s="208">
        <v>1.0</v>
      </c>
      <c r="I15" s="229">
        <f t="shared" si="5"/>
        <v>46289</v>
      </c>
      <c r="J15" s="226" t="str">
        <f t="shared" si="3"/>
        <v>REPLACED</v>
      </c>
      <c r="N15" s="208">
        <v>1.0</v>
      </c>
      <c r="O15" s="227">
        <v>1.0</v>
      </c>
      <c r="P15" s="227"/>
      <c r="Q15" s="223"/>
      <c r="R15" s="227"/>
      <c r="S15" s="223"/>
      <c r="T15" s="223"/>
      <c r="U15" s="223"/>
      <c r="V15" s="223"/>
      <c r="W15" s="223"/>
      <c r="X15" s="223"/>
      <c r="Y15" s="223"/>
      <c r="Z15" s="223"/>
      <c r="AA15" s="223"/>
      <c r="AB15" s="223"/>
      <c r="AC15" s="223"/>
      <c r="AD15" s="223"/>
      <c r="AE15" s="223"/>
      <c r="AF15" s="223"/>
      <c r="AG15" s="223"/>
      <c r="AH15" s="223"/>
      <c r="AI15" s="223"/>
      <c r="AJ15" s="223"/>
      <c r="AK15" s="223"/>
      <c r="AL15" s="223"/>
      <c r="AM15" s="223"/>
      <c r="AN15" s="223"/>
      <c r="AO15" s="223">
        <f t="shared" si="4"/>
        <v>2</v>
      </c>
    </row>
    <row r="16">
      <c r="B16" s="221">
        <f t="shared" si="2"/>
        <v>9</v>
      </c>
      <c r="C16" s="425" t="s">
        <v>1861</v>
      </c>
      <c r="D16" s="164"/>
      <c r="E16" s="223" t="str">
        <f t="array" ref="E16">_xlfn.XLOOKUP(C16,'2NDSORTEDL'!$B$2:$B$60,'2NDSORTEDL'!$C$2:$C$60,"",0,1)</f>
        <v>EYE_LUBRICANT_DROPS</v>
      </c>
      <c r="F16" s="224">
        <f t="array" ref="F16">_xlfn.XLOOKUP($C16,'2NDSORTEDL'!$B$2:$B$60,'2NDSORTEDL'!$Y$2:$Y$60,"",0,1)</f>
        <v>46753</v>
      </c>
      <c r="G16" s="208" t="s">
        <v>7345</v>
      </c>
      <c r="H16" s="208">
        <v>1.0</v>
      </c>
      <c r="I16" s="229">
        <f t="shared" si="5"/>
        <v>46289</v>
      </c>
      <c r="J16" s="226" t="str">
        <f t="shared" si="3"/>
        <v>REPLACED</v>
      </c>
      <c r="N16" s="368">
        <v>1.0</v>
      </c>
      <c r="O16" s="227">
        <v>1.0</v>
      </c>
      <c r="P16" s="227"/>
      <c r="Q16" s="223"/>
      <c r="R16" s="227"/>
      <c r="S16" s="223"/>
      <c r="T16" s="223"/>
      <c r="U16" s="223"/>
      <c r="V16" s="223"/>
      <c r="W16" s="223"/>
      <c r="X16" s="223"/>
      <c r="Y16" s="223"/>
      <c r="Z16" s="223"/>
      <c r="AA16" s="223"/>
      <c r="AB16" s="223"/>
      <c r="AC16" s="223"/>
      <c r="AD16" s="223"/>
      <c r="AE16" s="223"/>
      <c r="AF16" s="223"/>
      <c r="AG16" s="223"/>
      <c r="AH16" s="223"/>
      <c r="AI16" s="223"/>
      <c r="AJ16" s="223"/>
      <c r="AK16" s="223"/>
      <c r="AL16" s="223"/>
      <c r="AM16" s="223"/>
      <c r="AN16" s="223"/>
      <c r="AO16" s="223">
        <f t="shared" si="4"/>
        <v>2</v>
      </c>
    </row>
    <row r="17">
      <c r="B17" s="221">
        <f t="shared" si="2"/>
        <v>10</v>
      </c>
      <c r="C17" s="425" t="s">
        <v>3512</v>
      </c>
      <c r="D17" s="164"/>
      <c r="E17" s="223" t="str">
        <f t="array" ref="E17">_xlfn.XLOOKUP(C17,'2NDSORTEDL'!$B$2:$B$60,'2NDSORTEDL'!$C$2:$C$60,"",0,1)</f>
        <v>LIST</v>
      </c>
      <c r="F17" s="224" t="str">
        <f t="array" ref="F17">_xlfn.XLOOKUP($C17,'2NDSORTEDL'!$B$2:$B$60,'2NDSORTEDL'!$Y$2:$Y$60,"",0,1)</f>
        <v>--</v>
      </c>
      <c r="G17" s="208" t="s">
        <v>7345</v>
      </c>
      <c r="H17" s="208">
        <v>1.0</v>
      </c>
      <c r="I17" s="229">
        <f t="shared" si="5"/>
        <v>46289</v>
      </c>
      <c r="J17" s="226" t="str">
        <f t="shared" si="3"/>
        <v/>
      </c>
      <c r="N17" s="208">
        <v>1.0</v>
      </c>
      <c r="O17" s="227"/>
      <c r="P17" s="227"/>
      <c r="Q17" s="228"/>
      <c r="R17" s="227"/>
      <c r="S17" s="223"/>
      <c r="T17" s="223"/>
      <c r="U17" s="223"/>
      <c r="V17" s="223"/>
      <c r="W17" s="223"/>
      <c r="X17" s="223"/>
      <c r="Y17" s="223"/>
      <c r="Z17" s="223"/>
      <c r="AA17" s="223"/>
      <c r="AB17" s="223"/>
      <c r="AC17" s="223"/>
      <c r="AD17" s="223"/>
      <c r="AE17" s="223"/>
      <c r="AF17" s="223"/>
      <c r="AG17" s="223"/>
      <c r="AH17" s="223"/>
      <c r="AI17" s="223"/>
      <c r="AJ17" s="223"/>
      <c r="AK17" s="223"/>
      <c r="AL17" s="223"/>
      <c r="AM17" s="223"/>
      <c r="AN17" s="223"/>
      <c r="AO17" s="223">
        <f t="shared" si="4"/>
        <v>1</v>
      </c>
    </row>
    <row r="18">
      <c r="B18" s="221">
        <f t="shared" si="2"/>
        <v>11</v>
      </c>
      <c r="C18" s="425" t="s">
        <v>2950</v>
      </c>
      <c r="D18" s="164"/>
      <c r="E18" s="223" t="str">
        <f t="array" ref="E18">_xlfn.XLOOKUP(C18,'2NDSORTEDL'!$B$2:$B$60,'2NDSORTEDL'!$C$2:$C$60,"",0,1)</f>
        <v>BANDAGE</v>
      </c>
      <c r="F18" s="224" t="str">
        <f t="array" ref="F18">_xlfn.XLOOKUP($C18,'2NDSORTEDL'!$B$2:$B$60,'2NDSORTEDL'!$Y$2:$Y$60,"",0,1)</f>
        <v>--</v>
      </c>
      <c r="G18" s="208" t="s">
        <v>7345</v>
      </c>
      <c r="H18" s="208">
        <v>1.0</v>
      </c>
      <c r="I18" s="229">
        <f t="shared" si="5"/>
        <v>46289</v>
      </c>
      <c r="J18" s="226" t="str">
        <f t="shared" si="3"/>
        <v/>
      </c>
      <c r="N18" s="208">
        <v>1.0</v>
      </c>
      <c r="O18" s="223"/>
      <c r="P18" s="227"/>
      <c r="Q18" s="223"/>
      <c r="R18" s="227"/>
      <c r="S18" s="223"/>
      <c r="T18" s="223"/>
      <c r="U18" s="223"/>
      <c r="V18" s="223"/>
      <c r="W18" s="223"/>
      <c r="X18" s="223"/>
      <c r="Y18" s="223"/>
      <c r="Z18" s="223"/>
      <c r="AA18" s="223"/>
      <c r="AB18" s="223"/>
      <c r="AC18" s="223"/>
      <c r="AD18" s="223"/>
      <c r="AE18" s="223"/>
      <c r="AF18" s="223"/>
      <c r="AG18" s="223"/>
      <c r="AH18" s="223"/>
      <c r="AI18" s="223"/>
      <c r="AJ18" s="223"/>
      <c r="AK18" s="223"/>
      <c r="AL18" s="223"/>
      <c r="AM18" s="223"/>
      <c r="AN18" s="223"/>
      <c r="AO18" s="223">
        <f t="shared" si="4"/>
        <v>1</v>
      </c>
    </row>
    <row r="19">
      <c r="B19" s="221">
        <f t="shared" si="2"/>
        <v>12</v>
      </c>
      <c r="C19" s="425" t="s">
        <v>3005</v>
      </c>
      <c r="D19" s="164"/>
      <c r="E19" s="223" t="str">
        <f t="array" ref="E19">_xlfn.XLOOKUP(C19,'2NDSORTEDL'!$B$2:$B$60,'2NDSORTEDL'!$C$2:$C$60,"",0,1)</f>
        <v>BANDAGE</v>
      </c>
      <c r="F19" s="224" t="str">
        <f t="array" ref="F19">_xlfn.XLOOKUP($C19,'2NDSORTEDL'!$B$2:$B$60,'2NDSORTEDL'!$Y$2:$Y$60,"",0,1)</f>
        <v>--</v>
      </c>
      <c r="G19" s="208" t="s">
        <v>7345</v>
      </c>
      <c r="H19" s="208">
        <v>1.0</v>
      </c>
      <c r="I19" s="229">
        <f t="shared" si="5"/>
        <v>46289</v>
      </c>
      <c r="J19" s="226" t="str">
        <f t="shared" si="3"/>
        <v/>
      </c>
      <c r="N19" s="208">
        <v>1.0</v>
      </c>
      <c r="O19" s="223"/>
      <c r="P19" s="223"/>
      <c r="Q19" s="223"/>
      <c r="R19" s="227"/>
      <c r="S19" s="223"/>
      <c r="T19" s="223"/>
      <c r="U19" s="223"/>
      <c r="V19" s="223"/>
      <c r="W19" s="223"/>
      <c r="X19" s="223"/>
      <c r="Y19" s="223"/>
      <c r="Z19" s="223"/>
      <c r="AA19" s="223"/>
      <c r="AB19" s="223"/>
      <c r="AC19" s="223"/>
      <c r="AD19" s="223"/>
      <c r="AE19" s="223"/>
      <c r="AF19" s="223"/>
      <c r="AG19" s="223"/>
      <c r="AH19" s="223"/>
      <c r="AI19" s="223"/>
      <c r="AJ19" s="223"/>
      <c r="AK19" s="223"/>
      <c r="AL19" s="223"/>
      <c r="AM19" s="223"/>
      <c r="AN19" s="223"/>
      <c r="AO19" s="223">
        <f t="shared" si="4"/>
        <v>1</v>
      </c>
    </row>
    <row r="20">
      <c r="B20" s="221">
        <f t="shared" si="2"/>
        <v>13</v>
      </c>
      <c r="C20" s="425" t="s">
        <v>3322</v>
      </c>
      <c r="D20" s="164"/>
      <c r="E20" s="223" t="str">
        <f t="array" ref="E20">_xlfn.XLOOKUP(C20,'2NDSORTEDL'!$B$2:$B$60,'2NDSORTEDL'!$C$2:$C$60,"",0,1)</f>
        <v>PLASTER_TAPE</v>
      </c>
      <c r="F20" s="224">
        <f t="array" ref="F20">_xlfn.XLOOKUP($C20,'2NDSORTEDL'!$B$2:$B$60,'2NDSORTEDL'!$Y$2:$Y$60,"",0,1)</f>
        <v>46692</v>
      </c>
      <c r="G20" s="208" t="s">
        <v>7345</v>
      </c>
      <c r="H20" s="208">
        <v>4.0</v>
      </c>
      <c r="I20" s="229">
        <f t="shared" si="5"/>
        <v>46289</v>
      </c>
      <c r="J20" s="226" t="str">
        <f t="shared" si="3"/>
        <v>REPLACED</v>
      </c>
      <c r="N20" s="1"/>
      <c r="O20" s="7">
        <v>4.0</v>
      </c>
    </row>
    <row r="21">
      <c r="E21" s="235" t="s">
        <v>7351</v>
      </c>
      <c r="N21" s="1"/>
    </row>
    <row r="22">
      <c r="F22" s="49"/>
      <c r="G22" s="1"/>
      <c r="H22" s="1"/>
      <c r="I22" s="203"/>
      <c r="J22" s="1"/>
      <c r="N22" s="1"/>
    </row>
    <row r="23">
      <c r="F23" s="49"/>
      <c r="G23" s="1"/>
      <c r="H23" s="1"/>
      <c r="I23" s="203"/>
      <c r="J23" s="1"/>
      <c r="N23" s="1"/>
    </row>
    <row r="24">
      <c r="F24" s="49"/>
      <c r="G24" s="1"/>
      <c r="H24" s="1"/>
      <c r="I24" s="9" t="s">
        <v>7352</v>
      </c>
      <c r="J24" s="1"/>
      <c r="N24" s="1"/>
    </row>
    <row r="25">
      <c r="F25" s="49"/>
      <c r="G25" s="1"/>
      <c r="H25" s="1"/>
      <c r="I25" s="9" t="s">
        <v>7353</v>
      </c>
      <c r="J25" s="1"/>
      <c r="N25" s="1"/>
    </row>
    <row r="26">
      <c r="F26" s="49"/>
      <c r="G26" s="1"/>
      <c r="H26" s="1"/>
      <c r="I26" s="203"/>
      <c r="J26" s="1"/>
      <c r="N26" s="1"/>
    </row>
    <row r="27">
      <c r="F27" s="49"/>
      <c r="G27" s="1"/>
      <c r="H27" s="1"/>
      <c r="I27" s="203" t="str">
        <f>"DATE :"&amp;TEXT(I8,"DD-MMM-YYYY")</f>
        <v>DATE :24-Sep-2026</v>
      </c>
      <c r="J27" s="1"/>
      <c r="N27" s="1"/>
    </row>
    <row r="28">
      <c r="F28" s="49"/>
      <c r="G28" s="1"/>
      <c r="H28" s="1"/>
      <c r="I28" s="203"/>
      <c r="J28" s="1"/>
      <c r="N28" s="1"/>
    </row>
    <row r="29">
      <c r="F29" s="49"/>
      <c r="G29" s="1"/>
      <c r="H29" s="1"/>
      <c r="I29" s="203"/>
      <c r="J29" s="1"/>
      <c r="N29" s="1"/>
    </row>
    <row r="30">
      <c r="F30" s="49"/>
      <c r="G30" s="1"/>
      <c r="H30" s="1"/>
      <c r="I30" s="203"/>
      <c r="J30" s="1"/>
      <c r="N30" s="1"/>
    </row>
    <row r="31">
      <c r="F31" s="49"/>
      <c r="G31" s="1"/>
      <c r="H31" s="1"/>
      <c r="I31" s="203"/>
      <c r="J31" s="1"/>
      <c r="N31" s="1"/>
    </row>
    <row r="32">
      <c r="F32" s="49"/>
      <c r="G32" s="1"/>
      <c r="H32" s="1"/>
      <c r="I32" s="203"/>
      <c r="J32" s="1"/>
      <c r="N32" s="1"/>
    </row>
    <row r="33">
      <c r="F33" s="49"/>
      <c r="G33" s="1"/>
      <c r="H33" s="1"/>
      <c r="I33" s="203"/>
      <c r="J33" s="1"/>
      <c r="N33" s="1"/>
    </row>
    <row r="34">
      <c r="F34" s="49"/>
      <c r="G34" s="1"/>
      <c r="H34" s="1"/>
      <c r="I34" s="203"/>
      <c r="J34" s="1"/>
      <c r="N34" s="1"/>
    </row>
    <row r="35">
      <c r="F35" s="49"/>
      <c r="G35" s="1"/>
      <c r="H35" s="1"/>
      <c r="I35" s="203"/>
      <c r="J35" s="1"/>
      <c r="N35" s="1"/>
    </row>
    <row r="36">
      <c r="F36" s="49"/>
      <c r="G36" s="1"/>
      <c r="H36" s="1"/>
      <c r="I36" s="203"/>
      <c r="J36" s="1"/>
      <c r="N36" s="1"/>
    </row>
    <row r="37">
      <c r="F37" s="49"/>
      <c r="G37" s="1"/>
      <c r="H37" s="1"/>
      <c r="I37" s="203"/>
      <c r="J37" s="1"/>
      <c r="N37" s="1"/>
    </row>
    <row r="38">
      <c r="F38" s="49"/>
      <c r="G38" s="1"/>
      <c r="H38" s="1"/>
      <c r="I38" s="203"/>
      <c r="J38" s="1"/>
      <c r="N38" s="1"/>
    </row>
    <row r="39">
      <c r="F39" s="49"/>
      <c r="G39" s="1"/>
      <c r="H39" s="1"/>
      <c r="I39" s="203"/>
      <c r="J39" s="1"/>
      <c r="N39" s="1"/>
    </row>
    <row r="40">
      <c r="F40" s="49"/>
      <c r="G40" s="1"/>
      <c r="H40" s="1"/>
      <c r="I40" s="203"/>
      <c r="J40" s="1"/>
      <c r="N40" s="1"/>
    </row>
    <row r="41">
      <c r="F41" s="49"/>
      <c r="G41" s="1"/>
      <c r="H41" s="1"/>
      <c r="I41" s="203"/>
      <c r="J41" s="1"/>
      <c r="N41" s="1"/>
    </row>
    <row r="42">
      <c r="F42" s="49"/>
      <c r="G42" s="1"/>
      <c r="H42" s="1"/>
      <c r="I42" s="203"/>
      <c r="J42" s="1"/>
      <c r="N42" s="1"/>
    </row>
    <row r="43">
      <c r="F43" s="49"/>
      <c r="G43" s="1"/>
      <c r="H43" s="1"/>
      <c r="I43" s="203"/>
      <c r="J43" s="1"/>
      <c r="N43" s="1"/>
    </row>
    <row r="44">
      <c r="F44" s="49"/>
      <c r="G44" s="1"/>
      <c r="H44" s="1"/>
      <c r="I44" s="203"/>
      <c r="J44" s="1"/>
      <c r="N44" s="1"/>
    </row>
    <row r="45">
      <c r="F45" s="49"/>
      <c r="G45" s="1"/>
      <c r="H45" s="1"/>
      <c r="I45" s="203"/>
      <c r="J45" s="1"/>
      <c r="N45" s="1"/>
    </row>
    <row r="46">
      <c r="F46" s="49"/>
      <c r="G46" s="1"/>
      <c r="H46" s="1"/>
      <c r="I46" s="203"/>
      <c r="J46" s="1"/>
      <c r="N46" s="1"/>
    </row>
    <row r="47">
      <c r="F47" s="49"/>
      <c r="G47" s="1"/>
      <c r="H47" s="1"/>
      <c r="I47" s="203"/>
      <c r="J47" s="1"/>
      <c r="N47" s="1"/>
    </row>
    <row r="48">
      <c r="F48" s="49"/>
      <c r="G48" s="1"/>
      <c r="H48" s="1"/>
      <c r="I48" s="203"/>
      <c r="J48" s="1"/>
      <c r="N48" s="1"/>
    </row>
    <row r="49">
      <c r="F49" s="49"/>
      <c r="G49" s="1"/>
      <c r="H49" s="1"/>
      <c r="I49" s="203"/>
      <c r="J49" s="1"/>
      <c r="N49" s="1"/>
    </row>
    <row r="50">
      <c r="F50" s="49"/>
      <c r="G50" s="1"/>
      <c r="H50" s="1"/>
      <c r="I50" s="203"/>
      <c r="J50" s="1"/>
      <c r="N50" s="1"/>
    </row>
    <row r="51">
      <c r="F51" s="49"/>
      <c r="G51" s="1"/>
      <c r="H51" s="1"/>
      <c r="I51" s="203"/>
      <c r="J51" s="1"/>
      <c r="N51" s="1"/>
    </row>
    <row r="52">
      <c r="F52" s="49"/>
      <c r="G52" s="1"/>
      <c r="H52" s="1"/>
      <c r="I52" s="203"/>
      <c r="J52" s="1"/>
      <c r="N52" s="1"/>
    </row>
    <row r="53">
      <c r="F53" s="49"/>
      <c r="G53" s="1"/>
      <c r="H53" s="1"/>
      <c r="I53" s="203"/>
      <c r="J53" s="1"/>
      <c r="N53" s="1"/>
    </row>
    <row r="54">
      <c r="F54" s="49"/>
      <c r="G54" s="1"/>
      <c r="H54" s="1"/>
      <c r="I54" s="203"/>
      <c r="J54" s="1"/>
      <c r="N54" s="1"/>
    </row>
    <row r="55">
      <c r="F55" s="49"/>
      <c r="G55" s="1"/>
      <c r="H55" s="1"/>
      <c r="I55" s="203"/>
      <c r="J55" s="1"/>
      <c r="N55" s="1"/>
    </row>
    <row r="56">
      <c r="F56" s="49"/>
      <c r="G56" s="1"/>
      <c r="H56" s="1"/>
      <c r="I56" s="203"/>
      <c r="J56" s="1"/>
      <c r="N56" s="1"/>
    </row>
    <row r="57">
      <c r="F57" s="49"/>
      <c r="G57" s="1"/>
      <c r="H57" s="1"/>
      <c r="I57" s="203"/>
      <c r="J57" s="1"/>
      <c r="N57" s="1"/>
    </row>
    <row r="58">
      <c r="F58" s="49"/>
      <c r="G58" s="1"/>
      <c r="H58" s="1"/>
      <c r="I58" s="203"/>
      <c r="J58" s="1"/>
      <c r="N58" s="1"/>
    </row>
    <row r="59">
      <c r="F59" s="49"/>
      <c r="G59" s="1"/>
      <c r="H59" s="1"/>
      <c r="I59" s="203"/>
      <c r="J59" s="1"/>
      <c r="N59" s="1"/>
    </row>
    <row r="60">
      <c r="F60" s="49"/>
      <c r="G60" s="1"/>
      <c r="H60" s="1"/>
      <c r="I60" s="203"/>
      <c r="J60" s="1"/>
      <c r="N60" s="1"/>
    </row>
    <row r="61">
      <c r="F61" s="49"/>
      <c r="G61" s="1"/>
      <c r="H61" s="1"/>
      <c r="I61" s="203"/>
      <c r="J61" s="1"/>
      <c r="N61" s="1"/>
    </row>
    <row r="62">
      <c r="F62" s="49"/>
      <c r="G62" s="1"/>
      <c r="H62" s="1"/>
      <c r="I62" s="203"/>
      <c r="J62" s="1"/>
      <c r="N62" s="1"/>
    </row>
    <row r="63">
      <c r="F63" s="49"/>
      <c r="G63" s="1"/>
      <c r="H63" s="1"/>
      <c r="I63" s="203"/>
      <c r="J63" s="1"/>
      <c r="N63" s="1"/>
    </row>
    <row r="64">
      <c r="F64" s="49"/>
      <c r="G64" s="1"/>
      <c r="H64" s="1"/>
      <c r="I64" s="203"/>
      <c r="J64" s="1"/>
      <c r="N64" s="1"/>
    </row>
    <row r="65">
      <c r="F65" s="49"/>
      <c r="G65" s="1"/>
      <c r="H65" s="1"/>
      <c r="I65" s="203"/>
      <c r="J65" s="1"/>
      <c r="N65" s="1"/>
    </row>
    <row r="66">
      <c r="F66" s="49"/>
      <c r="G66" s="1"/>
      <c r="H66" s="1"/>
      <c r="I66" s="203"/>
      <c r="J66" s="1"/>
      <c r="N66" s="1"/>
    </row>
    <row r="67">
      <c r="F67" s="49"/>
      <c r="G67" s="1"/>
      <c r="H67" s="1"/>
      <c r="I67" s="203"/>
      <c r="J67" s="1"/>
      <c r="N67" s="1"/>
    </row>
    <row r="68">
      <c r="F68" s="49"/>
      <c r="G68" s="1"/>
      <c r="H68" s="1"/>
      <c r="I68" s="203"/>
      <c r="J68" s="1"/>
      <c r="N68" s="1"/>
    </row>
    <row r="69">
      <c r="F69" s="49"/>
      <c r="G69" s="1"/>
      <c r="H69" s="1"/>
      <c r="I69" s="203"/>
      <c r="J69" s="1"/>
      <c r="N69" s="1"/>
    </row>
    <row r="70">
      <c r="F70" s="49"/>
      <c r="G70" s="1"/>
      <c r="H70" s="1"/>
      <c r="I70" s="203"/>
      <c r="J70" s="1"/>
      <c r="N70" s="1"/>
    </row>
    <row r="71">
      <c r="F71" s="49"/>
      <c r="G71" s="1"/>
      <c r="H71" s="1"/>
      <c r="I71" s="203"/>
      <c r="J71" s="1"/>
      <c r="N71" s="1"/>
    </row>
    <row r="72">
      <c r="F72" s="49"/>
      <c r="G72" s="1"/>
      <c r="H72" s="1"/>
      <c r="I72" s="203"/>
      <c r="J72" s="1"/>
      <c r="N72" s="1"/>
    </row>
    <row r="73">
      <c r="F73" s="49"/>
      <c r="G73" s="1"/>
      <c r="H73" s="1"/>
      <c r="I73" s="203"/>
      <c r="J73" s="1"/>
      <c r="N73" s="1"/>
    </row>
    <row r="74">
      <c r="F74" s="49"/>
      <c r="G74" s="1"/>
      <c r="H74" s="1"/>
      <c r="I74" s="203"/>
      <c r="J74" s="1"/>
      <c r="N74" s="1"/>
    </row>
    <row r="75">
      <c r="F75" s="49"/>
      <c r="G75" s="1"/>
      <c r="H75" s="1"/>
      <c r="I75" s="203"/>
      <c r="J75" s="1"/>
      <c r="N75" s="1"/>
    </row>
    <row r="76">
      <c r="F76" s="49"/>
      <c r="G76" s="1"/>
      <c r="H76" s="1"/>
      <c r="I76" s="203"/>
      <c r="J76" s="1"/>
      <c r="N76" s="1"/>
    </row>
    <row r="77">
      <c r="F77" s="49"/>
      <c r="G77" s="1"/>
      <c r="H77" s="1"/>
      <c r="I77" s="203"/>
      <c r="J77" s="1"/>
      <c r="N77" s="1"/>
    </row>
    <row r="78">
      <c r="F78" s="49"/>
      <c r="G78" s="1"/>
      <c r="H78" s="1"/>
      <c r="I78" s="203"/>
      <c r="J78" s="1"/>
      <c r="N78" s="1"/>
    </row>
    <row r="79">
      <c r="F79" s="49"/>
      <c r="G79" s="1"/>
      <c r="H79" s="1"/>
      <c r="I79" s="203"/>
      <c r="J79" s="1"/>
      <c r="N79" s="1"/>
    </row>
    <row r="80">
      <c r="F80" s="49"/>
      <c r="G80" s="1"/>
      <c r="H80" s="1"/>
      <c r="I80" s="203"/>
      <c r="J80" s="1"/>
      <c r="N80" s="1"/>
    </row>
    <row r="81">
      <c r="F81" s="49"/>
      <c r="G81" s="1"/>
      <c r="H81" s="1"/>
      <c r="I81" s="203"/>
      <c r="J81" s="1"/>
      <c r="N81" s="1"/>
    </row>
    <row r="82">
      <c r="F82" s="49"/>
      <c r="G82" s="1"/>
      <c r="H82" s="1"/>
      <c r="I82" s="203"/>
      <c r="J82" s="1"/>
      <c r="N82" s="1"/>
    </row>
    <row r="83">
      <c r="F83" s="49"/>
      <c r="G83" s="1"/>
      <c r="H83" s="1"/>
      <c r="I83" s="203"/>
      <c r="J83" s="1"/>
      <c r="N83" s="1"/>
    </row>
    <row r="84">
      <c r="F84" s="49"/>
      <c r="G84" s="1"/>
      <c r="H84" s="1"/>
      <c r="I84" s="203"/>
      <c r="J84" s="1"/>
      <c r="N84" s="1"/>
    </row>
    <row r="85">
      <c r="F85" s="49"/>
      <c r="G85" s="1"/>
      <c r="H85" s="1"/>
      <c r="I85" s="203"/>
      <c r="J85" s="1"/>
      <c r="N85" s="1"/>
    </row>
    <row r="86">
      <c r="F86" s="49"/>
      <c r="G86" s="1"/>
      <c r="H86" s="1"/>
      <c r="I86" s="203"/>
      <c r="J86" s="1"/>
      <c r="N86" s="1"/>
    </row>
    <row r="87">
      <c r="F87" s="49"/>
      <c r="G87" s="1"/>
      <c r="H87" s="1"/>
      <c r="I87" s="203"/>
      <c r="J87" s="1"/>
      <c r="N87" s="1"/>
    </row>
    <row r="88">
      <c r="F88" s="49"/>
      <c r="G88" s="1"/>
      <c r="H88" s="1"/>
      <c r="I88" s="203"/>
      <c r="J88" s="1"/>
      <c r="N88" s="1"/>
    </row>
    <row r="89">
      <c r="F89" s="49"/>
      <c r="G89" s="1"/>
      <c r="H89" s="1"/>
      <c r="I89" s="203"/>
      <c r="J89" s="1"/>
      <c r="N89" s="1"/>
    </row>
    <row r="90">
      <c r="F90" s="49"/>
      <c r="G90" s="1"/>
      <c r="H90" s="1"/>
      <c r="I90" s="203"/>
      <c r="J90" s="1"/>
      <c r="N90" s="1"/>
    </row>
    <row r="91">
      <c r="F91" s="49"/>
      <c r="G91" s="1"/>
      <c r="H91" s="1"/>
      <c r="I91" s="203"/>
      <c r="J91" s="1"/>
      <c r="N91" s="1"/>
    </row>
    <row r="92">
      <c r="F92" s="49"/>
      <c r="G92" s="1"/>
      <c r="H92" s="1"/>
      <c r="I92" s="203"/>
      <c r="J92" s="1"/>
      <c r="N92" s="1"/>
    </row>
    <row r="93">
      <c r="F93" s="49"/>
      <c r="G93" s="1"/>
      <c r="H93" s="1"/>
      <c r="I93" s="203"/>
      <c r="J93" s="1"/>
      <c r="N93" s="1"/>
    </row>
    <row r="94">
      <c r="F94" s="49"/>
      <c r="G94" s="1"/>
      <c r="H94" s="1"/>
      <c r="I94" s="203"/>
      <c r="J94" s="1"/>
      <c r="N94" s="1"/>
    </row>
    <row r="95">
      <c r="F95" s="49"/>
      <c r="G95" s="1"/>
      <c r="H95" s="1"/>
      <c r="I95" s="203"/>
      <c r="J95" s="1"/>
      <c r="N95" s="1"/>
    </row>
    <row r="96">
      <c r="F96" s="49"/>
      <c r="G96" s="1"/>
      <c r="H96" s="1"/>
      <c r="I96" s="203"/>
      <c r="J96" s="1"/>
      <c r="N96" s="1"/>
    </row>
    <row r="97">
      <c r="F97" s="49"/>
      <c r="G97" s="1"/>
      <c r="H97" s="1"/>
      <c r="I97" s="203"/>
      <c r="J97" s="1"/>
      <c r="N97" s="1"/>
    </row>
    <row r="98">
      <c r="F98" s="49"/>
      <c r="G98" s="1"/>
      <c r="H98" s="1"/>
      <c r="I98" s="203"/>
      <c r="J98" s="1"/>
      <c r="N98" s="1"/>
    </row>
    <row r="99">
      <c r="F99" s="49"/>
      <c r="G99" s="1"/>
      <c r="H99" s="1"/>
      <c r="I99" s="203"/>
      <c r="J99" s="1"/>
      <c r="N99" s="1"/>
    </row>
    <row r="100">
      <c r="F100" s="49"/>
      <c r="G100" s="1"/>
      <c r="H100" s="1"/>
      <c r="I100" s="203"/>
      <c r="J100" s="1"/>
      <c r="N100" s="1"/>
    </row>
    <row r="101">
      <c r="F101" s="49"/>
      <c r="G101" s="1"/>
      <c r="H101" s="1"/>
      <c r="I101" s="203"/>
      <c r="J101" s="1"/>
      <c r="N101" s="1"/>
    </row>
    <row r="102">
      <c r="F102" s="49"/>
      <c r="G102" s="1"/>
      <c r="H102" s="1"/>
      <c r="I102" s="203"/>
      <c r="J102" s="1"/>
      <c r="N102" s="1"/>
    </row>
    <row r="103">
      <c r="F103" s="49"/>
      <c r="G103" s="1"/>
      <c r="H103" s="1"/>
      <c r="I103" s="203"/>
      <c r="J103" s="1"/>
      <c r="N103" s="1"/>
    </row>
    <row r="104">
      <c r="F104" s="49"/>
      <c r="G104" s="1"/>
      <c r="H104" s="1"/>
      <c r="I104" s="203"/>
      <c r="J104" s="1"/>
      <c r="N104" s="1"/>
    </row>
    <row r="105">
      <c r="F105" s="49"/>
      <c r="G105" s="1"/>
      <c r="H105" s="1"/>
      <c r="I105" s="203"/>
      <c r="J105" s="1"/>
      <c r="N105" s="1"/>
    </row>
    <row r="106">
      <c r="F106" s="49"/>
      <c r="G106" s="1"/>
      <c r="H106" s="1"/>
      <c r="I106" s="203"/>
      <c r="J106" s="1"/>
      <c r="N106" s="1"/>
    </row>
    <row r="107">
      <c r="F107" s="49"/>
      <c r="G107" s="1"/>
      <c r="H107" s="1"/>
      <c r="I107" s="203"/>
      <c r="J107" s="1"/>
      <c r="N107" s="1"/>
    </row>
    <row r="108">
      <c r="F108" s="49"/>
      <c r="G108" s="1"/>
      <c r="H108" s="1"/>
      <c r="I108" s="203"/>
      <c r="J108" s="1"/>
      <c r="N108" s="1"/>
    </row>
    <row r="109">
      <c r="F109" s="49"/>
      <c r="G109" s="1"/>
      <c r="H109" s="1"/>
      <c r="I109" s="203"/>
      <c r="J109" s="1"/>
      <c r="N109" s="1"/>
    </row>
    <row r="110">
      <c r="F110" s="49"/>
      <c r="G110" s="1"/>
      <c r="H110" s="1"/>
      <c r="I110" s="203"/>
      <c r="J110" s="1"/>
      <c r="N110" s="1"/>
    </row>
    <row r="111">
      <c r="F111" s="49"/>
      <c r="G111" s="1"/>
      <c r="H111" s="1"/>
      <c r="I111" s="203"/>
      <c r="J111" s="1"/>
      <c r="N111" s="1"/>
    </row>
    <row r="112">
      <c r="F112" s="49"/>
      <c r="G112" s="1"/>
      <c r="H112" s="1"/>
      <c r="I112" s="203"/>
      <c r="J112" s="1"/>
      <c r="N112" s="1"/>
    </row>
    <row r="113">
      <c r="F113" s="49"/>
      <c r="G113" s="1"/>
      <c r="H113" s="1"/>
      <c r="I113" s="203"/>
      <c r="J113" s="1"/>
      <c r="N113" s="1"/>
    </row>
    <row r="114">
      <c r="F114" s="49"/>
      <c r="G114" s="1"/>
      <c r="H114" s="1"/>
      <c r="I114" s="203"/>
      <c r="J114" s="1"/>
      <c r="N114" s="1"/>
    </row>
    <row r="115">
      <c r="F115" s="49"/>
      <c r="G115" s="1"/>
      <c r="H115" s="1"/>
      <c r="I115" s="203"/>
      <c r="J115" s="1"/>
      <c r="N115" s="1"/>
    </row>
    <row r="116">
      <c r="F116" s="49"/>
      <c r="G116" s="1"/>
      <c r="H116" s="1"/>
      <c r="I116" s="203"/>
      <c r="J116" s="1"/>
      <c r="N116" s="1"/>
    </row>
    <row r="117">
      <c r="F117" s="49"/>
      <c r="G117" s="1"/>
      <c r="H117" s="1"/>
      <c r="I117" s="203"/>
      <c r="J117" s="1"/>
      <c r="N117" s="1"/>
    </row>
    <row r="118">
      <c r="F118" s="49"/>
      <c r="G118" s="1"/>
      <c r="H118" s="1"/>
      <c r="I118" s="203"/>
      <c r="J118" s="1"/>
      <c r="N118" s="1"/>
    </row>
    <row r="119">
      <c r="F119" s="49"/>
      <c r="G119" s="1"/>
      <c r="H119" s="1"/>
      <c r="I119" s="203"/>
      <c r="J119" s="1"/>
      <c r="N119" s="1"/>
    </row>
    <row r="120">
      <c r="F120" s="49"/>
      <c r="G120" s="1"/>
      <c r="H120" s="1"/>
      <c r="I120" s="203"/>
      <c r="J120" s="1"/>
      <c r="N120" s="1"/>
    </row>
    <row r="121">
      <c r="F121" s="49"/>
      <c r="G121" s="1"/>
      <c r="H121" s="1"/>
      <c r="I121" s="203"/>
      <c r="J121" s="1"/>
      <c r="N121" s="1"/>
    </row>
    <row r="122">
      <c r="F122" s="49"/>
      <c r="G122" s="1"/>
      <c r="H122" s="1"/>
      <c r="I122" s="203"/>
      <c r="J122" s="1"/>
      <c r="N122" s="1"/>
    </row>
    <row r="123">
      <c r="F123" s="49"/>
      <c r="G123" s="1"/>
      <c r="H123" s="1"/>
      <c r="I123" s="203"/>
      <c r="J123" s="1"/>
      <c r="N123" s="1"/>
    </row>
    <row r="124">
      <c r="F124" s="49"/>
      <c r="G124" s="1"/>
      <c r="H124" s="1"/>
      <c r="I124" s="203"/>
      <c r="J124" s="1"/>
      <c r="N124" s="1"/>
    </row>
    <row r="125">
      <c r="F125" s="49"/>
      <c r="G125" s="1"/>
      <c r="H125" s="1"/>
      <c r="I125" s="203"/>
      <c r="J125" s="1"/>
      <c r="N125" s="1"/>
    </row>
    <row r="126">
      <c r="F126" s="49"/>
      <c r="G126" s="1"/>
      <c r="H126" s="1"/>
      <c r="I126" s="203"/>
      <c r="J126" s="1"/>
      <c r="N126" s="1"/>
    </row>
    <row r="127">
      <c r="F127" s="49"/>
      <c r="G127" s="1"/>
      <c r="H127" s="1"/>
      <c r="I127" s="203"/>
      <c r="J127" s="1"/>
      <c r="N127" s="1"/>
    </row>
    <row r="128">
      <c r="F128" s="49"/>
      <c r="G128" s="1"/>
      <c r="H128" s="1"/>
      <c r="I128" s="203"/>
      <c r="J128" s="1"/>
      <c r="N128" s="1"/>
    </row>
    <row r="129">
      <c r="F129" s="49"/>
      <c r="G129" s="1"/>
      <c r="H129" s="1"/>
      <c r="I129" s="203"/>
      <c r="J129" s="1"/>
      <c r="N129" s="1"/>
    </row>
    <row r="130">
      <c r="F130" s="49"/>
      <c r="G130" s="1"/>
      <c r="H130" s="1"/>
      <c r="I130" s="203"/>
      <c r="J130" s="1"/>
      <c r="N130" s="1"/>
    </row>
    <row r="131">
      <c r="F131" s="49"/>
      <c r="G131" s="1"/>
      <c r="H131" s="1"/>
      <c r="I131" s="203"/>
      <c r="J131" s="1"/>
      <c r="N131" s="1"/>
    </row>
    <row r="132">
      <c r="F132" s="49"/>
      <c r="G132" s="1"/>
      <c r="H132" s="1"/>
      <c r="I132" s="203"/>
      <c r="J132" s="1"/>
      <c r="N132" s="1"/>
    </row>
    <row r="133">
      <c r="F133" s="49"/>
      <c r="G133" s="1"/>
      <c r="H133" s="1"/>
      <c r="I133" s="203"/>
      <c r="J133" s="1"/>
      <c r="N133" s="1"/>
    </row>
    <row r="134">
      <c r="F134" s="49"/>
      <c r="G134" s="1"/>
      <c r="H134" s="1"/>
      <c r="I134" s="203"/>
      <c r="J134" s="1"/>
      <c r="N134" s="1"/>
    </row>
    <row r="135">
      <c r="F135" s="49"/>
      <c r="G135" s="1"/>
      <c r="H135" s="1"/>
      <c r="I135" s="203"/>
      <c r="J135" s="1"/>
      <c r="N135" s="1"/>
    </row>
    <row r="136">
      <c r="F136" s="49"/>
      <c r="G136" s="1"/>
      <c r="H136" s="1"/>
      <c r="I136" s="203"/>
      <c r="J136" s="1"/>
      <c r="N136" s="1"/>
    </row>
    <row r="137">
      <c r="F137" s="49"/>
      <c r="G137" s="1"/>
      <c r="H137" s="1"/>
      <c r="I137" s="203"/>
      <c r="J137" s="1"/>
      <c r="N137" s="1"/>
    </row>
    <row r="138">
      <c r="F138" s="49"/>
      <c r="G138" s="1"/>
      <c r="H138" s="1"/>
      <c r="I138" s="203"/>
      <c r="J138" s="1"/>
      <c r="N138" s="1"/>
    </row>
    <row r="139">
      <c r="F139" s="49"/>
      <c r="G139" s="1"/>
      <c r="H139" s="1"/>
      <c r="I139" s="203"/>
      <c r="J139" s="1"/>
      <c r="N139" s="1"/>
    </row>
    <row r="140">
      <c r="F140" s="49"/>
      <c r="G140" s="1"/>
      <c r="H140" s="1"/>
      <c r="I140" s="203"/>
      <c r="J140" s="1"/>
      <c r="N140" s="1"/>
    </row>
    <row r="141">
      <c r="F141" s="49"/>
      <c r="G141" s="1"/>
      <c r="H141" s="1"/>
      <c r="I141" s="203"/>
      <c r="J141" s="1"/>
      <c r="N141" s="1"/>
    </row>
    <row r="142">
      <c r="F142" s="49"/>
      <c r="G142" s="1"/>
      <c r="H142" s="1"/>
      <c r="I142" s="203"/>
      <c r="J142" s="1"/>
      <c r="N142" s="1"/>
    </row>
    <row r="143">
      <c r="F143" s="49"/>
      <c r="G143" s="1"/>
      <c r="H143" s="1"/>
      <c r="I143" s="203"/>
      <c r="J143" s="1"/>
      <c r="N143" s="1"/>
    </row>
    <row r="144">
      <c r="F144" s="49"/>
      <c r="G144" s="1"/>
      <c r="H144" s="1"/>
      <c r="I144" s="203"/>
      <c r="J144" s="1"/>
      <c r="N144" s="1"/>
    </row>
    <row r="145">
      <c r="F145" s="49"/>
      <c r="G145" s="1"/>
      <c r="H145" s="1"/>
      <c r="I145" s="203"/>
      <c r="J145" s="1"/>
      <c r="N145" s="1"/>
    </row>
    <row r="146">
      <c r="F146" s="49"/>
      <c r="G146" s="1"/>
      <c r="H146" s="1"/>
      <c r="I146" s="203"/>
      <c r="J146" s="1"/>
      <c r="N146" s="1"/>
    </row>
    <row r="147">
      <c r="F147" s="49"/>
      <c r="G147" s="1"/>
      <c r="H147" s="1"/>
      <c r="I147" s="203"/>
      <c r="J147" s="1"/>
      <c r="N147" s="1"/>
    </row>
    <row r="148">
      <c r="F148" s="49"/>
      <c r="G148" s="1"/>
      <c r="H148" s="1"/>
      <c r="I148" s="203"/>
      <c r="J148" s="1"/>
      <c r="N148" s="1"/>
    </row>
    <row r="149">
      <c r="F149" s="49"/>
      <c r="G149" s="1"/>
      <c r="H149" s="1"/>
      <c r="I149" s="203"/>
      <c r="J149" s="1"/>
      <c r="N149" s="1"/>
    </row>
    <row r="150">
      <c r="F150" s="49"/>
      <c r="G150" s="1"/>
      <c r="H150" s="1"/>
      <c r="I150" s="203"/>
      <c r="J150" s="1"/>
      <c r="N150" s="1"/>
    </row>
    <row r="151">
      <c r="F151" s="49"/>
      <c r="G151" s="1"/>
      <c r="H151" s="1"/>
      <c r="I151" s="203"/>
      <c r="J151" s="1"/>
      <c r="N151" s="1"/>
    </row>
    <row r="152">
      <c r="F152" s="49"/>
      <c r="G152" s="1"/>
      <c r="H152" s="1"/>
      <c r="I152" s="203"/>
      <c r="J152" s="1"/>
      <c r="N152" s="1"/>
    </row>
    <row r="153">
      <c r="F153" s="49"/>
      <c r="G153" s="1"/>
      <c r="H153" s="1"/>
      <c r="I153" s="203"/>
      <c r="J153" s="1"/>
      <c r="N153" s="1"/>
    </row>
    <row r="154">
      <c r="F154" s="49"/>
      <c r="G154" s="1"/>
      <c r="H154" s="1"/>
      <c r="I154" s="203"/>
      <c r="J154" s="1"/>
      <c r="N154" s="1"/>
    </row>
    <row r="155">
      <c r="F155" s="49"/>
      <c r="G155" s="1"/>
      <c r="H155" s="1"/>
      <c r="I155" s="203"/>
      <c r="J155" s="1"/>
      <c r="N155" s="1"/>
    </row>
    <row r="156">
      <c r="F156" s="49"/>
      <c r="G156" s="1"/>
      <c r="H156" s="1"/>
      <c r="I156" s="203"/>
      <c r="J156" s="1"/>
      <c r="N156" s="1"/>
    </row>
    <row r="157">
      <c r="F157" s="49"/>
      <c r="G157" s="1"/>
      <c r="H157" s="1"/>
      <c r="I157" s="203"/>
      <c r="J157" s="1"/>
      <c r="N157" s="1"/>
    </row>
    <row r="158">
      <c r="F158" s="49"/>
      <c r="G158" s="1"/>
      <c r="H158" s="1"/>
      <c r="I158" s="203"/>
      <c r="J158" s="1"/>
      <c r="N158" s="1"/>
    </row>
    <row r="159">
      <c r="F159" s="49"/>
      <c r="G159" s="1"/>
      <c r="H159" s="1"/>
      <c r="I159" s="203"/>
      <c r="J159" s="1"/>
      <c r="N159" s="1"/>
    </row>
    <row r="160">
      <c r="F160" s="49"/>
      <c r="G160" s="1"/>
      <c r="H160" s="1"/>
      <c r="I160" s="203"/>
      <c r="J160" s="1"/>
      <c r="N160" s="1"/>
    </row>
    <row r="161">
      <c r="F161" s="49"/>
      <c r="G161" s="1"/>
      <c r="H161" s="1"/>
      <c r="I161" s="203"/>
      <c r="J161" s="1"/>
      <c r="N161" s="1"/>
    </row>
    <row r="162">
      <c r="F162" s="49"/>
      <c r="G162" s="1"/>
      <c r="H162" s="1"/>
      <c r="I162" s="203"/>
      <c r="J162" s="1"/>
      <c r="N162" s="1"/>
    </row>
    <row r="163">
      <c r="F163" s="49"/>
      <c r="G163" s="1"/>
      <c r="H163" s="1"/>
      <c r="I163" s="203"/>
      <c r="J163" s="1"/>
      <c r="N163" s="1"/>
    </row>
    <row r="164">
      <c r="F164" s="49"/>
      <c r="G164" s="1"/>
      <c r="H164" s="1"/>
      <c r="I164" s="203"/>
      <c r="J164" s="1"/>
      <c r="N164" s="1"/>
    </row>
    <row r="165">
      <c r="F165" s="49"/>
      <c r="G165" s="1"/>
      <c r="H165" s="1"/>
      <c r="I165" s="203"/>
      <c r="J165" s="1"/>
      <c r="N165" s="1"/>
    </row>
    <row r="166">
      <c r="F166" s="49"/>
      <c r="G166" s="1"/>
      <c r="H166" s="1"/>
      <c r="I166" s="203"/>
      <c r="J166" s="1"/>
      <c r="N166" s="1"/>
    </row>
    <row r="167">
      <c r="F167" s="49"/>
      <c r="G167" s="1"/>
      <c r="H167" s="1"/>
      <c r="I167" s="203"/>
      <c r="J167" s="1"/>
      <c r="N167" s="1"/>
    </row>
    <row r="168">
      <c r="F168" s="49"/>
      <c r="G168" s="1"/>
      <c r="H168" s="1"/>
      <c r="I168" s="203"/>
      <c r="J168" s="1"/>
      <c r="N168" s="1"/>
    </row>
    <row r="169">
      <c r="F169" s="49"/>
      <c r="G169" s="1"/>
      <c r="H169" s="1"/>
      <c r="I169" s="203"/>
      <c r="J169" s="1"/>
      <c r="N169" s="1"/>
    </row>
    <row r="170">
      <c r="F170" s="49"/>
      <c r="G170" s="1"/>
      <c r="H170" s="1"/>
      <c r="I170" s="203"/>
      <c r="J170" s="1"/>
      <c r="N170" s="1"/>
    </row>
    <row r="171">
      <c r="F171" s="49"/>
      <c r="G171" s="1"/>
      <c r="H171" s="1"/>
      <c r="I171" s="203"/>
      <c r="J171" s="1"/>
      <c r="N171" s="1"/>
    </row>
    <row r="172">
      <c r="F172" s="49"/>
      <c r="G172" s="1"/>
      <c r="H172" s="1"/>
      <c r="I172" s="203"/>
      <c r="J172" s="1"/>
      <c r="N172" s="1"/>
    </row>
    <row r="173">
      <c r="F173" s="49"/>
      <c r="G173" s="1"/>
      <c r="H173" s="1"/>
      <c r="I173" s="203"/>
      <c r="J173" s="1"/>
      <c r="N173" s="1"/>
    </row>
    <row r="174">
      <c r="F174" s="49"/>
      <c r="G174" s="1"/>
      <c r="H174" s="1"/>
      <c r="I174" s="203"/>
      <c r="J174" s="1"/>
      <c r="N174" s="1"/>
    </row>
    <row r="175">
      <c r="F175" s="49"/>
      <c r="G175" s="1"/>
      <c r="H175" s="1"/>
      <c r="I175" s="203"/>
      <c r="J175" s="1"/>
      <c r="N175" s="1"/>
    </row>
    <row r="176">
      <c r="F176" s="49"/>
      <c r="G176" s="1"/>
      <c r="H176" s="1"/>
      <c r="I176" s="203"/>
      <c r="J176" s="1"/>
      <c r="N176" s="1"/>
    </row>
    <row r="177">
      <c r="F177" s="49"/>
      <c r="G177" s="1"/>
      <c r="H177" s="1"/>
      <c r="I177" s="203"/>
      <c r="J177" s="1"/>
      <c r="N177" s="1"/>
    </row>
    <row r="178">
      <c r="F178" s="49"/>
      <c r="G178" s="1"/>
      <c r="H178" s="1"/>
      <c r="I178" s="203"/>
      <c r="J178" s="1"/>
      <c r="N178" s="1"/>
    </row>
    <row r="179">
      <c r="F179" s="49"/>
      <c r="G179" s="1"/>
      <c r="H179" s="1"/>
      <c r="I179" s="203"/>
      <c r="J179" s="1"/>
      <c r="N179" s="1"/>
    </row>
    <row r="180">
      <c r="F180" s="49"/>
      <c r="G180" s="1"/>
      <c r="H180" s="1"/>
      <c r="I180" s="203"/>
      <c r="J180" s="1"/>
      <c r="N180" s="1"/>
    </row>
    <row r="181">
      <c r="F181" s="49"/>
      <c r="G181" s="1"/>
      <c r="H181" s="1"/>
      <c r="I181" s="203"/>
      <c r="J181" s="1"/>
      <c r="N181" s="1"/>
    </row>
    <row r="182">
      <c r="F182" s="49"/>
      <c r="G182" s="1"/>
      <c r="H182" s="1"/>
      <c r="I182" s="203"/>
      <c r="J182" s="1"/>
      <c r="N182" s="1"/>
    </row>
    <row r="183">
      <c r="F183" s="49"/>
      <c r="G183" s="1"/>
      <c r="H183" s="1"/>
      <c r="I183" s="203"/>
      <c r="J183" s="1"/>
      <c r="N183" s="1"/>
    </row>
    <row r="184">
      <c r="F184" s="49"/>
      <c r="G184" s="1"/>
      <c r="H184" s="1"/>
      <c r="I184" s="203"/>
      <c r="J184" s="1"/>
      <c r="N184" s="1"/>
    </row>
    <row r="185">
      <c r="F185" s="49"/>
      <c r="G185" s="1"/>
      <c r="H185" s="1"/>
      <c r="I185" s="203"/>
      <c r="J185" s="1"/>
      <c r="N185" s="1"/>
    </row>
    <row r="186">
      <c r="F186" s="49"/>
      <c r="G186" s="1"/>
      <c r="H186" s="1"/>
      <c r="I186" s="203"/>
      <c r="J186" s="1"/>
      <c r="N186" s="1"/>
    </row>
    <row r="187">
      <c r="F187" s="49"/>
      <c r="G187" s="1"/>
      <c r="H187" s="1"/>
      <c r="I187" s="203"/>
      <c r="J187" s="1"/>
      <c r="N187" s="1"/>
    </row>
    <row r="188">
      <c r="F188" s="49"/>
      <c r="G188" s="1"/>
      <c r="H188" s="1"/>
      <c r="I188" s="203"/>
      <c r="J188" s="1"/>
      <c r="N188" s="1"/>
    </row>
    <row r="189">
      <c r="F189" s="49"/>
      <c r="G189" s="1"/>
      <c r="H189" s="1"/>
      <c r="I189" s="203"/>
      <c r="J189" s="1"/>
      <c r="N189" s="1"/>
    </row>
    <row r="190">
      <c r="F190" s="49"/>
      <c r="G190" s="1"/>
      <c r="H190" s="1"/>
      <c r="I190" s="203"/>
      <c r="J190" s="1"/>
      <c r="N190" s="1"/>
    </row>
    <row r="191">
      <c r="F191" s="49"/>
      <c r="G191" s="1"/>
      <c r="H191" s="1"/>
      <c r="I191" s="203"/>
      <c r="J191" s="1"/>
      <c r="N191" s="1"/>
    </row>
    <row r="192">
      <c r="F192" s="49"/>
      <c r="G192" s="1"/>
      <c r="H192" s="1"/>
      <c r="I192" s="203"/>
      <c r="J192" s="1"/>
      <c r="N192" s="1"/>
    </row>
    <row r="193">
      <c r="F193" s="49"/>
      <c r="G193" s="1"/>
      <c r="H193" s="1"/>
      <c r="I193" s="203"/>
      <c r="J193" s="1"/>
      <c r="N193" s="1"/>
    </row>
    <row r="194">
      <c r="F194" s="49"/>
      <c r="G194" s="1"/>
      <c r="H194" s="1"/>
      <c r="I194" s="203"/>
      <c r="J194" s="1"/>
      <c r="N194" s="1"/>
    </row>
    <row r="195">
      <c r="F195" s="49"/>
      <c r="G195" s="1"/>
      <c r="H195" s="1"/>
      <c r="I195" s="203"/>
      <c r="J195" s="1"/>
      <c r="N195" s="1"/>
    </row>
    <row r="196">
      <c r="F196" s="49"/>
      <c r="G196" s="1"/>
      <c r="H196" s="1"/>
      <c r="I196" s="203"/>
      <c r="J196" s="1"/>
      <c r="N196" s="1"/>
    </row>
    <row r="197">
      <c r="F197" s="49"/>
      <c r="G197" s="1"/>
      <c r="H197" s="1"/>
      <c r="I197" s="203"/>
      <c r="J197" s="1"/>
      <c r="N197" s="1"/>
    </row>
    <row r="198">
      <c r="F198" s="49"/>
      <c r="G198" s="1"/>
      <c r="H198" s="1"/>
      <c r="I198" s="203"/>
      <c r="J198" s="1"/>
      <c r="N198" s="1"/>
    </row>
    <row r="199">
      <c r="F199" s="49"/>
      <c r="G199" s="1"/>
      <c r="H199" s="1"/>
      <c r="I199" s="203"/>
      <c r="J199" s="1"/>
      <c r="N199" s="1"/>
    </row>
    <row r="200">
      <c r="F200" s="49"/>
      <c r="G200" s="1"/>
      <c r="H200" s="1"/>
      <c r="I200" s="203"/>
      <c r="J200" s="1"/>
      <c r="N200" s="1"/>
    </row>
    <row r="201">
      <c r="F201" s="49"/>
      <c r="G201" s="1"/>
      <c r="H201" s="1"/>
      <c r="I201" s="203"/>
      <c r="J201" s="1"/>
      <c r="N201" s="1"/>
    </row>
    <row r="202">
      <c r="F202" s="49"/>
      <c r="G202" s="1"/>
      <c r="H202" s="1"/>
      <c r="I202" s="203"/>
      <c r="J202" s="1"/>
      <c r="N202" s="1"/>
    </row>
    <row r="203">
      <c r="F203" s="49"/>
      <c r="G203" s="1"/>
      <c r="H203" s="1"/>
      <c r="I203" s="203"/>
      <c r="J203" s="1"/>
      <c r="N203" s="1"/>
    </row>
    <row r="204">
      <c r="F204" s="49"/>
      <c r="G204" s="1"/>
      <c r="H204" s="1"/>
      <c r="I204" s="203"/>
      <c r="J204" s="1"/>
      <c r="N204" s="1"/>
    </row>
    <row r="205">
      <c r="F205" s="49"/>
      <c r="G205" s="1"/>
      <c r="H205" s="1"/>
      <c r="I205" s="203"/>
      <c r="J205" s="1"/>
      <c r="N205" s="1"/>
    </row>
    <row r="206">
      <c r="F206" s="49"/>
      <c r="G206" s="1"/>
      <c r="H206" s="1"/>
      <c r="I206" s="203"/>
      <c r="J206" s="1"/>
      <c r="N206" s="1"/>
    </row>
    <row r="207">
      <c r="F207" s="49"/>
      <c r="G207" s="1"/>
      <c r="H207" s="1"/>
      <c r="I207" s="203"/>
      <c r="J207" s="1"/>
      <c r="N207" s="1"/>
    </row>
    <row r="208">
      <c r="F208" s="49"/>
      <c r="G208" s="1"/>
      <c r="H208" s="1"/>
      <c r="I208" s="203"/>
      <c r="J208" s="1"/>
      <c r="N208" s="1"/>
    </row>
    <row r="209">
      <c r="F209" s="49"/>
      <c r="G209" s="1"/>
      <c r="H209" s="1"/>
      <c r="I209" s="203"/>
      <c r="J209" s="1"/>
      <c r="N209" s="1"/>
    </row>
    <row r="210">
      <c r="F210" s="49"/>
      <c r="G210" s="1"/>
      <c r="H210" s="1"/>
      <c r="I210" s="203"/>
      <c r="J210" s="1"/>
      <c r="N210" s="1"/>
    </row>
    <row r="211">
      <c r="F211" s="49"/>
      <c r="G211" s="1"/>
      <c r="H211" s="1"/>
      <c r="I211" s="203"/>
      <c r="J211" s="1"/>
      <c r="N211" s="1"/>
    </row>
    <row r="212">
      <c r="F212" s="49"/>
      <c r="G212" s="1"/>
      <c r="H212" s="1"/>
      <c r="I212" s="203"/>
      <c r="J212" s="1"/>
      <c r="N212" s="1"/>
    </row>
    <row r="213">
      <c r="F213" s="49"/>
      <c r="G213" s="1"/>
      <c r="H213" s="1"/>
      <c r="I213" s="203"/>
      <c r="J213" s="1"/>
      <c r="N213" s="1"/>
    </row>
    <row r="214">
      <c r="F214" s="49"/>
      <c r="G214" s="1"/>
      <c r="H214" s="1"/>
      <c r="I214" s="203"/>
      <c r="J214" s="1"/>
      <c r="N214" s="1"/>
    </row>
    <row r="215">
      <c r="F215" s="49"/>
      <c r="G215" s="1"/>
      <c r="H215" s="1"/>
      <c r="I215" s="203"/>
      <c r="J215" s="1"/>
      <c r="N215" s="1"/>
    </row>
    <row r="216">
      <c r="F216" s="49"/>
      <c r="G216" s="1"/>
      <c r="H216" s="1"/>
      <c r="I216" s="203"/>
      <c r="J216" s="1"/>
      <c r="N216" s="1"/>
    </row>
    <row r="217">
      <c r="F217" s="49"/>
      <c r="G217" s="1"/>
      <c r="H217" s="1"/>
      <c r="I217" s="203"/>
      <c r="J217" s="1"/>
      <c r="N217" s="1"/>
    </row>
    <row r="218">
      <c r="F218" s="49"/>
      <c r="G218" s="1"/>
      <c r="H218" s="1"/>
      <c r="I218" s="203"/>
      <c r="J218" s="1"/>
      <c r="N218" s="1"/>
    </row>
    <row r="219">
      <c r="F219" s="49"/>
      <c r="G219" s="1"/>
      <c r="H219" s="1"/>
      <c r="I219" s="203"/>
      <c r="J219" s="1"/>
      <c r="N219" s="1"/>
    </row>
    <row r="220">
      <c r="F220" s="49"/>
      <c r="G220" s="1"/>
      <c r="H220" s="1"/>
      <c r="I220" s="203"/>
      <c r="J220" s="1"/>
      <c r="N220" s="1"/>
    </row>
    <row r="221">
      <c r="F221" s="49"/>
      <c r="G221" s="1"/>
      <c r="H221" s="1"/>
      <c r="I221" s="203"/>
      <c r="J221" s="1"/>
      <c r="N221" s="1"/>
    </row>
    <row r="222">
      <c r="F222" s="49"/>
      <c r="G222" s="1"/>
      <c r="H222" s="1"/>
      <c r="I222" s="203"/>
      <c r="J222" s="1"/>
      <c r="N222" s="1"/>
    </row>
    <row r="223">
      <c r="F223" s="49"/>
      <c r="G223" s="1"/>
      <c r="H223" s="1"/>
      <c r="I223" s="203"/>
      <c r="J223" s="1"/>
      <c r="N223" s="1"/>
    </row>
    <row r="224">
      <c r="F224" s="49"/>
      <c r="G224" s="1"/>
      <c r="H224" s="1"/>
      <c r="I224" s="203"/>
      <c r="J224" s="1"/>
      <c r="N224" s="1"/>
    </row>
    <row r="225">
      <c r="F225" s="49"/>
      <c r="G225" s="1"/>
      <c r="H225" s="1"/>
      <c r="I225" s="203"/>
      <c r="J225" s="1"/>
      <c r="N225" s="1"/>
    </row>
    <row r="226">
      <c r="F226" s="49"/>
      <c r="G226" s="1"/>
      <c r="H226" s="1"/>
      <c r="I226" s="203"/>
      <c r="J226" s="1"/>
      <c r="N226" s="1"/>
    </row>
    <row r="227">
      <c r="F227" s="49"/>
      <c r="G227" s="1"/>
      <c r="H227" s="1"/>
      <c r="I227" s="203"/>
      <c r="J227" s="1"/>
      <c r="N227" s="1"/>
    </row>
    <row r="228">
      <c r="F228" s="49"/>
      <c r="G228" s="1"/>
      <c r="H228" s="1"/>
      <c r="I228" s="203"/>
      <c r="J228" s="1"/>
      <c r="N228" s="1"/>
    </row>
    <row r="229">
      <c r="F229" s="49"/>
      <c r="G229" s="1"/>
      <c r="H229" s="1"/>
      <c r="I229" s="203"/>
      <c r="J229" s="1"/>
      <c r="N229" s="1"/>
    </row>
    <row r="230">
      <c r="F230" s="49"/>
      <c r="G230" s="1"/>
      <c r="H230" s="1"/>
      <c r="I230" s="203"/>
      <c r="J230" s="1"/>
      <c r="N230" s="1"/>
    </row>
    <row r="231">
      <c r="F231" s="49"/>
      <c r="G231" s="1"/>
      <c r="H231" s="1"/>
      <c r="I231" s="203"/>
      <c r="J231" s="1"/>
      <c r="N231" s="1"/>
    </row>
    <row r="232">
      <c r="F232" s="49"/>
      <c r="G232" s="1"/>
      <c r="H232" s="1"/>
      <c r="I232" s="203"/>
      <c r="J232" s="1"/>
      <c r="N232" s="1"/>
    </row>
    <row r="233">
      <c r="F233" s="49"/>
      <c r="G233" s="1"/>
      <c r="H233" s="1"/>
      <c r="I233" s="203"/>
      <c r="J233" s="1"/>
      <c r="N233" s="1"/>
    </row>
    <row r="234">
      <c r="F234" s="49"/>
      <c r="G234" s="1"/>
      <c r="H234" s="1"/>
      <c r="I234" s="203"/>
      <c r="J234" s="1"/>
      <c r="N234" s="1"/>
    </row>
    <row r="235">
      <c r="F235" s="49"/>
      <c r="G235" s="1"/>
      <c r="H235" s="1"/>
      <c r="I235" s="203"/>
      <c r="J235" s="1"/>
      <c r="N235" s="1"/>
    </row>
    <row r="236">
      <c r="F236" s="49"/>
      <c r="G236" s="1"/>
      <c r="H236" s="1"/>
      <c r="I236" s="203"/>
      <c r="J236" s="1"/>
      <c r="N236" s="1"/>
    </row>
    <row r="237">
      <c r="F237" s="49"/>
      <c r="G237" s="1"/>
      <c r="H237" s="1"/>
      <c r="I237" s="203"/>
      <c r="J237" s="1"/>
      <c r="N237" s="1"/>
    </row>
    <row r="238">
      <c r="F238" s="49"/>
      <c r="G238" s="1"/>
      <c r="H238" s="1"/>
      <c r="I238" s="203"/>
      <c r="J238" s="1"/>
      <c r="N238" s="1"/>
    </row>
    <row r="239">
      <c r="F239" s="49"/>
      <c r="G239" s="1"/>
      <c r="H239" s="1"/>
      <c r="I239" s="203"/>
      <c r="J239" s="1"/>
      <c r="N239" s="1"/>
    </row>
    <row r="240">
      <c r="F240" s="49"/>
      <c r="G240" s="1"/>
      <c r="H240" s="1"/>
      <c r="I240" s="203"/>
      <c r="J240" s="1"/>
      <c r="N240" s="1"/>
    </row>
    <row r="241">
      <c r="F241" s="49"/>
      <c r="G241" s="1"/>
      <c r="H241" s="1"/>
      <c r="I241" s="203"/>
      <c r="J241" s="1"/>
      <c r="N241" s="1"/>
    </row>
    <row r="242">
      <c r="F242" s="49"/>
      <c r="G242" s="1"/>
      <c r="H242" s="1"/>
      <c r="I242" s="203"/>
      <c r="J242" s="1"/>
      <c r="N242" s="1"/>
    </row>
    <row r="243">
      <c r="F243" s="49"/>
      <c r="G243" s="1"/>
      <c r="H243" s="1"/>
      <c r="I243" s="203"/>
      <c r="J243" s="1"/>
      <c r="N243" s="1"/>
    </row>
    <row r="244">
      <c r="F244" s="49"/>
      <c r="G244" s="1"/>
      <c r="H244" s="1"/>
      <c r="I244" s="203"/>
      <c r="J244" s="1"/>
      <c r="N244" s="1"/>
    </row>
    <row r="245">
      <c r="F245" s="49"/>
      <c r="G245" s="1"/>
      <c r="H245" s="1"/>
      <c r="I245" s="203"/>
      <c r="J245" s="1"/>
      <c r="N245" s="1"/>
    </row>
    <row r="246">
      <c r="F246" s="49"/>
      <c r="G246" s="1"/>
      <c r="H246" s="1"/>
      <c r="I246" s="203"/>
      <c r="J246" s="1"/>
      <c r="N246" s="1"/>
    </row>
    <row r="247">
      <c r="F247" s="49"/>
      <c r="G247" s="1"/>
      <c r="H247" s="1"/>
      <c r="I247" s="203"/>
      <c r="J247" s="1"/>
      <c r="N247" s="1"/>
    </row>
    <row r="248">
      <c r="F248" s="49"/>
      <c r="G248" s="1"/>
      <c r="H248" s="1"/>
      <c r="I248" s="203"/>
      <c r="J248" s="1"/>
      <c r="N248" s="1"/>
    </row>
    <row r="249">
      <c r="F249" s="49"/>
      <c r="G249" s="1"/>
      <c r="H249" s="1"/>
      <c r="I249" s="203"/>
      <c r="J249" s="1"/>
      <c r="N249" s="1"/>
    </row>
    <row r="250">
      <c r="F250" s="49"/>
      <c r="G250" s="1"/>
      <c r="H250" s="1"/>
      <c r="I250" s="203"/>
      <c r="J250" s="1"/>
      <c r="N250" s="1"/>
    </row>
    <row r="251">
      <c r="F251" s="49"/>
      <c r="G251" s="1"/>
      <c r="H251" s="1"/>
      <c r="I251" s="203"/>
      <c r="J251" s="1"/>
      <c r="N251" s="1"/>
    </row>
    <row r="252">
      <c r="F252" s="49"/>
      <c r="G252" s="1"/>
      <c r="H252" s="1"/>
      <c r="I252" s="203"/>
      <c r="J252" s="1"/>
      <c r="N252" s="1"/>
    </row>
    <row r="253">
      <c r="F253" s="49"/>
      <c r="G253" s="1"/>
      <c r="H253" s="1"/>
      <c r="I253" s="203"/>
      <c r="J253" s="1"/>
      <c r="N253" s="1"/>
    </row>
    <row r="254">
      <c r="F254" s="49"/>
      <c r="G254" s="1"/>
      <c r="H254" s="1"/>
      <c r="I254" s="203"/>
      <c r="J254" s="1"/>
      <c r="N254" s="1"/>
    </row>
    <row r="255">
      <c r="F255" s="49"/>
      <c r="G255" s="1"/>
      <c r="H255" s="1"/>
      <c r="I255" s="203"/>
      <c r="J255" s="1"/>
      <c r="N255" s="1"/>
    </row>
    <row r="256">
      <c r="F256" s="49"/>
      <c r="G256" s="1"/>
      <c r="H256" s="1"/>
      <c r="I256" s="203"/>
      <c r="J256" s="1"/>
      <c r="N256" s="1"/>
    </row>
    <row r="257">
      <c r="F257" s="49"/>
      <c r="G257" s="1"/>
      <c r="H257" s="1"/>
      <c r="I257" s="203"/>
      <c r="J257" s="1"/>
      <c r="N257" s="1"/>
    </row>
    <row r="258">
      <c r="F258" s="49"/>
      <c r="G258" s="1"/>
      <c r="H258" s="1"/>
      <c r="I258" s="203"/>
      <c r="J258" s="1"/>
      <c r="N258" s="1"/>
    </row>
    <row r="259">
      <c r="F259" s="49"/>
      <c r="G259" s="1"/>
      <c r="H259" s="1"/>
      <c r="I259" s="203"/>
      <c r="J259" s="1"/>
      <c r="N259" s="1"/>
    </row>
    <row r="260">
      <c r="F260" s="49"/>
      <c r="G260" s="1"/>
      <c r="H260" s="1"/>
      <c r="I260" s="203"/>
      <c r="J260" s="1"/>
      <c r="N260" s="1"/>
    </row>
    <row r="261">
      <c r="F261" s="49"/>
      <c r="G261" s="1"/>
      <c r="H261" s="1"/>
      <c r="I261" s="203"/>
      <c r="J261" s="1"/>
      <c r="N261" s="1"/>
    </row>
    <row r="262">
      <c r="F262" s="49"/>
      <c r="G262" s="1"/>
      <c r="H262" s="1"/>
      <c r="I262" s="203"/>
      <c r="J262" s="1"/>
      <c r="N262" s="1"/>
    </row>
    <row r="263">
      <c r="F263" s="49"/>
      <c r="G263" s="1"/>
      <c r="H263" s="1"/>
      <c r="I263" s="203"/>
      <c r="J263" s="1"/>
      <c r="N263" s="1"/>
    </row>
    <row r="264">
      <c r="F264" s="49"/>
      <c r="G264" s="1"/>
      <c r="H264" s="1"/>
      <c r="I264" s="203"/>
      <c r="J264" s="1"/>
      <c r="N264" s="1"/>
    </row>
    <row r="265">
      <c r="F265" s="49"/>
      <c r="G265" s="1"/>
      <c r="H265" s="1"/>
      <c r="I265" s="203"/>
      <c r="J265" s="1"/>
      <c r="N265" s="1"/>
    </row>
    <row r="266">
      <c r="F266" s="49"/>
      <c r="G266" s="1"/>
      <c r="H266" s="1"/>
      <c r="I266" s="203"/>
      <c r="J266" s="1"/>
      <c r="N266" s="1"/>
    </row>
    <row r="267">
      <c r="F267" s="49"/>
      <c r="G267" s="1"/>
      <c r="H267" s="1"/>
      <c r="I267" s="203"/>
      <c r="J267" s="1"/>
      <c r="N267" s="1"/>
    </row>
    <row r="268">
      <c r="F268" s="49"/>
      <c r="G268" s="1"/>
      <c r="H268" s="1"/>
      <c r="I268" s="203"/>
      <c r="J268" s="1"/>
      <c r="N268" s="1"/>
    </row>
    <row r="269">
      <c r="F269" s="49"/>
      <c r="G269" s="1"/>
      <c r="H269" s="1"/>
      <c r="I269" s="203"/>
      <c r="J269" s="1"/>
      <c r="N269" s="1"/>
    </row>
    <row r="270">
      <c r="F270" s="49"/>
      <c r="G270" s="1"/>
      <c r="H270" s="1"/>
      <c r="I270" s="203"/>
      <c r="J270" s="1"/>
      <c r="N270" s="1"/>
    </row>
    <row r="271">
      <c r="F271" s="49"/>
      <c r="G271" s="1"/>
      <c r="H271" s="1"/>
      <c r="I271" s="203"/>
      <c r="J271" s="1"/>
      <c r="N271" s="1"/>
    </row>
    <row r="272">
      <c r="F272" s="49"/>
      <c r="G272" s="1"/>
      <c r="H272" s="1"/>
      <c r="I272" s="203"/>
      <c r="J272" s="1"/>
      <c r="N272" s="1"/>
    </row>
    <row r="273">
      <c r="F273" s="49"/>
      <c r="G273" s="1"/>
      <c r="H273" s="1"/>
      <c r="I273" s="203"/>
      <c r="J273" s="1"/>
      <c r="N273" s="1"/>
    </row>
    <row r="274">
      <c r="F274" s="49"/>
      <c r="G274" s="1"/>
      <c r="H274" s="1"/>
      <c r="I274" s="203"/>
      <c r="J274" s="1"/>
      <c r="N274" s="1"/>
    </row>
    <row r="275">
      <c r="F275" s="49"/>
      <c r="G275" s="1"/>
      <c r="H275" s="1"/>
      <c r="I275" s="203"/>
      <c r="J275" s="1"/>
      <c r="N275" s="1"/>
    </row>
    <row r="276">
      <c r="F276" s="49"/>
      <c r="G276" s="1"/>
      <c r="H276" s="1"/>
      <c r="I276" s="203"/>
      <c r="J276" s="1"/>
      <c r="N276" s="1"/>
    </row>
    <row r="277">
      <c r="F277" s="49"/>
      <c r="G277" s="1"/>
      <c r="H277" s="1"/>
      <c r="I277" s="203"/>
      <c r="J277" s="1"/>
      <c r="N277" s="1"/>
    </row>
    <row r="278">
      <c r="F278" s="49"/>
      <c r="G278" s="1"/>
      <c r="H278" s="1"/>
      <c r="I278" s="203"/>
      <c r="J278" s="1"/>
      <c r="N278" s="1"/>
    </row>
    <row r="279">
      <c r="F279" s="49"/>
      <c r="G279" s="1"/>
      <c r="H279" s="1"/>
      <c r="I279" s="203"/>
      <c r="J279" s="1"/>
      <c r="N279" s="1"/>
    </row>
    <row r="280">
      <c r="F280" s="49"/>
      <c r="G280" s="1"/>
      <c r="H280" s="1"/>
      <c r="I280" s="203"/>
      <c r="J280" s="1"/>
      <c r="N280" s="1"/>
    </row>
    <row r="281">
      <c r="F281" s="49"/>
      <c r="G281" s="1"/>
      <c r="H281" s="1"/>
      <c r="I281" s="203"/>
      <c r="J281" s="1"/>
      <c r="N281" s="1"/>
    </row>
    <row r="282">
      <c r="F282" s="49"/>
      <c r="G282" s="1"/>
      <c r="H282" s="1"/>
      <c r="I282" s="203"/>
      <c r="J282" s="1"/>
      <c r="N282" s="1"/>
    </row>
    <row r="283">
      <c r="F283" s="49"/>
      <c r="G283" s="1"/>
      <c r="H283" s="1"/>
      <c r="I283" s="203"/>
      <c r="J283" s="1"/>
      <c r="N283" s="1"/>
    </row>
    <row r="284">
      <c r="F284" s="49"/>
      <c r="G284" s="1"/>
      <c r="H284" s="1"/>
      <c r="I284" s="203"/>
      <c r="J284" s="1"/>
      <c r="N284" s="1"/>
    </row>
    <row r="285">
      <c r="F285" s="49"/>
      <c r="G285" s="1"/>
      <c r="H285" s="1"/>
      <c r="I285" s="203"/>
      <c r="J285" s="1"/>
      <c r="N285" s="1"/>
    </row>
    <row r="286">
      <c r="F286" s="49"/>
      <c r="G286" s="1"/>
      <c r="H286" s="1"/>
      <c r="I286" s="203"/>
      <c r="J286" s="1"/>
      <c r="N286" s="1"/>
    </row>
    <row r="287">
      <c r="F287" s="49"/>
      <c r="G287" s="1"/>
      <c r="H287" s="1"/>
      <c r="I287" s="203"/>
      <c r="J287" s="1"/>
      <c r="N287" s="1"/>
    </row>
    <row r="288">
      <c r="F288" s="49"/>
      <c r="G288" s="1"/>
      <c r="H288" s="1"/>
      <c r="I288" s="203"/>
      <c r="J288" s="1"/>
      <c r="N288" s="1"/>
    </row>
    <row r="289">
      <c r="F289" s="49"/>
      <c r="G289" s="1"/>
      <c r="H289" s="1"/>
      <c r="I289" s="203"/>
      <c r="J289" s="1"/>
      <c r="N289" s="1"/>
    </row>
    <row r="290">
      <c r="F290" s="49"/>
      <c r="G290" s="1"/>
      <c r="H290" s="1"/>
      <c r="I290" s="203"/>
      <c r="J290" s="1"/>
      <c r="N290" s="1"/>
    </row>
    <row r="291">
      <c r="F291" s="49"/>
      <c r="G291" s="1"/>
      <c r="H291" s="1"/>
      <c r="I291" s="203"/>
      <c r="J291" s="1"/>
      <c r="N291" s="1"/>
    </row>
    <row r="292">
      <c r="F292" s="49"/>
      <c r="G292" s="1"/>
      <c r="H292" s="1"/>
      <c r="I292" s="203"/>
      <c r="J292" s="1"/>
      <c r="N292" s="1"/>
    </row>
    <row r="293">
      <c r="F293" s="49"/>
      <c r="G293" s="1"/>
      <c r="H293" s="1"/>
      <c r="I293" s="203"/>
      <c r="J293" s="1"/>
      <c r="N293" s="1"/>
    </row>
    <row r="294">
      <c r="F294" s="49"/>
      <c r="G294" s="1"/>
      <c r="H294" s="1"/>
      <c r="I294" s="203"/>
      <c r="J294" s="1"/>
      <c r="N294" s="1"/>
    </row>
    <row r="295">
      <c r="F295" s="49"/>
      <c r="G295" s="1"/>
      <c r="H295" s="1"/>
      <c r="I295" s="203"/>
      <c r="J295" s="1"/>
      <c r="N295" s="1"/>
    </row>
    <row r="296">
      <c r="F296" s="49"/>
      <c r="G296" s="1"/>
      <c r="H296" s="1"/>
      <c r="I296" s="203"/>
      <c r="J296" s="1"/>
      <c r="N296" s="1"/>
    </row>
    <row r="297">
      <c r="F297" s="49"/>
      <c r="G297" s="1"/>
      <c r="H297" s="1"/>
      <c r="I297" s="203"/>
      <c r="J297" s="1"/>
      <c r="N297" s="1"/>
    </row>
    <row r="298">
      <c r="F298" s="49"/>
      <c r="G298" s="1"/>
      <c r="H298" s="1"/>
      <c r="I298" s="203"/>
      <c r="J298" s="1"/>
      <c r="N298" s="1"/>
    </row>
    <row r="299">
      <c r="F299" s="49"/>
      <c r="G299" s="1"/>
      <c r="H299" s="1"/>
      <c r="I299" s="203"/>
      <c r="J299" s="1"/>
      <c r="N299" s="1"/>
    </row>
    <row r="300">
      <c r="F300" s="49"/>
      <c r="G300" s="1"/>
      <c r="H300" s="1"/>
      <c r="I300" s="203"/>
      <c r="J300" s="1"/>
      <c r="N300" s="1"/>
    </row>
    <row r="301">
      <c r="F301" s="49"/>
      <c r="G301" s="1"/>
      <c r="H301" s="1"/>
      <c r="I301" s="203"/>
      <c r="J301" s="1"/>
      <c r="N301" s="1"/>
    </row>
    <row r="302">
      <c r="F302" s="49"/>
      <c r="G302" s="1"/>
      <c r="H302" s="1"/>
      <c r="I302" s="203"/>
      <c r="J302" s="1"/>
      <c r="N302" s="1"/>
    </row>
    <row r="303">
      <c r="F303" s="49"/>
      <c r="G303" s="1"/>
      <c r="H303" s="1"/>
      <c r="I303" s="203"/>
      <c r="J303" s="1"/>
      <c r="N303" s="1"/>
    </row>
    <row r="304">
      <c r="F304" s="49"/>
      <c r="G304" s="1"/>
      <c r="H304" s="1"/>
      <c r="I304" s="203"/>
      <c r="J304" s="1"/>
      <c r="N304" s="1"/>
    </row>
    <row r="305">
      <c r="F305" s="49"/>
      <c r="G305" s="1"/>
      <c r="H305" s="1"/>
      <c r="I305" s="203"/>
      <c r="J305" s="1"/>
      <c r="N305" s="1"/>
    </row>
    <row r="306">
      <c r="F306" s="49"/>
      <c r="G306" s="1"/>
      <c r="H306" s="1"/>
      <c r="I306" s="203"/>
      <c r="J306" s="1"/>
      <c r="N306" s="1"/>
    </row>
    <row r="307">
      <c r="F307" s="49"/>
      <c r="G307" s="1"/>
      <c r="H307" s="1"/>
      <c r="I307" s="203"/>
      <c r="J307" s="1"/>
      <c r="N307" s="1"/>
    </row>
    <row r="308">
      <c r="F308" s="49"/>
      <c r="G308" s="1"/>
      <c r="H308" s="1"/>
      <c r="I308" s="203"/>
      <c r="J308" s="1"/>
      <c r="N308" s="1"/>
    </row>
    <row r="309">
      <c r="F309" s="49"/>
      <c r="G309" s="1"/>
      <c r="H309" s="1"/>
      <c r="I309" s="203"/>
      <c r="J309" s="1"/>
      <c r="N309" s="1"/>
    </row>
    <row r="310">
      <c r="F310" s="49"/>
      <c r="G310" s="1"/>
      <c r="H310" s="1"/>
      <c r="I310" s="203"/>
      <c r="J310" s="1"/>
      <c r="N310" s="1"/>
    </row>
    <row r="311">
      <c r="F311" s="49"/>
      <c r="G311" s="1"/>
      <c r="H311" s="1"/>
      <c r="I311" s="203"/>
      <c r="J311" s="1"/>
      <c r="N311" s="1"/>
    </row>
    <row r="312">
      <c r="F312" s="49"/>
      <c r="G312" s="1"/>
      <c r="H312" s="1"/>
      <c r="I312" s="203"/>
      <c r="J312" s="1"/>
      <c r="N312" s="1"/>
    </row>
    <row r="313">
      <c r="F313" s="49"/>
      <c r="G313" s="1"/>
      <c r="H313" s="1"/>
      <c r="I313" s="203"/>
      <c r="J313" s="1"/>
      <c r="N313" s="1"/>
    </row>
    <row r="314">
      <c r="F314" s="49"/>
      <c r="G314" s="1"/>
      <c r="H314" s="1"/>
      <c r="I314" s="203"/>
      <c r="J314" s="1"/>
      <c r="N314" s="1"/>
    </row>
    <row r="315">
      <c r="F315" s="49"/>
      <c r="G315" s="1"/>
      <c r="H315" s="1"/>
      <c r="I315" s="203"/>
      <c r="J315" s="1"/>
      <c r="N315" s="1"/>
    </row>
    <row r="316">
      <c r="F316" s="49"/>
      <c r="G316" s="1"/>
      <c r="H316" s="1"/>
      <c r="I316" s="203"/>
      <c r="J316" s="1"/>
      <c r="N316" s="1"/>
    </row>
    <row r="317">
      <c r="F317" s="49"/>
      <c r="G317" s="1"/>
      <c r="H317" s="1"/>
      <c r="I317" s="203"/>
      <c r="J317" s="1"/>
      <c r="N317" s="1"/>
    </row>
    <row r="318">
      <c r="F318" s="49"/>
      <c r="G318" s="1"/>
      <c r="H318" s="1"/>
      <c r="I318" s="203"/>
      <c r="J318" s="1"/>
      <c r="N318" s="1"/>
    </row>
    <row r="319">
      <c r="F319" s="49"/>
      <c r="G319" s="1"/>
      <c r="H319" s="1"/>
      <c r="I319" s="203"/>
      <c r="J319" s="1"/>
      <c r="N319" s="1"/>
    </row>
    <row r="320">
      <c r="F320" s="49"/>
      <c r="G320" s="1"/>
      <c r="H320" s="1"/>
      <c r="I320" s="203"/>
      <c r="J320" s="1"/>
      <c r="N320" s="1"/>
    </row>
    <row r="321">
      <c r="F321" s="49"/>
      <c r="G321" s="1"/>
      <c r="H321" s="1"/>
      <c r="I321" s="203"/>
      <c r="J321" s="1"/>
      <c r="N321" s="1"/>
    </row>
    <row r="322">
      <c r="F322" s="49"/>
      <c r="G322" s="1"/>
      <c r="H322" s="1"/>
      <c r="I322" s="203"/>
      <c r="J322" s="1"/>
      <c r="N322" s="1"/>
    </row>
    <row r="323">
      <c r="F323" s="49"/>
      <c r="G323" s="1"/>
      <c r="H323" s="1"/>
      <c r="I323" s="203"/>
      <c r="J323" s="1"/>
      <c r="N323" s="1"/>
    </row>
    <row r="324">
      <c r="F324" s="49"/>
      <c r="G324" s="1"/>
      <c r="H324" s="1"/>
      <c r="I324" s="203"/>
      <c r="J324" s="1"/>
      <c r="N324" s="1"/>
    </row>
    <row r="325">
      <c r="F325" s="49"/>
      <c r="G325" s="1"/>
      <c r="H325" s="1"/>
      <c r="I325" s="203"/>
      <c r="J325" s="1"/>
      <c r="N325" s="1"/>
    </row>
    <row r="326">
      <c r="F326" s="49"/>
      <c r="G326" s="1"/>
      <c r="H326" s="1"/>
      <c r="I326" s="203"/>
      <c r="J326" s="1"/>
      <c r="N326" s="1"/>
    </row>
    <row r="327">
      <c r="F327" s="49"/>
      <c r="G327" s="1"/>
      <c r="H327" s="1"/>
      <c r="I327" s="203"/>
      <c r="J327" s="1"/>
      <c r="N327" s="1"/>
    </row>
    <row r="328">
      <c r="F328" s="49"/>
      <c r="G328" s="1"/>
      <c r="H328" s="1"/>
      <c r="I328" s="203"/>
      <c r="J328" s="1"/>
      <c r="N328" s="1"/>
    </row>
    <row r="329">
      <c r="F329" s="49"/>
      <c r="G329" s="1"/>
      <c r="H329" s="1"/>
      <c r="I329" s="203"/>
      <c r="J329" s="1"/>
      <c r="N329" s="1"/>
    </row>
    <row r="330">
      <c r="F330" s="49"/>
      <c r="G330" s="1"/>
      <c r="H330" s="1"/>
      <c r="I330" s="203"/>
      <c r="J330" s="1"/>
      <c r="N330" s="1"/>
    </row>
    <row r="331">
      <c r="F331" s="49"/>
      <c r="G331" s="1"/>
      <c r="H331" s="1"/>
      <c r="I331" s="203"/>
      <c r="J331" s="1"/>
      <c r="N331" s="1"/>
    </row>
    <row r="332">
      <c r="F332" s="49"/>
      <c r="G332" s="1"/>
      <c r="H332" s="1"/>
      <c r="I332" s="203"/>
      <c r="J332" s="1"/>
      <c r="N332" s="1"/>
    </row>
    <row r="333">
      <c r="F333" s="49"/>
      <c r="G333" s="1"/>
      <c r="H333" s="1"/>
      <c r="I333" s="203"/>
      <c r="J333" s="1"/>
      <c r="N333" s="1"/>
    </row>
    <row r="334">
      <c r="F334" s="49"/>
      <c r="G334" s="1"/>
      <c r="H334" s="1"/>
      <c r="I334" s="203"/>
      <c r="J334" s="1"/>
      <c r="N334" s="1"/>
    </row>
    <row r="335">
      <c r="F335" s="49"/>
      <c r="G335" s="1"/>
      <c r="H335" s="1"/>
      <c r="I335" s="203"/>
      <c r="J335" s="1"/>
      <c r="N335" s="1"/>
    </row>
    <row r="336">
      <c r="F336" s="49"/>
      <c r="G336" s="1"/>
      <c r="H336" s="1"/>
      <c r="I336" s="203"/>
      <c r="J336" s="1"/>
      <c r="N336" s="1"/>
    </row>
    <row r="337">
      <c r="F337" s="49"/>
      <c r="G337" s="1"/>
      <c r="H337" s="1"/>
      <c r="I337" s="203"/>
      <c r="J337" s="1"/>
      <c r="N337" s="1"/>
    </row>
    <row r="338">
      <c r="F338" s="49"/>
      <c r="G338" s="1"/>
      <c r="H338" s="1"/>
      <c r="I338" s="203"/>
      <c r="J338" s="1"/>
      <c r="N338" s="1"/>
    </row>
    <row r="339">
      <c r="F339" s="49"/>
      <c r="G339" s="1"/>
      <c r="H339" s="1"/>
      <c r="I339" s="203"/>
      <c r="J339" s="1"/>
      <c r="N339" s="1"/>
    </row>
    <row r="340">
      <c r="F340" s="49"/>
      <c r="G340" s="1"/>
      <c r="H340" s="1"/>
      <c r="I340" s="203"/>
      <c r="J340" s="1"/>
      <c r="N340" s="1"/>
    </row>
    <row r="341">
      <c r="F341" s="49"/>
      <c r="G341" s="1"/>
      <c r="H341" s="1"/>
      <c r="I341" s="203"/>
      <c r="J341" s="1"/>
      <c r="N341" s="1"/>
    </row>
    <row r="342">
      <c r="F342" s="49"/>
      <c r="G342" s="1"/>
      <c r="H342" s="1"/>
      <c r="I342" s="203"/>
      <c r="J342" s="1"/>
      <c r="N342" s="1"/>
    </row>
    <row r="343">
      <c r="F343" s="49"/>
      <c r="G343" s="1"/>
      <c r="H343" s="1"/>
      <c r="I343" s="203"/>
      <c r="J343" s="1"/>
      <c r="N343" s="1"/>
    </row>
    <row r="344">
      <c r="F344" s="49"/>
      <c r="G344" s="1"/>
      <c r="H344" s="1"/>
      <c r="I344" s="203"/>
      <c r="J344" s="1"/>
      <c r="N344" s="1"/>
    </row>
    <row r="345">
      <c r="F345" s="49"/>
      <c r="G345" s="1"/>
      <c r="H345" s="1"/>
      <c r="I345" s="203"/>
      <c r="J345" s="1"/>
      <c r="N345" s="1"/>
    </row>
    <row r="346">
      <c r="F346" s="49"/>
      <c r="G346" s="1"/>
      <c r="H346" s="1"/>
      <c r="I346" s="203"/>
      <c r="J346" s="1"/>
      <c r="N346" s="1"/>
    </row>
    <row r="347">
      <c r="F347" s="49"/>
      <c r="G347" s="1"/>
      <c r="H347" s="1"/>
      <c r="I347" s="203"/>
      <c r="J347" s="1"/>
      <c r="N347" s="1"/>
    </row>
    <row r="348">
      <c r="F348" s="49"/>
      <c r="G348" s="1"/>
      <c r="H348" s="1"/>
      <c r="I348" s="203"/>
      <c r="J348" s="1"/>
      <c r="N348" s="1"/>
    </row>
    <row r="349">
      <c r="F349" s="49"/>
      <c r="G349" s="1"/>
      <c r="H349" s="1"/>
      <c r="I349" s="203"/>
      <c r="J349" s="1"/>
      <c r="N349" s="1"/>
    </row>
    <row r="350">
      <c r="F350" s="49"/>
      <c r="G350" s="1"/>
      <c r="H350" s="1"/>
      <c r="I350" s="203"/>
      <c r="J350" s="1"/>
      <c r="N350" s="1"/>
    </row>
    <row r="351">
      <c r="F351" s="49"/>
      <c r="G351" s="1"/>
      <c r="H351" s="1"/>
      <c r="I351" s="203"/>
      <c r="J351" s="1"/>
      <c r="N351" s="1"/>
    </row>
    <row r="352">
      <c r="F352" s="49"/>
      <c r="G352" s="1"/>
      <c r="H352" s="1"/>
      <c r="I352" s="203"/>
      <c r="J352" s="1"/>
      <c r="N352" s="1"/>
    </row>
    <row r="353">
      <c r="F353" s="49"/>
      <c r="G353" s="1"/>
      <c r="H353" s="1"/>
      <c r="I353" s="203"/>
      <c r="J353" s="1"/>
      <c r="N353" s="1"/>
    </row>
    <row r="354">
      <c r="F354" s="49"/>
      <c r="G354" s="1"/>
      <c r="H354" s="1"/>
      <c r="I354" s="203"/>
      <c r="J354" s="1"/>
      <c r="N354" s="1"/>
    </row>
    <row r="355">
      <c r="F355" s="49"/>
      <c r="G355" s="1"/>
      <c r="H355" s="1"/>
      <c r="I355" s="203"/>
      <c r="J355" s="1"/>
      <c r="N355" s="1"/>
    </row>
    <row r="356">
      <c r="F356" s="49"/>
      <c r="G356" s="1"/>
      <c r="H356" s="1"/>
      <c r="I356" s="203"/>
      <c r="J356" s="1"/>
      <c r="N356" s="1"/>
    </row>
    <row r="357">
      <c r="F357" s="49"/>
      <c r="G357" s="1"/>
      <c r="H357" s="1"/>
      <c r="I357" s="203"/>
      <c r="J357" s="1"/>
      <c r="N357" s="1"/>
    </row>
    <row r="358">
      <c r="F358" s="49"/>
      <c r="G358" s="1"/>
      <c r="H358" s="1"/>
      <c r="I358" s="203"/>
      <c r="J358" s="1"/>
      <c r="N358" s="1"/>
    </row>
    <row r="359">
      <c r="F359" s="49"/>
      <c r="G359" s="1"/>
      <c r="H359" s="1"/>
      <c r="I359" s="203"/>
      <c r="J359" s="1"/>
      <c r="N359" s="1"/>
    </row>
    <row r="360">
      <c r="F360" s="49"/>
      <c r="G360" s="1"/>
      <c r="H360" s="1"/>
      <c r="I360" s="203"/>
      <c r="J360" s="1"/>
      <c r="N360" s="1"/>
    </row>
    <row r="361">
      <c r="F361" s="49"/>
      <c r="G361" s="1"/>
      <c r="H361" s="1"/>
      <c r="I361" s="203"/>
      <c r="J361" s="1"/>
      <c r="N361" s="1"/>
    </row>
    <row r="362">
      <c r="F362" s="49"/>
      <c r="G362" s="1"/>
      <c r="H362" s="1"/>
      <c r="I362" s="203"/>
      <c r="J362" s="1"/>
      <c r="N362" s="1"/>
    </row>
    <row r="363">
      <c r="F363" s="49"/>
      <c r="G363" s="1"/>
      <c r="H363" s="1"/>
      <c r="I363" s="203"/>
      <c r="J363" s="1"/>
      <c r="N363" s="1"/>
    </row>
    <row r="364">
      <c r="F364" s="49"/>
      <c r="G364" s="1"/>
      <c r="H364" s="1"/>
      <c r="I364" s="203"/>
      <c r="J364" s="1"/>
      <c r="N364" s="1"/>
    </row>
    <row r="365">
      <c r="F365" s="49"/>
      <c r="G365" s="1"/>
      <c r="H365" s="1"/>
      <c r="I365" s="203"/>
      <c r="J365" s="1"/>
      <c r="N365" s="1"/>
    </row>
    <row r="366">
      <c r="F366" s="49"/>
      <c r="G366" s="1"/>
      <c r="H366" s="1"/>
      <c r="I366" s="203"/>
      <c r="J366" s="1"/>
      <c r="N366" s="1"/>
    </row>
    <row r="367">
      <c r="F367" s="49"/>
      <c r="G367" s="1"/>
      <c r="H367" s="1"/>
      <c r="I367" s="203"/>
      <c r="J367" s="1"/>
      <c r="N367" s="1"/>
    </row>
    <row r="368">
      <c r="F368" s="49"/>
      <c r="G368" s="1"/>
      <c r="H368" s="1"/>
      <c r="I368" s="203"/>
      <c r="J368" s="1"/>
      <c r="N368" s="1"/>
    </row>
    <row r="369">
      <c r="F369" s="49"/>
      <c r="G369" s="1"/>
      <c r="H369" s="1"/>
      <c r="I369" s="203"/>
      <c r="J369" s="1"/>
      <c r="N369" s="1"/>
    </row>
    <row r="370">
      <c r="F370" s="49"/>
      <c r="G370" s="1"/>
      <c r="H370" s="1"/>
      <c r="I370" s="203"/>
      <c r="J370" s="1"/>
      <c r="N370" s="1"/>
    </row>
    <row r="371">
      <c r="F371" s="49"/>
      <c r="G371" s="1"/>
      <c r="H371" s="1"/>
      <c r="I371" s="203"/>
      <c r="J371" s="1"/>
      <c r="N371" s="1"/>
    </row>
    <row r="372">
      <c r="F372" s="49"/>
      <c r="G372" s="1"/>
      <c r="H372" s="1"/>
      <c r="I372" s="203"/>
      <c r="J372" s="1"/>
      <c r="N372" s="1"/>
    </row>
    <row r="373">
      <c r="F373" s="49"/>
      <c r="G373" s="1"/>
      <c r="H373" s="1"/>
      <c r="I373" s="203"/>
      <c r="J373" s="1"/>
      <c r="N373" s="1"/>
    </row>
    <row r="374">
      <c r="F374" s="49"/>
      <c r="G374" s="1"/>
      <c r="H374" s="1"/>
      <c r="I374" s="203"/>
      <c r="J374" s="1"/>
      <c r="N374" s="1"/>
    </row>
    <row r="375">
      <c r="F375" s="49"/>
      <c r="G375" s="1"/>
      <c r="H375" s="1"/>
      <c r="I375" s="203"/>
      <c r="J375" s="1"/>
      <c r="N375" s="1"/>
    </row>
    <row r="376">
      <c r="F376" s="49"/>
      <c r="G376" s="1"/>
      <c r="H376" s="1"/>
      <c r="I376" s="203"/>
      <c r="J376" s="1"/>
      <c r="N376" s="1"/>
    </row>
    <row r="377">
      <c r="F377" s="49"/>
      <c r="G377" s="1"/>
      <c r="H377" s="1"/>
      <c r="I377" s="203"/>
      <c r="J377" s="1"/>
      <c r="N377" s="1"/>
    </row>
    <row r="378">
      <c r="F378" s="49"/>
      <c r="G378" s="1"/>
      <c r="H378" s="1"/>
      <c r="I378" s="203"/>
      <c r="J378" s="1"/>
      <c r="N378" s="1"/>
    </row>
    <row r="379">
      <c r="F379" s="49"/>
      <c r="G379" s="1"/>
      <c r="H379" s="1"/>
      <c r="I379" s="203"/>
      <c r="J379" s="1"/>
      <c r="N379" s="1"/>
    </row>
    <row r="380">
      <c r="F380" s="49"/>
      <c r="G380" s="1"/>
      <c r="H380" s="1"/>
      <c r="I380" s="203"/>
      <c r="J380" s="1"/>
      <c r="N380" s="1"/>
    </row>
    <row r="381">
      <c r="F381" s="49"/>
      <c r="G381" s="1"/>
      <c r="H381" s="1"/>
      <c r="I381" s="203"/>
      <c r="J381" s="1"/>
      <c r="N381" s="1"/>
    </row>
    <row r="382">
      <c r="F382" s="49"/>
      <c r="G382" s="1"/>
      <c r="H382" s="1"/>
      <c r="I382" s="203"/>
      <c r="J382" s="1"/>
      <c r="N382" s="1"/>
    </row>
    <row r="383">
      <c r="F383" s="49"/>
      <c r="G383" s="1"/>
      <c r="H383" s="1"/>
      <c r="I383" s="203"/>
      <c r="J383" s="1"/>
      <c r="N383" s="1"/>
    </row>
    <row r="384">
      <c r="F384" s="49"/>
      <c r="G384" s="1"/>
      <c r="H384" s="1"/>
      <c r="I384" s="203"/>
      <c r="J384" s="1"/>
      <c r="N384" s="1"/>
    </row>
    <row r="385">
      <c r="F385" s="49"/>
      <c r="G385" s="1"/>
      <c r="H385" s="1"/>
      <c r="I385" s="203"/>
      <c r="J385" s="1"/>
      <c r="N385" s="1"/>
    </row>
    <row r="386">
      <c r="F386" s="49"/>
      <c r="G386" s="1"/>
      <c r="H386" s="1"/>
      <c r="I386" s="203"/>
      <c r="J386" s="1"/>
      <c r="N386" s="1"/>
    </row>
    <row r="387">
      <c r="F387" s="49"/>
      <c r="G387" s="1"/>
      <c r="H387" s="1"/>
      <c r="I387" s="203"/>
      <c r="J387" s="1"/>
      <c r="N387" s="1"/>
    </row>
    <row r="388">
      <c r="F388" s="49"/>
      <c r="G388" s="1"/>
      <c r="H388" s="1"/>
      <c r="I388" s="203"/>
      <c r="J388" s="1"/>
      <c r="N388" s="1"/>
    </row>
    <row r="389">
      <c r="F389" s="49"/>
      <c r="G389" s="1"/>
      <c r="H389" s="1"/>
      <c r="I389" s="203"/>
      <c r="J389" s="1"/>
      <c r="N389" s="1"/>
    </row>
    <row r="390">
      <c r="F390" s="49"/>
      <c r="G390" s="1"/>
      <c r="H390" s="1"/>
      <c r="I390" s="203"/>
      <c r="J390" s="1"/>
      <c r="N390" s="1"/>
    </row>
    <row r="391">
      <c r="F391" s="49"/>
      <c r="G391" s="1"/>
      <c r="H391" s="1"/>
      <c r="I391" s="203"/>
      <c r="J391" s="1"/>
      <c r="N391" s="1"/>
    </row>
    <row r="392">
      <c r="F392" s="49"/>
      <c r="G392" s="1"/>
      <c r="H392" s="1"/>
      <c r="I392" s="203"/>
      <c r="J392" s="1"/>
      <c r="N392" s="1"/>
    </row>
    <row r="393">
      <c r="F393" s="49"/>
      <c r="G393" s="1"/>
      <c r="H393" s="1"/>
      <c r="I393" s="203"/>
      <c r="J393" s="1"/>
      <c r="N393" s="1"/>
    </row>
    <row r="394">
      <c r="F394" s="49"/>
      <c r="G394" s="1"/>
      <c r="H394" s="1"/>
      <c r="I394" s="203"/>
      <c r="J394" s="1"/>
      <c r="N394" s="1"/>
    </row>
    <row r="395">
      <c r="F395" s="49"/>
      <c r="G395" s="1"/>
      <c r="H395" s="1"/>
      <c r="I395" s="203"/>
      <c r="J395" s="1"/>
      <c r="N395" s="1"/>
    </row>
    <row r="396">
      <c r="F396" s="49"/>
      <c r="G396" s="1"/>
      <c r="H396" s="1"/>
      <c r="I396" s="203"/>
      <c r="J396" s="1"/>
      <c r="N396" s="1"/>
    </row>
    <row r="397">
      <c r="F397" s="49"/>
      <c r="G397" s="1"/>
      <c r="H397" s="1"/>
      <c r="I397" s="203"/>
      <c r="J397" s="1"/>
      <c r="N397" s="1"/>
    </row>
    <row r="398">
      <c r="F398" s="49"/>
      <c r="G398" s="1"/>
      <c r="H398" s="1"/>
      <c r="I398" s="203"/>
      <c r="J398" s="1"/>
      <c r="N398" s="1"/>
    </row>
    <row r="399">
      <c r="F399" s="49"/>
      <c r="G399" s="1"/>
      <c r="H399" s="1"/>
      <c r="I399" s="203"/>
      <c r="J399" s="1"/>
      <c r="N399" s="1"/>
    </row>
    <row r="400">
      <c r="F400" s="49"/>
      <c r="G400" s="1"/>
      <c r="H400" s="1"/>
      <c r="I400" s="203"/>
      <c r="J400" s="1"/>
      <c r="N400" s="1"/>
    </row>
    <row r="401">
      <c r="F401" s="49"/>
      <c r="G401" s="1"/>
      <c r="H401" s="1"/>
      <c r="I401" s="203"/>
      <c r="J401" s="1"/>
      <c r="N401" s="1"/>
    </row>
    <row r="402">
      <c r="F402" s="49"/>
      <c r="G402" s="1"/>
      <c r="H402" s="1"/>
      <c r="I402" s="203"/>
      <c r="J402" s="1"/>
      <c r="N402" s="1"/>
    </row>
    <row r="403">
      <c r="F403" s="49"/>
      <c r="G403" s="1"/>
      <c r="H403" s="1"/>
      <c r="I403" s="203"/>
      <c r="J403" s="1"/>
      <c r="N403" s="1"/>
    </row>
    <row r="404">
      <c r="F404" s="49"/>
      <c r="G404" s="1"/>
      <c r="H404" s="1"/>
      <c r="I404" s="203"/>
      <c r="J404" s="1"/>
      <c r="N404" s="1"/>
    </row>
    <row r="405">
      <c r="F405" s="49"/>
      <c r="G405" s="1"/>
      <c r="H405" s="1"/>
      <c r="I405" s="203"/>
      <c r="J405" s="1"/>
      <c r="N405" s="1"/>
    </row>
    <row r="406">
      <c r="F406" s="49"/>
      <c r="G406" s="1"/>
      <c r="H406" s="1"/>
      <c r="I406" s="203"/>
      <c r="J406" s="1"/>
      <c r="N406" s="1"/>
    </row>
    <row r="407">
      <c r="F407" s="49"/>
      <c r="G407" s="1"/>
      <c r="H407" s="1"/>
      <c r="I407" s="203"/>
      <c r="J407" s="1"/>
      <c r="N407" s="1"/>
    </row>
    <row r="408">
      <c r="F408" s="49"/>
      <c r="G408" s="1"/>
      <c r="H408" s="1"/>
      <c r="I408" s="203"/>
      <c r="J408" s="1"/>
      <c r="N408" s="1"/>
    </row>
    <row r="409">
      <c r="F409" s="49"/>
      <c r="G409" s="1"/>
      <c r="H409" s="1"/>
      <c r="I409" s="203"/>
      <c r="J409" s="1"/>
      <c r="N409" s="1"/>
    </row>
    <row r="410">
      <c r="F410" s="49"/>
      <c r="G410" s="1"/>
      <c r="H410" s="1"/>
      <c r="I410" s="203"/>
      <c r="J410" s="1"/>
      <c r="N410" s="1"/>
    </row>
    <row r="411">
      <c r="F411" s="49"/>
      <c r="G411" s="1"/>
      <c r="H411" s="1"/>
      <c r="I411" s="203"/>
      <c r="J411" s="1"/>
      <c r="N411" s="1"/>
    </row>
    <row r="412">
      <c r="F412" s="49"/>
      <c r="G412" s="1"/>
      <c r="H412" s="1"/>
      <c r="I412" s="203"/>
      <c r="J412" s="1"/>
      <c r="N412" s="1"/>
    </row>
    <row r="413">
      <c r="F413" s="49"/>
      <c r="G413" s="1"/>
      <c r="H413" s="1"/>
      <c r="I413" s="203"/>
      <c r="J413" s="1"/>
      <c r="N413" s="1"/>
    </row>
    <row r="414">
      <c r="F414" s="49"/>
      <c r="G414" s="1"/>
      <c r="H414" s="1"/>
      <c r="I414" s="203"/>
      <c r="J414" s="1"/>
      <c r="N414" s="1"/>
    </row>
    <row r="415">
      <c r="F415" s="49"/>
      <c r="G415" s="1"/>
      <c r="H415" s="1"/>
      <c r="I415" s="203"/>
      <c r="J415" s="1"/>
      <c r="N415" s="1"/>
    </row>
    <row r="416">
      <c r="F416" s="49"/>
      <c r="G416" s="1"/>
      <c r="H416" s="1"/>
      <c r="I416" s="203"/>
      <c r="J416" s="1"/>
      <c r="N416" s="1"/>
    </row>
    <row r="417">
      <c r="F417" s="49"/>
      <c r="G417" s="1"/>
      <c r="H417" s="1"/>
      <c r="I417" s="203"/>
      <c r="J417" s="1"/>
      <c r="N417" s="1"/>
    </row>
    <row r="418">
      <c r="F418" s="49"/>
      <c r="G418" s="1"/>
      <c r="H418" s="1"/>
      <c r="I418" s="203"/>
      <c r="J418" s="1"/>
      <c r="N418" s="1"/>
    </row>
    <row r="419">
      <c r="F419" s="49"/>
      <c r="G419" s="1"/>
      <c r="H419" s="1"/>
      <c r="I419" s="203"/>
      <c r="J419" s="1"/>
      <c r="N419" s="1"/>
    </row>
    <row r="420">
      <c r="F420" s="49"/>
      <c r="G420" s="1"/>
      <c r="H420" s="1"/>
      <c r="I420" s="203"/>
      <c r="J420" s="1"/>
      <c r="N420" s="1"/>
    </row>
    <row r="421">
      <c r="F421" s="49"/>
      <c r="G421" s="1"/>
      <c r="H421" s="1"/>
      <c r="I421" s="203"/>
      <c r="J421" s="1"/>
      <c r="N421" s="1"/>
    </row>
    <row r="422">
      <c r="F422" s="49"/>
      <c r="G422" s="1"/>
      <c r="H422" s="1"/>
      <c r="I422" s="203"/>
      <c r="J422" s="1"/>
      <c r="N422" s="1"/>
    </row>
    <row r="423">
      <c r="F423" s="49"/>
      <c r="G423" s="1"/>
      <c r="H423" s="1"/>
      <c r="I423" s="203"/>
      <c r="J423" s="1"/>
      <c r="N423" s="1"/>
    </row>
    <row r="424">
      <c r="F424" s="49"/>
      <c r="G424" s="1"/>
      <c r="H424" s="1"/>
      <c r="I424" s="203"/>
      <c r="J424" s="1"/>
      <c r="N424" s="1"/>
    </row>
    <row r="425">
      <c r="F425" s="49"/>
      <c r="G425" s="1"/>
      <c r="H425" s="1"/>
      <c r="I425" s="203"/>
      <c r="J425" s="1"/>
      <c r="N425" s="1"/>
    </row>
    <row r="426">
      <c r="F426" s="49"/>
      <c r="G426" s="1"/>
      <c r="H426" s="1"/>
      <c r="I426" s="203"/>
      <c r="J426" s="1"/>
      <c r="N426" s="1"/>
    </row>
    <row r="427">
      <c r="F427" s="49"/>
      <c r="G427" s="1"/>
      <c r="H427" s="1"/>
      <c r="I427" s="203"/>
      <c r="J427" s="1"/>
      <c r="N427" s="1"/>
    </row>
    <row r="428">
      <c r="F428" s="49"/>
      <c r="G428" s="1"/>
      <c r="H428" s="1"/>
      <c r="I428" s="203"/>
      <c r="J428" s="1"/>
      <c r="N428" s="1"/>
    </row>
    <row r="429">
      <c r="F429" s="49"/>
      <c r="G429" s="1"/>
      <c r="H429" s="1"/>
      <c r="I429" s="203"/>
      <c r="J429" s="1"/>
      <c r="N429" s="1"/>
    </row>
    <row r="430">
      <c r="F430" s="49"/>
      <c r="G430" s="1"/>
      <c r="H430" s="1"/>
      <c r="I430" s="203"/>
      <c r="J430" s="1"/>
      <c r="N430" s="1"/>
    </row>
    <row r="431">
      <c r="F431" s="49"/>
      <c r="G431" s="1"/>
      <c r="H431" s="1"/>
      <c r="I431" s="203"/>
      <c r="J431" s="1"/>
      <c r="N431" s="1"/>
    </row>
    <row r="432">
      <c r="F432" s="49"/>
      <c r="G432" s="1"/>
      <c r="H432" s="1"/>
      <c r="I432" s="203"/>
      <c r="J432" s="1"/>
      <c r="N432" s="1"/>
    </row>
    <row r="433">
      <c r="F433" s="49"/>
      <c r="G433" s="1"/>
      <c r="H433" s="1"/>
      <c r="I433" s="203"/>
      <c r="J433" s="1"/>
      <c r="N433" s="1"/>
    </row>
    <row r="434">
      <c r="F434" s="49"/>
      <c r="G434" s="1"/>
      <c r="H434" s="1"/>
      <c r="I434" s="203"/>
      <c r="J434" s="1"/>
      <c r="N434" s="1"/>
    </row>
    <row r="435">
      <c r="F435" s="49"/>
      <c r="G435" s="1"/>
      <c r="H435" s="1"/>
      <c r="I435" s="203"/>
      <c r="J435" s="1"/>
      <c r="N435" s="1"/>
    </row>
    <row r="436">
      <c r="F436" s="49"/>
      <c r="G436" s="1"/>
      <c r="H436" s="1"/>
      <c r="I436" s="203"/>
      <c r="J436" s="1"/>
      <c r="N436" s="1"/>
    </row>
    <row r="437">
      <c r="F437" s="49"/>
      <c r="G437" s="1"/>
      <c r="H437" s="1"/>
      <c r="I437" s="203"/>
      <c r="J437" s="1"/>
      <c r="N437" s="1"/>
    </row>
    <row r="438">
      <c r="F438" s="49"/>
      <c r="G438" s="1"/>
      <c r="H438" s="1"/>
      <c r="I438" s="203"/>
      <c r="J438" s="1"/>
      <c r="N438" s="1"/>
    </row>
    <row r="439">
      <c r="F439" s="49"/>
      <c r="G439" s="1"/>
      <c r="H439" s="1"/>
      <c r="I439" s="203"/>
      <c r="J439" s="1"/>
      <c r="N439" s="1"/>
    </row>
    <row r="440">
      <c r="F440" s="49"/>
      <c r="G440" s="1"/>
      <c r="H440" s="1"/>
      <c r="I440" s="203"/>
      <c r="J440" s="1"/>
      <c r="N440" s="1"/>
    </row>
    <row r="441">
      <c r="F441" s="49"/>
      <c r="G441" s="1"/>
      <c r="H441" s="1"/>
      <c r="I441" s="203"/>
      <c r="J441" s="1"/>
      <c r="N441" s="1"/>
    </row>
    <row r="442">
      <c r="F442" s="49"/>
      <c r="G442" s="1"/>
      <c r="H442" s="1"/>
      <c r="I442" s="203"/>
      <c r="J442" s="1"/>
      <c r="N442" s="1"/>
    </row>
    <row r="443">
      <c r="F443" s="49"/>
      <c r="G443" s="1"/>
      <c r="H443" s="1"/>
      <c r="I443" s="203"/>
      <c r="J443" s="1"/>
      <c r="N443" s="1"/>
    </row>
    <row r="444">
      <c r="F444" s="49"/>
      <c r="G444" s="1"/>
      <c r="H444" s="1"/>
      <c r="I444" s="203"/>
      <c r="J444" s="1"/>
      <c r="N444" s="1"/>
    </row>
    <row r="445">
      <c r="F445" s="49"/>
      <c r="G445" s="1"/>
      <c r="H445" s="1"/>
      <c r="I445" s="203"/>
      <c r="J445" s="1"/>
      <c r="N445" s="1"/>
    </row>
    <row r="446">
      <c r="F446" s="49"/>
      <c r="G446" s="1"/>
      <c r="H446" s="1"/>
      <c r="I446" s="203"/>
      <c r="J446" s="1"/>
      <c r="N446" s="1"/>
    </row>
    <row r="447">
      <c r="F447" s="49"/>
      <c r="G447" s="1"/>
      <c r="H447" s="1"/>
      <c r="I447" s="203"/>
      <c r="J447" s="1"/>
      <c r="N447" s="1"/>
    </row>
    <row r="448">
      <c r="F448" s="49"/>
      <c r="G448" s="1"/>
      <c r="H448" s="1"/>
      <c r="I448" s="203"/>
      <c r="J448" s="1"/>
      <c r="N448" s="1"/>
    </row>
    <row r="449">
      <c r="F449" s="49"/>
      <c r="G449" s="1"/>
      <c r="H449" s="1"/>
      <c r="I449" s="203"/>
      <c r="J449" s="1"/>
      <c r="N449" s="1"/>
    </row>
    <row r="450">
      <c r="F450" s="49"/>
      <c r="G450" s="1"/>
      <c r="H450" s="1"/>
      <c r="I450" s="203"/>
      <c r="J450" s="1"/>
      <c r="N450" s="1"/>
    </row>
    <row r="451">
      <c r="F451" s="49"/>
      <c r="G451" s="1"/>
      <c r="H451" s="1"/>
      <c r="I451" s="203"/>
      <c r="J451" s="1"/>
      <c r="N451" s="1"/>
    </row>
    <row r="452">
      <c r="F452" s="49"/>
      <c r="G452" s="1"/>
      <c r="H452" s="1"/>
      <c r="I452" s="203"/>
      <c r="J452" s="1"/>
      <c r="N452" s="1"/>
    </row>
    <row r="453">
      <c r="F453" s="49"/>
      <c r="G453" s="1"/>
      <c r="H453" s="1"/>
      <c r="I453" s="203"/>
      <c r="J453" s="1"/>
      <c r="N453" s="1"/>
    </row>
    <row r="454">
      <c r="F454" s="49"/>
      <c r="G454" s="1"/>
      <c r="H454" s="1"/>
      <c r="I454" s="203"/>
      <c r="J454" s="1"/>
      <c r="N454" s="1"/>
    </row>
    <row r="455">
      <c r="F455" s="49"/>
      <c r="G455" s="1"/>
      <c r="H455" s="1"/>
      <c r="I455" s="203"/>
      <c r="J455" s="1"/>
      <c r="N455" s="1"/>
    </row>
    <row r="456">
      <c r="F456" s="49"/>
      <c r="G456" s="1"/>
      <c r="H456" s="1"/>
      <c r="I456" s="203"/>
      <c r="J456" s="1"/>
      <c r="N456" s="1"/>
    </row>
    <row r="457">
      <c r="F457" s="49"/>
      <c r="G457" s="1"/>
      <c r="H457" s="1"/>
      <c r="I457" s="203"/>
      <c r="J457" s="1"/>
      <c r="N457" s="1"/>
    </row>
    <row r="458">
      <c r="F458" s="49"/>
      <c r="G458" s="1"/>
      <c r="H458" s="1"/>
      <c r="I458" s="203"/>
      <c r="J458" s="1"/>
      <c r="N458" s="1"/>
    </row>
    <row r="459">
      <c r="F459" s="49"/>
      <c r="G459" s="1"/>
      <c r="H459" s="1"/>
      <c r="I459" s="203"/>
      <c r="J459" s="1"/>
      <c r="N459" s="1"/>
    </row>
    <row r="460">
      <c r="F460" s="49"/>
      <c r="G460" s="1"/>
      <c r="H460" s="1"/>
      <c r="I460" s="203"/>
      <c r="J460" s="1"/>
      <c r="N460" s="1"/>
    </row>
    <row r="461">
      <c r="F461" s="49"/>
      <c r="G461" s="1"/>
      <c r="H461" s="1"/>
      <c r="I461" s="203"/>
      <c r="J461" s="1"/>
      <c r="N461" s="1"/>
    </row>
    <row r="462">
      <c r="F462" s="49"/>
      <c r="G462" s="1"/>
      <c r="H462" s="1"/>
      <c r="I462" s="203"/>
      <c r="J462" s="1"/>
      <c r="N462" s="1"/>
    </row>
    <row r="463">
      <c r="F463" s="49"/>
      <c r="G463" s="1"/>
      <c r="H463" s="1"/>
      <c r="I463" s="203"/>
      <c r="J463" s="1"/>
      <c r="N463" s="1"/>
    </row>
    <row r="464">
      <c r="F464" s="49"/>
      <c r="G464" s="1"/>
      <c r="H464" s="1"/>
      <c r="I464" s="203"/>
      <c r="J464" s="1"/>
      <c r="N464" s="1"/>
    </row>
    <row r="465">
      <c r="F465" s="49"/>
      <c r="G465" s="1"/>
      <c r="H465" s="1"/>
      <c r="I465" s="203"/>
      <c r="J465" s="1"/>
      <c r="N465" s="1"/>
    </row>
    <row r="466">
      <c r="F466" s="49"/>
      <c r="G466" s="1"/>
      <c r="H466" s="1"/>
      <c r="I466" s="203"/>
      <c r="J466" s="1"/>
      <c r="N466" s="1"/>
    </row>
    <row r="467">
      <c r="F467" s="49"/>
      <c r="G467" s="1"/>
      <c r="H467" s="1"/>
      <c r="I467" s="203"/>
      <c r="J467" s="1"/>
      <c r="N467" s="1"/>
    </row>
    <row r="468">
      <c r="F468" s="49"/>
      <c r="G468" s="1"/>
      <c r="H468" s="1"/>
      <c r="I468" s="203"/>
      <c r="J468" s="1"/>
      <c r="N468" s="1"/>
    </row>
    <row r="469">
      <c r="F469" s="49"/>
      <c r="G469" s="1"/>
      <c r="H469" s="1"/>
      <c r="I469" s="203"/>
      <c r="J469" s="1"/>
      <c r="N469" s="1"/>
    </row>
    <row r="470">
      <c r="F470" s="49"/>
      <c r="G470" s="1"/>
      <c r="H470" s="1"/>
      <c r="I470" s="203"/>
      <c r="J470" s="1"/>
      <c r="N470" s="1"/>
    </row>
    <row r="471">
      <c r="F471" s="49"/>
      <c r="G471" s="1"/>
      <c r="H471" s="1"/>
      <c r="I471" s="203"/>
      <c r="J471" s="1"/>
      <c r="N471" s="1"/>
    </row>
    <row r="472">
      <c r="F472" s="49"/>
      <c r="G472" s="1"/>
      <c r="H472" s="1"/>
      <c r="I472" s="203"/>
      <c r="J472" s="1"/>
      <c r="N472" s="1"/>
    </row>
    <row r="473">
      <c r="F473" s="49"/>
      <c r="G473" s="1"/>
      <c r="H473" s="1"/>
      <c r="I473" s="203"/>
      <c r="J473" s="1"/>
      <c r="N473" s="1"/>
    </row>
    <row r="474">
      <c r="F474" s="49"/>
      <c r="G474" s="1"/>
      <c r="H474" s="1"/>
      <c r="I474" s="203"/>
      <c r="J474" s="1"/>
      <c r="N474" s="1"/>
    </row>
    <row r="475">
      <c r="F475" s="49"/>
      <c r="G475" s="1"/>
      <c r="H475" s="1"/>
      <c r="I475" s="203"/>
      <c r="J475" s="1"/>
      <c r="N475" s="1"/>
    </row>
    <row r="476">
      <c r="F476" s="49"/>
      <c r="G476" s="1"/>
      <c r="H476" s="1"/>
      <c r="I476" s="203"/>
      <c r="J476" s="1"/>
      <c r="N476" s="1"/>
    </row>
    <row r="477">
      <c r="F477" s="49"/>
      <c r="G477" s="1"/>
      <c r="H477" s="1"/>
      <c r="I477" s="203"/>
      <c r="J477" s="1"/>
      <c r="N477" s="1"/>
    </row>
    <row r="478">
      <c r="F478" s="49"/>
      <c r="G478" s="1"/>
      <c r="H478" s="1"/>
      <c r="I478" s="203"/>
      <c r="J478" s="1"/>
      <c r="N478" s="1"/>
    </row>
    <row r="479">
      <c r="F479" s="49"/>
      <c r="G479" s="1"/>
      <c r="H479" s="1"/>
      <c r="I479" s="203"/>
      <c r="J479" s="1"/>
      <c r="N479" s="1"/>
    </row>
    <row r="480">
      <c r="F480" s="49"/>
      <c r="G480" s="1"/>
      <c r="H480" s="1"/>
      <c r="I480" s="203"/>
      <c r="J480" s="1"/>
      <c r="N480" s="1"/>
    </row>
    <row r="481">
      <c r="F481" s="49"/>
      <c r="G481" s="1"/>
      <c r="H481" s="1"/>
      <c r="I481" s="203"/>
      <c r="J481" s="1"/>
      <c r="N481" s="1"/>
    </row>
    <row r="482">
      <c r="F482" s="49"/>
      <c r="G482" s="1"/>
      <c r="H482" s="1"/>
      <c r="I482" s="203"/>
      <c r="J482" s="1"/>
      <c r="N482" s="1"/>
    </row>
    <row r="483">
      <c r="F483" s="49"/>
      <c r="G483" s="1"/>
      <c r="H483" s="1"/>
      <c r="I483" s="203"/>
      <c r="J483" s="1"/>
      <c r="N483" s="1"/>
    </row>
    <row r="484">
      <c r="F484" s="49"/>
      <c r="G484" s="1"/>
      <c r="H484" s="1"/>
      <c r="I484" s="203"/>
      <c r="J484" s="1"/>
      <c r="N484" s="1"/>
    </row>
    <row r="485">
      <c r="F485" s="49"/>
      <c r="G485" s="1"/>
      <c r="H485" s="1"/>
      <c r="I485" s="203"/>
      <c r="J485" s="1"/>
      <c r="N485" s="1"/>
    </row>
    <row r="486">
      <c r="F486" s="49"/>
      <c r="G486" s="1"/>
      <c r="H486" s="1"/>
      <c r="I486" s="203"/>
      <c r="J486" s="1"/>
      <c r="N486" s="1"/>
    </row>
    <row r="487">
      <c r="F487" s="49"/>
      <c r="G487" s="1"/>
      <c r="H487" s="1"/>
      <c r="I487" s="203"/>
      <c r="J487" s="1"/>
      <c r="N487" s="1"/>
    </row>
    <row r="488">
      <c r="F488" s="49"/>
      <c r="G488" s="1"/>
      <c r="H488" s="1"/>
      <c r="I488" s="203"/>
      <c r="J488" s="1"/>
      <c r="N488" s="1"/>
    </row>
    <row r="489">
      <c r="F489" s="49"/>
      <c r="G489" s="1"/>
      <c r="H489" s="1"/>
      <c r="I489" s="203"/>
      <c r="J489" s="1"/>
      <c r="N489" s="1"/>
    </row>
    <row r="490">
      <c r="F490" s="49"/>
      <c r="G490" s="1"/>
      <c r="H490" s="1"/>
      <c r="I490" s="203"/>
      <c r="J490" s="1"/>
      <c r="N490" s="1"/>
    </row>
    <row r="491">
      <c r="F491" s="49"/>
      <c r="G491" s="1"/>
      <c r="H491" s="1"/>
      <c r="I491" s="203"/>
      <c r="J491" s="1"/>
      <c r="N491" s="1"/>
    </row>
    <row r="492">
      <c r="F492" s="49"/>
      <c r="G492" s="1"/>
      <c r="H492" s="1"/>
      <c r="I492" s="203"/>
      <c r="J492" s="1"/>
      <c r="N492" s="1"/>
    </row>
    <row r="493">
      <c r="F493" s="49"/>
      <c r="G493" s="1"/>
      <c r="H493" s="1"/>
      <c r="I493" s="203"/>
      <c r="J493" s="1"/>
      <c r="N493" s="1"/>
    </row>
    <row r="494">
      <c r="F494" s="49"/>
      <c r="G494" s="1"/>
      <c r="H494" s="1"/>
      <c r="I494" s="203"/>
      <c r="J494" s="1"/>
      <c r="N494" s="1"/>
    </row>
    <row r="495">
      <c r="F495" s="49"/>
      <c r="G495" s="1"/>
      <c r="H495" s="1"/>
      <c r="I495" s="203"/>
      <c r="J495" s="1"/>
      <c r="N495" s="1"/>
    </row>
    <row r="496">
      <c r="F496" s="49"/>
      <c r="G496" s="1"/>
      <c r="H496" s="1"/>
      <c r="I496" s="203"/>
      <c r="J496" s="1"/>
      <c r="N496" s="1"/>
    </row>
    <row r="497">
      <c r="F497" s="49"/>
      <c r="G497" s="1"/>
      <c r="H497" s="1"/>
      <c r="I497" s="203"/>
      <c r="J497" s="1"/>
      <c r="N497" s="1"/>
    </row>
    <row r="498">
      <c r="F498" s="49"/>
      <c r="G498" s="1"/>
      <c r="H498" s="1"/>
      <c r="I498" s="203"/>
      <c r="J498" s="1"/>
      <c r="N498" s="1"/>
    </row>
    <row r="499">
      <c r="F499" s="49"/>
      <c r="G499" s="1"/>
      <c r="H499" s="1"/>
      <c r="I499" s="203"/>
      <c r="J499" s="1"/>
      <c r="N499" s="1"/>
    </row>
    <row r="500">
      <c r="F500" s="49"/>
      <c r="G500" s="1"/>
      <c r="H500" s="1"/>
      <c r="I500" s="203"/>
      <c r="J500" s="1"/>
      <c r="N500" s="1"/>
    </row>
    <row r="501">
      <c r="F501" s="49"/>
      <c r="G501" s="1"/>
      <c r="H501" s="1"/>
      <c r="I501" s="203"/>
      <c r="J501" s="1"/>
      <c r="N501" s="1"/>
    </row>
    <row r="502">
      <c r="F502" s="49"/>
      <c r="G502" s="1"/>
      <c r="H502" s="1"/>
      <c r="I502" s="203"/>
      <c r="J502" s="1"/>
      <c r="N502" s="1"/>
    </row>
    <row r="503">
      <c r="F503" s="49"/>
      <c r="G503" s="1"/>
      <c r="H503" s="1"/>
      <c r="I503" s="203"/>
      <c r="J503" s="1"/>
      <c r="N503" s="1"/>
    </row>
    <row r="504">
      <c r="F504" s="49"/>
      <c r="G504" s="1"/>
      <c r="H504" s="1"/>
      <c r="I504" s="203"/>
      <c r="J504" s="1"/>
      <c r="N504" s="1"/>
    </row>
    <row r="505">
      <c r="F505" s="49"/>
      <c r="G505" s="1"/>
      <c r="H505" s="1"/>
      <c r="I505" s="203"/>
      <c r="J505" s="1"/>
      <c r="N505" s="1"/>
    </row>
    <row r="506">
      <c r="F506" s="49"/>
      <c r="G506" s="1"/>
      <c r="H506" s="1"/>
      <c r="I506" s="203"/>
      <c r="J506" s="1"/>
      <c r="N506" s="1"/>
    </row>
    <row r="507">
      <c r="F507" s="49"/>
      <c r="G507" s="1"/>
      <c r="H507" s="1"/>
      <c r="I507" s="203"/>
      <c r="J507" s="1"/>
      <c r="N507" s="1"/>
    </row>
    <row r="508">
      <c r="F508" s="49"/>
      <c r="G508" s="1"/>
      <c r="H508" s="1"/>
      <c r="I508" s="203"/>
      <c r="J508" s="1"/>
      <c r="N508" s="1"/>
    </row>
    <row r="509">
      <c r="F509" s="49"/>
      <c r="G509" s="1"/>
      <c r="H509" s="1"/>
      <c r="I509" s="203"/>
      <c r="J509" s="1"/>
      <c r="N509" s="1"/>
    </row>
    <row r="510">
      <c r="F510" s="49"/>
      <c r="G510" s="1"/>
      <c r="H510" s="1"/>
      <c r="I510" s="203"/>
      <c r="J510" s="1"/>
      <c r="N510" s="1"/>
    </row>
    <row r="511">
      <c r="F511" s="49"/>
      <c r="G511" s="1"/>
      <c r="H511" s="1"/>
      <c r="I511" s="203"/>
      <c r="J511" s="1"/>
      <c r="N511" s="1"/>
    </row>
    <row r="512">
      <c r="F512" s="49"/>
      <c r="G512" s="1"/>
      <c r="H512" s="1"/>
      <c r="I512" s="203"/>
      <c r="J512" s="1"/>
      <c r="N512" s="1"/>
    </row>
    <row r="513">
      <c r="F513" s="49"/>
      <c r="G513" s="1"/>
      <c r="H513" s="1"/>
      <c r="I513" s="203"/>
      <c r="J513" s="1"/>
      <c r="N513" s="1"/>
    </row>
    <row r="514">
      <c r="F514" s="49"/>
      <c r="G514" s="1"/>
      <c r="H514" s="1"/>
      <c r="I514" s="203"/>
      <c r="J514" s="1"/>
      <c r="N514" s="1"/>
    </row>
    <row r="515">
      <c r="F515" s="49"/>
      <c r="G515" s="1"/>
      <c r="H515" s="1"/>
      <c r="I515" s="203"/>
      <c r="J515" s="1"/>
      <c r="N515" s="1"/>
    </row>
    <row r="516">
      <c r="F516" s="49"/>
      <c r="G516" s="1"/>
      <c r="H516" s="1"/>
      <c r="I516" s="203"/>
      <c r="J516" s="1"/>
      <c r="N516" s="1"/>
    </row>
    <row r="517">
      <c r="F517" s="49"/>
      <c r="G517" s="1"/>
      <c r="H517" s="1"/>
      <c r="I517" s="203"/>
      <c r="J517" s="1"/>
      <c r="N517" s="1"/>
    </row>
    <row r="518">
      <c r="F518" s="49"/>
      <c r="G518" s="1"/>
      <c r="H518" s="1"/>
      <c r="I518" s="203"/>
      <c r="J518" s="1"/>
      <c r="N518" s="1"/>
    </row>
    <row r="519">
      <c r="F519" s="49"/>
      <c r="G519" s="1"/>
      <c r="H519" s="1"/>
      <c r="I519" s="203"/>
      <c r="J519" s="1"/>
      <c r="N519" s="1"/>
    </row>
    <row r="520">
      <c r="F520" s="49"/>
      <c r="G520" s="1"/>
      <c r="H520" s="1"/>
      <c r="I520" s="203"/>
      <c r="J520" s="1"/>
      <c r="N520" s="1"/>
    </row>
    <row r="521">
      <c r="F521" s="49"/>
      <c r="G521" s="1"/>
      <c r="H521" s="1"/>
      <c r="I521" s="203"/>
      <c r="J521" s="1"/>
      <c r="N521" s="1"/>
    </row>
    <row r="522">
      <c r="F522" s="49"/>
      <c r="G522" s="1"/>
      <c r="H522" s="1"/>
      <c r="I522" s="203"/>
      <c r="J522" s="1"/>
      <c r="N522" s="1"/>
    </row>
    <row r="523">
      <c r="F523" s="49"/>
      <c r="G523" s="1"/>
      <c r="H523" s="1"/>
      <c r="I523" s="203"/>
      <c r="J523" s="1"/>
      <c r="N523" s="1"/>
    </row>
    <row r="524">
      <c r="F524" s="49"/>
      <c r="G524" s="1"/>
      <c r="H524" s="1"/>
      <c r="I524" s="203"/>
      <c r="J524" s="1"/>
      <c r="N524" s="1"/>
    </row>
    <row r="525">
      <c r="F525" s="49"/>
      <c r="G525" s="1"/>
      <c r="H525" s="1"/>
      <c r="I525" s="203"/>
      <c r="J525" s="1"/>
      <c r="N525" s="1"/>
    </row>
    <row r="526">
      <c r="F526" s="49"/>
      <c r="G526" s="1"/>
      <c r="H526" s="1"/>
      <c r="I526" s="203"/>
      <c r="J526" s="1"/>
      <c r="N526" s="1"/>
    </row>
    <row r="527">
      <c r="F527" s="49"/>
      <c r="G527" s="1"/>
      <c r="H527" s="1"/>
      <c r="I527" s="203"/>
      <c r="J527" s="1"/>
      <c r="N527" s="1"/>
    </row>
    <row r="528">
      <c r="F528" s="49"/>
      <c r="G528" s="1"/>
      <c r="H528" s="1"/>
      <c r="I528" s="203"/>
      <c r="J528" s="1"/>
      <c r="N528" s="1"/>
    </row>
    <row r="529">
      <c r="F529" s="49"/>
      <c r="G529" s="1"/>
      <c r="H529" s="1"/>
      <c r="I529" s="203"/>
      <c r="J529" s="1"/>
      <c r="N529" s="1"/>
    </row>
    <row r="530">
      <c r="F530" s="49"/>
      <c r="G530" s="1"/>
      <c r="H530" s="1"/>
      <c r="I530" s="203"/>
      <c r="J530" s="1"/>
      <c r="N530" s="1"/>
    </row>
    <row r="531">
      <c r="F531" s="49"/>
      <c r="G531" s="1"/>
      <c r="H531" s="1"/>
      <c r="I531" s="203"/>
      <c r="J531" s="1"/>
      <c r="N531" s="1"/>
    </row>
    <row r="532">
      <c r="F532" s="49"/>
      <c r="G532" s="1"/>
      <c r="H532" s="1"/>
      <c r="I532" s="203"/>
      <c r="J532" s="1"/>
      <c r="N532" s="1"/>
    </row>
    <row r="533">
      <c r="F533" s="49"/>
      <c r="G533" s="1"/>
      <c r="H533" s="1"/>
      <c r="I533" s="203"/>
      <c r="J533" s="1"/>
      <c r="N533" s="1"/>
    </row>
    <row r="534">
      <c r="F534" s="49"/>
      <c r="G534" s="1"/>
      <c r="H534" s="1"/>
      <c r="I534" s="203"/>
      <c r="J534" s="1"/>
      <c r="N534" s="1"/>
    </row>
    <row r="535">
      <c r="F535" s="49"/>
      <c r="G535" s="1"/>
      <c r="H535" s="1"/>
      <c r="I535" s="203"/>
      <c r="J535" s="1"/>
      <c r="N535" s="1"/>
    </row>
    <row r="536">
      <c r="F536" s="49"/>
      <c r="G536" s="1"/>
      <c r="H536" s="1"/>
      <c r="I536" s="203"/>
      <c r="J536" s="1"/>
      <c r="N536" s="1"/>
    </row>
    <row r="537">
      <c r="F537" s="49"/>
      <c r="G537" s="1"/>
      <c r="H537" s="1"/>
      <c r="I537" s="203"/>
      <c r="J537" s="1"/>
      <c r="N537" s="1"/>
    </row>
    <row r="538">
      <c r="F538" s="49"/>
      <c r="G538" s="1"/>
      <c r="H538" s="1"/>
      <c r="I538" s="203"/>
      <c r="J538" s="1"/>
      <c r="N538" s="1"/>
    </row>
    <row r="539">
      <c r="F539" s="49"/>
      <c r="G539" s="1"/>
      <c r="H539" s="1"/>
      <c r="I539" s="203"/>
      <c r="J539" s="1"/>
      <c r="N539" s="1"/>
    </row>
    <row r="540">
      <c r="F540" s="49"/>
      <c r="G540" s="1"/>
      <c r="H540" s="1"/>
      <c r="I540" s="203"/>
      <c r="J540" s="1"/>
      <c r="N540" s="1"/>
    </row>
    <row r="541">
      <c r="F541" s="49"/>
      <c r="G541" s="1"/>
      <c r="H541" s="1"/>
      <c r="I541" s="203"/>
      <c r="J541" s="1"/>
      <c r="N541" s="1"/>
    </row>
    <row r="542">
      <c r="F542" s="49"/>
      <c r="G542" s="1"/>
      <c r="H542" s="1"/>
      <c r="I542" s="203"/>
      <c r="J542" s="1"/>
      <c r="N542" s="1"/>
    </row>
    <row r="543">
      <c r="F543" s="49"/>
      <c r="G543" s="1"/>
      <c r="H543" s="1"/>
      <c r="I543" s="203"/>
      <c r="J543" s="1"/>
      <c r="N543" s="1"/>
    </row>
    <row r="544">
      <c r="F544" s="49"/>
      <c r="G544" s="1"/>
      <c r="H544" s="1"/>
      <c r="I544" s="203"/>
      <c r="J544" s="1"/>
      <c r="N544" s="1"/>
    </row>
    <row r="545">
      <c r="F545" s="49"/>
      <c r="G545" s="1"/>
      <c r="H545" s="1"/>
      <c r="I545" s="203"/>
      <c r="J545" s="1"/>
      <c r="N545" s="1"/>
    </row>
    <row r="546">
      <c r="F546" s="49"/>
      <c r="G546" s="1"/>
      <c r="H546" s="1"/>
      <c r="I546" s="203"/>
      <c r="J546" s="1"/>
      <c r="N546" s="1"/>
    </row>
    <row r="547">
      <c r="F547" s="49"/>
      <c r="G547" s="1"/>
      <c r="H547" s="1"/>
      <c r="I547" s="203"/>
      <c r="J547" s="1"/>
      <c r="N547" s="1"/>
    </row>
    <row r="548">
      <c r="F548" s="49"/>
      <c r="G548" s="1"/>
      <c r="H548" s="1"/>
      <c r="I548" s="203"/>
      <c r="J548" s="1"/>
      <c r="N548" s="1"/>
    </row>
    <row r="549">
      <c r="F549" s="49"/>
      <c r="G549" s="1"/>
      <c r="H549" s="1"/>
      <c r="I549" s="203"/>
      <c r="J549" s="1"/>
      <c r="N549" s="1"/>
    </row>
    <row r="550">
      <c r="F550" s="49"/>
      <c r="G550" s="1"/>
      <c r="H550" s="1"/>
      <c r="I550" s="203"/>
      <c r="J550" s="1"/>
      <c r="N550" s="1"/>
    </row>
    <row r="551">
      <c r="F551" s="49"/>
      <c r="G551" s="1"/>
      <c r="H551" s="1"/>
      <c r="I551" s="203"/>
      <c r="J551" s="1"/>
      <c r="N551" s="1"/>
    </row>
    <row r="552">
      <c r="F552" s="49"/>
      <c r="G552" s="1"/>
      <c r="H552" s="1"/>
      <c r="I552" s="203"/>
      <c r="J552" s="1"/>
      <c r="N552" s="1"/>
    </row>
    <row r="553">
      <c r="F553" s="49"/>
      <c r="G553" s="1"/>
      <c r="H553" s="1"/>
      <c r="I553" s="203"/>
      <c r="J553" s="1"/>
      <c r="N553" s="1"/>
    </row>
    <row r="554">
      <c r="F554" s="49"/>
      <c r="G554" s="1"/>
      <c r="H554" s="1"/>
      <c r="I554" s="203"/>
      <c r="J554" s="1"/>
      <c r="N554" s="1"/>
    </row>
    <row r="555">
      <c r="F555" s="49"/>
      <c r="G555" s="1"/>
      <c r="H555" s="1"/>
      <c r="I555" s="203"/>
      <c r="J555" s="1"/>
      <c r="N555" s="1"/>
    </row>
    <row r="556">
      <c r="F556" s="49"/>
      <c r="G556" s="1"/>
      <c r="H556" s="1"/>
      <c r="I556" s="203"/>
      <c r="J556" s="1"/>
      <c r="N556" s="1"/>
    </row>
    <row r="557">
      <c r="F557" s="49"/>
      <c r="G557" s="1"/>
      <c r="H557" s="1"/>
      <c r="I557" s="203"/>
      <c r="J557" s="1"/>
      <c r="N557" s="1"/>
    </row>
    <row r="558">
      <c r="F558" s="49"/>
      <c r="G558" s="1"/>
      <c r="H558" s="1"/>
      <c r="I558" s="203"/>
      <c r="J558" s="1"/>
      <c r="N558" s="1"/>
    </row>
    <row r="559">
      <c r="F559" s="49"/>
      <c r="G559" s="1"/>
      <c r="H559" s="1"/>
      <c r="I559" s="203"/>
      <c r="J559" s="1"/>
      <c r="N559" s="1"/>
    </row>
    <row r="560">
      <c r="F560" s="49"/>
      <c r="G560" s="1"/>
      <c r="H560" s="1"/>
      <c r="I560" s="203"/>
      <c r="J560" s="1"/>
      <c r="N560" s="1"/>
    </row>
    <row r="561">
      <c r="F561" s="49"/>
      <c r="G561" s="1"/>
      <c r="H561" s="1"/>
      <c r="I561" s="203"/>
      <c r="J561" s="1"/>
      <c r="N561" s="1"/>
    </row>
    <row r="562">
      <c r="F562" s="49"/>
      <c r="G562" s="1"/>
      <c r="H562" s="1"/>
      <c r="I562" s="203"/>
      <c r="J562" s="1"/>
      <c r="N562" s="1"/>
    </row>
    <row r="563">
      <c r="F563" s="49"/>
      <c r="G563" s="1"/>
      <c r="H563" s="1"/>
      <c r="I563" s="203"/>
      <c r="J563" s="1"/>
      <c r="N563" s="1"/>
    </row>
    <row r="564">
      <c r="F564" s="49"/>
      <c r="G564" s="1"/>
      <c r="H564" s="1"/>
      <c r="I564" s="203"/>
      <c r="J564" s="1"/>
      <c r="N564" s="1"/>
    </row>
    <row r="565">
      <c r="F565" s="49"/>
      <c r="G565" s="1"/>
      <c r="H565" s="1"/>
      <c r="I565" s="203"/>
      <c r="J565" s="1"/>
      <c r="N565" s="1"/>
    </row>
    <row r="566">
      <c r="F566" s="49"/>
      <c r="G566" s="1"/>
      <c r="H566" s="1"/>
      <c r="I566" s="203"/>
      <c r="J566" s="1"/>
      <c r="N566" s="1"/>
    </row>
    <row r="567">
      <c r="F567" s="49"/>
      <c r="G567" s="1"/>
      <c r="H567" s="1"/>
      <c r="I567" s="203"/>
      <c r="J567" s="1"/>
      <c r="N567" s="1"/>
    </row>
    <row r="568">
      <c r="F568" s="49"/>
      <c r="G568" s="1"/>
      <c r="H568" s="1"/>
      <c r="I568" s="203"/>
      <c r="J568" s="1"/>
      <c r="N568" s="1"/>
    </row>
    <row r="569">
      <c r="F569" s="49"/>
      <c r="G569" s="1"/>
      <c r="H569" s="1"/>
      <c r="I569" s="203"/>
      <c r="J569" s="1"/>
      <c r="N569" s="1"/>
    </row>
    <row r="570">
      <c r="F570" s="49"/>
      <c r="G570" s="1"/>
      <c r="H570" s="1"/>
      <c r="I570" s="203"/>
      <c r="J570" s="1"/>
      <c r="N570" s="1"/>
    </row>
    <row r="571">
      <c r="F571" s="49"/>
      <c r="G571" s="1"/>
      <c r="H571" s="1"/>
      <c r="I571" s="203"/>
      <c r="J571" s="1"/>
      <c r="N571" s="1"/>
    </row>
    <row r="572">
      <c r="F572" s="49"/>
      <c r="G572" s="1"/>
      <c r="H572" s="1"/>
      <c r="I572" s="203"/>
      <c r="J572" s="1"/>
      <c r="N572" s="1"/>
    </row>
    <row r="573">
      <c r="F573" s="49"/>
      <c r="G573" s="1"/>
      <c r="H573" s="1"/>
      <c r="I573" s="203"/>
      <c r="J573" s="1"/>
      <c r="N573" s="1"/>
    </row>
    <row r="574">
      <c r="F574" s="49"/>
      <c r="G574" s="1"/>
      <c r="H574" s="1"/>
      <c r="I574" s="203"/>
      <c r="J574" s="1"/>
      <c r="N574" s="1"/>
    </row>
    <row r="575">
      <c r="F575" s="49"/>
      <c r="G575" s="1"/>
      <c r="H575" s="1"/>
      <c r="I575" s="203"/>
      <c r="J575" s="1"/>
      <c r="N575" s="1"/>
    </row>
    <row r="576">
      <c r="F576" s="49"/>
      <c r="G576" s="1"/>
      <c r="H576" s="1"/>
      <c r="I576" s="203"/>
      <c r="J576" s="1"/>
      <c r="N576" s="1"/>
    </row>
    <row r="577">
      <c r="F577" s="49"/>
      <c r="G577" s="1"/>
      <c r="H577" s="1"/>
      <c r="I577" s="203"/>
      <c r="J577" s="1"/>
      <c r="N577" s="1"/>
    </row>
    <row r="578">
      <c r="F578" s="49"/>
      <c r="G578" s="1"/>
      <c r="H578" s="1"/>
      <c r="I578" s="203"/>
      <c r="J578" s="1"/>
      <c r="N578" s="1"/>
    </row>
    <row r="579">
      <c r="F579" s="49"/>
      <c r="G579" s="1"/>
      <c r="H579" s="1"/>
      <c r="I579" s="203"/>
      <c r="J579" s="1"/>
      <c r="N579" s="1"/>
    </row>
    <row r="580">
      <c r="F580" s="49"/>
      <c r="G580" s="1"/>
      <c r="H580" s="1"/>
      <c r="I580" s="203"/>
      <c r="J580" s="1"/>
      <c r="N580" s="1"/>
    </row>
    <row r="581">
      <c r="F581" s="49"/>
      <c r="G581" s="1"/>
      <c r="H581" s="1"/>
      <c r="I581" s="203"/>
      <c r="J581" s="1"/>
      <c r="N581" s="1"/>
    </row>
    <row r="582">
      <c r="F582" s="49"/>
      <c r="G582" s="1"/>
      <c r="H582" s="1"/>
      <c r="I582" s="203"/>
      <c r="J582" s="1"/>
      <c r="N582" s="1"/>
    </row>
    <row r="583">
      <c r="F583" s="49"/>
      <c r="G583" s="1"/>
      <c r="H583" s="1"/>
      <c r="I583" s="203"/>
      <c r="J583" s="1"/>
      <c r="N583" s="1"/>
    </row>
    <row r="584">
      <c r="F584" s="49"/>
      <c r="G584" s="1"/>
      <c r="H584" s="1"/>
      <c r="I584" s="203"/>
      <c r="J584" s="1"/>
      <c r="N584" s="1"/>
    </row>
    <row r="585">
      <c r="F585" s="49"/>
      <c r="G585" s="1"/>
      <c r="H585" s="1"/>
      <c r="I585" s="203"/>
      <c r="J585" s="1"/>
      <c r="N585" s="1"/>
    </row>
    <row r="586">
      <c r="F586" s="49"/>
      <c r="G586" s="1"/>
      <c r="H586" s="1"/>
      <c r="I586" s="203"/>
      <c r="J586" s="1"/>
      <c r="N586" s="1"/>
    </row>
    <row r="587">
      <c r="F587" s="49"/>
      <c r="G587" s="1"/>
      <c r="H587" s="1"/>
      <c r="I587" s="203"/>
      <c r="J587" s="1"/>
      <c r="N587" s="1"/>
    </row>
    <row r="588">
      <c r="F588" s="49"/>
      <c r="G588" s="1"/>
      <c r="H588" s="1"/>
      <c r="I588" s="203"/>
      <c r="J588" s="1"/>
      <c r="N588" s="1"/>
    </row>
    <row r="589">
      <c r="F589" s="49"/>
      <c r="G589" s="1"/>
      <c r="H589" s="1"/>
      <c r="I589" s="203"/>
      <c r="J589" s="1"/>
      <c r="N589" s="1"/>
    </row>
    <row r="590">
      <c r="F590" s="49"/>
      <c r="G590" s="1"/>
      <c r="H590" s="1"/>
      <c r="I590" s="203"/>
      <c r="J590" s="1"/>
      <c r="N590" s="1"/>
    </row>
    <row r="591">
      <c r="F591" s="49"/>
      <c r="G591" s="1"/>
      <c r="H591" s="1"/>
      <c r="I591" s="203"/>
      <c r="J591" s="1"/>
      <c r="N591" s="1"/>
    </row>
    <row r="592">
      <c r="F592" s="49"/>
      <c r="G592" s="1"/>
      <c r="H592" s="1"/>
      <c r="I592" s="203"/>
      <c r="J592" s="1"/>
      <c r="N592" s="1"/>
    </row>
    <row r="593">
      <c r="F593" s="49"/>
      <c r="G593" s="1"/>
      <c r="H593" s="1"/>
      <c r="I593" s="203"/>
      <c r="J593" s="1"/>
      <c r="N593" s="1"/>
    </row>
    <row r="594">
      <c r="F594" s="49"/>
      <c r="G594" s="1"/>
      <c r="H594" s="1"/>
      <c r="I594" s="203"/>
      <c r="J594" s="1"/>
      <c r="N594" s="1"/>
    </row>
    <row r="595">
      <c r="F595" s="49"/>
      <c r="G595" s="1"/>
      <c r="H595" s="1"/>
      <c r="I595" s="203"/>
      <c r="J595" s="1"/>
      <c r="N595" s="1"/>
    </row>
    <row r="596">
      <c r="F596" s="49"/>
      <c r="G596" s="1"/>
      <c r="H596" s="1"/>
      <c r="I596" s="203"/>
      <c r="J596" s="1"/>
      <c r="N596" s="1"/>
    </row>
    <row r="597">
      <c r="F597" s="49"/>
      <c r="G597" s="1"/>
      <c r="H597" s="1"/>
      <c r="I597" s="203"/>
      <c r="J597" s="1"/>
      <c r="N597" s="1"/>
    </row>
    <row r="598">
      <c r="F598" s="49"/>
      <c r="G598" s="1"/>
      <c r="H598" s="1"/>
      <c r="I598" s="203"/>
      <c r="J598" s="1"/>
      <c r="N598" s="1"/>
    </row>
    <row r="599">
      <c r="F599" s="49"/>
      <c r="G599" s="1"/>
      <c r="H599" s="1"/>
      <c r="I599" s="203"/>
      <c r="J599" s="1"/>
      <c r="N599" s="1"/>
    </row>
    <row r="600">
      <c r="F600" s="49"/>
      <c r="G600" s="1"/>
      <c r="H600" s="1"/>
      <c r="I600" s="203"/>
      <c r="J600" s="1"/>
      <c r="N600" s="1"/>
    </row>
    <row r="601">
      <c r="F601" s="49"/>
      <c r="G601" s="1"/>
      <c r="H601" s="1"/>
      <c r="I601" s="203"/>
      <c r="J601" s="1"/>
      <c r="N601" s="1"/>
    </row>
    <row r="602">
      <c r="F602" s="49"/>
      <c r="G602" s="1"/>
      <c r="H602" s="1"/>
      <c r="I602" s="203"/>
      <c r="J602" s="1"/>
      <c r="N602" s="1"/>
    </row>
    <row r="603">
      <c r="F603" s="49"/>
      <c r="G603" s="1"/>
      <c r="H603" s="1"/>
      <c r="I603" s="203"/>
      <c r="J603" s="1"/>
      <c r="N603" s="1"/>
    </row>
    <row r="604">
      <c r="F604" s="49"/>
      <c r="G604" s="1"/>
      <c r="H604" s="1"/>
      <c r="I604" s="203"/>
      <c r="J604" s="1"/>
      <c r="N604" s="1"/>
    </row>
    <row r="605">
      <c r="F605" s="49"/>
      <c r="G605" s="1"/>
      <c r="H605" s="1"/>
      <c r="I605" s="203"/>
      <c r="J605" s="1"/>
      <c r="N605" s="1"/>
    </row>
    <row r="606">
      <c r="F606" s="49"/>
      <c r="G606" s="1"/>
      <c r="H606" s="1"/>
      <c r="I606" s="203"/>
      <c r="J606" s="1"/>
      <c r="N606" s="1"/>
    </row>
    <row r="607">
      <c r="F607" s="49"/>
      <c r="G607" s="1"/>
      <c r="H607" s="1"/>
      <c r="I607" s="203"/>
      <c r="J607" s="1"/>
      <c r="N607" s="1"/>
    </row>
    <row r="608">
      <c r="F608" s="49"/>
      <c r="G608" s="1"/>
      <c r="H608" s="1"/>
      <c r="I608" s="203"/>
      <c r="J608" s="1"/>
      <c r="N608" s="1"/>
    </row>
    <row r="609">
      <c r="F609" s="49"/>
      <c r="G609" s="1"/>
      <c r="H609" s="1"/>
      <c r="I609" s="203"/>
      <c r="J609" s="1"/>
      <c r="N609" s="1"/>
    </row>
    <row r="610">
      <c r="F610" s="49"/>
      <c r="G610" s="1"/>
      <c r="H610" s="1"/>
      <c r="I610" s="203"/>
      <c r="J610" s="1"/>
      <c r="N610" s="1"/>
    </row>
    <row r="611">
      <c r="F611" s="49"/>
      <c r="G611" s="1"/>
      <c r="H611" s="1"/>
      <c r="I611" s="203"/>
      <c r="J611" s="1"/>
      <c r="N611" s="1"/>
    </row>
    <row r="612">
      <c r="F612" s="49"/>
      <c r="G612" s="1"/>
      <c r="H612" s="1"/>
      <c r="I612" s="203"/>
      <c r="J612" s="1"/>
      <c r="N612" s="1"/>
    </row>
    <row r="613">
      <c r="F613" s="49"/>
      <c r="G613" s="1"/>
      <c r="H613" s="1"/>
      <c r="I613" s="203"/>
      <c r="J613" s="1"/>
      <c r="N613" s="1"/>
    </row>
    <row r="614">
      <c r="F614" s="49"/>
      <c r="G614" s="1"/>
      <c r="H614" s="1"/>
      <c r="I614" s="203"/>
      <c r="J614" s="1"/>
      <c r="N614" s="1"/>
    </row>
    <row r="615">
      <c r="F615" s="49"/>
      <c r="G615" s="1"/>
      <c r="H615" s="1"/>
      <c r="I615" s="203"/>
      <c r="J615" s="1"/>
      <c r="N615" s="1"/>
    </row>
    <row r="616">
      <c r="F616" s="49"/>
      <c r="G616" s="1"/>
      <c r="H616" s="1"/>
      <c r="I616" s="203"/>
      <c r="J616" s="1"/>
      <c r="N616" s="1"/>
    </row>
    <row r="617">
      <c r="F617" s="49"/>
      <c r="G617" s="1"/>
      <c r="H617" s="1"/>
      <c r="I617" s="203"/>
      <c r="J617" s="1"/>
      <c r="N617" s="1"/>
    </row>
    <row r="618">
      <c r="F618" s="49"/>
      <c r="G618" s="1"/>
      <c r="H618" s="1"/>
      <c r="I618" s="203"/>
      <c r="J618" s="1"/>
      <c r="N618" s="1"/>
    </row>
    <row r="619">
      <c r="F619" s="49"/>
      <c r="G619" s="1"/>
      <c r="H619" s="1"/>
      <c r="I619" s="203"/>
      <c r="J619" s="1"/>
      <c r="N619" s="1"/>
    </row>
    <row r="620">
      <c r="F620" s="49"/>
      <c r="G620" s="1"/>
      <c r="H620" s="1"/>
      <c r="I620" s="203"/>
      <c r="J620" s="1"/>
      <c r="N620" s="1"/>
    </row>
    <row r="621">
      <c r="F621" s="49"/>
      <c r="G621" s="1"/>
      <c r="H621" s="1"/>
      <c r="I621" s="203"/>
      <c r="J621" s="1"/>
      <c r="N621" s="1"/>
    </row>
    <row r="622">
      <c r="F622" s="49"/>
      <c r="G622" s="1"/>
      <c r="H622" s="1"/>
      <c r="I622" s="203"/>
      <c r="J622" s="1"/>
      <c r="N622" s="1"/>
    </row>
    <row r="623">
      <c r="F623" s="49"/>
      <c r="G623" s="1"/>
      <c r="H623" s="1"/>
      <c r="I623" s="203"/>
      <c r="J623" s="1"/>
      <c r="N623" s="1"/>
    </row>
    <row r="624">
      <c r="F624" s="49"/>
      <c r="G624" s="1"/>
      <c r="H624" s="1"/>
      <c r="I624" s="203"/>
      <c r="J624" s="1"/>
      <c r="N624" s="1"/>
    </row>
    <row r="625">
      <c r="F625" s="49"/>
      <c r="G625" s="1"/>
      <c r="H625" s="1"/>
      <c r="I625" s="203"/>
      <c r="J625" s="1"/>
      <c r="N625" s="1"/>
    </row>
    <row r="626">
      <c r="F626" s="49"/>
      <c r="G626" s="1"/>
      <c r="H626" s="1"/>
      <c r="I626" s="203"/>
      <c r="J626" s="1"/>
      <c r="N626" s="1"/>
    </row>
    <row r="627">
      <c r="F627" s="49"/>
      <c r="G627" s="1"/>
      <c r="H627" s="1"/>
      <c r="I627" s="203"/>
      <c r="J627" s="1"/>
      <c r="N627" s="1"/>
    </row>
    <row r="628">
      <c r="F628" s="49"/>
      <c r="G628" s="1"/>
      <c r="H628" s="1"/>
      <c r="I628" s="203"/>
      <c r="J628" s="1"/>
      <c r="N628" s="1"/>
    </row>
    <row r="629">
      <c r="F629" s="49"/>
      <c r="G629" s="1"/>
      <c r="H629" s="1"/>
      <c r="I629" s="203"/>
      <c r="J629" s="1"/>
      <c r="N629" s="1"/>
    </row>
    <row r="630">
      <c r="F630" s="49"/>
      <c r="G630" s="1"/>
      <c r="H630" s="1"/>
      <c r="I630" s="203"/>
      <c r="J630" s="1"/>
      <c r="N630" s="1"/>
    </row>
    <row r="631">
      <c r="F631" s="49"/>
      <c r="G631" s="1"/>
      <c r="H631" s="1"/>
      <c r="I631" s="203"/>
      <c r="J631" s="1"/>
      <c r="N631" s="1"/>
    </row>
    <row r="632">
      <c r="F632" s="49"/>
      <c r="G632" s="1"/>
      <c r="H632" s="1"/>
      <c r="I632" s="203"/>
      <c r="J632" s="1"/>
      <c r="N632" s="1"/>
    </row>
    <row r="633">
      <c r="F633" s="49"/>
      <c r="G633" s="1"/>
      <c r="H633" s="1"/>
      <c r="I633" s="203"/>
      <c r="J633" s="1"/>
      <c r="N633" s="1"/>
    </row>
    <row r="634">
      <c r="F634" s="49"/>
      <c r="G634" s="1"/>
      <c r="H634" s="1"/>
      <c r="I634" s="203"/>
      <c r="J634" s="1"/>
      <c r="N634" s="1"/>
    </row>
    <row r="635">
      <c r="F635" s="49"/>
      <c r="G635" s="1"/>
      <c r="H635" s="1"/>
      <c r="I635" s="203"/>
      <c r="J635" s="1"/>
      <c r="N635" s="1"/>
    </row>
    <row r="636">
      <c r="F636" s="49"/>
      <c r="G636" s="1"/>
      <c r="H636" s="1"/>
      <c r="I636" s="203"/>
      <c r="J636" s="1"/>
      <c r="N636" s="1"/>
    </row>
    <row r="637">
      <c r="F637" s="49"/>
      <c r="G637" s="1"/>
      <c r="H637" s="1"/>
      <c r="I637" s="203"/>
      <c r="J637" s="1"/>
      <c r="N637" s="1"/>
    </row>
    <row r="638">
      <c r="F638" s="49"/>
      <c r="G638" s="1"/>
      <c r="H638" s="1"/>
      <c r="I638" s="203"/>
      <c r="J638" s="1"/>
      <c r="N638" s="1"/>
    </row>
    <row r="639">
      <c r="F639" s="49"/>
      <c r="G639" s="1"/>
      <c r="H639" s="1"/>
      <c r="I639" s="203"/>
      <c r="J639" s="1"/>
      <c r="N639" s="1"/>
    </row>
    <row r="640">
      <c r="F640" s="49"/>
      <c r="G640" s="1"/>
      <c r="H640" s="1"/>
      <c r="I640" s="203"/>
      <c r="J640" s="1"/>
      <c r="N640" s="1"/>
    </row>
    <row r="641">
      <c r="F641" s="49"/>
      <c r="G641" s="1"/>
      <c r="H641" s="1"/>
      <c r="I641" s="203"/>
      <c r="J641" s="1"/>
      <c r="N641" s="1"/>
    </row>
    <row r="642">
      <c r="F642" s="49"/>
      <c r="G642" s="1"/>
      <c r="H642" s="1"/>
      <c r="I642" s="203"/>
      <c r="J642" s="1"/>
      <c r="N642" s="1"/>
    </row>
    <row r="643">
      <c r="F643" s="49"/>
      <c r="G643" s="1"/>
      <c r="H643" s="1"/>
      <c r="I643" s="203"/>
      <c r="J643" s="1"/>
      <c r="N643" s="1"/>
    </row>
    <row r="644">
      <c r="F644" s="49"/>
      <c r="G644" s="1"/>
      <c r="H644" s="1"/>
      <c r="I644" s="203"/>
      <c r="J644" s="1"/>
      <c r="N644" s="1"/>
    </row>
    <row r="645">
      <c r="F645" s="49"/>
      <c r="G645" s="1"/>
      <c r="H645" s="1"/>
      <c r="I645" s="203"/>
      <c r="J645" s="1"/>
      <c r="N645" s="1"/>
    </row>
    <row r="646">
      <c r="F646" s="49"/>
      <c r="G646" s="1"/>
      <c r="H646" s="1"/>
      <c r="I646" s="203"/>
      <c r="J646" s="1"/>
      <c r="N646" s="1"/>
    </row>
    <row r="647">
      <c r="F647" s="49"/>
      <c r="G647" s="1"/>
      <c r="H647" s="1"/>
      <c r="I647" s="203"/>
      <c r="J647" s="1"/>
      <c r="N647" s="1"/>
    </row>
    <row r="648">
      <c r="F648" s="49"/>
      <c r="G648" s="1"/>
      <c r="H648" s="1"/>
      <c r="I648" s="203"/>
      <c r="J648" s="1"/>
      <c r="N648" s="1"/>
    </row>
    <row r="649">
      <c r="F649" s="49"/>
      <c r="G649" s="1"/>
      <c r="H649" s="1"/>
      <c r="I649" s="203"/>
      <c r="J649" s="1"/>
      <c r="N649" s="1"/>
    </row>
    <row r="650">
      <c r="F650" s="49"/>
      <c r="G650" s="1"/>
      <c r="H650" s="1"/>
      <c r="I650" s="203"/>
      <c r="J650" s="1"/>
      <c r="N650" s="1"/>
    </row>
    <row r="651">
      <c r="F651" s="49"/>
      <c r="G651" s="1"/>
      <c r="H651" s="1"/>
      <c r="I651" s="203"/>
      <c r="J651" s="1"/>
      <c r="N651" s="1"/>
    </row>
    <row r="652">
      <c r="F652" s="49"/>
      <c r="G652" s="1"/>
      <c r="H652" s="1"/>
      <c r="I652" s="203"/>
      <c r="J652" s="1"/>
      <c r="N652" s="1"/>
    </row>
    <row r="653">
      <c r="F653" s="49"/>
      <c r="G653" s="1"/>
      <c r="H653" s="1"/>
      <c r="I653" s="203"/>
      <c r="J653" s="1"/>
      <c r="N653" s="1"/>
    </row>
    <row r="654">
      <c r="F654" s="49"/>
      <c r="G654" s="1"/>
      <c r="H654" s="1"/>
      <c r="I654" s="203"/>
      <c r="J654" s="1"/>
      <c r="N654" s="1"/>
    </row>
    <row r="655">
      <c r="F655" s="49"/>
      <c r="G655" s="1"/>
      <c r="H655" s="1"/>
      <c r="I655" s="203"/>
      <c r="J655" s="1"/>
      <c r="N655" s="1"/>
    </row>
    <row r="656">
      <c r="F656" s="49"/>
      <c r="G656" s="1"/>
      <c r="H656" s="1"/>
      <c r="I656" s="203"/>
      <c r="J656" s="1"/>
      <c r="N656" s="1"/>
    </row>
    <row r="657">
      <c r="F657" s="49"/>
      <c r="G657" s="1"/>
      <c r="H657" s="1"/>
      <c r="I657" s="203"/>
      <c r="J657" s="1"/>
      <c r="N657" s="1"/>
    </row>
    <row r="658">
      <c r="F658" s="49"/>
      <c r="G658" s="1"/>
      <c r="H658" s="1"/>
      <c r="I658" s="203"/>
      <c r="J658" s="1"/>
      <c r="N658" s="1"/>
    </row>
    <row r="659">
      <c r="F659" s="49"/>
      <c r="G659" s="1"/>
      <c r="H659" s="1"/>
      <c r="I659" s="203"/>
      <c r="J659" s="1"/>
      <c r="N659" s="1"/>
    </row>
    <row r="660">
      <c r="F660" s="49"/>
      <c r="G660" s="1"/>
      <c r="H660" s="1"/>
      <c r="I660" s="203"/>
      <c r="J660" s="1"/>
      <c r="N660" s="1"/>
    </row>
    <row r="661">
      <c r="F661" s="49"/>
      <c r="G661" s="1"/>
      <c r="H661" s="1"/>
      <c r="I661" s="203"/>
      <c r="J661" s="1"/>
      <c r="N661" s="1"/>
    </row>
    <row r="662">
      <c r="F662" s="49"/>
      <c r="G662" s="1"/>
      <c r="H662" s="1"/>
      <c r="I662" s="203"/>
      <c r="J662" s="1"/>
      <c r="N662" s="1"/>
    </row>
    <row r="663">
      <c r="F663" s="49"/>
      <c r="G663" s="1"/>
      <c r="H663" s="1"/>
      <c r="I663" s="203"/>
      <c r="J663" s="1"/>
      <c r="N663" s="1"/>
    </row>
    <row r="664">
      <c r="F664" s="49"/>
      <c r="G664" s="1"/>
      <c r="H664" s="1"/>
      <c r="I664" s="203"/>
      <c r="J664" s="1"/>
      <c r="N664" s="1"/>
    </row>
    <row r="665">
      <c r="F665" s="49"/>
      <c r="G665" s="1"/>
      <c r="H665" s="1"/>
      <c r="I665" s="203"/>
      <c r="J665" s="1"/>
      <c r="N665" s="1"/>
    </row>
    <row r="666">
      <c r="F666" s="49"/>
      <c r="G666" s="1"/>
      <c r="H666" s="1"/>
      <c r="I666" s="203"/>
      <c r="J666" s="1"/>
      <c r="N666" s="1"/>
    </row>
    <row r="667">
      <c r="F667" s="49"/>
      <c r="G667" s="1"/>
      <c r="H667" s="1"/>
      <c r="I667" s="203"/>
      <c r="J667" s="1"/>
      <c r="N667" s="1"/>
    </row>
    <row r="668">
      <c r="F668" s="49"/>
      <c r="G668" s="1"/>
      <c r="H668" s="1"/>
      <c r="I668" s="203"/>
      <c r="J668" s="1"/>
      <c r="N668" s="1"/>
    </row>
    <row r="669">
      <c r="F669" s="49"/>
      <c r="G669" s="1"/>
      <c r="H669" s="1"/>
      <c r="I669" s="203"/>
      <c r="J669" s="1"/>
      <c r="N669" s="1"/>
    </row>
    <row r="670">
      <c r="F670" s="49"/>
      <c r="G670" s="1"/>
      <c r="H670" s="1"/>
      <c r="I670" s="203"/>
      <c r="J670" s="1"/>
      <c r="N670" s="1"/>
    </row>
    <row r="671">
      <c r="F671" s="49"/>
      <c r="G671" s="1"/>
      <c r="H671" s="1"/>
      <c r="I671" s="203"/>
      <c r="J671" s="1"/>
      <c r="N671" s="1"/>
    </row>
    <row r="672">
      <c r="F672" s="49"/>
      <c r="G672" s="1"/>
      <c r="H672" s="1"/>
      <c r="I672" s="203"/>
      <c r="J672" s="1"/>
      <c r="N672" s="1"/>
    </row>
    <row r="673">
      <c r="F673" s="49"/>
      <c r="G673" s="1"/>
      <c r="H673" s="1"/>
      <c r="I673" s="203"/>
      <c r="J673" s="1"/>
      <c r="N673" s="1"/>
    </row>
    <row r="674">
      <c r="F674" s="49"/>
      <c r="G674" s="1"/>
      <c r="H674" s="1"/>
      <c r="I674" s="203"/>
      <c r="J674" s="1"/>
      <c r="N674" s="1"/>
    </row>
    <row r="675">
      <c r="F675" s="49"/>
      <c r="G675" s="1"/>
      <c r="H675" s="1"/>
      <c r="I675" s="203"/>
      <c r="J675" s="1"/>
      <c r="N675" s="1"/>
    </row>
    <row r="676">
      <c r="F676" s="49"/>
      <c r="G676" s="1"/>
      <c r="H676" s="1"/>
      <c r="I676" s="203"/>
      <c r="J676" s="1"/>
      <c r="N676" s="1"/>
    </row>
    <row r="677">
      <c r="F677" s="49"/>
      <c r="G677" s="1"/>
      <c r="H677" s="1"/>
      <c r="I677" s="203"/>
      <c r="J677" s="1"/>
      <c r="N677" s="1"/>
    </row>
    <row r="678">
      <c r="F678" s="49"/>
      <c r="G678" s="1"/>
      <c r="H678" s="1"/>
      <c r="I678" s="203"/>
      <c r="J678" s="1"/>
      <c r="N678" s="1"/>
    </row>
    <row r="679">
      <c r="F679" s="49"/>
      <c r="G679" s="1"/>
      <c r="H679" s="1"/>
      <c r="I679" s="203"/>
      <c r="J679" s="1"/>
      <c r="N679" s="1"/>
    </row>
    <row r="680">
      <c r="F680" s="49"/>
      <c r="G680" s="1"/>
      <c r="H680" s="1"/>
      <c r="I680" s="203"/>
      <c r="J680" s="1"/>
      <c r="N680" s="1"/>
    </row>
    <row r="681">
      <c r="F681" s="49"/>
      <c r="G681" s="1"/>
      <c r="H681" s="1"/>
      <c r="I681" s="203"/>
      <c r="J681" s="1"/>
      <c r="N681" s="1"/>
    </row>
    <row r="682">
      <c r="F682" s="49"/>
      <c r="G682" s="1"/>
      <c r="H682" s="1"/>
      <c r="I682" s="203"/>
      <c r="J682" s="1"/>
      <c r="N682" s="1"/>
    </row>
    <row r="683">
      <c r="F683" s="49"/>
      <c r="G683" s="1"/>
      <c r="H683" s="1"/>
      <c r="I683" s="203"/>
      <c r="J683" s="1"/>
      <c r="N683" s="1"/>
    </row>
    <row r="684">
      <c r="F684" s="49"/>
      <c r="G684" s="1"/>
      <c r="H684" s="1"/>
      <c r="I684" s="203"/>
      <c r="J684" s="1"/>
      <c r="N684" s="1"/>
    </row>
    <row r="685">
      <c r="F685" s="49"/>
      <c r="G685" s="1"/>
      <c r="H685" s="1"/>
      <c r="I685" s="203"/>
      <c r="J685" s="1"/>
      <c r="N685" s="1"/>
    </row>
    <row r="686">
      <c r="F686" s="49"/>
      <c r="G686" s="1"/>
      <c r="H686" s="1"/>
      <c r="I686" s="203"/>
      <c r="J686" s="1"/>
      <c r="N686" s="1"/>
    </row>
    <row r="687">
      <c r="F687" s="49"/>
      <c r="G687" s="1"/>
      <c r="H687" s="1"/>
      <c r="I687" s="203"/>
      <c r="J687" s="1"/>
      <c r="N687" s="1"/>
    </row>
    <row r="688">
      <c r="F688" s="49"/>
      <c r="G688" s="1"/>
      <c r="H688" s="1"/>
      <c r="I688" s="203"/>
      <c r="J688" s="1"/>
      <c r="N688" s="1"/>
    </row>
    <row r="689">
      <c r="F689" s="49"/>
      <c r="G689" s="1"/>
      <c r="H689" s="1"/>
      <c r="I689" s="203"/>
      <c r="J689" s="1"/>
      <c r="N689" s="1"/>
    </row>
    <row r="690">
      <c r="F690" s="49"/>
      <c r="G690" s="1"/>
      <c r="H690" s="1"/>
      <c r="I690" s="203"/>
      <c r="J690" s="1"/>
      <c r="N690" s="1"/>
    </row>
    <row r="691">
      <c r="F691" s="49"/>
      <c r="G691" s="1"/>
      <c r="H691" s="1"/>
      <c r="I691" s="203"/>
      <c r="J691" s="1"/>
      <c r="N691" s="1"/>
    </row>
    <row r="692">
      <c r="F692" s="49"/>
      <c r="G692" s="1"/>
      <c r="H692" s="1"/>
      <c r="I692" s="203"/>
      <c r="J692" s="1"/>
      <c r="N692" s="1"/>
    </row>
    <row r="693">
      <c r="F693" s="49"/>
      <c r="G693" s="1"/>
      <c r="H693" s="1"/>
      <c r="I693" s="203"/>
      <c r="J693" s="1"/>
      <c r="N693" s="1"/>
    </row>
    <row r="694">
      <c r="F694" s="49"/>
      <c r="G694" s="1"/>
      <c r="H694" s="1"/>
      <c r="I694" s="203"/>
      <c r="J694" s="1"/>
      <c r="N694" s="1"/>
    </row>
    <row r="695">
      <c r="F695" s="49"/>
      <c r="G695" s="1"/>
      <c r="H695" s="1"/>
      <c r="I695" s="203"/>
      <c r="J695" s="1"/>
      <c r="N695" s="1"/>
    </row>
    <row r="696">
      <c r="F696" s="49"/>
      <c r="G696" s="1"/>
      <c r="H696" s="1"/>
      <c r="I696" s="203"/>
      <c r="J696" s="1"/>
      <c r="N696" s="1"/>
    </row>
    <row r="697">
      <c r="F697" s="49"/>
      <c r="G697" s="1"/>
      <c r="H697" s="1"/>
      <c r="I697" s="203"/>
      <c r="J697" s="1"/>
      <c r="N697" s="1"/>
    </row>
    <row r="698">
      <c r="F698" s="49"/>
      <c r="G698" s="1"/>
      <c r="H698" s="1"/>
      <c r="I698" s="203"/>
      <c r="J698" s="1"/>
      <c r="N698" s="1"/>
    </row>
    <row r="699">
      <c r="F699" s="49"/>
      <c r="G699" s="1"/>
      <c r="H699" s="1"/>
      <c r="I699" s="203"/>
      <c r="J699" s="1"/>
      <c r="N699" s="1"/>
    </row>
    <row r="700">
      <c r="F700" s="49"/>
      <c r="G700" s="1"/>
      <c r="H700" s="1"/>
      <c r="I700" s="203"/>
      <c r="J700" s="1"/>
      <c r="N700" s="1"/>
    </row>
    <row r="701">
      <c r="F701" s="49"/>
      <c r="G701" s="1"/>
      <c r="H701" s="1"/>
      <c r="I701" s="203"/>
      <c r="J701" s="1"/>
      <c r="N701" s="1"/>
    </row>
    <row r="702">
      <c r="F702" s="49"/>
      <c r="G702" s="1"/>
      <c r="H702" s="1"/>
      <c r="I702" s="203"/>
      <c r="J702" s="1"/>
      <c r="N702" s="1"/>
    </row>
    <row r="703">
      <c r="F703" s="49"/>
      <c r="G703" s="1"/>
      <c r="H703" s="1"/>
      <c r="I703" s="203"/>
      <c r="J703" s="1"/>
      <c r="N703" s="1"/>
    </row>
    <row r="704">
      <c r="F704" s="49"/>
      <c r="G704" s="1"/>
      <c r="H704" s="1"/>
      <c r="I704" s="203"/>
      <c r="J704" s="1"/>
      <c r="N704" s="1"/>
    </row>
    <row r="705">
      <c r="F705" s="49"/>
      <c r="G705" s="1"/>
      <c r="H705" s="1"/>
      <c r="I705" s="203"/>
      <c r="J705" s="1"/>
      <c r="N705" s="1"/>
    </row>
    <row r="706">
      <c r="F706" s="49"/>
      <c r="G706" s="1"/>
      <c r="H706" s="1"/>
      <c r="I706" s="203"/>
      <c r="J706" s="1"/>
      <c r="N706" s="1"/>
    </row>
    <row r="707">
      <c r="F707" s="49"/>
      <c r="G707" s="1"/>
      <c r="H707" s="1"/>
      <c r="I707" s="203"/>
      <c r="J707" s="1"/>
      <c r="N707" s="1"/>
    </row>
    <row r="708">
      <c r="F708" s="49"/>
      <c r="G708" s="1"/>
      <c r="H708" s="1"/>
      <c r="I708" s="203"/>
      <c r="J708" s="1"/>
      <c r="N708" s="1"/>
    </row>
    <row r="709">
      <c r="F709" s="49"/>
      <c r="G709" s="1"/>
      <c r="H709" s="1"/>
      <c r="I709" s="203"/>
      <c r="J709" s="1"/>
      <c r="N709" s="1"/>
    </row>
    <row r="710">
      <c r="F710" s="49"/>
      <c r="G710" s="1"/>
      <c r="H710" s="1"/>
      <c r="I710" s="203"/>
      <c r="J710" s="1"/>
      <c r="N710" s="1"/>
    </row>
    <row r="711">
      <c r="F711" s="49"/>
      <c r="G711" s="1"/>
      <c r="H711" s="1"/>
      <c r="I711" s="203"/>
      <c r="J711" s="1"/>
      <c r="N711" s="1"/>
    </row>
    <row r="712">
      <c r="F712" s="49"/>
      <c r="G712" s="1"/>
      <c r="H712" s="1"/>
      <c r="I712" s="203"/>
      <c r="J712" s="1"/>
      <c r="N712" s="1"/>
    </row>
    <row r="713">
      <c r="F713" s="49"/>
      <c r="G713" s="1"/>
      <c r="H713" s="1"/>
      <c r="I713" s="203"/>
      <c r="J713" s="1"/>
      <c r="N713" s="1"/>
    </row>
    <row r="714">
      <c r="F714" s="49"/>
      <c r="G714" s="1"/>
      <c r="H714" s="1"/>
      <c r="I714" s="203"/>
      <c r="J714" s="1"/>
      <c r="N714" s="1"/>
    </row>
    <row r="715">
      <c r="F715" s="49"/>
      <c r="G715" s="1"/>
      <c r="H715" s="1"/>
      <c r="I715" s="203"/>
      <c r="J715" s="1"/>
      <c r="N715" s="1"/>
    </row>
    <row r="716">
      <c r="F716" s="49"/>
      <c r="G716" s="1"/>
      <c r="H716" s="1"/>
      <c r="I716" s="203"/>
      <c r="J716" s="1"/>
      <c r="N716" s="1"/>
    </row>
    <row r="717">
      <c r="F717" s="49"/>
      <c r="G717" s="1"/>
      <c r="H717" s="1"/>
      <c r="I717" s="203"/>
      <c r="J717" s="1"/>
      <c r="N717" s="1"/>
    </row>
    <row r="718">
      <c r="F718" s="49"/>
      <c r="G718" s="1"/>
      <c r="H718" s="1"/>
      <c r="I718" s="203"/>
      <c r="J718" s="1"/>
      <c r="N718" s="1"/>
    </row>
    <row r="719">
      <c r="F719" s="49"/>
      <c r="G719" s="1"/>
      <c r="H719" s="1"/>
      <c r="I719" s="203"/>
      <c r="J719" s="1"/>
      <c r="N719" s="1"/>
    </row>
    <row r="720">
      <c r="F720" s="49"/>
      <c r="G720" s="1"/>
      <c r="H720" s="1"/>
      <c r="I720" s="203"/>
      <c r="J720" s="1"/>
      <c r="N720" s="1"/>
    </row>
    <row r="721">
      <c r="F721" s="49"/>
      <c r="G721" s="1"/>
      <c r="H721" s="1"/>
      <c r="I721" s="203"/>
      <c r="J721" s="1"/>
      <c r="N721" s="1"/>
    </row>
    <row r="722">
      <c r="F722" s="49"/>
      <c r="G722" s="1"/>
      <c r="H722" s="1"/>
      <c r="I722" s="203"/>
      <c r="J722" s="1"/>
      <c r="N722" s="1"/>
    </row>
    <row r="723">
      <c r="F723" s="49"/>
      <c r="G723" s="1"/>
      <c r="H723" s="1"/>
      <c r="I723" s="203"/>
      <c r="J723" s="1"/>
      <c r="N723" s="1"/>
    </row>
    <row r="724">
      <c r="F724" s="49"/>
      <c r="G724" s="1"/>
      <c r="H724" s="1"/>
      <c r="I724" s="203"/>
      <c r="J724" s="1"/>
      <c r="N724" s="1"/>
    </row>
    <row r="725">
      <c r="F725" s="49"/>
      <c r="G725" s="1"/>
      <c r="H725" s="1"/>
      <c r="I725" s="203"/>
      <c r="J725" s="1"/>
      <c r="N725" s="1"/>
    </row>
    <row r="726">
      <c r="F726" s="49"/>
      <c r="G726" s="1"/>
      <c r="H726" s="1"/>
      <c r="I726" s="203"/>
      <c r="J726" s="1"/>
      <c r="N726" s="1"/>
    </row>
    <row r="727">
      <c r="F727" s="49"/>
      <c r="G727" s="1"/>
      <c r="H727" s="1"/>
      <c r="I727" s="203"/>
      <c r="J727" s="1"/>
      <c r="N727" s="1"/>
    </row>
    <row r="728">
      <c r="F728" s="49"/>
      <c r="G728" s="1"/>
      <c r="H728" s="1"/>
      <c r="I728" s="203"/>
      <c r="J728" s="1"/>
      <c r="N728" s="1"/>
    </row>
    <row r="729">
      <c r="F729" s="49"/>
      <c r="G729" s="1"/>
      <c r="H729" s="1"/>
      <c r="I729" s="203"/>
      <c r="J729" s="1"/>
      <c r="N729" s="1"/>
    </row>
    <row r="730">
      <c r="F730" s="49"/>
      <c r="G730" s="1"/>
      <c r="H730" s="1"/>
      <c r="I730" s="203"/>
      <c r="J730" s="1"/>
      <c r="N730" s="1"/>
    </row>
    <row r="731">
      <c r="F731" s="49"/>
      <c r="G731" s="1"/>
      <c r="H731" s="1"/>
      <c r="I731" s="203"/>
      <c r="J731" s="1"/>
      <c r="N731" s="1"/>
    </row>
    <row r="732">
      <c r="F732" s="49"/>
      <c r="G732" s="1"/>
      <c r="H732" s="1"/>
      <c r="I732" s="203"/>
      <c r="J732" s="1"/>
      <c r="N732" s="1"/>
    </row>
    <row r="733">
      <c r="F733" s="49"/>
      <c r="G733" s="1"/>
      <c r="H733" s="1"/>
      <c r="I733" s="203"/>
      <c r="J733" s="1"/>
      <c r="N733" s="1"/>
    </row>
    <row r="734">
      <c r="F734" s="49"/>
      <c r="G734" s="1"/>
      <c r="H734" s="1"/>
      <c r="I734" s="203"/>
      <c r="J734" s="1"/>
      <c r="N734" s="1"/>
    </row>
    <row r="735">
      <c r="F735" s="49"/>
      <c r="G735" s="1"/>
      <c r="H735" s="1"/>
      <c r="I735" s="203"/>
      <c r="J735" s="1"/>
      <c r="N735" s="1"/>
    </row>
    <row r="736">
      <c r="F736" s="49"/>
      <c r="G736" s="1"/>
      <c r="H736" s="1"/>
      <c r="I736" s="203"/>
      <c r="J736" s="1"/>
      <c r="N736" s="1"/>
    </row>
    <row r="737">
      <c r="F737" s="49"/>
      <c r="G737" s="1"/>
      <c r="H737" s="1"/>
      <c r="I737" s="203"/>
      <c r="J737" s="1"/>
      <c r="N737" s="1"/>
    </row>
    <row r="738">
      <c r="F738" s="49"/>
      <c r="G738" s="1"/>
      <c r="H738" s="1"/>
      <c r="I738" s="203"/>
      <c r="J738" s="1"/>
      <c r="N738" s="1"/>
    </row>
    <row r="739">
      <c r="F739" s="49"/>
      <c r="G739" s="1"/>
      <c r="H739" s="1"/>
      <c r="I739" s="203"/>
      <c r="J739" s="1"/>
      <c r="N739" s="1"/>
    </row>
    <row r="740">
      <c r="F740" s="49"/>
      <c r="G740" s="1"/>
      <c r="H740" s="1"/>
      <c r="I740" s="203"/>
      <c r="J740" s="1"/>
      <c r="N740" s="1"/>
    </row>
    <row r="741">
      <c r="F741" s="49"/>
      <c r="G741" s="1"/>
      <c r="H741" s="1"/>
      <c r="I741" s="203"/>
      <c r="J741" s="1"/>
      <c r="N741" s="1"/>
    </row>
    <row r="742">
      <c r="F742" s="49"/>
      <c r="G742" s="1"/>
      <c r="H742" s="1"/>
      <c r="I742" s="203"/>
      <c r="J742" s="1"/>
      <c r="N742" s="1"/>
    </row>
    <row r="743">
      <c r="F743" s="49"/>
      <c r="G743" s="1"/>
      <c r="H743" s="1"/>
      <c r="I743" s="203"/>
      <c r="J743" s="1"/>
      <c r="N743" s="1"/>
    </row>
    <row r="744">
      <c r="F744" s="49"/>
      <c r="G744" s="1"/>
      <c r="H744" s="1"/>
      <c r="I744" s="203"/>
      <c r="J744" s="1"/>
      <c r="N744" s="1"/>
    </row>
    <row r="745">
      <c r="F745" s="49"/>
      <c r="G745" s="1"/>
      <c r="H745" s="1"/>
      <c r="I745" s="203"/>
      <c r="J745" s="1"/>
      <c r="N745" s="1"/>
    </row>
    <row r="746">
      <c r="F746" s="49"/>
      <c r="G746" s="1"/>
      <c r="H746" s="1"/>
      <c r="I746" s="203"/>
      <c r="J746" s="1"/>
      <c r="N746" s="1"/>
    </row>
    <row r="747">
      <c r="F747" s="49"/>
      <c r="G747" s="1"/>
      <c r="H747" s="1"/>
      <c r="I747" s="203"/>
      <c r="J747" s="1"/>
      <c r="N747" s="1"/>
    </row>
    <row r="748">
      <c r="F748" s="49"/>
      <c r="G748" s="1"/>
      <c r="H748" s="1"/>
      <c r="I748" s="203"/>
      <c r="J748" s="1"/>
      <c r="N748" s="1"/>
    </row>
    <row r="749">
      <c r="F749" s="49"/>
      <c r="G749" s="1"/>
      <c r="H749" s="1"/>
      <c r="I749" s="203"/>
      <c r="J749" s="1"/>
      <c r="N749" s="1"/>
    </row>
    <row r="750">
      <c r="F750" s="49"/>
      <c r="G750" s="1"/>
      <c r="H750" s="1"/>
      <c r="I750" s="203"/>
      <c r="J750" s="1"/>
      <c r="N750" s="1"/>
    </row>
    <row r="751">
      <c r="F751" s="49"/>
      <c r="G751" s="1"/>
      <c r="H751" s="1"/>
      <c r="I751" s="203"/>
      <c r="J751" s="1"/>
      <c r="N751" s="1"/>
    </row>
    <row r="752">
      <c r="F752" s="49"/>
      <c r="G752" s="1"/>
      <c r="H752" s="1"/>
      <c r="I752" s="203"/>
      <c r="J752" s="1"/>
      <c r="N752" s="1"/>
    </row>
    <row r="753">
      <c r="F753" s="49"/>
      <c r="G753" s="1"/>
      <c r="H753" s="1"/>
      <c r="I753" s="203"/>
      <c r="J753" s="1"/>
      <c r="N753" s="1"/>
    </row>
    <row r="754">
      <c r="F754" s="49"/>
      <c r="G754" s="1"/>
      <c r="H754" s="1"/>
      <c r="I754" s="203"/>
      <c r="J754" s="1"/>
      <c r="N754" s="1"/>
    </row>
    <row r="755">
      <c r="F755" s="49"/>
      <c r="G755" s="1"/>
      <c r="H755" s="1"/>
      <c r="I755" s="203"/>
      <c r="J755" s="1"/>
      <c r="N755" s="1"/>
    </row>
    <row r="756">
      <c r="F756" s="49"/>
      <c r="G756" s="1"/>
      <c r="H756" s="1"/>
      <c r="I756" s="203"/>
      <c r="J756" s="1"/>
      <c r="N756" s="1"/>
    </row>
    <row r="757">
      <c r="F757" s="49"/>
      <c r="G757" s="1"/>
      <c r="H757" s="1"/>
      <c r="I757" s="203"/>
      <c r="J757" s="1"/>
      <c r="N757" s="1"/>
    </row>
    <row r="758">
      <c r="F758" s="49"/>
      <c r="G758" s="1"/>
      <c r="H758" s="1"/>
      <c r="I758" s="203"/>
      <c r="J758" s="1"/>
      <c r="N758" s="1"/>
    </row>
    <row r="759">
      <c r="F759" s="49"/>
      <c r="G759" s="1"/>
      <c r="H759" s="1"/>
      <c r="I759" s="203"/>
      <c r="J759" s="1"/>
      <c r="N759" s="1"/>
    </row>
    <row r="760">
      <c r="F760" s="49"/>
      <c r="G760" s="1"/>
      <c r="H760" s="1"/>
      <c r="I760" s="203"/>
      <c r="J760" s="1"/>
      <c r="N760" s="1"/>
    </row>
    <row r="761">
      <c r="F761" s="49"/>
      <c r="G761" s="1"/>
      <c r="H761" s="1"/>
      <c r="I761" s="203"/>
      <c r="J761" s="1"/>
      <c r="N761" s="1"/>
    </row>
    <row r="762">
      <c r="F762" s="49"/>
      <c r="G762" s="1"/>
      <c r="H762" s="1"/>
      <c r="I762" s="203"/>
      <c r="J762" s="1"/>
      <c r="N762" s="1"/>
    </row>
    <row r="763">
      <c r="F763" s="49"/>
      <c r="G763" s="1"/>
      <c r="H763" s="1"/>
      <c r="I763" s="203"/>
      <c r="J763" s="1"/>
      <c r="N763" s="1"/>
    </row>
    <row r="764">
      <c r="F764" s="49"/>
      <c r="G764" s="1"/>
      <c r="H764" s="1"/>
      <c r="I764" s="203"/>
      <c r="J764" s="1"/>
      <c r="N764" s="1"/>
    </row>
    <row r="765">
      <c r="F765" s="49"/>
      <c r="G765" s="1"/>
      <c r="H765" s="1"/>
      <c r="I765" s="203"/>
      <c r="J765" s="1"/>
      <c r="N765" s="1"/>
    </row>
    <row r="766">
      <c r="F766" s="49"/>
      <c r="G766" s="1"/>
      <c r="H766" s="1"/>
      <c r="I766" s="203"/>
      <c r="J766" s="1"/>
      <c r="N766" s="1"/>
    </row>
    <row r="767">
      <c r="F767" s="49"/>
      <c r="G767" s="1"/>
      <c r="H767" s="1"/>
      <c r="I767" s="203"/>
      <c r="J767" s="1"/>
      <c r="N767" s="1"/>
    </row>
    <row r="768">
      <c r="F768" s="49"/>
      <c r="G768" s="1"/>
      <c r="H768" s="1"/>
      <c r="I768" s="203"/>
      <c r="J768" s="1"/>
      <c r="N768" s="1"/>
    </row>
    <row r="769">
      <c r="F769" s="49"/>
      <c r="G769" s="1"/>
      <c r="H769" s="1"/>
      <c r="I769" s="203"/>
      <c r="J769" s="1"/>
      <c r="N769" s="1"/>
    </row>
    <row r="770">
      <c r="F770" s="49"/>
      <c r="G770" s="1"/>
      <c r="H770" s="1"/>
      <c r="I770" s="203"/>
      <c r="J770" s="1"/>
      <c r="N770" s="1"/>
    </row>
    <row r="771">
      <c r="F771" s="49"/>
      <c r="G771" s="1"/>
      <c r="H771" s="1"/>
      <c r="I771" s="203"/>
      <c r="J771" s="1"/>
      <c r="N771" s="1"/>
    </row>
    <row r="772">
      <c r="F772" s="49"/>
      <c r="G772" s="1"/>
      <c r="H772" s="1"/>
      <c r="I772" s="203"/>
      <c r="J772" s="1"/>
      <c r="N772" s="1"/>
    </row>
    <row r="773">
      <c r="F773" s="49"/>
      <c r="G773" s="1"/>
      <c r="H773" s="1"/>
      <c r="I773" s="203"/>
      <c r="J773" s="1"/>
      <c r="N773" s="1"/>
    </row>
    <row r="774">
      <c r="F774" s="49"/>
      <c r="G774" s="1"/>
      <c r="H774" s="1"/>
      <c r="I774" s="203"/>
      <c r="J774" s="1"/>
      <c r="N774" s="1"/>
    </row>
    <row r="775">
      <c r="F775" s="49"/>
      <c r="G775" s="1"/>
      <c r="H775" s="1"/>
      <c r="I775" s="203"/>
      <c r="J775" s="1"/>
      <c r="N775" s="1"/>
    </row>
    <row r="776">
      <c r="F776" s="49"/>
      <c r="G776" s="1"/>
      <c r="H776" s="1"/>
      <c r="I776" s="203"/>
      <c r="J776" s="1"/>
      <c r="N776" s="1"/>
    </row>
    <row r="777">
      <c r="F777" s="49"/>
      <c r="G777" s="1"/>
      <c r="H777" s="1"/>
      <c r="I777" s="203"/>
      <c r="J777" s="1"/>
      <c r="N777" s="1"/>
    </row>
    <row r="778">
      <c r="F778" s="49"/>
      <c r="G778" s="1"/>
      <c r="H778" s="1"/>
      <c r="I778" s="203"/>
      <c r="J778" s="1"/>
      <c r="N778" s="1"/>
    </row>
    <row r="779">
      <c r="F779" s="49"/>
      <c r="G779" s="1"/>
      <c r="H779" s="1"/>
      <c r="I779" s="203"/>
      <c r="J779" s="1"/>
      <c r="N779" s="1"/>
    </row>
    <row r="780">
      <c r="F780" s="49"/>
      <c r="G780" s="1"/>
      <c r="H780" s="1"/>
      <c r="I780" s="203"/>
      <c r="J780" s="1"/>
      <c r="N780" s="1"/>
    </row>
    <row r="781">
      <c r="F781" s="49"/>
      <c r="G781" s="1"/>
      <c r="H781" s="1"/>
      <c r="I781" s="203"/>
      <c r="J781" s="1"/>
      <c r="N781" s="1"/>
    </row>
    <row r="782">
      <c r="F782" s="49"/>
      <c r="G782" s="1"/>
      <c r="H782" s="1"/>
      <c r="I782" s="203"/>
      <c r="J782" s="1"/>
      <c r="N782" s="1"/>
    </row>
    <row r="783">
      <c r="F783" s="49"/>
      <c r="G783" s="1"/>
      <c r="H783" s="1"/>
      <c r="I783" s="203"/>
      <c r="J783" s="1"/>
      <c r="N783" s="1"/>
    </row>
    <row r="784">
      <c r="F784" s="49"/>
      <c r="G784" s="1"/>
      <c r="H784" s="1"/>
      <c r="I784" s="203"/>
      <c r="J784" s="1"/>
      <c r="N784" s="1"/>
    </row>
    <row r="785">
      <c r="F785" s="49"/>
      <c r="G785" s="1"/>
      <c r="H785" s="1"/>
      <c r="I785" s="203"/>
      <c r="J785" s="1"/>
      <c r="N785" s="1"/>
    </row>
    <row r="786">
      <c r="F786" s="49"/>
      <c r="G786" s="1"/>
      <c r="H786" s="1"/>
      <c r="I786" s="203"/>
      <c r="J786" s="1"/>
      <c r="N786" s="1"/>
    </row>
    <row r="787">
      <c r="F787" s="49"/>
      <c r="G787" s="1"/>
      <c r="H787" s="1"/>
      <c r="I787" s="203"/>
      <c r="J787" s="1"/>
      <c r="N787" s="1"/>
    </row>
    <row r="788">
      <c r="F788" s="49"/>
      <c r="G788" s="1"/>
      <c r="H788" s="1"/>
      <c r="I788" s="203"/>
      <c r="J788" s="1"/>
      <c r="N788" s="1"/>
    </row>
    <row r="789">
      <c r="F789" s="49"/>
      <c r="G789" s="1"/>
      <c r="H789" s="1"/>
      <c r="I789" s="203"/>
      <c r="J789" s="1"/>
      <c r="N789" s="1"/>
    </row>
    <row r="790">
      <c r="F790" s="49"/>
      <c r="G790" s="1"/>
      <c r="H790" s="1"/>
      <c r="I790" s="203"/>
      <c r="J790" s="1"/>
      <c r="N790" s="1"/>
    </row>
    <row r="791">
      <c r="F791" s="49"/>
      <c r="G791" s="1"/>
      <c r="H791" s="1"/>
      <c r="I791" s="203"/>
      <c r="J791" s="1"/>
      <c r="N791" s="1"/>
    </row>
    <row r="792">
      <c r="F792" s="49"/>
      <c r="G792" s="1"/>
      <c r="H792" s="1"/>
      <c r="I792" s="203"/>
      <c r="J792" s="1"/>
      <c r="N792" s="1"/>
    </row>
    <row r="793">
      <c r="F793" s="49"/>
      <c r="G793" s="1"/>
      <c r="H793" s="1"/>
      <c r="I793" s="203"/>
      <c r="J793" s="1"/>
      <c r="N793" s="1"/>
    </row>
    <row r="794">
      <c r="F794" s="49"/>
      <c r="G794" s="1"/>
      <c r="H794" s="1"/>
      <c r="I794" s="203"/>
      <c r="J794" s="1"/>
      <c r="N794" s="1"/>
    </row>
    <row r="795">
      <c r="F795" s="49"/>
      <c r="G795" s="1"/>
      <c r="H795" s="1"/>
      <c r="I795" s="203"/>
      <c r="J795" s="1"/>
      <c r="N795" s="1"/>
    </row>
    <row r="796">
      <c r="F796" s="49"/>
      <c r="G796" s="1"/>
      <c r="H796" s="1"/>
      <c r="I796" s="203"/>
      <c r="J796" s="1"/>
      <c r="N796" s="1"/>
    </row>
    <row r="797">
      <c r="F797" s="49"/>
      <c r="G797" s="1"/>
      <c r="H797" s="1"/>
      <c r="I797" s="203"/>
      <c r="J797" s="1"/>
      <c r="N797" s="1"/>
    </row>
    <row r="798">
      <c r="F798" s="49"/>
      <c r="G798" s="1"/>
      <c r="H798" s="1"/>
      <c r="I798" s="203"/>
      <c r="J798" s="1"/>
      <c r="N798" s="1"/>
    </row>
    <row r="799">
      <c r="F799" s="49"/>
      <c r="G799" s="1"/>
      <c r="H799" s="1"/>
      <c r="I799" s="203"/>
      <c r="J799" s="1"/>
      <c r="N799" s="1"/>
    </row>
    <row r="800">
      <c r="F800" s="49"/>
      <c r="G800" s="1"/>
      <c r="H800" s="1"/>
      <c r="I800" s="203"/>
      <c r="J800" s="1"/>
      <c r="N800" s="1"/>
    </row>
    <row r="801">
      <c r="F801" s="49"/>
      <c r="G801" s="1"/>
      <c r="H801" s="1"/>
      <c r="I801" s="203"/>
      <c r="J801" s="1"/>
      <c r="N801" s="1"/>
    </row>
    <row r="802">
      <c r="F802" s="49"/>
      <c r="G802" s="1"/>
      <c r="H802" s="1"/>
      <c r="I802" s="203"/>
      <c r="J802" s="1"/>
      <c r="N802" s="1"/>
    </row>
    <row r="803">
      <c r="F803" s="49"/>
      <c r="G803" s="1"/>
      <c r="H803" s="1"/>
      <c r="I803" s="203"/>
      <c r="J803" s="1"/>
      <c r="N803" s="1"/>
    </row>
    <row r="804">
      <c r="F804" s="49"/>
      <c r="G804" s="1"/>
      <c r="H804" s="1"/>
      <c r="I804" s="203"/>
      <c r="J804" s="1"/>
      <c r="N804" s="1"/>
    </row>
    <row r="805">
      <c r="F805" s="49"/>
      <c r="G805" s="1"/>
      <c r="H805" s="1"/>
      <c r="I805" s="203"/>
      <c r="J805" s="1"/>
      <c r="N805" s="1"/>
    </row>
    <row r="806">
      <c r="F806" s="49"/>
      <c r="G806" s="1"/>
      <c r="H806" s="1"/>
      <c r="I806" s="203"/>
      <c r="J806" s="1"/>
      <c r="N806" s="1"/>
    </row>
    <row r="807">
      <c r="F807" s="49"/>
      <c r="G807" s="1"/>
      <c r="H807" s="1"/>
      <c r="I807" s="203"/>
      <c r="J807" s="1"/>
      <c r="N807" s="1"/>
    </row>
    <row r="808">
      <c r="F808" s="49"/>
      <c r="G808" s="1"/>
      <c r="H808" s="1"/>
      <c r="I808" s="203"/>
      <c r="J808" s="1"/>
      <c r="N808" s="1"/>
    </row>
    <row r="809">
      <c r="F809" s="49"/>
      <c r="G809" s="1"/>
      <c r="H809" s="1"/>
      <c r="I809" s="203"/>
      <c r="J809" s="1"/>
      <c r="N809" s="1"/>
    </row>
    <row r="810">
      <c r="F810" s="49"/>
      <c r="G810" s="1"/>
      <c r="H810" s="1"/>
      <c r="I810" s="203"/>
      <c r="J810" s="1"/>
      <c r="N810" s="1"/>
    </row>
    <row r="811">
      <c r="F811" s="49"/>
      <c r="G811" s="1"/>
      <c r="H811" s="1"/>
      <c r="I811" s="203"/>
      <c r="J811" s="1"/>
      <c r="N811" s="1"/>
    </row>
    <row r="812">
      <c r="F812" s="49"/>
      <c r="G812" s="1"/>
      <c r="H812" s="1"/>
      <c r="I812" s="203"/>
      <c r="J812" s="1"/>
      <c r="N812" s="1"/>
    </row>
    <row r="813">
      <c r="F813" s="49"/>
      <c r="G813" s="1"/>
      <c r="H813" s="1"/>
      <c r="I813" s="203"/>
      <c r="J813" s="1"/>
      <c r="N813" s="1"/>
    </row>
    <row r="814">
      <c r="F814" s="49"/>
      <c r="G814" s="1"/>
      <c r="H814" s="1"/>
      <c r="I814" s="203"/>
      <c r="J814" s="1"/>
      <c r="N814" s="1"/>
    </row>
    <row r="815">
      <c r="F815" s="49"/>
      <c r="G815" s="1"/>
      <c r="H815" s="1"/>
      <c r="I815" s="203"/>
      <c r="J815" s="1"/>
      <c r="N815" s="1"/>
    </row>
    <row r="816">
      <c r="F816" s="49"/>
      <c r="G816" s="1"/>
      <c r="H816" s="1"/>
      <c r="I816" s="203"/>
      <c r="J816" s="1"/>
      <c r="N816" s="1"/>
    </row>
    <row r="817">
      <c r="F817" s="49"/>
      <c r="G817" s="1"/>
      <c r="H817" s="1"/>
      <c r="I817" s="203"/>
      <c r="J817" s="1"/>
      <c r="N817" s="1"/>
    </row>
    <row r="818">
      <c r="F818" s="49"/>
      <c r="G818" s="1"/>
      <c r="H818" s="1"/>
      <c r="I818" s="203"/>
      <c r="J818" s="1"/>
      <c r="N818" s="1"/>
    </row>
    <row r="819">
      <c r="F819" s="49"/>
      <c r="G819" s="1"/>
      <c r="H819" s="1"/>
      <c r="I819" s="203"/>
      <c r="J819" s="1"/>
      <c r="N819" s="1"/>
    </row>
    <row r="820">
      <c r="F820" s="49"/>
      <c r="G820" s="1"/>
      <c r="H820" s="1"/>
      <c r="I820" s="203"/>
      <c r="J820" s="1"/>
      <c r="N820" s="1"/>
    </row>
    <row r="821">
      <c r="F821" s="49"/>
      <c r="G821" s="1"/>
      <c r="H821" s="1"/>
      <c r="I821" s="203"/>
      <c r="J821" s="1"/>
      <c r="N821" s="1"/>
    </row>
    <row r="822">
      <c r="F822" s="49"/>
      <c r="G822" s="1"/>
      <c r="H822" s="1"/>
      <c r="I822" s="203"/>
      <c r="J822" s="1"/>
      <c r="N822" s="1"/>
    </row>
    <row r="823">
      <c r="F823" s="49"/>
      <c r="G823" s="1"/>
      <c r="H823" s="1"/>
      <c r="I823" s="203"/>
      <c r="J823" s="1"/>
      <c r="N823" s="1"/>
    </row>
    <row r="824">
      <c r="F824" s="49"/>
      <c r="G824" s="1"/>
      <c r="H824" s="1"/>
      <c r="I824" s="203"/>
      <c r="J824" s="1"/>
      <c r="N824" s="1"/>
    </row>
    <row r="825">
      <c r="F825" s="49"/>
      <c r="G825" s="1"/>
      <c r="H825" s="1"/>
      <c r="I825" s="203"/>
      <c r="J825" s="1"/>
      <c r="N825" s="1"/>
    </row>
    <row r="826">
      <c r="F826" s="49"/>
      <c r="G826" s="1"/>
      <c r="H826" s="1"/>
      <c r="I826" s="203"/>
      <c r="J826" s="1"/>
      <c r="N826" s="1"/>
    </row>
    <row r="827">
      <c r="F827" s="49"/>
      <c r="G827" s="1"/>
      <c r="H827" s="1"/>
      <c r="I827" s="203"/>
      <c r="J827" s="1"/>
      <c r="N827" s="1"/>
    </row>
    <row r="828">
      <c r="F828" s="49"/>
      <c r="G828" s="1"/>
      <c r="H828" s="1"/>
      <c r="I828" s="203"/>
      <c r="J828" s="1"/>
      <c r="N828" s="1"/>
    </row>
    <row r="829">
      <c r="F829" s="49"/>
      <c r="G829" s="1"/>
      <c r="H829" s="1"/>
      <c r="I829" s="203"/>
      <c r="J829" s="1"/>
      <c r="N829" s="1"/>
    </row>
    <row r="830">
      <c r="F830" s="49"/>
      <c r="G830" s="1"/>
      <c r="H830" s="1"/>
      <c r="I830" s="203"/>
      <c r="J830" s="1"/>
      <c r="N830" s="1"/>
    </row>
    <row r="831">
      <c r="F831" s="49"/>
      <c r="G831" s="1"/>
      <c r="H831" s="1"/>
      <c r="I831" s="203"/>
      <c r="J831" s="1"/>
      <c r="N831" s="1"/>
    </row>
    <row r="832">
      <c r="F832" s="49"/>
      <c r="G832" s="1"/>
      <c r="H832" s="1"/>
      <c r="I832" s="203"/>
      <c r="J832" s="1"/>
      <c r="N832" s="1"/>
    </row>
    <row r="833">
      <c r="F833" s="49"/>
      <c r="G833" s="1"/>
      <c r="H833" s="1"/>
      <c r="I833" s="203"/>
      <c r="J833" s="1"/>
      <c r="N833" s="1"/>
    </row>
    <row r="834">
      <c r="F834" s="49"/>
      <c r="G834" s="1"/>
      <c r="H834" s="1"/>
      <c r="I834" s="203"/>
      <c r="J834" s="1"/>
      <c r="N834" s="1"/>
    </row>
    <row r="835">
      <c r="F835" s="49"/>
      <c r="G835" s="1"/>
      <c r="H835" s="1"/>
      <c r="I835" s="203"/>
      <c r="J835" s="1"/>
      <c r="N835" s="1"/>
    </row>
    <row r="836">
      <c r="F836" s="49"/>
      <c r="G836" s="1"/>
      <c r="H836" s="1"/>
      <c r="I836" s="203"/>
      <c r="J836" s="1"/>
      <c r="N836" s="1"/>
    </row>
    <row r="837">
      <c r="F837" s="49"/>
      <c r="G837" s="1"/>
      <c r="H837" s="1"/>
      <c r="I837" s="203"/>
      <c r="J837" s="1"/>
      <c r="N837" s="1"/>
    </row>
    <row r="838">
      <c r="F838" s="49"/>
      <c r="G838" s="1"/>
      <c r="H838" s="1"/>
      <c r="I838" s="203"/>
      <c r="J838" s="1"/>
      <c r="N838" s="1"/>
    </row>
    <row r="839">
      <c r="F839" s="49"/>
      <c r="G839" s="1"/>
      <c r="H839" s="1"/>
      <c r="I839" s="203"/>
      <c r="J839" s="1"/>
      <c r="N839" s="1"/>
    </row>
    <row r="840">
      <c r="F840" s="49"/>
      <c r="G840" s="1"/>
      <c r="H840" s="1"/>
      <c r="I840" s="203"/>
      <c r="J840" s="1"/>
      <c r="N840" s="1"/>
    </row>
    <row r="841">
      <c r="F841" s="49"/>
      <c r="G841" s="1"/>
      <c r="H841" s="1"/>
      <c r="I841" s="203"/>
      <c r="J841" s="1"/>
      <c r="N841" s="1"/>
    </row>
    <row r="842">
      <c r="F842" s="49"/>
      <c r="G842" s="1"/>
      <c r="H842" s="1"/>
      <c r="I842" s="203"/>
      <c r="J842" s="1"/>
      <c r="N842" s="1"/>
    </row>
    <row r="843">
      <c r="F843" s="49"/>
      <c r="G843" s="1"/>
      <c r="H843" s="1"/>
      <c r="I843" s="203"/>
      <c r="J843" s="1"/>
      <c r="N843" s="1"/>
    </row>
    <row r="844">
      <c r="F844" s="49"/>
      <c r="G844" s="1"/>
      <c r="H844" s="1"/>
      <c r="I844" s="203"/>
      <c r="J844" s="1"/>
      <c r="N844" s="1"/>
    </row>
    <row r="845">
      <c r="F845" s="49"/>
      <c r="G845" s="1"/>
      <c r="H845" s="1"/>
      <c r="I845" s="203"/>
      <c r="J845" s="1"/>
      <c r="N845" s="1"/>
    </row>
    <row r="846">
      <c r="F846" s="49"/>
      <c r="G846" s="1"/>
      <c r="H846" s="1"/>
      <c r="I846" s="203"/>
      <c r="J846" s="1"/>
      <c r="N846" s="1"/>
    </row>
    <row r="847">
      <c r="F847" s="49"/>
      <c r="G847" s="1"/>
      <c r="H847" s="1"/>
      <c r="I847" s="203"/>
      <c r="J847" s="1"/>
      <c r="N847" s="1"/>
    </row>
    <row r="848">
      <c r="F848" s="49"/>
      <c r="G848" s="1"/>
      <c r="H848" s="1"/>
      <c r="I848" s="203"/>
      <c r="J848" s="1"/>
      <c r="N848" s="1"/>
    </row>
    <row r="849">
      <c r="F849" s="49"/>
      <c r="G849" s="1"/>
      <c r="H849" s="1"/>
      <c r="I849" s="203"/>
      <c r="J849" s="1"/>
      <c r="N849" s="1"/>
    </row>
    <row r="850">
      <c r="F850" s="49"/>
      <c r="G850" s="1"/>
      <c r="H850" s="1"/>
      <c r="I850" s="203"/>
      <c r="J850" s="1"/>
      <c r="N850" s="1"/>
    </row>
    <row r="851">
      <c r="F851" s="49"/>
      <c r="G851" s="1"/>
      <c r="H851" s="1"/>
      <c r="I851" s="203"/>
      <c r="J851" s="1"/>
      <c r="N851" s="1"/>
    </row>
    <row r="852">
      <c r="F852" s="49"/>
      <c r="G852" s="1"/>
      <c r="H852" s="1"/>
      <c r="I852" s="203"/>
      <c r="J852" s="1"/>
      <c r="N852" s="1"/>
    </row>
    <row r="853">
      <c r="F853" s="49"/>
      <c r="G853" s="1"/>
      <c r="H853" s="1"/>
      <c r="I853" s="203"/>
      <c r="J853" s="1"/>
      <c r="N853" s="1"/>
    </row>
    <row r="854">
      <c r="F854" s="49"/>
      <c r="G854" s="1"/>
      <c r="H854" s="1"/>
      <c r="I854" s="203"/>
      <c r="J854" s="1"/>
      <c r="N854" s="1"/>
    </row>
    <row r="855">
      <c r="F855" s="49"/>
      <c r="G855" s="1"/>
      <c r="H855" s="1"/>
      <c r="I855" s="203"/>
      <c r="J855" s="1"/>
      <c r="N855" s="1"/>
    </row>
    <row r="856">
      <c r="F856" s="49"/>
      <c r="G856" s="1"/>
      <c r="H856" s="1"/>
      <c r="I856" s="203"/>
      <c r="J856" s="1"/>
      <c r="N856" s="1"/>
    </row>
    <row r="857">
      <c r="F857" s="49"/>
      <c r="G857" s="1"/>
      <c r="H857" s="1"/>
      <c r="I857" s="203"/>
      <c r="J857" s="1"/>
      <c r="N857" s="1"/>
    </row>
    <row r="858">
      <c r="F858" s="49"/>
      <c r="G858" s="1"/>
      <c r="H858" s="1"/>
      <c r="I858" s="203"/>
      <c r="J858" s="1"/>
      <c r="N858" s="1"/>
    </row>
    <row r="859">
      <c r="F859" s="49"/>
      <c r="G859" s="1"/>
      <c r="H859" s="1"/>
      <c r="I859" s="203"/>
      <c r="J859" s="1"/>
      <c r="N859" s="1"/>
    </row>
    <row r="860">
      <c r="F860" s="49"/>
      <c r="G860" s="1"/>
      <c r="H860" s="1"/>
      <c r="I860" s="203"/>
      <c r="J860" s="1"/>
      <c r="N860" s="1"/>
    </row>
    <row r="861">
      <c r="F861" s="49"/>
      <c r="G861" s="1"/>
      <c r="H861" s="1"/>
      <c r="I861" s="203"/>
      <c r="J861" s="1"/>
      <c r="N861" s="1"/>
    </row>
    <row r="862">
      <c r="F862" s="49"/>
      <c r="G862" s="1"/>
      <c r="H862" s="1"/>
      <c r="I862" s="203"/>
      <c r="J862" s="1"/>
      <c r="N862" s="1"/>
    </row>
    <row r="863">
      <c r="F863" s="49"/>
      <c r="G863" s="1"/>
      <c r="H863" s="1"/>
      <c r="I863" s="203"/>
      <c r="J863" s="1"/>
      <c r="N863" s="1"/>
    </row>
    <row r="864">
      <c r="F864" s="49"/>
      <c r="G864" s="1"/>
      <c r="H864" s="1"/>
      <c r="I864" s="203"/>
      <c r="J864" s="1"/>
      <c r="N864" s="1"/>
    </row>
    <row r="865">
      <c r="F865" s="49"/>
      <c r="G865" s="1"/>
      <c r="H865" s="1"/>
      <c r="I865" s="203"/>
      <c r="J865" s="1"/>
      <c r="N865" s="1"/>
    </row>
    <row r="866">
      <c r="F866" s="49"/>
      <c r="G866" s="1"/>
      <c r="H866" s="1"/>
      <c r="I866" s="203"/>
      <c r="J866" s="1"/>
      <c r="N866" s="1"/>
    </row>
    <row r="867">
      <c r="F867" s="49"/>
      <c r="G867" s="1"/>
      <c r="H867" s="1"/>
      <c r="I867" s="203"/>
      <c r="J867" s="1"/>
      <c r="N867" s="1"/>
    </row>
    <row r="868">
      <c r="F868" s="49"/>
      <c r="G868" s="1"/>
      <c r="H868" s="1"/>
      <c r="I868" s="203"/>
      <c r="J868" s="1"/>
      <c r="N868" s="1"/>
    </row>
    <row r="869">
      <c r="F869" s="49"/>
      <c r="G869" s="1"/>
      <c r="H869" s="1"/>
      <c r="I869" s="203"/>
      <c r="J869" s="1"/>
      <c r="N869" s="1"/>
    </row>
    <row r="870">
      <c r="F870" s="49"/>
      <c r="G870" s="1"/>
      <c r="H870" s="1"/>
      <c r="I870" s="203"/>
      <c r="J870" s="1"/>
      <c r="N870" s="1"/>
    </row>
    <row r="871">
      <c r="F871" s="49"/>
      <c r="G871" s="1"/>
      <c r="H871" s="1"/>
      <c r="I871" s="203"/>
      <c r="J871" s="1"/>
      <c r="N871" s="1"/>
    </row>
    <row r="872">
      <c r="F872" s="49"/>
      <c r="G872" s="1"/>
      <c r="H872" s="1"/>
      <c r="I872" s="203"/>
      <c r="J872" s="1"/>
      <c r="N872" s="1"/>
    </row>
    <row r="873">
      <c r="F873" s="49"/>
      <c r="G873" s="1"/>
      <c r="H873" s="1"/>
      <c r="I873" s="203"/>
      <c r="J873" s="1"/>
      <c r="N873" s="1"/>
    </row>
    <row r="874">
      <c r="F874" s="49"/>
      <c r="G874" s="1"/>
      <c r="H874" s="1"/>
      <c r="I874" s="203"/>
      <c r="J874" s="1"/>
      <c r="N874" s="1"/>
    </row>
    <row r="875">
      <c r="F875" s="49"/>
      <c r="G875" s="1"/>
      <c r="H875" s="1"/>
      <c r="I875" s="203"/>
      <c r="J875" s="1"/>
      <c r="N875" s="1"/>
    </row>
    <row r="876">
      <c r="F876" s="49"/>
      <c r="G876" s="1"/>
      <c r="H876" s="1"/>
      <c r="I876" s="203"/>
      <c r="J876" s="1"/>
      <c r="N876" s="1"/>
    </row>
    <row r="877">
      <c r="F877" s="49"/>
      <c r="G877" s="1"/>
      <c r="H877" s="1"/>
      <c r="I877" s="203"/>
      <c r="J877" s="1"/>
      <c r="N877" s="1"/>
    </row>
    <row r="878">
      <c r="F878" s="49"/>
      <c r="G878" s="1"/>
      <c r="H878" s="1"/>
      <c r="I878" s="203"/>
      <c r="J878" s="1"/>
      <c r="N878" s="1"/>
    </row>
    <row r="879">
      <c r="F879" s="49"/>
      <c r="G879" s="1"/>
      <c r="H879" s="1"/>
      <c r="I879" s="203"/>
      <c r="J879" s="1"/>
      <c r="N879" s="1"/>
    </row>
    <row r="880">
      <c r="F880" s="49"/>
      <c r="G880" s="1"/>
      <c r="H880" s="1"/>
      <c r="I880" s="203"/>
      <c r="J880" s="1"/>
      <c r="N880" s="1"/>
    </row>
    <row r="881">
      <c r="F881" s="49"/>
      <c r="G881" s="1"/>
      <c r="H881" s="1"/>
      <c r="I881" s="203"/>
      <c r="J881" s="1"/>
      <c r="N881" s="1"/>
    </row>
    <row r="882">
      <c r="F882" s="49"/>
      <c r="G882" s="1"/>
      <c r="H882" s="1"/>
      <c r="I882" s="203"/>
      <c r="J882" s="1"/>
      <c r="N882" s="1"/>
    </row>
    <row r="883">
      <c r="F883" s="49"/>
      <c r="G883" s="1"/>
      <c r="H883" s="1"/>
      <c r="I883" s="203"/>
      <c r="J883" s="1"/>
      <c r="N883" s="1"/>
    </row>
    <row r="884">
      <c r="F884" s="49"/>
      <c r="G884" s="1"/>
      <c r="H884" s="1"/>
      <c r="I884" s="203"/>
      <c r="J884" s="1"/>
      <c r="N884" s="1"/>
    </row>
    <row r="885">
      <c r="F885" s="49"/>
      <c r="G885" s="1"/>
      <c r="H885" s="1"/>
      <c r="I885" s="203"/>
      <c r="J885" s="1"/>
      <c r="N885" s="1"/>
    </row>
    <row r="886">
      <c r="F886" s="49"/>
      <c r="G886" s="1"/>
      <c r="H886" s="1"/>
      <c r="I886" s="203"/>
      <c r="J886" s="1"/>
      <c r="N886" s="1"/>
    </row>
    <row r="887">
      <c r="F887" s="49"/>
      <c r="G887" s="1"/>
      <c r="H887" s="1"/>
      <c r="I887" s="203"/>
      <c r="J887" s="1"/>
      <c r="N887" s="1"/>
    </row>
    <row r="888">
      <c r="F888" s="49"/>
      <c r="G888" s="1"/>
      <c r="H888" s="1"/>
      <c r="I888" s="203"/>
      <c r="J888" s="1"/>
      <c r="N888" s="1"/>
    </row>
    <row r="889">
      <c r="F889" s="49"/>
      <c r="G889" s="1"/>
      <c r="H889" s="1"/>
      <c r="I889" s="203"/>
      <c r="J889" s="1"/>
      <c r="N889" s="1"/>
    </row>
    <row r="890">
      <c r="F890" s="49"/>
      <c r="G890" s="1"/>
      <c r="H890" s="1"/>
      <c r="I890" s="203"/>
      <c r="J890" s="1"/>
      <c r="N890" s="1"/>
    </row>
    <row r="891">
      <c r="F891" s="49"/>
      <c r="G891" s="1"/>
      <c r="H891" s="1"/>
      <c r="I891" s="203"/>
      <c r="J891" s="1"/>
      <c r="N891" s="1"/>
    </row>
    <row r="892">
      <c r="F892" s="49"/>
      <c r="G892" s="1"/>
      <c r="H892" s="1"/>
      <c r="I892" s="203"/>
      <c r="J892" s="1"/>
      <c r="N892" s="1"/>
    </row>
    <row r="893">
      <c r="F893" s="49"/>
      <c r="G893" s="1"/>
      <c r="H893" s="1"/>
      <c r="I893" s="203"/>
      <c r="J893" s="1"/>
      <c r="N893" s="1"/>
    </row>
    <row r="894">
      <c r="F894" s="49"/>
      <c r="G894" s="1"/>
      <c r="H894" s="1"/>
      <c r="I894" s="203"/>
      <c r="J894" s="1"/>
      <c r="N894" s="1"/>
    </row>
    <row r="895">
      <c r="F895" s="49"/>
      <c r="G895" s="1"/>
      <c r="H895" s="1"/>
      <c r="I895" s="203"/>
      <c r="J895" s="1"/>
      <c r="N895" s="1"/>
    </row>
    <row r="896">
      <c r="F896" s="49"/>
      <c r="G896" s="1"/>
      <c r="H896" s="1"/>
      <c r="I896" s="203"/>
      <c r="J896" s="1"/>
      <c r="N896" s="1"/>
    </row>
    <row r="897">
      <c r="F897" s="49"/>
      <c r="G897" s="1"/>
      <c r="H897" s="1"/>
      <c r="I897" s="203"/>
      <c r="J897" s="1"/>
      <c r="N897" s="1"/>
    </row>
    <row r="898">
      <c r="F898" s="49"/>
      <c r="G898" s="1"/>
      <c r="H898" s="1"/>
      <c r="I898" s="203"/>
      <c r="J898" s="1"/>
      <c r="N898" s="1"/>
    </row>
    <row r="899">
      <c r="F899" s="49"/>
      <c r="G899" s="1"/>
      <c r="H899" s="1"/>
      <c r="I899" s="203"/>
      <c r="J899" s="1"/>
      <c r="N899" s="1"/>
    </row>
    <row r="900">
      <c r="F900" s="49"/>
      <c r="G900" s="1"/>
      <c r="H900" s="1"/>
      <c r="I900" s="203"/>
      <c r="J900" s="1"/>
      <c r="N900" s="1"/>
    </row>
    <row r="901">
      <c r="F901" s="49"/>
      <c r="G901" s="1"/>
      <c r="H901" s="1"/>
      <c r="I901" s="203"/>
      <c r="J901" s="1"/>
      <c r="N901" s="1"/>
    </row>
    <row r="902">
      <c r="F902" s="49"/>
      <c r="G902" s="1"/>
      <c r="H902" s="1"/>
      <c r="I902" s="203"/>
      <c r="J902" s="1"/>
      <c r="N902" s="1"/>
    </row>
    <row r="903">
      <c r="F903" s="49"/>
      <c r="G903" s="1"/>
      <c r="H903" s="1"/>
      <c r="I903" s="203"/>
      <c r="J903" s="1"/>
      <c r="N903" s="1"/>
    </row>
    <row r="904">
      <c r="F904" s="49"/>
      <c r="G904" s="1"/>
      <c r="H904" s="1"/>
      <c r="I904" s="203"/>
      <c r="J904" s="1"/>
      <c r="N904" s="1"/>
    </row>
    <row r="905">
      <c r="F905" s="49"/>
      <c r="G905" s="1"/>
      <c r="H905" s="1"/>
      <c r="I905" s="203"/>
      <c r="J905" s="1"/>
      <c r="N905" s="1"/>
    </row>
    <row r="906">
      <c r="F906" s="49"/>
      <c r="G906" s="1"/>
      <c r="H906" s="1"/>
      <c r="I906" s="203"/>
      <c r="J906" s="1"/>
      <c r="N906" s="1"/>
    </row>
    <row r="907">
      <c r="F907" s="49"/>
      <c r="G907" s="1"/>
      <c r="H907" s="1"/>
      <c r="I907" s="203"/>
      <c r="J907" s="1"/>
      <c r="N907" s="1"/>
    </row>
    <row r="908">
      <c r="F908" s="49"/>
      <c r="G908" s="1"/>
      <c r="H908" s="1"/>
      <c r="I908" s="203"/>
      <c r="J908" s="1"/>
      <c r="N908" s="1"/>
    </row>
    <row r="909">
      <c r="F909" s="49"/>
      <c r="G909" s="1"/>
      <c r="H909" s="1"/>
      <c r="I909" s="203"/>
      <c r="J909" s="1"/>
      <c r="N909" s="1"/>
    </row>
    <row r="910">
      <c r="F910" s="49"/>
      <c r="G910" s="1"/>
      <c r="H910" s="1"/>
      <c r="I910" s="203"/>
      <c r="J910" s="1"/>
      <c r="N910" s="1"/>
    </row>
    <row r="911">
      <c r="F911" s="49"/>
      <c r="G911" s="1"/>
      <c r="H911" s="1"/>
      <c r="I911" s="203"/>
      <c r="J911" s="1"/>
      <c r="N911" s="1"/>
    </row>
    <row r="912">
      <c r="F912" s="49"/>
      <c r="G912" s="1"/>
      <c r="H912" s="1"/>
      <c r="I912" s="203"/>
      <c r="J912" s="1"/>
      <c r="N912" s="1"/>
    </row>
    <row r="913">
      <c r="F913" s="49"/>
      <c r="G913" s="1"/>
      <c r="H913" s="1"/>
      <c r="I913" s="203"/>
      <c r="J913" s="1"/>
      <c r="N913" s="1"/>
    </row>
    <row r="914">
      <c r="F914" s="49"/>
      <c r="G914" s="1"/>
      <c r="H914" s="1"/>
      <c r="I914" s="203"/>
      <c r="J914" s="1"/>
      <c r="N914" s="1"/>
    </row>
    <row r="915">
      <c r="F915" s="49"/>
      <c r="G915" s="1"/>
      <c r="H915" s="1"/>
      <c r="I915" s="203"/>
      <c r="J915" s="1"/>
      <c r="N915" s="1"/>
    </row>
    <row r="916">
      <c r="F916" s="49"/>
      <c r="G916" s="1"/>
      <c r="H916" s="1"/>
      <c r="I916" s="203"/>
      <c r="J916" s="1"/>
      <c r="N916" s="1"/>
    </row>
    <row r="917">
      <c r="F917" s="49"/>
      <c r="G917" s="1"/>
      <c r="H917" s="1"/>
      <c r="I917" s="203"/>
      <c r="J917" s="1"/>
      <c r="N917" s="1"/>
    </row>
    <row r="918">
      <c r="F918" s="49"/>
      <c r="G918" s="1"/>
      <c r="H918" s="1"/>
      <c r="I918" s="203"/>
      <c r="J918" s="1"/>
      <c r="N918" s="1"/>
    </row>
    <row r="919">
      <c r="F919" s="49"/>
      <c r="G919" s="1"/>
      <c r="H919" s="1"/>
      <c r="I919" s="203"/>
      <c r="J919" s="1"/>
      <c r="N919" s="1"/>
    </row>
    <row r="920">
      <c r="F920" s="49"/>
      <c r="G920" s="1"/>
      <c r="H920" s="1"/>
      <c r="I920" s="203"/>
      <c r="J920" s="1"/>
      <c r="N920" s="1"/>
    </row>
    <row r="921">
      <c r="F921" s="49"/>
      <c r="G921" s="1"/>
      <c r="H921" s="1"/>
      <c r="I921" s="203"/>
      <c r="J921" s="1"/>
      <c r="N921" s="1"/>
    </row>
    <row r="922">
      <c r="F922" s="49"/>
      <c r="G922" s="1"/>
      <c r="H922" s="1"/>
      <c r="I922" s="203"/>
      <c r="J922" s="1"/>
      <c r="N922" s="1"/>
    </row>
    <row r="923">
      <c r="F923" s="49"/>
      <c r="G923" s="1"/>
      <c r="H923" s="1"/>
      <c r="I923" s="203"/>
      <c r="J923" s="1"/>
      <c r="N923" s="1"/>
    </row>
    <row r="924">
      <c r="F924" s="49"/>
      <c r="G924" s="1"/>
      <c r="H924" s="1"/>
      <c r="I924" s="203"/>
      <c r="J924" s="1"/>
      <c r="N924" s="1"/>
    </row>
    <row r="925">
      <c r="F925" s="49"/>
      <c r="G925" s="1"/>
      <c r="H925" s="1"/>
      <c r="I925" s="203"/>
      <c r="J925" s="1"/>
      <c r="N925" s="1"/>
    </row>
    <row r="926">
      <c r="F926" s="49"/>
      <c r="G926" s="1"/>
      <c r="H926" s="1"/>
      <c r="I926" s="203"/>
      <c r="J926" s="1"/>
      <c r="N926" s="1"/>
    </row>
    <row r="927">
      <c r="F927" s="49"/>
      <c r="G927" s="1"/>
      <c r="H927" s="1"/>
      <c r="I927" s="203"/>
      <c r="J927" s="1"/>
      <c r="N927" s="1"/>
    </row>
    <row r="928">
      <c r="F928" s="49"/>
      <c r="G928" s="1"/>
      <c r="H928" s="1"/>
      <c r="I928" s="203"/>
      <c r="J928" s="1"/>
      <c r="N928" s="1"/>
    </row>
    <row r="929">
      <c r="F929" s="49"/>
      <c r="G929" s="1"/>
      <c r="H929" s="1"/>
      <c r="I929" s="203"/>
      <c r="J929" s="1"/>
      <c r="N929" s="1"/>
    </row>
    <row r="930">
      <c r="F930" s="49"/>
      <c r="G930" s="1"/>
      <c r="H930" s="1"/>
      <c r="I930" s="203"/>
      <c r="J930" s="1"/>
      <c r="N930" s="1"/>
    </row>
    <row r="931">
      <c r="F931" s="49"/>
      <c r="G931" s="1"/>
      <c r="H931" s="1"/>
      <c r="I931" s="203"/>
      <c r="J931" s="1"/>
      <c r="N931" s="1"/>
    </row>
    <row r="932">
      <c r="F932" s="49"/>
      <c r="G932" s="1"/>
      <c r="H932" s="1"/>
      <c r="I932" s="203"/>
      <c r="J932" s="1"/>
      <c r="N932" s="1"/>
    </row>
    <row r="933">
      <c r="F933" s="49"/>
      <c r="G933" s="1"/>
      <c r="H933" s="1"/>
      <c r="I933" s="203"/>
      <c r="J933" s="1"/>
      <c r="N933" s="1"/>
    </row>
    <row r="934">
      <c r="F934" s="49"/>
      <c r="G934" s="1"/>
      <c r="H934" s="1"/>
      <c r="I934" s="203"/>
      <c r="J934" s="1"/>
      <c r="N934" s="1"/>
    </row>
    <row r="935">
      <c r="F935" s="49"/>
      <c r="G935" s="1"/>
      <c r="H935" s="1"/>
      <c r="I935" s="203"/>
      <c r="J935" s="1"/>
      <c r="N935" s="1"/>
    </row>
    <row r="936">
      <c r="F936" s="49"/>
      <c r="G936" s="1"/>
      <c r="H936" s="1"/>
      <c r="I936" s="203"/>
      <c r="J936" s="1"/>
      <c r="N936" s="1"/>
    </row>
    <row r="937">
      <c r="F937" s="49"/>
      <c r="G937" s="1"/>
      <c r="H937" s="1"/>
      <c r="I937" s="203"/>
      <c r="J937" s="1"/>
      <c r="N937" s="1"/>
    </row>
    <row r="938">
      <c r="F938" s="49"/>
      <c r="G938" s="1"/>
      <c r="H938" s="1"/>
      <c r="I938" s="203"/>
      <c r="J938" s="1"/>
      <c r="N938" s="1"/>
    </row>
    <row r="939">
      <c r="F939" s="49"/>
      <c r="G939" s="1"/>
      <c r="H939" s="1"/>
      <c r="I939" s="203"/>
      <c r="J939" s="1"/>
      <c r="N939" s="1"/>
    </row>
    <row r="940">
      <c r="F940" s="49"/>
      <c r="G940" s="1"/>
      <c r="H940" s="1"/>
      <c r="I940" s="203"/>
      <c r="J940" s="1"/>
      <c r="N940" s="1"/>
    </row>
    <row r="941">
      <c r="F941" s="49"/>
      <c r="G941" s="1"/>
      <c r="H941" s="1"/>
      <c r="I941" s="203"/>
      <c r="J941" s="1"/>
      <c r="N941" s="1"/>
    </row>
    <row r="942">
      <c r="F942" s="49"/>
      <c r="G942" s="1"/>
      <c r="H942" s="1"/>
      <c r="I942" s="203"/>
      <c r="J942" s="1"/>
      <c r="N942" s="1"/>
    </row>
    <row r="943">
      <c r="F943" s="49"/>
      <c r="G943" s="1"/>
      <c r="H943" s="1"/>
      <c r="I943" s="203"/>
      <c r="J943" s="1"/>
      <c r="N943" s="1"/>
    </row>
    <row r="944">
      <c r="F944" s="49"/>
      <c r="G944" s="1"/>
      <c r="H944" s="1"/>
      <c r="I944" s="203"/>
      <c r="J944" s="1"/>
      <c r="N944" s="1"/>
    </row>
    <row r="945">
      <c r="F945" s="49"/>
      <c r="G945" s="1"/>
      <c r="H945" s="1"/>
      <c r="I945" s="203"/>
      <c r="J945" s="1"/>
      <c r="N945" s="1"/>
    </row>
    <row r="946">
      <c r="F946" s="49"/>
      <c r="G946" s="1"/>
      <c r="H946" s="1"/>
      <c r="I946" s="203"/>
      <c r="J946" s="1"/>
      <c r="N946" s="1"/>
    </row>
    <row r="947">
      <c r="F947" s="49"/>
      <c r="G947" s="1"/>
      <c r="H947" s="1"/>
      <c r="I947" s="203"/>
      <c r="J947" s="1"/>
      <c r="N947" s="1"/>
    </row>
    <row r="948">
      <c r="F948" s="49"/>
      <c r="G948" s="1"/>
      <c r="H948" s="1"/>
      <c r="I948" s="203"/>
      <c r="J948" s="1"/>
      <c r="N948" s="1"/>
    </row>
    <row r="949">
      <c r="F949" s="49"/>
      <c r="G949" s="1"/>
      <c r="H949" s="1"/>
      <c r="I949" s="203"/>
      <c r="J949" s="1"/>
      <c r="N949" s="1"/>
    </row>
    <row r="950">
      <c r="F950" s="49"/>
      <c r="G950" s="1"/>
      <c r="H950" s="1"/>
      <c r="I950" s="203"/>
      <c r="J950" s="1"/>
      <c r="N950" s="1"/>
    </row>
    <row r="951">
      <c r="F951" s="49"/>
      <c r="G951" s="1"/>
      <c r="H951" s="1"/>
      <c r="I951" s="203"/>
      <c r="J951" s="1"/>
      <c r="N951" s="1"/>
    </row>
    <row r="952">
      <c r="F952" s="49"/>
      <c r="G952" s="1"/>
      <c r="H952" s="1"/>
      <c r="I952" s="203"/>
      <c r="J952" s="1"/>
      <c r="N952" s="1"/>
    </row>
    <row r="953">
      <c r="F953" s="49"/>
      <c r="G953" s="1"/>
      <c r="H953" s="1"/>
      <c r="I953" s="203"/>
      <c r="J953" s="1"/>
      <c r="N953" s="1"/>
    </row>
    <row r="954">
      <c r="F954" s="49"/>
      <c r="G954" s="1"/>
      <c r="H954" s="1"/>
      <c r="I954" s="203"/>
      <c r="J954" s="1"/>
      <c r="N954" s="1"/>
    </row>
    <row r="955">
      <c r="F955" s="49"/>
      <c r="G955" s="1"/>
      <c r="H955" s="1"/>
      <c r="I955" s="203"/>
      <c r="J955" s="1"/>
      <c r="N955" s="1"/>
    </row>
    <row r="956">
      <c r="F956" s="49"/>
      <c r="G956" s="1"/>
      <c r="H956" s="1"/>
      <c r="I956" s="203"/>
      <c r="J956" s="1"/>
      <c r="N956" s="1"/>
    </row>
    <row r="957">
      <c r="F957" s="49"/>
      <c r="G957" s="1"/>
      <c r="H957" s="1"/>
      <c r="I957" s="203"/>
      <c r="J957" s="1"/>
      <c r="N957" s="1"/>
    </row>
    <row r="958">
      <c r="F958" s="49"/>
      <c r="G958" s="1"/>
      <c r="H958" s="1"/>
      <c r="I958" s="203"/>
      <c r="J958" s="1"/>
      <c r="N958" s="1"/>
    </row>
    <row r="959">
      <c r="F959" s="49"/>
      <c r="G959" s="1"/>
      <c r="H959" s="1"/>
      <c r="I959" s="203"/>
      <c r="J959" s="1"/>
      <c r="N959" s="1"/>
    </row>
    <row r="960">
      <c r="F960" s="49"/>
      <c r="G960" s="1"/>
      <c r="H960" s="1"/>
      <c r="I960" s="203"/>
      <c r="J960" s="1"/>
      <c r="N960" s="1"/>
    </row>
    <row r="961">
      <c r="F961" s="49"/>
      <c r="G961" s="1"/>
      <c r="H961" s="1"/>
      <c r="I961" s="203"/>
      <c r="J961" s="1"/>
      <c r="N961" s="1"/>
    </row>
    <row r="962">
      <c r="F962" s="49"/>
      <c r="G962" s="1"/>
      <c r="H962" s="1"/>
      <c r="I962" s="203"/>
      <c r="J962" s="1"/>
      <c r="N962" s="1"/>
    </row>
    <row r="963">
      <c r="F963" s="49"/>
      <c r="G963" s="1"/>
      <c r="H963" s="1"/>
      <c r="I963" s="203"/>
      <c r="J963" s="1"/>
      <c r="N963" s="1"/>
    </row>
    <row r="964">
      <c r="F964" s="49"/>
      <c r="G964" s="1"/>
      <c r="H964" s="1"/>
      <c r="I964" s="203"/>
      <c r="J964" s="1"/>
      <c r="N964" s="1"/>
    </row>
    <row r="965">
      <c r="F965" s="49"/>
      <c r="G965" s="1"/>
      <c r="H965" s="1"/>
      <c r="I965" s="203"/>
      <c r="J965" s="1"/>
      <c r="N965" s="1"/>
    </row>
    <row r="966">
      <c r="F966" s="49"/>
      <c r="G966" s="1"/>
      <c r="H966" s="1"/>
      <c r="I966" s="203"/>
      <c r="J966" s="1"/>
      <c r="N966" s="1"/>
    </row>
    <row r="967">
      <c r="F967" s="49"/>
      <c r="G967" s="1"/>
      <c r="H967" s="1"/>
      <c r="I967" s="203"/>
      <c r="J967" s="1"/>
      <c r="N967" s="1"/>
    </row>
    <row r="968">
      <c r="F968" s="49"/>
      <c r="G968" s="1"/>
      <c r="H968" s="1"/>
      <c r="I968" s="203"/>
      <c r="J968" s="1"/>
      <c r="N968" s="1"/>
    </row>
    <row r="969">
      <c r="F969" s="49"/>
      <c r="G969" s="1"/>
      <c r="H969" s="1"/>
      <c r="I969" s="203"/>
      <c r="J969" s="1"/>
      <c r="N969" s="1"/>
    </row>
    <row r="970">
      <c r="F970" s="49"/>
      <c r="G970" s="1"/>
      <c r="H970" s="1"/>
      <c r="I970" s="203"/>
      <c r="J970" s="1"/>
      <c r="N970" s="1"/>
    </row>
    <row r="971">
      <c r="F971" s="49"/>
      <c r="G971" s="1"/>
      <c r="H971" s="1"/>
      <c r="I971" s="203"/>
      <c r="J971" s="1"/>
      <c r="N971" s="1"/>
    </row>
    <row r="972">
      <c r="F972" s="49"/>
      <c r="G972" s="1"/>
      <c r="H972" s="1"/>
      <c r="I972" s="203"/>
      <c r="J972" s="1"/>
      <c r="N972" s="1"/>
    </row>
    <row r="973">
      <c r="F973" s="49"/>
      <c r="G973" s="1"/>
      <c r="H973" s="1"/>
      <c r="I973" s="203"/>
      <c r="J973" s="1"/>
      <c r="N973" s="1"/>
    </row>
    <row r="974">
      <c r="F974" s="49"/>
      <c r="G974" s="1"/>
      <c r="H974" s="1"/>
      <c r="I974" s="203"/>
      <c r="J974" s="1"/>
      <c r="N974" s="1"/>
    </row>
    <row r="975">
      <c r="F975" s="49"/>
      <c r="G975" s="1"/>
      <c r="H975" s="1"/>
      <c r="I975" s="203"/>
      <c r="J975" s="1"/>
      <c r="N975" s="1"/>
    </row>
    <row r="976">
      <c r="F976" s="49"/>
      <c r="G976" s="1"/>
      <c r="H976" s="1"/>
      <c r="I976" s="203"/>
      <c r="J976" s="1"/>
      <c r="N976" s="1"/>
    </row>
    <row r="977">
      <c r="F977" s="49"/>
      <c r="G977" s="1"/>
      <c r="H977" s="1"/>
      <c r="I977" s="203"/>
      <c r="J977" s="1"/>
      <c r="N977" s="1"/>
    </row>
    <row r="978">
      <c r="F978" s="49"/>
      <c r="G978" s="1"/>
      <c r="H978" s="1"/>
      <c r="I978" s="203"/>
      <c r="J978" s="1"/>
      <c r="N978" s="1"/>
    </row>
    <row r="979">
      <c r="F979" s="49"/>
      <c r="G979" s="1"/>
      <c r="H979" s="1"/>
      <c r="I979" s="203"/>
      <c r="J979" s="1"/>
      <c r="N979" s="1"/>
    </row>
    <row r="980">
      <c r="F980" s="49"/>
      <c r="G980" s="1"/>
      <c r="H980" s="1"/>
      <c r="I980" s="203"/>
      <c r="J980" s="1"/>
      <c r="N980" s="1"/>
    </row>
    <row r="981">
      <c r="F981" s="49"/>
      <c r="G981" s="1"/>
      <c r="H981" s="1"/>
      <c r="I981" s="203"/>
      <c r="J981" s="1"/>
      <c r="N981" s="1"/>
    </row>
    <row r="982">
      <c r="F982" s="49"/>
      <c r="G982" s="1"/>
      <c r="H982" s="1"/>
      <c r="I982" s="203"/>
      <c r="J982" s="1"/>
      <c r="N982" s="1"/>
    </row>
    <row r="983">
      <c r="F983" s="49"/>
      <c r="G983" s="1"/>
      <c r="H983" s="1"/>
      <c r="I983" s="203"/>
      <c r="J983" s="1"/>
      <c r="N983" s="1"/>
    </row>
  </sheetData>
  <mergeCells count="27">
    <mergeCell ref="B3:J3"/>
    <mergeCell ref="D4:H4"/>
    <mergeCell ref="N4:AM4"/>
    <mergeCell ref="C7:D7"/>
    <mergeCell ref="C8:D8"/>
    <mergeCell ref="C9:D9"/>
    <mergeCell ref="C10:D10"/>
    <mergeCell ref="C11:D11"/>
    <mergeCell ref="C12:D12"/>
    <mergeCell ref="C13:D13"/>
    <mergeCell ref="C14:D14"/>
    <mergeCell ref="C15:D15"/>
    <mergeCell ref="C16:D16"/>
    <mergeCell ref="C17:D17"/>
    <mergeCell ref="C24:D24"/>
    <mergeCell ref="C25:D25"/>
    <mergeCell ref="C26:D26"/>
    <mergeCell ref="C27:D27"/>
    <mergeCell ref="C28:D28"/>
    <mergeCell ref="C29:D29"/>
    <mergeCell ref="C18:D18"/>
    <mergeCell ref="C19:D19"/>
    <mergeCell ref="C20:D20"/>
    <mergeCell ref="C21:D21"/>
    <mergeCell ref="E21:J21"/>
    <mergeCell ref="C22:D22"/>
    <mergeCell ref="C23:D23"/>
  </mergeCells>
  <dataValidations>
    <dataValidation type="list" allowBlank="1" showErrorMessage="1" sqref="C8:C20">
      <formula1>'2NDSORTEDL'!$B$2:$B983</formula1>
    </dataValidation>
  </dataValidations>
  <hyperlinks>
    <hyperlink r:id="rId1" ref="I4"/>
    <hyperlink r:id="rId2" ref="B7"/>
  </hyperlinks>
  <printOptions horizontalCentered="1"/>
  <pageMargins bottom="0.5560821484992101" footer="0.0" header="0.0" left="0.0" right="0.25" top="0.08688783570300157"/>
  <pageSetup fitToWidth="0" paperSize="9" cellComments="atEnd" orientation="landscape" pageOrder="overThenDown"/>
  <drawing r:id="rId3"/>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cols>
    <col customWidth="1" min="1" max="1" width="1.75"/>
    <col customWidth="1" min="2" max="2" width="9.63"/>
    <col customWidth="1" min="3" max="3" width="2.75"/>
    <col customWidth="1" min="4" max="4" width="40.63"/>
    <col customWidth="1" min="5" max="5" width="23.13"/>
    <col customWidth="1" min="6" max="6" width="10.88"/>
    <col customWidth="1" min="7" max="7" width="4.88"/>
    <col customWidth="1" min="8" max="8" width="4.38"/>
    <col customWidth="1" min="9" max="9" width="15.88"/>
    <col customWidth="1" min="10" max="10" width="15.0"/>
    <col collapsed="1" min="12" max="12" width="12.63"/>
    <col customWidth="1" hidden="1" min="13" max="13" width="21.0" outlineLevel="1"/>
    <col customWidth="1" hidden="1" min="14" max="40" width="3.88" outlineLevel="1"/>
    <col customWidth="1" hidden="1" min="41" max="41" width="2.88" outlineLevel="1"/>
  </cols>
  <sheetData>
    <row r="1">
      <c r="A1" s="193"/>
      <c r="B1" s="193"/>
      <c r="C1" s="193"/>
      <c r="D1" s="193"/>
      <c r="E1" s="193"/>
      <c r="F1" s="195"/>
      <c r="G1" s="196"/>
      <c r="H1" s="196"/>
      <c r="I1" s="197"/>
      <c r="J1" s="196"/>
      <c r="K1" s="193"/>
      <c r="L1" s="193"/>
      <c r="M1" s="198"/>
      <c r="N1" s="200">
        <v>10.0</v>
      </c>
      <c r="O1" s="199"/>
      <c r="P1" s="199"/>
      <c r="Q1" s="199"/>
      <c r="R1" s="201"/>
      <c r="S1" s="201"/>
      <c r="T1" s="201"/>
      <c r="U1" s="201"/>
      <c r="V1" s="201"/>
      <c r="W1" s="201"/>
      <c r="X1" s="201"/>
      <c r="Y1" s="201"/>
      <c r="Z1" s="201"/>
      <c r="AA1" s="201"/>
      <c r="AB1" s="201"/>
      <c r="AC1" s="201"/>
      <c r="AD1" s="201"/>
      <c r="AE1" s="201"/>
      <c r="AF1" s="201"/>
      <c r="AG1" s="201"/>
      <c r="AH1" s="201"/>
      <c r="AI1" s="201"/>
      <c r="AJ1" s="201"/>
      <c r="AK1" s="201"/>
      <c r="AL1" s="201"/>
      <c r="AM1" s="201"/>
      <c r="AN1" s="201"/>
      <c r="AO1" s="193"/>
      <c r="AP1" s="193"/>
      <c r="AQ1" s="193"/>
    </row>
    <row r="2">
      <c r="F2" s="49"/>
      <c r="G2" s="1"/>
      <c r="H2" s="1"/>
      <c r="I2" s="203"/>
      <c r="J2" s="1"/>
      <c r="M2" s="7" t="s">
        <v>7328</v>
      </c>
      <c r="N2" s="359">
        <v>46016.0</v>
      </c>
      <c r="O2" s="204"/>
      <c r="P2" s="204"/>
      <c r="Q2" s="204"/>
      <c r="R2" s="204"/>
      <c r="S2" s="204"/>
      <c r="T2" s="204"/>
      <c r="U2" s="204"/>
      <c r="V2" s="204"/>
      <c r="W2" s="204"/>
      <c r="X2" s="204"/>
      <c r="Y2" s="204"/>
      <c r="Z2" s="204"/>
      <c r="AA2" s="204"/>
      <c r="AB2" s="204"/>
      <c r="AC2" s="204"/>
      <c r="AD2" s="204"/>
      <c r="AE2" s="204"/>
      <c r="AF2" s="204"/>
      <c r="AG2" s="204"/>
      <c r="AH2" s="204"/>
      <c r="AI2" s="204"/>
      <c r="AJ2" s="204"/>
      <c r="AK2" s="204"/>
      <c r="AL2" s="204"/>
      <c r="AM2" s="204"/>
      <c r="AN2" s="204"/>
    </row>
    <row r="3">
      <c r="A3" s="206"/>
      <c r="B3" s="207" t="s">
        <v>8253</v>
      </c>
      <c r="M3" s="7" t="s">
        <v>7330</v>
      </c>
      <c r="N3" s="208">
        <f t="shared" ref="N3:AN3" si="1">COLUMN()-13</f>
        <v>1</v>
      </c>
      <c r="O3" s="208">
        <f t="shared" si="1"/>
        <v>2</v>
      </c>
      <c r="P3" s="208">
        <f t="shared" si="1"/>
        <v>3</v>
      </c>
      <c r="Q3" s="208">
        <f t="shared" si="1"/>
        <v>4</v>
      </c>
      <c r="R3" s="208">
        <f t="shared" si="1"/>
        <v>5</v>
      </c>
      <c r="S3" s="208">
        <f t="shared" si="1"/>
        <v>6</v>
      </c>
      <c r="T3" s="208">
        <f t="shared" si="1"/>
        <v>7</v>
      </c>
      <c r="U3" s="208">
        <f t="shared" si="1"/>
        <v>8</v>
      </c>
      <c r="V3" s="208">
        <f t="shared" si="1"/>
        <v>9</v>
      </c>
      <c r="W3" s="208">
        <f t="shared" si="1"/>
        <v>10</v>
      </c>
      <c r="X3" s="208">
        <f t="shared" si="1"/>
        <v>11</v>
      </c>
      <c r="Y3" s="208">
        <f t="shared" si="1"/>
        <v>12</v>
      </c>
      <c r="Z3" s="208">
        <f t="shared" si="1"/>
        <v>13</v>
      </c>
      <c r="AA3" s="208">
        <f t="shared" si="1"/>
        <v>14</v>
      </c>
      <c r="AB3" s="208">
        <f t="shared" si="1"/>
        <v>15</v>
      </c>
      <c r="AC3" s="208">
        <f t="shared" si="1"/>
        <v>16</v>
      </c>
      <c r="AD3" s="208">
        <f t="shared" si="1"/>
        <v>17</v>
      </c>
      <c r="AE3" s="208">
        <f t="shared" si="1"/>
        <v>18</v>
      </c>
      <c r="AF3" s="208">
        <f t="shared" si="1"/>
        <v>19</v>
      </c>
      <c r="AG3" s="208">
        <f t="shared" si="1"/>
        <v>20</v>
      </c>
      <c r="AH3" s="208">
        <f t="shared" si="1"/>
        <v>21</v>
      </c>
      <c r="AI3" s="208">
        <f t="shared" si="1"/>
        <v>22</v>
      </c>
      <c r="AJ3" s="208">
        <f t="shared" si="1"/>
        <v>23</v>
      </c>
      <c r="AK3" s="208">
        <f t="shared" si="1"/>
        <v>24</v>
      </c>
      <c r="AL3" s="208">
        <f t="shared" si="1"/>
        <v>25</v>
      </c>
      <c r="AM3" s="208">
        <f t="shared" si="1"/>
        <v>26</v>
      </c>
      <c r="AN3" s="208">
        <f t="shared" si="1"/>
        <v>27</v>
      </c>
    </row>
    <row r="4">
      <c r="A4" s="7"/>
      <c r="B4" s="209" t="s">
        <v>7331</v>
      </c>
      <c r="C4" s="209" t="s">
        <v>7155</v>
      </c>
      <c r="D4" s="209" t="str">
        <f t="array" ref="D4">_xlfn.XLOOKUP(J4,'2NDSORTEDL'!AA1:AA12,'2NDSORTEDL'!AB1:AB12,"",0,1)</f>
        <v>CRANE NO. CC0075CB5523</v>
      </c>
      <c r="I4" s="362" t="s">
        <v>8256</v>
      </c>
      <c r="J4" s="211">
        <v>11.0</v>
      </c>
      <c r="N4" s="9" t="s">
        <v>7333</v>
      </c>
    </row>
    <row r="5">
      <c r="A5" s="7"/>
      <c r="B5" s="209" t="s">
        <v>7334</v>
      </c>
      <c r="C5" s="209" t="s">
        <v>7155</v>
      </c>
      <c r="D5" s="209" t="s">
        <v>7483</v>
      </c>
      <c r="E5" s="202"/>
      <c r="F5" s="212"/>
      <c r="G5" s="12"/>
      <c r="H5" s="12"/>
      <c r="I5" s="213"/>
      <c r="J5" s="168" t="s">
        <v>7336</v>
      </c>
      <c r="N5" s="1"/>
    </row>
    <row r="6">
      <c r="F6" s="49"/>
      <c r="G6" s="1"/>
      <c r="H6" s="1"/>
      <c r="I6" s="203"/>
      <c r="J6" s="1"/>
      <c r="N6" s="1"/>
    </row>
    <row r="7">
      <c r="A7" s="214"/>
      <c r="B7" s="215" t="s">
        <v>8257</v>
      </c>
      <c r="C7" s="216" t="s">
        <v>7338</v>
      </c>
      <c r="D7" s="164"/>
      <c r="E7" s="217" t="s">
        <v>7339</v>
      </c>
      <c r="F7" s="218" t="s">
        <v>7340</v>
      </c>
      <c r="G7" s="217" t="s">
        <v>7341</v>
      </c>
      <c r="H7" s="217" t="s">
        <v>7342</v>
      </c>
      <c r="I7" s="219" t="s">
        <v>7343</v>
      </c>
      <c r="J7" s="217" t="s">
        <v>7344</v>
      </c>
      <c r="K7" s="1"/>
      <c r="M7" s="1"/>
      <c r="N7" s="220"/>
      <c r="O7" s="1"/>
      <c r="P7" s="1"/>
      <c r="Q7" s="1"/>
      <c r="R7" s="1"/>
      <c r="S7" s="1"/>
      <c r="T7" s="1"/>
      <c r="U7" s="1"/>
      <c r="V7" s="1"/>
      <c r="W7" s="1"/>
      <c r="X7" s="1"/>
      <c r="Y7" s="1"/>
      <c r="Z7" s="1"/>
      <c r="AA7" s="1"/>
      <c r="AB7" s="1"/>
      <c r="AC7" s="1"/>
      <c r="AD7" s="1"/>
      <c r="AE7" s="1"/>
      <c r="AF7" s="1"/>
      <c r="AG7" s="1"/>
      <c r="AH7" s="1"/>
      <c r="AI7" s="1"/>
      <c r="AJ7" s="1"/>
      <c r="AK7" s="1"/>
      <c r="AL7" s="1"/>
      <c r="AM7" s="1"/>
      <c r="AN7" s="1"/>
      <c r="AO7" s="1"/>
      <c r="AP7" s="1"/>
      <c r="AQ7" s="1"/>
    </row>
    <row r="8">
      <c r="B8" s="221">
        <f t="shared" ref="B8:B34" si="2">ROW()-7</f>
        <v>1</v>
      </c>
      <c r="C8" s="425" t="s">
        <v>2845</v>
      </c>
      <c r="D8" s="164"/>
      <c r="E8" s="223" t="str">
        <f t="array" ref="E8">_xlfn.XLOOKUP(C8,'2NDSORTEDL'!$B$2:$B$60,'2NDSORTEDL'!$C$2:$C$60,"",0,1)</f>
        <v>DRESSING_PAD</v>
      </c>
      <c r="F8" s="224">
        <f t="array" ref="F8">_xlfn.XLOOKUP($C8,'2NDSORTEDL'!$B$2:$B$60,'2NDSORTEDL'!$Y$2:$Y$60,"",0,1)</f>
        <v>46935</v>
      </c>
      <c r="G8" s="208" t="s">
        <v>7345</v>
      </c>
      <c r="H8" s="208">
        <v>1.0</v>
      </c>
      <c r="I8" s="420">
        <v>46074.0</v>
      </c>
      <c r="J8" s="226" t="str">
        <f t="shared" ref="J8:J34" si="3">IF(SUMIFS($N8:$AM8,$N$2:$AM$2,$I8,$N$1:$AM$1,$J$4)&gt;=H8,"REPLACED",IF(SUMIFS($N8:$AM8,$N$2:$AM$2,$I8,$N$1:$AM$1,$J$4)=0,"","N.A."))</f>
        <v/>
      </c>
      <c r="N8" s="227">
        <v>1.0</v>
      </c>
      <c r="O8" s="223"/>
      <c r="P8" s="227"/>
      <c r="Q8" s="223"/>
      <c r="R8" s="223"/>
      <c r="S8" s="223"/>
      <c r="T8" s="223"/>
      <c r="U8" s="223"/>
      <c r="V8" s="223"/>
      <c r="W8" s="223"/>
      <c r="X8" s="223"/>
      <c r="Y8" s="223"/>
      <c r="Z8" s="223"/>
      <c r="AA8" s="223"/>
      <c r="AB8" s="223"/>
      <c r="AC8" s="223"/>
      <c r="AD8" s="223"/>
      <c r="AE8" s="223"/>
      <c r="AF8" s="223"/>
      <c r="AG8" s="223"/>
      <c r="AH8" s="223"/>
      <c r="AI8" s="223"/>
      <c r="AJ8" s="223"/>
      <c r="AK8" s="223"/>
      <c r="AL8" s="223"/>
      <c r="AM8" s="223"/>
      <c r="AN8" s="223"/>
      <c r="AO8" s="223">
        <f t="shared" ref="AO8:AO33" si="4">SUM(N8:AM8)</f>
        <v>1</v>
      </c>
    </row>
    <row r="9">
      <c r="B9" s="221">
        <f t="shared" si="2"/>
        <v>2</v>
      </c>
      <c r="C9" s="425" t="s">
        <v>7348</v>
      </c>
      <c r="D9" s="164"/>
      <c r="E9" s="223" t="str">
        <f t="array" ref="E9">_xlfn.XLOOKUP(C9,'2NDSORTEDL'!$B$2:$B$60,'2NDSORTEDL'!$C$2:$C$60,"",0,1)</f>
        <v/>
      </c>
      <c r="F9" s="224" t="str">
        <f t="array" ref="F9">_xlfn.XLOOKUP($C9,'2NDSORTEDL'!$B$2:$B$60,'2NDSORTEDL'!$Y$2:$Y$60,"",0,1)</f>
        <v/>
      </c>
      <c r="G9" s="208" t="s">
        <v>7345</v>
      </c>
      <c r="H9" s="208">
        <v>1.0</v>
      </c>
      <c r="I9" s="229">
        <f t="shared" ref="I9:I34" si="5">I8</f>
        <v>46074</v>
      </c>
      <c r="J9" s="226" t="str">
        <f t="shared" si="3"/>
        <v/>
      </c>
      <c r="K9" s="7" t="s">
        <v>7336</v>
      </c>
      <c r="N9" s="368">
        <v>1.0</v>
      </c>
      <c r="O9" s="223"/>
      <c r="P9" s="227"/>
      <c r="Q9" s="228"/>
      <c r="R9" s="223"/>
      <c r="S9" s="223"/>
      <c r="T9" s="223"/>
      <c r="U9" s="223"/>
      <c r="V9" s="223"/>
      <c r="W9" s="223"/>
      <c r="X9" s="223"/>
      <c r="Y9" s="223"/>
      <c r="Z9" s="223"/>
      <c r="AA9" s="223"/>
      <c r="AB9" s="223"/>
      <c r="AC9" s="223"/>
      <c r="AD9" s="223"/>
      <c r="AE9" s="223"/>
      <c r="AF9" s="223"/>
      <c r="AG9" s="223"/>
      <c r="AH9" s="223"/>
      <c r="AI9" s="223"/>
      <c r="AJ9" s="223"/>
      <c r="AK9" s="223"/>
      <c r="AL9" s="223"/>
      <c r="AM9" s="223"/>
      <c r="AN9" s="223"/>
      <c r="AO9" s="223">
        <f t="shared" si="4"/>
        <v>1</v>
      </c>
    </row>
    <row r="10">
      <c r="B10" s="221">
        <f t="shared" si="2"/>
        <v>3</v>
      </c>
      <c r="C10" s="425" t="s">
        <v>2950</v>
      </c>
      <c r="D10" s="164"/>
      <c r="E10" s="223" t="str">
        <f t="array" ref="E10">_xlfn.XLOOKUP(C10,'2NDSORTEDL'!$B$2:$B$60,'2NDSORTEDL'!$C$2:$C$60,"",0,1)</f>
        <v>BANDAGE</v>
      </c>
      <c r="F10" s="224" t="str">
        <f t="array" ref="F10">_xlfn.XLOOKUP($C10,'2NDSORTEDL'!$B$2:$B$60,'2NDSORTEDL'!$Y$2:$Y$60,"",0,1)</f>
        <v>--</v>
      </c>
      <c r="G10" s="208" t="s">
        <v>7345</v>
      </c>
      <c r="H10" s="208">
        <v>1.0</v>
      </c>
      <c r="I10" s="229">
        <f t="shared" si="5"/>
        <v>46074</v>
      </c>
      <c r="J10" s="226" t="str">
        <f t="shared" si="3"/>
        <v/>
      </c>
      <c r="N10" s="368">
        <v>1.0</v>
      </c>
      <c r="O10" s="227">
        <v>20.0</v>
      </c>
      <c r="P10" s="223"/>
      <c r="Q10" s="228"/>
      <c r="R10" s="223"/>
      <c r="S10" s="223"/>
      <c r="T10" s="223"/>
      <c r="U10" s="223"/>
      <c r="V10" s="223"/>
      <c r="W10" s="223"/>
      <c r="X10" s="223"/>
      <c r="Y10" s="223"/>
      <c r="Z10" s="223"/>
      <c r="AA10" s="223"/>
      <c r="AB10" s="223"/>
      <c r="AC10" s="223"/>
      <c r="AD10" s="223"/>
      <c r="AE10" s="223"/>
      <c r="AF10" s="223"/>
      <c r="AG10" s="223"/>
      <c r="AH10" s="223"/>
      <c r="AI10" s="223"/>
      <c r="AJ10" s="223"/>
      <c r="AK10" s="223"/>
      <c r="AL10" s="223"/>
      <c r="AM10" s="223"/>
      <c r="AN10" s="223"/>
      <c r="AO10" s="223">
        <f t="shared" si="4"/>
        <v>21</v>
      </c>
    </row>
    <row r="11">
      <c r="B11" s="221">
        <f t="shared" si="2"/>
        <v>4</v>
      </c>
      <c r="C11" s="425" t="s">
        <v>3947</v>
      </c>
      <c r="D11" s="164"/>
      <c r="E11" s="223" t="str">
        <f t="array" ref="E11">_xlfn.XLOOKUP(C11,'2NDSORTEDL'!$B$2:$B$60,'2NDSORTEDL'!$C$2:$C$60,"",0,1)</f>
        <v>POWDER</v>
      </c>
      <c r="F11" s="224">
        <f t="array" ref="F11">_xlfn.XLOOKUP($C11,'2NDSORTEDL'!$B$2:$B$60,'2NDSORTEDL'!$Y$2:$Y$60,"",0,1)</f>
        <v>46174</v>
      </c>
      <c r="G11" s="208" t="s">
        <v>7345</v>
      </c>
      <c r="H11" s="208">
        <v>1.0</v>
      </c>
      <c r="I11" s="229">
        <f t="shared" si="5"/>
        <v>46074</v>
      </c>
      <c r="J11" s="226" t="str">
        <f t="shared" si="3"/>
        <v/>
      </c>
      <c r="N11" s="368">
        <v>1.0</v>
      </c>
      <c r="O11" s="227"/>
      <c r="P11" s="223"/>
      <c r="Q11" s="223"/>
      <c r="R11" s="223"/>
      <c r="S11" s="223"/>
      <c r="T11" s="223"/>
      <c r="U11" s="223"/>
      <c r="V11" s="223"/>
      <c r="W11" s="223"/>
      <c r="X11" s="223"/>
      <c r="Y11" s="223"/>
      <c r="Z11" s="223"/>
      <c r="AA11" s="223"/>
      <c r="AB11" s="223"/>
      <c r="AC11" s="223"/>
      <c r="AD11" s="223"/>
      <c r="AE11" s="223"/>
      <c r="AF11" s="223"/>
      <c r="AG11" s="223"/>
      <c r="AH11" s="223"/>
      <c r="AI11" s="223"/>
      <c r="AJ11" s="223"/>
      <c r="AK11" s="223"/>
      <c r="AL11" s="223"/>
      <c r="AM11" s="223"/>
      <c r="AN11" s="223"/>
      <c r="AO11" s="223">
        <f t="shared" si="4"/>
        <v>1</v>
      </c>
    </row>
    <row r="12">
      <c r="B12" s="221">
        <f t="shared" si="2"/>
        <v>5</v>
      </c>
      <c r="C12" s="425" t="s">
        <v>1307</v>
      </c>
      <c r="D12" s="164"/>
      <c r="E12" s="223" t="str">
        <f t="array" ref="E12">_xlfn.XLOOKUP(C12,'2NDSORTEDL'!$B$2:$B$60,'2NDSORTEDL'!$C$2:$C$60,"",0,1)</f>
        <v/>
      </c>
      <c r="F12" s="224">
        <f t="array" ref="F12">_xlfn.XLOOKUP($C12,'2NDSORTEDL'!$B$2:$B$60,'2NDSORTEDL'!$Y$2:$Y$60,"",0,1)</f>
        <v>46419</v>
      </c>
      <c r="G12" s="208" t="s">
        <v>7345</v>
      </c>
      <c r="H12" s="208">
        <v>1.0</v>
      </c>
      <c r="I12" s="229">
        <f t="shared" si="5"/>
        <v>46074</v>
      </c>
      <c r="J12" s="226" t="str">
        <f t="shared" si="3"/>
        <v/>
      </c>
      <c r="N12" s="368">
        <v>1.0</v>
      </c>
      <c r="O12" s="223"/>
      <c r="P12" s="223"/>
      <c r="Q12" s="223"/>
      <c r="R12" s="223"/>
      <c r="S12" s="223"/>
      <c r="T12" s="223"/>
      <c r="U12" s="223"/>
      <c r="V12" s="223"/>
      <c r="W12" s="223"/>
      <c r="X12" s="223"/>
      <c r="Y12" s="223"/>
      <c r="Z12" s="223"/>
      <c r="AA12" s="223"/>
      <c r="AB12" s="223"/>
      <c r="AC12" s="223"/>
      <c r="AD12" s="223"/>
      <c r="AE12" s="223"/>
      <c r="AF12" s="223"/>
      <c r="AG12" s="223"/>
      <c r="AH12" s="223"/>
      <c r="AI12" s="223"/>
      <c r="AJ12" s="223"/>
      <c r="AK12" s="223"/>
      <c r="AL12" s="223"/>
      <c r="AM12" s="223"/>
      <c r="AN12" s="223"/>
      <c r="AO12" s="223">
        <f t="shared" si="4"/>
        <v>1</v>
      </c>
    </row>
    <row r="13">
      <c r="B13" s="221">
        <f t="shared" si="2"/>
        <v>6</v>
      </c>
      <c r="C13" s="425" t="s">
        <v>3748</v>
      </c>
      <c r="D13" s="164"/>
      <c r="E13" s="223" t="str">
        <f t="array" ref="E13">_xlfn.XLOOKUP(C13,'2NDSORTEDL'!$B$2:$B$60,'2NDSORTEDL'!$C$2:$C$60,"",0,1)</f>
        <v>DRESSING_PAD</v>
      </c>
      <c r="F13" s="224">
        <f t="array" ref="F13">_xlfn.XLOOKUP($C13,'2NDSORTEDL'!$B$2:$B$60,'2NDSORTEDL'!$Y$2:$Y$60,"",0,1)</f>
        <v>46935</v>
      </c>
      <c r="G13" s="208" t="s">
        <v>7345</v>
      </c>
      <c r="H13" s="208">
        <v>1.0</v>
      </c>
      <c r="I13" s="229">
        <f t="shared" si="5"/>
        <v>46074</v>
      </c>
      <c r="J13" s="226" t="str">
        <f t="shared" si="3"/>
        <v/>
      </c>
      <c r="N13" s="368">
        <v>1.0</v>
      </c>
      <c r="O13" s="223"/>
      <c r="P13" s="223"/>
      <c r="Q13" s="223"/>
      <c r="R13" s="223"/>
      <c r="S13" s="223"/>
      <c r="T13" s="223"/>
      <c r="U13" s="223"/>
      <c r="V13" s="223"/>
      <c r="W13" s="223"/>
      <c r="X13" s="223"/>
      <c r="Y13" s="223"/>
      <c r="Z13" s="223"/>
      <c r="AA13" s="223"/>
      <c r="AB13" s="223"/>
      <c r="AC13" s="223"/>
      <c r="AD13" s="223"/>
      <c r="AE13" s="223"/>
      <c r="AF13" s="223"/>
      <c r="AG13" s="223"/>
      <c r="AH13" s="223"/>
      <c r="AI13" s="223"/>
      <c r="AJ13" s="223"/>
      <c r="AK13" s="223"/>
      <c r="AL13" s="223"/>
      <c r="AM13" s="223"/>
      <c r="AN13" s="223"/>
      <c r="AO13" s="223">
        <f t="shared" si="4"/>
        <v>1</v>
      </c>
    </row>
    <row r="14">
      <c r="B14" s="221">
        <f t="shared" si="2"/>
        <v>7</v>
      </c>
      <c r="C14" s="425" t="s">
        <v>1006</v>
      </c>
      <c r="D14" s="164"/>
      <c r="E14" s="223" t="str">
        <f t="array" ref="E14">_xlfn.XLOOKUP(C14,'2NDSORTEDL'!$B$2:$B$60,'2NDSORTEDL'!$C$2:$C$60,"",0,1)</f>
        <v>NSAID</v>
      </c>
      <c r="F14" s="224">
        <f t="array" ref="F14">_xlfn.XLOOKUP($C14,'2NDSORTEDL'!$B$2:$B$60,'2NDSORTEDL'!$Y$2:$Y$60,"",0,1)</f>
        <v>46692</v>
      </c>
      <c r="G14" s="208" t="s">
        <v>7345</v>
      </c>
      <c r="H14" s="208">
        <v>1.0</v>
      </c>
      <c r="I14" s="229">
        <f t="shared" si="5"/>
        <v>46074</v>
      </c>
      <c r="J14" s="226" t="str">
        <f t="shared" si="3"/>
        <v/>
      </c>
      <c r="N14" s="368">
        <v>1.0</v>
      </c>
      <c r="O14" s="223"/>
      <c r="P14" s="223"/>
      <c r="Q14" s="223"/>
      <c r="R14" s="223"/>
      <c r="S14" s="223"/>
      <c r="T14" s="223"/>
      <c r="U14" s="223"/>
      <c r="V14" s="223"/>
      <c r="W14" s="223"/>
      <c r="X14" s="223"/>
      <c r="Y14" s="223"/>
      <c r="Z14" s="223"/>
      <c r="AA14" s="223"/>
      <c r="AB14" s="223"/>
      <c r="AC14" s="223"/>
      <c r="AD14" s="223"/>
      <c r="AE14" s="223"/>
      <c r="AF14" s="223"/>
      <c r="AG14" s="223"/>
      <c r="AH14" s="223"/>
      <c r="AI14" s="223"/>
      <c r="AJ14" s="223"/>
      <c r="AK14" s="223"/>
      <c r="AL14" s="223"/>
      <c r="AM14" s="223"/>
      <c r="AN14" s="223"/>
      <c r="AO14" s="223">
        <f t="shared" si="4"/>
        <v>1</v>
      </c>
    </row>
    <row r="15">
      <c r="B15" s="221">
        <f t="shared" si="2"/>
        <v>8</v>
      </c>
      <c r="C15" s="425" t="s">
        <v>1947</v>
      </c>
      <c r="D15" s="164"/>
      <c r="E15" s="223" t="str">
        <f t="array" ref="E15">_xlfn.XLOOKUP(C15,'2NDSORTEDL'!$B$2:$B$60,'2NDSORTEDL'!$C$2:$C$60,"",0,1)</f>
        <v>ORS</v>
      </c>
      <c r="F15" s="224">
        <f t="array" ref="F15">_xlfn.XLOOKUP($C15,'2NDSORTEDL'!$B$2:$B$60,'2NDSORTEDL'!$Y$2:$Y$60,"",0,1)</f>
        <v>46813</v>
      </c>
      <c r="G15" s="208" t="s">
        <v>7345</v>
      </c>
      <c r="H15" s="208">
        <v>1.0</v>
      </c>
      <c r="I15" s="229">
        <f t="shared" si="5"/>
        <v>46074</v>
      </c>
      <c r="J15" s="226" t="str">
        <f t="shared" si="3"/>
        <v/>
      </c>
      <c r="N15" s="368">
        <v>1.0</v>
      </c>
      <c r="O15" s="227"/>
      <c r="P15" s="223"/>
      <c r="Q15" s="223"/>
      <c r="R15" s="223"/>
      <c r="S15" s="223"/>
      <c r="T15" s="223"/>
      <c r="U15" s="223"/>
      <c r="V15" s="223"/>
      <c r="W15" s="223"/>
      <c r="X15" s="223"/>
      <c r="Y15" s="223"/>
      <c r="Z15" s="223"/>
      <c r="AA15" s="223"/>
      <c r="AB15" s="223"/>
      <c r="AC15" s="223"/>
      <c r="AD15" s="223"/>
      <c r="AE15" s="223"/>
      <c r="AF15" s="223"/>
      <c r="AG15" s="223"/>
      <c r="AH15" s="223"/>
      <c r="AI15" s="223"/>
      <c r="AJ15" s="223"/>
      <c r="AK15" s="223"/>
      <c r="AL15" s="223"/>
      <c r="AM15" s="223"/>
      <c r="AN15" s="223"/>
      <c r="AO15" s="223">
        <f t="shared" si="4"/>
        <v>1</v>
      </c>
    </row>
    <row r="16">
      <c r="B16" s="221">
        <f t="shared" si="2"/>
        <v>9</v>
      </c>
      <c r="C16" s="425" t="s">
        <v>3865</v>
      </c>
      <c r="D16" s="164"/>
      <c r="E16" s="223" t="str">
        <f t="array" ref="E16">_xlfn.XLOOKUP(C16,'2NDSORTEDL'!$B$2:$B$60,'2NDSORTEDL'!$C$2:$C$60,"",0,1)</f>
        <v>GLOVES</v>
      </c>
      <c r="F16" s="224">
        <f t="array" ref="F16">_xlfn.XLOOKUP($C16,'2NDSORTEDL'!$B$2:$B$60,'2NDSORTEDL'!$Y$2:$Y$60,"",0,1)</f>
        <v>47849</v>
      </c>
      <c r="G16" s="208" t="s">
        <v>7345</v>
      </c>
      <c r="H16" s="208">
        <v>1.0</v>
      </c>
      <c r="I16" s="229">
        <f t="shared" si="5"/>
        <v>46074</v>
      </c>
      <c r="J16" s="226" t="str">
        <f t="shared" si="3"/>
        <v/>
      </c>
      <c r="N16" s="230"/>
      <c r="O16" s="223"/>
      <c r="P16" s="223"/>
      <c r="Q16" s="223"/>
      <c r="R16" s="223"/>
      <c r="S16" s="223"/>
      <c r="T16" s="223"/>
      <c r="U16" s="223"/>
      <c r="V16" s="223"/>
      <c r="W16" s="223"/>
      <c r="X16" s="223"/>
      <c r="Y16" s="223"/>
      <c r="Z16" s="223"/>
      <c r="AA16" s="223"/>
      <c r="AB16" s="223"/>
      <c r="AC16" s="223"/>
      <c r="AD16" s="223"/>
      <c r="AE16" s="223"/>
      <c r="AF16" s="223"/>
      <c r="AG16" s="223"/>
      <c r="AH16" s="223"/>
      <c r="AI16" s="223"/>
      <c r="AJ16" s="223"/>
      <c r="AK16" s="223"/>
      <c r="AL16" s="223"/>
      <c r="AM16" s="223"/>
      <c r="AN16" s="223"/>
      <c r="AO16" s="223">
        <f t="shared" si="4"/>
        <v>0</v>
      </c>
    </row>
    <row r="17" hidden="1">
      <c r="B17" s="221">
        <f t="shared" si="2"/>
        <v>10</v>
      </c>
      <c r="C17" s="425" t="s">
        <v>7347</v>
      </c>
      <c r="D17" s="164"/>
      <c r="E17" s="223" t="str">
        <f t="array" ref="E17">_xlfn.XLOOKUP(C17,'2NDSORTEDL'!$B$2:$B$60,'2NDSORTEDL'!$C$2:$C$60,"",0,1)</f>
        <v/>
      </c>
      <c r="F17" s="224" t="str">
        <f t="array" ref="F17">_xlfn.XLOOKUP($C17,'2NDSORTEDL'!$B$2:$B$60,'2NDSORTEDL'!$Y$2:$Y$60,"",0,1)</f>
        <v/>
      </c>
      <c r="G17" s="208" t="s">
        <v>7345</v>
      </c>
      <c r="H17" s="208">
        <v>2.0</v>
      </c>
      <c r="I17" s="229">
        <f t="shared" si="5"/>
        <v>46074</v>
      </c>
      <c r="J17" s="226" t="str">
        <f t="shared" si="3"/>
        <v/>
      </c>
      <c r="N17" s="230"/>
      <c r="O17" s="223"/>
      <c r="P17" s="223"/>
      <c r="Q17" s="223"/>
      <c r="R17" s="223"/>
      <c r="S17" s="223"/>
      <c r="T17" s="223"/>
      <c r="U17" s="223"/>
      <c r="V17" s="223"/>
      <c r="W17" s="223"/>
      <c r="X17" s="223"/>
      <c r="Y17" s="223"/>
      <c r="Z17" s="223"/>
      <c r="AA17" s="223"/>
      <c r="AB17" s="223"/>
      <c r="AC17" s="223"/>
      <c r="AD17" s="223"/>
      <c r="AE17" s="223"/>
      <c r="AF17" s="223"/>
      <c r="AG17" s="223"/>
      <c r="AH17" s="223"/>
      <c r="AI17" s="223"/>
      <c r="AJ17" s="223"/>
      <c r="AK17" s="223"/>
      <c r="AL17" s="223"/>
      <c r="AM17" s="223"/>
      <c r="AN17" s="223"/>
      <c r="AO17" s="223">
        <f t="shared" si="4"/>
        <v>0</v>
      </c>
    </row>
    <row r="18" hidden="1">
      <c r="B18" s="221">
        <f t="shared" si="2"/>
        <v>11</v>
      </c>
      <c r="C18" s="425" t="s">
        <v>3322</v>
      </c>
      <c r="D18" s="164"/>
      <c r="E18" s="223" t="str">
        <f t="array" ref="E18">_xlfn.XLOOKUP(C18,'2NDSORTEDL'!$B$2:$B$60,'2NDSORTEDL'!$C$2:$C$60,"",0,1)</f>
        <v>PLASTER_TAPE</v>
      </c>
      <c r="F18" s="224">
        <f t="array" ref="F18">_xlfn.XLOOKUP($C18,'2NDSORTEDL'!$B$2:$B$60,'2NDSORTEDL'!$Y$2:$Y$60,"",0,1)</f>
        <v>46692</v>
      </c>
      <c r="G18" s="208" t="s">
        <v>7345</v>
      </c>
      <c r="H18" s="208">
        <v>4.0</v>
      </c>
      <c r="I18" s="229">
        <f t="shared" si="5"/>
        <v>46074</v>
      </c>
      <c r="J18" s="226" t="str">
        <f t="shared" si="3"/>
        <v/>
      </c>
      <c r="N18" s="368">
        <v>4.0</v>
      </c>
      <c r="O18" s="227">
        <v>4.0</v>
      </c>
      <c r="P18" s="223"/>
      <c r="Q18" s="223"/>
      <c r="R18" s="223"/>
      <c r="S18" s="223"/>
      <c r="T18" s="223"/>
      <c r="U18" s="223"/>
      <c r="V18" s="223"/>
      <c r="W18" s="223"/>
      <c r="X18" s="223"/>
      <c r="Y18" s="223"/>
      <c r="Z18" s="223"/>
      <c r="AA18" s="223"/>
      <c r="AB18" s="223"/>
      <c r="AC18" s="223"/>
      <c r="AD18" s="223"/>
      <c r="AE18" s="223"/>
      <c r="AF18" s="223"/>
      <c r="AG18" s="223"/>
      <c r="AH18" s="223"/>
      <c r="AI18" s="223"/>
      <c r="AJ18" s="223"/>
      <c r="AK18" s="223"/>
      <c r="AL18" s="223"/>
      <c r="AM18" s="223"/>
      <c r="AN18" s="223"/>
      <c r="AO18" s="223">
        <f t="shared" si="4"/>
        <v>8</v>
      </c>
    </row>
    <row r="19" hidden="1">
      <c r="B19" s="221">
        <f t="shared" si="2"/>
        <v>12</v>
      </c>
      <c r="C19" s="425" t="s">
        <v>3786</v>
      </c>
      <c r="D19" s="164"/>
      <c r="E19" s="223" t="str">
        <f t="array" ref="E19">_xlfn.XLOOKUP(C19,'2NDSORTEDL'!$B$2:$B$60,'2NDSORTEDL'!$C$2:$C$60,"",0,1)</f>
        <v>SWAB</v>
      </c>
      <c r="F19" s="224">
        <f t="array" ref="F19">_xlfn.XLOOKUP($C19,'2NDSORTEDL'!$B$2:$B$60,'2NDSORTEDL'!$Y$2:$Y$60,"",0,1)</f>
        <v>47209</v>
      </c>
      <c r="G19" s="208" t="s">
        <v>7345</v>
      </c>
      <c r="H19" s="208">
        <v>4.0</v>
      </c>
      <c r="I19" s="229">
        <f t="shared" si="5"/>
        <v>46074</v>
      </c>
      <c r="J19" s="226" t="str">
        <f t="shared" si="3"/>
        <v/>
      </c>
      <c r="N19" s="368">
        <v>4.0</v>
      </c>
      <c r="O19" s="227">
        <v>4.0</v>
      </c>
      <c r="P19" s="223"/>
      <c r="Q19" s="223"/>
      <c r="R19" s="223"/>
      <c r="S19" s="223"/>
      <c r="T19" s="223"/>
      <c r="U19" s="223"/>
      <c r="V19" s="223"/>
      <c r="W19" s="223"/>
      <c r="X19" s="223"/>
      <c r="Y19" s="223"/>
      <c r="Z19" s="223"/>
      <c r="AA19" s="223"/>
      <c r="AB19" s="223"/>
      <c r="AC19" s="223"/>
      <c r="AD19" s="223"/>
      <c r="AE19" s="223"/>
      <c r="AF19" s="223"/>
      <c r="AG19" s="223"/>
      <c r="AH19" s="223"/>
      <c r="AI19" s="223"/>
      <c r="AJ19" s="223"/>
      <c r="AK19" s="223"/>
      <c r="AL19" s="223"/>
      <c r="AM19" s="223"/>
      <c r="AN19" s="223"/>
      <c r="AO19" s="223">
        <f t="shared" si="4"/>
        <v>8</v>
      </c>
    </row>
    <row r="20" hidden="1">
      <c r="B20" s="221">
        <f t="shared" si="2"/>
        <v>13</v>
      </c>
      <c r="C20" s="425" t="s">
        <v>3990</v>
      </c>
      <c r="D20" s="164"/>
      <c r="E20" s="223" t="str">
        <f t="array" ref="E20">_xlfn.XLOOKUP(C20,'2NDSORTEDL'!$B$2:$B$60,'2NDSORTEDL'!$C$2:$C$60,"",0,1)</f>
        <v>BLADE</v>
      </c>
      <c r="F20" s="224" t="str">
        <f t="array" ref="F20">_xlfn.XLOOKUP($C20,'2NDSORTEDL'!$B$2:$B$60,'2NDSORTEDL'!$Y$2:$Y$60,"",0,1)</f>
        <v/>
      </c>
      <c r="G20" s="208" t="s">
        <v>7345</v>
      </c>
      <c r="H20" s="208">
        <v>1.0</v>
      </c>
      <c r="I20" s="229">
        <f t="shared" si="5"/>
        <v>46074</v>
      </c>
      <c r="J20" s="226" t="str">
        <f t="shared" si="3"/>
        <v/>
      </c>
      <c r="N20" s="368">
        <v>1.0</v>
      </c>
      <c r="O20" s="223"/>
      <c r="P20" s="223"/>
      <c r="Q20" s="228"/>
      <c r="R20" s="223"/>
      <c r="S20" s="223"/>
      <c r="T20" s="223"/>
      <c r="U20" s="223"/>
      <c r="V20" s="223"/>
      <c r="W20" s="223"/>
      <c r="X20" s="223"/>
      <c r="Y20" s="223"/>
      <c r="Z20" s="223"/>
      <c r="AA20" s="223"/>
      <c r="AB20" s="223"/>
      <c r="AC20" s="223"/>
      <c r="AD20" s="223"/>
      <c r="AE20" s="223"/>
      <c r="AF20" s="223"/>
      <c r="AG20" s="223"/>
      <c r="AH20" s="223"/>
      <c r="AI20" s="223"/>
      <c r="AJ20" s="223"/>
      <c r="AK20" s="223"/>
      <c r="AL20" s="223"/>
      <c r="AM20" s="223"/>
      <c r="AN20" s="223"/>
      <c r="AO20" s="223">
        <f t="shared" si="4"/>
        <v>1</v>
      </c>
    </row>
    <row r="21" hidden="1">
      <c r="B21" s="221">
        <f t="shared" si="2"/>
        <v>14</v>
      </c>
      <c r="C21" s="425" t="s">
        <v>2794</v>
      </c>
      <c r="D21" s="164"/>
      <c r="E21" s="223" t="str">
        <f t="array" ref="E21">_xlfn.XLOOKUP(C21,'2NDSORTEDL'!$B$2:$B$60,'2NDSORTEDL'!$C$2:$C$60,"",0,1)</f>
        <v>BANDAGE</v>
      </c>
      <c r="F21" s="224">
        <f t="array" ref="F21">_xlfn.XLOOKUP($C21,'2NDSORTEDL'!$B$2:$B$60,'2NDSORTEDL'!$Y$2:$Y$60,"",0,1)</f>
        <v>47088</v>
      </c>
      <c r="G21" s="208" t="s">
        <v>7345</v>
      </c>
      <c r="H21" s="208">
        <v>1.0</v>
      </c>
      <c r="I21" s="229">
        <f t="shared" si="5"/>
        <v>46074</v>
      </c>
      <c r="J21" s="226" t="str">
        <f t="shared" si="3"/>
        <v/>
      </c>
      <c r="N21" s="368">
        <v>1.0</v>
      </c>
      <c r="O21" s="227">
        <v>1.0</v>
      </c>
      <c r="P21" s="223"/>
      <c r="Q21" s="228"/>
      <c r="R21" s="223"/>
      <c r="S21" s="223"/>
      <c r="T21" s="223"/>
      <c r="U21" s="223"/>
      <c r="V21" s="223"/>
      <c r="W21" s="223"/>
      <c r="X21" s="223"/>
      <c r="Y21" s="223"/>
      <c r="Z21" s="223"/>
      <c r="AA21" s="223"/>
      <c r="AB21" s="223"/>
      <c r="AC21" s="223"/>
      <c r="AD21" s="223"/>
      <c r="AE21" s="223"/>
      <c r="AF21" s="223"/>
      <c r="AG21" s="223"/>
      <c r="AH21" s="223"/>
      <c r="AI21" s="223"/>
      <c r="AJ21" s="223"/>
      <c r="AK21" s="223"/>
      <c r="AL21" s="223"/>
      <c r="AM21" s="223"/>
      <c r="AN21" s="223"/>
      <c r="AO21" s="223">
        <f t="shared" si="4"/>
        <v>2</v>
      </c>
    </row>
    <row r="22" hidden="1">
      <c r="B22" s="221">
        <f t="shared" si="2"/>
        <v>15</v>
      </c>
      <c r="C22" s="425" t="s">
        <v>1947</v>
      </c>
      <c r="D22" s="164"/>
      <c r="E22" s="223" t="str">
        <f t="array" ref="E22">_xlfn.XLOOKUP(C22,'2NDSORTEDL'!$B$2:$B$60,'2NDSORTEDL'!$C$2:$C$60,"",0,1)</f>
        <v>ORS</v>
      </c>
      <c r="F22" s="224">
        <f t="array" ref="F22">_xlfn.XLOOKUP($C22,'2NDSORTEDL'!$B$2:$B$60,'2NDSORTEDL'!$Y$2:$Y$60,"",0,1)</f>
        <v>46813</v>
      </c>
      <c r="G22" s="208" t="s">
        <v>7345</v>
      </c>
      <c r="H22" s="208">
        <v>2.0</v>
      </c>
      <c r="I22" s="229">
        <f t="shared" si="5"/>
        <v>46074</v>
      </c>
      <c r="J22" s="226" t="str">
        <f t="shared" si="3"/>
        <v/>
      </c>
      <c r="N22" s="208"/>
      <c r="O22" s="227"/>
      <c r="P22" s="223"/>
      <c r="Q22" s="223"/>
      <c r="R22" s="223"/>
      <c r="S22" s="223"/>
      <c r="T22" s="223"/>
      <c r="U22" s="223"/>
      <c r="V22" s="223"/>
      <c r="W22" s="223"/>
      <c r="X22" s="223"/>
      <c r="Y22" s="223"/>
      <c r="Z22" s="223"/>
      <c r="AA22" s="223"/>
      <c r="AB22" s="223"/>
      <c r="AC22" s="223"/>
      <c r="AD22" s="223"/>
      <c r="AE22" s="223"/>
      <c r="AF22" s="223"/>
      <c r="AG22" s="223"/>
      <c r="AH22" s="223"/>
      <c r="AI22" s="223"/>
      <c r="AJ22" s="223"/>
      <c r="AK22" s="223"/>
      <c r="AL22" s="223"/>
      <c r="AM22" s="223"/>
      <c r="AN22" s="223"/>
      <c r="AO22" s="223">
        <f t="shared" si="4"/>
        <v>0</v>
      </c>
    </row>
    <row r="23" hidden="1">
      <c r="B23" s="221">
        <f t="shared" si="2"/>
        <v>16</v>
      </c>
      <c r="C23" s="425" t="s">
        <v>3150</v>
      </c>
      <c r="D23" s="164"/>
      <c r="E23" s="223" t="str">
        <f t="array" ref="E23">_xlfn.XLOOKUP(C23,'2NDSORTEDL'!$B$2:$B$60,'2NDSORTEDL'!$C$2:$C$60,"",0,1)</f>
        <v>BANDAGE</v>
      </c>
      <c r="F23" s="224">
        <f t="array" ref="F23">_xlfn.XLOOKUP($C23,'2NDSORTEDL'!$B$2:$B$60,'2NDSORTEDL'!$Y$2:$Y$60,"",0,1)</f>
        <v>46905</v>
      </c>
      <c r="G23" s="208" t="s">
        <v>7345</v>
      </c>
      <c r="H23" s="208">
        <v>1.0</v>
      </c>
      <c r="I23" s="229">
        <f t="shared" si="5"/>
        <v>46074</v>
      </c>
      <c r="J23" s="226" t="str">
        <f t="shared" si="3"/>
        <v/>
      </c>
      <c r="N23" s="368">
        <v>1.0</v>
      </c>
      <c r="O23" s="223"/>
      <c r="P23" s="223"/>
      <c r="Q23" s="228"/>
      <c r="R23" s="223"/>
      <c r="S23" s="223"/>
      <c r="T23" s="223"/>
      <c r="U23" s="223"/>
      <c r="V23" s="223"/>
      <c r="W23" s="223"/>
      <c r="X23" s="223"/>
      <c r="Y23" s="223"/>
      <c r="Z23" s="223"/>
      <c r="AA23" s="223"/>
      <c r="AB23" s="223"/>
      <c r="AC23" s="223"/>
      <c r="AD23" s="223"/>
      <c r="AE23" s="223"/>
      <c r="AF23" s="223"/>
      <c r="AG23" s="223"/>
      <c r="AH23" s="223"/>
      <c r="AI23" s="223"/>
      <c r="AJ23" s="223"/>
      <c r="AK23" s="223"/>
      <c r="AL23" s="223"/>
      <c r="AM23" s="223"/>
      <c r="AN23" s="223"/>
      <c r="AO23" s="223">
        <f t="shared" si="4"/>
        <v>1</v>
      </c>
    </row>
    <row r="24" hidden="1">
      <c r="B24" s="221">
        <f t="shared" si="2"/>
        <v>17</v>
      </c>
      <c r="C24" s="425" t="s">
        <v>2711</v>
      </c>
      <c r="D24" s="164"/>
      <c r="E24" s="223" t="str">
        <f t="array" ref="E24">_xlfn.XLOOKUP(C24,'2NDSORTEDL'!$B$2:$B$60,'2NDSORTEDL'!$C$2:$C$60,"",0,1)</f>
        <v>SYRINGE</v>
      </c>
      <c r="F24" s="224">
        <f t="array" ref="F24">_xlfn.XLOOKUP($C24,'2NDSORTEDL'!$B$2:$B$60,'2NDSORTEDL'!$Y$2:$Y$60,"",0,1)</f>
        <v>47574</v>
      </c>
      <c r="G24" s="208" t="s">
        <v>7345</v>
      </c>
      <c r="H24" s="208">
        <v>1.0</v>
      </c>
      <c r="I24" s="229">
        <f t="shared" si="5"/>
        <v>46074</v>
      </c>
      <c r="J24" s="226" t="str">
        <f t="shared" si="3"/>
        <v/>
      </c>
      <c r="N24" s="368"/>
      <c r="O24" s="223"/>
      <c r="P24" s="223"/>
      <c r="Q24" s="228"/>
      <c r="R24" s="223"/>
      <c r="S24" s="223"/>
      <c r="T24" s="223"/>
      <c r="U24" s="223"/>
      <c r="V24" s="223"/>
      <c r="W24" s="223"/>
      <c r="X24" s="223"/>
      <c r="Y24" s="223"/>
      <c r="Z24" s="223"/>
      <c r="AA24" s="223"/>
      <c r="AB24" s="223"/>
      <c r="AC24" s="223"/>
      <c r="AD24" s="223"/>
      <c r="AE24" s="223"/>
      <c r="AF24" s="223"/>
      <c r="AG24" s="223"/>
      <c r="AH24" s="223"/>
      <c r="AI24" s="223"/>
      <c r="AJ24" s="223"/>
      <c r="AK24" s="223"/>
      <c r="AL24" s="223"/>
      <c r="AM24" s="223"/>
      <c r="AN24" s="223"/>
      <c r="AO24" s="223">
        <f t="shared" si="4"/>
        <v>0</v>
      </c>
    </row>
    <row r="25" hidden="1">
      <c r="B25" s="221">
        <f t="shared" si="2"/>
        <v>18</v>
      </c>
      <c r="C25" s="425" t="s">
        <v>7348</v>
      </c>
      <c r="D25" s="164"/>
      <c r="E25" s="223" t="str">
        <f t="array" ref="E25">_xlfn.XLOOKUP(C25,'2NDSORTEDL'!$B$2:$B$60,'2NDSORTEDL'!$C$2:$C$60,"",0,1)</f>
        <v/>
      </c>
      <c r="F25" s="224" t="str">
        <f t="array" ref="F25">_xlfn.XLOOKUP($C25,'2NDSORTEDL'!$B$2:$B$60,'2NDSORTEDL'!$Y$2:$Y$60,"",0,1)</f>
        <v/>
      </c>
      <c r="G25" s="208" t="s">
        <v>7345</v>
      </c>
      <c r="H25" s="208">
        <v>1.0</v>
      </c>
      <c r="I25" s="229">
        <f t="shared" si="5"/>
        <v>46074</v>
      </c>
      <c r="J25" s="226" t="str">
        <f t="shared" si="3"/>
        <v/>
      </c>
      <c r="N25" s="368">
        <v>1.0</v>
      </c>
      <c r="O25" s="223"/>
      <c r="P25" s="223"/>
      <c r="Q25" s="223"/>
      <c r="R25" s="223"/>
      <c r="S25" s="223"/>
      <c r="T25" s="223"/>
      <c r="U25" s="223"/>
      <c r="V25" s="223"/>
      <c r="W25" s="223"/>
      <c r="X25" s="223"/>
      <c r="Y25" s="223"/>
      <c r="Z25" s="223"/>
      <c r="AA25" s="223"/>
      <c r="AB25" s="223"/>
      <c r="AC25" s="223"/>
      <c r="AD25" s="223"/>
      <c r="AE25" s="223"/>
      <c r="AF25" s="223"/>
      <c r="AG25" s="223"/>
      <c r="AH25" s="223"/>
      <c r="AI25" s="223"/>
      <c r="AJ25" s="223"/>
      <c r="AK25" s="223"/>
      <c r="AL25" s="223"/>
      <c r="AM25" s="223"/>
      <c r="AN25" s="223"/>
      <c r="AO25" s="223">
        <f t="shared" si="4"/>
        <v>1</v>
      </c>
    </row>
    <row r="26" hidden="1">
      <c r="B26" s="221">
        <f t="shared" si="2"/>
        <v>19</v>
      </c>
      <c r="C26" s="425" t="s">
        <v>3551</v>
      </c>
      <c r="D26" s="164"/>
      <c r="E26" s="223" t="str">
        <f t="array" ref="E26">_xlfn.XLOOKUP(C26,'2NDSORTEDL'!$B$2:$B$60,'2NDSORTEDL'!$C$2:$C$60,"",0,1)</f>
        <v>MANUAL</v>
      </c>
      <c r="F26" s="224" t="str">
        <f t="array" ref="F26">_xlfn.XLOOKUP($C26,'2NDSORTEDL'!$B$2:$B$60,'2NDSORTEDL'!$Y$2:$Y$60,"",0,1)</f>
        <v>--</v>
      </c>
      <c r="G26" s="208" t="s">
        <v>7345</v>
      </c>
      <c r="H26" s="208">
        <v>1.0</v>
      </c>
      <c r="I26" s="229">
        <f t="shared" si="5"/>
        <v>46074</v>
      </c>
      <c r="J26" s="226" t="str">
        <f t="shared" si="3"/>
        <v/>
      </c>
      <c r="N26" s="230"/>
      <c r="O26" s="227">
        <v>1.0</v>
      </c>
      <c r="P26" s="223"/>
      <c r="Q26" s="223"/>
      <c r="R26" s="223"/>
      <c r="S26" s="223"/>
      <c r="T26" s="223"/>
      <c r="U26" s="223"/>
      <c r="V26" s="223"/>
      <c r="W26" s="223"/>
      <c r="X26" s="223"/>
      <c r="Y26" s="223"/>
      <c r="Z26" s="223"/>
      <c r="AA26" s="223"/>
      <c r="AB26" s="223"/>
      <c r="AC26" s="223"/>
      <c r="AD26" s="223"/>
      <c r="AE26" s="223"/>
      <c r="AF26" s="223"/>
      <c r="AG26" s="223"/>
      <c r="AH26" s="223"/>
      <c r="AI26" s="223"/>
      <c r="AJ26" s="223"/>
      <c r="AK26" s="223"/>
      <c r="AL26" s="223"/>
      <c r="AM26" s="223"/>
      <c r="AN26" s="223"/>
      <c r="AO26" s="223">
        <f t="shared" si="4"/>
        <v>1</v>
      </c>
    </row>
    <row r="27" hidden="1">
      <c r="B27" s="221">
        <f t="shared" si="2"/>
        <v>20</v>
      </c>
      <c r="C27" s="425" t="s">
        <v>1861</v>
      </c>
      <c r="D27" s="164"/>
      <c r="E27" s="223" t="str">
        <f t="array" ref="E27">_xlfn.XLOOKUP(C27,'2NDSORTEDL'!$B$2:$B$60,'2NDSORTEDL'!$C$2:$C$60,"",0,1)</f>
        <v>EYE_LUBRICANT_DROPS</v>
      </c>
      <c r="F27" s="224">
        <f t="array" ref="F27">_xlfn.XLOOKUP($C27,'2NDSORTEDL'!$B$2:$B$60,'2NDSORTEDL'!$Y$2:$Y$60,"",0,1)</f>
        <v>46753</v>
      </c>
      <c r="G27" s="208" t="s">
        <v>7345</v>
      </c>
      <c r="H27" s="208">
        <v>1.0</v>
      </c>
      <c r="I27" s="229">
        <f t="shared" si="5"/>
        <v>46074</v>
      </c>
      <c r="J27" s="226" t="str">
        <f t="shared" si="3"/>
        <v/>
      </c>
      <c r="N27" s="368">
        <v>1.0</v>
      </c>
      <c r="O27" s="227"/>
      <c r="P27" s="223"/>
      <c r="Q27" s="223"/>
      <c r="R27" s="223"/>
      <c r="S27" s="223"/>
      <c r="T27" s="223"/>
      <c r="U27" s="223"/>
      <c r="V27" s="223"/>
      <c r="W27" s="223"/>
      <c r="X27" s="223"/>
      <c r="Y27" s="223"/>
      <c r="Z27" s="223"/>
      <c r="AA27" s="223"/>
      <c r="AB27" s="223"/>
      <c r="AC27" s="223"/>
      <c r="AD27" s="223"/>
      <c r="AE27" s="223"/>
      <c r="AF27" s="223"/>
      <c r="AG27" s="223"/>
      <c r="AH27" s="223"/>
      <c r="AI27" s="223"/>
      <c r="AJ27" s="223"/>
      <c r="AK27" s="223"/>
      <c r="AL27" s="223"/>
      <c r="AM27" s="223"/>
      <c r="AN27" s="223"/>
      <c r="AO27" s="223">
        <f t="shared" si="4"/>
        <v>1</v>
      </c>
    </row>
    <row r="28" hidden="1">
      <c r="B28" s="221">
        <f t="shared" si="2"/>
        <v>21</v>
      </c>
      <c r="C28" s="425" t="s">
        <v>3512</v>
      </c>
      <c r="D28" s="164"/>
      <c r="E28" s="223" t="str">
        <f t="array" ref="E28">_xlfn.XLOOKUP(C28,'2NDSORTEDL'!$B$2:$B$60,'2NDSORTEDL'!$C$2:$C$60,"",0,1)</f>
        <v>LIST</v>
      </c>
      <c r="F28" s="224" t="str">
        <f t="array" ref="F28">_xlfn.XLOOKUP($C28,'2NDSORTEDL'!$B$2:$B$60,'2NDSORTEDL'!$Y$2:$Y$60,"",0,1)</f>
        <v>--</v>
      </c>
      <c r="G28" s="208" t="s">
        <v>7345</v>
      </c>
      <c r="H28" s="208">
        <v>1.0</v>
      </c>
      <c r="I28" s="229">
        <f t="shared" si="5"/>
        <v>46074</v>
      </c>
      <c r="J28" s="226" t="str">
        <f t="shared" si="3"/>
        <v/>
      </c>
      <c r="N28" s="230"/>
      <c r="O28" s="227">
        <v>1.0</v>
      </c>
      <c r="P28" s="223"/>
      <c r="Q28" s="228"/>
      <c r="R28" s="223"/>
      <c r="S28" s="223"/>
      <c r="T28" s="223"/>
      <c r="U28" s="223"/>
      <c r="V28" s="223"/>
      <c r="W28" s="223"/>
      <c r="X28" s="223"/>
      <c r="Y28" s="223"/>
      <c r="Z28" s="223"/>
      <c r="AA28" s="223"/>
      <c r="AB28" s="223"/>
      <c r="AC28" s="223"/>
      <c r="AD28" s="223"/>
      <c r="AE28" s="223"/>
      <c r="AF28" s="223"/>
      <c r="AG28" s="223"/>
      <c r="AH28" s="223"/>
      <c r="AI28" s="223"/>
      <c r="AJ28" s="223"/>
      <c r="AK28" s="223"/>
      <c r="AL28" s="223"/>
      <c r="AM28" s="223"/>
      <c r="AN28" s="223"/>
      <c r="AO28" s="223">
        <f t="shared" si="4"/>
        <v>1</v>
      </c>
    </row>
    <row r="29" hidden="1">
      <c r="B29" s="221">
        <f t="shared" si="2"/>
        <v>22</v>
      </c>
      <c r="C29" s="425" t="s">
        <v>3094</v>
      </c>
      <c r="D29" s="164"/>
      <c r="E29" s="223" t="str">
        <f t="array" ref="E29">_xlfn.XLOOKUP(C29,'2NDSORTEDL'!$B$2:$B$60,'2NDSORTEDL'!$C$2:$C$60,"",0,1)</f>
        <v>PLASTER_TAPE</v>
      </c>
      <c r="F29" s="224" t="str">
        <f t="array" ref="F29">_xlfn.XLOOKUP($C29,'2NDSORTEDL'!$B$2:$B$60,'2NDSORTEDL'!$Y$2:$Y$60,"",0,1)</f>
        <v>--</v>
      </c>
      <c r="G29" s="208" t="s">
        <v>7345</v>
      </c>
      <c r="H29" s="208">
        <v>1.0</v>
      </c>
      <c r="I29" s="229">
        <f t="shared" si="5"/>
        <v>46074</v>
      </c>
      <c r="J29" s="226" t="str">
        <f t="shared" si="3"/>
        <v/>
      </c>
      <c r="N29" s="230"/>
      <c r="O29" s="227">
        <v>1.0</v>
      </c>
      <c r="P29" s="223"/>
      <c r="Q29" s="228"/>
      <c r="R29" s="223"/>
      <c r="S29" s="223"/>
      <c r="T29" s="223"/>
      <c r="U29" s="223"/>
      <c r="V29" s="223"/>
      <c r="W29" s="223"/>
      <c r="X29" s="223"/>
      <c r="Y29" s="223"/>
      <c r="Z29" s="223"/>
      <c r="AA29" s="223"/>
      <c r="AB29" s="223"/>
      <c r="AC29" s="223"/>
      <c r="AD29" s="223"/>
      <c r="AE29" s="223"/>
      <c r="AF29" s="223"/>
      <c r="AG29" s="223"/>
      <c r="AH29" s="223"/>
      <c r="AI29" s="223"/>
      <c r="AJ29" s="223"/>
      <c r="AK29" s="223"/>
      <c r="AL29" s="223"/>
      <c r="AM29" s="223"/>
      <c r="AN29" s="223"/>
      <c r="AO29" s="223">
        <f t="shared" si="4"/>
        <v>1</v>
      </c>
    </row>
    <row r="30" hidden="1">
      <c r="B30" s="221">
        <f t="shared" si="2"/>
        <v>23</v>
      </c>
      <c r="C30" s="425" t="s">
        <v>3820</v>
      </c>
      <c r="D30" s="164"/>
      <c r="E30" s="223" t="str">
        <f t="array" ref="E30">_xlfn.XLOOKUP(C30,'2NDSORTEDL'!$B$2:$B$60,'2NDSORTEDL'!$C$2:$C$60,"",0,1)</f>
        <v>MASK</v>
      </c>
      <c r="F30" s="224" t="str">
        <f t="array" ref="F30">_xlfn.XLOOKUP($C30,'2NDSORTEDL'!$B$2:$B$60,'2NDSORTEDL'!$Y$2:$Y$60,"",0,1)</f>
        <v>--</v>
      </c>
      <c r="G30" s="208" t="s">
        <v>7345</v>
      </c>
      <c r="H30" s="208">
        <v>1.0</v>
      </c>
      <c r="I30" s="229">
        <f t="shared" si="5"/>
        <v>46074</v>
      </c>
      <c r="J30" s="226" t="str">
        <f t="shared" si="3"/>
        <v/>
      </c>
      <c r="N30" s="230"/>
      <c r="O30" s="227">
        <v>1.0</v>
      </c>
      <c r="P30" s="223"/>
      <c r="Q30" s="228"/>
      <c r="R30" s="223"/>
      <c r="S30" s="223"/>
      <c r="T30" s="223"/>
      <c r="U30" s="223"/>
      <c r="V30" s="223"/>
      <c r="W30" s="223"/>
      <c r="X30" s="223"/>
      <c r="Y30" s="223"/>
      <c r="Z30" s="223"/>
      <c r="AA30" s="223"/>
      <c r="AB30" s="223"/>
      <c r="AC30" s="223"/>
      <c r="AD30" s="223"/>
      <c r="AE30" s="223"/>
      <c r="AF30" s="223"/>
      <c r="AG30" s="223"/>
      <c r="AH30" s="223"/>
      <c r="AI30" s="223"/>
      <c r="AJ30" s="223"/>
      <c r="AK30" s="223"/>
      <c r="AL30" s="223"/>
      <c r="AM30" s="223"/>
      <c r="AN30" s="223"/>
      <c r="AO30" s="223">
        <f t="shared" si="4"/>
        <v>1</v>
      </c>
    </row>
    <row r="31" hidden="1">
      <c r="B31" s="221">
        <f t="shared" si="2"/>
        <v>24</v>
      </c>
      <c r="C31" s="425" t="s">
        <v>2950</v>
      </c>
      <c r="D31" s="164"/>
      <c r="E31" s="223" t="str">
        <f t="array" ref="E31">_xlfn.XLOOKUP(C31,'2NDSORTEDL'!$B$2:$B$60,'2NDSORTEDL'!$C$2:$C$60,"",0,1)</f>
        <v>BANDAGE</v>
      </c>
      <c r="F31" s="224" t="str">
        <f t="array" ref="F31">_xlfn.XLOOKUP($C31,'2NDSORTEDL'!$B$2:$B$60,'2NDSORTEDL'!$Y$2:$Y$60,"",0,1)</f>
        <v>--</v>
      </c>
      <c r="G31" s="208" t="s">
        <v>7345</v>
      </c>
      <c r="H31" s="208">
        <v>1.0</v>
      </c>
      <c r="I31" s="229">
        <f t="shared" si="5"/>
        <v>46074</v>
      </c>
      <c r="J31" s="226" t="str">
        <f t="shared" si="3"/>
        <v/>
      </c>
      <c r="N31" s="230"/>
      <c r="O31" s="223"/>
      <c r="P31" s="223"/>
      <c r="Q31" s="223"/>
      <c r="R31" s="223"/>
      <c r="S31" s="223"/>
      <c r="T31" s="223"/>
      <c r="U31" s="223"/>
      <c r="V31" s="223"/>
      <c r="W31" s="223"/>
      <c r="X31" s="223"/>
      <c r="Y31" s="223"/>
      <c r="Z31" s="223"/>
      <c r="AA31" s="223"/>
      <c r="AB31" s="223"/>
      <c r="AC31" s="223"/>
      <c r="AD31" s="223"/>
      <c r="AE31" s="223"/>
      <c r="AF31" s="223"/>
      <c r="AG31" s="223"/>
      <c r="AH31" s="223"/>
      <c r="AI31" s="223"/>
      <c r="AJ31" s="223"/>
      <c r="AK31" s="223"/>
      <c r="AL31" s="223"/>
      <c r="AM31" s="223"/>
      <c r="AN31" s="223"/>
      <c r="AO31" s="223">
        <f t="shared" si="4"/>
        <v>0</v>
      </c>
    </row>
    <row r="32" hidden="1">
      <c r="B32" s="221">
        <f t="shared" si="2"/>
        <v>25</v>
      </c>
      <c r="C32" s="425" t="s">
        <v>3005</v>
      </c>
      <c r="D32" s="164"/>
      <c r="E32" s="223" t="str">
        <f t="array" ref="E32">_xlfn.XLOOKUP(C32,'2NDSORTEDL'!$B$2:$B$60,'2NDSORTEDL'!$C$2:$C$60,"",0,1)</f>
        <v>BANDAGE</v>
      </c>
      <c r="F32" s="224" t="str">
        <f t="array" ref="F32">_xlfn.XLOOKUP($C32,'2NDSORTEDL'!$B$2:$B$60,'2NDSORTEDL'!$Y$2:$Y$60,"",0,1)</f>
        <v>--</v>
      </c>
      <c r="G32" s="208" t="s">
        <v>7345</v>
      </c>
      <c r="H32" s="208">
        <v>1.0</v>
      </c>
      <c r="I32" s="229">
        <f t="shared" si="5"/>
        <v>46074</v>
      </c>
      <c r="J32" s="226" t="str">
        <f t="shared" si="3"/>
        <v/>
      </c>
      <c r="N32" s="230"/>
      <c r="O32" s="223"/>
      <c r="P32" s="223"/>
      <c r="Q32" s="223"/>
      <c r="R32" s="223"/>
      <c r="S32" s="223"/>
      <c r="T32" s="223"/>
      <c r="U32" s="223"/>
      <c r="V32" s="223"/>
      <c r="W32" s="223"/>
      <c r="X32" s="223"/>
      <c r="Y32" s="223"/>
      <c r="Z32" s="223"/>
      <c r="AA32" s="223"/>
      <c r="AB32" s="223"/>
      <c r="AC32" s="223"/>
      <c r="AD32" s="223"/>
      <c r="AE32" s="223"/>
      <c r="AF32" s="223"/>
      <c r="AG32" s="223"/>
      <c r="AH32" s="223"/>
      <c r="AI32" s="223"/>
      <c r="AJ32" s="223"/>
      <c r="AK32" s="223"/>
      <c r="AL32" s="223"/>
      <c r="AM32" s="223"/>
      <c r="AN32" s="223"/>
      <c r="AO32" s="223">
        <f t="shared" si="4"/>
        <v>0</v>
      </c>
    </row>
    <row r="33" hidden="1">
      <c r="B33" s="221">
        <f t="shared" si="2"/>
        <v>26</v>
      </c>
      <c r="C33" s="425" t="s">
        <v>3897</v>
      </c>
      <c r="D33" s="164"/>
      <c r="E33" s="223" t="str">
        <f t="array" ref="E33">_xlfn.XLOOKUP(C33,'2NDSORTEDL'!$B$2:$B$60,'2NDSORTEDL'!$C$2:$C$60,"",0,1)</f>
        <v>GLOVES</v>
      </c>
      <c r="F33" s="224" t="str">
        <f t="array" ref="F33">_xlfn.XLOOKUP($C33,'2NDSORTEDL'!$B$2:$B$60,'2NDSORTEDL'!$Y$2:$Y$60,"",0,1)</f>
        <v>--</v>
      </c>
      <c r="G33" s="208" t="s">
        <v>7345</v>
      </c>
      <c r="H33" s="208">
        <v>1.0</v>
      </c>
      <c r="I33" s="229">
        <f t="shared" si="5"/>
        <v>46074</v>
      </c>
      <c r="J33" s="226" t="str">
        <f t="shared" si="3"/>
        <v/>
      </c>
      <c r="N33" s="230"/>
      <c r="O33" s="227"/>
      <c r="P33" s="223"/>
      <c r="Q33" s="223"/>
      <c r="R33" s="223"/>
      <c r="S33" s="223"/>
      <c r="T33" s="223"/>
      <c r="U33" s="223"/>
      <c r="V33" s="223"/>
      <c r="W33" s="223"/>
      <c r="X33" s="223"/>
      <c r="Y33" s="223"/>
      <c r="Z33" s="223"/>
      <c r="AA33" s="223"/>
      <c r="AB33" s="223"/>
      <c r="AC33" s="223"/>
      <c r="AD33" s="223"/>
      <c r="AE33" s="223"/>
      <c r="AF33" s="223"/>
      <c r="AG33" s="223"/>
      <c r="AH33" s="223"/>
      <c r="AI33" s="223"/>
      <c r="AJ33" s="223"/>
      <c r="AK33" s="223"/>
      <c r="AL33" s="223"/>
      <c r="AM33" s="223"/>
      <c r="AN33" s="223"/>
      <c r="AO33" s="223">
        <f t="shared" si="4"/>
        <v>0</v>
      </c>
    </row>
    <row r="34" hidden="1">
      <c r="B34" s="221">
        <f t="shared" si="2"/>
        <v>27</v>
      </c>
      <c r="C34" s="425" t="s">
        <v>3865</v>
      </c>
      <c r="D34" s="164"/>
      <c r="E34" s="223" t="str">
        <f t="array" ref="E34">_xlfn.XLOOKUP(C34,'2NDSORTEDL'!$B$2:$B$60,'2NDSORTEDL'!$C$2:$C$60,"",0,1)</f>
        <v>GLOVES</v>
      </c>
      <c r="F34" s="224">
        <f t="array" ref="F34">_xlfn.XLOOKUP($C34,'2NDSORTEDL'!$B$2:$B$60,'2NDSORTEDL'!$Y$2:$Y$60,"",0,1)</f>
        <v>47849</v>
      </c>
      <c r="G34" s="208" t="s">
        <v>7345</v>
      </c>
      <c r="H34" s="234">
        <v>1.0</v>
      </c>
      <c r="I34" s="229">
        <f t="shared" si="5"/>
        <v>46074</v>
      </c>
      <c r="J34" s="226" t="str">
        <f t="shared" si="3"/>
        <v/>
      </c>
      <c r="N34" s="230"/>
      <c r="O34" s="227">
        <v>1.0</v>
      </c>
      <c r="P34" s="223"/>
      <c r="Q34" s="223"/>
      <c r="R34" s="223"/>
      <c r="S34" s="223"/>
      <c r="T34" s="223"/>
      <c r="U34" s="223"/>
      <c r="V34" s="223"/>
      <c r="W34" s="223"/>
      <c r="X34" s="223"/>
      <c r="Y34" s="223"/>
      <c r="Z34" s="223"/>
      <c r="AA34" s="223"/>
      <c r="AB34" s="223"/>
      <c r="AC34" s="223"/>
      <c r="AD34" s="223"/>
      <c r="AE34" s="223"/>
      <c r="AF34" s="223"/>
      <c r="AG34" s="223"/>
      <c r="AH34" s="223"/>
      <c r="AI34" s="223"/>
      <c r="AJ34" s="223"/>
      <c r="AK34" s="223"/>
      <c r="AL34" s="223"/>
      <c r="AM34" s="223"/>
      <c r="AN34" s="223"/>
      <c r="AO34" s="223"/>
    </row>
    <row r="35">
      <c r="E35" s="235" t="s">
        <v>7351</v>
      </c>
      <c r="N35" s="1"/>
    </row>
    <row r="36">
      <c r="F36" s="49"/>
      <c r="G36" s="1"/>
      <c r="H36" s="1"/>
      <c r="I36" s="203"/>
      <c r="J36" s="1"/>
      <c r="N36" s="1"/>
    </row>
    <row r="37">
      <c r="F37" s="49"/>
      <c r="G37" s="1"/>
      <c r="H37" s="1"/>
      <c r="I37" s="203"/>
      <c r="J37" s="1"/>
      <c r="N37" s="1"/>
    </row>
    <row r="38">
      <c r="F38" s="49"/>
      <c r="G38" s="1"/>
      <c r="H38" s="1"/>
      <c r="I38" s="9" t="s">
        <v>7352</v>
      </c>
      <c r="J38" s="1"/>
      <c r="N38" s="1"/>
    </row>
    <row r="39">
      <c r="F39" s="49"/>
      <c r="G39" s="1"/>
      <c r="H39" s="1"/>
      <c r="I39" s="9" t="s">
        <v>7353</v>
      </c>
      <c r="J39" s="1"/>
      <c r="N39" s="1"/>
    </row>
    <row r="40">
      <c r="F40" s="49"/>
      <c r="G40" s="1"/>
      <c r="H40" s="1"/>
      <c r="I40" s="203"/>
      <c r="J40" s="1"/>
      <c r="N40" s="1"/>
    </row>
    <row r="41">
      <c r="F41" s="49"/>
      <c r="G41" s="1"/>
      <c r="H41" s="1"/>
      <c r="I41" s="203" t="str">
        <f>"DATE :"&amp;TEXT(I8,"DD-MMM-YYYY")</f>
        <v>DATE :21-Feb-2026</v>
      </c>
      <c r="J41" s="1"/>
      <c r="N41" s="1"/>
    </row>
    <row r="42">
      <c r="F42" s="49"/>
      <c r="G42" s="1"/>
      <c r="H42" s="1"/>
      <c r="I42" s="203"/>
      <c r="J42" s="1"/>
      <c r="N42" s="1"/>
    </row>
    <row r="43">
      <c r="F43" s="49"/>
      <c r="G43" s="1"/>
      <c r="H43" s="1"/>
      <c r="I43" s="203"/>
      <c r="J43" s="1"/>
      <c r="N43" s="1"/>
    </row>
    <row r="44">
      <c r="F44" s="49"/>
      <c r="G44" s="1"/>
      <c r="H44" s="1"/>
      <c r="I44" s="203"/>
      <c r="J44" s="1"/>
      <c r="N44" s="1"/>
    </row>
    <row r="45">
      <c r="F45" s="49"/>
      <c r="G45" s="1"/>
      <c r="H45" s="1"/>
      <c r="I45" s="203"/>
      <c r="J45" s="1"/>
      <c r="N45" s="1"/>
    </row>
    <row r="46">
      <c r="F46" s="49"/>
      <c r="G46" s="1"/>
      <c r="H46" s="1"/>
      <c r="I46" s="203"/>
      <c r="J46" s="1"/>
      <c r="N46" s="1"/>
    </row>
    <row r="47">
      <c r="F47" s="49"/>
      <c r="G47" s="1"/>
      <c r="H47" s="1"/>
      <c r="I47" s="203"/>
      <c r="J47" s="1"/>
      <c r="N47" s="1"/>
    </row>
    <row r="48">
      <c r="F48" s="49"/>
      <c r="G48" s="1"/>
      <c r="H48" s="1"/>
      <c r="I48" s="203"/>
      <c r="J48" s="1"/>
      <c r="N48" s="1"/>
    </row>
    <row r="49">
      <c r="F49" s="49"/>
      <c r="G49" s="1"/>
      <c r="H49" s="1"/>
      <c r="I49" s="203"/>
      <c r="J49" s="1"/>
      <c r="N49" s="1"/>
    </row>
    <row r="50">
      <c r="F50" s="49"/>
      <c r="G50" s="1"/>
      <c r="H50" s="1"/>
      <c r="I50" s="203"/>
      <c r="J50" s="1"/>
      <c r="N50" s="1"/>
    </row>
    <row r="51">
      <c r="F51" s="49"/>
      <c r="G51" s="1"/>
      <c r="H51" s="1"/>
      <c r="I51" s="203"/>
      <c r="J51" s="1"/>
      <c r="N51" s="1"/>
    </row>
    <row r="52">
      <c r="F52" s="49"/>
      <c r="G52" s="1"/>
      <c r="H52" s="1"/>
      <c r="I52" s="203"/>
      <c r="J52" s="1"/>
      <c r="N52" s="1"/>
    </row>
    <row r="53">
      <c r="F53" s="49"/>
      <c r="G53" s="1"/>
      <c r="H53" s="1"/>
      <c r="I53" s="203"/>
      <c r="J53" s="1"/>
      <c r="N53" s="1"/>
    </row>
    <row r="54">
      <c r="F54" s="49"/>
      <c r="G54" s="1"/>
      <c r="H54" s="1"/>
      <c r="I54" s="203"/>
      <c r="J54" s="1"/>
      <c r="N54" s="1"/>
    </row>
    <row r="55">
      <c r="F55" s="49"/>
      <c r="G55" s="1"/>
      <c r="H55" s="1"/>
      <c r="I55" s="203"/>
      <c r="J55" s="1"/>
      <c r="N55" s="1"/>
    </row>
    <row r="56">
      <c r="F56" s="49"/>
      <c r="G56" s="1"/>
      <c r="H56" s="1"/>
      <c r="I56" s="203"/>
      <c r="J56" s="1"/>
      <c r="N56" s="1"/>
    </row>
    <row r="57">
      <c r="F57" s="49"/>
      <c r="G57" s="1"/>
      <c r="H57" s="1"/>
      <c r="I57" s="203"/>
      <c r="J57" s="1"/>
      <c r="N57" s="1"/>
    </row>
    <row r="58">
      <c r="F58" s="49"/>
      <c r="G58" s="1"/>
      <c r="H58" s="1"/>
      <c r="I58" s="203"/>
      <c r="J58" s="1"/>
      <c r="N58" s="1"/>
    </row>
    <row r="59">
      <c r="F59" s="49"/>
      <c r="G59" s="1"/>
      <c r="H59" s="1"/>
      <c r="I59" s="203"/>
      <c r="J59" s="1"/>
      <c r="N59" s="1"/>
    </row>
    <row r="60">
      <c r="F60" s="49"/>
      <c r="G60" s="1"/>
      <c r="H60" s="1"/>
      <c r="I60" s="203"/>
      <c r="J60" s="1"/>
      <c r="N60" s="1"/>
    </row>
    <row r="61">
      <c r="F61" s="49"/>
      <c r="G61" s="1"/>
      <c r="H61" s="1"/>
      <c r="I61" s="203"/>
      <c r="J61" s="1"/>
      <c r="N61" s="1"/>
    </row>
    <row r="62">
      <c r="F62" s="49"/>
      <c r="G62" s="1"/>
      <c r="H62" s="1"/>
      <c r="I62" s="203"/>
      <c r="J62" s="1"/>
      <c r="N62" s="1"/>
    </row>
    <row r="63">
      <c r="F63" s="49"/>
      <c r="G63" s="1"/>
      <c r="H63" s="1"/>
      <c r="I63" s="203"/>
      <c r="J63" s="1"/>
      <c r="N63" s="1"/>
    </row>
    <row r="64">
      <c r="F64" s="49"/>
      <c r="G64" s="1"/>
      <c r="H64" s="1"/>
      <c r="I64" s="203"/>
      <c r="J64" s="1"/>
      <c r="N64" s="1"/>
    </row>
    <row r="65">
      <c r="F65" s="49"/>
      <c r="G65" s="1"/>
      <c r="H65" s="1"/>
      <c r="I65" s="203"/>
      <c r="J65" s="1"/>
      <c r="N65" s="1"/>
    </row>
    <row r="66">
      <c r="F66" s="49"/>
      <c r="G66" s="1"/>
      <c r="H66" s="1"/>
      <c r="I66" s="203"/>
      <c r="J66" s="1"/>
      <c r="N66" s="1"/>
    </row>
    <row r="67">
      <c r="F67" s="49"/>
      <c r="G67" s="1"/>
      <c r="H67" s="1"/>
      <c r="I67" s="203"/>
      <c r="J67" s="1"/>
      <c r="N67" s="1"/>
    </row>
    <row r="68">
      <c r="F68" s="49"/>
      <c r="G68" s="1"/>
      <c r="H68" s="1"/>
      <c r="I68" s="203"/>
      <c r="J68" s="1"/>
      <c r="N68" s="1"/>
    </row>
    <row r="69">
      <c r="F69" s="49"/>
      <c r="G69" s="1"/>
      <c r="H69" s="1"/>
      <c r="I69" s="203"/>
      <c r="J69" s="1"/>
      <c r="N69" s="1"/>
    </row>
    <row r="70">
      <c r="F70" s="49"/>
      <c r="G70" s="1"/>
      <c r="H70" s="1"/>
      <c r="I70" s="203"/>
      <c r="J70" s="1"/>
      <c r="N70" s="1"/>
    </row>
    <row r="71">
      <c r="F71" s="49"/>
      <c r="G71" s="1"/>
      <c r="H71" s="1"/>
      <c r="I71" s="203"/>
      <c r="J71" s="1"/>
      <c r="N71" s="1"/>
    </row>
    <row r="72">
      <c r="F72" s="49"/>
      <c r="G72" s="1"/>
      <c r="H72" s="1"/>
      <c r="I72" s="203"/>
      <c r="J72" s="1"/>
      <c r="N72" s="1"/>
    </row>
    <row r="73">
      <c r="F73" s="49"/>
      <c r="G73" s="1"/>
      <c r="H73" s="1"/>
      <c r="I73" s="203"/>
      <c r="J73" s="1"/>
      <c r="N73" s="1"/>
    </row>
    <row r="74">
      <c r="F74" s="49"/>
      <c r="G74" s="1"/>
      <c r="H74" s="1"/>
      <c r="I74" s="203"/>
      <c r="J74" s="1"/>
      <c r="N74" s="1"/>
    </row>
    <row r="75">
      <c r="F75" s="49"/>
      <c r="G75" s="1"/>
      <c r="H75" s="1"/>
      <c r="I75" s="203"/>
      <c r="J75" s="1"/>
      <c r="N75" s="1"/>
    </row>
    <row r="76">
      <c r="F76" s="49"/>
      <c r="G76" s="1"/>
      <c r="H76" s="1"/>
      <c r="I76" s="203"/>
      <c r="J76" s="1"/>
      <c r="N76" s="1"/>
    </row>
    <row r="77">
      <c r="F77" s="49"/>
      <c r="G77" s="1"/>
      <c r="H77" s="1"/>
      <c r="I77" s="203"/>
      <c r="J77" s="1"/>
      <c r="N77" s="1"/>
    </row>
    <row r="78">
      <c r="F78" s="49"/>
      <c r="G78" s="1"/>
      <c r="H78" s="1"/>
      <c r="I78" s="203"/>
      <c r="J78" s="1"/>
      <c r="N78" s="1"/>
    </row>
    <row r="79">
      <c r="F79" s="49"/>
      <c r="G79" s="1"/>
      <c r="H79" s="1"/>
      <c r="I79" s="203"/>
      <c r="J79" s="1"/>
      <c r="N79" s="1"/>
    </row>
    <row r="80">
      <c r="F80" s="49"/>
      <c r="G80" s="1"/>
      <c r="H80" s="1"/>
      <c r="I80" s="203"/>
      <c r="J80" s="1"/>
      <c r="N80" s="1"/>
    </row>
    <row r="81">
      <c r="F81" s="49"/>
      <c r="G81" s="1"/>
      <c r="H81" s="1"/>
      <c r="I81" s="203"/>
      <c r="J81" s="1"/>
      <c r="N81" s="1"/>
    </row>
    <row r="82">
      <c r="F82" s="49"/>
      <c r="G82" s="1"/>
      <c r="H82" s="1"/>
      <c r="I82" s="203"/>
      <c r="J82" s="1"/>
      <c r="N82" s="1"/>
    </row>
    <row r="83">
      <c r="F83" s="49"/>
      <c r="G83" s="1"/>
      <c r="H83" s="1"/>
      <c r="I83" s="203"/>
      <c r="J83" s="1"/>
      <c r="N83" s="1"/>
    </row>
    <row r="84">
      <c r="F84" s="49"/>
      <c r="G84" s="1"/>
      <c r="H84" s="1"/>
      <c r="I84" s="203"/>
      <c r="J84" s="1"/>
      <c r="N84" s="1"/>
    </row>
    <row r="85">
      <c r="F85" s="49"/>
      <c r="G85" s="1"/>
      <c r="H85" s="1"/>
      <c r="I85" s="203"/>
      <c r="J85" s="1"/>
      <c r="N85" s="1"/>
    </row>
    <row r="86">
      <c r="F86" s="49"/>
      <c r="G86" s="1"/>
      <c r="H86" s="1"/>
      <c r="I86" s="203"/>
      <c r="J86" s="1"/>
      <c r="N86" s="1"/>
    </row>
    <row r="87">
      <c r="F87" s="49"/>
      <c r="G87" s="1"/>
      <c r="H87" s="1"/>
      <c r="I87" s="203"/>
      <c r="J87" s="1"/>
      <c r="N87" s="1"/>
    </row>
    <row r="88">
      <c r="F88" s="49"/>
      <c r="G88" s="1"/>
      <c r="H88" s="1"/>
      <c r="I88" s="203"/>
      <c r="J88" s="1"/>
      <c r="N88" s="1"/>
    </row>
    <row r="89">
      <c r="F89" s="49"/>
      <c r="G89" s="1"/>
      <c r="H89" s="1"/>
      <c r="I89" s="203"/>
      <c r="J89" s="1"/>
      <c r="N89" s="1"/>
    </row>
    <row r="90">
      <c r="F90" s="49"/>
      <c r="G90" s="1"/>
      <c r="H90" s="1"/>
      <c r="I90" s="203"/>
      <c r="J90" s="1"/>
      <c r="N90" s="1"/>
    </row>
    <row r="91">
      <c r="F91" s="49"/>
      <c r="G91" s="1"/>
      <c r="H91" s="1"/>
      <c r="I91" s="203"/>
      <c r="J91" s="1"/>
      <c r="N91" s="1"/>
    </row>
    <row r="92">
      <c r="F92" s="49"/>
      <c r="G92" s="1"/>
      <c r="H92" s="1"/>
      <c r="I92" s="203"/>
      <c r="J92" s="1"/>
      <c r="N92" s="1"/>
    </row>
    <row r="93">
      <c r="F93" s="49"/>
      <c r="G93" s="1"/>
      <c r="H93" s="1"/>
      <c r="I93" s="203"/>
      <c r="J93" s="1"/>
      <c r="N93" s="1"/>
    </row>
    <row r="94">
      <c r="F94" s="49"/>
      <c r="G94" s="1"/>
      <c r="H94" s="1"/>
      <c r="I94" s="203"/>
      <c r="J94" s="1"/>
      <c r="N94" s="1"/>
    </row>
    <row r="95">
      <c r="F95" s="49"/>
      <c r="G95" s="1"/>
      <c r="H95" s="1"/>
      <c r="I95" s="203"/>
      <c r="J95" s="1"/>
      <c r="N95" s="1"/>
    </row>
    <row r="96">
      <c r="F96" s="49"/>
      <c r="G96" s="1"/>
      <c r="H96" s="1"/>
      <c r="I96" s="203"/>
      <c r="J96" s="1"/>
      <c r="N96" s="1"/>
    </row>
    <row r="97">
      <c r="F97" s="49"/>
      <c r="G97" s="1"/>
      <c r="H97" s="1"/>
      <c r="I97" s="203"/>
      <c r="J97" s="1"/>
      <c r="N97" s="1"/>
    </row>
    <row r="98">
      <c r="F98" s="49"/>
      <c r="G98" s="1"/>
      <c r="H98" s="1"/>
      <c r="I98" s="203"/>
      <c r="J98" s="1"/>
      <c r="N98" s="1"/>
    </row>
    <row r="99">
      <c r="F99" s="49"/>
      <c r="G99" s="1"/>
      <c r="H99" s="1"/>
      <c r="I99" s="203"/>
      <c r="J99" s="1"/>
      <c r="N99" s="1"/>
    </row>
    <row r="100">
      <c r="F100" s="49"/>
      <c r="G100" s="1"/>
      <c r="H100" s="1"/>
      <c r="I100" s="203"/>
      <c r="J100" s="1"/>
      <c r="N100" s="1"/>
    </row>
    <row r="101">
      <c r="F101" s="49"/>
      <c r="G101" s="1"/>
      <c r="H101" s="1"/>
      <c r="I101" s="203"/>
      <c r="J101" s="1"/>
      <c r="N101" s="1"/>
    </row>
    <row r="102">
      <c r="F102" s="49"/>
      <c r="G102" s="1"/>
      <c r="H102" s="1"/>
      <c r="I102" s="203"/>
      <c r="J102" s="1"/>
      <c r="N102" s="1"/>
    </row>
    <row r="103">
      <c r="F103" s="49"/>
      <c r="G103" s="1"/>
      <c r="H103" s="1"/>
      <c r="I103" s="203"/>
      <c r="J103" s="1"/>
      <c r="N103" s="1"/>
    </row>
    <row r="104">
      <c r="F104" s="49"/>
      <c r="G104" s="1"/>
      <c r="H104" s="1"/>
      <c r="I104" s="203"/>
      <c r="J104" s="1"/>
      <c r="N104" s="1"/>
    </row>
    <row r="105">
      <c r="F105" s="49"/>
      <c r="G105" s="1"/>
      <c r="H105" s="1"/>
      <c r="I105" s="203"/>
      <c r="J105" s="1"/>
      <c r="N105" s="1"/>
    </row>
    <row r="106">
      <c r="F106" s="49"/>
      <c r="G106" s="1"/>
      <c r="H106" s="1"/>
      <c r="I106" s="203"/>
      <c r="J106" s="1"/>
      <c r="N106" s="1"/>
    </row>
    <row r="107">
      <c r="F107" s="49"/>
      <c r="G107" s="1"/>
      <c r="H107" s="1"/>
      <c r="I107" s="203"/>
      <c r="J107" s="1"/>
      <c r="N107" s="1"/>
    </row>
    <row r="108">
      <c r="F108" s="49"/>
      <c r="G108" s="1"/>
      <c r="H108" s="1"/>
      <c r="I108" s="203"/>
      <c r="J108" s="1"/>
      <c r="N108" s="1"/>
    </row>
    <row r="109">
      <c r="F109" s="49"/>
      <c r="G109" s="1"/>
      <c r="H109" s="1"/>
      <c r="I109" s="203"/>
      <c r="J109" s="1"/>
      <c r="N109" s="1"/>
    </row>
    <row r="110">
      <c r="F110" s="49"/>
      <c r="G110" s="1"/>
      <c r="H110" s="1"/>
      <c r="I110" s="203"/>
      <c r="J110" s="1"/>
      <c r="N110" s="1"/>
    </row>
    <row r="111">
      <c r="F111" s="49"/>
      <c r="G111" s="1"/>
      <c r="H111" s="1"/>
      <c r="I111" s="203"/>
      <c r="J111" s="1"/>
      <c r="N111" s="1"/>
    </row>
    <row r="112">
      <c r="F112" s="49"/>
      <c r="G112" s="1"/>
      <c r="H112" s="1"/>
      <c r="I112" s="203"/>
      <c r="J112" s="1"/>
      <c r="N112" s="1"/>
    </row>
    <row r="113">
      <c r="F113" s="49"/>
      <c r="G113" s="1"/>
      <c r="H113" s="1"/>
      <c r="I113" s="203"/>
      <c r="J113" s="1"/>
      <c r="N113" s="1"/>
    </row>
    <row r="114">
      <c r="F114" s="49"/>
      <c r="G114" s="1"/>
      <c r="H114" s="1"/>
      <c r="I114" s="203"/>
      <c r="J114" s="1"/>
      <c r="N114" s="1"/>
    </row>
    <row r="115">
      <c r="F115" s="49"/>
      <c r="G115" s="1"/>
      <c r="H115" s="1"/>
      <c r="I115" s="203"/>
      <c r="J115" s="1"/>
      <c r="N115" s="1"/>
    </row>
    <row r="116">
      <c r="F116" s="49"/>
      <c r="G116" s="1"/>
      <c r="H116" s="1"/>
      <c r="I116" s="203"/>
      <c r="J116" s="1"/>
      <c r="N116" s="1"/>
    </row>
    <row r="117">
      <c r="F117" s="49"/>
      <c r="G117" s="1"/>
      <c r="H117" s="1"/>
      <c r="I117" s="203"/>
      <c r="J117" s="1"/>
      <c r="N117" s="1"/>
    </row>
    <row r="118">
      <c r="F118" s="49"/>
      <c r="G118" s="1"/>
      <c r="H118" s="1"/>
      <c r="I118" s="203"/>
      <c r="J118" s="1"/>
      <c r="N118" s="1"/>
    </row>
    <row r="119">
      <c r="F119" s="49"/>
      <c r="G119" s="1"/>
      <c r="H119" s="1"/>
      <c r="I119" s="203"/>
      <c r="J119" s="1"/>
      <c r="N119" s="1"/>
    </row>
    <row r="120">
      <c r="F120" s="49"/>
      <c r="G120" s="1"/>
      <c r="H120" s="1"/>
      <c r="I120" s="203"/>
      <c r="J120" s="1"/>
      <c r="N120" s="1"/>
    </row>
    <row r="121">
      <c r="F121" s="49"/>
      <c r="G121" s="1"/>
      <c r="H121" s="1"/>
      <c r="I121" s="203"/>
      <c r="J121" s="1"/>
      <c r="N121" s="1"/>
    </row>
    <row r="122">
      <c r="F122" s="49"/>
      <c r="G122" s="1"/>
      <c r="H122" s="1"/>
      <c r="I122" s="203"/>
      <c r="J122" s="1"/>
      <c r="N122" s="1"/>
    </row>
    <row r="123">
      <c r="F123" s="49"/>
      <c r="G123" s="1"/>
      <c r="H123" s="1"/>
      <c r="I123" s="203"/>
      <c r="J123" s="1"/>
      <c r="N123" s="1"/>
    </row>
    <row r="124">
      <c r="F124" s="49"/>
      <c r="G124" s="1"/>
      <c r="H124" s="1"/>
      <c r="I124" s="203"/>
      <c r="J124" s="1"/>
      <c r="N124" s="1"/>
    </row>
    <row r="125">
      <c r="F125" s="49"/>
      <c r="G125" s="1"/>
      <c r="H125" s="1"/>
      <c r="I125" s="203"/>
      <c r="J125" s="1"/>
      <c r="N125" s="1"/>
    </row>
    <row r="126">
      <c r="F126" s="49"/>
      <c r="G126" s="1"/>
      <c r="H126" s="1"/>
      <c r="I126" s="203"/>
      <c r="J126" s="1"/>
      <c r="N126" s="1"/>
    </row>
    <row r="127">
      <c r="F127" s="49"/>
      <c r="G127" s="1"/>
      <c r="H127" s="1"/>
      <c r="I127" s="203"/>
      <c r="J127" s="1"/>
      <c r="N127" s="1"/>
    </row>
    <row r="128">
      <c r="F128" s="49"/>
      <c r="G128" s="1"/>
      <c r="H128" s="1"/>
      <c r="I128" s="203"/>
      <c r="J128" s="1"/>
      <c r="N128" s="1"/>
    </row>
    <row r="129">
      <c r="F129" s="49"/>
      <c r="G129" s="1"/>
      <c r="H129" s="1"/>
      <c r="I129" s="203"/>
      <c r="J129" s="1"/>
      <c r="N129" s="1"/>
    </row>
    <row r="130">
      <c r="F130" s="49"/>
      <c r="G130" s="1"/>
      <c r="H130" s="1"/>
      <c r="I130" s="203"/>
      <c r="J130" s="1"/>
      <c r="N130" s="1"/>
    </row>
    <row r="131">
      <c r="F131" s="49"/>
      <c r="G131" s="1"/>
      <c r="H131" s="1"/>
      <c r="I131" s="203"/>
      <c r="J131" s="1"/>
      <c r="N131" s="1"/>
    </row>
    <row r="132">
      <c r="F132" s="49"/>
      <c r="G132" s="1"/>
      <c r="H132" s="1"/>
      <c r="I132" s="203"/>
      <c r="J132" s="1"/>
      <c r="N132" s="1"/>
    </row>
    <row r="133">
      <c r="F133" s="49"/>
      <c r="G133" s="1"/>
      <c r="H133" s="1"/>
      <c r="I133" s="203"/>
      <c r="J133" s="1"/>
      <c r="N133" s="1"/>
    </row>
    <row r="134">
      <c r="F134" s="49"/>
      <c r="G134" s="1"/>
      <c r="H134" s="1"/>
      <c r="I134" s="203"/>
      <c r="J134" s="1"/>
      <c r="N134" s="1"/>
    </row>
    <row r="135">
      <c r="F135" s="49"/>
      <c r="G135" s="1"/>
      <c r="H135" s="1"/>
      <c r="I135" s="203"/>
      <c r="J135" s="1"/>
      <c r="N135" s="1"/>
    </row>
    <row r="136">
      <c r="F136" s="49"/>
      <c r="G136" s="1"/>
      <c r="H136" s="1"/>
      <c r="I136" s="203"/>
      <c r="J136" s="1"/>
      <c r="N136" s="1"/>
    </row>
    <row r="137">
      <c r="F137" s="49"/>
      <c r="G137" s="1"/>
      <c r="H137" s="1"/>
      <c r="I137" s="203"/>
      <c r="J137" s="1"/>
      <c r="N137" s="1"/>
    </row>
    <row r="138">
      <c r="F138" s="49"/>
      <c r="G138" s="1"/>
      <c r="H138" s="1"/>
      <c r="I138" s="203"/>
      <c r="J138" s="1"/>
      <c r="N138" s="1"/>
    </row>
    <row r="139">
      <c r="F139" s="49"/>
      <c r="G139" s="1"/>
      <c r="H139" s="1"/>
      <c r="I139" s="203"/>
      <c r="J139" s="1"/>
      <c r="N139" s="1"/>
    </row>
    <row r="140">
      <c r="F140" s="49"/>
      <c r="G140" s="1"/>
      <c r="H140" s="1"/>
      <c r="I140" s="203"/>
      <c r="J140" s="1"/>
      <c r="N140" s="1"/>
    </row>
    <row r="141">
      <c r="F141" s="49"/>
      <c r="G141" s="1"/>
      <c r="H141" s="1"/>
      <c r="I141" s="203"/>
      <c r="J141" s="1"/>
      <c r="N141" s="1"/>
    </row>
    <row r="142">
      <c r="F142" s="49"/>
      <c r="G142" s="1"/>
      <c r="H142" s="1"/>
      <c r="I142" s="203"/>
      <c r="J142" s="1"/>
      <c r="N142" s="1"/>
    </row>
    <row r="143">
      <c r="F143" s="49"/>
      <c r="G143" s="1"/>
      <c r="H143" s="1"/>
      <c r="I143" s="203"/>
      <c r="J143" s="1"/>
      <c r="N143" s="1"/>
    </row>
    <row r="144">
      <c r="F144" s="49"/>
      <c r="G144" s="1"/>
      <c r="H144" s="1"/>
      <c r="I144" s="203"/>
      <c r="J144" s="1"/>
      <c r="N144" s="1"/>
    </row>
    <row r="145">
      <c r="F145" s="49"/>
      <c r="G145" s="1"/>
      <c r="H145" s="1"/>
      <c r="I145" s="203"/>
      <c r="J145" s="1"/>
      <c r="N145" s="1"/>
    </row>
    <row r="146">
      <c r="F146" s="49"/>
      <c r="G146" s="1"/>
      <c r="H146" s="1"/>
      <c r="I146" s="203"/>
      <c r="J146" s="1"/>
      <c r="N146" s="1"/>
    </row>
    <row r="147">
      <c r="F147" s="49"/>
      <c r="G147" s="1"/>
      <c r="H147" s="1"/>
      <c r="I147" s="203"/>
      <c r="J147" s="1"/>
      <c r="N147" s="1"/>
    </row>
    <row r="148">
      <c r="F148" s="49"/>
      <c r="G148" s="1"/>
      <c r="H148" s="1"/>
      <c r="I148" s="203"/>
      <c r="J148" s="1"/>
      <c r="N148" s="1"/>
    </row>
    <row r="149">
      <c r="F149" s="49"/>
      <c r="G149" s="1"/>
      <c r="H149" s="1"/>
      <c r="I149" s="203"/>
      <c r="J149" s="1"/>
      <c r="N149" s="1"/>
    </row>
    <row r="150">
      <c r="F150" s="49"/>
      <c r="G150" s="1"/>
      <c r="H150" s="1"/>
      <c r="I150" s="203"/>
      <c r="J150" s="1"/>
      <c r="N150" s="1"/>
    </row>
    <row r="151">
      <c r="F151" s="49"/>
      <c r="G151" s="1"/>
      <c r="H151" s="1"/>
      <c r="I151" s="203"/>
      <c r="J151" s="1"/>
      <c r="N151" s="1"/>
    </row>
    <row r="152">
      <c r="F152" s="49"/>
      <c r="G152" s="1"/>
      <c r="H152" s="1"/>
      <c r="I152" s="203"/>
      <c r="J152" s="1"/>
      <c r="N152" s="1"/>
    </row>
    <row r="153">
      <c r="F153" s="49"/>
      <c r="G153" s="1"/>
      <c r="H153" s="1"/>
      <c r="I153" s="203"/>
      <c r="J153" s="1"/>
      <c r="N153" s="1"/>
    </row>
    <row r="154">
      <c r="F154" s="49"/>
      <c r="G154" s="1"/>
      <c r="H154" s="1"/>
      <c r="I154" s="203"/>
      <c r="J154" s="1"/>
      <c r="N154" s="1"/>
    </row>
    <row r="155">
      <c r="F155" s="49"/>
      <c r="G155" s="1"/>
      <c r="H155" s="1"/>
      <c r="I155" s="203"/>
      <c r="J155" s="1"/>
      <c r="N155" s="1"/>
    </row>
    <row r="156">
      <c r="F156" s="49"/>
      <c r="G156" s="1"/>
      <c r="H156" s="1"/>
      <c r="I156" s="203"/>
      <c r="J156" s="1"/>
      <c r="N156" s="1"/>
    </row>
    <row r="157">
      <c r="F157" s="49"/>
      <c r="G157" s="1"/>
      <c r="H157" s="1"/>
      <c r="I157" s="203"/>
      <c r="J157" s="1"/>
      <c r="N157" s="1"/>
    </row>
    <row r="158">
      <c r="F158" s="49"/>
      <c r="G158" s="1"/>
      <c r="H158" s="1"/>
      <c r="I158" s="203"/>
      <c r="J158" s="1"/>
      <c r="N158" s="1"/>
    </row>
    <row r="159">
      <c r="F159" s="49"/>
      <c r="G159" s="1"/>
      <c r="H159" s="1"/>
      <c r="I159" s="203"/>
      <c r="J159" s="1"/>
      <c r="N159" s="1"/>
    </row>
    <row r="160">
      <c r="F160" s="49"/>
      <c r="G160" s="1"/>
      <c r="H160" s="1"/>
      <c r="I160" s="203"/>
      <c r="J160" s="1"/>
      <c r="N160" s="1"/>
    </row>
    <row r="161">
      <c r="F161" s="49"/>
      <c r="G161" s="1"/>
      <c r="H161" s="1"/>
      <c r="I161" s="203"/>
      <c r="J161" s="1"/>
      <c r="N161" s="1"/>
    </row>
    <row r="162">
      <c r="F162" s="49"/>
      <c r="G162" s="1"/>
      <c r="H162" s="1"/>
      <c r="I162" s="203"/>
      <c r="J162" s="1"/>
      <c r="N162" s="1"/>
    </row>
    <row r="163">
      <c r="F163" s="49"/>
      <c r="G163" s="1"/>
      <c r="H163" s="1"/>
      <c r="I163" s="203"/>
      <c r="J163" s="1"/>
      <c r="N163" s="1"/>
    </row>
    <row r="164">
      <c r="F164" s="49"/>
      <c r="G164" s="1"/>
      <c r="H164" s="1"/>
      <c r="I164" s="203"/>
      <c r="J164" s="1"/>
      <c r="N164" s="1"/>
    </row>
    <row r="165">
      <c r="F165" s="49"/>
      <c r="G165" s="1"/>
      <c r="H165" s="1"/>
      <c r="I165" s="203"/>
      <c r="J165" s="1"/>
      <c r="N165" s="1"/>
    </row>
    <row r="166">
      <c r="F166" s="49"/>
      <c r="G166" s="1"/>
      <c r="H166" s="1"/>
      <c r="I166" s="203"/>
      <c r="J166" s="1"/>
      <c r="N166" s="1"/>
    </row>
    <row r="167">
      <c r="F167" s="49"/>
      <c r="G167" s="1"/>
      <c r="H167" s="1"/>
      <c r="I167" s="203"/>
      <c r="J167" s="1"/>
      <c r="N167" s="1"/>
    </row>
    <row r="168">
      <c r="F168" s="49"/>
      <c r="G168" s="1"/>
      <c r="H168" s="1"/>
      <c r="I168" s="203"/>
      <c r="J168" s="1"/>
      <c r="N168" s="1"/>
    </row>
    <row r="169">
      <c r="F169" s="49"/>
      <c r="G169" s="1"/>
      <c r="H169" s="1"/>
      <c r="I169" s="203"/>
      <c r="J169" s="1"/>
      <c r="N169" s="1"/>
    </row>
    <row r="170">
      <c r="F170" s="49"/>
      <c r="G170" s="1"/>
      <c r="H170" s="1"/>
      <c r="I170" s="203"/>
      <c r="J170" s="1"/>
      <c r="N170" s="1"/>
    </row>
    <row r="171">
      <c r="F171" s="49"/>
      <c r="G171" s="1"/>
      <c r="H171" s="1"/>
      <c r="I171" s="203"/>
      <c r="J171" s="1"/>
      <c r="N171" s="1"/>
    </row>
    <row r="172">
      <c r="F172" s="49"/>
      <c r="G172" s="1"/>
      <c r="H172" s="1"/>
      <c r="I172" s="203"/>
      <c r="J172" s="1"/>
      <c r="N172" s="1"/>
    </row>
    <row r="173">
      <c r="F173" s="49"/>
      <c r="G173" s="1"/>
      <c r="H173" s="1"/>
      <c r="I173" s="203"/>
      <c r="J173" s="1"/>
      <c r="N173" s="1"/>
    </row>
    <row r="174">
      <c r="F174" s="49"/>
      <c r="G174" s="1"/>
      <c r="H174" s="1"/>
      <c r="I174" s="203"/>
      <c r="J174" s="1"/>
      <c r="N174" s="1"/>
    </row>
    <row r="175">
      <c r="F175" s="49"/>
      <c r="G175" s="1"/>
      <c r="H175" s="1"/>
      <c r="I175" s="203"/>
      <c r="J175" s="1"/>
      <c r="N175" s="1"/>
    </row>
    <row r="176">
      <c r="F176" s="49"/>
      <c r="G176" s="1"/>
      <c r="H176" s="1"/>
      <c r="I176" s="203"/>
      <c r="J176" s="1"/>
      <c r="N176" s="1"/>
    </row>
    <row r="177">
      <c r="F177" s="49"/>
      <c r="G177" s="1"/>
      <c r="H177" s="1"/>
      <c r="I177" s="203"/>
      <c r="J177" s="1"/>
      <c r="N177" s="1"/>
    </row>
    <row r="178">
      <c r="F178" s="49"/>
      <c r="G178" s="1"/>
      <c r="H178" s="1"/>
      <c r="I178" s="203"/>
      <c r="J178" s="1"/>
      <c r="N178" s="1"/>
    </row>
    <row r="179">
      <c r="F179" s="49"/>
      <c r="G179" s="1"/>
      <c r="H179" s="1"/>
      <c r="I179" s="203"/>
      <c r="J179" s="1"/>
      <c r="N179" s="1"/>
    </row>
    <row r="180">
      <c r="F180" s="49"/>
      <c r="G180" s="1"/>
      <c r="H180" s="1"/>
      <c r="I180" s="203"/>
      <c r="J180" s="1"/>
      <c r="N180" s="1"/>
    </row>
    <row r="181">
      <c r="F181" s="49"/>
      <c r="G181" s="1"/>
      <c r="H181" s="1"/>
      <c r="I181" s="203"/>
      <c r="J181" s="1"/>
      <c r="N181" s="1"/>
    </row>
    <row r="182">
      <c r="F182" s="49"/>
      <c r="G182" s="1"/>
      <c r="H182" s="1"/>
      <c r="I182" s="203"/>
      <c r="J182" s="1"/>
      <c r="N182" s="1"/>
    </row>
    <row r="183">
      <c r="F183" s="49"/>
      <c r="G183" s="1"/>
      <c r="H183" s="1"/>
      <c r="I183" s="203"/>
      <c r="J183" s="1"/>
      <c r="N183" s="1"/>
    </row>
    <row r="184">
      <c r="F184" s="49"/>
      <c r="G184" s="1"/>
      <c r="H184" s="1"/>
      <c r="I184" s="203"/>
      <c r="J184" s="1"/>
      <c r="N184" s="1"/>
    </row>
    <row r="185">
      <c r="F185" s="49"/>
      <c r="G185" s="1"/>
      <c r="H185" s="1"/>
      <c r="I185" s="203"/>
      <c r="J185" s="1"/>
      <c r="N185" s="1"/>
    </row>
    <row r="186">
      <c r="F186" s="49"/>
      <c r="G186" s="1"/>
      <c r="H186" s="1"/>
      <c r="I186" s="203"/>
      <c r="J186" s="1"/>
      <c r="N186" s="1"/>
    </row>
    <row r="187">
      <c r="F187" s="49"/>
      <c r="G187" s="1"/>
      <c r="H187" s="1"/>
      <c r="I187" s="203"/>
      <c r="J187" s="1"/>
      <c r="N187" s="1"/>
    </row>
    <row r="188">
      <c r="F188" s="49"/>
      <c r="G188" s="1"/>
      <c r="H188" s="1"/>
      <c r="I188" s="203"/>
      <c r="J188" s="1"/>
      <c r="N188" s="1"/>
    </row>
    <row r="189">
      <c r="F189" s="49"/>
      <c r="G189" s="1"/>
      <c r="H189" s="1"/>
      <c r="I189" s="203"/>
      <c r="J189" s="1"/>
      <c r="N189" s="1"/>
    </row>
    <row r="190">
      <c r="F190" s="49"/>
      <c r="G190" s="1"/>
      <c r="H190" s="1"/>
      <c r="I190" s="203"/>
      <c r="J190" s="1"/>
      <c r="N190" s="1"/>
    </row>
    <row r="191">
      <c r="F191" s="49"/>
      <c r="G191" s="1"/>
      <c r="H191" s="1"/>
      <c r="I191" s="203"/>
      <c r="J191" s="1"/>
      <c r="N191" s="1"/>
    </row>
    <row r="192">
      <c r="F192" s="49"/>
      <c r="G192" s="1"/>
      <c r="H192" s="1"/>
      <c r="I192" s="203"/>
      <c r="J192" s="1"/>
      <c r="N192" s="1"/>
    </row>
    <row r="193">
      <c r="F193" s="49"/>
      <c r="G193" s="1"/>
      <c r="H193" s="1"/>
      <c r="I193" s="203"/>
      <c r="J193" s="1"/>
      <c r="N193" s="1"/>
    </row>
    <row r="194">
      <c r="F194" s="49"/>
      <c r="G194" s="1"/>
      <c r="H194" s="1"/>
      <c r="I194" s="203"/>
      <c r="J194" s="1"/>
      <c r="N194" s="1"/>
    </row>
    <row r="195">
      <c r="F195" s="49"/>
      <c r="G195" s="1"/>
      <c r="H195" s="1"/>
      <c r="I195" s="203"/>
      <c r="J195" s="1"/>
      <c r="N195" s="1"/>
    </row>
    <row r="196">
      <c r="F196" s="49"/>
      <c r="G196" s="1"/>
      <c r="H196" s="1"/>
      <c r="I196" s="203"/>
      <c r="J196" s="1"/>
      <c r="N196" s="1"/>
    </row>
    <row r="197">
      <c r="F197" s="49"/>
      <c r="G197" s="1"/>
      <c r="H197" s="1"/>
      <c r="I197" s="203"/>
      <c r="J197" s="1"/>
      <c r="N197" s="1"/>
    </row>
    <row r="198">
      <c r="F198" s="49"/>
      <c r="G198" s="1"/>
      <c r="H198" s="1"/>
      <c r="I198" s="203"/>
      <c r="J198" s="1"/>
      <c r="N198" s="1"/>
    </row>
    <row r="199">
      <c r="F199" s="49"/>
      <c r="G199" s="1"/>
      <c r="H199" s="1"/>
      <c r="I199" s="203"/>
      <c r="J199" s="1"/>
      <c r="N199" s="1"/>
    </row>
    <row r="200">
      <c r="F200" s="49"/>
      <c r="G200" s="1"/>
      <c r="H200" s="1"/>
      <c r="I200" s="203"/>
      <c r="J200" s="1"/>
      <c r="N200" s="1"/>
    </row>
    <row r="201">
      <c r="F201" s="49"/>
      <c r="G201" s="1"/>
      <c r="H201" s="1"/>
      <c r="I201" s="203"/>
      <c r="J201" s="1"/>
      <c r="N201" s="1"/>
    </row>
    <row r="202">
      <c r="F202" s="49"/>
      <c r="G202" s="1"/>
      <c r="H202" s="1"/>
      <c r="I202" s="203"/>
      <c r="J202" s="1"/>
      <c r="N202" s="1"/>
    </row>
    <row r="203">
      <c r="F203" s="49"/>
      <c r="G203" s="1"/>
      <c r="H203" s="1"/>
      <c r="I203" s="203"/>
      <c r="J203" s="1"/>
      <c r="N203" s="1"/>
    </row>
    <row r="204">
      <c r="F204" s="49"/>
      <c r="G204" s="1"/>
      <c r="H204" s="1"/>
      <c r="I204" s="203"/>
      <c r="J204" s="1"/>
      <c r="N204" s="1"/>
    </row>
    <row r="205">
      <c r="F205" s="49"/>
      <c r="G205" s="1"/>
      <c r="H205" s="1"/>
      <c r="I205" s="203"/>
      <c r="J205" s="1"/>
      <c r="N205" s="1"/>
    </row>
    <row r="206">
      <c r="F206" s="49"/>
      <c r="G206" s="1"/>
      <c r="H206" s="1"/>
      <c r="I206" s="203"/>
      <c r="J206" s="1"/>
      <c r="N206" s="1"/>
    </row>
    <row r="207">
      <c r="F207" s="49"/>
      <c r="G207" s="1"/>
      <c r="H207" s="1"/>
      <c r="I207" s="203"/>
      <c r="J207" s="1"/>
      <c r="N207" s="1"/>
    </row>
    <row r="208">
      <c r="F208" s="49"/>
      <c r="G208" s="1"/>
      <c r="H208" s="1"/>
      <c r="I208" s="203"/>
      <c r="J208" s="1"/>
      <c r="N208" s="1"/>
    </row>
    <row r="209">
      <c r="F209" s="49"/>
      <c r="G209" s="1"/>
      <c r="H209" s="1"/>
      <c r="I209" s="203"/>
      <c r="J209" s="1"/>
      <c r="N209" s="1"/>
    </row>
    <row r="210">
      <c r="F210" s="49"/>
      <c r="G210" s="1"/>
      <c r="H210" s="1"/>
      <c r="I210" s="203"/>
      <c r="J210" s="1"/>
      <c r="N210" s="1"/>
    </row>
    <row r="211">
      <c r="F211" s="49"/>
      <c r="G211" s="1"/>
      <c r="H211" s="1"/>
      <c r="I211" s="203"/>
      <c r="J211" s="1"/>
      <c r="N211" s="1"/>
    </row>
    <row r="212">
      <c r="F212" s="49"/>
      <c r="G212" s="1"/>
      <c r="H212" s="1"/>
      <c r="I212" s="203"/>
      <c r="J212" s="1"/>
      <c r="N212" s="1"/>
    </row>
    <row r="213">
      <c r="F213" s="49"/>
      <c r="G213" s="1"/>
      <c r="H213" s="1"/>
      <c r="I213" s="203"/>
      <c r="J213" s="1"/>
      <c r="N213" s="1"/>
    </row>
    <row r="214">
      <c r="F214" s="49"/>
      <c r="G214" s="1"/>
      <c r="H214" s="1"/>
      <c r="I214" s="203"/>
      <c r="J214" s="1"/>
      <c r="N214" s="1"/>
    </row>
    <row r="215">
      <c r="F215" s="49"/>
      <c r="G215" s="1"/>
      <c r="H215" s="1"/>
      <c r="I215" s="203"/>
      <c r="J215" s="1"/>
      <c r="N215" s="1"/>
    </row>
    <row r="216">
      <c r="F216" s="49"/>
      <c r="G216" s="1"/>
      <c r="H216" s="1"/>
      <c r="I216" s="203"/>
      <c r="J216" s="1"/>
      <c r="N216" s="1"/>
    </row>
    <row r="217">
      <c r="F217" s="49"/>
      <c r="G217" s="1"/>
      <c r="H217" s="1"/>
      <c r="I217" s="203"/>
      <c r="J217" s="1"/>
      <c r="N217" s="1"/>
    </row>
    <row r="218">
      <c r="F218" s="49"/>
      <c r="G218" s="1"/>
      <c r="H218" s="1"/>
      <c r="I218" s="203"/>
      <c r="J218" s="1"/>
      <c r="N218" s="1"/>
    </row>
    <row r="219">
      <c r="F219" s="49"/>
      <c r="G219" s="1"/>
      <c r="H219" s="1"/>
      <c r="I219" s="203"/>
      <c r="J219" s="1"/>
      <c r="N219" s="1"/>
    </row>
    <row r="220">
      <c r="F220" s="49"/>
      <c r="G220" s="1"/>
      <c r="H220" s="1"/>
      <c r="I220" s="203"/>
      <c r="J220" s="1"/>
      <c r="N220" s="1"/>
    </row>
    <row r="221">
      <c r="F221" s="49"/>
      <c r="G221" s="1"/>
      <c r="H221" s="1"/>
      <c r="I221" s="203"/>
      <c r="J221" s="1"/>
      <c r="N221" s="1"/>
    </row>
    <row r="222">
      <c r="F222" s="49"/>
      <c r="G222" s="1"/>
      <c r="H222" s="1"/>
      <c r="I222" s="203"/>
      <c r="J222" s="1"/>
      <c r="N222" s="1"/>
    </row>
    <row r="223">
      <c r="F223" s="49"/>
      <c r="G223" s="1"/>
      <c r="H223" s="1"/>
      <c r="I223" s="203"/>
      <c r="J223" s="1"/>
      <c r="N223" s="1"/>
    </row>
    <row r="224">
      <c r="F224" s="49"/>
      <c r="G224" s="1"/>
      <c r="H224" s="1"/>
      <c r="I224" s="203"/>
      <c r="J224" s="1"/>
      <c r="N224" s="1"/>
    </row>
    <row r="225">
      <c r="F225" s="49"/>
      <c r="G225" s="1"/>
      <c r="H225" s="1"/>
      <c r="I225" s="203"/>
      <c r="J225" s="1"/>
      <c r="N225" s="1"/>
    </row>
    <row r="226">
      <c r="F226" s="49"/>
      <c r="G226" s="1"/>
      <c r="H226" s="1"/>
      <c r="I226" s="203"/>
      <c r="J226" s="1"/>
      <c r="N226" s="1"/>
    </row>
    <row r="227">
      <c r="F227" s="49"/>
      <c r="G227" s="1"/>
      <c r="H227" s="1"/>
      <c r="I227" s="203"/>
      <c r="J227" s="1"/>
      <c r="N227" s="1"/>
    </row>
    <row r="228">
      <c r="F228" s="49"/>
      <c r="G228" s="1"/>
      <c r="H228" s="1"/>
      <c r="I228" s="203"/>
      <c r="J228" s="1"/>
      <c r="N228" s="1"/>
    </row>
    <row r="229">
      <c r="F229" s="49"/>
      <c r="G229" s="1"/>
      <c r="H229" s="1"/>
      <c r="I229" s="203"/>
      <c r="J229" s="1"/>
      <c r="N229" s="1"/>
    </row>
    <row r="230">
      <c r="F230" s="49"/>
      <c r="G230" s="1"/>
      <c r="H230" s="1"/>
      <c r="I230" s="203"/>
      <c r="J230" s="1"/>
      <c r="N230" s="1"/>
    </row>
    <row r="231">
      <c r="F231" s="49"/>
      <c r="G231" s="1"/>
      <c r="H231" s="1"/>
      <c r="I231" s="203"/>
      <c r="J231" s="1"/>
      <c r="N231" s="1"/>
    </row>
    <row r="232">
      <c r="F232" s="49"/>
      <c r="G232" s="1"/>
      <c r="H232" s="1"/>
      <c r="I232" s="203"/>
      <c r="J232" s="1"/>
      <c r="N232" s="1"/>
    </row>
    <row r="233">
      <c r="F233" s="49"/>
      <c r="G233" s="1"/>
      <c r="H233" s="1"/>
      <c r="I233" s="203"/>
      <c r="J233" s="1"/>
      <c r="N233" s="1"/>
    </row>
    <row r="234">
      <c r="F234" s="49"/>
      <c r="G234" s="1"/>
      <c r="H234" s="1"/>
      <c r="I234" s="203"/>
      <c r="J234" s="1"/>
      <c r="N234" s="1"/>
    </row>
    <row r="235">
      <c r="F235" s="49"/>
      <c r="G235" s="1"/>
      <c r="H235" s="1"/>
      <c r="I235" s="203"/>
      <c r="J235" s="1"/>
      <c r="N235" s="1"/>
    </row>
    <row r="236">
      <c r="F236" s="49"/>
      <c r="G236" s="1"/>
      <c r="H236" s="1"/>
      <c r="I236" s="203"/>
      <c r="J236" s="1"/>
      <c r="N236" s="1"/>
    </row>
    <row r="237">
      <c r="F237" s="49"/>
      <c r="G237" s="1"/>
      <c r="H237" s="1"/>
      <c r="I237" s="203"/>
      <c r="J237" s="1"/>
      <c r="N237" s="1"/>
    </row>
    <row r="238">
      <c r="F238" s="49"/>
      <c r="G238" s="1"/>
      <c r="H238" s="1"/>
      <c r="I238" s="203"/>
      <c r="J238" s="1"/>
      <c r="N238" s="1"/>
    </row>
    <row r="239">
      <c r="F239" s="49"/>
      <c r="G239" s="1"/>
      <c r="H239" s="1"/>
      <c r="I239" s="203"/>
      <c r="J239" s="1"/>
      <c r="N239" s="1"/>
    </row>
    <row r="240">
      <c r="F240" s="49"/>
      <c r="G240" s="1"/>
      <c r="H240" s="1"/>
      <c r="I240" s="203"/>
      <c r="J240" s="1"/>
      <c r="N240" s="1"/>
    </row>
    <row r="241">
      <c r="F241" s="49"/>
      <c r="G241" s="1"/>
      <c r="H241" s="1"/>
      <c r="I241" s="203"/>
      <c r="J241" s="1"/>
      <c r="N241" s="1"/>
    </row>
    <row r="242">
      <c r="F242" s="49"/>
      <c r="G242" s="1"/>
      <c r="H242" s="1"/>
      <c r="I242" s="203"/>
      <c r="J242" s="1"/>
      <c r="N242" s="1"/>
    </row>
    <row r="243">
      <c r="F243" s="49"/>
      <c r="G243" s="1"/>
      <c r="H243" s="1"/>
      <c r="I243" s="203"/>
      <c r="J243" s="1"/>
      <c r="N243" s="1"/>
    </row>
    <row r="244">
      <c r="F244" s="49"/>
      <c r="G244" s="1"/>
      <c r="H244" s="1"/>
      <c r="I244" s="203"/>
      <c r="J244" s="1"/>
      <c r="N244" s="1"/>
    </row>
    <row r="245">
      <c r="F245" s="49"/>
      <c r="G245" s="1"/>
      <c r="H245" s="1"/>
      <c r="I245" s="203"/>
      <c r="J245" s="1"/>
      <c r="N245" s="1"/>
    </row>
    <row r="246">
      <c r="F246" s="49"/>
      <c r="G246" s="1"/>
      <c r="H246" s="1"/>
      <c r="I246" s="203"/>
      <c r="J246" s="1"/>
      <c r="N246" s="1"/>
    </row>
    <row r="247">
      <c r="F247" s="49"/>
      <c r="G247" s="1"/>
      <c r="H247" s="1"/>
      <c r="I247" s="203"/>
      <c r="J247" s="1"/>
      <c r="N247" s="1"/>
    </row>
    <row r="248">
      <c r="F248" s="49"/>
      <c r="G248" s="1"/>
      <c r="H248" s="1"/>
      <c r="I248" s="203"/>
      <c r="J248" s="1"/>
      <c r="N248" s="1"/>
    </row>
    <row r="249">
      <c r="F249" s="49"/>
      <c r="G249" s="1"/>
      <c r="H249" s="1"/>
      <c r="I249" s="203"/>
      <c r="J249" s="1"/>
      <c r="N249" s="1"/>
    </row>
    <row r="250">
      <c r="F250" s="49"/>
      <c r="G250" s="1"/>
      <c r="H250" s="1"/>
      <c r="I250" s="203"/>
      <c r="J250" s="1"/>
      <c r="N250" s="1"/>
    </row>
    <row r="251">
      <c r="F251" s="49"/>
      <c r="G251" s="1"/>
      <c r="H251" s="1"/>
      <c r="I251" s="203"/>
      <c r="J251" s="1"/>
      <c r="N251" s="1"/>
    </row>
    <row r="252">
      <c r="F252" s="49"/>
      <c r="G252" s="1"/>
      <c r="H252" s="1"/>
      <c r="I252" s="203"/>
      <c r="J252" s="1"/>
      <c r="N252" s="1"/>
    </row>
    <row r="253">
      <c r="F253" s="49"/>
      <c r="G253" s="1"/>
      <c r="H253" s="1"/>
      <c r="I253" s="203"/>
      <c r="J253" s="1"/>
      <c r="N253" s="1"/>
    </row>
    <row r="254">
      <c r="F254" s="49"/>
      <c r="G254" s="1"/>
      <c r="H254" s="1"/>
      <c r="I254" s="203"/>
      <c r="J254" s="1"/>
      <c r="N254" s="1"/>
    </row>
    <row r="255">
      <c r="F255" s="49"/>
      <c r="G255" s="1"/>
      <c r="H255" s="1"/>
      <c r="I255" s="203"/>
      <c r="J255" s="1"/>
      <c r="N255" s="1"/>
    </row>
    <row r="256">
      <c r="F256" s="49"/>
      <c r="G256" s="1"/>
      <c r="H256" s="1"/>
      <c r="I256" s="203"/>
      <c r="J256" s="1"/>
      <c r="N256" s="1"/>
    </row>
    <row r="257">
      <c r="F257" s="49"/>
      <c r="G257" s="1"/>
      <c r="H257" s="1"/>
      <c r="I257" s="203"/>
      <c r="J257" s="1"/>
      <c r="N257" s="1"/>
    </row>
    <row r="258">
      <c r="F258" s="49"/>
      <c r="G258" s="1"/>
      <c r="H258" s="1"/>
      <c r="I258" s="203"/>
      <c r="J258" s="1"/>
      <c r="N258" s="1"/>
    </row>
    <row r="259">
      <c r="F259" s="49"/>
      <c r="G259" s="1"/>
      <c r="H259" s="1"/>
      <c r="I259" s="203"/>
      <c r="J259" s="1"/>
      <c r="N259" s="1"/>
    </row>
    <row r="260">
      <c r="F260" s="49"/>
      <c r="G260" s="1"/>
      <c r="H260" s="1"/>
      <c r="I260" s="203"/>
      <c r="J260" s="1"/>
      <c r="N260" s="1"/>
    </row>
    <row r="261">
      <c r="F261" s="49"/>
      <c r="G261" s="1"/>
      <c r="H261" s="1"/>
      <c r="I261" s="203"/>
      <c r="J261" s="1"/>
      <c r="N261" s="1"/>
    </row>
    <row r="262">
      <c r="F262" s="49"/>
      <c r="G262" s="1"/>
      <c r="H262" s="1"/>
      <c r="I262" s="203"/>
      <c r="J262" s="1"/>
      <c r="N262" s="1"/>
    </row>
    <row r="263">
      <c r="F263" s="49"/>
      <c r="G263" s="1"/>
      <c r="H263" s="1"/>
      <c r="I263" s="203"/>
      <c r="J263" s="1"/>
      <c r="N263" s="1"/>
    </row>
    <row r="264">
      <c r="F264" s="49"/>
      <c r="G264" s="1"/>
      <c r="H264" s="1"/>
      <c r="I264" s="203"/>
      <c r="J264" s="1"/>
      <c r="N264" s="1"/>
    </row>
    <row r="265">
      <c r="F265" s="49"/>
      <c r="G265" s="1"/>
      <c r="H265" s="1"/>
      <c r="I265" s="203"/>
      <c r="J265" s="1"/>
      <c r="N265" s="1"/>
    </row>
    <row r="266">
      <c r="F266" s="49"/>
      <c r="G266" s="1"/>
      <c r="H266" s="1"/>
      <c r="I266" s="203"/>
      <c r="J266" s="1"/>
      <c r="N266" s="1"/>
    </row>
    <row r="267">
      <c r="F267" s="49"/>
      <c r="G267" s="1"/>
      <c r="H267" s="1"/>
      <c r="I267" s="203"/>
      <c r="J267" s="1"/>
      <c r="N267" s="1"/>
    </row>
    <row r="268">
      <c r="F268" s="49"/>
      <c r="G268" s="1"/>
      <c r="H268" s="1"/>
      <c r="I268" s="203"/>
      <c r="J268" s="1"/>
      <c r="N268" s="1"/>
    </row>
    <row r="269">
      <c r="F269" s="49"/>
      <c r="G269" s="1"/>
      <c r="H269" s="1"/>
      <c r="I269" s="203"/>
      <c r="J269" s="1"/>
      <c r="N269" s="1"/>
    </row>
    <row r="270">
      <c r="F270" s="49"/>
      <c r="G270" s="1"/>
      <c r="H270" s="1"/>
      <c r="I270" s="203"/>
      <c r="J270" s="1"/>
      <c r="N270" s="1"/>
    </row>
    <row r="271">
      <c r="F271" s="49"/>
      <c r="G271" s="1"/>
      <c r="H271" s="1"/>
      <c r="I271" s="203"/>
      <c r="J271" s="1"/>
      <c r="N271" s="1"/>
    </row>
    <row r="272">
      <c r="F272" s="49"/>
      <c r="G272" s="1"/>
      <c r="H272" s="1"/>
      <c r="I272" s="203"/>
      <c r="J272" s="1"/>
      <c r="N272" s="1"/>
    </row>
    <row r="273">
      <c r="F273" s="49"/>
      <c r="G273" s="1"/>
      <c r="H273" s="1"/>
      <c r="I273" s="203"/>
      <c r="J273" s="1"/>
      <c r="N273" s="1"/>
    </row>
    <row r="274">
      <c r="F274" s="49"/>
      <c r="G274" s="1"/>
      <c r="H274" s="1"/>
      <c r="I274" s="203"/>
      <c r="J274" s="1"/>
      <c r="N274" s="1"/>
    </row>
    <row r="275">
      <c r="F275" s="49"/>
      <c r="G275" s="1"/>
      <c r="H275" s="1"/>
      <c r="I275" s="203"/>
      <c r="J275" s="1"/>
      <c r="N275" s="1"/>
    </row>
    <row r="276">
      <c r="F276" s="49"/>
      <c r="G276" s="1"/>
      <c r="H276" s="1"/>
      <c r="I276" s="203"/>
      <c r="J276" s="1"/>
      <c r="N276" s="1"/>
    </row>
    <row r="277">
      <c r="F277" s="49"/>
      <c r="G277" s="1"/>
      <c r="H277" s="1"/>
      <c r="I277" s="203"/>
      <c r="J277" s="1"/>
      <c r="N277" s="1"/>
    </row>
    <row r="278">
      <c r="F278" s="49"/>
      <c r="G278" s="1"/>
      <c r="H278" s="1"/>
      <c r="I278" s="203"/>
      <c r="J278" s="1"/>
      <c r="N278" s="1"/>
    </row>
    <row r="279">
      <c r="F279" s="49"/>
      <c r="G279" s="1"/>
      <c r="H279" s="1"/>
      <c r="I279" s="203"/>
      <c r="J279" s="1"/>
      <c r="N279" s="1"/>
    </row>
    <row r="280">
      <c r="F280" s="49"/>
      <c r="G280" s="1"/>
      <c r="H280" s="1"/>
      <c r="I280" s="203"/>
      <c r="J280" s="1"/>
      <c r="N280" s="1"/>
    </row>
    <row r="281">
      <c r="F281" s="49"/>
      <c r="G281" s="1"/>
      <c r="H281" s="1"/>
      <c r="I281" s="203"/>
      <c r="J281" s="1"/>
      <c r="N281" s="1"/>
    </row>
    <row r="282">
      <c r="F282" s="49"/>
      <c r="G282" s="1"/>
      <c r="H282" s="1"/>
      <c r="I282" s="203"/>
      <c r="J282" s="1"/>
      <c r="N282" s="1"/>
    </row>
    <row r="283">
      <c r="F283" s="49"/>
      <c r="G283" s="1"/>
      <c r="H283" s="1"/>
      <c r="I283" s="203"/>
      <c r="J283" s="1"/>
      <c r="N283" s="1"/>
    </row>
    <row r="284">
      <c r="F284" s="49"/>
      <c r="G284" s="1"/>
      <c r="H284" s="1"/>
      <c r="I284" s="203"/>
      <c r="J284" s="1"/>
      <c r="N284" s="1"/>
    </row>
    <row r="285">
      <c r="F285" s="49"/>
      <c r="G285" s="1"/>
      <c r="H285" s="1"/>
      <c r="I285" s="203"/>
      <c r="J285" s="1"/>
      <c r="N285" s="1"/>
    </row>
    <row r="286">
      <c r="F286" s="49"/>
      <c r="G286" s="1"/>
      <c r="H286" s="1"/>
      <c r="I286" s="203"/>
      <c r="J286" s="1"/>
      <c r="N286" s="1"/>
    </row>
    <row r="287">
      <c r="F287" s="49"/>
      <c r="G287" s="1"/>
      <c r="H287" s="1"/>
      <c r="I287" s="203"/>
      <c r="J287" s="1"/>
      <c r="N287" s="1"/>
    </row>
    <row r="288">
      <c r="F288" s="49"/>
      <c r="G288" s="1"/>
      <c r="H288" s="1"/>
      <c r="I288" s="203"/>
      <c r="J288" s="1"/>
      <c r="N288" s="1"/>
    </row>
    <row r="289">
      <c r="F289" s="49"/>
      <c r="G289" s="1"/>
      <c r="H289" s="1"/>
      <c r="I289" s="203"/>
      <c r="J289" s="1"/>
      <c r="N289" s="1"/>
    </row>
    <row r="290">
      <c r="F290" s="49"/>
      <c r="G290" s="1"/>
      <c r="H290" s="1"/>
      <c r="I290" s="203"/>
      <c r="J290" s="1"/>
      <c r="N290" s="1"/>
    </row>
    <row r="291">
      <c r="F291" s="49"/>
      <c r="G291" s="1"/>
      <c r="H291" s="1"/>
      <c r="I291" s="203"/>
      <c r="J291" s="1"/>
      <c r="N291" s="1"/>
    </row>
    <row r="292">
      <c r="F292" s="49"/>
      <c r="G292" s="1"/>
      <c r="H292" s="1"/>
      <c r="I292" s="203"/>
      <c r="J292" s="1"/>
      <c r="N292" s="1"/>
    </row>
    <row r="293">
      <c r="F293" s="49"/>
      <c r="G293" s="1"/>
      <c r="H293" s="1"/>
      <c r="I293" s="203"/>
      <c r="J293" s="1"/>
      <c r="N293" s="1"/>
    </row>
    <row r="294">
      <c r="F294" s="49"/>
      <c r="G294" s="1"/>
      <c r="H294" s="1"/>
      <c r="I294" s="203"/>
      <c r="J294" s="1"/>
      <c r="N294" s="1"/>
    </row>
    <row r="295">
      <c r="F295" s="49"/>
      <c r="G295" s="1"/>
      <c r="H295" s="1"/>
      <c r="I295" s="203"/>
      <c r="J295" s="1"/>
      <c r="N295" s="1"/>
    </row>
    <row r="296">
      <c r="F296" s="49"/>
      <c r="G296" s="1"/>
      <c r="H296" s="1"/>
      <c r="I296" s="203"/>
      <c r="J296" s="1"/>
      <c r="N296" s="1"/>
    </row>
    <row r="297">
      <c r="F297" s="49"/>
      <c r="G297" s="1"/>
      <c r="H297" s="1"/>
      <c r="I297" s="203"/>
      <c r="J297" s="1"/>
      <c r="N297" s="1"/>
    </row>
    <row r="298">
      <c r="F298" s="49"/>
      <c r="G298" s="1"/>
      <c r="H298" s="1"/>
      <c r="I298" s="203"/>
      <c r="J298" s="1"/>
      <c r="N298" s="1"/>
    </row>
    <row r="299">
      <c r="F299" s="49"/>
      <c r="G299" s="1"/>
      <c r="H299" s="1"/>
      <c r="I299" s="203"/>
      <c r="J299" s="1"/>
      <c r="N299" s="1"/>
    </row>
    <row r="300">
      <c r="F300" s="49"/>
      <c r="G300" s="1"/>
      <c r="H300" s="1"/>
      <c r="I300" s="203"/>
      <c r="J300" s="1"/>
      <c r="N300" s="1"/>
    </row>
    <row r="301">
      <c r="F301" s="49"/>
      <c r="G301" s="1"/>
      <c r="H301" s="1"/>
      <c r="I301" s="203"/>
      <c r="J301" s="1"/>
      <c r="N301" s="1"/>
    </row>
    <row r="302">
      <c r="F302" s="49"/>
      <c r="G302" s="1"/>
      <c r="H302" s="1"/>
      <c r="I302" s="203"/>
      <c r="J302" s="1"/>
      <c r="N302" s="1"/>
    </row>
    <row r="303">
      <c r="F303" s="49"/>
      <c r="G303" s="1"/>
      <c r="H303" s="1"/>
      <c r="I303" s="203"/>
      <c r="J303" s="1"/>
      <c r="N303" s="1"/>
    </row>
    <row r="304">
      <c r="F304" s="49"/>
      <c r="G304" s="1"/>
      <c r="H304" s="1"/>
      <c r="I304" s="203"/>
      <c r="J304" s="1"/>
      <c r="N304" s="1"/>
    </row>
    <row r="305">
      <c r="F305" s="49"/>
      <c r="G305" s="1"/>
      <c r="H305" s="1"/>
      <c r="I305" s="203"/>
      <c r="J305" s="1"/>
      <c r="N305" s="1"/>
    </row>
    <row r="306">
      <c r="F306" s="49"/>
      <c r="G306" s="1"/>
      <c r="H306" s="1"/>
      <c r="I306" s="203"/>
      <c r="J306" s="1"/>
      <c r="N306" s="1"/>
    </row>
    <row r="307">
      <c r="F307" s="49"/>
      <c r="G307" s="1"/>
      <c r="H307" s="1"/>
      <c r="I307" s="203"/>
      <c r="J307" s="1"/>
      <c r="N307" s="1"/>
    </row>
    <row r="308">
      <c r="F308" s="49"/>
      <c r="G308" s="1"/>
      <c r="H308" s="1"/>
      <c r="I308" s="203"/>
      <c r="J308" s="1"/>
      <c r="N308" s="1"/>
    </row>
    <row r="309">
      <c r="F309" s="49"/>
      <c r="G309" s="1"/>
      <c r="H309" s="1"/>
      <c r="I309" s="203"/>
      <c r="J309" s="1"/>
      <c r="N309" s="1"/>
    </row>
    <row r="310">
      <c r="F310" s="49"/>
      <c r="G310" s="1"/>
      <c r="H310" s="1"/>
      <c r="I310" s="203"/>
      <c r="J310" s="1"/>
      <c r="N310" s="1"/>
    </row>
    <row r="311">
      <c r="F311" s="49"/>
      <c r="G311" s="1"/>
      <c r="H311" s="1"/>
      <c r="I311" s="203"/>
      <c r="J311" s="1"/>
      <c r="N311" s="1"/>
    </row>
    <row r="312">
      <c r="F312" s="49"/>
      <c r="G312" s="1"/>
      <c r="H312" s="1"/>
      <c r="I312" s="203"/>
      <c r="J312" s="1"/>
      <c r="N312" s="1"/>
    </row>
    <row r="313">
      <c r="F313" s="49"/>
      <c r="G313" s="1"/>
      <c r="H313" s="1"/>
      <c r="I313" s="203"/>
      <c r="J313" s="1"/>
      <c r="N313" s="1"/>
    </row>
    <row r="314">
      <c r="F314" s="49"/>
      <c r="G314" s="1"/>
      <c r="H314" s="1"/>
      <c r="I314" s="203"/>
      <c r="J314" s="1"/>
      <c r="N314" s="1"/>
    </row>
    <row r="315">
      <c r="F315" s="49"/>
      <c r="G315" s="1"/>
      <c r="H315" s="1"/>
      <c r="I315" s="203"/>
      <c r="J315" s="1"/>
      <c r="N315" s="1"/>
    </row>
    <row r="316">
      <c r="F316" s="49"/>
      <c r="G316" s="1"/>
      <c r="H316" s="1"/>
      <c r="I316" s="203"/>
      <c r="J316" s="1"/>
      <c r="N316" s="1"/>
    </row>
    <row r="317">
      <c r="F317" s="49"/>
      <c r="G317" s="1"/>
      <c r="H317" s="1"/>
      <c r="I317" s="203"/>
      <c r="J317" s="1"/>
      <c r="N317" s="1"/>
    </row>
    <row r="318">
      <c r="F318" s="49"/>
      <c r="G318" s="1"/>
      <c r="H318" s="1"/>
      <c r="I318" s="203"/>
      <c r="J318" s="1"/>
      <c r="N318" s="1"/>
    </row>
    <row r="319">
      <c r="F319" s="49"/>
      <c r="G319" s="1"/>
      <c r="H319" s="1"/>
      <c r="I319" s="203"/>
      <c r="J319" s="1"/>
      <c r="N319" s="1"/>
    </row>
    <row r="320">
      <c r="F320" s="49"/>
      <c r="G320" s="1"/>
      <c r="H320" s="1"/>
      <c r="I320" s="203"/>
      <c r="J320" s="1"/>
      <c r="N320" s="1"/>
    </row>
    <row r="321">
      <c r="F321" s="49"/>
      <c r="G321" s="1"/>
      <c r="H321" s="1"/>
      <c r="I321" s="203"/>
      <c r="J321" s="1"/>
      <c r="N321" s="1"/>
    </row>
    <row r="322">
      <c r="F322" s="49"/>
      <c r="G322" s="1"/>
      <c r="H322" s="1"/>
      <c r="I322" s="203"/>
      <c r="J322" s="1"/>
      <c r="N322" s="1"/>
    </row>
    <row r="323">
      <c r="F323" s="49"/>
      <c r="G323" s="1"/>
      <c r="H323" s="1"/>
      <c r="I323" s="203"/>
      <c r="J323" s="1"/>
      <c r="N323" s="1"/>
    </row>
    <row r="324">
      <c r="F324" s="49"/>
      <c r="G324" s="1"/>
      <c r="H324" s="1"/>
      <c r="I324" s="203"/>
      <c r="J324" s="1"/>
      <c r="N324" s="1"/>
    </row>
    <row r="325">
      <c r="F325" s="49"/>
      <c r="G325" s="1"/>
      <c r="H325" s="1"/>
      <c r="I325" s="203"/>
      <c r="J325" s="1"/>
      <c r="N325" s="1"/>
    </row>
    <row r="326">
      <c r="F326" s="49"/>
      <c r="G326" s="1"/>
      <c r="H326" s="1"/>
      <c r="I326" s="203"/>
      <c r="J326" s="1"/>
      <c r="N326" s="1"/>
    </row>
    <row r="327">
      <c r="F327" s="49"/>
      <c r="G327" s="1"/>
      <c r="H327" s="1"/>
      <c r="I327" s="203"/>
      <c r="J327" s="1"/>
      <c r="N327" s="1"/>
    </row>
    <row r="328">
      <c r="F328" s="49"/>
      <c r="G328" s="1"/>
      <c r="H328" s="1"/>
      <c r="I328" s="203"/>
      <c r="J328" s="1"/>
      <c r="N328" s="1"/>
    </row>
    <row r="329">
      <c r="F329" s="49"/>
      <c r="G329" s="1"/>
      <c r="H329" s="1"/>
      <c r="I329" s="203"/>
      <c r="J329" s="1"/>
      <c r="N329" s="1"/>
    </row>
    <row r="330">
      <c r="F330" s="49"/>
      <c r="G330" s="1"/>
      <c r="H330" s="1"/>
      <c r="I330" s="203"/>
      <c r="J330" s="1"/>
      <c r="N330" s="1"/>
    </row>
    <row r="331">
      <c r="F331" s="49"/>
      <c r="G331" s="1"/>
      <c r="H331" s="1"/>
      <c r="I331" s="203"/>
      <c r="J331" s="1"/>
      <c r="N331" s="1"/>
    </row>
    <row r="332">
      <c r="F332" s="49"/>
      <c r="G332" s="1"/>
      <c r="H332" s="1"/>
      <c r="I332" s="203"/>
      <c r="J332" s="1"/>
      <c r="N332" s="1"/>
    </row>
    <row r="333">
      <c r="F333" s="49"/>
      <c r="G333" s="1"/>
      <c r="H333" s="1"/>
      <c r="I333" s="203"/>
      <c r="J333" s="1"/>
      <c r="N333" s="1"/>
    </row>
    <row r="334">
      <c r="F334" s="49"/>
      <c r="G334" s="1"/>
      <c r="H334" s="1"/>
      <c r="I334" s="203"/>
      <c r="J334" s="1"/>
      <c r="N334" s="1"/>
    </row>
    <row r="335">
      <c r="F335" s="49"/>
      <c r="G335" s="1"/>
      <c r="H335" s="1"/>
      <c r="I335" s="203"/>
      <c r="J335" s="1"/>
      <c r="N335" s="1"/>
    </row>
    <row r="336">
      <c r="F336" s="49"/>
      <c r="G336" s="1"/>
      <c r="H336" s="1"/>
      <c r="I336" s="203"/>
      <c r="J336" s="1"/>
      <c r="N336" s="1"/>
    </row>
    <row r="337">
      <c r="F337" s="49"/>
      <c r="G337" s="1"/>
      <c r="H337" s="1"/>
      <c r="I337" s="203"/>
      <c r="J337" s="1"/>
      <c r="N337" s="1"/>
    </row>
    <row r="338">
      <c r="F338" s="49"/>
      <c r="G338" s="1"/>
      <c r="H338" s="1"/>
      <c r="I338" s="203"/>
      <c r="J338" s="1"/>
      <c r="N338" s="1"/>
    </row>
    <row r="339">
      <c r="F339" s="49"/>
      <c r="G339" s="1"/>
      <c r="H339" s="1"/>
      <c r="I339" s="203"/>
      <c r="J339" s="1"/>
      <c r="N339" s="1"/>
    </row>
    <row r="340">
      <c r="F340" s="49"/>
      <c r="G340" s="1"/>
      <c r="H340" s="1"/>
      <c r="I340" s="203"/>
      <c r="J340" s="1"/>
      <c r="N340" s="1"/>
    </row>
    <row r="341">
      <c r="F341" s="49"/>
      <c r="G341" s="1"/>
      <c r="H341" s="1"/>
      <c r="I341" s="203"/>
      <c r="J341" s="1"/>
      <c r="N341" s="1"/>
    </row>
    <row r="342">
      <c r="F342" s="49"/>
      <c r="G342" s="1"/>
      <c r="H342" s="1"/>
      <c r="I342" s="203"/>
      <c r="J342" s="1"/>
      <c r="N342" s="1"/>
    </row>
    <row r="343">
      <c r="F343" s="49"/>
      <c r="G343" s="1"/>
      <c r="H343" s="1"/>
      <c r="I343" s="203"/>
      <c r="J343" s="1"/>
      <c r="N343" s="1"/>
    </row>
    <row r="344">
      <c r="F344" s="49"/>
      <c r="G344" s="1"/>
      <c r="H344" s="1"/>
      <c r="I344" s="203"/>
      <c r="J344" s="1"/>
      <c r="N344" s="1"/>
    </row>
    <row r="345">
      <c r="F345" s="49"/>
      <c r="G345" s="1"/>
      <c r="H345" s="1"/>
      <c r="I345" s="203"/>
      <c r="J345" s="1"/>
      <c r="N345" s="1"/>
    </row>
    <row r="346">
      <c r="F346" s="49"/>
      <c r="G346" s="1"/>
      <c r="H346" s="1"/>
      <c r="I346" s="203"/>
      <c r="J346" s="1"/>
      <c r="N346" s="1"/>
    </row>
    <row r="347">
      <c r="F347" s="49"/>
      <c r="G347" s="1"/>
      <c r="H347" s="1"/>
      <c r="I347" s="203"/>
      <c r="J347" s="1"/>
      <c r="N347" s="1"/>
    </row>
    <row r="348">
      <c r="F348" s="49"/>
      <c r="G348" s="1"/>
      <c r="H348" s="1"/>
      <c r="I348" s="203"/>
      <c r="J348" s="1"/>
      <c r="N348" s="1"/>
    </row>
    <row r="349">
      <c r="F349" s="49"/>
      <c r="G349" s="1"/>
      <c r="H349" s="1"/>
      <c r="I349" s="203"/>
      <c r="J349" s="1"/>
      <c r="N349" s="1"/>
    </row>
    <row r="350">
      <c r="F350" s="49"/>
      <c r="G350" s="1"/>
      <c r="H350" s="1"/>
      <c r="I350" s="203"/>
      <c r="J350" s="1"/>
      <c r="N350" s="1"/>
    </row>
    <row r="351">
      <c r="F351" s="49"/>
      <c r="G351" s="1"/>
      <c r="H351" s="1"/>
      <c r="I351" s="203"/>
      <c r="J351" s="1"/>
      <c r="N351" s="1"/>
    </row>
    <row r="352">
      <c r="F352" s="49"/>
      <c r="G352" s="1"/>
      <c r="H352" s="1"/>
      <c r="I352" s="203"/>
      <c r="J352" s="1"/>
      <c r="N352" s="1"/>
    </row>
    <row r="353">
      <c r="F353" s="49"/>
      <c r="G353" s="1"/>
      <c r="H353" s="1"/>
      <c r="I353" s="203"/>
      <c r="J353" s="1"/>
      <c r="N353" s="1"/>
    </row>
    <row r="354">
      <c r="F354" s="49"/>
      <c r="G354" s="1"/>
      <c r="H354" s="1"/>
      <c r="I354" s="203"/>
      <c r="J354" s="1"/>
      <c r="N354" s="1"/>
    </row>
    <row r="355">
      <c r="F355" s="49"/>
      <c r="G355" s="1"/>
      <c r="H355" s="1"/>
      <c r="I355" s="203"/>
      <c r="J355" s="1"/>
      <c r="N355" s="1"/>
    </row>
    <row r="356">
      <c r="F356" s="49"/>
      <c r="G356" s="1"/>
      <c r="H356" s="1"/>
      <c r="I356" s="203"/>
      <c r="J356" s="1"/>
      <c r="N356" s="1"/>
    </row>
    <row r="357">
      <c r="F357" s="49"/>
      <c r="G357" s="1"/>
      <c r="H357" s="1"/>
      <c r="I357" s="203"/>
      <c r="J357" s="1"/>
      <c r="N357" s="1"/>
    </row>
    <row r="358">
      <c r="F358" s="49"/>
      <c r="G358" s="1"/>
      <c r="H358" s="1"/>
      <c r="I358" s="203"/>
      <c r="J358" s="1"/>
      <c r="N358" s="1"/>
    </row>
    <row r="359">
      <c r="F359" s="49"/>
      <c r="G359" s="1"/>
      <c r="H359" s="1"/>
      <c r="I359" s="203"/>
      <c r="J359" s="1"/>
      <c r="N359" s="1"/>
    </row>
    <row r="360">
      <c r="F360" s="49"/>
      <c r="G360" s="1"/>
      <c r="H360" s="1"/>
      <c r="I360" s="203"/>
      <c r="J360" s="1"/>
      <c r="N360" s="1"/>
    </row>
    <row r="361">
      <c r="F361" s="49"/>
      <c r="G361" s="1"/>
      <c r="H361" s="1"/>
      <c r="I361" s="203"/>
      <c r="J361" s="1"/>
      <c r="N361" s="1"/>
    </row>
    <row r="362">
      <c r="F362" s="49"/>
      <c r="G362" s="1"/>
      <c r="H362" s="1"/>
      <c r="I362" s="203"/>
      <c r="J362" s="1"/>
      <c r="N362" s="1"/>
    </row>
    <row r="363">
      <c r="F363" s="49"/>
      <c r="G363" s="1"/>
      <c r="H363" s="1"/>
      <c r="I363" s="203"/>
      <c r="J363" s="1"/>
      <c r="N363" s="1"/>
    </row>
    <row r="364">
      <c r="F364" s="49"/>
      <c r="G364" s="1"/>
      <c r="H364" s="1"/>
      <c r="I364" s="203"/>
      <c r="J364" s="1"/>
      <c r="N364" s="1"/>
    </row>
    <row r="365">
      <c r="F365" s="49"/>
      <c r="G365" s="1"/>
      <c r="H365" s="1"/>
      <c r="I365" s="203"/>
      <c r="J365" s="1"/>
      <c r="N365" s="1"/>
    </row>
    <row r="366">
      <c r="F366" s="49"/>
      <c r="G366" s="1"/>
      <c r="H366" s="1"/>
      <c r="I366" s="203"/>
      <c r="J366" s="1"/>
      <c r="N366" s="1"/>
    </row>
    <row r="367">
      <c r="F367" s="49"/>
      <c r="G367" s="1"/>
      <c r="H367" s="1"/>
      <c r="I367" s="203"/>
      <c r="J367" s="1"/>
      <c r="N367" s="1"/>
    </row>
    <row r="368">
      <c r="F368" s="49"/>
      <c r="G368" s="1"/>
      <c r="H368" s="1"/>
      <c r="I368" s="203"/>
      <c r="J368" s="1"/>
      <c r="N368" s="1"/>
    </row>
    <row r="369">
      <c r="F369" s="49"/>
      <c r="G369" s="1"/>
      <c r="H369" s="1"/>
      <c r="I369" s="203"/>
      <c r="J369" s="1"/>
      <c r="N369" s="1"/>
    </row>
    <row r="370">
      <c r="F370" s="49"/>
      <c r="G370" s="1"/>
      <c r="H370" s="1"/>
      <c r="I370" s="203"/>
      <c r="J370" s="1"/>
      <c r="N370" s="1"/>
    </row>
    <row r="371">
      <c r="F371" s="49"/>
      <c r="G371" s="1"/>
      <c r="H371" s="1"/>
      <c r="I371" s="203"/>
      <c r="J371" s="1"/>
      <c r="N371" s="1"/>
    </row>
    <row r="372">
      <c r="F372" s="49"/>
      <c r="G372" s="1"/>
      <c r="H372" s="1"/>
      <c r="I372" s="203"/>
      <c r="J372" s="1"/>
      <c r="N372" s="1"/>
    </row>
    <row r="373">
      <c r="F373" s="49"/>
      <c r="G373" s="1"/>
      <c r="H373" s="1"/>
      <c r="I373" s="203"/>
      <c r="J373" s="1"/>
      <c r="N373" s="1"/>
    </row>
    <row r="374">
      <c r="F374" s="49"/>
      <c r="G374" s="1"/>
      <c r="H374" s="1"/>
      <c r="I374" s="203"/>
      <c r="J374" s="1"/>
      <c r="N374" s="1"/>
    </row>
    <row r="375">
      <c r="F375" s="49"/>
      <c r="G375" s="1"/>
      <c r="H375" s="1"/>
      <c r="I375" s="203"/>
      <c r="J375" s="1"/>
      <c r="N375" s="1"/>
    </row>
    <row r="376">
      <c r="F376" s="49"/>
      <c r="G376" s="1"/>
      <c r="H376" s="1"/>
      <c r="I376" s="203"/>
      <c r="J376" s="1"/>
      <c r="N376" s="1"/>
    </row>
    <row r="377">
      <c r="F377" s="49"/>
      <c r="G377" s="1"/>
      <c r="H377" s="1"/>
      <c r="I377" s="203"/>
      <c r="J377" s="1"/>
      <c r="N377" s="1"/>
    </row>
    <row r="378">
      <c r="F378" s="49"/>
      <c r="G378" s="1"/>
      <c r="H378" s="1"/>
      <c r="I378" s="203"/>
      <c r="J378" s="1"/>
      <c r="N378" s="1"/>
    </row>
    <row r="379">
      <c r="F379" s="49"/>
      <c r="G379" s="1"/>
      <c r="H379" s="1"/>
      <c r="I379" s="203"/>
      <c r="J379" s="1"/>
      <c r="N379" s="1"/>
    </row>
    <row r="380">
      <c r="F380" s="49"/>
      <c r="G380" s="1"/>
      <c r="H380" s="1"/>
      <c r="I380" s="203"/>
      <c r="J380" s="1"/>
      <c r="N380" s="1"/>
    </row>
    <row r="381">
      <c r="F381" s="49"/>
      <c r="G381" s="1"/>
      <c r="H381" s="1"/>
      <c r="I381" s="203"/>
      <c r="J381" s="1"/>
      <c r="N381" s="1"/>
    </row>
    <row r="382">
      <c r="F382" s="49"/>
      <c r="G382" s="1"/>
      <c r="H382" s="1"/>
      <c r="I382" s="203"/>
      <c r="J382" s="1"/>
      <c r="N382" s="1"/>
    </row>
    <row r="383">
      <c r="F383" s="49"/>
      <c r="G383" s="1"/>
      <c r="H383" s="1"/>
      <c r="I383" s="203"/>
      <c r="J383" s="1"/>
      <c r="N383" s="1"/>
    </row>
    <row r="384">
      <c r="F384" s="49"/>
      <c r="G384" s="1"/>
      <c r="H384" s="1"/>
      <c r="I384" s="203"/>
      <c r="J384" s="1"/>
      <c r="N384" s="1"/>
    </row>
    <row r="385">
      <c r="F385" s="49"/>
      <c r="G385" s="1"/>
      <c r="H385" s="1"/>
      <c r="I385" s="203"/>
      <c r="J385" s="1"/>
      <c r="N385" s="1"/>
    </row>
    <row r="386">
      <c r="F386" s="49"/>
      <c r="G386" s="1"/>
      <c r="H386" s="1"/>
      <c r="I386" s="203"/>
      <c r="J386" s="1"/>
      <c r="N386" s="1"/>
    </row>
    <row r="387">
      <c r="F387" s="49"/>
      <c r="G387" s="1"/>
      <c r="H387" s="1"/>
      <c r="I387" s="203"/>
      <c r="J387" s="1"/>
      <c r="N387" s="1"/>
    </row>
    <row r="388">
      <c r="F388" s="49"/>
      <c r="G388" s="1"/>
      <c r="H388" s="1"/>
      <c r="I388" s="203"/>
      <c r="J388" s="1"/>
      <c r="N388" s="1"/>
    </row>
    <row r="389">
      <c r="F389" s="49"/>
      <c r="G389" s="1"/>
      <c r="H389" s="1"/>
      <c r="I389" s="203"/>
      <c r="J389" s="1"/>
      <c r="N389" s="1"/>
    </row>
    <row r="390">
      <c r="F390" s="49"/>
      <c r="G390" s="1"/>
      <c r="H390" s="1"/>
      <c r="I390" s="203"/>
      <c r="J390" s="1"/>
      <c r="N390" s="1"/>
    </row>
    <row r="391">
      <c r="F391" s="49"/>
      <c r="G391" s="1"/>
      <c r="H391" s="1"/>
      <c r="I391" s="203"/>
      <c r="J391" s="1"/>
      <c r="N391" s="1"/>
    </row>
    <row r="392">
      <c r="F392" s="49"/>
      <c r="G392" s="1"/>
      <c r="H392" s="1"/>
      <c r="I392" s="203"/>
      <c r="J392" s="1"/>
      <c r="N392" s="1"/>
    </row>
    <row r="393">
      <c r="F393" s="49"/>
      <c r="G393" s="1"/>
      <c r="H393" s="1"/>
      <c r="I393" s="203"/>
      <c r="J393" s="1"/>
      <c r="N393" s="1"/>
    </row>
    <row r="394">
      <c r="F394" s="49"/>
      <c r="G394" s="1"/>
      <c r="H394" s="1"/>
      <c r="I394" s="203"/>
      <c r="J394" s="1"/>
      <c r="N394" s="1"/>
    </row>
    <row r="395">
      <c r="F395" s="49"/>
      <c r="G395" s="1"/>
      <c r="H395" s="1"/>
      <c r="I395" s="203"/>
      <c r="J395" s="1"/>
      <c r="N395" s="1"/>
    </row>
    <row r="396">
      <c r="F396" s="49"/>
      <c r="G396" s="1"/>
      <c r="H396" s="1"/>
      <c r="I396" s="203"/>
      <c r="J396" s="1"/>
      <c r="N396" s="1"/>
    </row>
    <row r="397">
      <c r="F397" s="49"/>
      <c r="G397" s="1"/>
      <c r="H397" s="1"/>
      <c r="I397" s="203"/>
      <c r="J397" s="1"/>
      <c r="N397" s="1"/>
    </row>
    <row r="398">
      <c r="F398" s="49"/>
      <c r="G398" s="1"/>
      <c r="H398" s="1"/>
      <c r="I398" s="203"/>
      <c r="J398" s="1"/>
      <c r="N398" s="1"/>
    </row>
    <row r="399">
      <c r="F399" s="49"/>
      <c r="G399" s="1"/>
      <c r="H399" s="1"/>
      <c r="I399" s="203"/>
      <c r="J399" s="1"/>
      <c r="N399" s="1"/>
    </row>
    <row r="400">
      <c r="F400" s="49"/>
      <c r="G400" s="1"/>
      <c r="H400" s="1"/>
      <c r="I400" s="203"/>
      <c r="J400" s="1"/>
      <c r="N400" s="1"/>
    </row>
    <row r="401">
      <c r="F401" s="49"/>
      <c r="G401" s="1"/>
      <c r="H401" s="1"/>
      <c r="I401" s="203"/>
      <c r="J401" s="1"/>
      <c r="N401" s="1"/>
    </row>
    <row r="402">
      <c r="F402" s="49"/>
      <c r="G402" s="1"/>
      <c r="H402" s="1"/>
      <c r="I402" s="203"/>
      <c r="J402" s="1"/>
      <c r="N402" s="1"/>
    </row>
    <row r="403">
      <c r="F403" s="49"/>
      <c r="G403" s="1"/>
      <c r="H403" s="1"/>
      <c r="I403" s="203"/>
      <c r="J403" s="1"/>
      <c r="N403" s="1"/>
    </row>
    <row r="404">
      <c r="F404" s="49"/>
      <c r="G404" s="1"/>
      <c r="H404" s="1"/>
      <c r="I404" s="203"/>
      <c r="J404" s="1"/>
      <c r="N404" s="1"/>
    </row>
    <row r="405">
      <c r="F405" s="49"/>
      <c r="G405" s="1"/>
      <c r="H405" s="1"/>
      <c r="I405" s="203"/>
      <c r="J405" s="1"/>
      <c r="N405" s="1"/>
    </row>
    <row r="406">
      <c r="F406" s="49"/>
      <c r="G406" s="1"/>
      <c r="H406" s="1"/>
      <c r="I406" s="203"/>
      <c r="J406" s="1"/>
      <c r="N406" s="1"/>
    </row>
    <row r="407">
      <c r="F407" s="49"/>
      <c r="G407" s="1"/>
      <c r="H407" s="1"/>
      <c r="I407" s="203"/>
      <c r="J407" s="1"/>
      <c r="N407" s="1"/>
    </row>
    <row r="408">
      <c r="F408" s="49"/>
      <c r="G408" s="1"/>
      <c r="H408" s="1"/>
      <c r="I408" s="203"/>
      <c r="J408" s="1"/>
      <c r="N408" s="1"/>
    </row>
    <row r="409">
      <c r="F409" s="49"/>
      <c r="G409" s="1"/>
      <c r="H409" s="1"/>
      <c r="I409" s="203"/>
      <c r="J409" s="1"/>
      <c r="N409" s="1"/>
    </row>
    <row r="410">
      <c r="F410" s="49"/>
      <c r="G410" s="1"/>
      <c r="H410" s="1"/>
      <c r="I410" s="203"/>
      <c r="J410" s="1"/>
      <c r="N410" s="1"/>
    </row>
    <row r="411">
      <c r="F411" s="49"/>
      <c r="G411" s="1"/>
      <c r="H411" s="1"/>
      <c r="I411" s="203"/>
      <c r="J411" s="1"/>
      <c r="N411" s="1"/>
    </row>
    <row r="412">
      <c r="F412" s="49"/>
      <c r="G412" s="1"/>
      <c r="H412" s="1"/>
      <c r="I412" s="203"/>
      <c r="J412" s="1"/>
      <c r="N412" s="1"/>
    </row>
    <row r="413">
      <c r="F413" s="49"/>
      <c r="G413" s="1"/>
      <c r="H413" s="1"/>
      <c r="I413" s="203"/>
      <c r="J413" s="1"/>
      <c r="N413" s="1"/>
    </row>
    <row r="414">
      <c r="F414" s="49"/>
      <c r="G414" s="1"/>
      <c r="H414" s="1"/>
      <c r="I414" s="203"/>
      <c r="J414" s="1"/>
      <c r="N414" s="1"/>
    </row>
    <row r="415">
      <c r="F415" s="49"/>
      <c r="G415" s="1"/>
      <c r="H415" s="1"/>
      <c r="I415" s="203"/>
      <c r="J415" s="1"/>
      <c r="N415" s="1"/>
    </row>
    <row r="416">
      <c r="F416" s="49"/>
      <c r="G416" s="1"/>
      <c r="H416" s="1"/>
      <c r="I416" s="203"/>
      <c r="J416" s="1"/>
      <c r="N416" s="1"/>
    </row>
    <row r="417">
      <c r="F417" s="49"/>
      <c r="G417" s="1"/>
      <c r="H417" s="1"/>
      <c r="I417" s="203"/>
      <c r="J417" s="1"/>
      <c r="N417" s="1"/>
    </row>
    <row r="418">
      <c r="F418" s="49"/>
      <c r="G418" s="1"/>
      <c r="H418" s="1"/>
      <c r="I418" s="203"/>
      <c r="J418" s="1"/>
      <c r="N418" s="1"/>
    </row>
    <row r="419">
      <c r="F419" s="49"/>
      <c r="G419" s="1"/>
      <c r="H419" s="1"/>
      <c r="I419" s="203"/>
      <c r="J419" s="1"/>
      <c r="N419" s="1"/>
    </row>
    <row r="420">
      <c r="F420" s="49"/>
      <c r="G420" s="1"/>
      <c r="H420" s="1"/>
      <c r="I420" s="203"/>
      <c r="J420" s="1"/>
      <c r="N420" s="1"/>
    </row>
    <row r="421">
      <c r="F421" s="49"/>
      <c r="G421" s="1"/>
      <c r="H421" s="1"/>
      <c r="I421" s="203"/>
      <c r="J421" s="1"/>
      <c r="N421" s="1"/>
    </row>
    <row r="422">
      <c r="F422" s="49"/>
      <c r="G422" s="1"/>
      <c r="H422" s="1"/>
      <c r="I422" s="203"/>
      <c r="J422" s="1"/>
      <c r="N422" s="1"/>
    </row>
    <row r="423">
      <c r="F423" s="49"/>
      <c r="G423" s="1"/>
      <c r="H423" s="1"/>
      <c r="I423" s="203"/>
      <c r="J423" s="1"/>
      <c r="N423" s="1"/>
    </row>
    <row r="424">
      <c r="F424" s="49"/>
      <c r="G424" s="1"/>
      <c r="H424" s="1"/>
      <c r="I424" s="203"/>
      <c r="J424" s="1"/>
      <c r="N424" s="1"/>
    </row>
    <row r="425">
      <c r="F425" s="49"/>
      <c r="G425" s="1"/>
      <c r="H425" s="1"/>
      <c r="I425" s="203"/>
      <c r="J425" s="1"/>
      <c r="N425" s="1"/>
    </row>
    <row r="426">
      <c r="F426" s="49"/>
      <c r="G426" s="1"/>
      <c r="H426" s="1"/>
      <c r="I426" s="203"/>
      <c r="J426" s="1"/>
      <c r="N426" s="1"/>
    </row>
    <row r="427">
      <c r="F427" s="49"/>
      <c r="G427" s="1"/>
      <c r="H427" s="1"/>
      <c r="I427" s="203"/>
      <c r="J427" s="1"/>
      <c r="N427" s="1"/>
    </row>
    <row r="428">
      <c r="F428" s="49"/>
      <c r="G428" s="1"/>
      <c r="H428" s="1"/>
      <c r="I428" s="203"/>
      <c r="J428" s="1"/>
      <c r="N428" s="1"/>
    </row>
    <row r="429">
      <c r="F429" s="49"/>
      <c r="G429" s="1"/>
      <c r="H429" s="1"/>
      <c r="I429" s="203"/>
      <c r="J429" s="1"/>
      <c r="N429" s="1"/>
    </row>
    <row r="430">
      <c r="F430" s="49"/>
      <c r="G430" s="1"/>
      <c r="H430" s="1"/>
      <c r="I430" s="203"/>
      <c r="J430" s="1"/>
      <c r="N430" s="1"/>
    </row>
    <row r="431">
      <c r="F431" s="49"/>
      <c r="G431" s="1"/>
      <c r="H431" s="1"/>
      <c r="I431" s="203"/>
      <c r="J431" s="1"/>
      <c r="N431" s="1"/>
    </row>
    <row r="432">
      <c r="F432" s="49"/>
      <c r="G432" s="1"/>
      <c r="H432" s="1"/>
      <c r="I432" s="203"/>
      <c r="J432" s="1"/>
      <c r="N432" s="1"/>
    </row>
    <row r="433">
      <c r="F433" s="49"/>
      <c r="G433" s="1"/>
      <c r="H433" s="1"/>
      <c r="I433" s="203"/>
      <c r="J433" s="1"/>
      <c r="N433" s="1"/>
    </row>
    <row r="434">
      <c r="F434" s="49"/>
      <c r="G434" s="1"/>
      <c r="H434" s="1"/>
      <c r="I434" s="203"/>
      <c r="J434" s="1"/>
      <c r="N434" s="1"/>
    </row>
    <row r="435">
      <c r="F435" s="49"/>
      <c r="G435" s="1"/>
      <c r="H435" s="1"/>
      <c r="I435" s="203"/>
      <c r="J435" s="1"/>
      <c r="N435" s="1"/>
    </row>
    <row r="436">
      <c r="F436" s="49"/>
      <c r="G436" s="1"/>
      <c r="H436" s="1"/>
      <c r="I436" s="203"/>
      <c r="J436" s="1"/>
      <c r="N436" s="1"/>
    </row>
    <row r="437">
      <c r="F437" s="49"/>
      <c r="G437" s="1"/>
      <c r="H437" s="1"/>
      <c r="I437" s="203"/>
      <c r="J437" s="1"/>
      <c r="N437" s="1"/>
    </row>
    <row r="438">
      <c r="F438" s="49"/>
      <c r="G438" s="1"/>
      <c r="H438" s="1"/>
      <c r="I438" s="203"/>
      <c r="J438" s="1"/>
      <c r="N438" s="1"/>
    </row>
    <row r="439">
      <c r="F439" s="49"/>
      <c r="G439" s="1"/>
      <c r="H439" s="1"/>
      <c r="I439" s="203"/>
      <c r="J439" s="1"/>
      <c r="N439" s="1"/>
    </row>
    <row r="440">
      <c r="F440" s="49"/>
      <c r="G440" s="1"/>
      <c r="H440" s="1"/>
      <c r="I440" s="203"/>
      <c r="J440" s="1"/>
      <c r="N440" s="1"/>
    </row>
    <row r="441">
      <c r="F441" s="49"/>
      <c r="G441" s="1"/>
      <c r="H441" s="1"/>
      <c r="I441" s="203"/>
      <c r="J441" s="1"/>
      <c r="N441" s="1"/>
    </row>
    <row r="442">
      <c r="F442" s="49"/>
      <c r="G442" s="1"/>
      <c r="H442" s="1"/>
      <c r="I442" s="203"/>
      <c r="J442" s="1"/>
      <c r="N442" s="1"/>
    </row>
    <row r="443">
      <c r="F443" s="49"/>
      <c r="G443" s="1"/>
      <c r="H443" s="1"/>
      <c r="I443" s="203"/>
      <c r="J443" s="1"/>
      <c r="N443" s="1"/>
    </row>
    <row r="444">
      <c r="F444" s="49"/>
      <c r="G444" s="1"/>
      <c r="H444" s="1"/>
      <c r="I444" s="203"/>
      <c r="J444" s="1"/>
      <c r="N444" s="1"/>
    </row>
    <row r="445">
      <c r="F445" s="49"/>
      <c r="G445" s="1"/>
      <c r="H445" s="1"/>
      <c r="I445" s="203"/>
      <c r="J445" s="1"/>
      <c r="N445" s="1"/>
    </row>
    <row r="446">
      <c r="F446" s="49"/>
      <c r="G446" s="1"/>
      <c r="H446" s="1"/>
      <c r="I446" s="203"/>
      <c r="J446" s="1"/>
      <c r="N446" s="1"/>
    </row>
    <row r="447">
      <c r="F447" s="49"/>
      <c r="G447" s="1"/>
      <c r="H447" s="1"/>
      <c r="I447" s="203"/>
      <c r="J447" s="1"/>
      <c r="N447" s="1"/>
    </row>
    <row r="448">
      <c r="F448" s="49"/>
      <c r="G448" s="1"/>
      <c r="H448" s="1"/>
      <c r="I448" s="203"/>
      <c r="J448" s="1"/>
      <c r="N448" s="1"/>
    </row>
    <row r="449">
      <c r="F449" s="49"/>
      <c r="G449" s="1"/>
      <c r="H449" s="1"/>
      <c r="I449" s="203"/>
      <c r="J449" s="1"/>
      <c r="N449" s="1"/>
    </row>
    <row r="450">
      <c r="F450" s="49"/>
      <c r="G450" s="1"/>
      <c r="H450" s="1"/>
      <c r="I450" s="203"/>
      <c r="J450" s="1"/>
      <c r="N450" s="1"/>
    </row>
    <row r="451">
      <c r="F451" s="49"/>
      <c r="G451" s="1"/>
      <c r="H451" s="1"/>
      <c r="I451" s="203"/>
      <c r="J451" s="1"/>
      <c r="N451" s="1"/>
    </row>
    <row r="452">
      <c r="F452" s="49"/>
      <c r="G452" s="1"/>
      <c r="H452" s="1"/>
      <c r="I452" s="203"/>
      <c r="J452" s="1"/>
      <c r="N452" s="1"/>
    </row>
    <row r="453">
      <c r="F453" s="49"/>
      <c r="G453" s="1"/>
      <c r="H453" s="1"/>
      <c r="I453" s="203"/>
      <c r="J453" s="1"/>
      <c r="N453" s="1"/>
    </row>
    <row r="454">
      <c r="F454" s="49"/>
      <c r="G454" s="1"/>
      <c r="H454" s="1"/>
      <c r="I454" s="203"/>
      <c r="J454" s="1"/>
      <c r="N454" s="1"/>
    </row>
    <row r="455">
      <c r="F455" s="49"/>
      <c r="G455" s="1"/>
      <c r="H455" s="1"/>
      <c r="I455" s="203"/>
      <c r="J455" s="1"/>
      <c r="N455" s="1"/>
    </row>
    <row r="456">
      <c r="F456" s="49"/>
      <c r="G456" s="1"/>
      <c r="H456" s="1"/>
      <c r="I456" s="203"/>
      <c r="J456" s="1"/>
      <c r="N456" s="1"/>
    </row>
    <row r="457">
      <c r="F457" s="49"/>
      <c r="G457" s="1"/>
      <c r="H457" s="1"/>
      <c r="I457" s="203"/>
      <c r="J457" s="1"/>
      <c r="N457" s="1"/>
    </row>
    <row r="458">
      <c r="F458" s="49"/>
      <c r="G458" s="1"/>
      <c r="H458" s="1"/>
      <c r="I458" s="203"/>
      <c r="J458" s="1"/>
      <c r="N458" s="1"/>
    </row>
    <row r="459">
      <c r="F459" s="49"/>
      <c r="G459" s="1"/>
      <c r="H459" s="1"/>
      <c r="I459" s="203"/>
      <c r="J459" s="1"/>
      <c r="N459" s="1"/>
    </row>
    <row r="460">
      <c r="F460" s="49"/>
      <c r="G460" s="1"/>
      <c r="H460" s="1"/>
      <c r="I460" s="203"/>
      <c r="J460" s="1"/>
      <c r="N460" s="1"/>
    </row>
    <row r="461">
      <c r="F461" s="49"/>
      <c r="G461" s="1"/>
      <c r="H461" s="1"/>
      <c r="I461" s="203"/>
      <c r="J461" s="1"/>
      <c r="N461" s="1"/>
    </row>
    <row r="462">
      <c r="F462" s="49"/>
      <c r="G462" s="1"/>
      <c r="H462" s="1"/>
      <c r="I462" s="203"/>
      <c r="J462" s="1"/>
      <c r="N462" s="1"/>
    </row>
    <row r="463">
      <c r="F463" s="49"/>
      <c r="G463" s="1"/>
      <c r="H463" s="1"/>
      <c r="I463" s="203"/>
      <c r="J463" s="1"/>
      <c r="N463" s="1"/>
    </row>
    <row r="464">
      <c r="F464" s="49"/>
      <c r="G464" s="1"/>
      <c r="H464" s="1"/>
      <c r="I464" s="203"/>
      <c r="J464" s="1"/>
      <c r="N464" s="1"/>
    </row>
    <row r="465">
      <c r="F465" s="49"/>
      <c r="G465" s="1"/>
      <c r="H465" s="1"/>
      <c r="I465" s="203"/>
      <c r="J465" s="1"/>
      <c r="N465" s="1"/>
    </row>
    <row r="466">
      <c r="F466" s="49"/>
      <c r="G466" s="1"/>
      <c r="H466" s="1"/>
      <c r="I466" s="203"/>
      <c r="J466" s="1"/>
      <c r="N466" s="1"/>
    </row>
    <row r="467">
      <c r="F467" s="49"/>
      <c r="G467" s="1"/>
      <c r="H467" s="1"/>
      <c r="I467" s="203"/>
      <c r="J467" s="1"/>
      <c r="N467" s="1"/>
    </row>
    <row r="468">
      <c r="F468" s="49"/>
      <c r="G468" s="1"/>
      <c r="H468" s="1"/>
      <c r="I468" s="203"/>
      <c r="J468" s="1"/>
      <c r="N468" s="1"/>
    </row>
    <row r="469">
      <c r="F469" s="49"/>
      <c r="G469" s="1"/>
      <c r="H469" s="1"/>
      <c r="I469" s="203"/>
      <c r="J469" s="1"/>
      <c r="N469" s="1"/>
    </row>
    <row r="470">
      <c r="F470" s="49"/>
      <c r="G470" s="1"/>
      <c r="H470" s="1"/>
      <c r="I470" s="203"/>
      <c r="J470" s="1"/>
      <c r="N470" s="1"/>
    </row>
    <row r="471">
      <c r="F471" s="49"/>
      <c r="G471" s="1"/>
      <c r="H471" s="1"/>
      <c r="I471" s="203"/>
      <c r="J471" s="1"/>
      <c r="N471" s="1"/>
    </row>
    <row r="472">
      <c r="F472" s="49"/>
      <c r="G472" s="1"/>
      <c r="H472" s="1"/>
      <c r="I472" s="203"/>
      <c r="J472" s="1"/>
      <c r="N472" s="1"/>
    </row>
    <row r="473">
      <c r="F473" s="49"/>
      <c r="G473" s="1"/>
      <c r="H473" s="1"/>
      <c r="I473" s="203"/>
      <c r="J473" s="1"/>
      <c r="N473" s="1"/>
    </row>
    <row r="474">
      <c r="F474" s="49"/>
      <c r="G474" s="1"/>
      <c r="H474" s="1"/>
      <c r="I474" s="203"/>
      <c r="J474" s="1"/>
      <c r="N474" s="1"/>
    </row>
    <row r="475">
      <c r="F475" s="49"/>
      <c r="G475" s="1"/>
      <c r="H475" s="1"/>
      <c r="I475" s="203"/>
      <c r="J475" s="1"/>
      <c r="N475" s="1"/>
    </row>
    <row r="476">
      <c r="F476" s="49"/>
      <c r="G476" s="1"/>
      <c r="H476" s="1"/>
      <c r="I476" s="203"/>
      <c r="J476" s="1"/>
      <c r="N476" s="1"/>
    </row>
    <row r="477">
      <c r="F477" s="49"/>
      <c r="G477" s="1"/>
      <c r="H477" s="1"/>
      <c r="I477" s="203"/>
      <c r="J477" s="1"/>
      <c r="N477" s="1"/>
    </row>
    <row r="478">
      <c r="F478" s="49"/>
      <c r="G478" s="1"/>
      <c r="H478" s="1"/>
      <c r="I478" s="203"/>
      <c r="J478" s="1"/>
      <c r="N478" s="1"/>
    </row>
    <row r="479">
      <c r="F479" s="49"/>
      <c r="G479" s="1"/>
      <c r="H479" s="1"/>
      <c r="I479" s="203"/>
      <c r="J479" s="1"/>
      <c r="N479" s="1"/>
    </row>
    <row r="480">
      <c r="F480" s="49"/>
      <c r="G480" s="1"/>
      <c r="H480" s="1"/>
      <c r="I480" s="203"/>
      <c r="J480" s="1"/>
      <c r="N480" s="1"/>
    </row>
    <row r="481">
      <c r="F481" s="49"/>
      <c r="G481" s="1"/>
      <c r="H481" s="1"/>
      <c r="I481" s="203"/>
      <c r="J481" s="1"/>
      <c r="N481" s="1"/>
    </row>
    <row r="482">
      <c r="F482" s="49"/>
      <c r="G482" s="1"/>
      <c r="H482" s="1"/>
      <c r="I482" s="203"/>
      <c r="J482" s="1"/>
      <c r="N482" s="1"/>
    </row>
    <row r="483">
      <c r="F483" s="49"/>
      <c r="G483" s="1"/>
      <c r="H483" s="1"/>
      <c r="I483" s="203"/>
      <c r="J483" s="1"/>
      <c r="N483" s="1"/>
    </row>
    <row r="484">
      <c r="F484" s="49"/>
      <c r="G484" s="1"/>
      <c r="H484" s="1"/>
      <c r="I484" s="203"/>
      <c r="J484" s="1"/>
      <c r="N484" s="1"/>
    </row>
    <row r="485">
      <c r="F485" s="49"/>
      <c r="G485" s="1"/>
      <c r="H485" s="1"/>
      <c r="I485" s="203"/>
      <c r="J485" s="1"/>
      <c r="N485" s="1"/>
    </row>
    <row r="486">
      <c r="F486" s="49"/>
      <c r="G486" s="1"/>
      <c r="H486" s="1"/>
      <c r="I486" s="203"/>
      <c r="J486" s="1"/>
      <c r="N486" s="1"/>
    </row>
    <row r="487">
      <c r="F487" s="49"/>
      <c r="G487" s="1"/>
      <c r="H487" s="1"/>
      <c r="I487" s="203"/>
      <c r="J487" s="1"/>
      <c r="N487" s="1"/>
    </row>
    <row r="488">
      <c r="F488" s="49"/>
      <c r="G488" s="1"/>
      <c r="H488" s="1"/>
      <c r="I488" s="203"/>
      <c r="J488" s="1"/>
      <c r="N488" s="1"/>
    </row>
    <row r="489">
      <c r="F489" s="49"/>
      <c r="G489" s="1"/>
      <c r="H489" s="1"/>
      <c r="I489" s="203"/>
      <c r="J489" s="1"/>
      <c r="N489" s="1"/>
    </row>
    <row r="490">
      <c r="F490" s="49"/>
      <c r="G490" s="1"/>
      <c r="H490" s="1"/>
      <c r="I490" s="203"/>
      <c r="J490" s="1"/>
      <c r="N490" s="1"/>
    </row>
    <row r="491">
      <c r="F491" s="49"/>
      <c r="G491" s="1"/>
      <c r="H491" s="1"/>
      <c r="I491" s="203"/>
      <c r="J491" s="1"/>
      <c r="N491" s="1"/>
    </row>
    <row r="492">
      <c r="F492" s="49"/>
      <c r="G492" s="1"/>
      <c r="H492" s="1"/>
      <c r="I492" s="203"/>
      <c r="J492" s="1"/>
      <c r="N492" s="1"/>
    </row>
    <row r="493">
      <c r="F493" s="49"/>
      <c r="G493" s="1"/>
      <c r="H493" s="1"/>
      <c r="I493" s="203"/>
      <c r="J493" s="1"/>
      <c r="N493" s="1"/>
    </row>
    <row r="494">
      <c r="F494" s="49"/>
      <c r="G494" s="1"/>
      <c r="H494" s="1"/>
      <c r="I494" s="203"/>
      <c r="J494" s="1"/>
      <c r="N494" s="1"/>
    </row>
    <row r="495">
      <c r="F495" s="49"/>
      <c r="G495" s="1"/>
      <c r="H495" s="1"/>
      <c r="I495" s="203"/>
      <c r="J495" s="1"/>
      <c r="N495" s="1"/>
    </row>
    <row r="496">
      <c r="F496" s="49"/>
      <c r="G496" s="1"/>
      <c r="H496" s="1"/>
      <c r="I496" s="203"/>
      <c r="J496" s="1"/>
      <c r="N496" s="1"/>
    </row>
    <row r="497">
      <c r="F497" s="49"/>
      <c r="G497" s="1"/>
      <c r="H497" s="1"/>
      <c r="I497" s="203"/>
      <c r="J497" s="1"/>
      <c r="N497" s="1"/>
    </row>
    <row r="498">
      <c r="F498" s="49"/>
      <c r="G498" s="1"/>
      <c r="H498" s="1"/>
      <c r="I498" s="203"/>
      <c r="J498" s="1"/>
      <c r="N498" s="1"/>
    </row>
    <row r="499">
      <c r="F499" s="49"/>
      <c r="G499" s="1"/>
      <c r="H499" s="1"/>
      <c r="I499" s="203"/>
      <c r="J499" s="1"/>
      <c r="N499" s="1"/>
    </row>
    <row r="500">
      <c r="F500" s="49"/>
      <c r="G500" s="1"/>
      <c r="H500" s="1"/>
      <c r="I500" s="203"/>
      <c r="J500" s="1"/>
      <c r="N500" s="1"/>
    </row>
    <row r="501">
      <c r="F501" s="49"/>
      <c r="G501" s="1"/>
      <c r="H501" s="1"/>
      <c r="I501" s="203"/>
      <c r="J501" s="1"/>
      <c r="N501" s="1"/>
    </row>
    <row r="502">
      <c r="F502" s="49"/>
      <c r="G502" s="1"/>
      <c r="H502" s="1"/>
      <c r="I502" s="203"/>
      <c r="J502" s="1"/>
      <c r="N502" s="1"/>
    </row>
    <row r="503">
      <c r="F503" s="49"/>
      <c r="G503" s="1"/>
      <c r="H503" s="1"/>
      <c r="I503" s="203"/>
      <c r="J503" s="1"/>
      <c r="N503" s="1"/>
    </row>
    <row r="504">
      <c r="F504" s="49"/>
      <c r="G504" s="1"/>
      <c r="H504" s="1"/>
      <c r="I504" s="203"/>
      <c r="J504" s="1"/>
      <c r="N504" s="1"/>
    </row>
    <row r="505">
      <c r="F505" s="49"/>
      <c r="G505" s="1"/>
      <c r="H505" s="1"/>
      <c r="I505" s="203"/>
      <c r="J505" s="1"/>
      <c r="N505" s="1"/>
    </row>
    <row r="506">
      <c r="F506" s="49"/>
      <c r="G506" s="1"/>
      <c r="H506" s="1"/>
      <c r="I506" s="203"/>
      <c r="J506" s="1"/>
      <c r="N506" s="1"/>
    </row>
    <row r="507">
      <c r="F507" s="49"/>
      <c r="G507" s="1"/>
      <c r="H507" s="1"/>
      <c r="I507" s="203"/>
      <c r="J507" s="1"/>
      <c r="N507" s="1"/>
    </row>
    <row r="508">
      <c r="F508" s="49"/>
      <c r="G508" s="1"/>
      <c r="H508" s="1"/>
      <c r="I508" s="203"/>
      <c r="J508" s="1"/>
      <c r="N508" s="1"/>
    </row>
    <row r="509">
      <c r="F509" s="49"/>
      <c r="G509" s="1"/>
      <c r="H509" s="1"/>
      <c r="I509" s="203"/>
      <c r="J509" s="1"/>
      <c r="N509" s="1"/>
    </row>
    <row r="510">
      <c r="F510" s="49"/>
      <c r="G510" s="1"/>
      <c r="H510" s="1"/>
      <c r="I510" s="203"/>
      <c r="J510" s="1"/>
      <c r="N510" s="1"/>
    </row>
    <row r="511">
      <c r="F511" s="49"/>
      <c r="G511" s="1"/>
      <c r="H511" s="1"/>
      <c r="I511" s="203"/>
      <c r="J511" s="1"/>
      <c r="N511" s="1"/>
    </row>
    <row r="512">
      <c r="F512" s="49"/>
      <c r="G512" s="1"/>
      <c r="H512" s="1"/>
      <c r="I512" s="203"/>
      <c r="J512" s="1"/>
      <c r="N512" s="1"/>
    </row>
    <row r="513">
      <c r="F513" s="49"/>
      <c r="G513" s="1"/>
      <c r="H513" s="1"/>
      <c r="I513" s="203"/>
      <c r="J513" s="1"/>
      <c r="N513" s="1"/>
    </row>
    <row r="514">
      <c r="F514" s="49"/>
      <c r="G514" s="1"/>
      <c r="H514" s="1"/>
      <c r="I514" s="203"/>
      <c r="J514" s="1"/>
      <c r="N514" s="1"/>
    </row>
    <row r="515">
      <c r="F515" s="49"/>
      <c r="G515" s="1"/>
      <c r="H515" s="1"/>
      <c r="I515" s="203"/>
      <c r="J515" s="1"/>
      <c r="N515" s="1"/>
    </row>
    <row r="516">
      <c r="F516" s="49"/>
      <c r="G516" s="1"/>
      <c r="H516" s="1"/>
      <c r="I516" s="203"/>
      <c r="J516" s="1"/>
      <c r="N516" s="1"/>
    </row>
    <row r="517">
      <c r="F517" s="49"/>
      <c r="G517" s="1"/>
      <c r="H517" s="1"/>
      <c r="I517" s="203"/>
      <c r="J517" s="1"/>
      <c r="N517" s="1"/>
    </row>
    <row r="518">
      <c r="F518" s="49"/>
      <c r="G518" s="1"/>
      <c r="H518" s="1"/>
      <c r="I518" s="203"/>
      <c r="J518" s="1"/>
      <c r="N518" s="1"/>
    </row>
    <row r="519">
      <c r="F519" s="49"/>
      <c r="G519" s="1"/>
      <c r="H519" s="1"/>
      <c r="I519" s="203"/>
      <c r="J519" s="1"/>
      <c r="N519" s="1"/>
    </row>
    <row r="520">
      <c r="F520" s="49"/>
      <c r="G520" s="1"/>
      <c r="H520" s="1"/>
      <c r="I520" s="203"/>
      <c r="J520" s="1"/>
      <c r="N520" s="1"/>
    </row>
    <row r="521">
      <c r="F521" s="49"/>
      <c r="G521" s="1"/>
      <c r="H521" s="1"/>
      <c r="I521" s="203"/>
      <c r="J521" s="1"/>
      <c r="N521" s="1"/>
    </row>
    <row r="522">
      <c r="F522" s="49"/>
      <c r="G522" s="1"/>
      <c r="H522" s="1"/>
      <c r="I522" s="203"/>
      <c r="J522" s="1"/>
      <c r="N522" s="1"/>
    </row>
    <row r="523">
      <c r="F523" s="49"/>
      <c r="G523" s="1"/>
      <c r="H523" s="1"/>
      <c r="I523" s="203"/>
      <c r="J523" s="1"/>
      <c r="N523" s="1"/>
    </row>
    <row r="524">
      <c r="F524" s="49"/>
      <c r="G524" s="1"/>
      <c r="H524" s="1"/>
      <c r="I524" s="203"/>
      <c r="J524" s="1"/>
      <c r="N524" s="1"/>
    </row>
    <row r="525">
      <c r="F525" s="49"/>
      <c r="G525" s="1"/>
      <c r="H525" s="1"/>
      <c r="I525" s="203"/>
      <c r="J525" s="1"/>
      <c r="N525" s="1"/>
    </row>
    <row r="526">
      <c r="F526" s="49"/>
      <c r="G526" s="1"/>
      <c r="H526" s="1"/>
      <c r="I526" s="203"/>
      <c r="J526" s="1"/>
      <c r="N526" s="1"/>
    </row>
    <row r="527">
      <c r="F527" s="49"/>
      <c r="G527" s="1"/>
      <c r="H527" s="1"/>
      <c r="I527" s="203"/>
      <c r="J527" s="1"/>
      <c r="N527" s="1"/>
    </row>
    <row r="528">
      <c r="F528" s="49"/>
      <c r="G528" s="1"/>
      <c r="H528" s="1"/>
      <c r="I528" s="203"/>
      <c r="J528" s="1"/>
      <c r="N528" s="1"/>
    </row>
    <row r="529">
      <c r="F529" s="49"/>
      <c r="G529" s="1"/>
      <c r="H529" s="1"/>
      <c r="I529" s="203"/>
      <c r="J529" s="1"/>
      <c r="N529" s="1"/>
    </row>
    <row r="530">
      <c r="F530" s="49"/>
      <c r="G530" s="1"/>
      <c r="H530" s="1"/>
      <c r="I530" s="203"/>
      <c r="J530" s="1"/>
      <c r="N530" s="1"/>
    </row>
    <row r="531">
      <c r="F531" s="49"/>
      <c r="G531" s="1"/>
      <c r="H531" s="1"/>
      <c r="I531" s="203"/>
      <c r="J531" s="1"/>
      <c r="N531" s="1"/>
    </row>
    <row r="532">
      <c r="F532" s="49"/>
      <c r="G532" s="1"/>
      <c r="H532" s="1"/>
      <c r="I532" s="203"/>
      <c r="J532" s="1"/>
      <c r="N532" s="1"/>
    </row>
    <row r="533">
      <c r="F533" s="49"/>
      <c r="G533" s="1"/>
      <c r="H533" s="1"/>
      <c r="I533" s="203"/>
      <c r="J533" s="1"/>
      <c r="N533" s="1"/>
    </row>
    <row r="534">
      <c r="F534" s="49"/>
      <c r="G534" s="1"/>
      <c r="H534" s="1"/>
      <c r="I534" s="203"/>
      <c r="J534" s="1"/>
      <c r="N534" s="1"/>
    </row>
    <row r="535">
      <c r="F535" s="49"/>
      <c r="G535" s="1"/>
      <c r="H535" s="1"/>
      <c r="I535" s="203"/>
      <c r="J535" s="1"/>
      <c r="N535" s="1"/>
    </row>
    <row r="536">
      <c r="F536" s="49"/>
      <c r="G536" s="1"/>
      <c r="H536" s="1"/>
      <c r="I536" s="203"/>
      <c r="J536" s="1"/>
      <c r="N536" s="1"/>
    </row>
    <row r="537">
      <c r="F537" s="49"/>
      <c r="G537" s="1"/>
      <c r="H537" s="1"/>
      <c r="I537" s="203"/>
      <c r="J537" s="1"/>
      <c r="N537" s="1"/>
    </row>
    <row r="538">
      <c r="F538" s="49"/>
      <c r="G538" s="1"/>
      <c r="H538" s="1"/>
      <c r="I538" s="203"/>
      <c r="J538" s="1"/>
      <c r="N538" s="1"/>
    </row>
    <row r="539">
      <c r="F539" s="49"/>
      <c r="G539" s="1"/>
      <c r="H539" s="1"/>
      <c r="I539" s="203"/>
      <c r="J539" s="1"/>
      <c r="N539" s="1"/>
    </row>
    <row r="540">
      <c r="F540" s="49"/>
      <c r="G540" s="1"/>
      <c r="H540" s="1"/>
      <c r="I540" s="203"/>
      <c r="J540" s="1"/>
      <c r="N540" s="1"/>
    </row>
    <row r="541">
      <c r="F541" s="49"/>
      <c r="G541" s="1"/>
      <c r="H541" s="1"/>
      <c r="I541" s="203"/>
      <c r="J541" s="1"/>
      <c r="N541" s="1"/>
    </row>
    <row r="542">
      <c r="F542" s="49"/>
      <c r="G542" s="1"/>
      <c r="H542" s="1"/>
      <c r="I542" s="203"/>
      <c r="J542" s="1"/>
      <c r="N542" s="1"/>
    </row>
    <row r="543">
      <c r="F543" s="49"/>
      <c r="G543" s="1"/>
      <c r="H543" s="1"/>
      <c r="I543" s="203"/>
      <c r="J543" s="1"/>
      <c r="N543" s="1"/>
    </row>
    <row r="544">
      <c r="F544" s="49"/>
      <c r="G544" s="1"/>
      <c r="H544" s="1"/>
      <c r="I544" s="203"/>
      <c r="J544" s="1"/>
      <c r="N544" s="1"/>
    </row>
    <row r="545">
      <c r="F545" s="49"/>
      <c r="G545" s="1"/>
      <c r="H545" s="1"/>
      <c r="I545" s="203"/>
      <c r="J545" s="1"/>
      <c r="N545" s="1"/>
    </row>
    <row r="546">
      <c r="F546" s="49"/>
      <c r="G546" s="1"/>
      <c r="H546" s="1"/>
      <c r="I546" s="203"/>
      <c r="J546" s="1"/>
      <c r="N546" s="1"/>
    </row>
    <row r="547">
      <c r="F547" s="49"/>
      <c r="G547" s="1"/>
      <c r="H547" s="1"/>
      <c r="I547" s="203"/>
      <c r="J547" s="1"/>
      <c r="N547" s="1"/>
    </row>
    <row r="548">
      <c r="F548" s="49"/>
      <c r="G548" s="1"/>
      <c r="H548" s="1"/>
      <c r="I548" s="203"/>
      <c r="J548" s="1"/>
      <c r="N548" s="1"/>
    </row>
    <row r="549">
      <c r="F549" s="49"/>
      <c r="G549" s="1"/>
      <c r="H549" s="1"/>
      <c r="I549" s="203"/>
      <c r="J549" s="1"/>
      <c r="N549" s="1"/>
    </row>
    <row r="550">
      <c r="F550" s="49"/>
      <c r="G550" s="1"/>
      <c r="H550" s="1"/>
      <c r="I550" s="203"/>
      <c r="J550" s="1"/>
      <c r="N550" s="1"/>
    </row>
    <row r="551">
      <c r="F551" s="49"/>
      <c r="G551" s="1"/>
      <c r="H551" s="1"/>
      <c r="I551" s="203"/>
      <c r="J551" s="1"/>
      <c r="N551" s="1"/>
    </row>
    <row r="552">
      <c r="F552" s="49"/>
      <c r="G552" s="1"/>
      <c r="H552" s="1"/>
      <c r="I552" s="203"/>
      <c r="J552" s="1"/>
      <c r="N552" s="1"/>
    </row>
    <row r="553">
      <c r="F553" s="49"/>
      <c r="G553" s="1"/>
      <c r="H553" s="1"/>
      <c r="I553" s="203"/>
      <c r="J553" s="1"/>
      <c r="N553" s="1"/>
    </row>
    <row r="554">
      <c r="F554" s="49"/>
      <c r="G554" s="1"/>
      <c r="H554" s="1"/>
      <c r="I554" s="203"/>
      <c r="J554" s="1"/>
      <c r="N554" s="1"/>
    </row>
    <row r="555">
      <c r="F555" s="49"/>
      <c r="G555" s="1"/>
      <c r="H555" s="1"/>
      <c r="I555" s="203"/>
      <c r="J555" s="1"/>
      <c r="N555" s="1"/>
    </row>
    <row r="556">
      <c r="F556" s="49"/>
      <c r="G556" s="1"/>
      <c r="H556" s="1"/>
      <c r="I556" s="203"/>
      <c r="J556" s="1"/>
      <c r="N556" s="1"/>
    </row>
    <row r="557">
      <c r="F557" s="49"/>
      <c r="G557" s="1"/>
      <c r="H557" s="1"/>
      <c r="I557" s="203"/>
      <c r="J557" s="1"/>
      <c r="N557" s="1"/>
    </row>
    <row r="558">
      <c r="F558" s="49"/>
      <c r="G558" s="1"/>
      <c r="H558" s="1"/>
      <c r="I558" s="203"/>
      <c r="J558" s="1"/>
      <c r="N558" s="1"/>
    </row>
    <row r="559">
      <c r="F559" s="49"/>
      <c r="G559" s="1"/>
      <c r="H559" s="1"/>
      <c r="I559" s="203"/>
      <c r="J559" s="1"/>
      <c r="N559" s="1"/>
    </row>
    <row r="560">
      <c r="F560" s="49"/>
      <c r="G560" s="1"/>
      <c r="H560" s="1"/>
      <c r="I560" s="203"/>
      <c r="J560" s="1"/>
      <c r="N560" s="1"/>
    </row>
    <row r="561">
      <c r="F561" s="49"/>
      <c r="G561" s="1"/>
      <c r="H561" s="1"/>
      <c r="I561" s="203"/>
      <c r="J561" s="1"/>
      <c r="N561" s="1"/>
    </row>
    <row r="562">
      <c r="F562" s="49"/>
      <c r="G562" s="1"/>
      <c r="H562" s="1"/>
      <c r="I562" s="203"/>
      <c r="J562" s="1"/>
      <c r="N562" s="1"/>
    </row>
    <row r="563">
      <c r="F563" s="49"/>
      <c r="G563" s="1"/>
      <c r="H563" s="1"/>
      <c r="I563" s="203"/>
      <c r="J563" s="1"/>
      <c r="N563" s="1"/>
    </row>
    <row r="564">
      <c r="F564" s="49"/>
      <c r="G564" s="1"/>
      <c r="H564" s="1"/>
      <c r="I564" s="203"/>
      <c r="J564" s="1"/>
      <c r="N564" s="1"/>
    </row>
    <row r="565">
      <c r="F565" s="49"/>
      <c r="G565" s="1"/>
      <c r="H565" s="1"/>
      <c r="I565" s="203"/>
      <c r="J565" s="1"/>
      <c r="N565" s="1"/>
    </row>
    <row r="566">
      <c r="F566" s="49"/>
      <c r="G566" s="1"/>
      <c r="H566" s="1"/>
      <c r="I566" s="203"/>
      <c r="J566" s="1"/>
      <c r="N566" s="1"/>
    </row>
    <row r="567">
      <c r="F567" s="49"/>
      <c r="G567" s="1"/>
      <c r="H567" s="1"/>
      <c r="I567" s="203"/>
      <c r="J567" s="1"/>
      <c r="N567" s="1"/>
    </row>
    <row r="568">
      <c r="F568" s="49"/>
      <c r="G568" s="1"/>
      <c r="H568" s="1"/>
      <c r="I568" s="203"/>
      <c r="J568" s="1"/>
      <c r="N568" s="1"/>
    </row>
    <row r="569">
      <c r="F569" s="49"/>
      <c r="G569" s="1"/>
      <c r="H569" s="1"/>
      <c r="I569" s="203"/>
      <c r="J569" s="1"/>
      <c r="N569" s="1"/>
    </row>
    <row r="570">
      <c r="F570" s="49"/>
      <c r="G570" s="1"/>
      <c r="H570" s="1"/>
      <c r="I570" s="203"/>
      <c r="J570" s="1"/>
      <c r="N570" s="1"/>
    </row>
    <row r="571">
      <c r="F571" s="49"/>
      <c r="G571" s="1"/>
      <c r="H571" s="1"/>
      <c r="I571" s="203"/>
      <c r="J571" s="1"/>
      <c r="N571" s="1"/>
    </row>
    <row r="572">
      <c r="F572" s="49"/>
      <c r="G572" s="1"/>
      <c r="H572" s="1"/>
      <c r="I572" s="203"/>
      <c r="J572" s="1"/>
      <c r="N572" s="1"/>
    </row>
    <row r="573">
      <c r="F573" s="49"/>
      <c r="G573" s="1"/>
      <c r="H573" s="1"/>
      <c r="I573" s="203"/>
      <c r="J573" s="1"/>
      <c r="N573" s="1"/>
    </row>
    <row r="574">
      <c r="F574" s="49"/>
      <c r="G574" s="1"/>
      <c r="H574" s="1"/>
      <c r="I574" s="203"/>
      <c r="J574" s="1"/>
      <c r="N574" s="1"/>
    </row>
    <row r="575">
      <c r="F575" s="49"/>
      <c r="G575" s="1"/>
      <c r="H575" s="1"/>
      <c r="I575" s="203"/>
      <c r="J575" s="1"/>
      <c r="N575" s="1"/>
    </row>
    <row r="576">
      <c r="F576" s="49"/>
      <c r="G576" s="1"/>
      <c r="H576" s="1"/>
      <c r="I576" s="203"/>
      <c r="J576" s="1"/>
      <c r="N576" s="1"/>
    </row>
    <row r="577">
      <c r="F577" s="49"/>
      <c r="G577" s="1"/>
      <c r="H577" s="1"/>
      <c r="I577" s="203"/>
      <c r="J577" s="1"/>
      <c r="N577" s="1"/>
    </row>
    <row r="578">
      <c r="F578" s="49"/>
      <c r="G578" s="1"/>
      <c r="H578" s="1"/>
      <c r="I578" s="203"/>
      <c r="J578" s="1"/>
      <c r="N578" s="1"/>
    </row>
    <row r="579">
      <c r="F579" s="49"/>
      <c r="G579" s="1"/>
      <c r="H579" s="1"/>
      <c r="I579" s="203"/>
      <c r="J579" s="1"/>
      <c r="N579" s="1"/>
    </row>
    <row r="580">
      <c r="F580" s="49"/>
      <c r="G580" s="1"/>
      <c r="H580" s="1"/>
      <c r="I580" s="203"/>
      <c r="J580" s="1"/>
      <c r="N580" s="1"/>
    </row>
    <row r="581">
      <c r="F581" s="49"/>
      <c r="G581" s="1"/>
      <c r="H581" s="1"/>
      <c r="I581" s="203"/>
      <c r="J581" s="1"/>
      <c r="N581" s="1"/>
    </row>
    <row r="582">
      <c r="F582" s="49"/>
      <c r="G582" s="1"/>
      <c r="H582" s="1"/>
      <c r="I582" s="203"/>
      <c r="J582" s="1"/>
      <c r="N582" s="1"/>
    </row>
    <row r="583">
      <c r="F583" s="49"/>
      <c r="G583" s="1"/>
      <c r="H583" s="1"/>
      <c r="I583" s="203"/>
      <c r="J583" s="1"/>
      <c r="N583" s="1"/>
    </row>
    <row r="584">
      <c r="F584" s="49"/>
      <c r="G584" s="1"/>
      <c r="H584" s="1"/>
      <c r="I584" s="203"/>
      <c r="J584" s="1"/>
      <c r="N584" s="1"/>
    </row>
    <row r="585">
      <c r="F585" s="49"/>
      <c r="G585" s="1"/>
      <c r="H585" s="1"/>
      <c r="I585" s="203"/>
      <c r="J585" s="1"/>
      <c r="N585" s="1"/>
    </row>
    <row r="586">
      <c r="F586" s="49"/>
      <c r="G586" s="1"/>
      <c r="H586" s="1"/>
      <c r="I586" s="203"/>
      <c r="J586" s="1"/>
      <c r="N586" s="1"/>
    </row>
    <row r="587">
      <c r="F587" s="49"/>
      <c r="G587" s="1"/>
      <c r="H587" s="1"/>
      <c r="I587" s="203"/>
      <c r="J587" s="1"/>
      <c r="N587" s="1"/>
    </row>
    <row r="588">
      <c r="F588" s="49"/>
      <c r="G588" s="1"/>
      <c r="H588" s="1"/>
      <c r="I588" s="203"/>
      <c r="J588" s="1"/>
      <c r="N588" s="1"/>
    </row>
    <row r="589">
      <c r="F589" s="49"/>
      <c r="G589" s="1"/>
      <c r="H589" s="1"/>
      <c r="I589" s="203"/>
      <c r="J589" s="1"/>
      <c r="N589" s="1"/>
    </row>
    <row r="590">
      <c r="F590" s="49"/>
      <c r="G590" s="1"/>
      <c r="H590" s="1"/>
      <c r="I590" s="203"/>
      <c r="J590" s="1"/>
      <c r="N590" s="1"/>
    </row>
    <row r="591">
      <c r="F591" s="49"/>
      <c r="G591" s="1"/>
      <c r="H591" s="1"/>
      <c r="I591" s="203"/>
      <c r="J591" s="1"/>
      <c r="N591" s="1"/>
    </row>
    <row r="592">
      <c r="F592" s="49"/>
      <c r="G592" s="1"/>
      <c r="H592" s="1"/>
      <c r="I592" s="203"/>
      <c r="J592" s="1"/>
      <c r="N592" s="1"/>
    </row>
    <row r="593">
      <c r="F593" s="49"/>
      <c r="G593" s="1"/>
      <c r="H593" s="1"/>
      <c r="I593" s="203"/>
      <c r="J593" s="1"/>
      <c r="N593" s="1"/>
    </row>
    <row r="594">
      <c r="F594" s="49"/>
      <c r="G594" s="1"/>
      <c r="H594" s="1"/>
      <c r="I594" s="203"/>
      <c r="J594" s="1"/>
      <c r="N594" s="1"/>
    </row>
    <row r="595">
      <c r="F595" s="49"/>
      <c r="G595" s="1"/>
      <c r="H595" s="1"/>
      <c r="I595" s="203"/>
      <c r="J595" s="1"/>
      <c r="N595" s="1"/>
    </row>
    <row r="596">
      <c r="F596" s="49"/>
      <c r="G596" s="1"/>
      <c r="H596" s="1"/>
      <c r="I596" s="203"/>
      <c r="J596" s="1"/>
      <c r="N596" s="1"/>
    </row>
    <row r="597">
      <c r="F597" s="49"/>
      <c r="G597" s="1"/>
      <c r="H597" s="1"/>
      <c r="I597" s="203"/>
      <c r="J597" s="1"/>
      <c r="N597" s="1"/>
    </row>
    <row r="598">
      <c r="F598" s="49"/>
      <c r="G598" s="1"/>
      <c r="H598" s="1"/>
      <c r="I598" s="203"/>
      <c r="J598" s="1"/>
      <c r="N598" s="1"/>
    </row>
    <row r="599">
      <c r="F599" s="49"/>
      <c r="G599" s="1"/>
      <c r="H599" s="1"/>
      <c r="I599" s="203"/>
      <c r="J599" s="1"/>
      <c r="N599" s="1"/>
    </row>
    <row r="600">
      <c r="F600" s="49"/>
      <c r="G600" s="1"/>
      <c r="H600" s="1"/>
      <c r="I600" s="203"/>
      <c r="J600" s="1"/>
      <c r="N600" s="1"/>
    </row>
    <row r="601">
      <c r="F601" s="49"/>
      <c r="G601" s="1"/>
      <c r="H601" s="1"/>
      <c r="I601" s="203"/>
      <c r="J601" s="1"/>
      <c r="N601" s="1"/>
    </row>
    <row r="602">
      <c r="F602" s="49"/>
      <c r="G602" s="1"/>
      <c r="H602" s="1"/>
      <c r="I602" s="203"/>
      <c r="J602" s="1"/>
      <c r="N602" s="1"/>
    </row>
    <row r="603">
      <c r="F603" s="49"/>
      <c r="G603" s="1"/>
      <c r="H603" s="1"/>
      <c r="I603" s="203"/>
      <c r="J603" s="1"/>
      <c r="N603" s="1"/>
    </row>
    <row r="604">
      <c r="F604" s="49"/>
      <c r="G604" s="1"/>
      <c r="H604" s="1"/>
      <c r="I604" s="203"/>
      <c r="J604" s="1"/>
      <c r="N604" s="1"/>
    </row>
    <row r="605">
      <c r="F605" s="49"/>
      <c r="G605" s="1"/>
      <c r="H605" s="1"/>
      <c r="I605" s="203"/>
      <c r="J605" s="1"/>
      <c r="N605" s="1"/>
    </row>
    <row r="606">
      <c r="F606" s="49"/>
      <c r="G606" s="1"/>
      <c r="H606" s="1"/>
      <c r="I606" s="203"/>
      <c r="J606" s="1"/>
      <c r="N606" s="1"/>
    </row>
    <row r="607">
      <c r="F607" s="49"/>
      <c r="G607" s="1"/>
      <c r="H607" s="1"/>
      <c r="I607" s="203"/>
      <c r="J607" s="1"/>
      <c r="N607" s="1"/>
    </row>
    <row r="608">
      <c r="F608" s="49"/>
      <c r="G608" s="1"/>
      <c r="H608" s="1"/>
      <c r="I608" s="203"/>
      <c r="J608" s="1"/>
      <c r="N608" s="1"/>
    </row>
    <row r="609">
      <c r="F609" s="49"/>
      <c r="G609" s="1"/>
      <c r="H609" s="1"/>
      <c r="I609" s="203"/>
      <c r="J609" s="1"/>
      <c r="N609" s="1"/>
    </row>
    <row r="610">
      <c r="F610" s="49"/>
      <c r="G610" s="1"/>
      <c r="H610" s="1"/>
      <c r="I610" s="203"/>
      <c r="J610" s="1"/>
      <c r="N610" s="1"/>
    </row>
    <row r="611">
      <c r="F611" s="49"/>
      <c r="G611" s="1"/>
      <c r="H611" s="1"/>
      <c r="I611" s="203"/>
      <c r="J611" s="1"/>
      <c r="N611" s="1"/>
    </row>
    <row r="612">
      <c r="F612" s="49"/>
      <c r="G612" s="1"/>
      <c r="H612" s="1"/>
      <c r="I612" s="203"/>
      <c r="J612" s="1"/>
      <c r="N612" s="1"/>
    </row>
    <row r="613">
      <c r="F613" s="49"/>
      <c r="G613" s="1"/>
      <c r="H613" s="1"/>
      <c r="I613" s="203"/>
      <c r="J613" s="1"/>
      <c r="N613" s="1"/>
    </row>
    <row r="614">
      <c r="F614" s="49"/>
      <c r="G614" s="1"/>
      <c r="H614" s="1"/>
      <c r="I614" s="203"/>
      <c r="J614" s="1"/>
      <c r="N614" s="1"/>
    </row>
    <row r="615">
      <c r="F615" s="49"/>
      <c r="G615" s="1"/>
      <c r="H615" s="1"/>
      <c r="I615" s="203"/>
      <c r="J615" s="1"/>
      <c r="N615" s="1"/>
    </row>
    <row r="616">
      <c r="F616" s="49"/>
      <c r="G616" s="1"/>
      <c r="H616" s="1"/>
      <c r="I616" s="203"/>
      <c r="J616" s="1"/>
      <c r="N616" s="1"/>
    </row>
    <row r="617">
      <c r="F617" s="49"/>
      <c r="G617" s="1"/>
      <c r="H617" s="1"/>
      <c r="I617" s="203"/>
      <c r="J617" s="1"/>
      <c r="N617" s="1"/>
    </row>
    <row r="618">
      <c r="F618" s="49"/>
      <c r="G618" s="1"/>
      <c r="H618" s="1"/>
      <c r="I618" s="203"/>
      <c r="J618" s="1"/>
      <c r="N618" s="1"/>
    </row>
    <row r="619">
      <c r="F619" s="49"/>
      <c r="G619" s="1"/>
      <c r="H619" s="1"/>
      <c r="I619" s="203"/>
      <c r="J619" s="1"/>
      <c r="N619" s="1"/>
    </row>
    <row r="620">
      <c r="F620" s="49"/>
      <c r="G620" s="1"/>
      <c r="H620" s="1"/>
      <c r="I620" s="203"/>
      <c r="J620" s="1"/>
      <c r="N620" s="1"/>
    </row>
    <row r="621">
      <c r="F621" s="49"/>
      <c r="G621" s="1"/>
      <c r="H621" s="1"/>
      <c r="I621" s="203"/>
      <c r="J621" s="1"/>
      <c r="N621" s="1"/>
    </row>
    <row r="622">
      <c r="F622" s="49"/>
      <c r="G622" s="1"/>
      <c r="H622" s="1"/>
      <c r="I622" s="203"/>
      <c r="J622" s="1"/>
      <c r="N622" s="1"/>
    </row>
    <row r="623">
      <c r="F623" s="49"/>
      <c r="G623" s="1"/>
      <c r="H623" s="1"/>
      <c r="I623" s="203"/>
      <c r="J623" s="1"/>
      <c r="N623" s="1"/>
    </row>
    <row r="624">
      <c r="F624" s="49"/>
      <c r="G624" s="1"/>
      <c r="H624" s="1"/>
      <c r="I624" s="203"/>
      <c r="J624" s="1"/>
      <c r="N624" s="1"/>
    </row>
    <row r="625">
      <c r="F625" s="49"/>
      <c r="G625" s="1"/>
      <c r="H625" s="1"/>
      <c r="I625" s="203"/>
      <c r="J625" s="1"/>
      <c r="N625" s="1"/>
    </row>
    <row r="626">
      <c r="F626" s="49"/>
      <c r="G626" s="1"/>
      <c r="H626" s="1"/>
      <c r="I626" s="203"/>
      <c r="J626" s="1"/>
      <c r="N626" s="1"/>
    </row>
    <row r="627">
      <c r="F627" s="49"/>
      <c r="G627" s="1"/>
      <c r="H627" s="1"/>
      <c r="I627" s="203"/>
      <c r="J627" s="1"/>
      <c r="N627" s="1"/>
    </row>
    <row r="628">
      <c r="F628" s="49"/>
      <c r="G628" s="1"/>
      <c r="H628" s="1"/>
      <c r="I628" s="203"/>
      <c r="J628" s="1"/>
      <c r="N628" s="1"/>
    </row>
    <row r="629">
      <c r="F629" s="49"/>
      <c r="G629" s="1"/>
      <c r="H629" s="1"/>
      <c r="I629" s="203"/>
      <c r="J629" s="1"/>
      <c r="N629" s="1"/>
    </row>
    <row r="630">
      <c r="F630" s="49"/>
      <c r="G630" s="1"/>
      <c r="H630" s="1"/>
      <c r="I630" s="203"/>
      <c r="J630" s="1"/>
      <c r="N630" s="1"/>
    </row>
    <row r="631">
      <c r="F631" s="49"/>
      <c r="G631" s="1"/>
      <c r="H631" s="1"/>
      <c r="I631" s="203"/>
      <c r="J631" s="1"/>
      <c r="N631" s="1"/>
    </row>
    <row r="632">
      <c r="F632" s="49"/>
      <c r="G632" s="1"/>
      <c r="H632" s="1"/>
      <c r="I632" s="203"/>
      <c r="J632" s="1"/>
      <c r="N632" s="1"/>
    </row>
    <row r="633">
      <c r="F633" s="49"/>
      <c r="G633" s="1"/>
      <c r="H633" s="1"/>
      <c r="I633" s="203"/>
      <c r="J633" s="1"/>
      <c r="N633" s="1"/>
    </row>
    <row r="634">
      <c r="F634" s="49"/>
      <c r="G634" s="1"/>
      <c r="H634" s="1"/>
      <c r="I634" s="203"/>
      <c r="J634" s="1"/>
      <c r="N634" s="1"/>
    </row>
    <row r="635">
      <c r="F635" s="49"/>
      <c r="G635" s="1"/>
      <c r="H635" s="1"/>
      <c r="I635" s="203"/>
      <c r="J635" s="1"/>
      <c r="N635" s="1"/>
    </row>
    <row r="636">
      <c r="F636" s="49"/>
      <c r="G636" s="1"/>
      <c r="H636" s="1"/>
      <c r="I636" s="203"/>
      <c r="J636" s="1"/>
      <c r="N636" s="1"/>
    </row>
    <row r="637">
      <c r="F637" s="49"/>
      <c r="G637" s="1"/>
      <c r="H637" s="1"/>
      <c r="I637" s="203"/>
      <c r="J637" s="1"/>
      <c r="N637" s="1"/>
    </row>
    <row r="638">
      <c r="F638" s="49"/>
      <c r="G638" s="1"/>
      <c r="H638" s="1"/>
      <c r="I638" s="203"/>
      <c r="J638" s="1"/>
      <c r="N638" s="1"/>
    </row>
    <row r="639">
      <c r="F639" s="49"/>
      <c r="G639" s="1"/>
      <c r="H639" s="1"/>
      <c r="I639" s="203"/>
      <c r="J639" s="1"/>
      <c r="N639" s="1"/>
    </row>
    <row r="640">
      <c r="F640" s="49"/>
      <c r="G640" s="1"/>
      <c r="H640" s="1"/>
      <c r="I640" s="203"/>
      <c r="J640" s="1"/>
      <c r="N640" s="1"/>
    </row>
    <row r="641">
      <c r="F641" s="49"/>
      <c r="G641" s="1"/>
      <c r="H641" s="1"/>
      <c r="I641" s="203"/>
      <c r="J641" s="1"/>
      <c r="N641" s="1"/>
    </row>
    <row r="642">
      <c r="F642" s="49"/>
      <c r="G642" s="1"/>
      <c r="H642" s="1"/>
      <c r="I642" s="203"/>
      <c r="J642" s="1"/>
      <c r="N642" s="1"/>
    </row>
    <row r="643">
      <c r="F643" s="49"/>
      <c r="G643" s="1"/>
      <c r="H643" s="1"/>
      <c r="I643" s="203"/>
      <c r="J643" s="1"/>
      <c r="N643" s="1"/>
    </row>
    <row r="644">
      <c r="F644" s="49"/>
      <c r="G644" s="1"/>
      <c r="H644" s="1"/>
      <c r="I644" s="203"/>
      <c r="J644" s="1"/>
      <c r="N644" s="1"/>
    </row>
    <row r="645">
      <c r="F645" s="49"/>
      <c r="G645" s="1"/>
      <c r="H645" s="1"/>
      <c r="I645" s="203"/>
      <c r="J645" s="1"/>
      <c r="N645" s="1"/>
    </row>
    <row r="646">
      <c r="F646" s="49"/>
      <c r="G646" s="1"/>
      <c r="H646" s="1"/>
      <c r="I646" s="203"/>
      <c r="J646" s="1"/>
      <c r="N646" s="1"/>
    </row>
    <row r="647">
      <c r="F647" s="49"/>
      <c r="G647" s="1"/>
      <c r="H647" s="1"/>
      <c r="I647" s="203"/>
      <c r="J647" s="1"/>
      <c r="N647" s="1"/>
    </row>
    <row r="648">
      <c r="F648" s="49"/>
      <c r="G648" s="1"/>
      <c r="H648" s="1"/>
      <c r="I648" s="203"/>
      <c r="J648" s="1"/>
      <c r="N648" s="1"/>
    </row>
    <row r="649">
      <c r="F649" s="49"/>
      <c r="G649" s="1"/>
      <c r="H649" s="1"/>
      <c r="I649" s="203"/>
      <c r="J649" s="1"/>
      <c r="N649" s="1"/>
    </row>
    <row r="650">
      <c r="F650" s="49"/>
      <c r="G650" s="1"/>
      <c r="H650" s="1"/>
      <c r="I650" s="203"/>
      <c r="J650" s="1"/>
      <c r="N650" s="1"/>
    </row>
    <row r="651">
      <c r="F651" s="49"/>
      <c r="G651" s="1"/>
      <c r="H651" s="1"/>
      <c r="I651" s="203"/>
      <c r="J651" s="1"/>
      <c r="N651" s="1"/>
    </row>
    <row r="652">
      <c r="F652" s="49"/>
      <c r="G652" s="1"/>
      <c r="H652" s="1"/>
      <c r="I652" s="203"/>
      <c r="J652" s="1"/>
      <c r="N652" s="1"/>
    </row>
    <row r="653">
      <c r="F653" s="49"/>
      <c r="G653" s="1"/>
      <c r="H653" s="1"/>
      <c r="I653" s="203"/>
      <c r="J653" s="1"/>
      <c r="N653" s="1"/>
    </row>
    <row r="654">
      <c r="F654" s="49"/>
      <c r="G654" s="1"/>
      <c r="H654" s="1"/>
      <c r="I654" s="203"/>
      <c r="J654" s="1"/>
      <c r="N654" s="1"/>
    </row>
    <row r="655">
      <c r="F655" s="49"/>
      <c r="G655" s="1"/>
      <c r="H655" s="1"/>
      <c r="I655" s="203"/>
      <c r="J655" s="1"/>
      <c r="N655" s="1"/>
    </row>
    <row r="656">
      <c r="F656" s="49"/>
      <c r="G656" s="1"/>
      <c r="H656" s="1"/>
      <c r="I656" s="203"/>
      <c r="J656" s="1"/>
      <c r="N656" s="1"/>
    </row>
    <row r="657">
      <c r="F657" s="49"/>
      <c r="G657" s="1"/>
      <c r="H657" s="1"/>
      <c r="I657" s="203"/>
      <c r="J657" s="1"/>
      <c r="N657" s="1"/>
    </row>
    <row r="658">
      <c r="F658" s="49"/>
      <c r="G658" s="1"/>
      <c r="H658" s="1"/>
      <c r="I658" s="203"/>
      <c r="J658" s="1"/>
      <c r="N658" s="1"/>
    </row>
    <row r="659">
      <c r="F659" s="49"/>
      <c r="G659" s="1"/>
      <c r="H659" s="1"/>
      <c r="I659" s="203"/>
      <c r="J659" s="1"/>
      <c r="N659" s="1"/>
    </row>
    <row r="660">
      <c r="F660" s="49"/>
      <c r="G660" s="1"/>
      <c r="H660" s="1"/>
      <c r="I660" s="203"/>
      <c r="J660" s="1"/>
      <c r="N660" s="1"/>
    </row>
    <row r="661">
      <c r="F661" s="49"/>
      <c r="G661" s="1"/>
      <c r="H661" s="1"/>
      <c r="I661" s="203"/>
      <c r="J661" s="1"/>
      <c r="N661" s="1"/>
    </row>
    <row r="662">
      <c r="F662" s="49"/>
      <c r="G662" s="1"/>
      <c r="H662" s="1"/>
      <c r="I662" s="203"/>
      <c r="J662" s="1"/>
      <c r="N662" s="1"/>
    </row>
    <row r="663">
      <c r="F663" s="49"/>
      <c r="G663" s="1"/>
      <c r="H663" s="1"/>
      <c r="I663" s="203"/>
      <c r="J663" s="1"/>
      <c r="N663" s="1"/>
    </row>
    <row r="664">
      <c r="F664" s="49"/>
      <c r="G664" s="1"/>
      <c r="H664" s="1"/>
      <c r="I664" s="203"/>
      <c r="J664" s="1"/>
      <c r="N664" s="1"/>
    </row>
    <row r="665">
      <c r="F665" s="49"/>
      <c r="G665" s="1"/>
      <c r="H665" s="1"/>
      <c r="I665" s="203"/>
      <c r="J665" s="1"/>
      <c r="N665" s="1"/>
    </row>
    <row r="666">
      <c r="F666" s="49"/>
      <c r="G666" s="1"/>
      <c r="H666" s="1"/>
      <c r="I666" s="203"/>
      <c r="J666" s="1"/>
      <c r="N666" s="1"/>
    </row>
    <row r="667">
      <c r="F667" s="49"/>
      <c r="G667" s="1"/>
      <c r="H667" s="1"/>
      <c r="I667" s="203"/>
      <c r="J667" s="1"/>
      <c r="N667" s="1"/>
    </row>
    <row r="668">
      <c r="F668" s="49"/>
      <c r="G668" s="1"/>
      <c r="H668" s="1"/>
      <c r="I668" s="203"/>
      <c r="J668" s="1"/>
      <c r="N668" s="1"/>
    </row>
    <row r="669">
      <c r="F669" s="49"/>
      <c r="G669" s="1"/>
      <c r="H669" s="1"/>
      <c r="I669" s="203"/>
      <c r="J669" s="1"/>
      <c r="N669" s="1"/>
    </row>
    <row r="670">
      <c r="F670" s="49"/>
      <c r="G670" s="1"/>
      <c r="H670" s="1"/>
      <c r="I670" s="203"/>
      <c r="J670" s="1"/>
      <c r="N670" s="1"/>
    </row>
    <row r="671">
      <c r="F671" s="49"/>
      <c r="G671" s="1"/>
      <c r="H671" s="1"/>
      <c r="I671" s="203"/>
      <c r="J671" s="1"/>
      <c r="N671" s="1"/>
    </row>
    <row r="672">
      <c r="F672" s="49"/>
      <c r="G672" s="1"/>
      <c r="H672" s="1"/>
      <c r="I672" s="203"/>
      <c r="J672" s="1"/>
      <c r="N672" s="1"/>
    </row>
    <row r="673">
      <c r="F673" s="49"/>
      <c r="G673" s="1"/>
      <c r="H673" s="1"/>
      <c r="I673" s="203"/>
      <c r="J673" s="1"/>
      <c r="N673" s="1"/>
    </row>
    <row r="674">
      <c r="F674" s="49"/>
      <c r="G674" s="1"/>
      <c r="H674" s="1"/>
      <c r="I674" s="203"/>
      <c r="J674" s="1"/>
      <c r="N674" s="1"/>
    </row>
    <row r="675">
      <c r="F675" s="49"/>
      <c r="G675" s="1"/>
      <c r="H675" s="1"/>
      <c r="I675" s="203"/>
      <c r="J675" s="1"/>
      <c r="N675" s="1"/>
    </row>
    <row r="676">
      <c r="F676" s="49"/>
      <c r="G676" s="1"/>
      <c r="H676" s="1"/>
      <c r="I676" s="203"/>
      <c r="J676" s="1"/>
      <c r="N676" s="1"/>
    </row>
    <row r="677">
      <c r="F677" s="49"/>
      <c r="G677" s="1"/>
      <c r="H677" s="1"/>
      <c r="I677" s="203"/>
      <c r="J677" s="1"/>
      <c r="N677" s="1"/>
    </row>
    <row r="678">
      <c r="F678" s="49"/>
      <c r="G678" s="1"/>
      <c r="H678" s="1"/>
      <c r="I678" s="203"/>
      <c r="J678" s="1"/>
      <c r="N678" s="1"/>
    </row>
    <row r="679">
      <c r="F679" s="49"/>
      <c r="G679" s="1"/>
      <c r="H679" s="1"/>
      <c r="I679" s="203"/>
      <c r="J679" s="1"/>
      <c r="N679" s="1"/>
    </row>
    <row r="680">
      <c r="F680" s="49"/>
      <c r="G680" s="1"/>
      <c r="H680" s="1"/>
      <c r="I680" s="203"/>
      <c r="J680" s="1"/>
      <c r="N680" s="1"/>
    </row>
    <row r="681">
      <c r="F681" s="49"/>
      <c r="G681" s="1"/>
      <c r="H681" s="1"/>
      <c r="I681" s="203"/>
      <c r="J681" s="1"/>
      <c r="N681" s="1"/>
    </row>
    <row r="682">
      <c r="F682" s="49"/>
      <c r="G682" s="1"/>
      <c r="H682" s="1"/>
      <c r="I682" s="203"/>
      <c r="J682" s="1"/>
      <c r="N682" s="1"/>
    </row>
    <row r="683">
      <c r="F683" s="49"/>
      <c r="G683" s="1"/>
      <c r="H683" s="1"/>
      <c r="I683" s="203"/>
      <c r="J683" s="1"/>
      <c r="N683" s="1"/>
    </row>
    <row r="684">
      <c r="F684" s="49"/>
      <c r="G684" s="1"/>
      <c r="H684" s="1"/>
      <c r="I684" s="203"/>
      <c r="J684" s="1"/>
      <c r="N684" s="1"/>
    </row>
    <row r="685">
      <c r="F685" s="49"/>
      <c r="G685" s="1"/>
      <c r="H685" s="1"/>
      <c r="I685" s="203"/>
      <c r="J685" s="1"/>
      <c r="N685" s="1"/>
    </row>
    <row r="686">
      <c r="F686" s="49"/>
      <c r="G686" s="1"/>
      <c r="H686" s="1"/>
      <c r="I686" s="203"/>
      <c r="J686" s="1"/>
      <c r="N686" s="1"/>
    </row>
    <row r="687">
      <c r="F687" s="49"/>
      <c r="G687" s="1"/>
      <c r="H687" s="1"/>
      <c r="I687" s="203"/>
      <c r="J687" s="1"/>
      <c r="N687" s="1"/>
    </row>
    <row r="688">
      <c r="F688" s="49"/>
      <c r="G688" s="1"/>
      <c r="H688" s="1"/>
      <c r="I688" s="203"/>
      <c r="J688" s="1"/>
      <c r="N688" s="1"/>
    </row>
    <row r="689">
      <c r="F689" s="49"/>
      <c r="G689" s="1"/>
      <c r="H689" s="1"/>
      <c r="I689" s="203"/>
      <c r="J689" s="1"/>
      <c r="N689" s="1"/>
    </row>
    <row r="690">
      <c r="F690" s="49"/>
      <c r="G690" s="1"/>
      <c r="H690" s="1"/>
      <c r="I690" s="203"/>
      <c r="J690" s="1"/>
      <c r="N690" s="1"/>
    </row>
    <row r="691">
      <c r="F691" s="49"/>
      <c r="G691" s="1"/>
      <c r="H691" s="1"/>
      <c r="I691" s="203"/>
      <c r="J691" s="1"/>
      <c r="N691" s="1"/>
    </row>
    <row r="692">
      <c r="F692" s="49"/>
      <c r="G692" s="1"/>
      <c r="H692" s="1"/>
      <c r="I692" s="203"/>
      <c r="J692" s="1"/>
      <c r="N692" s="1"/>
    </row>
    <row r="693">
      <c r="F693" s="49"/>
      <c r="G693" s="1"/>
      <c r="H693" s="1"/>
      <c r="I693" s="203"/>
      <c r="J693" s="1"/>
      <c r="N693" s="1"/>
    </row>
    <row r="694">
      <c r="F694" s="49"/>
      <c r="G694" s="1"/>
      <c r="H694" s="1"/>
      <c r="I694" s="203"/>
      <c r="J694" s="1"/>
      <c r="N694" s="1"/>
    </row>
    <row r="695">
      <c r="F695" s="49"/>
      <c r="G695" s="1"/>
      <c r="H695" s="1"/>
      <c r="I695" s="203"/>
      <c r="J695" s="1"/>
      <c r="N695" s="1"/>
    </row>
    <row r="696">
      <c r="F696" s="49"/>
      <c r="G696" s="1"/>
      <c r="H696" s="1"/>
      <c r="I696" s="203"/>
      <c r="J696" s="1"/>
      <c r="N696" s="1"/>
    </row>
    <row r="697">
      <c r="F697" s="49"/>
      <c r="G697" s="1"/>
      <c r="H697" s="1"/>
      <c r="I697" s="203"/>
      <c r="J697" s="1"/>
      <c r="N697" s="1"/>
    </row>
    <row r="698">
      <c r="F698" s="49"/>
      <c r="G698" s="1"/>
      <c r="H698" s="1"/>
      <c r="I698" s="203"/>
      <c r="J698" s="1"/>
      <c r="N698" s="1"/>
    </row>
    <row r="699">
      <c r="F699" s="49"/>
      <c r="G699" s="1"/>
      <c r="H699" s="1"/>
      <c r="I699" s="203"/>
      <c r="J699" s="1"/>
      <c r="N699" s="1"/>
    </row>
    <row r="700">
      <c r="F700" s="49"/>
      <c r="G700" s="1"/>
      <c r="H700" s="1"/>
      <c r="I700" s="203"/>
      <c r="J700" s="1"/>
      <c r="N700" s="1"/>
    </row>
    <row r="701">
      <c r="F701" s="49"/>
      <c r="G701" s="1"/>
      <c r="H701" s="1"/>
      <c r="I701" s="203"/>
      <c r="J701" s="1"/>
      <c r="N701" s="1"/>
    </row>
    <row r="702">
      <c r="F702" s="49"/>
      <c r="G702" s="1"/>
      <c r="H702" s="1"/>
      <c r="I702" s="203"/>
      <c r="J702" s="1"/>
      <c r="N702" s="1"/>
    </row>
    <row r="703">
      <c r="F703" s="49"/>
      <c r="G703" s="1"/>
      <c r="H703" s="1"/>
      <c r="I703" s="203"/>
      <c r="J703" s="1"/>
      <c r="N703" s="1"/>
    </row>
    <row r="704">
      <c r="F704" s="49"/>
      <c r="G704" s="1"/>
      <c r="H704" s="1"/>
      <c r="I704" s="203"/>
      <c r="J704" s="1"/>
      <c r="N704" s="1"/>
    </row>
    <row r="705">
      <c r="F705" s="49"/>
      <c r="G705" s="1"/>
      <c r="H705" s="1"/>
      <c r="I705" s="203"/>
      <c r="J705" s="1"/>
      <c r="N705" s="1"/>
    </row>
    <row r="706">
      <c r="F706" s="49"/>
      <c r="G706" s="1"/>
      <c r="H706" s="1"/>
      <c r="I706" s="203"/>
      <c r="J706" s="1"/>
      <c r="N706" s="1"/>
    </row>
    <row r="707">
      <c r="F707" s="49"/>
      <c r="G707" s="1"/>
      <c r="H707" s="1"/>
      <c r="I707" s="203"/>
      <c r="J707" s="1"/>
      <c r="N707" s="1"/>
    </row>
    <row r="708">
      <c r="F708" s="49"/>
      <c r="G708" s="1"/>
      <c r="H708" s="1"/>
      <c r="I708" s="203"/>
      <c r="J708" s="1"/>
      <c r="N708" s="1"/>
    </row>
    <row r="709">
      <c r="F709" s="49"/>
      <c r="G709" s="1"/>
      <c r="H709" s="1"/>
      <c r="I709" s="203"/>
      <c r="J709" s="1"/>
      <c r="N709" s="1"/>
    </row>
    <row r="710">
      <c r="F710" s="49"/>
      <c r="G710" s="1"/>
      <c r="H710" s="1"/>
      <c r="I710" s="203"/>
      <c r="J710" s="1"/>
      <c r="N710" s="1"/>
    </row>
    <row r="711">
      <c r="F711" s="49"/>
      <c r="G711" s="1"/>
      <c r="H711" s="1"/>
      <c r="I711" s="203"/>
      <c r="J711" s="1"/>
      <c r="N711" s="1"/>
    </row>
    <row r="712">
      <c r="F712" s="49"/>
      <c r="G712" s="1"/>
      <c r="H712" s="1"/>
      <c r="I712" s="203"/>
      <c r="J712" s="1"/>
      <c r="N712" s="1"/>
    </row>
    <row r="713">
      <c r="F713" s="49"/>
      <c r="G713" s="1"/>
      <c r="H713" s="1"/>
      <c r="I713" s="203"/>
      <c r="J713" s="1"/>
      <c r="N713" s="1"/>
    </row>
    <row r="714">
      <c r="F714" s="49"/>
      <c r="G714" s="1"/>
      <c r="H714" s="1"/>
      <c r="I714" s="203"/>
      <c r="J714" s="1"/>
      <c r="N714" s="1"/>
    </row>
    <row r="715">
      <c r="F715" s="49"/>
      <c r="G715" s="1"/>
      <c r="H715" s="1"/>
      <c r="I715" s="203"/>
      <c r="J715" s="1"/>
      <c r="N715" s="1"/>
    </row>
    <row r="716">
      <c r="F716" s="49"/>
      <c r="G716" s="1"/>
      <c r="H716" s="1"/>
      <c r="I716" s="203"/>
      <c r="J716" s="1"/>
      <c r="N716" s="1"/>
    </row>
    <row r="717">
      <c r="F717" s="49"/>
      <c r="G717" s="1"/>
      <c r="H717" s="1"/>
      <c r="I717" s="203"/>
      <c r="J717" s="1"/>
      <c r="N717" s="1"/>
    </row>
    <row r="718">
      <c r="F718" s="49"/>
      <c r="G718" s="1"/>
      <c r="H718" s="1"/>
      <c r="I718" s="203"/>
      <c r="J718" s="1"/>
      <c r="N718" s="1"/>
    </row>
    <row r="719">
      <c r="F719" s="49"/>
      <c r="G719" s="1"/>
      <c r="H719" s="1"/>
      <c r="I719" s="203"/>
      <c r="J719" s="1"/>
      <c r="N719" s="1"/>
    </row>
    <row r="720">
      <c r="F720" s="49"/>
      <c r="G720" s="1"/>
      <c r="H720" s="1"/>
      <c r="I720" s="203"/>
      <c r="J720" s="1"/>
      <c r="N720" s="1"/>
    </row>
    <row r="721">
      <c r="F721" s="49"/>
      <c r="G721" s="1"/>
      <c r="H721" s="1"/>
      <c r="I721" s="203"/>
      <c r="J721" s="1"/>
      <c r="N721" s="1"/>
    </row>
    <row r="722">
      <c r="F722" s="49"/>
      <c r="G722" s="1"/>
      <c r="H722" s="1"/>
      <c r="I722" s="203"/>
      <c r="J722" s="1"/>
      <c r="N722" s="1"/>
    </row>
    <row r="723">
      <c r="F723" s="49"/>
      <c r="G723" s="1"/>
      <c r="H723" s="1"/>
      <c r="I723" s="203"/>
      <c r="J723" s="1"/>
      <c r="N723" s="1"/>
    </row>
    <row r="724">
      <c r="F724" s="49"/>
      <c r="G724" s="1"/>
      <c r="H724" s="1"/>
      <c r="I724" s="203"/>
      <c r="J724" s="1"/>
      <c r="N724" s="1"/>
    </row>
    <row r="725">
      <c r="F725" s="49"/>
      <c r="G725" s="1"/>
      <c r="H725" s="1"/>
      <c r="I725" s="203"/>
      <c r="J725" s="1"/>
      <c r="N725" s="1"/>
    </row>
    <row r="726">
      <c r="F726" s="49"/>
      <c r="G726" s="1"/>
      <c r="H726" s="1"/>
      <c r="I726" s="203"/>
      <c r="J726" s="1"/>
      <c r="N726" s="1"/>
    </row>
    <row r="727">
      <c r="F727" s="49"/>
      <c r="G727" s="1"/>
      <c r="H727" s="1"/>
      <c r="I727" s="203"/>
      <c r="J727" s="1"/>
      <c r="N727" s="1"/>
    </row>
    <row r="728">
      <c r="F728" s="49"/>
      <c r="G728" s="1"/>
      <c r="H728" s="1"/>
      <c r="I728" s="203"/>
      <c r="J728" s="1"/>
      <c r="N728" s="1"/>
    </row>
    <row r="729">
      <c r="F729" s="49"/>
      <c r="G729" s="1"/>
      <c r="H729" s="1"/>
      <c r="I729" s="203"/>
      <c r="J729" s="1"/>
      <c r="N729" s="1"/>
    </row>
    <row r="730">
      <c r="F730" s="49"/>
      <c r="G730" s="1"/>
      <c r="H730" s="1"/>
      <c r="I730" s="203"/>
      <c r="J730" s="1"/>
      <c r="N730" s="1"/>
    </row>
    <row r="731">
      <c r="F731" s="49"/>
      <c r="G731" s="1"/>
      <c r="H731" s="1"/>
      <c r="I731" s="203"/>
      <c r="J731" s="1"/>
      <c r="N731" s="1"/>
    </row>
    <row r="732">
      <c r="F732" s="49"/>
      <c r="G732" s="1"/>
      <c r="H732" s="1"/>
      <c r="I732" s="203"/>
      <c r="J732" s="1"/>
      <c r="N732" s="1"/>
    </row>
    <row r="733">
      <c r="F733" s="49"/>
      <c r="G733" s="1"/>
      <c r="H733" s="1"/>
      <c r="I733" s="203"/>
      <c r="J733" s="1"/>
      <c r="N733" s="1"/>
    </row>
    <row r="734">
      <c r="F734" s="49"/>
      <c r="G734" s="1"/>
      <c r="H734" s="1"/>
      <c r="I734" s="203"/>
      <c r="J734" s="1"/>
      <c r="N734" s="1"/>
    </row>
    <row r="735">
      <c r="F735" s="49"/>
      <c r="G735" s="1"/>
      <c r="H735" s="1"/>
      <c r="I735" s="203"/>
      <c r="J735" s="1"/>
      <c r="N735" s="1"/>
    </row>
    <row r="736">
      <c r="F736" s="49"/>
      <c r="G736" s="1"/>
      <c r="H736" s="1"/>
      <c r="I736" s="203"/>
      <c r="J736" s="1"/>
      <c r="N736" s="1"/>
    </row>
    <row r="737">
      <c r="F737" s="49"/>
      <c r="G737" s="1"/>
      <c r="H737" s="1"/>
      <c r="I737" s="203"/>
      <c r="J737" s="1"/>
      <c r="N737" s="1"/>
    </row>
    <row r="738">
      <c r="F738" s="49"/>
      <c r="G738" s="1"/>
      <c r="H738" s="1"/>
      <c r="I738" s="203"/>
      <c r="J738" s="1"/>
      <c r="N738" s="1"/>
    </row>
    <row r="739">
      <c r="F739" s="49"/>
      <c r="G739" s="1"/>
      <c r="H739" s="1"/>
      <c r="I739" s="203"/>
      <c r="J739" s="1"/>
      <c r="N739" s="1"/>
    </row>
    <row r="740">
      <c r="F740" s="49"/>
      <c r="G740" s="1"/>
      <c r="H740" s="1"/>
      <c r="I740" s="203"/>
      <c r="J740" s="1"/>
      <c r="N740" s="1"/>
    </row>
    <row r="741">
      <c r="F741" s="49"/>
      <c r="G741" s="1"/>
      <c r="H741" s="1"/>
      <c r="I741" s="203"/>
      <c r="J741" s="1"/>
      <c r="N741" s="1"/>
    </row>
    <row r="742">
      <c r="F742" s="49"/>
      <c r="G742" s="1"/>
      <c r="H742" s="1"/>
      <c r="I742" s="203"/>
      <c r="J742" s="1"/>
      <c r="N742" s="1"/>
    </row>
    <row r="743">
      <c r="F743" s="49"/>
      <c r="G743" s="1"/>
      <c r="H743" s="1"/>
      <c r="I743" s="203"/>
      <c r="J743" s="1"/>
      <c r="N743" s="1"/>
    </row>
    <row r="744">
      <c r="F744" s="49"/>
      <c r="G744" s="1"/>
      <c r="H744" s="1"/>
      <c r="I744" s="203"/>
      <c r="J744" s="1"/>
      <c r="N744" s="1"/>
    </row>
    <row r="745">
      <c r="F745" s="49"/>
      <c r="G745" s="1"/>
      <c r="H745" s="1"/>
      <c r="I745" s="203"/>
      <c r="J745" s="1"/>
      <c r="N745" s="1"/>
    </row>
    <row r="746">
      <c r="F746" s="49"/>
      <c r="G746" s="1"/>
      <c r="H746" s="1"/>
      <c r="I746" s="203"/>
      <c r="J746" s="1"/>
      <c r="N746" s="1"/>
    </row>
    <row r="747">
      <c r="F747" s="49"/>
      <c r="G747" s="1"/>
      <c r="H747" s="1"/>
      <c r="I747" s="203"/>
      <c r="J747" s="1"/>
      <c r="N747" s="1"/>
    </row>
    <row r="748">
      <c r="F748" s="49"/>
      <c r="G748" s="1"/>
      <c r="H748" s="1"/>
      <c r="I748" s="203"/>
      <c r="J748" s="1"/>
      <c r="N748" s="1"/>
    </row>
    <row r="749">
      <c r="F749" s="49"/>
      <c r="G749" s="1"/>
      <c r="H749" s="1"/>
      <c r="I749" s="203"/>
      <c r="J749" s="1"/>
      <c r="N749" s="1"/>
    </row>
    <row r="750">
      <c r="F750" s="49"/>
      <c r="G750" s="1"/>
      <c r="H750" s="1"/>
      <c r="I750" s="203"/>
      <c r="J750" s="1"/>
      <c r="N750" s="1"/>
    </row>
    <row r="751">
      <c r="F751" s="49"/>
      <c r="G751" s="1"/>
      <c r="H751" s="1"/>
      <c r="I751" s="203"/>
      <c r="J751" s="1"/>
      <c r="N751" s="1"/>
    </row>
    <row r="752">
      <c r="F752" s="49"/>
      <c r="G752" s="1"/>
      <c r="H752" s="1"/>
      <c r="I752" s="203"/>
      <c r="J752" s="1"/>
      <c r="N752" s="1"/>
    </row>
    <row r="753">
      <c r="F753" s="49"/>
      <c r="G753" s="1"/>
      <c r="H753" s="1"/>
      <c r="I753" s="203"/>
      <c r="J753" s="1"/>
      <c r="N753" s="1"/>
    </row>
    <row r="754">
      <c r="F754" s="49"/>
      <c r="G754" s="1"/>
      <c r="H754" s="1"/>
      <c r="I754" s="203"/>
      <c r="J754" s="1"/>
      <c r="N754" s="1"/>
    </row>
    <row r="755">
      <c r="F755" s="49"/>
      <c r="G755" s="1"/>
      <c r="H755" s="1"/>
      <c r="I755" s="203"/>
      <c r="J755" s="1"/>
      <c r="N755" s="1"/>
    </row>
    <row r="756">
      <c r="F756" s="49"/>
      <c r="G756" s="1"/>
      <c r="H756" s="1"/>
      <c r="I756" s="203"/>
      <c r="J756" s="1"/>
      <c r="N756" s="1"/>
    </row>
    <row r="757">
      <c r="F757" s="49"/>
      <c r="G757" s="1"/>
      <c r="H757" s="1"/>
      <c r="I757" s="203"/>
      <c r="J757" s="1"/>
      <c r="N757" s="1"/>
    </row>
    <row r="758">
      <c r="F758" s="49"/>
      <c r="G758" s="1"/>
      <c r="H758" s="1"/>
      <c r="I758" s="203"/>
      <c r="J758" s="1"/>
      <c r="N758" s="1"/>
    </row>
    <row r="759">
      <c r="F759" s="49"/>
      <c r="G759" s="1"/>
      <c r="H759" s="1"/>
      <c r="I759" s="203"/>
      <c r="J759" s="1"/>
      <c r="N759" s="1"/>
    </row>
    <row r="760">
      <c r="F760" s="49"/>
      <c r="G760" s="1"/>
      <c r="H760" s="1"/>
      <c r="I760" s="203"/>
      <c r="J760" s="1"/>
      <c r="N760" s="1"/>
    </row>
    <row r="761">
      <c r="F761" s="49"/>
      <c r="G761" s="1"/>
      <c r="H761" s="1"/>
      <c r="I761" s="203"/>
      <c r="J761" s="1"/>
      <c r="N761" s="1"/>
    </row>
    <row r="762">
      <c r="F762" s="49"/>
      <c r="G762" s="1"/>
      <c r="H762" s="1"/>
      <c r="I762" s="203"/>
      <c r="J762" s="1"/>
      <c r="N762" s="1"/>
    </row>
    <row r="763">
      <c r="F763" s="49"/>
      <c r="G763" s="1"/>
      <c r="H763" s="1"/>
      <c r="I763" s="203"/>
      <c r="J763" s="1"/>
      <c r="N763" s="1"/>
    </row>
    <row r="764">
      <c r="F764" s="49"/>
      <c r="G764" s="1"/>
      <c r="H764" s="1"/>
      <c r="I764" s="203"/>
      <c r="J764" s="1"/>
      <c r="N764" s="1"/>
    </row>
    <row r="765">
      <c r="F765" s="49"/>
      <c r="G765" s="1"/>
      <c r="H765" s="1"/>
      <c r="I765" s="203"/>
      <c r="J765" s="1"/>
      <c r="N765" s="1"/>
    </row>
    <row r="766">
      <c r="F766" s="49"/>
      <c r="G766" s="1"/>
      <c r="H766" s="1"/>
      <c r="I766" s="203"/>
      <c r="J766" s="1"/>
      <c r="N766" s="1"/>
    </row>
    <row r="767">
      <c r="F767" s="49"/>
      <c r="G767" s="1"/>
      <c r="H767" s="1"/>
      <c r="I767" s="203"/>
      <c r="J767" s="1"/>
      <c r="N767" s="1"/>
    </row>
    <row r="768">
      <c r="F768" s="49"/>
      <c r="G768" s="1"/>
      <c r="H768" s="1"/>
      <c r="I768" s="203"/>
      <c r="J768" s="1"/>
      <c r="N768" s="1"/>
    </row>
    <row r="769">
      <c r="F769" s="49"/>
      <c r="G769" s="1"/>
      <c r="H769" s="1"/>
      <c r="I769" s="203"/>
      <c r="J769" s="1"/>
      <c r="N769" s="1"/>
    </row>
    <row r="770">
      <c r="F770" s="49"/>
      <c r="G770" s="1"/>
      <c r="H770" s="1"/>
      <c r="I770" s="203"/>
      <c r="J770" s="1"/>
      <c r="N770" s="1"/>
    </row>
    <row r="771">
      <c r="F771" s="49"/>
      <c r="G771" s="1"/>
      <c r="H771" s="1"/>
      <c r="I771" s="203"/>
      <c r="J771" s="1"/>
      <c r="N771" s="1"/>
    </row>
    <row r="772">
      <c r="F772" s="49"/>
      <c r="G772" s="1"/>
      <c r="H772" s="1"/>
      <c r="I772" s="203"/>
      <c r="J772" s="1"/>
      <c r="N772" s="1"/>
    </row>
    <row r="773">
      <c r="F773" s="49"/>
      <c r="G773" s="1"/>
      <c r="H773" s="1"/>
      <c r="I773" s="203"/>
      <c r="J773" s="1"/>
      <c r="N773" s="1"/>
    </row>
    <row r="774">
      <c r="F774" s="49"/>
      <c r="G774" s="1"/>
      <c r="H774" s="1"/>
      <c r="I774" s="203"/>
      <c r="J774" s="1"/>
      <c r="N774" s="1"/>
    </row>
    <row r="775">
      <c r="F775" s="49"/>
      <c r="G775" s="1"/>
      <c r="H775" s="1"/>
      <c r="I775" s="203"/>
      <c r="J775" s="1"/>
      <c r="N775" s="1"/>
    </row>
    <row r="776">
      <c r="F776" s="49"/>
      <c r="G776" s="1"/>
      <c r="H776" s="1"/>
      <c r="I776" s="203"/>
      <c r="J776" s="1"/>
      <c r="N776" s="1"/>
    </row>
    <row r="777">
      <c r="F777" s="49"/>
      <c r="G777" s="1"/>
      <c r="H777" s="1"/>
      <c r="I777" s="203"/>
      <c r="J777" s="1"/>
      <c r="N777" s="1"/>
    </row>
    <row r="778">
      <c r="F778" s="49"/>
      <c r="G778" s="1"/>
      <c r="H778" s="1"/>
      <c r="I778" s="203"/>
      <c r="J778" s="1"/>
      <c r="N778" s="1"/>
    </row>
    <row r="779">
      <c r="F779" s="49"/>
      <c r="G779" s="1"/>
      <c r="H779" s="1"/>
      <c r="I779" s="203"/>
      <c r="J779" s="1"/>
      <c r="N779" s="1"/>
    </row>
    <row r="780">
      <c r="F780" s="49"/>
      <c r="G780" s="1"/>
      <c r="H780" s="1"/>
      <c r="I780" s="203"/>
      <c r="J780" s="1"/>
      <c r="N780" s="1"/>
    </row>
    <row r="781">
      <c r="F781" s="49"/>
      <c r="G781" s="1"/>
      <c r="H781" s="1"/>
      <c r="I781" s="203"/>
      <c r="J781" s="1"/>
      <c r="N781" s="1"/>
    </row>
    <row r="782">
      <c r="F782" s="49"/>
      <c r="G782" s="1"/>
      <c r="H782" s="1"/>
      <c r="I782" s="203"/>
      <c r="J782" s="1"/>
      <c r="N782" s="1"/>
    </row>
    <row r="783">
      <c r="F783" s="49"/>
      <c r="G783" s="1"/>
      <c r="H783" s="1"/>
      <c r="I783" s="203"/>
      <c r="J783" s="1"/>
      <c r="N783" s="1"/>
    </row>
    <row r="784">
      <c r="F784" s="49"/>
      <c r="G784" s="1"/>
      <c r="H784" s="1"/>
      <c r="I784" s="203"/>
      <c r="J784" s="1"/>
      <c r="N784" s="1"/>
    </row>
    <row r="785">
      <c r="F785" s="49"/>
      <c r="G785" s="1"/>
      <c r="H785" s="1"/>
      <c r="I785" s="203"/>
      <c r="J785" s="1"/>
      <c r="N785" s="1"/>
    </row>
    <row r="786">
      <c r="F786" s="49"/>
      <c r="G786" s="1"/>
      <c r="H786" s="1"/>
      <c r="I786" s="203"/>
      <c r="J786" s="1"/>
      <c r="N786" s="1"/>
    </row>
    <row r="787">
      <c r="F787" s="49"/>
      <c r="G787" s="1"/>
      <c r="H787" s="1"/>
      <c r="I787" s="203"/>
      <c r="J787" s="1"/>
      <c r="N787" s="1"/>
    </row>
    <row r="788">
      <c r="F788" s="49"/>
      <c r="G788" s="1"/>
      <c r="H788" s="1"/>
      <c r="I788" s="203"/>
      <c r="J788" s="1"/>
      <c r="N788" s="1"/>
    </row>
    <row r="789">
      <c r="F789" s="49"/>
      <c r="G789" s="1"/>
      <c r="H789" s="1"/>
      <c r="I789" s="203"/>
      <c r="J789" s="1"/>
      <c r="N789" s="1"/>
    </row>
    <row r="790">
      <c r="F790" s="49"/>
      <c r="G790" s="1"/>
      <c r="H790" s="1"/>
      <c r="I790" s="203"/>
      <c r="J790" s="1"/>
      <c r="N790" s="1"/>
    </row>
    <row r="791">
      <c r="F791" s="49"/>
      <c r="G791" s="1"/>
      <c r="H791" s="1"/>
      <c r="I791" s="203"/>
      <c r="J791" s="1"/>
      <c r="N791" s="1"/>
    </row>
    <row r="792">
      <c r="F792" s="49"/>
      <c r="G792" s="1"/>
      <c r="H792" s="1"/>
      <c r="I792" s="203"/>
      <c r="J792" s="1"/>
      <c r="N792" s="1"/>
    </row>
    <row r="793">
      <c r="F793" s="49"/>
      <c r="G793" s="1"/>
      <c r="H793" s="1"/>
      <c r="I793" s="203"/>
      <c r="J793" s="1"/>
      <c r="N793" s="1"/>
    </row>
    <row r="794">
      <c r="F794" s="49"/>
      <c r="G794" s="1"/>
      <c r="H794" s="1"/>
      <c r="I794" s="203"/>
      <c r="J794" s="1"/>
      <c r="N794" s="1"/>
    </row>
    <row r="795">
      <c r="F795" s="49"/>
      <c r="G795" s="1"/>
      <c r="H795" s="1"/>
      <c r="I795" s="203"/>
      <c r="J795" s="1"/>
      <c r="N795" s="1"/>
    </row>
    <row r="796">
      <c r="F796" s="49"/>
      <c r="G796" s="1"/>
      <c r="H796" s="1"/>
      <c r="I796" s="203"/>
      <c r="J796" s="1"/>
      <c r="N796" s="1"/>
    </row>
    <row r="797">
      <c r="F797" s="49"/>
      <c r="G797" s="1"/>
      <c r="H797" s="1"/>
      <c r="I797" s="203"/>
      <c r="J797" s="1"/>
      <c r="N797" s="1"/>
    </row>
    <row r="798">
      <c r="F798" s="49"/>
      <c r="G798" s="1"/>
      <c r="H798" s="1"/>
      <c r="I798" s="203"/>
      <c r="J798" s="1"/>
      <c r="N798" s="1"/>
    </row>
    <row r="799">
      <c r="F799" s="49"/>
      <c r="G799" s="1"/>
      <c r="H799" s="1"/>
      <c r="I799" s="203"/>
      <c r="J799" s="1"/>
      <c r="N799" s="1"/>
    </row>
    <row r="800">
      <c r="F800" s="49"/>
      <c r="G800" s="1"/>
      <c r="H800" s="1"/>
      <c r="I800" s="203"/>
      <c r="J800" s="1"/>
      <c r="N800" s="1"/>
    </row>
    <row r="801">
      <c r="F801" s="49"/>
      <c r="G801" s="1"/>
      <c r="H801" s="1"/>
      <c r="I801" s="203"/>
      <c r="J801" s="1"/>
      <c r="N801" s="1"/>
    </row>
    <row r="802">
      <c r="F802" s="49"/>
      <c r="G802" s="1"/>
      <c r="H802" s="1"/>
      <c r="I802" s="203"/>
      <c r="J802" s="1"/>
      <c r="N802" s="1"/>
    </row>
    <row r="803">
      <c r="F803" s="49"/>
      <c r="G803" s="1"/>
      <c r="H803" s="1"/>
      <c r="I803" s="203"/>
      <c r="J803" s="1"/>
      <c r="N803" s="1"/>
    </row>
    <row r="804">
      <c r="F804" s="49"/>
      <c r="G804" s="1"/>
      <c r="H804" s="1"/>
      <c r="I804" s="203"/>
      <c r="J804" s="1"/>
      <c r="N804" s="1"/>
    </row>
    <row r="805">
      <c r="F805" s="49"/>
      <c r="G805" s="1"/>
      <c r="H805" s="1"/>
      <c r="I805" s="203"/>
      <c r="J805" s="1"/>
      <c r="N805" s="1"/>
    </row>
    <row r="806">
      <c r="F806" s="49"/>
      <c r="G806" s="1"/>
      <c r="H806" s="1"/>
      <c r="I806" s="203"/>
      <c r="J806" s="1"/>
      <c r="N806" s="1"/>
    </row>
    <row r="807">
      <c r="F807" s="49"/>
      <c r="G807" s="1"/>
      <c r="H807" s="1"/>
      <c r="I807" s="203"/>
      <c r="J807" s="1"/>
      <c r="N807" s="1"/>
    </row>
    <row r="808">
      <c r="F808" s="49"/>
      <c r="G808" s="1"/>
      <c r="H808" s="1"/>
      <c r="I808" s="203"/>
      <c r="J808" s="1"/>
      <c r="N808" s="1"/>
    </row>
    <row r="809">
      <c r="F809" s="49"/>
      <c r="G809" s="1"/>
      <c r="H809" s="1"/>
      <c r="I809" s="203"/>
      <c r="J809" s="1"/>
      <c r="N809" s="1"/>
    </row>
    <row r="810">
      <c r="F810" s="49"/>
      <c r="G810" s="1"/>
      <c r="H810" s="1"/>
      <c r="I810" s="203"/>
      <c r="J810" s="1"/>
      <c r="N810" s="1"/>
    </row>
    <row r="811">
      <c r="F811" s="49"/>
      <c r="G811" s="1"/>
      <c r="H811" s="1"/>
      <c r="I811" s="203"/>
      <c r="J811" s="1"/>
      <c r="N811" s="1"/>
    </row>
    <row r="812">
      <c r="F812" s="49"/>
      <c r="G812" s="1"/>
      <c r="H812" s="1"/>
      <c r="I812" s="203"/>
      <c r="J812" s="1"/>
      <c r="N812" s="1"/>
    </row>
    <row r="813">
      <c r="F813" s="49"/>
      <c r="G813" s="1"/>
      <c r="H813" s="1"/>
      <c r="I813" s="203"/>
      <c r="J813" s="1"/>
      <c r="N813" s="1"/>
    </row>
    <row r="814">
      <c r="F814" s="49"/>
      <c r="G814" s="1"/>
      <c r="H814" s="1"/>
      <c r="I814" s="203"/>
      <c r="J814" s="1"/>
      <c r="N814" s="1"/>
    </row>
    <row r="815">
      <c r="F815" s="49"/>
      <c r="G815" s="1"/>
      <c r="H815" s="1"/>
      <c r="I815" s="203"/>
      <c r="J815" s="1"/>
      <c r="N815" s="1"/>
    </row>
    <row r="816">
      <c r="F816" s="49"/>
      <c r="G816" s="1"/>
      <c r="H816" s="1"/>
      <c r="I816" s="203"/>
      <c r="J816" s="1"/>
      <c r="N816" s="1"/>
    </row>
    <row r="817">
      <c r="F817" s="49"/>
      <c r="G817" s="1"/>
      <c r="H817" s="1"/>
      <c r="I817" s="203"/>
      <c r="J817" s="1"/>
      <c r="N817" s="1"/>
    </row>
    <row r="818">
      <c r="F818" s="49"/>
      <c r="G818" s="1"/>
      <c r="H818" s="1"/>
      <c r="I818" s="203"/>
      <c r="J818" s="1"/>
      <c r="N818" s="1"/>
    </row>
    <row r="819">
      <c r="F819" s="49"/>
      <c r="G819" s="1"/>
      <c r="H819" s="1"/>
      <c r="I819" s="203"/>
      <c r="J819" s="1"/>
      <c r="N819" s="1"/>
    </row>
    <row r="820">
      <c r="F820" s="49"/>
      <c r="G820" s="1"/>
      <c r="H820" s="1"/>
      <c r="I820" s="203"/>
      <c r="J820" s="1"/>
      <c r="N820" s="1"/>
    </row>
    <row r="821">
      <c r="F821" s="49"/>
      <c r="G821" s="1"/>
      <c r="H821" s="1"/>
      <c r="I821" s="203"/>
      <c r="J821" s="1"/>
      <c r="N821" s="1"/>
    </row>
    <row r="822">
      <c r="F822" s="49"/>
      <c r="G822" s="1"/>
      <c r="H822" s="1"/>
      <c r="I822" s="203"/>
      <c r="J822" s="1"/>
      <c r="N822" s="1"/>
    </row>
    <row r="823">
      <c r="F823" s="49"/>
      <c r="G823" s="1"/>
      <c r="H823" s="1"/>
      <c r="I823" s="203"/>
      <c r="J823" s="1"/>
      <c r="N823" s="1"/>
    </row>
    <row r="824">
      <c r="F824" s="49"/>
      <c r="G824" s="1"/>
      <c r="H824" s="1"/>
      <c r="I824" s="203"/>
      <c r="J824" s="1"/>
      <c r="N824" s="1"/>
    </row>
    <row r="825">
      <c r="F825" s="49"/>
      <c r="G825" s="1"/>
      <c r="H825" s="1"/>
      <c r="I825" s="203"/>
      <c r="J825" s="1"/>
      <c r="N825" s="1"/>
    </row>
    <row r="826">
      <c r="F826" s="49"/>
      <c r="G826" s="1"/>
      <c r="H826" s="1"/>
      <c r="I826" s="203"/>
      <c r="J826" s="1"/>
      <c r="N826" s="1"/>
    </row>
    <row r="827">
      <c r="F827" s="49"/>
      <c r="G827" s="1"/>
      <c r="H827" s="1"/>
      <c r="I827" s="203"/>
      <c r="J827" s="1"/>
      <c r="N827" s="1"/>
    </row>
    <row r="828">
      <c r="F828" s="49"/>
      <c r="G828" s="1"/>
      <c r="H828" s="1"/>
      <c r="I828" s="203"/>
      <c r="J828" s="1"/>
      <c r="N828" s="1"/>
    </row>
    <row r="829">
      <c r="F829" s="49"/>
      <c r="G829" s="1"/>
      <c r="H829" s="1"/>
      <c r="I829" s="203"/>
      <c r="J829" s="1"/>
      <c r="N829" s="1"/>
    </row>
    <row r="830">
      <c r="F830" s="49"/>
      <c r="G830" s="1"/>
      <c r="H830" s="1"/>
      <c r="I830" s="203"/>
      <c r="J830" s="1"/>
      <c r="N830" s="1"/>
    </row>
    <row r="831">
      <c r="F831" s="49"/>
      <c r="G831" s="1"/>
      <c r="H831" s="1"/>
      <c r="I831" s="203"/>
      <c r="J831" s="1"/>
      <c r="N831" s="1"/>
    </row>
    <row r="832">
      <c r="F832" s="49"/>
      <c r="G832" s="1"/>
      <c r="H832" s="1"/>
      <c r="I832" s="203"/>
      <c r="J832" s="1"/>
      <c r="N832" s="1"/>
    </row>
    <row r="833">
      <c r="F833" s="49"/>
      <c r="G833" s="1"/>
      <c r="H833" s="1"/>
      <c r="I833" s="203"/>
      <c r="J833" s="1"/>
      <c r="N833" s="1"/>
    </row>
    <row r="834">
      <c r="F834" s="49"/>
      <c r="G834" s="1"/>
      <c r="H834" s="1"/>
      <c r="I834" s="203"/>
      <c r="J834" s="1"/>
      <c r="N834" s="1"/>
    </row>
    <row r="835">
      <c r="F835" s="49"/>
      <c r="G835" s="1"/>
      <c r="H835" s="1"/>
      <c r="I835" s="203"/>
      <c r="J835" s="1"/>
      <c r="N835" s="1"/>
    </row>
    <row r="836">
      <c r="F836" s="49"/>
      <c r="G836" s="1"/>
      <c r="H836" s="1"/>
      <c r="I836" s="203"/>
      <c r="J836" s="1"/>
      <c r="N836" s="1"/>
    </row>
    <row r="837">
      <c r="F837" s="49"/>
      <c r="G837" s="1"/>
      <c r="H837" s="1"/>
      <c r="I837" s="203"/>
      <c r="J837" s="1"/>
      <c r="N837" s="1"/>
    </row>
    <row r="838">
      <c r="F838" s="49"/>
      <c r="G838" s="1"/>
      <c r="H838" s="1"/>
      <c r="I838" s="203"/>
      <c r="J838" s="1"/>
      <c r="N838" s="1"/>
    </row>
    <row r="839">
      <c r="F839" s="49"/>
      <c r="G839" s="1"/>
      <c r="H839" s="1"/>
      <c r="I839" s="203"/>
      <c r="J839" s="1"/>
      <c r="N839" s="1"/>
    </row>
    <row r="840">
      <c r="F840" s="49"/>
      <c r="G840" s="1"/>
      <c r="H840" s="1"/>
      <c r="I840" s="203"/>
      <c r="J840" s="1"/>
      <c r="N840" s="1"/>
    </row>
    <row r="841">
      <c r="F841" s="49"/>
      <c r="G841" s="1"/>
      <c r="H841" s="1"/>
      <c r="I841" s="203"/>
      <c r="J841" s="1"/>
      <c r="N841" s="1"/>
    </row>
    <row r="842">
      <c r="F842" s="49"/>
      <c r="G842" s="1"/>
      <c r="H842" s="1"/>
      <c r="I842" s="203"/>
      <c r="J842" s="1"/>
      <c r="N842" s="1"/>
    </row>
    <row r="843">
      <c r="F843" s="49"/>
      <c r="G843" s="1"/>
      <c r="H843" s="1"/>
      <c r="I843" s="203"/>
      <c r="J843" s="1"/>
      <c r="N843" s="1"/>
    </row>
    <row r="844">
      <c r="F844" s="49"/>
      <c r="G844" s="1"/>
      <c r="H844" s="1"/>
      <c r="I844" s="203"/>
      <c r="J844" s="1"/>
      <c r="N844" s="1"/>
    </row>
    <row r="845">
      <c r="F845" s="49"/>
      <c r="G845" s="1"/>
      <c r="H845" s="1"/>
      <c r="I845" s="203"/>
      <c r="J845" s="1"/>
      <c r="N845" s="1"/>
    </row>
    <row r="846">
      <c r="F846" s="49"/>
      <c r="G846" s="1"/>
      <c r="H846" s="1"/>
      <c r="I846" s="203"/>
      <c r="J846" s="1"/>
      <c r="N846" s="1"/>
    </row>
    <row r="847">
      <c r="F847" s="49"/>
      <c r="G847" s="1"/>
      <c r="H847" s="1"/>
      <c r="I847" s="203"/>
      <c r="J847" s="1"/>
      <c r="N847" s="1"/>
    </row>
    <row r="848">
      <c r="F848" s="49"/>
      <c r="G848" s="1"/>
      <c r="H848" s="1"/>
      <c r="I848" s="203"/>
      <c r="J848" s="1"/>
      <c r="N848" s="1"/>
    </row>
    <row r="849">
      <c r="F849" s="49"/>
      <c r="G849" s="1"/>
      <c r="H849" s="1"/>
      <c r="I849" s="203"/>
      <c r="J849" s="1"/>
      <c r="N849" s="1"/>
    </row>
    <row r="850">
      <c r="F850" s="49"/>
      <c r="G850" s="1"/>
      <c r="H850" s="1"/>
      <c r="I850" s="203"/>
      <c r="J850" s="1"/>
      <c r="N850" s="1"/>
    </row>
    <row r="851">
      <c r="F851" s="49"/>
      <c r="G851" s="1"/>
      <c r="H851" s="1"/>
      <c r="I851" s="203"/>
      <c r="J851" s="1"/>
      <c r="N851" s="1"/>
    </row>
    <row r="852">
      <c r="F852" s="49"/>
      <c r="G852" s="1"/>
      <c r="H852" s="1"/>
      <c r="I852" s="203"/>
      <c r="J852" s="1"/>
      <c r="N852" s="1"/>
    </row>
    <row r="853">
      <c r="F853" s="49"/>
      <c r="G853" s="1"/>
      <c r="H853" s="1"/>
      <c r="I853" s="203"/>
      <c r="J853" s="1"/>
      <c r="N853" s="1"/>
    </row>
    <row r="854">
      <c r="F854" s="49"/>
      <c r="G854" s="1"/>
      <c r="H854" s="1"/>
      <c r="I854" s="203"/>
      <c r="J854" s="1"/>
      <c r="N854" s="1"/>
    </row>
    <row r="855">
      <c r="F855" s="49"/>
      <c r="G855" s="1"/>
      <c r="H855" s="1"/>
      <c r="I855" s="203"/>
      <c r="J855" s="1"/>
      <c r="N855" s="1"/>
    </row>
    <row r="856">
      <c r="F856" s="49"/>
      <c r="G856" s="1"/>
      <c r="H856" s="1"/>
      <c r="I856" s="203"/>
      <c r="J856" s="1"/>
      <c r="N856" s="1"/>
    </row>
    <row r="857">
      <c r="F857" s="49"/>
      <c r="G857" s="1"/>
      <c r="H857" s="1"/>
      <c r="I857" s="203"/>
      <c r="J857" s="1"/>
      <c r="N857" s="1"/>
    </row>
    <row r="858">
      <c r="F858" s="49"/>
      <c r="G858" s="1"/>
      <c r="H858" s="1"/>
      <c r="I858" s="203"/>
      <c r="J858" s="1"/>
      <c r="N858" s="1"/>
    </row>
    <row r="859">
      <c r="F859" s="49"/>
      <c r="G859" s="1"/>
      <c r="H859" s="1"/>
      <c r="I859" s="203"/>
      <c r="J859" s="1"/>
      <c r="N859" s="1"/>
    </row>
    <row r="860">
      <c r="F860" s="49"/>
      <c r="G860" s="1"/>
      <c r="H860" s="1"/>
      <c r="I860" s="203"/>
      <c r="J860" s="1"/>
      <c r="N860" s="1"/>
    </row>
    <row r="861">
      <c r="F861" s="49"/>
      <c r="G861" s="1"/>
      <c r="H861" s="1"/>
      <c r="I861" s="203"/>
      <c r="J861" s="1"/>
      <c r="N861" s="1"/>
    </row>
    <row r="862">
      <c r="F862" s="49"/>
      <c r="G862" s="1"/>
      <c r="H862" s="1"/>
      <c r="I862" s="203"/>
      <c r="J862" s="1"/>
      <c r="N862" s="1"/>
    </row>
    <row r="863">
      <c r="F863" s="49"/>
      <c r="G863" s="1"/>
      <c r="H863" s="1"/>
      <c r="I863" s="203"/>
      <c r="J863" s="1"/>
      <c r="N863" s="1"/>
    </row>
    <row r="864">
      <c r="F864" s="49"/>
      <c r="G864" s="1"/>
      <c r="H864" s="1"/>
      <c r="I864" s="203"/>
      <c r="J864" s="1"/>
      <c r="N864" s="1"/>
    </row>
    <row r="865">
      <c r="F865" s="49"/>
      <c r="G865" s="1"/>
      <c r="H865" s="1"/>
      <c r="I865" s="203"/>
      <c r="J865" s="1"/>
      <c r="N865" s="1"/>
    </row>
    <row r="866">
      <c r="F866" s="49"/>
      <c r="G866" s="1"/>
      <c r="H866" s="1"/>
      <c r="I866" s="203"/>
      <c r="J866" s="1"/>
      <c r="N866" s="1"/>
    </row>
    <row r="867">
      <c r="F867" s="49"/>
      <c r="G867" s="1"/>
      <c r="H867" s="1"/>
      <c r="I867" s="203"/>
      <c r="J867" s="1"/>
      <c r="N867" s="1"/>
    </row>
    <row r="868">
      <c r="F868" s="49"/>
      <c r="G868" s="1"/>
      <c r="H868" s="1"/>
      <c r="I868" s="203"/>
      <c r="J868" s="1"/>
      <c r="N868" s="1"/>
    </row>
    <row r="869">
      <c r="F869" s="49"/>
      <c r="G869" s="1"/>
      <c r="H869" s="1"/>
      <c r="I869" s="203"/>
      <c r="J869" s="1"/>
      <c r="N869" s="1"/>
    </row>
    <row r="870">
      <c r="F870" s="49"/>
      <c r="G870" s="1"/>
      <c r="H870" s="1"/>
      <c r="I870" s="203"/>
      <c r="J870" s="1"/>
      <c r="N870" s="1"/>
    </row>
    <row r="871">
      <c r="F871" s="49"/>
      <c r="G871" s="1"/>
      <c r="H871" s="1"/>
      <c r="I871" s="203"/>
      <c r="J871" s="1"/>
      <c r="N871" s="1"/>
    </row>
    <row r="872">
      <c r="F872" s="49"/>
      <c r="G872" s="1"/>
      <c r="H872" s="1"/>
      <c r="I872" s="203"/>
      <c r="J872" s="1"/>
      <c r="N872" s="1"/>
    </row>
    <row r="873">
      <c r="F873" s="49"/>
      <c r="G873" s="1"/>
      <c r="H873" s="1"/>
      <c r="I873" s="203"/>
      <c r="J873" s="1"/>
      <c r="N873" s="1"/>
    </row>
    <row r="874">
      <c r="F874" s="49"/>
      <c r="G874" s="1"/>
      <c r="H874" s="1"/>
      <c r="I874" s="203"/>
      <c r="J874" s="1"/>
      <c r="N874" s="1"/>
    </row>
    <row r="875">
      <c r="F875" s="49"/>
      <c r="G875" s="1"/>
      <c r="H875" s="1"/>
      <c r="I875" s="203"/>
      <c r="J875" s="1"/>
      <c r="N875" s="1"/>
    </row>
    <row r="876">
      <c r="F876" s="49"/>
      <c r="G876" s="1"/>
      <c r="H876" s="1"/>
      <c r="I876" s="203"/>
      <c r="J876" s="1"/>
      <c r="N876" s="1"/>
    </row>
    <row r="877">
      <c r="F877" s="49"/>
      <c r="G877" s="1"/>
      <c r="H877" s="1"/>
      <c r="I877" s="203"/>
      <c r="J877" s="1"/>
      <c r="N877" s="1"/>
    </row>
    <row r="878">
      <c r="F878" s="49"/>
      <c r="G878" s="1"/>
      <c r="H878" s="1"/>
      <c r="I878" s="203"/>
      <c r="J878" s="1"/>
      <c r="N878" s="1"/>
    </row>
    <row r="879">
      <c r="F879" s="49"/>
      <c r="G879" s="1"/>
      <c r="H879" s="1"/>
      <c r="I879" s="203"/>
      <c r="J879" s="1"/>
      <c r="N879" s="1"/>
    </row>
    <row r="880">
      <c r="F880" s="49"/>
      <c r="G880" s="1"/>
      <c r="H880" s="1"/>
      <c r="I880" s="203"/>
      <c r="J880" s="1"/>
      <c r="N880" s="1"/>
    </row>
    <row r="881">
      <c r="F881" s="49"/>
      <c r="G881" s="1"/>
      <c r="H881" s="1"/>
      <c r="I881" s="203"/>
      <c r="J881" s="1"/>
      <c r="N881" s="1"/>
    </row>
    <row r="882">
      <c r="F882" s="49"/>
      <c r="G882" s="1"/>
      <c r="H882" s="1"/>
      <c r="I882" s="203"/>
      <c r="J882" s="1"/>
      <c r="N882" s="1"/>
    </row>
    <row r="883">
      <c r="F883" s="49"/>
      <c r="G883" s="1"/>
      <c r="H883" s="1"/>
      <c r="I883" s="203"/>
      <c r="J883" s="1"/>
      <c r="N883" s="1"/>
    </row>
    <row r="884">
      <c r="F884" s="49"/>
      <c r="G884" s="1"/>
      <c r="H884" s="1"/>
      <c r="I884" s="203"/>
      <c r="J884" s="1"/>
      <c r="N884" s="1"/>
    </row>
    <row r="885">
      <c r="F885" s="49"/>
      <c r="G885" s="1"/>
      <c r="H885" s="1"/>
      <c r="I885" s="203"/>
      <c r="J885" s="1"/>
      <c r="N885" s="1"/>
    </row>
    <row r="886">
      <c r="F886" s="49"/>
      <c r="G886" s="1"/>
      <c r="H886" s="1"/>
      <c r="I886" s="203"/>
      <c r="J886" s="1"/>
      <c r="N886" s="1"/>
    </row>
    <row r="887">
      <c r="F887" s="49"/>
      <c r="G887" s="1"/>
      <c r="H887" s="1"/>
      <c r="I887" s="203"/>
      <c r="J887" s="1"/>
      <c r="N887" s="1"/>
    </row>
    <row r="888">
      <c r="F888" s="49"/>
      <c r="G888" s="1"/>
      <c r="H888" s="1"/>
      <c r="I888" s="203"/>
      <c r="J888" s="1"/>
      <c r="N888" s="1"/>
    </row>
    <row r="889">
      <c r="F889" s="49"/>
      <c r="G889" s="1"/>
      <c r="H889" s="1"/>
      <c r="I889" s="203"/>
      <c r="J889" s="1"/>
      <c r="N889" s="1"/>
    </row>
    <row r="890">
      <c r="F890" s="49"/>
      <c r="G890" s="1"/>
      <c r="H890" s="1"/>
      <c r="I890" s="203"/>
      <c r="J890" s="1"/>
      <c r="N890" s="1"/>
    </row>
    <row r="891">
      <c r="F891" s="49"/>
      <c r="G891" s="1"/>
      <c r="H891" s="1"/>
      <c r="I891" s="203"/>
      <c r="J891" s="1"/>
      <c r="N891" s="1"/>
    </row>
    <row r="892">
      <c r="F892" s="49"/>
      <c r="G892" s="1"/>
      <c r="H892" s="1"/>
      <c r="I892" s="203"/>
      <c r="J892" s="1"/>
      <c r="N892" s="1"/>
    </row>
    <row r="893">
      <c r="F893" s="49"/>
      <c r="G893" s="1"/>
      <c r="H893" s="1"/>
      <c r="I893" s="203"/>
      <c r="J893" s="1"/>
      <c r="N893" s="1"/>
    </row>
    <row r="894">
      <c r="F894" s="49"/>
      <c r="G894" s="1"/>
      <c r="H894" s="1"/>
      <c r="I894" s="203"/>
      <c r="J894" s="1"/>
      <c r="N894" s="1"/>
    </row>
    <row r="895">
      <c r="F895" s="49"/>
      <c r="G895" s="1"/>
      <c r="H895" s="1"/>
      <c r="I895" s="203"/>
      <c r="J895" s="1"/>
      <c r="N895" s="1"/>
    </row>
    <row r="896">
      <c r="F896" s="49"/>
      <c r="G896" s="1"/>
      <c r="H896" s="1"/>
      <c r="I896" s="203"/>
      <c r="J896" s="1"/>
      <c r="N896" s="1"/>
    </row>
    <row r="897">
      <c r="F897" s="49"/>
      <c r="G897" s="1"/>
      <c r="H897" s="1"/>
      <c r="I897" s="203"/>
      <c r="J897" s="1"/>
      <c r="N897" s="1"/>
    </row>
    <row r="898">
      <c r="F898" s="49"/>
      <c r="G898" s="1"/>
      <c r="H898" s="1"/>
      <c r="I898" s="203"/>
      <c r="J898" s="1"/>
      <c r="N898" s="1"/>
    </row>
    <row r="899">
      <c r="F899" s="49"/>
      <c r="G899" s="1"/>
      <c r="H899" s="1"/>
      <c r="I899" s="203"/>
      <c r="J899" s="1"/>
      <c r="N899" s="1"/>
    </row>
    <row r="900">
      <c r="F900" s="49"/>
      <c r="G900" s="1"/>
      <c r="H900" s="1"/>
      <c r="I900" s="203"/>
      <c r="J900" s="1"/>
      <c r="N900" s="1"/>
    </row>
    <row r="901">
      <c r="F901" s="49"/>
      <c r="G901" s="1"/>
      <c r="H901" s="1"/>
      <c r="I901" s="203"/>
      <c r="J901" s="1"/>
      <c r="N901" s="1"/>
    </row>
    <row r="902">
      <c r="F902" s="49"/>
      <c r="G902" s="1"/>
      <c r="H902" s="1"/>
      <c r="I902" s="203"/>
      <c r="J902" s="1"/>
      <c r="N902" s="1"/>
    </row>
    <row r="903">
      <c r="F903" s="49"/>
      <c r="G903" s="1"/>
      <c r="H903" s="1"/>
      <c r="I903" s="203"/>
      <c r="J903" s="1"/>
      <c r="N903" s="1"/>
    </row>
    <row r="904">
      <c r="F904" s="49"/>
      <c r="G904" s="1"/>
      <c r="H904" s="1"/>
      <c r="I904" s="203"/>
      <c r="J904" s="1"/>
      <c r="N904" s="1"/>
    </row>
    <row r="905">
      <c r="F905" s="49"/>
      <c r="G905" s="1"/>
      <c r="H905" s="1"/>
      <c r="I905" s="203"/>
      <c r="J905" s="1"/>
      <c r="N905" s="1"/>
    </row>
    <row r="906">
      <c r="F906" s="49"/>
      <c r="G906" s="1"/>
      <c r="H906" s="1"/>
      <c r="I906" s="203"/>
      <c r="J906" s="1"/>
      <c r="N906" s="1"/>
    </row>
    <row r="907">
      <c r="F907" s="49"/>
      <c r="G907" s="1"/>
      <c r="H907" s="1"/>
      <c r="I907" s="203"/>
      <c r="J907" s="1"/>
      <c r="N907" s="1"/>
    </row>
    <row r="908">
      <c r="F908" s="49"/>
      <c r="G908" s="1"/>
      <c r="H908" s="1"/>
      <c r="I908" s="203"/>
      <c r="J908" s="1"/>
      <c r="N908" s="1"/>
    </row>
    <row r="909">
      <c r="F909" s="49"/>
      <c r="G909" s="1"/>
      <c r="H909" s="1"/>
      <c r="I909" s="203"/>
      <c r="J909" s="1"/>
      <c r="N909" s="1"/>
    </row>
    <row r="910">
      <c r="F910" s="49"/>
      <c r="G910" s="1"/>
      <c r="H910" s="1"/>
      <c r="I910" s="203"/>
      <c r="J910" s="1"/>
      <c r="N910" s="1"/>
    </row>
    <row r="911">
      <c r="F911" s="49"/>
      <c r="G911" s="1"/>
      <c r="H911" s="1"/>
      <c r="I911" s="203"/>
      <c r="J911" s="1"/>
      <c r="N911" s="1"/>
    </row>
    <row r="912">
      <c r="F912" s="49"/>
      <c r="G912" s="1"/>
      <c r="H912" s="1"/>
      <c r="I912" s="203"/>
      <c r="J912" s="1"/>
      <c r="N912" s="1"/>
    </row>
    <row r="913">
      <c r="F913" s="49"/>
      <c r="G913" s="1"/>
      <c r="H913" s="1"/>
      <c r="I913" s="203"/>
      <c r="J913" s="1"/>
      <c r="N913" s="1"/>
    </row>
    <row r="914">
      <c r="F914" s="49"/>
      <c r="G914" s="1"/>
      <c r="H914" s="1"/>
      <c r="I914" s="203"/>
      <c r="J914" s="1"/>
      <c r="N914" s="1"/>
    </row>
    <row r="915">
      <c r="F915" s="49"/>
      <c r="G915" s="1"/>
      <c r="H915" s="1"/>
      <c r="I915" s="203"/>
      <c r="J915" s="1"/>
      <c r="N915" s="1"/>
    </row>
    <row r="916">
      <c r="F916" s="49"/>
      <c r="G916" s="1"/>
      <c r="H916" s="1"/>
      <c r="I916" s="203"/>
      <c r="J916" s="1"/>
      <c r="N916" s="1"/>
    </row>
    <row r="917">
      <c r="F917" s="49"/>
      <c r="G917" s="1"/>
      <c r="H917" s="1"/>
      <c r="I917" s="203"/>
      <c r="J917" s="1"/>
      <c r="N917" s="1"/>
    </row>
    <row r="918">
      <c r="F918" s="49"/>
      <c r="G918" s="1"/>
      <c r="H918" s="1"/>
      <c r="I918" s="203"/>
      <c r="J918" s="1"/>
      <c r="N918" s="1"/>
    </row>
    <row r="919">
      <c r="F919" s="49"/>
      <c r="G919" s="1"/>
      <c r="H919" s="1"/>
      <c r="I919" s="203"/>
      <c r="J919" s="1"/>
      <c r="N919" s="1"/>
    </row>
    <row r="920">
      <c r="F920" s="49"/>
      <c r="G920" s="1"/>
      <c r="H920" s="1"/>
      <c r="I920" s="203"/>
      <c r="J920" s="1"/>
      <c r="N920" s="1"/>
    </row>
    <row r="921">
      <c r="F921" s="49"/>
      <c r="G921" s="1"/>
      <c r="H921" s="1"/>
      <c r="I921" s="203"/>
      <c r="J921" s="1"/>
      <c r="N921" s="1"/>
    </row>
    <row r="922">
      <c r="F922" s="49"/>
      <c r="G922" s="1"/>
      <c r="H922" s="1"/>
      <c r="I922" s="203"/>
      <c r="J922" s="1"/>
      <c r="N922" s="1"/>
    </row>
    <row r="923">
      <c r="F923" s="49"/>
      <c r="G923" s="1"/>
      <c r="H923" s="1"/>
      <c r="I923" s="203"/>
      <c r="J923" s="1"/>
      <c r="N923" s="1"/>
    </row>
    <row r="924">
      <c r="F924" s="49"/>
      <c r="G924" s="1"/>
      <c r="H924" s="1"/>
      <c r="I924" s="203"/>
      <c r="J924" s="1"/>
      <c r="N924" s="1"/>
    </row>
    <row r="925">
      <c r="F925" s="49"/>
      <c r="G925" s="1"/>
      <c r="H925" s="1"/>
      <c r="I925" s="203"/>
      <c r="J925" s="1"/>
      <c r="N925" s="1"/>
    </row>
    <row r="926">
      <c r="F926" s="49"/>
      <c r="G926" s="1"/>
      <c r="H926" s="1"/>
      <c r="I926" s="203"/>
      <c r="J926" s="1"/>
      <c r="N926" s="1"/>
    </row>
    <row r="927">
      <c r="F927" s="49"/>
      <c r="G927" s="1"/>
      <c r="H927" s="1"/>
      <c r="I927" s="203"/>
      <c r="J927" s="1"/>
      <c r="N927" s="1"/>
    </row>
    <row r="928">
      <c r="F928" s="49"/>
      <c r="G928" s="1"/>
      <c r="H928" s="1"/>
      <c r="I928" s="203"/>
      <c r="J928" s="1"/>
      <c r="N928" s="1"/>
    </row>
    <row r="929">
      <c r="F929" s="49"/>
      <c r="G929" s="1"/>
      <c r="H929" s="1"/>
      <c r="I929" s="203"/>
      <c r="J929" s="1"/>
      <c r="N929" s="1"/>
    </row>
    <row r="930">
      <c r="F930" s="49"/>
      <c r="G930" s="1"/>
      <c r="H930" s="1"/>
      <c r="I930" s="203"/>
      <c r="J930" s="1"/>
      <c r="N930" s="1"/>
    </row>
    <row r="931">
      <c r="F931" s="49"/>
      <c r="G931" s="1"/>
      <c r="H931" s="1"/>
      <c r="I931" s="203"/>
      <c r="J931" s="1"/>
      <c r="N931" s="1"/>
    </row>
    <row r="932">
      <c r="F932" s="49"/>
      <c r="G932" s="1"/>
      <c r="H932" s="1"/>
      <c r="I932" s="203"/>
      <c r="J932" s="1"/>
      <c r="N932" s="1"/>
    </row>
    <row r="933">
      <c r="F933" s="49"/>
      <c r="G933" s="1"/>
      <c r="H933" s="1"/>
      <c r="I933" s="203"/>
      <c r="J933" s="1"/>
      <c r="N933" s="1"/>
    </row>
    <row r="934">
      <c r="F934" s="49"/>
      <c r="G934" s="1"/>
      <c r="H934" s="1"/>
      <c r="I934" s="203"/>
      <c r="J934" s="1"/>
      <c r="N934" s="1"/>
    </row>
    <row r="935">
      <c r="F935" s="49"/>
      <c r="G935" s="1"/>
      <c r="H935" s="1"/>
      <c r="I935" s="203"/>
      <c r="J935" s="1"/>
      <c r="N935" s="1"/>
    </row>
    <row r="936">
      <c r="F936" s="49"/>
      <c r="G936" s="1"/>
      <c r="H936" s="1"/>
      <c r="I936" s="203"/>
      <c r="J936" s="1"/>
      <c r="N936" s="1"/>
    </row>
    <row r="937">
      <c r="F937" s="49"/>
      <c r="G937" s="1"/>
      <c r="H937" s="1"/>
      <c r="I937" s="203"/>
      <c r="J937" s="1"/>
      <c r="N937" s="1"/>
    </row>
    <row r="938">
      <c r="F938" s="49"/>
      <c r="G938" s="1"/>
      <c r="H938" s="1"/>
      <c r="I938" s="203"/>
      <c r="J938" s="1"/>
      <c r="N938" s="1"/>
    </row>
    <row r="939">
      <c r="F939" s="49"/>
      <c r="G939" s="1"/>
      <c r="H939" s="1"/>
      <c r="I939" s="203"/>
      <c r="J939" s="1"/>
      <c r="N939" s="1"/>
    </row>
    <row r="940">
      <c r="F940" s="49"/>
      <c r="G940" s="1"/>
      <c r="H940" s="1"/>
      <c r="I940" s="203"/>
      <c r="J940" s="1"/>
      <c r="N940" s="1"/>
    </row>
    <row r="941">
      <c r="F941" s="49"/>
      <c r="G941" s="1"/>
      <c r="H941" s="1"/>
      <c r="I941" s="203"/>
      <c r="J941" s="1"/>
      <c r="N941" s="1"/>
    </row>
    <row r="942">
      <c r="F942" s="49"/>
      <c r="G942" s="1"/>
      <c r="H942" s="1"/>
      <c r="I942" s="203"/>
      <c r="J942" s="1"/>
      <c r="N942" s="1"/>
    </row>
    <row r="943">
      <c r="F943" s="49"/>
      <c r="G943" s="1"/>
      <c r="H943" s="1"/>
      <c r="I943" s="203"/>
      <c r="J943" s="1"/>
      <c r="N943" s="1"/>
    </row>
    <row r="944">
      <c r="F944" s="49"/>
      <c r="G944" s="1"/>
      <c r="H944" s="1"/>
      <c r="I944" s="203"/>
      <c r="J944" s="1"/>
      <c r="N944" s="1"/>
    </row>
    <row r="945">
      <c r="F945" s="49"/>
      <c r="G945" s="1"/>
      <c r="H945" s="1"/>
      <c r="I945" s="203"/>
      <c r="J945" s="1"/>
      <c r="N945" s="1"/>
    </row>
    <row r="946">
      <c r="F946" s="49"/>
      <c r="G946" s="1"/>
      <c r="H946" s="1"/>
      <c r="I946" s="203"/>
      <c r="J946" s="1"/>
      <c r="N946" s="1"/>
    </row>
    <row r="947">
      <c r="F947" s="49"/>
      <c r="G947" s="1"/>
      <c r="H947" s="1"/>
      <c r="I947" s="203"/>
      <c r="J947" s="1"/>
      <c r="N947" s="1"/>
    </row>
    <row r="948">
      <c r="F948" s="49"/>
      <c r="G948" s="1"/>
      <c r="H948" s="1"/>
      <c r="I948" s="203"/>
      <c r="J948" s="1"/>
      <c r="N948" s="1"/>
    </row>
    <row r="949">
      <c r="F949" s="49"/>
      <c r="G949" s="1"/>
      <c r="H949" s="1"/>
      <c r="I949" s="203"/>
      <c r="J949" s="1"/>
      <c r="N949" s="1"/>
    </row>
    <row r="950">
      <c r="F950" s="49"/>
      <c r="G950" s="1"/>
      <c r="H950" s="1"/>
      <c r="I950" s="203"/>
      <c r="J950" s="1"/>
      <c r="N950" s="1"/>
    </row>
    <row r="951">
      <c r="F951" s="49"/>
      <c r="G951" s="1"/>
      <c r="H951" s="1"/>
      <c r="I951" s="203"/>
      <c r="J951" s="1"/>
      <c r="N951" s="1"/>
    </row>
    <row r="952">
      <c r="F952" s="49"/>
      <c r="G952" s="1"/>
      <c r="H952" s="1"/>
      <c r="I952" s="203"/>
      <c r="J952" s="1"/>
      <c r="N952" s="1"/>
    </row>
    <row r="953">
      <c r="F953" s="49"/>
      <c r="G953" s="1"/>
      <c r="H953" s="1"/>
      <c r="I953" s="203"/>
      <c r="J953" s="1"/>
      <c r="N953" s="1"/>
    </row>
    <row r="954">
      <c r="F954" s="49"/>
      <c r="G954" s="1"/>
      <c r="H954" s="1"/>
      <c r="I954" s="203"/>
      <c r="J954" s="1"/>
      <c r="N954" s="1"/>
    </row>
    <row r="955">
      <c r="F955" s="49"/>
      <c r="G955" s="1"/>
      <c r="H955" s="1"/>
      <c r="I955" s="203"/>
      <c r="J955" s="1"/>
      <c r="N955" s="1"/>
    </row>
    <row r="956">
      <c r="F956" s="49"/>
      <c r="G956" s="1"/>
      <c r="H956" s="1"/>
      <c r="I956" s="203"/>
      <c r="J956" s="1"/>
      <c r="N956" s="1"/>
    </row>
    <row r="957">
      <c r="F957" s="49"/>
      <c r="G957" s="1"/>
      <c r="H957" s="1"/>
      <c r="I957" s="203"/>
      <c r="J957" s="1"/>
      <c r="N957" s="1"/>
    </row>
    <row r="958">
      <c r="F958" s="49"/>
      <c r="G958" s="1"/>
      <c r="H958" s="1"/>
      <c r="I958" s="203"/>
      <c r="J958" s="1"/>
      <c r="N958" s="1"/>
    </row>
    <row r="959">
      <c r="F959" s="49"/>
      <c r="G959" s="1"/>
      <c r="H959" s="1"/>
      <c r="I959" s="203"/>
      <c r="J959" s="1"/>
      <c r="N959" s="1"/>
    </row>
    <row r="960">
      <c r="F960" s="49"/>
      <c r="G960" s="1"/>
      <c r="H960" s="1"/>
      <c r="I960" s="203"/>
      <c r="J960" s="1"/>
      <c r="N960" s="1"/>
    </row>
    <row r="961">
      <c r="F961" s="49"/>
      <c r="G961" s="1"/>
      <c r="H961" s="1"/>
      <c r="I961" s="203"/>
      <c r="J961" s="1"/>
      <c r="N961" s="1"/>
    </row>
    <row r="962">
      <c r="F962" s="49"/>
      <c r="G962" s="1"/>
      <c r="H962" s="1"/>
      <c r="I962" s="203"/>
      <c r="J962" s="1"/>
      <c r="N962" s="1"/>
    </row>
    <row r="963">
      <c r="F963" s="49"/>
      <c r="G963" s="1"/>
      <c r="H963" s="1"/>
      <c r="I963" s="203"/>
      <c r="J963" s="1"/>
      <c r="N963" s="1"/>
    </row>
    <row r="964">
      <c r="F964" s="49"/>
      <c r="G964" s="1"/>
      <c r="H964" s="1"/>
      <c r="I964" s="203"/>
      <c r="J964" s="1"/>
      <c r="N964" s="1"/>
    </row>
    <row r="965">
      <c r="F965" s="49"/>
      <c r="G965" s="1"/>
      <c r="H965" s="1"/>
      <c r="I965" s="203"/>
      <c r="J965" s="1"/>
      <c r="N965" s="1"/>
    </row>
    <row r="966">
      <c r="F966" s="49"/>
      <c r="G966" s="1"/>
      <c r="H966" s="1"/>
      <c r="I966" s="203"/>
      <c r="J966" s="1"/>
      <c r="N966" s="1"/>
    </row>
    <row r="967">
      <c r="F967" s="49"/>
      <c r="G967" s="1"/>
      <c r="H967" s="1"/>
      <c r="I967" s="203"/>
      <c r="J967" s="1"/>
      <c r="N967" s="1"/>
    </row>
    <row r="968">
      <c r="F968" s="49"/>
      <c r="G968" s="1"/>
      <c r="H968" s="1"/>
      <c r="I968" s="203"/>
      <c r="J968" s="1"/>
      <c r="N968" s="1"/>
    </row>
    <row r="969">
      <c r="F969" s="49"/>
      <c r="G969" s="1"/>
      <c r="H969" s="1"/>
      <c r="I969" s="203"/>
      <c r="J969" s="1"/>
      <c r="N969" s="1"/>
    </row>
    <row r="970">
      <c r="F970" s="49"/>
      <c r="G970" s="1"/>
      <c r="H970" s="1"/>
      <c r="I970" s="203"/>
      <c r="J970" s="1"/>
      <c r="N970" s="1"/>
    </row>
    <row r="971">
      <c r="F971" s="49"/>
      <c r="G971" s="1"/>
      <c r="H971" s="1"/>
      <c r="I971" s="203"/>
      <c r="J971" s="1"/>
      <c r="N971" s="1"/>
    </row>
    <row r="972">
      <c r="F972" s="49"/>
      <c r="G972" s="1"/>
      <c r="H972" s="1"/>
      <c r="I972" s="203"/>
      <c r="J972" s="1"/>
      <c r="N972" s="1"/>
    </row>
    <row r="973">
      <c r="F973" s="49"/>
      <c r="G973" s="1"/>
      <c r="H973" s="1"/>
      <c r="I973" s="203"/>
      <c r="J973" s="1"/>
      <c r="N973" s="1"/>
    </row>
    <row r="974">
      <c r="F974" s="49"/>
      <c r="G974" s="1"/>
      <c r="H974" s="1"/>
      <c r="I974" s="203"/>
      <c r="J974" s="1"/>
      <c r="N974" s="1"/>
    </row>
    <row r="975">
      <c r="F975" s="49"/>
      <c r="G975" s="1"/>
      <c r="H975" s="1"/>
      <c r="I975" s="203"/>
      <c r="J975" s="1"/>
      <c r="N975" s="1"/>
    </row>
    <row r="976">
      <c r="F976" s="49"/>
      <c r="G976" s="1"/>
      <c r="H976" s="1"/>
      <c r="I976" s="203"/>
      <c r="J976" s="1"/>
      <c r="N976" s="1"/>
    </row>
    <row r="977">
      <c r="F977" s="49"/>
      <c r="G977" s="1"/>
      <c r="H977" s="1"/>
      <c r="I977" s="203"/>
      <c r="J977" s="1"/>
      <c r="N977" s="1"/>
    </row>
    <row r="978">
      <c r="F978" s="49"/>
      <c r="G978" s="1"/>
      <c r="H978" s="1"/>
      <c r="I978" s="203"/>
      <c r="J978" s="1"/>
      <c r="N978" s="1"/>
    </row>
    <row r="979">
      <c r="F979" s="49"/>
      <c r="G979" s="1"/>
      <c r="H979" s="1"/>
      <c r="I979" s="203"/>
      <c r="J979" s="1"/>
      <c r="N979" s="1"/>
    </row>
    <row r="980">
      <c r="F980" s="49"/>
      <c r="G980" s="1"/>
      <c r="H980" s="1"/>
      <c r="I980" s="203"/>
      <c r="J980" s="1"/>
      <c r="N980" s="1"/>
    </row>
    <row r="981">
      <c r="F981" s="49"/>
      <c r="G981" s="1"/>
      <c r="H981" s="1"/>
      <c r="I981" s="203"/>
      <c r="J981" s="1"/>
      <c r="N981" s="1"/>
    </row>
    <row r="982">
      <c r="F982" s="49"/>
      <c r="G982" s="1"/>
      <c r="H982" s="1"/>
      <c r="I982" s="203"/>
      <c r="J982" s="1"/>
      <c r="N982" s="1"/>
    </row>
    <row r="983">
      <c r="F983" s="49"/>
      <c r="G983" s="1"/>
      <c r="H983" s="1"/>
      <c r="I983" s="203"/>
      <c r="J983" s="1"/>
      <c r="N983" s="1"/>
    </row>
    <row r="984">
      <c r="F984" s="49"/>
      <c r="G984" s="1"/>
      <c r="H984" s="1"/>
      <c r="I984" s="203"/>
      <c r="J984" s="1"/>
      <c r="N984" s="1"/>
    </row>
    <row r="985">
      <c r="F985" s="49"/>
      <c r="G985" s="1"/>
      <c r="H985" s="1"/>
      <c r="I985" s="203"/>
      <c r="J985" s="1"/>
      <c r="N985" s="1"/>
    </row>
    <row r="986">
      <c r="F986" s="49"/>
      <c r="G986" s="1"/>
      <c r="H986" s="1"/>
      <c r="I986" s="203"/>
      <c r="J986" s="1"/>
      <c r="N986" s="1"/>
    </row>
    <row r="987">
      <c r="F987" s="49"/>
      <c r="G987" s="1"/>
      <c r="H987" s="1"/>
      <c r="I987" s="203"/>
      <c r="J987" s="1"/>
      <c r="N987" s="1"/>
    </row>
    <row r="988">
      <c r="F988" s="49"/>
      <c r="G988" s="1"/>
      <c r="H988" s="1"/>
      <c r="I988" s="203"/>
      <c r="J988" s="1"/>
      <c r="N988" s="1"/>
    </row>
    <row r="989">
      <c r="F989" s="49"/>
      <c r="G989" s="1"/>
      <c r="H989" s="1"/>
      <c r="I989" s="203"/>
      <c r="J989" s="1"/>
      <c r="N989" s="1"/>
    </row>
    <row r="990">
      <c r="F990" s="49"/>
      <c r="G990" s="1"/>
      <c r="H990" s="1"/>
      <c r="I990" s="203"/>
      <c r="J990" s="1"/>
      <c r="N990" s="1"/>
    </row>
    <row r="991">
      <c r="F991" s="49"/>
      <c r="G991" s="1"/>
      <c r="H991" s="1"/>
      <c r="I991" s="203"/>
      <c r="J991" s="1"/>
      <c r="N991" s="1"/>
    </row>
    <row r="992">
      <c r="F992" s="49"/>
      <c r="G992" s="1"/>
      <c r="H992" s="1"/>
      <c r="I992" s="203"/>
      <c r="J992" s="1"/>
      <c r="N992" s="1"/>
    </row>
    <row r="993">
      <c r="F993" s="49"/>
      <c r="G993" s="1"/>
      <c r="H993" s="1"/>
      <c r="I993" s="203"/>
      <c r="J993" s="1"/>
      <c r="N993" s="1"/>
    </row>
    <row r="994">
      <c r="F994" s="49"/>
      <c r="G994" s="1"/>
      <c r="H994" s="1"/>
      <c r="I994" s="203"/>
      <c r="J994" s="1"/>
      <c r="N994" s="1"/>
    </row>
    <row r="995">
      <c r="F995" s="49"/>
      <c r="G995" s="1"/>
      <c r="H995" s="1"/>
      <c r="I995" s="203"/>
      <c r="J995" s="1"/>
      <c r="N995" s="1"/>
    </row>
    <row r="996">
      <c r="F996" s="49"/>
      <c r="G996" s="1"/>
      <c r="H996" s="1"/>
      <c r="I996" s="203"/>
      <c r="J996" s="1"/>
      <c r="N996" s="1"/>
    </row>
    <row r="997">
      <c r="F997" s="49"/>
      <c r="G997" s="1"/>
      <c r="H997" s="1"/>
      <c r="I997" s="203"/>
      <c r="J997" s="1"/>
      <c r="N997" s="1"/>
    </row>
  </sheetData>
  <mergeCells count="41">
    <mergeCell ref="B3:J3"/>
    <mergeCell ref="D4:H4"/>
    <mergeCell ref="N4:AM4"/>
    <mergeCell ref="C7:D7"/>
    <mergeCell ref="C8:D8"/>
    <mergeCell ref="C9:D9"/>
    <mergeCell ref="C10:D10"/>
    <mergeCell ref="C11:D11"/>
    <mergeCell ref="C12:D12"/>
    <mergeCell ref="C13:D13"/>
    <mergeCell ref="C14:D14"/>
    <mergeCell ref="C15:D15"/>
    <mergeCell ref="C16:D16"/>
    <mergeCell ref="C17:D17"/>
    <mergeCell ref="C18:D18"/>
    <mergeCell ref="C19:D19"/>
    <mergeCell ref="C20:D20"/>
    <mergeCell ref="C21:D21"/>
    <mergeCell ref="C22:D22"/>
    <mergeCell ref="C23:D23"/>
    <mergeCell ref="C24:D24"/>
    <mergeCell ref="C25:D25"/>
    <mergeCell ref="C26:D26"/>
    <mergeCell ref="C27:D27"/>
    <mergeCell ref="C28:D28"/>
    <mergeCell ref="C29:D29"/>
    <mergeCell ref="C30:D30"/>
    <mergeCell ref="C31:D31"/>
    <mergeCell ref="C38:D38"/>
    <mergeCell ref="C39:D39"/>
    <mergeCell ref="C40:D40"/>
    <mergeCell ref="C41:D41"/>
    <mergeCell ref="C42:D42"/>
    <mergeCell ref="C43:D43"/>
    <mergeCell ref="C32:D32"/>
    <mergeCell ref="C33:D33"/>
    <mergeCell ref="C34:D34"/>
    <mergeCell ref="C35:D35"/>
    <mergeCell ref="E35:J35"/>
    <mergeCell ref="C36:D36"/>
    <mergeCell ref="C37:D37"/>
  </mergeCells>
  <dataValidations>
    <dataValidation type="list" allowBlank="1" showErrorMessage="1" sqref="C8:C34">
      <formula1>'2NDSORTEDL'!$B$2:$B997</formula1>
    </dataValidation>
  </dataValidations>
  <hyperlinks>
    <hyperlink r:id="rId1" ref="I4"/>
    <hyperlink r:id="rId2" ref="B7"/>
  </hyperlinks>
  <printOptions horizontalCentered="1"/>
  <pageMargins bottom="0.5560821484992101" footer="0.0" header="0.0" left="0.0" right="0.25" top="0.08688783570300157"/>
  <pageSetup fitToWidth="0" paperSize="9" cellComments="atEnd" orientation="landscape" pageOrder="overThenDown"/>
  <drawing r:id="rId3"/>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cols>
    <col customWidth="1" min="1" max="1" width="1.75"/>
    <col customWidth="1" min="2" max="2" width="9.63"/>
    <col customWidth="1" min="3" max="3" width="2.75"/>
    <col customWidth="1" min="4" max="4" width="40.63"/>
    <col customWidth="1" min="5" max="5" width="23.13"/>
    <col customWidth="1" min="6" max="6" width="10.88"/>
    <col customWidth="1" min="7" max="7" width="4.88"/>
    <col customWidth="1" min="8" max="8" width="4.38"/>
    <col customWidth="1" min="9" max="9" width="15.88"/>
    <col customWidth="1" min="10" max="10" width="15.0"/>
    <col collapsed="1" min="12" max="12" width="12.63"/>
    <col customWidth="1" hidden="1" min="13" max="13" width="21.0" outlineLevel="1"/>
    <col customWidth="1" hidden="1" min="14" max="40" width="3.88" outlineLevel="1"/>
    <col customWidth="1" hidden="1" min="41" max="41" width="2.88" outlineLevel="1"/>
  </cols>
  <sheetData>
    <row r="1">
      <c r="A1" s="193"/>
      <c r="B1" s="193"/>
      <c r="C1" s="193"/>
      <c r="D1" s="193"/>
      <c r="E1" s="193"/>
      <c r="F1" s="195"/>
      <c r="G1" s="196"/>
      <c r="H1" s="196"/>
      <c r="I1" s="197"/>
      <c r="J1" s="196"/>
      <c r="K1" s="193"/>
      <c r="L1" s="193"/>
      <c r="M1" s="198"/>
      <c r="N1" s="200">
        <v>10.0</v>
      </c>
      <c r="O1" s="199"/>
      <c r="P1" s="199"/>
      <c r="Q1" s="199"/>
      <c r="R1" s="201"/>
      <c r="S1" s="201"/>
      <c r="T1" s="201"/>
      <c r="U1" s="201"/>
      <c r="V1" s="201"/>
      <c r="W1" s="201"/>
      <c r="X1" s="201"/>
      <c r="Y1" s="201"/>
      <c r="Z1" s="201"/>
      <c r="AA1" s="201"/>
      <c r="AB1" s="201"/>
      <c r="AC1" s="201"/>
      <c r="AD1" s="201"/>
      <c r="AE1" s="201"/>
      <c r="AF1" s="201"/>
      <c r="AG1" s="201"/>
      <c r="AH1" s="201"/>
      <c r="AI1" s="201"/>
      <c r="AJ1" s="201"/>
      <c r="AK1" s="201"/>
      <c r="AL1" s="201"/>
      <c r="AM1" s="201"/>
      <c r="AN1" s="201"/>
      <c r="AO1" s="193"/>
      <c r="AP1" s="193"/>
      <c r="AQ1" s="193"/>
    </row>
    <row r="2">
      <c r="F2" s="49"/>
      <c r="G2" s="1"/>
      <c r="H2" s="1"/>
      <c r="I2" s="203"/>
      <c r="J2" s="1"/>
      <c r="M2" s="7" t="s">
        <v>7328</v>
      </c>
      <c r="N2" s="359">
        <v>46016.0</v>
      </c>
      <c r="O2" s="204"/>
      <c r="P2" s="204"/>
      <c r="Q2" s="204"/>
      <c r="R2" s="204"/>
      <c r="S2" s="204"/>
      <c r="T2" s="204"/>
      <c r="U2" s="204"/>
      <c r="V2" s="204"/>
      <c r="W2" s="204"/>
      <c r="X2" s="204"/>
      <c r="Y2" s="204"/>
      <c r="Z2" s="204"/>
      <c r="AA2" s="204"/>
      <c r="AB2" s="204"/>
      <c r="AC2" s="204"/>
      <c r="AD2" s="204"/>
      <c r="AE2" s="204"/>
      <c r="AF2" s="204"/>
      <c r="AG2" s="204"/>
      <c r="AH2" s="204"/>
      <c r="AI2" s="204"/>
      <c r="AJ2" s="204"/>
      <c r="AK2" s="204"/>
      <c r="AL2" s="204"/>
      <c r="AM2" s="204"/>
      <c r="AN2" s="204"/>
    </row>
    <row r="3">
      <c r="A3" s="206"/>
      <c r="B3" s="207" t="s">
        <v>8253</v>
      </c>
      <c r="M3" s="7" t="s">
        <v>7330</v>
      </c>
      <c r="N3" s="208">
        <f t="shared" ref="N3:AN3" si="1">COLUMN()-13</f>
        <v>1</v>
      </c>
      <c r="O3" s="208">
        <f t="shared" si="1"/>
        <v>2</v>
      </c>
      <c r="P3" s="208">
        <f t="shared" si="1"/>
        <v>3</v>
      </c>
      <c r="Q3" s="208">
        <f t="shared" si="1"/>
        <v>4</v>
      </c>
      <c r="R3" s="208">
        <f t="shared" si="1"/>
        <v>5</v>
      </c>
      <c r="S3" s="208">
        <f t="shared" si="1"/>
        <v>6</v>
      </c>
      <c r="T3" s="208">
        <f t="shared" si="1"/>
        <v>7</v>
      </c>
      <c r="U3" s="208">
        <f t="shared" si="1"/>
        <v>8</v>
      </c>
      <c r="V3" s="208">
        <f t="shared" si="1"/>
        <v>9</v>
      </c>
      <c r="W3" s="208">
        <f t="shared" si="1"/>
        <v>10</v>
      </c>
      <c r="X3" s="208">
        <f t="shared" si="1"/>
        <v>11</v>
      </c>
      <c r="Y3" s="208">
        <f t="shared" si="1"/>
        <v>12</v>
      </c>
      <c r="Z3" s="208">
        <f t="shared" si="1"/>
        <v>13</v>
      </c>
      <c r="AA3" s="208">
        <f t="shared" si="1"/>
        <v>14</v>
      </c>
      <c r="AB3" s="208">
        <f t="shared" si="1"/>
        <v>15</v>
      </c>
      <c r="AC3" s="208">
        <f t="shared" si="1"/>
        <v>16</v>
      </c>
      <c r="AD3" s="208">
        <f t="shared" si="1"/>
        <v>17</v>
      </c>
      <c r="AE3" s="208">
        <f t="shared" si="1"/>
        <v>18</v>
      </c>
      <c r="AF3" s="208">
        <f t="shared" si="1"/>
        <v>19</v>
      </c>
      <c r="AG3" s="208">
        <f t="shared" si="1"/>
        <v>20</v>
      </c>
      <c r="AH3" s="208">
        <f t="shared" si="1"/>
        <v>21</v>
      </c>
      <c r="AI3" s="208">
        <f t="shared" si="1"/>
        <v>22</v>
      </c>
      <c r="AJ3" s="208">
        <f t="shared" si="1"/>
        <v>23</v>
      </c>
      <c r="AK3" s="208">
        <f t="shared" si="1"/>
        <v>24</v>
      </c>
      <c r="AL3" s="208">
        <f t="shared" si="1"/>
        <v>25</v>
      </c>
      <c r="AM3" s="208">
        <f t="shared" si="1"/>
        <v>26</v>
      </c>
      <c r="AN3" s="208">
        <f t="shared" si="1"/>
        <v>27</v>
      </c>
    </row>
    <row r="4">
      <c r="A4" s="7"/>
      <c r="B4" s="209" t="s">
        <v>7331</v>
      </c>
      <c r="C4" s="209" t="s">
        <v>7155</v>
      </c>
      <c r="D4" s="209" t="str">
        <f t="array" ref="D4">_xlfn.XLOOKUP(J4,'2NDSORTEDL'!AA1:AA12,'2NDSORTEDL'!AB1:AB12,"",0,1)</f>
        <v>VEHICLE F.A.KIT, ZONE-2, VEHICLE: XMG 210 EXCAVATOR</v>
      </c>
      <c r="I4" s="362" t="s">
        <v>8269</v>
      </c>
      <c r="J4" s="211">
        <v>10.0</v>
      </c>
      <c r="N4" s="9" t="s">
        <v>7333</v>
      </c>
    </row>
    <row r="5">
      <c r="A5" s="7"/>
      <c r="B5" s="209" t="s">
        <v>7334</v>
      </c>
      <c r="C5" s="209" t="s">
        <v>7155</v>
      </c>
      <c r="D5" s="209" t="s">
        <v>7483</v>
      </c>
      <c r="E5" s="202"/>
      <c r="F5" s="212"/>
      <c r="G5" s="12"/>
      <c r="H5" s="12"/>
      <c r="I5" s="213"/>
      <c r="J5" s="168" t="s">
        <v>7336</v>
      </c>
      <c r="N5" s="1"/>
    </row>
    <row r="6">
      <c r="F6" s="49"/>
      <c r="G6" s="1"/>
      <c r="H6" s="1"/>
      <c r="I6" s="203"/>
      <c r="J6" s="1"/>
      <c r="N6" s="1"/>
    </row>
    <row r="7">
      <c r="A7" s="214"/>
      <c r="B7" s="215" t="s">
        <v>8270</v>
      </c>
      <c r="C7" s="216" t="s">
        <v>7338</v>
      </c>
      <c r="D7" s="164"/>
      <c r="E7" s="217" t="s">
        <v>7339</v>
      </c>
      <c r="F7" s="218" t="s">
        <v>7340</v>
      </c>
      <c r="G7" s="217" t="s">
        <v>7341</v>
      </c>
      <c r="H7" s="217" t="s">
        <v>7342</v>
      </c>
      <c r="I7" s="219" t="s">
        <v>7343</v>
      </c>
      <c r="J7" s="217" t="s">
        <v>7344</v>
      </c>
      <c r="K7" s="1"/>
      <c r="L7" s="1"/>
      <c r="M7" s="1"/>
      <c r="N7" s="220"/>
      <c r="O7" s="1"/>
      <c r="P7" s="1"/>
      <c r="Q7" s="1"/>
      <c r="R7" s="1"/>
      <c r="S7" s="1"/>
      <c r="T7" s="1"/>
      <c r="U7" s="1"/>
      <c r="V7" s="1"/>
      <c r="W7" s="1"/>
      <c r="X7" s="1"/>
      <c r="Y7" s="1"/>
      <c r="Z7" s="1"/>
      <c r="AA7" s="1"/>
      <c r="AB7" s="1"/>
      <c r="AC7" s="1"/>
      <c r="AD7" s="1"/>
      <c r="AE7" s="1"/>
      <c r="AF7" s="1"/>
      <c r="AG7" s="1"/>
      <c r="AH7" s="1"/>
      <c r="AI7" s="1"/>
      <c r="AJ7" s="1"/>
      <c r="AK7" s="1"/>
      <c r="AL7" s="1"/>
      <c r="AM7" s="1"/>
      <c r="AN7" s="1"/>
      <c r="AO7" s="1"/>
      <c r="AP7" s="1"/>
      <c r="AQ7" s="1"/>
    </row>
    <row r="8">
      <c r="B8" s="221">
        <f t="shared" ref="B8:B34" si="2">ROW()-7</f>
        <v>1</v>
      </c>
      <c r="C8" s="425" t="s">
        <v>2845</v>
      </c>
      <c r="D8" s="164"/>
      <c r="E8" s="223" t="str">
        <f t="array" ref="E8">_xlfn.XLOOKUP(C8,'2NDSORTEDL'!$B$2:$B$60,'2NDSORTEDL'!$C$2:$C$60,"",0,1)</f>
        <v>DRESSING_PAD</v>
      </c>
      <c r="F8" s="224">
        <f t="array" ref="F8">_xlfn.XLOOKUP($C8,'2NDSORTEDL'!$B$2:$B$60,'2NDSORTEDL'!$Y$2:$Y$60,"",0,1)</f>
        <v>46935</v>
      </c>
      <c r="G8" s="208" t="s">
        <v>7345</v>
      </c>
      <c r="H8" s="208">
        <v>1.0</v>
      </c>
      <c r="I8" s="420">
        <v>46016.0</v>
      </c>
      <c r="J8" s="226" t="str">
        <f t="shared" ref="J8:J34" si="3">IF(SUMIFS($N8:$AM8,$N$2:$AM$2,$I8,$N$1:$AM$1,$J$4)&gt;=H8,"REPLACED",IF(SUMIFS($N8:$AM8,$N$2:$AM$2,$I8,$N$1:$AM$1,$J$4)=0,"","N.A."))</f>
        <v>REPLACED</v>
      </c>
      <c r="N8" s="227">
        <v>1.0</v>
      </c>
      <c r="O8" s="223"/>
      <c r="P8" s="227"/>
      <c r="Q8" s="223"/>
      <c r="R8" s="223"/>
      <c r="S8" s="223"/>
      <c r="T8" s="223"/>
      <c r="U8" s="223"/>
      <c r="V8" s="223"/>
      <c r="W8" s="223"/>
      <c r="X8" s="223"/>
      <c r="Y8" s="223"/>
      <c r="Z8" s="223"/>
      <c r="AA8" s="223"/>
      <c r="AB8" s="223"/>
      <c r="AC8" s="223"/>
      <c r="AD8" s="223"/>
      <c r="AE8" s="223"/>
      <c r="AF8" s="223"/>
      <c r="AG8" s="223"/>
      <c r="AH8" s="223"/>
      <c r="AI8" s="223"/>
      <c r="AJ8" s="223"/>
      <c r="AK8" s="223"/>
      <c r="AL8" s="223"/>
      <c r="AM8" s="223"/>
      <c r="AN8" s="223"/>
      <c r="AO8" s="223">
        <f t="shared" ref="AO8:AO33" si="4">SUM(N8:AM8)</f>
        <v>1</v>
      </c>
    </row>
    <row r="9">
      <c r="B9" s="221">
        <f t="shared" si="2"/>
        <v>2</v>
      </c>
      <c r="C9" s="425" t="s">
        <v>7348</v>
      </c>
      <c r="D9" s="164"/>
      <c r="E9" s="223" t="str">
        <f t="array" ref="E9">_xlfn.XLOOKUP(C9,'2NDSORTEDL'!$B$2:$B$60,'2NDSORTEDL'!$C$2:$C$60,"",0,1)</f>
        <v/>
      </c>
      <c r="F9" s="224" t="str">
        <f t="array" ref="F9">_xlfn.XLOOKUP($C9,'2NDSORTEDL'!$B$2:$B$60,'2NDSORTEDL'!$Y$2:$Y$60,"",0,1)</f>
        <v/>
      </c>
      <c r="G9" s="208" t="s">
        <v>7345</v>
      </c>
      <c r="H9" s="208">
        <v>1.0</v>
      </c>
      <c r="I9" s="229">
        <f t="shared" ref="I9:I34" si="5">I8</f>
        <v>46016</v>
      </c>
      <c r="J9" s="226" t="str">
        <f t="shared" si="3"/>
        <v>REPLACED</v>
      </c>
      <c r="K9" s="7" t="s">
        <v>7336</v>
      </c>
      <c r="N9" s="368">
        <v>1.0</v>
      </c>
      <c r="O9" s="223"/>
      <c r="P9" s="227"/>
      <c r="Q9" s="228"/>
      <c r="R9" s="223"/>
      <c r="S9" s="223"/>
      <c r="T9" s="223"/>
      <c r="U9" s="223"/>
      <c r="V9" s="223"/>
      <c r="W9" s="223"/>
      <c r="X9" s="223"/>
      <c r="Y9" s="223"/>
      <c r="Z9" s="223"/>
      <c r="AA9" s="223"/>
      <c r="AB9" s="223"/>
      <c r="AC9" s="223"/>
      <c r="AD9" s="223"/>
      <c r="AE9" s="223"/>
      <c r="AF9" s="223"/>
      <c r="AG9" s="223"/>
      <c r="AH9" s="223"/>
      <c r="AI9" s="223"/>
      <c r="AJ9" s="223"/>
      <c r="AK9" s="223"/>
      <c r="AL9" s="223"/>
      <c r="AM9" s="223"/>
      <c r="AN9" s="223"/>
      <c r="AO9" s="223">
        <f t="shared" si="4"/>
        <v>1</v>
      </c>
    </row>
    <row r="10">
      <c r="B10" s="221">
        <f t="shared" si="2"/>
        <v>3</v>
      </c>
      <c r="C10" s="425" t="s">
        <v>2950</v>
      </c>
      <c r="D10" s="164"/>
      <c r="E10" s="223" t="str">
        <f t="array" ref="E10">_xlfn.XLOOKUP(C10,'2NDSORTEDL'!$B$2:$B$60,'2NDSORTEDL'!$C$2:$C$60,"",0,1)</f>
        <v>BANDAGE</v>
      </c>
      <c r="F10" s="224" t="str">
        <f t="array" ref="F10">_xlfn.XLOOKUP($C10,'2NDSORTEDL'!$B$2:$B$60,'2NDSORTEDL'!$Y$2:$Y$60,"",0,1)</f>
        <v>--</v>
      </c>
      <c r="G10" s="208" t="s">
        <v>7345</v>
      </c>
      <c r="H10" s="208">
        <v>1.0</v>
      </c>
      <c r="I10" s="229">
        <f t="shared" si="5"/>
        <v>46016</v>
      </c>
      <c r="J10" s="226" t="str">
        <f t="shared" si="3"/>
        <v>REPLACED</v>
      </c>
      <c r="N10" s="368">
        <v>1.0</v>
      </c>
      <c r="O10" s="227">
        <v>20.0</v>
      </c>
      <c r="P10" s="223"/>
      <c r="Q10" s="228"/>
      <c r="R10" s="223"/>
      <c r="S10" s="223"/>
      <c r="T10" s="223"/>
      <c r="U10" s="223"/>
      <c r="V10" s="223"/>
      <c r="W10" s="223"/>
      <c r="X10" s="223"/>
      <c r="Y10" s="223"/>
      <c r="Z10" s="223"/>
      <c r="AA10" s="223"/>
      <c r="AB10" s="223"/>
      <c r="AC10" s="223"/>
      <c r="AD10" s="223"/>
      <c r="AE10" s="223"/>
      <c r="AF10" s="223"/>
      <c r="AG10" s="223"/>
      <c r="AH10" s="223"/>
      <c r="AI10" s="223"/>
      <c r="AJ10" s="223"/>
      <c r="AK10" s="223"/>
      <c r="AL10" s="223"/>
      <c r="AM10" s="223"/>
      <c r="AN10" s="223"/>
      <c r="AO10" s="223">
        <f t="shared" si="4"/>
        <v>21</v>
      </c>
    </row>
    <row r="11">
      <c r="B11" s="221">
        <f t="shared" si="2"/>
        <v>4</v>
      </c>
      <c r="C11" s="425" t="s">
        <v>1398</v>
      </c>
      <c r="D11" s="164"/>
      <c r="E11" s="223" t="str">
        <f t="array" ref="E11">_xlfn.XLOOKUP(C11,'2NDSORTEDL'!$B$2:$B$60,'2NDSORTEDL'!$C$2:$C$60,"",0,1)</f>
        <v>ANTI_SEPTIC</v>
      </c>
      <c r="F11" s="224">
        <f t="array" ref="F11">_xlfn.XLOOKUP($C11,'2NDSORTEDL'!$B$2:$B$60,'2NDSORTEDL'!$Y$2:$Y$60,"",0,1)</f>
        <v>46784</v>
      </c>
      <c r="G11" s="208" t="s">
        <v>7345</v>
      </c>
      <c r="H11" s="208">
        <v>1.0</v>
      </c>
      <c r="I11" s="229">
        <f t="shared" si="5"/>
        <v>46016</v>
      </c>
      <c r="J11" s="226" t="str">
        <f t="shared" si="3"/>
        <v>REPLACED</v>
      </c>
      <c r="N11" s="368">
        <v>1.0</v>
      </c>
      <c r="O11" s="227"/>
      <c r="P11" s="223"/>
      <c r="Q11" s="223"/>
      <c r="R11" s="223"/>
      <c r="S11" s="223"/>
      <c r="T11" s="223"/>
      <c r="U11" s="223"/>
      <c r="V11" s="223"/>
      <c r="W11" s="223"/>
      <c r="X11" s="223"/>
      <c r="Y11" s="223"/>
      <c r="Z11" s="223"/>
      <c r="AA11" s="223"/>
      <c r="AB11" s="223"/>
      <c r="AC11" s="223"/>
      <c r="AD11" s="223"/>
      <c r="AE11" s="223"/>
      <c r="AF11" s="223"/>
      <c r="AG11" s="223"/>
      <c r="AH11" s="223"/>
      <c r="AI11" s="223"/>
      <c r="AJ11" s="223"/>
      <c r="AK11" s="223"/>
      <c r="AL11" s="223"/>
      <c r="AM11" s="223"/>
      <c r="AN11" s="223"/>
      <c r="AO11" s="223">
        <f t="shared" si="4"/>
        <v>1</v>
      </c>
    </row>
    <row r="12">
      <c r="B12" s="221">
        <f t="shared" si="2"/>
        <v>5</v>
      </c>
      <c r="C12" s="425" t="s">
        <v>1307</v>
      </c>
      <c r="D12" s="164"/>
      <c r="E12" s="223" t="str">
        <f t="array" ref="E12">_xlfn.XLOOKUP(C12,'2NDSORTEDL'!$B$2:$B$60,'2NDSORTEDL'!$C$2:$C$60,"",0,1)</f>
        <v/>
      </c>
      <c r="F12" s="224">
        <f t="array" ref="F12">_xlfn.XLOOKUP($C12,'2NDSORTEDL'!$B$2:$B$60,'2NDSORTEDL'!$Y$2:$Y$60,"",0,1)</f>
        <v>46419</v>
      </c>
      <c r="G12" s="208" t="s">
        <v>7345</v>
      </c>
      <c r="H12" s="208">
        <v>1.0</v>
      </c>
      <c r="I12" s="229">
        <f t="shared" si="5"/>
        <v>46016</v>
      </c>
      <c r="J12" s="226" t="str">
        <f t="shared" si="3"/>
        <v>REPLACED</v>
      </c>
      <c r="N12" s="368">
        <v>1.0</v>
      </c>
      <c r="O12" s="223"/>
      <c r="P12" s="223"/>
      <c r="Q12" s="223"/>
      <c r="R12" s="223"/>
      <c r="S12" s="223"/>
      <c r="T12" s="223"/>
      <c r="U12" s="223"/>
      <c r="V12" s="223"/>
      <c r="W12" s="223"/>
      <c r="X12" s="223"/>
      <c r="Y12" s="223"/>
      <c r="Z12" s="223"/>
      <c r="AA12" s="223"/>
      <c r="AB12" s="223"/>
      <c r="AC12" s="223"/>
      <c r="AD12" s="223"/>
      <c r="AE12" s="223"/>
      <c r="AF12" s="223"/>
      <c r="AG12" s="223"/>
      <c r="AH12" s="223"/>
      <c r="AI12" s="223"/>
      <c r="AJ12" s="223"/>
      <c r="AK12" s="223"/>
      <c r="AL12" s="223"/>
      <c r="AM12" s="223"/>
      <c r="AN12" s="223"/>
      <c r="AO12" s="223">
        <f t="shared" si="4"/>
        <v>1</v>
      </c>
    </row>
    <row r="13">
      <c r="B13" s="221">
        <f t="shared" si="2"/>
        <v>6</v>
      </c>
      <c r="C13" s="425" t="s">
        <v>3748</v>
      </c>
      <c r="D13" s="164"/>
      <c r="E13" s="223" t="str">
        <f t="array" ref="E13">_xlfn.XLOOKUP(C13,'2NDSORTEDL'!$B$2:$B$60,'2NDSORTEDL'!$C$2:$C$60,"",0,1)</f>
        <v>DRESSING_PAD</v>
      </c>
      <c r="F13" s="224">
        <f t="array" ref="F13">_xlfn.XLOOKUP($C13,'2NDSORTEDL'!$B$2:$B$60,'2NDSORTEDL'!$Y$2:$Y$60,"",0,1)</f>
        <v>46935</v>
      </c>
      <c r="G13" s="208" t="s">
        <v>7345</v>
      </c>
      <c r="H13" s="208">
        <v>1.0</v>
      </c>
      <c r="I13" s="229">
        <f t="shared" si="5"/>
        <v>46016</v>
      </c>
      <c r="J13" s="226" t="str">
        <f t="shared" si="3"/>
        <v>REPLACED</v>
      </c>
      <c r="N13" s="368">
        <v>1.0</v>
      </c>
      <c r="O13" s="223"/>
      <c r="P13" s="223"/>
      <c r="Q13" s="223"/>
      <c r="R13" s="223"/>
      <c r="S13" s="223"/>
      <c r="T13" s="223"/>
      <c r="U13" s="223"/>
      <c r="V13" s="223"/>
      <c r="W13" s="223"/>
      <c r="X13" s="223"/>
      <c r="Y13" s="223"/>
      <c r="Z13" s="223"/>
      <c r="AA13" s="223"/>
      <c r="AB13" s="223"/>
      <c r="AC13" s="223"/>
      <c r="AD13" s="223"/>
      <c r="AE13" s="223"/>
      <c r="AF13" s="223"/>
      <c r="AG13" s="223"/>
      <c r="AH13" s="223"/>
      <c r="AI13" s="223"/>
      <c r="AJ13" s="223"/>
      <c r="AK13" s="223"/>
      <c r="AL13" s="223"/>
      <c r="AM13" s="223"/>
      <c r="AN13" s="223"/>
      <c r="AO13" s="223">
        <f t="shared" si="4"/>
        <v>1</v>
      </c>
    </row>
    <row r="14">
      <c r="B14" s="221">
        <f t="shared" si="2"/>
        <v>7</v>
      </c>
      <c r="C14" s="425" t="s">
        <v>3094</v>
      </c>
      <c r="D14" s="164"/>
      <c r="E14" s="223" t="str">
        <f t="array" ref="E14">_xlfn.XLOOKUP(C14,'2NDSORTEDL'!$B$2:$B$60,'2NDSORTEDL'!$C$2:$C$60,"",0,1)</f>
        <v>PLASTER_TAPE</v>
      </c>
      <c r="F14" s="224" t="str">
        <f t="array" ref="F14">_xlfn.XLOOKUP($C14,'2NDSORTEDL'!$B$2:$B$60,'2NDSORTEDL'!$Y$2:$Y$60,"",0,1)</f>
        <v>--</v>
      </c>
      <c r="G14" s="208" t="s">
        <v>7345</v>
      </c>
      <c r="H14" s="208">
        <v>1.0</v>
      </c>
      <c r="I14" s="229">
        <f t="shared" si="5"/>
        <v>46016</v>
      </c>
      <c r="J14" s="226" t="str">
        <f t="shared" si="3"/>
        <v>REPLACED</v>
      </c>
      <c r="N14" s="368">
        <v>1.0</v>
      </c>
      <c r="O14" s="223"/>
      <c r="P14" s="223"/>
      <c r="Q14" s="223"/>
      <c r="R14" s="223"/>
      <c r="S14" s="223"/>
      <c r="T14" s="223"/>
      <c r="U14" s="223"/>
      <c r="V14" s="223"/>
      <c r="W14" s="223"/>
      <c r="X14" s="223"/>
      <c r="Y14" s="223"/>
      <c r="Z14" s="223"/>
      <c r="AA14" s="223"/>
      <c r="AB14" s="223"/>
      <c r="AC14" s="223"/>
      <c r="AD14" s="223"/>
      <c r="AE14" s="223"/>
      <c r="AF14" s="223"/>
      <c r="AG14" s="223"/>
      <c r="AH14" s="223"/>
      <c r="AI14" s="223"/>
      <c r="AJ14" s="223"/>
      <c r="AK14" s="223"/>
      <c r="AL14" s="223"/>
      <c r="AM14" s="223"/>
      <c r="AN14" s="223"/>
      <c r="AO14" s="223">
        <f t="shared" si="4"/>
        <v>1</v>
      </c>
    </row>
    <row r="15">
      <c r="B15" s="221">
        <f t="shared" si="2"/>
        <v>8</v>
      </c>
      <c r="C15" s="425" t="s">
        <v>3322</v>
      </c>
      <c r="D15" s="164"/>
      <c r="E15" s="223" t="str">
        <f t="array" ref="E15">_xlfn.XLOOKUP(C15,'2NDSORTEDL'!$B$2:$B$60,'2NDSORTEDL'!$C$2:$C$60,"",0,1)</f>
        <v>PLASTER_TAPE</v>
      </c>
      <c r="F15" s="224">
        <f t="array" ref="F15">_xlfn.XLOOKUP($C15,'2NDSORTEDL'!$B$2:$B$60,'2NDSORTEDL'!$Y$2:$Y$60,"",0,1)</f>
        <v>46692</v>
      </c>
      <c r="G15" s="208" t="s">
        <v>7345</v>
      </c>
      <c r="H15" s="208">
        <v>1.0</v>
      </c>
      <c r="I15" s="229">
        <f t="shared" si="5"/>
        <v>46016</v>
      </c>
      <c r="J15" s="226" t="str">
        <f t="shared" si="3"/>
        <v>REPLACED</v>
      </c>
      <c r="N15" s="368">
        <v>1.0</v>
      </c>
      <c r="O15" s="227"/>
      <c r="P15" s="223"/>
      <c r="Q15" s="223"/>
      <c r="R15" s="223"/>
      <c r="S15" s="223"/>
      <c r="T15" s="223"/>
      <c r="U15" s="223"/>
      <c r="V15" s="223"/>
      <c r="W15" s="223"/>
      <c r="X15" s="223"/>
      <c r="Y15" s="223"/>
      <c r="Z15" s="223"/>
      <c r="AA15" s="223"/>
      <c r="AB15" s="223"/>
      <c r="AC15" s="223"/>
      <c r="AD15" s="223"/>
      <c r="AE15" s="223"/>
      <c r="AF15" s="223"/>
      <c r="AG15" s="223"/>
      <c r="AH15" s="223"/>
      <c r="AI15" s="223"/>
      <c r="AJ15" s="223"/>
      <c r="AK15" s="223"/>
      <c r="AL15" s="223"/>
      <c r="AM15" s="223"/>
      <c r="AN15" s="223"/>
      <c r="AO15" s="223">
        <f t="shared" si="4"/>
        <v>1</v>
      </c>
    </row>
    <row r="16" hidden="1">
      <c r="B16" s="221">
        <f t="shared" si="2"/>
        <v>9</v>
      </c>
      <c r="C16" s="425" t="s">
        <v>1508</v>
      </c>
      <c r="D16" s="164"/>
      <c r="E16" s="223" t="str">
        <f t="array" ref="E16">_xlfn.XLOOKUP(C16,'2NDSORTEDL'!$B$2:$B$60,'2NDSORTEDL'!$C$2:$C$60,"",0,1)</f>
        <v/>
      </c>
      <c r="F16" s="224" t="str">
        <f t="array" ref="F16">_xlfn.XLOOKUP($C16,'2NDSORTEDL'!$B$2:$B$60,'2NDSORTEDL'!$Y$2:$Y$60,"",0,1)</f>
        <v/>
      </c>
      <c r="G16" s="208" t="s">
        <v>7345</v>
      </c>
      <c r="H16" s="208">
        <v>1.0</v>
      </c>
      <c r="I16" s="229">
        <f t="shared" si="5"/>
        <v>46016</v>
      </c>
      <c r="J16" s="226" t="str">
        <f t="shared" si="3"/>
        <v/>
      </c>
      <c r="N16" s="230"/>
      <c r="O16" s="223"/>
      <c r="P16" s="223"/>
      <c r="Q16" s="223"/>
      <c r="R16" s="223"/>
      <c r="S16" s="223"/>
      <c r="T16" s="223"/>
      <c r="U16" s="223"/>
      <c r="V16" s="223"/>
      <c r="W16" s="223"/>
      <c r="X16" s="223"/>
      <c r="Y16" s="223"/>
      <c r="Z16" s="223"/>
      <c r="AA16" s="223"/>
      <c r="AB16" s="223"/>
      <c r="AC16" s="223"/>
      <c r="AD16" s="223"/>
      <c r="AE16" s="223"/>
      <c r="AF16" s="223"/>
      <c r="AG16" s="223"/>
      <c r="AH16" s="223"/>
      <c r="AI16" s="223"/>
      <c r="AJ16" s="223"/>
      <c r="AK16" s="223"/>
      <c r="AL16" s="223"/>
      <c r="AM16" s="223"/>
      <c r="AN16" s="223"/>
      <c r="AO16" s="223">
        <f t="shared" si="4"/>
        <v>0</v>
      </c>
    </row>
    <row r="17" hidden="1">
      <c r="B17" s="221">
        <f t="shared" si="2"/>
        <v>10</v>
      </c>
      <c r="C17" s="425" t="s">
        <v>7347</v>
      </c>
      <c r="D17" s="164"/>
      <c r="E17" s="223" t="str">
        <f t="array" ref="E17">_xlfn.XLOOKUP(C17,'2NDSORTEDL'!$B$2:$B$60,'2NDSORTEDL'!$C$2:$C$60,"",0,1)</f>
        <v/>
      </c>
      <c r="F17" s="224" t="str">
        <f t="array" ref="F17">_xlfn.XLOOKUP($C17,'2NDSORTEDL'!$B$2:$B$60,'2NDSORTEDL'!$Y$2:$Y$60,"",0,1)</f>
        <v/>
      </c>
      <c r="G17" s="208" t="s">
        <v>7345</v>
      </c>
      <c r="H17" s="208">
        <v>2.0</v>
      </c>
      <c r="I17" s="229">
        <f t="shared" si="5"/>
        <v>46016</v>
      </c>
      <c r="J17" s="226" t="str">
        <f t="shared" si="3"/>
        <v/>
      </c>
      <c r="N17" s="230"/>
      <c r="O17" s="223"/>
      <c r="P17" s="223"/>
      <c r="Q17" s="223"/>
      <c r="R17" s="223"/>
      <c r="S17" s="223"/>
      <c r="T17" s="223"/>
      <c r="U17" s="223"/>
      <c r="V17" s="223"/>
      <c r="W17" s="223"/>
      <c r="X17" s="223"/>
      <c r="Y17" s="223"/>
      <c r="Z17" s="223"/>
      <c r="AA17" s="223"/>
      <c r="AB17" s="223"/>
      <c r="AC17" s="223"/>
      <c r="AD17" s="223"/>
      <c r="AE17" s="223"/>
      <c r="AF17" s="223"/>
      <c r="AG17" s="223"/>
      <c r="AH17" s="223"/>
      <c r="AI17" s="223"/>
      <c r="AJ17" s="223"/>
      <c r="AK17" s="223"/>
      <c r="AL17" s="223"/>
      <c r="AM17" s="223"/>
      <c r="AN17" s="223"/>
      <c r="AO17" s="223">
        <f t="shared" si="4"/>
        <v>0</v>
      </c>
    </row>
    <row r="18" hidden="1">
      <c r="B18" s="221">
        <f t="shared" si="2"/>
        <v>11</v>
      </c>
      <c r="C18" s="425" t="s">
        <v>3322</v>
      </c>
      <c r="D18" s="164"/>
      <c r="E18" s="223" t="str">
        <f t="array" ref="E18">_xlfn.XLOOKUP(C18,'2NDSORTEDL'!$B$2:$B$60,'2NDSORTEDL'!$C$2:$C$60,"",0,1)</f>
        <v>PLASTER_TAPE</v>
      </c>
      <c r="F18" s="224">
        <f t="array" ref="F18">_xlfn.XLOOKUP($C18,'2NDSORTEDL'!$B$2:$B$60,'2NDSORTEDL'!$Y$2:$Y$60,"",0,1)</f>
        <v>46692</v>
      </c>
      <c r="G18" s="208" t="s">
        <v>7345</v>
      </c>
      <c r="H18" s="208">
        <v>4.0</v>
      </c>
      <c r="I18" s="229">
        <f t="shared" si="5"/>
        <v>46016</v>
      </c>
      <c r="J18" s="226" t="str">
        <f t="shared" si="3"/>
        <v>REPLACED</v>
      </c>
      <c r="N18" s="368">
        <v>4.0</v>
      </c>
      <c r="O18" s="227">
        <v>4.0</v>
      </c>
      <c r="P18" s="223"/>
      <c r="Q18" s="223"/>
      <c r="R18" s="223"/>
      <c r="S18" s="223"/>
      <c r="T18" s="223"/>
      <c r="U18" s="223"/>
      <c r="V18" s="223"/>
      <c r="W18" s="223"/>
      <c r="X18" s="223"/>
      <c r="Y18" s="223"/>
      <c r="Z18" s="223"/>
      <c r="AA18" s="223"/>
      <c r="AB18" s="223"/>
      <c r="AC18" s="223"/>
      <c r="AD18" s="223"/>
      <c r="AE18" s="223"/>
      <c r="AF18" s="223"/>
      <c r="AG18" s="223"/>
      <c r="AH18" s="223"/>
      <c r="AI18" s="223"/>
      <c r="AJ18" s="223"/>
      <c r="AK18" s="223"/>
      <c r="AL18" s="223"/>
      <c r="AM18" s="223"/>
      <c r="AN18" s="223"/>
      <c r="AO18" s="223">
        <f t="shared" si="4"/>
        <v>8</v>
      </c>
    </row>
    <row r="19" hidden="1">
      <c r="B19" s="221">
        <f t="shared" si="2"/>
        <v>12</v>
      </c>
      <c r="C19" s="425" t="s">
        <v>3786</v>
      </c>
      <c r="D19" s="164"/>
      <c r="E19" s="223" t="str">
        <f t="array" ref="E19">_xlfn.XLOOKUP(C19,'2NDSORTEDL'!$B$2:$B$60,'2NDSORTEDL'!$C$2:$C$60,"",0,1)</f>
        <v>SWAB</v>
      </c>
      <c r="F19" s="224">
        <f t="array" ref="F19">_xlfn.XLOOKUP($C19,'2NDSORTEDL'!$B$2:$B$60,'2NDSORTEDL'!$Y$2:$Y$60,"",0,1)</f>
        <v>47209</v>
      </c>
      <c r="G19" s="208" t="s">
        <v>7345</v>
      </c>
      <c r="H19" s="208">
        <v>4.0</v>
      </c>
      <c r="I19" s="229">
        <f t="shared" si="5"/>
        <v>46016</v>
      </c>
      <c r="J19" s="226" t="str">
        <f t="shared" si="3"/>
        <v>REPLACED</v>
      </c>
      <c r="N19" s="368">
        <v>4.0</v>
      </c>
      <c r="O19" s="227">
        <v>4.0</v>
      </c>
      <c r="P19" s="223"/>
      <c r="Q19" s="223"/>
      <c r="R19" s="223"/>
      <c r="S19" s="223"/>
      <c r="T19" s="223"/>
      <c r="U19" s="223"/>
      <c r="V19" s="223"/>
      <c r="W19" s="223"/>
      <c r="X19" s="223"/>
      <c r="Y19" s="223"/>
      <c r="Z19" s="223"/>
      <c r="AA19" s="223"/>
      <c r="AB19" s="223"/>
      <c r="AC19" s="223"/>
      <c r="AD19" s="223"/>
      <c r="AE19" s="223"/>
      <c r="AF19" s="223"/>
      <c r="AG19" s="223"/>
      <c r="AH19" s="223"/>
      <c r="AI19" s="223"/>
      <c r="AJ19" s="223"/>
      <c r="AK19" s="223"/>
      <c r="AL19" s="223"/>
      <c r="AM19" s="223"/>
      <c r="AN19" s="223"/>
      <c r="AO19" s="223">
        <f t="shared" si="4"/>
        <v>8</v>
      </c>
    </row>
    <row r="20" hidden="1">
      <c r="B20" s="221">
        <f t="shared" si="2"/>
        <v>13</v>
      </c>
      <c r="C20" s="425" t="s">
        <v>3990</v>
      </c>
      <c r="D20" s="164"/>
      <c r="E20" s="223" t="str">
        <f t="array" ref="E20">_xlfn.XLOOKUP(C20,'2NDSORTEDL'!$B$2:$B$60,'2NDSORTEDL'!$C$2:$C$60,"",0,1)</f>
        <v>BLADE</v>
      </c>
      <c r="F20" s="224" t="str">
        <f t="array" ref="F20">_xlfn.XLOOKUP($C20,'2NDSORTEDL'!$B$2:$B$60,'2NDSORTEDL'!$Y$2:$Y$60,"",0,1)</f>
        <v/>
      </c>
      <c r="G20" s="208" t="s">
        <v>7345</v>
      </c>
      <c r="H20" s="208">
        <v>1.0</v>
      </c>
      <c r="I20" s="229">
        <f t="shared" si="5"/>
        <v>46016</v>
      </c>
      <c r="J20" s="226" t="str">
        <f t="shared" si="3"/>
        <v>REPLACED</v>
      </c>
      <c r="N20" s="368">
        <v>1.0</v>
      </c>
      <c r="O20" s="223"/>
      <c r="P20" s="223"/>
      <c r="Q20" s="228"/>
      <c r="R20" s="223"/>
      <c r="S20" s="223"/>
      <c r="T20" s="223"/>
      <c r="U20" s="223"/>
      <c r="V20" s="223"/>
      <c r="W20" s="223"/>
      <c r="X20" s="223"/>
      <c r="Y20" s="223"/>
      <c r="Z20" s="223"/>
      <c r="AA20" s="223"/>
      <c r="AB20" s="223"/>
      <c r="AC20" s="223"/>
      <c r="AD20" s="223"/>
      <c r="AE20" s="223"/>
      <c r="AF20" s="223"/>
      <c r="AG20" s="223"/>
      <c r="AH20" s="223"/>
      <c r="AI20" s="223"/>
      <c r="AJ20" s="223"/>
      <c r="AK20" s="223"/>
      <c r="AL20" s="223"/>
      <c r="AM20" s="223"/>
      <c r="AN20" s="223"/>
      <c r="AO20" s="223">
        <f t="shared" si="4"/>
        <v>1</v>
      </c>
    </row>
    <row r="21" hidden="1">
      <c r="B21" s="221">
        <f t="shared" si="2"/>
        <v>14</v>
      </c>
      <c r="C21" s="425" t="s">
        <v>2794</v>
      </c>
      <c r="D21" s="164"/>
      <c r="E21" s="223" t="str">
        <f t="array" ref="E21">_xlfn.XLOOKUP(C21,'2NDSORTEDL'!$B$2:$B$60,'2NDSORTEDL'!$C$2:$C$60,"",0,1)</f>
        <v>BANDAGE</v>
      </c>
      <c r="F21" s="224">
        <f t="array" ref="F21">_xlfn.XLOOKUP($C21,'2NDSORTEDL'!$B$2:$B$60,'2NDSORTEDL'!$Y$2:$Y$60,"",0,1)</f>
        <v>47088</v>
      </c>
      <c r="G21" s="208" t="s">
        <v>7345</v>
      </c>
      <c r="H21" s="208">
        <v>1.0</v>
      </c>
      <c r="I21" s="229">
        <f t="shared" si="5"/>
        <v>46016</v>
      </c>
      <c r="J21" s="226" t="str">
        <f t="shared" si="3"/>
        <v>REPLACED</v>
      </c>
      <c r="N21" s="368">
        <v>1.0</v>
      </c>
      <c r="O21" s="227">
        <v>1.0</v>
      </c>
      <c r="P21" s="223"/>
      <c r="Q21" s="228"/>
      <c r="R21" s="223"/>
      <c r="S21" s="223"/>
      <c r="T21" s="223"/>
      <c r="U21" s="223"/>
      <c r="V21" s="223"/>
      <c r="W21" s="223"/>
      <c r="X21" s="223"/>
      <c r="Y21" s="223"/>
      <c r="Z21" s="223"/>
      <c r="AA21" s="223"/>
      <c r="AB21" s="223"/>
      <c r="AC21" s="223"/>
      <c r="AD21" s="223"/>
      <c r="AE21" s="223"/>
      <c r="AF21" s="223"/>
      <c r="AG21" s="223"/>
      <c r="AH21" s="223"/>
      <c r="AI21" s="223"/>
      <c r="AJ21" s="223"/>
      <c r="AK21" s="223"/>
      <c r="AL21" s="223"/>
      <c r="AM21" s="223"/>
      <c r="AN21" s="223"/>
      <c r="AO21" s="223">
        <f t="shared" si="4"/>
        <v>2</v>
      </c>
    </row>
    <row r="22" hidden="1">
      <c r="B22" s="221">
        <f t="shared" si="2"/>
        <v>15</v>
      </c>
      <c r="C22" s="425" t="s">
        <v>1947</v>
      </c>
      <c r="D22" s="164"/>
      <c r="E22" s="223" t="str">
        <f t="array" ref="E22">_xlfn.XLOOKUP(C22,'2NDSORTEDL'!$B$2:$B$60,'2NDSORTEDL'!$C$2:$C$60,"",0,1)</f>
        <v>ORS</v>
      </c>
      <c r="F22" s="224">
        <f t="array" ref="F22">_xlfn.XLOOKUP($C22,'2NDSORTEDL'!$B$2:$B$60,'2NDSORTEDL'!$Y$2:$Y$60,"",0,1)</f>
        <v>46813</v>
      </c>
      <c r="G22" s="208" t="s">
        <v>7345</v>
      </c>
      <c r="H22" s="208">
        <v>2.0</v>
      </c>
      <c r="I22" s="229">
        <f t="shared" si="5"/>
        <v>46016</v>
      </c>
      <c r="J22" s="226" t="str">
        <f t="shared" si="3"/>
        <v/>
      </c>
      <c r="N22" s="208"/>
      <c r="O22" s="227"/>
      <c r="P22" s="223"/>
      <c r="Q22" s="223"/>
      <c r="R22" s="223"/>
      <c r="S22" s="223"/>
      <c r="T22" s="223"/>
      <c r="U22" s="223"/>
      <c r="V22" s="223"/>
      <c r="W22" s="223"/>
      <c r="X22" s="223"/>
      <c r="Y22" s="223"/>
      <c r="Z22" s="223"/>
      <c r="AA22" s="223"/>
      <c r="AB22" s="223"/>
      <c r="AC22" s="223"/>
      <c r="AD22" s="223"/>
      <c r="AE22" s="223"/>
      <c r="AF22" s="223"/>
      <c r="AG22" s="223"/>
      <c r="AH22" s="223"/>
      <c r="AI22" s="223"/>
      <c r="AJ22" s="223"/>
      <c r="AK22" s="223"/>
      <c r="AL22" s="223"/>
      <c r="AM22" s="223"/>
      <c r="AN22" s="223"/>
      <c r="AO22" s="223">
        <f t="shared" si="4"/>
        <v>0</v>
      </c>
    </row>
    <row r="23" hidden="1">
      <c r="B23" s="221">
        <f t="shared" si="2"/>
        <v>16</v>
      </c>
      <c r="C23" s="425" t="s">
        <v>3150</v>
      </c>
      <c r="D23" s="164"/>
      <c r="E23" s="223" t="str">
        <f t="array" ref="E23">_xlfn.XLOOKUP(C23,'2NDSORTEDL'!$B$2:$B$60,'2NDSORTEDL'!$C$2:$C$60,"",0,1)</f>
        <v>BANDAGE</v>
      </c>
      <c r="F23" s="224">
        <f t="array" ref="F23">_xlfn.XLOOKUP($C23,'2NDSORTEDL'!$B$2:$B$60,'2NDSORTEDL'!$Y$2:$Y$60,"",0,1)</f>
        <v>46905</v>
      </c>
      <c r="G23" s="208" t="s">
        <v>7345</v>
      </c>
      <c r="H23" s="208">
        <v>1.0</v>
      </c>
      <c r="I23" s="229">
        <f t="shared" si="5"/>
        <v>46016</v>
      </c>
      <c r="J23" s="226" t="str">
        <f t="shared" si="3"/>
        <v>REPLACED</v>
      </c>
      <c r="N23" s="368">
        <v>1.0</v>
      </c>
      <c r="O23" s="223"/>
      <c r="P23" s="223"/>
      <c r="Q23" s="228"/>
      <c r="R23" s="223"/>
      <c r="S23" s="223"/>
      <c r="T23" s="223"/>
      <c r="U23" s="223"/>
      <c r="V23" s="223"/>
      <c r="W23" s="223"/>
      <c r="X23" s="223"/>
      <c r="Y23" s="223"/>
      <c r="Z23" s="223"/>
      <c r="AA23" s="223"/>
      <c r="AB23" s="223"/>
      <c r="AC23" s="223"/>
      <c r="AD23" s="223"/>
      <c r="AE23" s="223"/>
      <c r="AF23" s="223"/>
      <c r="AG23" s="223"/>
      <c r="AH23" s="223"/>
      <c r="AI23" s="223"/>
      <c r="AJ23" s="223"/>
      <c r="AK23" s="223"/>
      <c r="AL23" s="223"/>
      <c r="AM23" s="223"/>
      <c r="AN23" s="223"/>
      <c r="AO23" s="223">
        <f t="shared" si="4"/>
        <v>1</v>
      </c>
    </row>
    <row r="24" hidden="1">
      <c r="B24" s="221">
        <f t="shared" si="2"/>
        <v>17</v>
      </c>
      <c r="C24" s="425" t="s">
        <v>2711</v>
      </c>
      <c r="D24" s="164"/>
      <c r="E24" s="223" t="str">
        <f t="array" ref="E24">_xlfn.XLOOKUP(C24,'2NDSORTEDL'!$B$2:$B$60,'2NDSORTEDL'!$C$2:$C$60,"",0,1)</f>
        <v>SYRINGE</v>
      </c>
      <c r="F24" s="224">
        <f t="array" ref="F24">_xlfn.XLOOKUP($C24,'2NDSORTEDL'!$B$2:$B$60,'2NDSORTEDL'!$Y$2:$Y$60,"",0,1)</f>
        <v>47574</v>
      </c>
      <c r="G24" s="208" t="s">
        <v>7345</v>
      </c>
      <c r="H24" s="208">
        <v>1.0</v>
      </c>
      <c r="I24" s="229">
        <f t="shared" si="5"/>
        <v>46016</v>
      </c>
      <c r="J24" s="226" t="str">
        <f t="shared" si="3"/>
        <v/>
      </c>
      <c r="N24" s="368"/>
      <c r="O24" s="223"/>
      <c r="P24" s="223"/>
      <c r="Q24" s="228"/>
      <c r="R24" s="223"/>
      <c r="S24" s="223"/>
      <c r="T24" s="223"/>
      <c r="U24" s="223"/>
      <c r="V24" s="223"/>
      <c r="W24" s="223"/>
      <c r="X24" s="223"/>
      <c r="Y24" s="223"/>
      <c r="Z24" s="223"/>
      <c r="AA24" s="223"/>
      <c r="AB24" s="223"/>
      <c r="AC24" s="223"/>
      <c r="AD24" s="223"/>
      <c r="AE24" s="223"/>
      <c r="AF24" s="223"/>
      <c r="AG24" s="223"/>
      <c r="AH24" s="223"/>
      <c r="AI24" s="223"/>
      <c r="AJ24" s="223"/>
      <c r="AK24" s="223"/>
      <c r="AL24" s="223"/>
      <c r="AM24" s="223"/>
      <c r="AN24" s="223"/>
      <c r="AO24" s="223">
        <f t="shared" si="4"/>
        <v>0</v>
      </c>
    </row>
    <row r="25" hidden="1">
      <c r="B25" s="221">
        <f t="shared" si="2"/>
        <v>18</v>
      </c>
      <c r="C25" s="425" t="s">
        <v>7348</v>
      </c>
      <c r="D25" s="164"/>
      <c r="E25" s="223" t="str">
        <f t="array" ref="E25">_xlfn.XLOOKUP(C25,'2NDSORTEDL'!$B$2:$B$60,'2NDSORTEDL'!$C$2:$C$60,"",0,1)</f>
        <v/>
      </c>
      <c r="F25" s="224" t="str">
        <f t="array" ref="F25">_xlfn.XLOOKUP($C25,'2NDSORTEDL'!$B$2:$B$60,'2NDSORTEDL'!$Y$2:$Y$60,"",0,1)</f>
        <v/>
      </c>
      <c r="G25" s="208" t="s">
        <v>7345</v>
      </c>
      <c r="H25" s="208">
        <v>1.0</v>
      </c>
      <c r="I25" s="229">
        <f t="shared" si="5"/>
        <v>46016</v>
      </c>
      <c r="J25" s="226" t="str">
        <f t="shared" si="3"/>
        <v>REPLACED</v>
      </c>
      <c r="N25" s="368">
        <v>1.0</v>
      </c>
      <c r="O25" s="223"/>
      <c r="P25" s="223"/>
      <c r="Q25" s="223"/>
      <c r="R25" s="223"/>
      <c r="S25" s="223"/>
      <c r="T25" s="223"/>
      <c r="U25" s="223"/>
      <c r="V25" s="223"/>
      <c r="W25" s="223"/>
      <c r="X25" s="223"/>
      <c r="Y25" s="223"/>
      <c r="Z25" s="223"/>
      <c r="AA25" s="223"/>
      <c r="AB25" s="223"/>
      <c r="AC25" s="223"/>
      <c r="AD25" s="223"/>
      <c r="AE25" s="223"/>
      <c r="AF25" s="223"/>
      <c r="AG25" s="223"/>
      <c r="AH25" s="223"/>
      <c r="AI25" s="223"/>
      <c r="AJ25" s="223"/>
      <c r="AK25" s="223"/>
      <c r="AL25" s="223"/>
      <c r="AM25" s="223"/>
      <c r="AN25" s="223"/>
      <c r="AO25" s="223">
        <f t="shared" si="4"/>
        <v>1</v>
      </c>
    </row>
    <row r="26" hidden="1">
      <c r="B26" s="221">
        <f t="shared" si="2"/>
        <v>19</v>
      </c>
      <c r="C26" s="425" t="s">
        <v>3551</v>
      </c>
      <c r="D26" s="164"/>
      <c r="E26" s="223" t="str">
        <f t="array" ref="E26">_xlfn.XLOOKUP(C26,'2NDSORTEDL'!$B$2:$B$60,'2NDSORTEDL'!$C$2:$C$60,"",0,1)</f>
        <v>MANUAL</v>
      </c>
      <c r="F26" s="224" t="str">
        <f t="array" ref="F26">_xlfn.XLOOKUP($C26,'2NDSORTEDL'!$B$2:$B$60,'2NDSORTEDL'!$Y$2:$Y$60,"",0,1)</f>
        <v>--</v>
      </c>
      <c r="G26" s="208" t="s">
        <v>7345</v>
      </c>
      <c r="H26" s="208">
        <v>1.0</v>
      </c>
      <c r="I26" s="229">
        <f t="shared" si="5"/>
        <v>46016</v>
      </c>
      <c r="J26" s="226" t="str">
        <f t="shared" si="3"/>
        <v/>
      </c>
      <c r="N26" s="230"/>
      <c r="O26" s="227">
        <v>1.0</v>
      </c>
      <c r="P26" s="223"/>
      <c r="Q26" s="223"/>
      <c r="R26" s="223"/>
      <c r="S26" s="223"/>
      <c r="T26" s="223"/>
      <c r="U26" s="223"/>
      <c r="V26" s="223"/>
      <c r="W26" s="223"/>
      <c r="X26" s="223"/>
      <c r="Y26" s="223"/>
      <c r="Z26" s="223"/>
      <c r="AA26" s="223"/>
      <c r="AB26" s="223"/>
      <c r="AC26" s="223"/>
      <c r="AD26" s="223"/>
      <c r="AE26" s="223"/>
      <c r="AF26" s="223"/>
      <c r="AG26" s="223"/>
      <c r="AH26" s="223"/>
      <c r="AI26" s="223"/>
      <c r="AJ26" s="223"/>
      <c r="AK26" s="223"/>
      <c r="AL26" s="223"/>
      <c r="AM26" s="223"/>
      <c r="AN26" s="223"/>
      <c r="AO26" s="223">
        <f t="shared" si="4"/>
        <v>1</v>
      </c>
    </row>
    <row r="27" hidden="1">
      <c r="B27" s="221">
        <f t="shared" si="2"/>
        <v>20</v>
      </c>
      <c r="C27" s="425" t="s">
        <v>1861</v>
      </c>
      <c r="D27" s="164"/>
      <c r="E27" s="223" t="str">
        <f t="array" ref="E27">_xlfn.XLOOKUP(C27,'2NDSORTEDL'!$B$2:$B$60,'2NDSORTEDL'!$C$2:$C$60,"",0,1)</f>
        <v>EYE_LUBRICANT_DROPS</v>
      </c>
      <c r="F27" s="224">
        <f t="array" ref="F27">_xlfn.XLOOKUP($C27,'2NDSORTEDL'!$B$2:$B$60,'2NDSORTEDL'!$Y$2:$Y$60,"",0,1)</f>
        <v>46753</v>
      </c>
      <c r="G27" s="208" t="s">
        <v>7345</v>
      </c>
      <c r="H27" s="208">
        <v>1.0</v>
      </c>
      <c r="I27" s="229">
        <f t="shared" si="5"/>
        <v>46016</v>
      </c>
      <c r="J27" s="226" t="str">
        <f t="shared" si="3"/>
        <v>REPLACED</v>
      </c>
      <c r="N27" s="368">
        <v>1.0</v>
      </c>
      <c r="O27" s="227"/>
      <c r="P27" s="223"/>
      <c r="Q27" s="223"/>
      <c r="R27" s="223"/>
      <c r="S27" s="223"/>
      <c r="T27" s="223"/>
      <c r="U27" s="223"/>
      <c r="V27" s="223"/>
      <c r="W27" s="223"/>
      <c r="X27" s="223"/>
      <c r="Y27" s="223"/>
      <c r="Z27" s="223"/>
      <c r="AA27" s="223"/>
      <c r="AB27" s="223"/>
      <c r="AC27" s="223"/>
      <c r="AD27" s="223"/>
      <c r="AE27" s="223"/>
      <c r="AF27" s="223"/>
      <c r="AG27" s="223"/>
      <c r="AH27" s="223"/>
      <c r="AI27" s="223"/>
      <c r="AJ27" s="223"/>
      <c r="AK27" s="223"/>
      <c r="AL27" s="223"/>
      <c r="AM27" s="223"/>
      <c r="AN27" s="223"/>
      <c r="AO27" s="223">
        <f t="shared" si="4"/>
        <v>1</v>
      </c>
    </row>
    <row r="28" hidden="1">
      <c r="B28" s="221">
        <f t="shared" si="2"/>
        <v>21</v>
      </c>
      <c r="C28" s="425" t="s">
        <v>3512</v>
      </c>
      <c r="D28" s="164"/>
      <c r="E28" s="223" t="str">
        <f t="array" ref="E28">_xlfn.XLOOKUP(C28,'2NDSORTEDL'!$B$2:$B$60,'2NDSORTEDL'!$C$2:$C$60,"",0,1)</f>
        <v>LIST</v>
      </c>
      <c r="F28" s="224" t="str">
        <f t="array" ref="F28">_xlfn.XLOOKUP($C28,'2NDSORTEDL'!$B$2:$B$60,'2NDSORTEDL'!$Y$2:$Y$60,"",0,1)</f>
        <v>--</v>
      </c>
      <c r="G28" s="208" t="s">
        <v>7345</v>
      </c>
      <c r="H28" s="208">
        <v>1.0</v>
      </c>
      <c r="I28" s="229">
        <f t="shared" si="5"/>
        <v>46016</v>
      </c>
      <c r="J28" s="226" t="str">
        <f t="shared" si="3"/>
        <v/>
      </c>
      <c r="N28" s="230"/>
      <c r="O28" s="227">
        <v>1.0</v>
      </c>
      <c r="P28" s="223"/>
      <c r="Q28" s="228"/>
      <c r="R28" s="223"/>
      <c r="S28" s="223"/>
      <c r="T28" s="223"/>
      <c r="U28" s="223"/>
      <c r="V28" s="223"/>
      <c r="W28" s="223"/>
      <c r="X28" s="223"/>
      <c r="Y28" s="223"/>
      <c r="Z28" s="223"/>
      <c r="AA28" s="223"/>
      <c r="AB28" s="223"/>
      <c r="AC28" s="223"/>
      <c r="AD28" s="223"/>
      <c r="AE28" s="223"/>
      <c r="AF28" s="223"/>
      <c r="AG28" s="223"/>
      <c r="AH28" s="223"/>
      <c r="AI28" s="223"/>
      <c r="AJ28" s="223"/>
      <c r="AK28" s="223"/>
      <c r="AL28" s="223"/>
      <c r="AM28" s="223"/>
      <c r="AN28" s="223"/>
      <c r="AO28" s="223">
        <f t="shared" si="4"/>
        <v>1</v>
      </c>
    </row>
    <row r="29" hidden="1">
      <c r="B29" s="221">
        <f t="shared" si="2"/>
        <v>22</v>
      </c>
      <c r="C29" s="425" t="s">
        <v>3094</v>
      </c>
      <c r="D29" s="164"/>
      <c r="E29" s="223" t="str">
        <f t="array" ref="E29">_xlfn.XLOOKUP(C29,'2NDSORTEDL'!$B$2:$B$60,'2NDSORTEDL'!$C$2:$C$60,"",0,1)</f>
        <v>PLASTER_TAPE</v>
      </c>
      <c r="F29" s="224" t="str">
        <f t="array" ref="F29">_xlfn.XLOOKUP($C29,'2NDSORTEDL'!$B$2:$B$60,'2NDSORTEDL'!$Y$2:$Y$60,"",0,1)</f>
        <v>--</v>
      </c>
      <c r="G29" s="208" t="s">
        <v>7345</v>
      </c>
      <c r="H29" s="208">
        <v>1.0</v>
      </c>
      <c r="I29" s="229">
        <f t="shared" si="5"/>
        <v>46016</v>
      </c>
      <c r="J29" s="226" t="str">
        <f t="shared" si="3"/>
        <v/>
      </c>
      <c r="N29" s="230"/>
      <c r="O29" s="227">
        <v>1.0</v>
      </c>
      <c r="P29" s="223"/>
      <c r="Q29" s="228"/>
      <c r="R29" s="223"/>
      <c r="S29" s="223"/>
      <c r="T29" s="223"/>
      <c r="U29" s="223"/>
      <c r="V29" s="223"/>
      <c r="W29" s="223"/>
      <c r="X29" s="223"/>
      <c r="Y29" s="223"/>
      <c r="Z29" s="223"/>
      <c r="AA29" s="223"/>
      <c r="AB29" s="223"/>
      <c r="AC29" s="223"/>
      <c r="AD29" s="223"/>
      <c r="AE29" s="223"/>
      <c r="AF29" s="223"/>
      <c r="AG29" s="223"/>
      <c r="AH29" s="223"/>
      <c r="AI29" s="223"/>
      <c r="AJ29" s="223"/>
      <c r="AK29" s="223"/>
      <c r="AL29" s="223"/>
      <c r="AM29" s="223"/>
      <c r="AN29" s="223"/>
      <c r="AO29" s="223">
        <f t="shared" si="4"/>
        <v>1</v>
      </c>
    </row>
    <row r="30" hidden="1">
      <c r="B30" s="221">
        <f t="shared" si="2"/>
        <v>23</v>
      </c>
      <c r="C30" s="425" t="s">
        <v>3820</v>
      </c>
      <c r="D30" s="164"/>
      <c r="E30" s="223" t="str">
        <f t="array" ref="E30">_xlfn.XLOOKUP(C30,'2NDSORTEDL'!$B$2:$B$60,'2NDSORTEDL'!$C$2:$C$60,"",0,1)</f>
        <v>MASK</v>
      </c>
      <c r="F30" s="224" t="str">
        <f t="array" ref="F30">_xlfn.XLOOKUP($C30,'2NDSORTEDL'!$B$2:$B$60,'2NDSORTEDL'!$Y$2:$Y$60,"",0,1)</f>
        <v>--</v>
      </c>
      <c r="G30" s="208" t="s">
        <v>7345</v>
      </c>
      <c r="H30" s="208">
        <v>1.0</v>
      </c>
      <c r="I30" s="229">
        <f t="shared" si="5"/>
        <v>46016</v>
      </c>
      <c r="J30" s="226" t="str">
        <f t="shared" si="3"/>
        <v/>
      </c>
      <c r="N30" s="230"/>
      <c r="O30" s="227">
        <v>1.0</v>
      </c>
      <c r="P30" s="223"/>
      <c r="Q30" s="228"/>
      <c r="R30" s="223"/>
      <c r="S30" s="223"/>
      <c r="T30" s="223"/>
      <c r="U30" s="223"/>
      <c r="V30" s="223"/>
      <c r="W30" s="223"/>
      <c r="X30" s="223"/>
      <c r="Y30" s="223"/>
      <c r="Z30" s="223"/>
      <c r="AA30" s="223"/>
      <c r="AB30" s="223"/>
      <c r="AC30" s="223"/>
      <c r="AD30" s="223"/>
      <c r="AE30" s="223"/>
      <c r="AF30" s="223"/>
      <c r="AG30" s="223"/>
      <c r="AH30" s="223"/>
      <c r="AI30" s="223"/>
      <c r="AJ30" s="223"/>
      <c r="AK30" s="223"/>
      <c r="AL30" s="223"/>
      <c r="AM30" s="223"/>
      <c r="AN30" s="223"/>
      <c r="AO30" s="223">
        <f t="shared" si="4"/>
        <v>1</v>
      </c>
    </row>
    <row r="31" hidden="1">
      <c r="B31" s="221">
        <f t="shared" si="2"/>
        <v>24</v>
      </c>
      <c r="C31" s="425" t="s">
        <v>2950</v>
      </c>
      <c r="D31" s="164"/>
      <c r="E31" s="223" t="str">
        <f t="array" ref="E31">_xlfn.XLOOKUP(C31,'2NDSORTEDL'!$B$2:$B$60,'2NDSORTEDL'!$C$2:$C$60,"",0,1)</f>
        <v>BANDAGE</v>
      </c>
      <c r="F31" s="224" t="str">
        <f t="array" ref="F31">_xlfn.XLOOKUP($C31,'2NDSORTEDL'!$B$2:$B$60,'2NDSORTEDL'!$Y$2:$Y$60,"",0,1)</f>
        <v>--</v>
      </c>
      <c r="G31" s="208" t="s">
        <v>7345</v>
      </c>
      <c r="H31" s="208">
        <v>1.0</v>
      </c>
      <c r="I31" s="229">
        <f t="shared" si="5"/>
        <v>46016</v>
      </c>
      <c r="J31" s="226" t="str">
        <f t="shared" si="3"/>
        <v/>
      </c>
      <c r="N31" s="230"/>
      <c r="O31" s="223"/>
      <c r="P31" s="223"/>
      <c r="Q31" s="223"/>
      <c r="R31" s="223"/>
      <c r="S31" s="223"/>
      <c r="T31" s="223"/>
      <c r="U31" s="223"/>
      <c r="V31" s="223"/>
      <c r="W31" s="223"/>
      <c r="X31" s="223"/>
      <c r="Y31" s="223"/>
      <c r="Z31" s="223"/>
      <c r="AA31" s="223"/>
      <c r="AB31" s="223"/>
      <c r="AC31" s="223"/>
      <c r="AD31" s="223"/>
      <c r="AE31" s="223"/>
      <c r="AF31" s="223"/>
      <c r="AG31" s="223"/>
      <c r="AH31" s="223"/>
      <c r="AI31" s="223"/>
      <c r="AJ31" s="223"/>
      <c r="AK31" s="223"/>
      <c r="AL31" s="223"/>
      <c r="AM31" s="223"/>
      <c r="AN31" s="223"/>
      <c r="AO31" s="223">
        <f t="shared" si="4"/>
        <v>0</v>
      </c>
    </row>
    <row r="32" hidden="1">
      <c r="B32" s="221">
        <f t="shared" si="2"/>
        <v>25</v>
      </c>
      <c r="C32" s="425" t="s">
        <v>3005</v>
      </c>
      <c r="D32" s="164"/>
      <c r="E32" s="223" t="str">
        <f t="array" ref="E32">_xlfn.XLOOKUP(C32,'2NDSORTEDL'!$B$2:$B$60,'2NDSORTEDL'!$C$2:$C$60,"",0,1)</f>
        <v>BANDAGE</v>
      </c>
      <c r="F32" s="224" t="str">
        <f t="array" ref="F32">_xlfn.XLOOKUP($C32,'2NDSORTEDL'!$B$2:$B$60,'2NDSORTEDL'!$Y$2:$Y$60,"",0,1)</f>
        <v>--</v>
      </c>
      <c r="G32" s="208" t="s">
        <v>7345</v>
      </c>
      <c r="H32" s="208">
        <v>1.0</v>
      </c>
      <c r="I32" s="229">
        <f t="shared" si="5"/>
        <v>46016</v>
      </c>
      <c r="J32" s="226" t="str">
        <f t="shared" si="3"/>
        <v/>
      </c>
      <c r="N32" s="230"/>
      <c r="O32" s="223"/>
      <c r="P32" s="223"/>
      <c r="Q32" s="223"/>
      <c r="R32" s="223"/>
      <c r="S32" s="223"/>
      <c r="T32" s="223"/>
      <c r="U32" s="223"/>
      <c r="V32" s="223"/>
      <c r="W32" s="223"/>
      <c r="X32" s="223"/>
      <c r="Y32" s="223"/>
      <c r="Z32" s="223"/>
      <c r="AA32" s="223"/>
      <c r="AB32" s="223"/>
      <c r="AC32" s="223"/>
      <c r="AD32" s="223"/>
      <c r="AE32" s="223"/>
      <c r="AF32" s="223"/>
      <c r="AG32" s="223"/>
      <c r="AH32" s="223"/>
      <c r="AI32" s="223"/>
      <c r="AJ32" s="223"/>
      <c r="AK32" s="223"/>
      <c r="AL32" s="223"/>
      <c r="AM32" s="223"/>
      <c r="AN32" s="223"/>
      <c r="AO32" s="223">
        <f t="shared" si="4"/>
        <v>0</v>
      </c>
    </row>
    <row r="33" hidden="1">
      <c r="B33" s="221">
        <f t="shared" si="2"/>
        <v>26</v>
      </c>
      <c r="C33" s="425" t="s">
        <v>3897</v>
      </c>
      <c r="D33" s="164"/>
      <c r="E33" s="223" t="str">
        <f t="array" ref="E33">_xlfn.XLOOKUP(C33,'2NDSORTEDL'!$B$2:$B$60,'2NDSORTEDL'!$C$2:$C$60,"",0,1)</f>
        <v>GLOVES</v>
      </c>
      <c r="F33" s="224" t="str">
        <f t="array" ref="F33">_xlfn.XLOOKUP($C33,'2NDSORTEDL'!$B$2:$B$60,'2NDSORTEDL'!$Y$2:$Y$60,"",0,1)</f>
        <v>--</v>
      </c>
      <c r="G33" s="208" t="s">
        <v>7345</v>
      </c>
      <c r="H33" s="208">
        <v>1.0</v>
      </c>
      <c r="I33" s="229">
        <f t="shared" si="5"/>
        <v>46016</v>
      </c>
      <c r="J33" s="226" t="str">
        <f t="shared" si="3"/>
        <v/>
      </c>
      <c r="N33" s="230"/>
      <c r="O33" s="227"/>
      <c r="P33" s="223"/>
      <c r="Q33" s="223"/>
      <c r="R33" s="223"/>
      <c r="S33" s="223"/>
      <c r="T33" s="223"/>
      <c r="U33" s="223"/>
      <c r="V33" s="223"/>
      <c r="W33" s="223"/>
      <c r="X33" s="223"/>
      <c r="Y33" s="223"/>
      <c r="Z33" s="223"/>
      <c r="AA33" s="223"/>
      <c r="AB33" s="223"/>
      <c r="AC33" s="223"/>
      <c r="AD33" s="223"/>
      <c r="AE33" s="223"/>
      <c r="AF33" s="223"/>
      <c r="AG33" s="223"/>
      <c r="AH33" s="223"/>
      <c r="AI33" s="223"/>
      <c r="AJ33" s="223"/>
      <c r="AK33" s="223"/>
      <c r="AL33" s="223"/>
      <c r="AM33" s="223"/>
      <c r="AN33" s="223"/>
      <c r="AO33" s="223">
        <f t="shared" si="4"/>
        <v>0</v>
      </c>
    </row>
    <row r="34" hidden="1">
      <c r="B34" s="221">
        <f t="shared" si="2"/>
        <v>27</v>
      </c>
      <c r="C34" s="425" t="s">
        <v>3865</v>
      </c>
      <c r="D34" s="164"/>
      <c r="E34" s="223" t="str">
        <f t="array" ref="E34">_xlfn.XLOOKUP(C34,'2NDSORTEDL'!$B$2:$B$60,'2NDSORTEDL'!$C$2:$C$60,"",0,1)</f>
        <v>GLOVES</v>
      </c>
      <c r="F34" s="224">
        <f t="array" ref="F34">_xlfn.XLOOKUP($C34,'2NDSORTEDL'!$B$2:$B$60,'2NDSORTEDL'!$Y$2:$Y$60,"",0,1)</f>
        <v>47849</v>
      </c>
      <c r="G34" s="208" t="s">
        <v>7345</v>
      </c>
      <c r="H34" s="234">
        <v>1.0</v>
      </c>
      <c r="I34" s="229">
        <f t="shared" si="5"/>
        <v>46016</v>
      </c>
      <c r="J34" s="226" t="str">
        <f t="shared" si="3"/>
        <v/>
      </c>
      <c r="N34" s="230"/>
      <c r="O34" s="227">
        <v>1.0</v>
      </c>
      <c r="P34" s="223"/>
      <c r="Q34" s="223"/>
      <c r="R34" s="223"/>
      <c r="S34" s="223"/>
      <c r="T34" s="223"/>
      <c r="U34" s="223"/>
      <c r="V34" s="223"/>
      <c r="W34" s="223"/>
      <c r="X34" s="223"/>
      <c r="Y34" s="223"/>
      <c r="Z34" s="223"/>
      <c r="AA34" s="223"/>
      <c r="AB34" s="223"/>
      <c r="AC34" s="223"/>
      <c r="AD34" s="223"/>
      <c r="AE34" s="223"/>
      <c r="AF34" s="223"/>
      <c r="AG34" s="223"/>
      <c r="AH34" s="223"/>
      <c r="AI34" s="223"/>
      <c r="AJ34" s="223"/>
      <c r="AK34" s="223"/>
      <c r="AL34" s="223"/>
      <c r="AM34" s="223"/>
      <c r="AN34" s="223"/>
      <c r="AO34" s="223"/>
    </row>
    <row r="35">
      <c r="E35" s="235" t="s">
        <v>7351</v>
      </c>
      <c r="N35" s="1"/>
    </row>
    <row r="36">
      <c r="F36" s="49"/>
      <c r="G36" s="1"/>
      <c r="H36" s="1"/>
      <c r="I36" s="203"/>
      <c r="J36" s="1"/>
      <c r="N36" s="1"/>
    </row>
    <row r="37">
      <c r="F37" s="49"/>
      <c r="G37" s="1"/>
      <c r="H37" s="1"/>
      <c r="I37" s="203"/>
      <c r="J37" s="1"/>
      <c r="N37" s="1"/>
    </row>
    <row r="38">
      <c r="F38" s="49"/>
      <c r="G38" s="1"/>
      <c r="H38" s="1"/>
      <c r="I38" s="9" t="s">
        <v>7352</v>
      </c>
      <c r="J38" s="1"/>
      <c r="N38" s="1"/>
    </row>
    <row r="39">
      <c r="F39" s="49"/>
      <c r="G39" s="1"/>
      <c r="H39" s="1"/>
      <c r="I39" s="9" t="s">
        <v>7353</v>
      </c>
      <c r="J39" s="1"/>
      <c r="N39" s="1"/>
    </row>
    <row r="40">
      <c r="F40" s="49"/>
      <c r="G40" s="1"/>
      <c r="H40" s="1"/>
      <c r="I40" s="203"/>
      <c r="J40" s="1"/>
      <c r="N40" s="1"/>
    </row>
    <row r="41">
      <c r="F41" s="49"/>
      <c r="G41" s="1"/>
      <c r="H41" s="1"/>
      <c r="I41" s="203" t="str">
        <f>"DATE :"&amp;TEXT(I8,"DD-MMM-YYYY")</f>
        <v>DATE :25-Dec-2025</v>
      </c>
      <c r="J41" s="1"/>
      <c r="N41" s="1"/>
    </row>
    <row r="42">
      <c r="F42" s="49"/>
      <c r="G42" s="1"/>
      <c r="H42" s="1"/>
      <c r="I42" s="203"/>
      <c r="J42" s="1"/>
      <c r="N42" s="1"/>
    </row>
    <row r="43">
      <c r="F43" s="49"/>
      <c r="G43" s="1"/>
      <c r="H43" s="1"/>
      <c r="I43" s="203"/>
      <c r="J43" s="1"/>
      <c r="N43" s="1"/>
    </row>
    <row r="44">
      <c r="F44" s="49"/>
      <c r="G44" s="1"/>
      <c r="H44" s="1"/>
      <c r="I44" s="203"/>
      <c r="J44" s="1"/>
      <c r="N44" s="1"/>
    </row>
    <row r="45">
      <c r="F45" s="49"/>
      <c r="G45" s="1"/>
      <c r="H45" s="1"/>
      <c r="I45" s="203"/>
      <c r="J45" s="1"/>
      <c r="N45" s="1"/>
    </row>
    <row r="46">
      <c r="F46" s="49"/>
      <c r="G46" s="1"/>
      <c r="H46" s="1"/>
      <c r="I46" s="203"/>
      <c r="J46" s="1"/>
      <c r="N46" s="1"/>
    </row>
    <row r="47">
      <c r="F47" s="49"/>
      <c r="G47" s="1"/>
      <c r="H47" s="1"/>
      <c r="I47" s="203"/>
      <c r="J47" s="1"/>
      <c r="N47" s="1"/>
    </row>
    <row r="48">
      <c r="F48" s="49"/>
      <c r="G48" s="1"/>
      <c r="H48" s="1"/>
      <c r="I48" s="203"/>
      <c r="J48" s="1"/>
      <c r="N48" s="1"/>
    </row>
    <row r="49">
      <c r="F49" s="49"/>
      <c r="G49" s="1"/>
      <c r="H49" s="1"/>
      <c r="I49" s="203"/>
      <c r="J49" s="1"/>
      <c r="N49" s="1"/>
    </row>
    <row r="50">
      <c r="F50" s="49"/>
      <c r="G50" s="1"/>
      <c r="H50" s="1"/>
      <c r="I50" s="203"/>
      <c r="J50" s="1"/>
      <c r="N50" s="1"/>
    </row>
    <row r="51">
      <c r="F51" s="49"/>
      <c r="G51" s="1"/>
      <c r="H51" s="1"/>
      <c r="I51" s="203"/>
      <c r="J51" s="1"/>
      <c r="N51" s="1"/>
    </row>
    <row r="52">
      <c r="F52" s="49"/>
      <c r="G52" s="1"/>
      <c r="H52" s="1"/>
      <c r="I52" s="203"/>
      <c r="J52" s="1"/>
      <c r="N52" s="1"/>
    </row>
    <row r="53">
      <c r="F53" s="49"/>
      <c r="G53" s="1"/>
      <c r="H53" s="1"/>
      <c r="I53" s="203"/>
      <c r="J53" s="1"/>
      <c r="N53" s="1"/>
    </row>
    <row r="54">
      <c r="F54" s="49"/>
      <c r="G54" s="1"/>
      <c r="H54" s="1"/>
      <c r="I54" s="203"/>
      <c r="J54" s="1"/>
      <c r="N54" s="1"/>
    </row>
    <row r="55">
      <c r="F55" s="49"/>
      <c r="G55" s="1"/>
      <c r="H55" s="1"/>
      <c r="I55" s="203"/>
      <c r="J55" s="1"/>
      <c r="N55" s="1"/>
    </row>
    <row r="56">
      <c r="F56" s="49"/>
      <c r="G56" s="1"/>
      <c r="H56" s="1"/>
      <c r="I56" s="203"/>
      <c r="J56" s="1"/>
      <c r="N56" s="1"/>
    </row>
    <row r="57">
      <c r="F57" s="49"/>
      <c r="G57" s="1"/>
      <c r="H57" s="1"/>
      <c r="I57" s="203"/>
      <c r="J57" s="1"/>
      <c r="N57" s="1"/>
    </row>
    <row r="58">
      <c r="F58" s="49"/>
      <c r="G58" s="1"/>
      <c r="H58" s="1"/>
      <c r="I58" s="203"/>
      <c r="J58" s="1"/>
      <c r="N58" s="1"/>
    </row>
    <row r="59">
      <c r="F59" s="49"/>
      <c r="G59" s="1"/>
      <c r="H59" s="1"/>
      <c r="I59" s="203"/>
      <c r="J59" s="1"/>
      <c r="N59" s="1"/>
    </row>
    <row r="60">
      <c r="F60" s="49"/>
      <c r="G60" s="1"/>
      <c r="H60" s="1"/>
      <c r="I60" s="203"/>
      <c r="J60" s="1"/>
      <c r="N60" s="1"/>
    </row>
    <row r="61">
      <c r="F61" s="49"/>
      <c r="G61" s="1"/>
      <c r="H61" s="1"/>
      <c r="I61" s="203"/>
      <c r="J61" s="1"/>
      <c r="N61" s="1"/>
    </row>
    <row r="62">
      <c r="F62" s="49"/>
      <c r="G62" s="1"/>
      <c r="H62" s="1"/>
      <c r="I62" s="203"/>
      <c r="J62" s="1"/>
      <c r="N62" s="1"/>
    </row>
    <row r="63">
      <c r="F63" s="49"/>
      <c r="G63" s="1"/>
      <c r="H63" s="1"/>
      <c r="I63" s="203"/>
      <c r="J63" s="1"/>
      <c r="N63" s="1"/>
    </row>
    <row r="64">
      <c r="F64" s="49"/>
      <c r="G64" s="1"/>
      <c r="H64" s="1"/>
      <c r="I64" s="203"/>
      <c r="J64" s="1"/>
      <c r="N64" s="1"/>
    </row>
    <row r="65">
      <c r="F65" s="49"/>
      <c r="G65" s="1"/>
      <c r="H65" s="1"/>
      <c r="I65" s="203"/>
      <c r="J65" s="1"/>
      <c r="N65" s="1"/>
    </row>
    <row r="66">
      <c r="F66" s="49"/>
      <c r="G66" s="1"/>
      <c r="H66" s="1"/>
      <c r="I66" s="203"/>
      <c r="J66" s="1"/>
      <c r="N66" s="1"/>
    </row>
    <row r="67">
      <c r="F67" s="49"/>
      <c r="G67" s="1"/>
      <c r="H67" s="1"/>
      <c r="I67" s="203"/>
      <c r="J67" s="1"/>
      <c r="N67" s="1"/>
    </row>
    <row r="68">
      <c r="F68" s="49"/>
      <c r="G68" s="1"/>
      <c r="H68" s="1"/>
      <c r="I68" s="203"/>
      <c r="J68" s="1"/>
      <c r="N68" s="1"/>
    </row>
    <row r="69">
      <c r="F69" s="49"/>
      <c r="G69" s="1"/>
      <c r="H69" s="1"/>
      <c r="I69" s="203"/>
      <c r="J69" s="1"/>
      <c r="N69" s="1"/>
    </row>
    <row r="70">
      <c r="F70" s="49"/>
      <c r="G70" s="1"/>
      <c r="H70" s="1"/>
      <c r="I70" s="203"/>
      <c r="J70" s="1"/>
      <c r="N70" s="1"/>
    </row>
    <row r="71">
      <c r="F71" s="49"/>
      <c r="G71" s="1"/>
      <c r="H71" s="1"/>
      <c r="I71" s="203"/>
      <c r="J71" s="1"/>
      <c r="N71" s="1"/>
    </row>
    <row r="72">
      <c r="F72" s="49"/>
      <c r="G72" s="1"/>
      <c r="H72" s="1"/>
      <c r="I72" s="203"/>
      <c r="J72" s="1"/>
      <c r="N72" s="1"/>
    </row>
    <row r="73">
      <c r="F73" s="49"/>
      <c r="G73" s="1"/>
      <c r="H73" s="1"/>
      <c r="I73" s="203"/>
      <c r="J73" s="1"/>
      <c r="N73" s="1"/>
    </row>
    <row r="74">
      <c r="F74" s="49"/>
      <c r="G74" s="1"/>
      <c r="H74" s="1"/>
      <c r="I74" s="203"/>
      <c r="J74" s="1"/>
      <c r="N74" s="1"/>
    </row>
    <row r="75">
      <c r="F75" s="49"/>
      <c r="G75" s="1"/>
      <c r="H75" s="1"/>
      <c r="I75" s="203"/>
      <c r="J75" s="1"/>
      <c r="N75" s="1"/>
    </row>
    <row r="76">
      <c r="F76" s="49"/>
      <c r="G76" s="1"/>
      <c r="H76" s="1"/>
      <c r="I76" s="203"/>
      <c r="J76" s="1"/>
      <c r="N76" s="1"/>
    </row>
    <row r="77">
      <c r="F77" s="49"/>
      <c r="G77" s="1"/>
      <c r="H77" s="1"/>
      <c r="I77" s="203"/>
      <c r="J77" s="1"/>
      <c r="N77" s="1"/>
    </row>
    <row r="78">
      <c r="F78" s="49"/>
      <c r="G78" s="1"/>
      <c r="H78" s="1"/>
      <c r="I78" s="203"/>
      <c r="J78" s="1"/>
      <c r="N78" s="1"/>
    </row>
    <row r="79">
      <c r="F79" s="49"/>
      <c r="G79" s="1"/>
      <c r="H79" s="1"/>
      <c r="I79" s="203"/>
      <c r="J79" s="1"/>
      <c r="N79" s="1"/>
    </row>
    <row r="80">
      <c r="F80" s="49"/>
      <c r="G80" s="1"/>
      <c r="H80" s="1"/>
      <c r="I80" s="203"/>
      <c r="J80" s="1"/>
      <c r="N80" s="1"/>
    </row>
    <row r="81">
      <c r="F81" s="49"/>
      <c r="G81" s="1"/>
      <c r="H81" s="1"/>
      <c r="I81" s="203"/>
      <c r="J81" s="1"/>
      <c r="N81" s="1"/>
    </row>
    <row r="82">
      <c r="F82" s="49"/>
      <c r="G82" s="1"/>
      <c r="H82" s="1"/>
      <c r="I82" s="203"/>
      <c r="J82" s="1"/>
      <c r="N82" s="1"/>
    </row>
    <row r="83">
      <c r="F83" s="49"/>
      <c r="G83" s="1"/>
      <c r="H83" s="1"/>
      <c r="I83" s="203"/>
      <c r="J83" s="1"/>
      <c r="N83" s="1"/>
    </row>
    <row r="84">
      <c r="F84" s="49"/>
      <c r="G84" s="1"/>
      <c r="H84" s="1"/>
      <c r="I84" s="203"/>
      <c r="J84" s="1"/>
      <c r="N84" s="1"/>
    </row>
    <row r="85">
      <c r="F85" s="49"/>
      <c r="G85" s="1"/>
      <c r="H85" s="1"/>
      <c r="I85" s="203"/>
      <c r="J85" s="1"/>
      <c r="N85" s="1"/>
    </row>
    <row r="86">
      <c r="F86" s="49"/>
      <c r="G86" s="1"/>
      <c r="H86" s="1"/>
      <c r="I86" s="203"/>
      <c r="J86" s="1"/>
      <c r="N86" s="1"/>
    </row>
    <row r="87">
      <c r="F87" s="49"/>
      <c r="G87" s="1"/>
      <c r="H87" s="1"/>
      <c r="I87" s="203"/>
      <c r="J87" s="1"/>
      <c r="N87" s="1"/>
    </row>
    <row r="88">
      <c r="F88" s="49"/>
      <c r="G88" s="1"/>
      <c r="H88" s="1"/>
      <c r="I88" s="203"/>
      <c r="J88" s="1"/>
      <c r="N88" s="1"/>
    </row>
    <row r="89">
      <c r="F89" s="49"/>
      <c r="G89" s="1"/>
      <c r="H89" s="1"/>
      <c r="I89" s="203"/>
      <c r="J89" s="1"/>
      <c r="N89" s="1"/>
    </row>
    <row r="90">
      <c r="F90" s="49"/>
      <c r="G90" s="1"/>
      <c r="H90" s="1"/>
      <c r="I90" s="203"/>
      <c r="J90" s="1"/>
      <c r="N90" s="1"/>
    </row>
    <row r="91">
      <c r="F91" s="49"/>
      <c r="G91" s="1"/>
      <c r="H91" s="1"/>
      <c r="I91" s="203"/>
      <c r="J91" s="1"/>
      <c r="N91" s="1"/>
    </row>
    <row r="92">
      <c r="F92" s="49"/>
      <c r="G92" s="1"/>
      <c r="H92" s="1"/>
      <c r="I92" s="203"/>
      <c r="J92" s="1"/>
      <c r="N92" s="1"/>
    </row>
    <row r="93">
      <c r="F93" s="49"/>
      <c r="G93" s="1"/>
      <c r="H93" s="1"/>
      <c r="I93" s="203"/>
      <c r="J93" s="1"/>
      <c r="N93" s="1"/>
    </row>
    <row r="94">
      <c r="F94" s="49"/>
      <c r="G94" s="1"/>
      <c r="H94" s="1"/>
      <c r="I94" s="203"/>
      <c r="J94" s="1"/>
      <c r="N94" s="1"/>
    </row>
    <row r="95">
      <c r="F95" s="49"/>
      <c r="G95" s="1"/>
      <c r="H95" s="1"/>
      <c r="I95" s="203"/>
      <c r="J95" s="1"/>
      <c r="N95" s="1"/>
    </row>
    <row r="96">
      <c r="F96" s="49"/>
      <c r="G96" s="1"/>
      <c r="H96" s="1"/>
      <c r="I96" s="203"/>
      <c r="J96" s="1"/>
      <c r="N96" s="1"/>
    </row>
    <row r="97">
      <c r="F97" s="49"/>
      <c r="G97" s="1"/>
      <c r="H97" s="1"/>
      <c r="I97" s="203"/>
      <c r="J97" s="1"/>
      <c r="N97" s="1"/>
    </row>
    <row r="98">
      <c r="F98" s="49"/>
      <c r="G98" s="1"/>
      <c r="H98" s="1"/>
      <c r="I98" s="203"/>
      <c r="J98" s="1"/>
      <c r="N98" s="1"/>
    </row>
    <row r="99">
      <c r="F99" s="49"/>
      <c r="G99" s="1"/>
      <c r="H99" s="1"/>
      <c r="I99" s="203"/>
      <c r="J99" s="1"/>
      <c r="N99" s="1"/>
    </row>
    <row r="100">
      <c r="F100" s="49"/>
      <c r="G100" s="1"/>
      <c r="H100" s="1"/>
      <c r="I100" s="203"/>
      <c r="J100" s="1"/>
      <c r="N100" s="1"/>
    </row>
    <row r="101">
      <c r="F101" s="49"/>
      <c r="G101" s="1"/>
      <c r="H101" s="1"/>
      <c r="I101" s="203"/>
      <c r="J101" s="1"/>
      <c r="N101" s="1"/>
    </row>
    <row r="102">
      <c r="F102" s="49"/>
      <c r="G102" s="1"/>
      <c r="H102" s="1"/>
      <c r="I102" s="203"/>
      <c r="J102" s="1"/>
      <c r="N102" s="1"/>
    </row>
    <row r="103">
      <c r="F103" s="49"/>
      <c r="G103" s="1"/>
      <c r="H103" s="1"/>
      <c r="I103" s="203"/>
      <c r="J103" s="1"/>
      <c r="N103" s="1"/>
    </row>
    <row r="104">
      <c r="F104" s="49"/>
      <c r="G104" s="1"/>
      <c r="H104" s="1"/>
      <c r="I104" s="203"/>
      <c r="J104" s="1"/>
      <c r="N104" s="1"/>
    </row>
    <row r="105">
      <c r="F105" s="49"/>
      <c r="G105" s="1"/>
      <c r="H105" s="1"/>
      <c r="I105" s="203"/>
      <c r="J105" s="1"/>
      <c r="N105" s="1"/>
    </row>
    <row r="106">
      <c r="F106" s="49"/>
      <c r="G106" s="1"/>
      <c r="H106" s="1"/>
      <c r="I106" s="203"/>
      <c r="J106" s="1"/>
      <c r="N106" s="1"/>
    </row>
    <row r="107">
      <c r="F107" s="49"/>
      <c r="G107" s="1"/>
      <c r="H107" s="1"/>
      <c r="I107" s="203"/>
      <c r="J107" s="1"/>
      <c r="N107" s="1"/>
    </row>
    <row r="108">
      <c r="F108" s="49"/>
      <c r="G108" s="1"/>
      <c r="H108" s="1"/>
      <c r="I108" s="203"/>
      <c r="J108" s="1"/>
      <c r="N108" s="1"/>
    </row>
    <row r="109">
      <c r="F109" s="49"/>
      <c r="G109" s="1"/>
      <c r="H109" s="1"/>
      <c r="I109" s="203"/>
      <c r="J109" s="1"/>
      <c r="N109" s="1"/>
    </row>
    <row r="110">
      <c r="F110" s="49"/>
      <c r="G110" s="1"/>
      <c r="H110" s="1"/>
      <c r="I110" s="203"/>
      <c r="J110" s="1"/>
      <c r="N110" s="1"/>
    </row>
    <row r="111">
      <c r="F111" s="49"/>
      <c r="G111" s="1"/>
      <c r="H111" s="1"/>
      <c r="I111" s="203"/>
      <c r="J111" s="1"/>
      <c r="N111" s="1"/>
    </row>
    <row r="112">
      <c r="F112" s="49"/>
      <c r="G112" s="1"/>
      <c r="H112" s="1"/>
      <c r="I112" s="203"/>
      <c r="J112" s="1"/>
      <c r="N112" s="1"/>
    </row>
    <row r="113">
      <c r="F113" s="49"/>
      <c r="G113" s="1"/>
      <c r="H113" s="1"/>
      <c r="I113" s="203"/>
      <c r="J113" s="1"/>
      <c r="N113" s="1"/>
    </row>
    <row r="114">
      <c r="F114" s="49"/>
      <c r="G114" s="1"/>
      <c r="H114" s="1"/>
      <c r="I114" s="203"/>
      <c r="J114" s="1"/>
      <c r="N114" s="1"/>
    </row>
    <row r="115">
      <c r="F115" s="49"/>
      <c r="G115" s="1"/>
      <c r="H115" s="1"/>
      <c r="I115" s="203"/>
      <c r="J115" s="1"/>
      <c r="N115" s="1"/>
    </row>
    <row r="116">
      <c r="F116" s="49"/>
      <c r="G116" s="1"/>
      <c r="H116" s="1"/>
      <c r="I116" s="203"/>
      <c r="J116" s="1"/>
      <c r="N116" s="1"/>
    </row>
    <row r="117">
      <c r="F117" s="49"/>
      <c r="G117" s="1"/>
      <c r="H117" s="1"/>
      <c r="I117" s="203"/>
      <c r="J117" s="1"/>
      <c r="N117" s="1"/>
    </row>
    <row r="118">
      <c r="F118" s="49"/>
      <c r="G118" s="1"/>
      <c r="H118" s="1"/>
      <c r="I118" s="203"/>
      <c r="J118" s="1"/>
      <c r="N118" s="1"/>
    </row>
    <row r="119">
      <c r="F119" s="49"/>
      <c r="G119" s="1"/>
      <c r="H119" s="1"/>
      <c r="I119" s="203"/>
      <c r="J119" s="1"/>
      <c r="N119" s="1"/>
    </row>
    <row r="120">
      <c r="F120" s="49"/>
      <c r="G120" s="1"/>
      <c r="H120" s="1"/>
      <c r="I120" s="203"/>
      <c r="J120" s="1"/>
      <c r="N120" s="1"/>
    </row>
    <row r="121">
      <c r="F121" s="49"/>
      <c r="G121" s="1"/>
      <c r="H121" s="1"/>
      <c r="I121" s="203"/>
      <c r="J121" s="1"/>
      <c r="N121" s="1"/>
    </row>
    <row r="122">
      <c r="F122" s="49"/>
      <c r="G122" s="1"/>
      <c r="H122" s="1"/>
      <c r="I122" s="203"/>
      <c r="J122" s="1"/>
      <c r="N122" s="1"/>
    </row>
    <row r="123">
      <c r="F123" s="49"/>
      <c r="G123" s="1"/>
      <c r="H123" s="1"/>
      <c r="I123" s="203"/>
      <c r="J123" s="1"/>
      <c r="N123" s="1"/>
    </row>
    <row r="124">
      <c r="F124" s="49"/>
      <c r="G124" s="1"/>
      <c r="H124" s="1"/>
      <c r="I124" s="203"/>
      <c r="J124" s="1"/>
      <c r="N124" s="1"/>
    </row>
    <row r="125">
      <c r="F125" s="49"/>
      <c r="G125" s="1"/>
      <c r="H125" s="1"/>
      <c r="I125" s="203"/>
      <c r="J125" s="1"/>
      <c r="N125" s="1"/>
    </row>
    <row r="126">
      <c r="F126" s="49"/>
      <c r="G126" s="1"/>
      <c r="H126" s="1"/>
      <c r="I126" s="203"/>
      <c r="J126" s="1"/>
      <c r="N126" s="1"/>
    </row>
    <row r="127">
      <c r="F127" s="49"/>
      <c r="G127" s="1"/>
      <c r="H127" s="1"/>
      <c r="I127" s="203"/>
      <c r="J127" s="1"/>
      <c r="N127" s="1"/>
    </row>
    <row r="128">
      <c r="F128" s="49"/>
      <c r="G128" s="1"/>
      <c r="H128" s="1"/>
      <c r="I128" s="203"/>
      <c r="J128" s="1"/>
      <c r="N128" s="1"/>
    </row>
    <row r="129">
      <c r="F129" s="49"/>
      <c r="G129" s="1"/>
      <c r="H129" s="1"/>
      <c r="I129" s="203"/>
      <c r="J129" s="1"/>
      <c r="N129" s="1"/>
    </row>
    <row r="130">
      <c r="F130" s="49"/>
      <c r="G130" s="1"/>
      <c r="H130" s="1"/>
      <c r="I130" s="203"/>
      <c r="J130" s="1"/>
      <c r="N130" s="1"/>
    </row>
    <row r="131">
      <c r="F131" s="49"/>
      <c r="G131" s="1"/>
      <c r="H131" s="1"/>
      <c r="I131" s="203"/>
      <c r="J131" s="1"/>
      <c r="N131" s="1"/>
    </row>
    <row r="132">
      <c r="F132" s="49"/>
      <c r="G132" s="1"/>
      <c r="H132" s="1"/>
      <c r="I132" s="203"/>
      <c r="J132" s="1"/>
      <c r="N132" s="1"/>
    </row>
    <row r="133">
      <c r="F133" s="49"/>
      <c r="G133" s="1"/>
      <c r="H133" s="1"/>
      <c r="I133" s="203"/>
      <c r="J133" s="1"/>
      <c r="N133" s="1"/>
    </row>
    <row r="134">
      <c r="F134" s="49"/>
      <c r="G134" s="1"/>
      <c r="H134" s="1"/>
      <c r="I134" s="203"/>
      <c r="J134" s="1"/>
      <c r="N134" s="1"/>
    </row>
    <row r="135">
      <c r="F135" s="49"/>
      <c r="G135" s="1"/>
      <c r="H135" s="1"/>
      <c r="I135" s="203"/>
      <c r="J135" s="1"/>
      <c r="N135" s="1"/>
    </row>
    <row r="136">
      <c r="F136" s="49"/>
      <c r="G136" s="1"/>
      <c r="H136" s="1"/>
      <c r="I136" s="203"/>
      <c r="J136" s="1"/>
      <c r="N136" s="1"/>
    </row>
    <row r="137">
      <c r="F137" s="49"/>
      <c r="G137" s="1"/>
      <c r="H137" s="1"/>
      <c r="I137" s="203"/>
      <c r="J137" s="1"/>
      <c r="N137" s="1"/>
    </row>
    <row r="138">
      <c r="F138" s="49"/>
      <c r="G138" s="1"/>
      <c r="H138" s="1"/>
      <c r="I138" s="203"/>
      <c r="J138" s="1"/>
      <c r="N138" s="1"/>
    </row>
    <row r="139">
      <c r="F139" s="49"/>
      <c r="G139" s="1"/>
      <c r="H139" s="1"/>
      <c r="I139" s="203"/>
      <c r="J139" s="1"/>
      <c r="N139" s="1"/>
    </row>
    <row r="140">
      <c r="F140" s="49"/>
      <c r="G140" s="1"/>
      <c r="H140" s="1"/>
      <c r="I140" s="203"/>
      <c r="J140" s="1"/>
      <c r="N140" s="1"/>
    </row>
    <row r="141">
      <c r="F141" s="49"/>
      <c r="G141" s="1"/>
      <c r="H141" s="1"/>
      <c r="I141" s="203"/>
      <c r="J141" s="1"/>
      <c r="N141" s="1"/>
    </row>
    <row r="142">
      <c r="F142" s="49"/>
      <c r="G142" s="1"/>
      <c r="H142" s="1"/>
      <c r="I142" s="203"/>
      <c r="J142" s="1"/>
      <c r="N142" s="1"/>
    </row>
    <row r="143">
      <c r="F143" s="49"/>
      <c r="G143" s="1"/>
      <c r="H143" s="1"/>
      <c r="I143" s="203"/>
      <c r="J143" s="1"/>
      <c r="N143" s="1"/>
    </row>
    <row r="144">
      <c r="F144" s="49"/>
      <c r="G144" s="1"/>
      <c r="H144" s="1"/>
      <c r="I144" s="203"/>
      <c r="J144" s="1"/>
      <c r="N144" s="1"/>
    </row>
    <row r="145">
      <c r="F145" s="49"/>
      <c r="G145" s="1"/>
      <c r="H145" s="1"/>
      <c r="I145" s="203"/>
      <c r="J145" s="1"/>
      <c r="N145" s="1"/>
    </row>
    <row r="146">
      <c r="F146" s="49"/>
      <c r="G146" s="1"/>
      <c r="H146" s="1"/>
      <c r="I146" s="203"/>
      <c r="J146" s="1"/>
      <c r="N146" s="1"/>
    </row>
    <row r="147">
      <c r="F147" s="49"/>
      <c r="G147" s="1"/>
      <c r="H147" s="1"/>
      <c r="I147" s="203"/>
      <c r="J147" s="1"/>
      <c r="N147" s="1"/>
    </row>
    <row r="148">
      <c r="F148" s="49"/>
      <c r="G148" s="1"/>
      <c r="H148" s="1"/>
      <c r="I148" s="203"/>
      <c r="J148" s="1"/>
      <c r="N148" s="1"/>
    </row>
    <row r="149">
      <c r="F149" s="49"/>
      <c r="G149" s="1"/>
      <c r="H149" s="1"/>
      <c r="I149" s="203"/>
      <c r="J149" s="1"/>
      <c r="N149" s="1"/>
    </row>
    <row r="150">
      <c r="F150" s="49"/>
      <c r="G150" s="1"/>
      <c r="H150" s="1"/>
      <c r="I150" s="203"/>
      <c r="J150" s="1"/>
      <c r="N150" s="1"/>
    </row>
    <row r="151">
      <c r="F151" s="49"/>
      <c r="G151" s="1"/>
      <c r="H151" s="1"/>
      <c r="I151" s="203"/>
      <c r="J151" s="1"/>
      <c r="N151" s="1"/>
    </row>
    <row r="152">
      <c r="F152" s="49"/>
      <c r="G152" s="1"/>
      <c r="H152" s="1"/>
      <c r="I152" s="203"/>
      <c r="J152" s="1"/>
      <c r="N152" s="1"/>
    </row>
    <row r="153">
      <c r="F153" s="49"/>
      <c r="G153" s="1"/>
      <c r="H153" s="1"/>
      <c r="I153" s="203"/>
      <c r="J153" s="1"/>
      <c r="N153" s="1"/>
    </row>
    <row r="154">
      <c r="F154" s="49"/>
      <c r="G154" s="1"/>
      <c r="H154" s="1"/>
      <c r="I154" s="203"/>
      <c r="J154" s="1"/>
      <c r="N154" s="1"/>
    </row>
    <row r="155">
      <c r="F155" s="49"/>
      <c r="G155" s="1"/>
      <c r="H155" s="1"/>
      <c r="I155" s="203"/>
      <c r="J155" s="1"/>
      <c r="N155" s="1"/>
    </row>
    <row r="156">
      <c r="F156" s="49"/>
      <c r="G156" s="1"/>
      <c r="H156" s="1"/>
      <c r="I156" s="203"/>
      <c r="J156" s="1"/>
      <c r="N156" s="1"/>
    </row>
    <row r="157">
      <c r="F157" s="49"/>
      <c r="G157" s="1"/>
      <c r="H157" s="1"/>
      <c r="I157" s="203"/>
      <c r="J157" s="1"/>
      <c r="N157" s="1"/>
    </row>
    <row r="158">
      <c r="F158" s="49"/>
      <c r="G158" s="1"/>
      <c r="H158" s="1"/>
      <c r="I158" s="203"/>
      <c r="J158" s="1"/>
      <c r="N158" s="1"/>
    </row>
    <row r="159">
      <c r="F159" s="49"/>
      <c r="G159" s="1"/>
      <c r="H159" s="1"/>
      <c r="I159" s="203"/>
      <c r="J159" s="1"/>
      <c r="N159" s="1"/>
    </row>
    <row r="160">
      <c r="F160" s="49"/>
      <c r="G160" s="1"/>
      <c r="H160" s="1"/>
      <c r="I160" s="203"/>
      <c r="J160" s="1"/>
      <c r="N160" s="1"/>
    </row>
    <row r="161">
      <c r="F161" s="49"/>
      <c r="G161" s="1"/>
      <c r="H161" s="1"/>
      <c r="I161" s="203"/>
      <c r="J161" s="1"/>
      <c r="N161" s="1"/>
    </row>
    <row r="162">
      <c r="F162" s="49"/>
      <c r="G162" s="1"/>
      <c r="H162" s="1"/>
      <c r="I162" s="203"/>
      <c r="J162" s="1"/>
      <c r="N162" s="1"/>
    </row>
    <row r="163">
      <c r="F163" s="49"/>
      <c r="G163" s="1"/>
      <c r="H163" s="1"/>
      <c r="I163" s="203"/>
      <c r="J163" s="1"/>
      <c r="N163" s="1"/>
    </row>
    <row r="164">
      <c r="F164" s="49"/>
      <c r="G164" s="1"/>
      <c r="H164" s="1"/>
      <c r="I164" s="203"/>
      <c r="J164" s="1"/>
      <c r="N164" s="1"/>
    </row>
    <row r="165">
      <c r="F165" s="49"/>
      <c r="G165" s="1"/>
      <c r="H165" s="1"/>
      <c r="I165" s="203"/>
      <c r="J165" s="1"/>
      <c r="N165" s="1"/>
    </row>
    <row r="166">
      <c r="F166" s="49"/>
      <c r="G166" s="1"/>
      <c r="H166" s="1"/>
      <c r="I166" s="203"/>
      <c r="J166" s="1"/>
      <c r="N166" s="1"/>
    </row>
    <row r="167">
      <c r="F167" s="49"/>
      <c r="G167" s="1"/>
      <c r="H167" s="1"/>
      <c r="I167" s="203"/>
      <c r="J167" s="1"/>
      <c r="N167" s="1"/>
    </row>
    <row r="168">
      <c r="F168" s="49"/>
      <c r="G168" s="1"/>
      <c r="H168" s="1"/>
      <c r="I168" s="203"/>
      <c r="J168" s="1"/>
      <c r="N168" s="1"/>
    </row>
    <row r="169">
      <c r="F169" s="49"/>
      <c r="G169" s="1"/>
      <c r="H169" s="1"/>
      <c r="I169" s="203"/>
      <c r="J169" s="1"/>
      <c r="N169" s="1"/>
    </row>
    <row r="170">
      <c r="F170" s="49"/>
      <c r="G170" s="1"/>
      <c r="H170" s="1"/>
      <c r="I170" s="203"/>
      <c r="J170" s="1"/>
      <c r="N170" s="1"/>
    </row>
    <row r="171">
      <c r="F171" s="49"/>
      <c r="G171" s="1"/>
      <c r="H171" s="1"/>
      <c r="I171" s="203"/>
      <c r="J171" s="1"/>
      <c r="N171" s="1"/>
    </row>
    <row r="172">
      <c r="F172" s="49"/>
      <c r="G172" s="1"/>
      <c r="H172" s="1"/>
      <c r="I172" s="203"/>
      <c r="J172" s="1"/>
      <c r="N172" s="1"/>
    </row>
    <row r="173">
      <c r="F173" s="49"/>
      <c r="G173" s="1"/>
      <c r="H173" s="1"/>
      <c r="I173" s="203"/>
      <c r="J173" s="1"/>
      <c r="N173" s="1"/>
    </row>
    <row r="174">
      <c r="F174" s="49"/>
      <c r="G174" s="1"/>
      <c r="H174" s="1"/>
      <c r="I174" s="203"/>
      <c r="J174" s="1"/>
      <c r="N174" s="1"/>
    </row>
    <row r="175">
      <c r="F175" s="49"/>
      <c r="G175" s="1"/>
      <c r="H175" s="1"/>
      <c r="I175" s="203"/>
      <c r="J175" s="1"/>
      <c r="N175" s="1"/>
    </row>
    <row r="176">
      <c r="F176" s="49"/>
      <c r="G176" s="1"/>
      <c r="H176" s="1"/>
      <c r="I176" s="203"/>
      <c r="J176" s="1"/>
      <c r="N176" s="1"/>
    </row>
    <row r="177">
      <c r="F177" s="49"/>
      <c r="G177" s="1"/>
      <c r="H177" s="1"/>
      <c r="I177" s="203"/>
      <c r="J177" s="1"/>
      <c r="N177" s="1"/>
    </row>
    <row r="178">
      <c r="F178" s="49"/>
      <c r="G178" s="1"/>
      <c r="H178" s="1"/>
      <c r="I178" s="203"/>
      <c r="J178" s="1"/>
      <c r="N178" s="1"/>
    </row>
    <row r="179">
      <c r="F179" s="49"/>
      <c r="G179" s="1"/>
      <c r="H179" s="1"/>
      <c r="I179" s="203"/>
      <c r="J179" s="1"/>
      <c r="N179" s="1"/>
    </row>
    <row r="180">
      <c r="F180" s="49"/>
      <c r="G180" s="1"/>
      <c r="H180" s="1"/>
      <c r="I180" s="203"/>
      <c r="J180" s="1"/>
      <c r="N180" s="1"/>
    </row>
    <row r="181">
      <c r="F181" s="49"/>
      <c r="G181" s="1"/>
      <c r="H181" s="1"/>
      <c r="I181" s="203"/>
      <c r="J181" s="1"/>
      <c r="N181" s="1"/>
    </row>
    <row r="182">
      <c r="F182" s="49"/>
      <c r="G182" s="1"/>
      <c r="H182" s="1"/>
      <c r="I182" s="203"/>
      <c r="J182" s="1"/>
      <c r="N182" s="1"/>
    </row>
    <row r="183">
      <c r="F183" s="49"/>
      <c r="G183" s="1"/>
      <c r="H183" s="1"/>
      <c r="I183" s="203"/>
      <c r="J183" s="1"/>
      <c r="N183" s="1"/>
    </row>
    <row r="184">
      <c r="F184" s="49"/>
      <c r="G184" s="1"/>
      <c r="H184" s="1"/>
      <c r="I184" s="203"/>
      <c r="J184" s="1"/>
      <c r="N184" s="1"/>
    </row>
    <row r="185">
      <c r="F185" s="49"/>
      <c r="G185" s="1"/>
      <c r="H185" s="1"/>
      <c r="I185" s="203"/>
      <c r="J185" s="1"/>
      <c r="N185" s="1"/>
    </row>
    <row r="186">
      <c r="F186" s="49"/>
      <c r="G186" s="1"/>
      <c r="H186" s="1"/>
      <c r="I186" s="203"/>
      <c r="J186" s="1"/>
      <c r="N186" s="1"/>
    </row>
    <row r="187">
      <c r="F187" s="49"/>
      <c r="G187" s="1"/>
      <c r="H187" s="1"/>
      <c r="I187" s="203"/>
      <c r="J187" s="1"/>
      <c r="N187" s="1"/>
    </row>
    <row r="188">
      <c r="F188" s="49"/>
      <c r="G188" s="1"/>
      <c r="H188" s="1"/>
      <c r="I188" s="203"/>
      <c r="J188" s="1"/>
      <c r="N188" s="1"/>
    </row>
    <row r="189">
      <c r="F189" s="49"/>
      <c r="G189" s="1"/>
      <c r="H189" s="1"/>
      <c r="I189" s="203"/>
      <c r="J189" s="1"/>
      <c r="N189" s="1"/>
    </row>
    <row r="190">
      <c r="F190" s="49"/>
      <c r="G190" s="1"/>
      <c r="H190" s="1"/>
      <c r="I190" s="203"/>
      <c r="J190" s="1"/>
      <c r="N190" s="1"/>
    </row>
    <row r="191">
      <c r="F191" s="49"/>
      <c r="G191" s="1"/>
      <c r="H191" s="1"/>
      <c r="I191" s="203"/>
      <c r="J191" s="1"/>
      <c r="N191" s="1"/>
    </row>
    <row r="192">
      <c r="F192" s="49"/>
      <c r="G192" s="1"/>
      <c r="H192" s="1"/>
      <c r="I192" s="203"/>
      <c r="J192" s="1"/>
      <c r="N192" s="1"/>
    </row>
    <row r="193">
      <c r="F193" s="49"/>
      <c r="G193" s="1"/>
      <c r="H193" s="1"/>
      <c r="I193" s="203"/>
      <c r="J193" s="1"/>
      <c r="N193" s="1"/>
    </row>
    <row r="194">
      <c r="F194" s="49"/>
      <c r="G194" s="1"/>
      <c r="H194" s="1"/>
      <c r="I194" s="203"/>
      <c r="J194" s="1"/>
      <c r="N194" s="1"/>
    </row>
    <row r="195">
      <c r="F195" s="49"/>
      <c r="G195" s="1"/>
      <c r="H195" s="1"/>
      <c r="I195" s="203"/>
      <c r="J195" s="1"/>
      <c r="N195" s="1"/>
    </row>
    <row r="196">
      <c r="F196" s="49"/>
      <c r="G196" s="1"/>
      <c r="H196" s="1"/>
      <c r="I196" s="203"/>
      <c r="J196" s="1"/>
      <c r="N196" s="1"/>
    </row>
    <row r="197">
      <c r="F197" s="49"/>
      <c r="G197" s="1"/>
      <c r="H197" s="1"/>
      <c r="I197" s="203"/>
      <c r="J197" s="1"/>
      <c r="N197" s="1"/>
    </row>
    <row r="198">
      <c r="F198" s="49"/>
      <c r="G198" s="1"/>
      <c r="H198" s="1"/>
      <c r="I198" s="203"/>
      <c r="J198" s="1"/>
      <c r="N198" s="1"/>
    </row>
    <row r="199">
      <c r="F199" s="49"/>
      <c r="G199" s="1"/>
      <c r="H199" s="1"/>
      <c r="I199" s="203"/>
      <c r="J199" s="1"/>
      <c r="N199" s="1"/>
    </row>
    <row r="200">
      <c r="F200" s="49"/>
      <c r="G200" s="1"/>
      <c r="H200" s="1"/>
      <c r="I200" s="203"/>
      <c r="J200" s="1"/>
      <c r="N200" s="1"/>
    </row>
    <row r="201">
      <c r="F201" s="49"/>
      <c r="G201" s="1"/>
      <c r="H201" s="1"/>
      <c r="I201" s="203"/>
      <c r="J201" s="1"/>
      <c r="N201" s="1"/>
    </row>
    <row r="202">
      <c r="F202" s="49"/>
      <c r="G202" s="1"/>
      <c r="H202" s="1"/>
      <c r="I202" s="203"/>
      <c r="J202" s="1"/>
      <c r="N202" s="1"/>
    </row>
    <row r="203">
      <c r="F203" s="49"/>
      <c r="G203" s="1"/>
      <c r="H203" s="1"/>
      <c r="I203" s="203"/>
      <c r="J203" s="1"/>
      <c r="N203" s="1"/>
    </row>
    <row r="204">
      <c r="F204" s="49"/>
      <c r="G204" s="1"/>
      <c r="H204" s="1"/>
      <c r="I204" s="203"/>
      <c r="J204" s="1"/>
      <c r="N204" s="1"/>
    </row>
    <row r="205">
      <c r="F205" s="49"/>
      <c r="G205" s="1"/>
      <c r="H205" s="1"/>
      <c r="I205" s="203"/>
      <c r="J205" s="1"/>
      <c r="N205" s="1"/>
    </row>
    <row r="206">
      <c r="F206" s="49"/>
      <c r="G206" s="1"/>
      <c r="H206" s="1"/>
      <c r="I206" s="203"/>
      <c r="J206" s="1"/>
      <c r="N206" s="1"/>
    </row>
    <row r="207">
      <c r="F207" s="49"/>
      <c r="G207" s="1"/>
      <c r="H207" s="1"/>
      <c r="I207" s="203"/>
      <c r="J207" s="1"/>
      <c r="N207" s="1"/>
    </row>
    <row r="208">
      <c r="F208" s="49"/>
      <c r="G208" s="1"/>
      <c r="H208" s="1"/>
      <c r="I208" s="203"/>
      <c r="J208" s="1"/>
      <c r="N208" s="1"/>
    </row>
    <row r="209">
      <c r="F209" s="49"/>
      <c r="G209" s="1"/>
      <c r="H209" s="1"/>
      <c r="I209" s="203"/>
      <c r="J209" s="1"/>
      <c r="N209" s="1"/>
    </row>
    <row r="210">
      <c r="F210" s="49"/>
      <c r="G210" s="1"/>
      <c r="H210" s="1"/>
      <c r="I210" s="203"/>
      <c r="J210" s="1"/>
      <c r="N210" s="1"/>
    </row>
    <row r="211">
      <c r="F211" s="49"/>
      <c r="G211" s="1"/>
      <c r="H211" s="1"/>
      <c r="I211" s="203"/>
      <c r="J211" s="1"/>
      <c r="N211" s="1"/>
    </row>
    <row r="212">
      <c r="F212" s="49"/>
      <c r="G212" s="1"/>
      <c r="H212" s="1"/>
      <c r="I212" s="203"/>
      <c r="J212" s="1"/>
      <c r="N212" s="1"/>
    </row>
    <row r="213">
      <c r="F213" s="49"/>
      <c r="G213" s="1"/>
      <c r="H213" s="1"/>
      <c r="I213" s="203"/>
      <c r="J213" s="1"/>
      <c r="N213" s="1"/>
    </row>
    <row r="214">
      <c r="F214" s="49"/>
      <c r="G214" s="1"/>
      <c r="H214" s="1"/>
      <c r="I214" s="203"/>
      <c r="J214" s="1"/>
      <c r="N214" s="1"/>
    </row>
    <row r="215">
      <c r="F215" s="49"/>
      <c r="G215" s="1"/>
      <c r="H215" s="1"/>
      <c r="I215" s="203"/>
      <c r="J215" s="1"/>
      <c r="N215" s="1"/>
    </row>
    <row r="216">
      <c r="F216" s="49"/>
      <c r="G216" s="1"/>
      <c r="H216" s="1"/>
      <c r="I216" s="203"/>
      <c r="J216" s="1"/>
      <c r="N216" s="1"/>
    </row>
    <row r="217">
      <c r="F217" s="49"/>
      <c r="G217" s="1"/>
      <c r="H217" s="1"/>
      <c r="I217" s="203"/>
      <c r="J217" s="1"/>
      <c r="N217" s="1"/>
    </row>
    <row r="218">
      <c r="F218" s="49"/>
      <c r="G218" s="1"/>
      <c r="H218" s="1"/>
      <c r="I218" s="203"/>
      <c r="J218" s="1"/>
      <c r="N218" s="1"/>
    </row>
    <row r="219">
      <c r="F219" s="49"/>
      <c r="G219" s="1"/>
      <c r="H219" s="1"/>
      <c r="I219" s="203"/>
      <c r="J219" s="1"/>
      <c r="N219" s="1"/>
    </row>
    <row r="220">
      <c r="F220" s="49"/>
      <c r="G220" s="1"/>
      <c r="H220" s="1"/>
      <c r="I220" s="203"/>
      <c r="J220" s="1"/>
      <c r="N220" s="1"/>
    </row>
    <row r="221">
      <c r="F221" s="49"/>
      <c r="G221" s="1"/>
      <c r="H221" s="1"/>
      <c r="I221" s="203"/>
      <c r="J221" s="1"/>
      <c r="N221" s="1"/>
    </row>
    <row r="222">
      <c r="F222" s="49"/>
      <c r="G222" s="1"/>
      <c r="H222" s="1"/>
      <c r="I222" s="203"/>
      <c r="J222" s="1"/>
      <c r="N222" s="1"/>
    </row>
    <row r="223">
      <c r="F223" s="49"/>
      <c r="G223" s="1"/>
      <c r="H223" s="1"/>
      <c r="I223" s="203"/>
      <c r="J223" s="1"/>
      <c r="N223" s="1"/>
    </row>
    <row r="224">
      <c r="F224" s="49"/>
      <c r="G224" s="1"/>
      <c r="H224" s="1"/>
      <c r="I224" s="203"/>
      <c r="J224" s="1"/>
      <c r="N224" s="1"/>
    </row>
    <row r="225">
      <c r="F225" s="49"/>
      <c r="G225" s="1"/>
      <c r="H225" s="1"/>
      <c r="I225" s="203"/>
      <c r="J225" s="1"/>
      <c r="N225" s="1"/>
    </row>
    <row r="226">
      <c r="F226" s="49"/>
      <c r="G226" s="1"/>
      <c r="H226" s="1"/>
      <c r="I226" s="203"/>
      <c r="J226" s="1"/>
      <c r="N226" s="1"/>
    </row>
    <row r="227">
      <c r="F227" s="49"/>
      <c r="G227" s="1"/>
      <c r="H227" s="1"/>
      <c r="I227" s="203"/>
      <c r="J227" s="1"/>
      <c r="N227" s="1"/>
    </row>
    <row r="228">
      <c r="F228" s="49"/>
      <c r="G228" s="1"/>
      <c r="H228" s="1"/>
      <c r="I228" s="203"/>
      <c r="J228" s="1"/>
      <c r="N228" s="1"/>
    </row>
    <row r="229">
      <c r="F229" s="49"/>
      <c r="G229" s="1"/>
      <c r="H229" s="1"/>
      <c r="I229" s="203"/>
      <c r="J229" s="1"/>
      <c r="N229" s="1"/>
    </row>
    <row r="230">
      <c r="F230" s="49"/>
      <c r="G230" s="1"/>
      <c r="H230" s="1"/>
      <c r="I230" s="203"/>
      <c r="J230" s="1"/>
      <c r="N230" s="1"/>
    </row>
    <row r="231">
      <c r="F231" s="49"/>
      <c r="G231" s="1"/>
      <c r="H231" s="1"/>
      <c r="I231" s="203"/>
      <c r="J231" s="1"/>
      <c r="N231" s="1"/>
    </row>
    <row r="232">
      <c r="F232" s="49"/>
      <c r="G232" s="1"/>
      <c r="H232" s="1"/>
      <c r="I232" s="203"/>
      <c r="J232" s="1"/>
      <c r="N232" s="1"/>
    </row>
    <row r="233">
      <c r="F233" s="49"/>
      <c r="G233" s="1"/>
      <c r="H233" s="1"/>
      <c r="I233" s="203"/>
      <c r="J233" s="1"/>
      <c r="N233" s="1"/>
    </row>
    <row r="234">
      <c r="F234" s="49"/>
      <c r="G234" s="1"/>
      <c r="H234" s="1"/>
      <c r="I234" s="203"/>
      <c r="J234" s="1"/>
      <c r="N234" s="1"/>
    </row>
    <row r="235">
      <c r="F235" s="49"/>
      <c r="G235" s="1"/>
      <c r="H235" s="1"/>
      <c r="I235" s="203"/>
      <c r="J235" s="1"/>
      <c r="N235" s="1"/>
    </row>
    <row r="236">
      <c r="F236" s="49"/>
      <c r="G236" s="1"/>
      <c r="H236" s="1"/>
      <c r="I236" s="203"/>
      <c r="J236" s="1"/>
      <c r="N236" s="1"/>
    </row>
    <row r="237">
      <c r="F237" s="49"/>
      <c r="G237" s="1"/>
      <c r="H237" s="1"/>
      <c r="I237" s="203"/>
      <c r="J237" s="1"/>
      <c r="N237" s="1"/>
    </row>
    <row r="238">
      <c r="F238" s="49"/>
      <c r="G238" s="1"/>
      <c r="H238" s="1"/>
      <c r="I238" s="203"/>
      <c r="J238" s="1"/>
      <c r="N238" s="1"/>
    </row>
    <row r="239">
      <c r="F239" s="49"/>
      <c r="G239" s="1"/>
      <c r="H239" s="1"/>
      <c r="I239" s="203"/>
      <c r="J239" s="1"/>
      <c r="N239" s="1"/>
    </row>
    <row r="240">
      <c r="F240" s="49"/>
      <c r="G240" s="1"/>
      <c r="H240" s="1"/>
      <c r="I240" s="203"/>
      <c r="J240" s="1"/>
      <c r="N240" s="1"/>
    </row>
    <row r="241">
      <c r="F241" s="49"/>
      <c r="G241" s="1"/>
      <c r="H241" s="1"/>
      <c r="I241" s="203"/>
      <c r="J241" s="1"/>
      <c r="N241" s="1"/>
    </row>
    <row r="242">
      <c r="F242" s="49"/>
      <c r="G242" s="1"/>
      <c r="H242" s="1"/>
      <c r="I242" s="203"/>
      <c r="J242" s="1"/>
      <c r="N242" s="1"/>
    </row>
    <row r="243">
      <c r="F243" s="49"/>
      <c r="G243" s="1"/>
      <c r="H243" s="1"/>
      <c r="I243" s="203"/>
      <c r="J243" s="1"/>
      <c r="N243" s="1"/>
    </row>
    <row r="244">
      <c r="F244" s="49"/>
      <c r="G244" s="1"/>
      <c r="H244" s="1"/>
      <c r="I244" s="203"/>
      <c r="J244" s="1"/>
      <c r="N244" s="1"/>
    </row>
    <row r="245">
      <c r="F245" s="49"/>
      <c r="G245" s="1"/>
      <c r="H245" s="1"/>
      <c r="I245" s="203"/>
      <c r="J245" s="1"/>
      <c r="N245" s="1"/>
    </row>
    <row r="246">
      <c r="F246" s="49"/>
      <c r="G246" s="1"/>
      <c r="H246" s="1"/>
      <c r="I246" s="203"/>
      <c r="J246" s="1"/>
      <c r="N246" s="1"/>
    </row>
    <row r="247">
      <c r="F247" s="49"/>
      <c r="G247" s="1"/>
      <c r="H247" s="1"/>
      <c r="I247" s="203"/>
      <c r="J247" s="1"/>
      <c r="N247" s="1"/>
    </row>
    <row r="248">
      <c r="F248" s="49"/>
      <c r="G248" s="1"/>
      <c r="H248" s="1"/>
      <c r="I248" s="203"/>
      <c r="J248" s="1"/>
      <c r="N248" s="1"/>
    </row>
    <row r="249">
      <c r="F249" s="49"/>
      <c r="G249" s="1"/>
      <c r="H249" s="1"/>
      <c r="I249" s="203"/>
      <c r="J249" s="1"/>
      <c r="N249" s="1"/>
    </row>
    <row r="250">
      <c r="F250" s="49"/>
      <c r="G250" s="1"/>
      <c r="H250" s="1"/>
      <c r="I250" s="203"/>
      <c r="J250" s="1"/>
      <c r="N250" s="1"/>
    </row>
    <row r="251">
      <c r="F251" s="49"/>
      <c r="G251" s="1"/>
      <c r="H251" s="1"/>
      <c r="I251" s="203"/>
      <c r="J251" s="1"/>
      <c r="N251" s="1"/>
    </row>
    <row r="252">
      <c r="F252" s="49"/>
      <c r="G252" s="1"/>
      <c r="H252" s="1"/>
      <c r="I252" s="203"/>
      <c r="J252" s="1"/>
      <c r="N252" s="1"/>
    </row>
    <row r="253">
      <c r="F253" s="49"/>
      <c r="G253" s="1"/>
      <c r="H253" s="1"/>
      <c r="I253" s="203"/>
      <c r="J253" s="1"/>
      <c r="N253" s="1"/>
    </row>
    <row r="254">
      <c r="F254" s="49"/>
      <c r="G254" s="1"/>
      <c r="H254" s="1"/>
      <c r="I254" s="203"/>
      <c r="J254" s="1"/>
      <c r="N254" s="1"/>
    </row>
    <row r="255">
      <c r="F255" s="49"/>
      <c r="G255" s="1"/>
      <c r="H255" s="1"/>
      <c r="I255" s="203"/>
      <c r="J255" s="1"/>
      <c r="N255" s="1"/>
    </row>
    <row r="256">
      <c r="F256" s="49"/>
      <c r="G256" s="1"/>
      <c r="H256" s="1"/>
      <c r="I256" s="203"/>
      <c r="J256" s="1"/>
      <c r="N256" s="1"/>
    </row>
    <row r="257">
      <c r="F257" s="49"/>
      <c r="G257" s="1"/>
      <c r="H257" s="1"/>
      <c r="I257" s="203"/>
      <c r="J257" s="1"/>
      <c r="N257" s="1"/>
    </row>
    <row r="258">
      <c r="F258" s="49"/>
      <c r="G258" s="1"/>
      <c r="H258" s="1"/>
      <c r="I258" s="203"/>
      <c r="J258" s="1"/>
      <c r="N258" s="1"/>
    </row>
    <row r="259">
      <c r="F259" s="49"/>
      <c r="G259" s="1"/>
      <c r="H259" s="1"/>
      <c r="I259" s="203"/>
      <c r="J259" s="1"/>
      <c r="N259" s="1"/>
    </row>
    <row r="260">
      <c r="F260" s="49"/>
      <c r="G260" s="1"/>
      <c r="H260" s="1"/>
      <c r="I260" s="203"/>
      <c r="J260" s="1"/>
      <c r="N260" s="1"/>
    </row>
    <row r="261">
      <c r="F261" s="49"/>
      <c r="G261" s="1"/>
      <c r="H261" s="1"/>
      <c r="I261" s="203"/>
      <c r="J261" s="1"/>
      <c r="N261" s="1"/>
    </row>
    <row r="262">
      <c r="F262" s="49"/>
      <c r="G262" s="1"/>
      <c r="H262" s="1"/>
      <c r="I262" s="203"/>
      <c r="J262" s="1"/>
      <c r="N262" s="1"/>
    </row>
    <row r="263">
      <c r="F263" s="49"/>
      <c r="G263" s="1"/>
      <c r="H263" s="1"/>
      <c r="I263" s="203"/>
      <c r="J263" s="1"/>
      <c r="N263" s="1"/>
    </row>
    <row r="264">
      <c r="F264" s="49"/>
      <c r="G264" s="1"/>
      <c r="H264" s="1"/>
      <c r="I264" s="203"/>
      <c r="J264" s="1"/>
      <c r="N264" s="1"/>
    </row>
    <row r="265">
      <c r="F265" s="49"/>
      <c r="G265" s="1"/>
      <c r="H265" s="1"/>
      <c r="I265" s="203"/>
      <c r="J265" s="1"/>
      <c r="N265" s="1"/>
    </row>
    <row r="266">
      <c r="F266" s="49"/>
      <c r="G266" s="1"/>
      <c r="H266" s="1"/>
      <c r="I266" s="203"/>
      <c r="J266" s="1"/>
      <c r="N266" s="1"/>
    </row>
    <row r="267">
      <c r="F267" s="49"/>
      <c r="G267" s="1"/>
      <c r="H267" s="1"/>
      <c r="I267" s="203"/>
      <c r="J267" s="1"/>
      <c r="N267" s="1"/>
    </row>
    <row r="268">
      <c r="F268" s="49"/>
      <c r="G268" s="1"/>
      <c r="H268" s="1"/>
      <c r="I268" s="203"/>
      <c r="J268" s="1"/>
      <c r="N268" s="1"/>
    </row>
    <row r="269">
      <c r="F269" s="49"/>
      <c r="G269" s="1"/>
      <c r="H269" s="1"/>
      <c r="I269" s="203"/>
      <c r="J269" s="1"/>
      <c r="N269" s="1"/>
    </row>
    <row r="270">
      <c r="F270" s="49"/>
      <c r="G270" s="1"/>
      <c r="H270" s="1"/>
      <c r="I270" s="203"/>
      <c r="J270" s="1"/>
      <c r="N270" s="1"/>
    </row>
    <row r="271">
      <c r="F271" s="49"/>
      <c r="G271" s="1"/>
      <c r="H271" s="1"/>
      <c r="I271" s="203"/>
      <c r="J271" s="1"/>
      <c r="N271" s="1"/>
    </row>
    <row r="272">
      <c r="F272" s="49"/>
      <c r="G272" s="1"/>
      <c r="H272" s="1"/>
      <c r="I272" s="203"/>
      <c r="J272" s="1"/>
      <c r="N272" s="1"/>
    </row>
    <row r="273">
      <c r="F273" s="49"/>
      <c r="G273" s="1"/>
      <c r="H273" s="1"/>
      <c r="I273" s="203"/>
      <c r="J273" s="1"/>
      <c r="N273" s="1"/>
    </row>
    <row r="274">
      <c r="F274" s="49"/>
      <c r="G274" s="1"/>
      <c r="H274" s="1"/>
      <c r="I274" s="203"/>
      <c r="J274" s="1"/>
      <c r="N274" s="1"/>
    </row>
    <row r="275">
      <c r="F275" s="49"/>
      <c r="G275" s="1"/>
      <c r="H275" s="1"/>
      <c r="I275" s="203"/>
      <c r="J275" s="1"/>
      <c r="N275" s="1"/>
    </row>
    <row r="276">
      <c r="F276" s="49"/>
      <c r="G276" s="1"/>
      <c r="H276" s="1"/>
      <c r="I276" s="203"/>
      <c r="J276" s="1"/>
      <c r="N276" s="1"/>
    </row>
    <row r="277">
      <c r="F277" s="49"/>
      <c r="G277" s="1"/>
      <c r="H277" s="1"/>
      <c r="I277" s="203"/>
      <c r="J277" s="1"/>
      <c r="N277" s="1"/>
    </row>
    <row r="278">
      <c r="F278" s="49"/>
      <c r="G278" s="1"/>
      <c r="H278" s="1"/>
      <c r="I278" s="203"/>
      <c r="J278" s="1"/>
      <c r="N278" s="1"/>
    </row>
    <row r="279">
      <c r="F279" s="49"/>
      <c r="G279" s="1"/>
      <c r="H279" s="1"/>
      <c r="I279" s="203"/>
      <c r="J279" s="1"/>
      <c r="N279" s="1"/>
    </row>
    <row r="280">
      <c r="F280" s="49"/>
      <c r="G280" s="1"/>
      <c r="H280" s="1"/>
      <c r="I280" s="203"/>
      <c r="J280" s="1"/>
      <c r="N280" s="1"/>
    </row>
    <row r="281">
      <c r="F281" s="49"/>
      <c r="G281" s="1"/>
      <c r="H281" s="1"/>
      <c r="I281" s="203"/>
      <c r="J281" s="1"/>
      <c r="N281" s="1"/>
    </row>
    <row r="282">
      <c r="F282" s="49"/>
      <c r="G282" s="1"/>
      <c r="H282" s="1"/>
      <c r="I282" s="203"/>
      <c r="J282" s="1"/>
      <c r="N282" s="1"/>
    </row>
    <row r="283">
      <c r="F283" s="49"/>
      <c r="G283" s="1"/>
      <c r="H283" s="1"/>
      <c r="I283" s="203"/>
      <c r="J283" s="1"/>
      <c r="N283" s="1"/>
    </row>
    <row r="284">
      <c r="F284" s="49"/>
      <c r="G284" s="1"/>
      <c r="H284" s="1"/>
      <c r="I284" s="203"/>
      <c r="J284" s="1"/>
      <c r="N284" s="1"/>
    </row>
    <row r="285">
      <c r="F285" s="49"/>
      <c r="G285" s="1"/>
      <c r="H285" s="1"/>
      <c r="I285" s="203"/>
      <c r="J285" s="1"/>
      <c r="N285" s="1"/>
    </row>
    <row r="286">
      <c r="F286" s="49"/>
      <c r="G286" s="1"/>
      <c r="H286" s="1"/>
      <c r="I286" s="203"/>
      <c r="J286" s="1"/>
      <c r="N286" s="1"/>
    </row>
    <row r="287">
      <c r="F287" s="49"/>
      <c r="G287" s="1"/>
      <c r="H287" s="1"/>
      <c r="I287" s="203"/>
      <c r="J287" s="1"/>
      <c r="N287" s="1"/>
    </row>
    <row r="288">
      <c r="F288" s="49"/>
      <c r="G288" s="1"/>
      <c r="H288" s="1"/>
      <c r="I288" s="203"/>
      <c r="J288" s="1"/>
      <c r="N288" s="1"/>
    </row>
    <row r="289">
      <c r="F289" s="49"/>
      <c r="G289" s="1"/>
      <c r="H289" s="1"/>
      <c r="I289" s="203"/>
      <c r="J289" s="1"/>
      <c r="N289" s="1"/>
    </row>
    <row r="290">
      <c r="F290" s="49"/>
      <c r="G290" s="1"/>
      <c r="H290" s="1"/>
      <c r="I290" s="203"/>
      <c r="J290" s="1"/>
      <c r="N290" s="1"/>
    </row>
    <row r="291">
      <c r="F291" s="49"/>
      <c r="G291" s="1"/>
      <c r="H291" s="1"/>
      <c r="I291" s="203"/>
      <c r="J291" s="1"/>
      <c r="N291" s="1"/>
    </row>
    <row r="292">
      <c r="F292" s="49"/>
      <c r="G292" s="1"/>
      <c r="H292" s="1"/>
      <c r="I292" s="203"/>
      <c r="J292" s="1"/>
      <c r="N292" s="1"/>
    </row>
    <row r="293">
      <c r="F293" s="49"/>
      <c r="G293" s="1"/>
      <c r="H293" s="1"/>
      <c r="I293" s="203"/>
      <c r="J293" s="1"/>
      <c r="N293" s="1"/>
    </row>
    <row r="294">
      <c r="F294" s="49"/>
      <c r="G294" s="1"/>
      <c r="H294" s="1"/>
      <c r="I294" s="203"/>
      <c r="J294" s="1"/>
      <c r="N294" s="1"/>
    </row>
    <row r="295">
      <c r="F295" s="49"/>
      <c r="G295" s="1"/>
      <c r="H295" s="1"/>
      <c r="I295" s="203"/>
      <c r="J295" s="1"/>
      <c r="N295" s="1"/>
    </row>
    <row r="296">
      <c r="F296" s="49"/>
      <c r="G296" s="1"/>
      <c r="H296" s="1"/>
      <c r="I296" s="203"/>
      <c r="J296" s="1"/>
      <c r="N296" s="1"/>
    </row>
    <row r="297">
      <c r="F297" s="49"/>
      <c r="G297" s="1"/>
      <c r="H297" s="1"/>
      <c r="I297" s="203"/>
      <c r="J297" s="1"/>
      <c r="N297" s="1"/>
    </row>
    <row r="298">
      <c r="F298" s="49"/>
      <c r="G298" s="1"/>
      <c r="H298" s="1"/>
      <c r="I298" s="203"/>
      <c r="J298" s="1"/>
      <c r="N298" s="1"/>
    </row>
    <row r="299">
      <c r="F299" s="49"/>
      <c r="G299" s="1"/>
      <c r="H299" s="1"/>
      <c r="I299" s="203"/>
      <c r="J299" s="1"/>
      <c r="N299" s="1"/>
    </row>
    <row r="300">
      <c r="F300" s="49"/>
      <c r="G300" s="1"/>
      <c r="H300" s="1"/>
      <c r="I300" s="203"/>
      <c r="J300" s="1"/>
      <c r="N300" s="1"/>
    </row>
    <row r="301">
      <c r="F301" s="49"/>
      <c r="G301" s="1"/>
      <c r="H301" s="1"/>
      <c r="I301" s="203"/>
      <c r="J301" s="1"/>
      <c r="N301" s="1"/>
    </row>
    <row r="302">
      <c r="F302" s="49"/>
      <c r="G302" s="1"/>
      <c r="H302" s="1"/>
      <c r="I302" s="203"/>
      <c r="J302" s="1"/>
      <c r="N302" s="1"/>
    </row>
    <row r="303">
      <c r="F303" s="49"/>
      <c r="G303" s="1"/>
      <c r="H303" s="1"/>
      <c r="I303" s="203"/>
      <c r="J303" s="1"/>
      <c r="N303" s="1"/>
    </row>
    <row r="304">
      <c r="F304" s="49"/>
      <c r="G304" s="1"/>
      <c r="H304" s="1"/>
      <c r="I304" s="203"/>
      <c r="J304" s="1"/>
      <c r="N304" s="1"/>
    </row>
    <row r="305">
      <c r="F305" s="49"/>
      <c r="G305" s="1"/>
      <c r="H305" s="1"/>
      <c r="I305" s="203"/>
      <c r="J305" s="1"/>
      <c r="N305" s="1"/>
    </row>
    <row r="306">
      <c r="F306" s="49"/>
      <c r="G306" s="1"/>
      <c r="H306" s="1"/>
      <c r="I306" s="203"/>
      <c r="J306" s="1"/>
      <c r="N306" s="1"/>
    </row>
    <row r="307">
      <c r="F307" s="49"/>
      <c r="G307" s="1"/>
      <c r="H307" s="1"/>
      <c r="I307" s="203"/>
      <c r="J307" s="1"/>
      <c r="N307" s="1"/>
    </row>
    <row r="308">
      <c r="F308" s="49"/>
      <c r="G308" s="1"/>
      <c r="H308" s="1"/>
      <c r="I308" s="203"/>
      <c r="J308" s="1"/>
      <c r="N308" s="1"/>
    </row>
    <row r="309">
      <c r="F309" s="49"/>
      <c r="G309" s="1"/>
      <c r="H309" s="1"/>
      <c r="I309" s="203"/>
      <c r="J309" s="1"/>
      <c r="N309" s="1"/>
    </row>
    <row r="310">
      <c r="F310" s="49"/>
      <c r="G310" s="1"/>
      <c r="H310" s="1"/>
      <c r="I310" s="203"/>
      <c r="J310" s="1"/>
      <c r="N310" s="1"/>
    </row>
    <row r="311">
      <c r="F311" s="49"/>
      <c r="G311" s="1"/>
      <c r="H311" s="1"/>
      <c r="I311" s="203"/>
      <c r="J311" s="1"/>
      <c r="N311" s="1"/>
    </row>
    <row r="312">
      <c r="F312" s="49"/>
      <c r="G312" s="1"/>
      <c r="H312" s="1"/>
      <c r="I312" s="203"/>
      <c r="J312" s="1"/>
      <c r="N312" s="1"/>
    </row>
    <row r="313">
      <c r="F313" s="49"/>
      <c r="G313" s="1"/>
      <c r="H313" s="1"/>
      <c r="I313" s="203"/>
      <c r="J313" s="1"/>
      <c r="N313" s="1"/>
    </row>
    <row r="314">
      <c r="F314" s="49"/>
      <c r="G314" s="1"/>
      <c r="H314" s="1"/>
      <c r="I314" s="203"/>
      <c r="J314" s="1"/>
      <c r="N314" s="1"/>
    </row>
    <row r="315">
      <c r="F315" s="49"/>
      <c r="G315" s="1"/>
      <c r="H315" s="1"/>
      <c r="I315" s="203"/>
      <c r="J315" s="1"/>
      <c r="N315" s="1"/>
    </row>
    <row r="316">
      <c r="F316" s="49"/>
      <c r="G316" s="1"/>
      <c r="H316" s="1"/>
      <c r="I316" s="203"/>
      <c r="J316" s="1"/>
      <c r="N316" s="1"/>
    </row>
    <row r="317">
      <c r="F317" s="49"/>
      <c r="G317" s="1"/>
      <c r="H317" s="1"/>
      <c r="I317" s="203"/>
      <c r="J317" s="1"/>
      <c r="N317" s="1"/>
    </row>
    <row r="318">
      <c r="F318" s="49"/>
      <c r="G318" s="1"/>
      <c r="H318" s="1"/>
      <c r="I318" s="203"/>
      <c r="J318" s="1"/>
      <c r="N318" s="1"/>
    </row>
    <row r="319">
      <c r="F319" s="49"/>
      <c r="G319" s="1"/>
      <c r="H319" s="1"/>
      <c r="I319" s="203"/>
      <c r="J319" s="1"/>
      <c r="N319" s="1"/>
    </row>
    <row r="320">
      <c r="F320" s="49"/>
      <c r="G320" s="1"/>
      <c r="H320" s="1"/>
      <c r="I320" s="203"/>
      <c r="J320" s="1"/>
      <c r="N320" s="1"/>
    </row>
    <row r="321">
      <c r="F321" s="49"/>
      <c r="G321" s="1"/>
      <c r="H321" s="1"/>
      <c r="I321" s="203"/>
      <c r="J321" s="1"/>
      <c r="N321" s="1"/>
    </row>
    <row r="322">
      <c r="F322" s="49"/>
      <c r="G322" s="1"/>
      <c r="H322" s="1"/>
      <c r="I322" s="203"/>
      <c r="J322" s="1"/>
      <c r="N322" s="1"/>
    </row>
    <row r="323">
      <c r="F323" s="49"/>
      <c r="G323" s="1"/>
      <c r="H323" s="1"/>
      <c r="I323" s="203"/>
      <c r="J323" s="1"/>
      <c r="N323" s="1"/>
    </row>
    <row r="324">
      <c r="F324" s="49"/>
      <c r="G324" s="1"/>
      <c r="H324" s="1"/>
      <c r="I324" s="203"/>
      <c r="J324" s="1"/>
      <c r="N324" s="1"/>
    </row>
    <row r="325">
      <c r="F325" s="49"/>
      <c r="G325" s="1"/>
      <c r="H325" s="1"/>
      <c r="I325" s="203"/>
      <c r="J325" s="1"/>
      <c r="N325" s="1"/>
    </row>
    <row r="326">
      <c r="F326" s="49"/>
      <c r="G326" s="1"/>
      <c r="H326" s="1"/>
      <c r="I326" s="203"/>
      <c r="J326" s="1"/>
      <c r="N326" s="1"/>
    </row>
    <row r="327">
      <c r="F327" s="49"/>
      <c r="G327" s="1"/>
      <c r="H327" s="1"/>
      <c r="I327" s="203"/>
      <c r="J327" s="1"/>
      <c r="N327" s="1"/>
    </row>
    <row r="328">
      <c r="F328" s="49"/>
      <c r="G328" s="1"/>
      <c r="H328" s="1"/>
      <c r="I328" s="203"/>
      <c r="J328" s="1"/>
      <c r="N328" s="1"/>
    </row>
    <row r="329">
      <c r="F329" s="49"/>
      <c r="G329" s="1"/>
      <c r="H329" s="1"/>
      <c r="I329" s="203"/>
      <c r="J329" s="1"/>
      <c r="N329" s="1"/>
    </row>
    <row r="330">
      <c r="F330" s="49"/>
      <c r="G330" s="1"/>
      <c r="H330" s="1"/>
      <c r="I330" s="203"/>
      <c r="J330" s="1"/>
      <c r="N330" s="1"/>
    </row>
    <row r="331">
      <c r="F331" s="49"/>
      <c r="G331" s="1"/>
      <c r="H331" s="1"/>
      <c r="I331" s="203"/>
      <c r="J331" s="1"/>
      <c r="N331" s="1"/>
    </row>
    <row r="332">
      <c r="F332" s="49"/>
      <c r="G332" s="1"/>
      <c r="H332" s="1"/>
      <c r="I332" s="203"/>
      <c r="J332" s="1"/>
      <c r="N332" s="1"/>
    </row>
    <row r="333">
      <c r="F333" s="49"/>
      <c r="G333" s="1"/>
      <c r="H333" s="1"/>
      <c r="I333" s="203"/>
      <c r="J333" s="1"/>
      <c r="N333" s="1"/>
    </row>
    <row r="334">
      <c r="F334" s="49"/>
      <c r="G334" s="1"/>
      <c r="H334" s="1"/>
      <c r="I334" s="203"/>
      <c r="J334" s="1"/>
      <c r="N334" s="1"/>
    </row>
    <row r="335">
      <c r="F335" s="49"/>
      <c r="G335" s="1"/>
      <c r="H335" s="1"/>
      <c r="I335" s="203"/>
      <c r="J335" s="1"/>
      <c r="N335" s="1"/>
    </row>
    <row r="336">
      <c r="F336" s="49"/>
      <c r="G336" s="1"/>
      <c r="H336" s="1"/>
      <c r="I336" s="203"/>
      <c r="J336" s="1"/>
      <c r="N336" s="1"/>
    </row>
    <row r="337">
      <c r="F337" s="49"/>
      <c r="G337" s="1"/>
      <c r="H337" s="1"/>
      <c r="I337" s="203"/>
      <c r="J337" s="1"/>
      <c r="N337" s="1"/>
    </row>
    <row r="338">
      <c r="F338" s="49"/>
      <c r="G338" s="1"/>
      <c r="H338" s="1"/>
      <c r="I338" s="203"/>
      <c r="J338" s="1"/>
      <c r="N338" s="1"/>
    </row>
    <row r="339">
      <c r="F339" s="49"/>
      <c r="G339" s="1"/>
      <c r="H339" s="1"/>
      <c r="I339" s="203"/>
      <c r="J339" s="1"/>
      <c r="N339" s="1"/>
    </row>
    <row r="340">
      <c r="F340" s="49"/>
      <c r="G340" s="1"/>
      <c r="H340" s="1"/>
      <c r="I340" s="203"/>
      <c r="J340" s="1"/>
      <c r="N340" s="1"/>
    </row>
    <row r="341">
      <c r="F341" s="49"/>
      <c r="G341" s="1"/>
      <c r="H341" s="1"/>
      <c r="I341" s="203"/>
      <c r="J341" s="1"/>
      <c r="N341" s="1"/>
    </row>
    <row r="342">
      <c r="F342" s="49"/>
      <c r="G342" s="1"/>
      <c r="H342" s="1"/>
      <c r="I342" s="203"/>
      <c r="J342" s="1"/>
      <c r="N342" s="1"/>
    </row>
    <row r="343">
      <c r="F343" s="49"/>
      <c r="G343" s="1"/>
      <c r="H343" s="1"/>
      <c r="I343" s="203"/>
      <c r="J343" s="1"/>
      <c r="N343" s="1"/>
    </row>
    <row r="344">
      <c r="F344" s="49"/>
      <c r="G344" s="1"/>
      <c r="H344" s="1"/>
      <c r="I344" s="203"/>
      <c r="J344" s="1"/>
      <c r="N344" s="1"/>
    </row>
    <row r="345">
      <c r="F345" s="49"/>
      <c r="G345" s="1"/>
      <c r="H345" s="1"/>
      <c r="I345" s="203"/>
      <c r="J345" s="1"/>
      <c r="N345" s="1"/>
    </row>
    <row r="346">
      <c r="F346" s="49"/>
      <c r="G346" s="1"/>
      <c r="H346" s="1"/>
      <c r="I346" s="203"/>
      <c r="J346" s="1"/>
      <c r="N346" s="1"/>
    </row>
    <row r="347">
      <c r="F347" s="49"/>
      <c r="G347" s="1"/>
      <c r="H347" s="1"/>
      <c r="I347" s="203"/>
      <c r="J347" s="1"/>
      <c r="N347" s="1"/>
    </row>
    <row r="348">
      <c r="F348" s="49"/>
      <c r="G348" s="1"/>
      <c r="H348" s="1"/>
      <c r="I348" s="203"/>
      <c r="J348" s="1"/>
      <c r="N348" s="1"/>
    </row>
    <row r="349">
      <c r="F349" s="49"/>
      <c r="G349" s="1"/>
      <c r="H349" s="1"/>
      <c r="I349" s="203"/>
      <c r="J349" s="1"/>
      <c r="N349" s="1"/>
    </row>
    <row r="350">
      <c r="F350" s="49"/>
      <c r="G350" s="1"/>
      <c r="H350" s="1"/>
      <c r="I350" s="203"/>
      <c r="J350" s="1"/>
      <c r="N350" s="1"/>
    </row>
    <row r="351">
      <c r="F351" s="49"/>
      <c r="G351" s="1"/>
      <c r="H351" s="1"/>
      <c r="I351" s="203"/>
      <c r="J351" s="1"/>
      <c r="N351" s="1"/>
    </row>
    <row r="352">
      <c r="F352" s="49"/>
      <c r="G352" s="1"/>
      <c r="H352" s="1"/>
      <c r="I352" s="203"/>
      <c r="J352" s="1"/>
      <c r="N352" s="1"/>
    </row>
    <row r="353">
      <c r="F353" s="49"/>
      <c r="G353" s="1"/>
      <c r="H353" s="1"/>
      <c r="I353" s="203"/>
      <c r="J353" s="1"/>
      <c r="N353" s="1"/>
    </row>
    <row r="354">
      <c r="F354" s="49"/>
      <c r="G354" s="1"/>
      <c r="H354" s="1"/>
      <c r="I354" s="203"/>
      <c r="J354" s="1"/>
      <c r="N354" s="1"/>
    </row>
    <row r="355">
      <c r="F355" s="49"/>
      <c r="G355" s="1"/>
      <c r="H355" s="1"/>
      <c r="I355" s="203"/>
      <c r="J355" s="1"/>
      <c r="N355" s="1"/>
    </row>
    <row r="356">
      <c r="F356" s="49"/>
      <c r="G356" s="1"/>
      <c r="H356" s="1"/>
      <c r="I356" s="203"/>
      <c r="J356" s="1"/>
      <c r="N356" s="1"/>
    </row>
    <row r="357">
      <c r="F357" s="49"/>
      <c r="G357" s="1"/>
      <c r="H357" s="1"/>
      <c r="I357" s="203"/>
      <c r="J357" s="1"/>
      <c r="N357" s="1"/>
    </row>
    <row r="358">
      <c r="F358" s="49"/>
      <c r="G358" s="1"/>
      <c r="H358" s="1"/>
      <c r="I358" s="203"/>
      <c r="J358" s="1"/>
      <c r="N358" s="1"/>
    </row>
    <row r="359">
      <c r="F359" s="49"/>
      <c r="G359" s="1"/>
      <c r="H359" s="1"/>
      <c r="I359" s="203"/>
      <c r="J359" s="1"/>
      <c r="N359" s="1"/>
    </row>
    <row r="360">
      <c r="F360" s="49"/>
      <c r="G360" s="1"/>
      <c r="H360" s="1"/>
      <c r="I360" s="203"/>
      <c r="J360" s="1"/>
      <c r="N360" s="1"/>
    </row>
    <row r="361">
      <c r="F361" s="49"/>
      <c r="G361" s="1"/>
      <c r="H361" s="1"/>
      <c r="I361" s="203"/>
      <c r="J361" s="1"/>
      <c r="N361" s="1"/>
    </row>
    <row r="362">
      <c r="F362" s="49"/>
      <c r="G362" s="1"/>
      <c r="H362" s="1"/>
      <c r="I362" s="203"/>
      <c r="J362" s="1"/>
      <c r="N362" s="1"/>
    </row>
    <row r="363">
      <c r="F363" s="49"/>
      <c r="G363" s="1"/>
      <c r="H363" s="1"/>
      <c r="I363" s="203"/>
      <c r="J363" s="1"/>
      <c r="N363" s="1"/>
    </row>
    <row r="364">
      <c r="F364" s="49"/>
      <c r="G364" s="1"/>
      <c r="H364" s="1"/>
      <c r="I364" s="203"/>
      <c r="J364" s="1"/>
      <c r="N364" s="1"/>
    </row>
    <row r="365">
      <c r="F365" s="49"/>
      <c r="G365" s="1"/>
      <c r="H365" s="1"/>
      <c r="I365" s="203"/>
      <c r="J365" s="1"/>
      <c r="N365" s="1"/>
    </row>
    <row r="366">
      <c r="F366" s="49"/>
      <c r="G366" s="1"/>
      <c r="H366" s="1"/>
      <c r="I366" s="203"/>
      <c r="J366" s="1"/>
      <c r="N366" s="1"/>
    </row>
    <row r="367">
      <c r="F367" s="49"/>
      <c r="G367" s="1"/>
      <c r="H367" s="1"/>
      <c r="I367" s="203"/>
      <c r="J367" s="1"/>
      <c r="N367" s="1"/>
    </row>
    <row r="368">
      <c r="F368" s="49"/>
      <c r="G368" s="1"/>
      <c r="H368" s="1"/>
      <c r="I368" s="203"/>
      <c r="J368" s="1"/>
      <c r="N368" s="1"/>
    </row>
    <row r="369">
      <c r="F369" s="49"/>
      <c r="G369" s="1"/>
      <c r="H369" s="1"/>
      <c r="I369" s="203"/>
      <c r="J369" s="1"/>
      <c r="N369" s="1"/>
    </row>
    <row r="370">
      <c r="F370" s="49"/>
      <c r="G370" s="1"/>
      <c r="H370" s="1"/>
      <c r="I370" s="203"/>
      <c r="J370" s="1"/>
      <c r="N370" s="1"/>
    </row>
    <row r="371">
      <c r="F371" s="49"/>
      <c r="G371" s="1"/>
      <c r="H371" s="1"/>
      <c r="I371" s="203"/>
      <c r="J371" s="1"/>
      <c r="N371" s="1"/>
    </row>
    <row r="372">
      <c r="F372" s="49"/>
      <c r="G372" s="1"/>
      <c r="H372" s="1"/>
      <c r="I372" s="203"/>
      <c r="J372" s="1"/>
      <c r="N372" s="1"/>
    </row>
    <row r="373">
      <c r="F373" s="49"/>
      <c r="G373" s="1"/>
      <c r="H373" s="1"/>
      <c r="I373" s="203"/>
      <c r="J373" s="1"/>
      <c r="N373" s="1"/>
    </row>
    <row r="374">
      <c r="F374" s="49"/>
      <c r="G374" s="1"/>
      <c r="H374" s="1"/>
      <c r="I374" s="203"/>
      <c r="J374" s="1"/>
      <c r="N374" s="1"/>
    </row>
    <row r="375">
      <c r="F375" s="49"/>
      <c r="G375" s="1"/>
      <c r="H375" s="1"/>
      <c r="I375" s="203"/>
      <c r="J375" s="1"/>
      <c r="N375" s="1"/>
    </row>
    <row r="376">
      <c r="F376" s="49"/>
      <c r="G376" s="1"/>
      <c r="H376" s="1"/>
      <c r="I376" s="203"/>
      <c r="J376" s="1"/>
      <c r="N376" s="1"/>
    </row>
    <row r="377">
      <c r="F377" s="49"/>
      <c r="G377" s="1"/>
      <c r="H377" s="1"/>
      <c r="I377" s="203"/>
      <c r="J377" s="1"/>
      <c r="N377" s="1"/>
    </row>
    <row r="378">
      <c r="F378" s="49"/>
      <c r="G378" s="1"/>
      <c r="H378" s="1"/>
      <c r="I378" s="203"/>
      <c r="J378" s="1"/>
      <c r="N378" s="1"/>
    </row>
    <row r="379">
      <c r="F379" s="49"/>
      <c r="G379" s="1"/>
      <c r="H379" s="1"/>
      <c r="I379" s="203"/>
      <c r="J379" s="1"/>
      <c r="N379" s="1"/>
    </row>
    <row r="380">
      <c r="F380" s="49"/>
      <c r="G380" s="1"/>
      <c r="H380" s="1"/>
      <c r="I380" s="203"/>
      <c r="J380" s="1"/>
      <c r="N380" s="1"/>
    </row>
    <row r="381">
      <c r="F381" s="49"/>
      <c r="G381" s="1"/>
      <c r="H381" s="1"/>
      <c r="I381" s="203"/>
      <c r="J381" s="1"/>
      <c r="N381" s="1"/>
    </row>
    <row r="382">
      <c r="F382" s="49"/>
      <c r="G382" s="1"/>
      <c r="H382" s="1"/>
      <c r="I382" s="203"/>
      <c r="J382" s="1"/>
      <c r="N382" s="1"/>
    </row>
    <row r="383">
      <c r="F383" s="49"/>
      <c r="G383" s="1"/>
      <c r="H383" s="1"/>
      <c r="I383" s="203"/>
      <c r="J383" s="1"/>
      <c r="N383" s="1"/>
    </row>
    <row r="384">
      <c r="F384" s="49"/>
      <c r="G384" s="1"/>
      <c r="H384" s="1"/>
      <c r="I384" s="203"/>
      <c r="J384" s="1"/>
      <c r="N384" s="1"/>
    </row>
    <row r="385">
      <c r="F385" s="49"/>
      <c r="G385" s="1"/>
      <c r="H385" s="1"/>
      <c r="I385" s="203"/>
      <c r="J385" s="1"/>
      <c r="N385" s="1"/>
    </row>
    <row r="386">
      <c r="F386" s="49"/>
      <c r="G386" s="1"/>
      <c r="H386" s="1"/>
      <c r="I386" s="203"/>
      <c r="J386" s="1"/>
      <c r="N386" s="1"/>
    </row>
    <row r="387">
      <c r="F387" s="49"/>
      <c r="G387" s="1"/>
      <c r="H387" s="1"/>
      <c r="I387" s="203"/>
      <c r="J387" s="1"/>
      <c r="N387" s="1"/>
    </row>
    <row r="388">
      <c r="F388" s="49"/>
      <c r="G388" s="1"/>
      <c r="H388" s="1"/>
      <c r="I388" s="203"/>
      <c r="J388" s="1"/>
      <c r="N388" s="1"/>
    </row>
    <row r="389">
      <c r="F389" s="49"/>
      <c r="G389" s="1"/>
      <c r="H389" s="1"/>
      <c r="I389" s="203"/>
      <c r="J389" s="1"/>
      <c r="N389" s="1"/>
    </row>
    <row r="390">
      <c r="F390" s="49"/>
      <c r="G390" s="1"/>
      <c r="H390" s="1"/>
      <c r="I390" s="203"/>
      <c r="J390" s="1"/>
      <c r="N390" s="1"/>
    </row>
    <row r="391">
      <c r="F391" s="49"/>
      <c r="G391" s="1"/>
      <c r="H391" s="1"/>
      <c r="I391" s="203"/>
      <c r="J391" s="1"/>
      <c r="N391" s="1"/>
    </row>
    <row r="392">
      <c r="F392" s="49"/>
      <c r="G392" s="1"/>
      <c r="H392" s="1"/>
      <c r="I392" s="203"/>
      <c r="J392" s="1"/>
      <c r="N392" s="1"/>
    </row>
    <row r="393">
      <c r="F393" s="49"/>
      <c r="G393" s="1"/>
      <c r="H393" s="1"/>
      <c r="I393" s="203"/>
      <c r="J393" s="1"/>
      <c r="N393" s="1"/>
    </row>
    <row r="394">
      <c r="F394" s="49"/>
      <c r="G394" s="1"/>
      <c r="H394" s="1"/>
      <c r="I394" s="203"/>
      <c r="J394" s="1"/>
      <c r="N394" s="1"/>
    </row>
    <row r="395">
      <c r="F395" s="49"/>
      <c r="G395" s="1"/>
      <c r="H395" s="1"/>
      <c r="I395" s="203"/>
      <c r="J395" s="1"/>
      <c r="N395" s="1"/>
    </row>
    <row r="396">
      <c r="F396" s="49"/>
      <c r="G396" s="1"/>
      <c r="H396" s="1"/>
      <c r="I396" s="203"/>
      <c r="J396" s="1"/>
      <c r="N396" s="1"/>
    </row>
    <row r="397">
      <c r="F397" s="49"/>
      <c r="G397" s="1"/>
      <c r="H397" s="1"/>
      <c r="I397" s="203"/>
      <c r="J397" s="1"/>
      <c r="N397" s="1"/>
    </row>
    <row r="398">
      <c r="F398" s="49"/>
      <c r="G398" s="1"/>
      <c r="H398" s="1"/>
      <c r="I398" s="203"/>
      <c r="J398" s="1"/>
      <c r="N398" s="1"/>
    </row>
    <row r="399">
      <c r="F399" s="49"/>
      <c r="G399" s="1"/>
      <c r="H399" s="1"/>
      <c r="I399" s="203"/>
      <c r="J399" s="1"/>
      <c r="N399" s="1"/>
    </row>
    <row r="400">
      <c r="F400" s="49"/>
      <c r="G400" s="1"/>
      <c r="H400" s="1"/>
      <c r="I400" s="203"/>
      <c r="J400" s="1"/>
      <c r="N400" s="1"/>
    </row>
    <row r="401">
      <c r="F401" s="49"/>
      <c r="G401" s="1"/>
      <c r="H401" s="1"/>
      <c r="I401" s="203"/>
      <c r="J401" s="1"/>
      <c r="N401" s="1"/>
    </row>
    <row r="402">
      <c r="F402" s="49"/>
      <c r="G402" s="1"/>
      <c r="H402" s="1"/>
      <c r="I402" s="203"/>
      <c r="J402" s="1"/>
      <c r="N402" s="1"/>
    </row>
    <row r="403">
      <c r="F403" s="49"/>
      <c r="G403" s="1"/>
      <c r="H403" s="1"/>
      <c r="I403" s="203"/>
      <c r="J403" s="1"/>
      <c r="N403" s="1"/>
    </row>
    <row r="404">
      <c r="F404" s="49"/>
      <c r="G404" s="1"/>
      <c r="H404" s="1"/>
      <c r="I404" s="203"/>
      <c r="J404" s="1"/>
      <c r="N404" s="1"/>
    </row>
    <row r="405">
      <c r="F405" s="49"/>
      <c r="G405" s="1"/>
      <c r="H405" s="1"/>
      <c r="I405" s="203"/>
      <c r="J405" s="1"/>
      <c r="N405" s="1"/>
    </row>
    <row r="406">
      <c r="F406" s="49"/>
      <c r="G406" s="1"/>
      <c r="H406" s="1"/>
      <c r="I406" s="203"/>
      <c r="J406" s="1"/>
      <c r="N406" s="1"/>
    </row>
    <row r="407">
      <c r="F407" s="49"/>
      <c r="G407" s="1"/>
      <c r="H407" s="1"/>
      <c r="I407" s="203"/>
      <c r="J407" s="1"/>
      <c r="N407" s="1"/>
    </row>
    <row r="408">
      <c r="F408" s="49"/>
      <c r="G408" s="1"/>
      <c r="H408" s="1"/>
      <c r="I408" s="203"/>
      <c r="J408" s="1"/>
      <c r="N408" s="1"/>
    </row>
    <row r="409">
      <c r="F409" s="49"/>
      <c r="G409" s="1"/>
      <c r="H409" s="1"/>
      <c r="I409" s="203"/>
      <c r="J409" s="1"/>
      <c r="N409" s="1"/>
    </row>
    <row r="410">
      <c r="F410" s="49"/>
      <c r="G410" s="1"/>
      <c r="H410" s="1"/>
      <c r="I410" s="203"/>
      <c r="J410" s="1"/>
      <c r="N410" s="1"/>
    </row>
    <row r="411">
      <c r="F411" s="49"/>
      <c r="G411" s="1"/>
      <c r="H411" s="1"/>
      <c r="I411" s="203"/>
      <c r="J411" s="1"/>
      <c r="N411" s="1"/>
    </row>
    <row r="412">
      <c r="F412" s="49"/>
      <c r="G412" s="1"/>
      <c r="H412" s="1"/>
      <c r="I412" s="203"/>
      <c r="J412" s="1"/>
      <c r="N412" s="1"/>
    </row>
    <row r="413">
      <c r="F413" s="49"/>
      <c r="G413" s="1"/>
      <c r="H413" s="1"/>
      <c r="I413" s="203"/>
      <c r="J413" s="1"/>
      <c r="N413" s="1"/>
    </row>
    <row r="414">
      <c r="F414" s="49"/>
      <c r="G414" s="1"/>
      <c r="H414" s="1"/>
      <c r="I414" s="203"/>
      <c r="J414" s="1"/>
      <c r="N414" s="1"/>
    </row>
    <row r="415">
      <c r="F415" s="49"/>
      <c r="G415" s="1"/>
      <c r="H415" s="1"/>
      <c r="I415" s="203"/>
      <c r="J415" s="1"/>
      <c r="N415" s="1"/>
    </row>
    <row r="416">
      <c r="F416" s="49"/>
      <c r="G416" s="1"/>
      <c r="H416" s="1"/>
      <c r="I416" s="203"/>
      <c r="J416" s="1"/>
      <c r="N416" s="1"/>
    </row>
    <row r="417">
      <c r="F417" s="49"/>
      <c r="G417" s="1"/>
      <c r="H417" s="1"/>
      <c r="I417" s="203"/>
      <c r="J417" s="1"/>
      <c r="N417" s="1"/>
    </row>
    <row r="418">
      <c r="F418" s="49"/>
      <c r="G418" s="1"/>
      <c r="H418" s="1"/>
      <c r="I418" s="203"/>
      <c r="J418" s="1"/>
      <c r="N418" s="1"/>
    </row>
    <row r="419">
      <c r="F419" s="49"/>
      <c r="G419" s="1"/>
      <c r="H419" s="1"/>
      <c r="I419" s="203"/>
      <c r="J419" s="1"/>
      <c r="N419" s="1"/>
    </row>
    <row r="420">
      <c r="F420" s="49"/>
      <c r="G420" s="1"/>
      <c r="H420" s="1"/>
      <c r="I420" s="203"/>
      <c r="J420" s="1"/>
      <c r="N420" s="1"/>
    </row>
    <row r="421">
      <c r="F421" s="49"/>
      <c r="G421" s="1"/>
      <c r="H421" s="1"/>
      <c r="I421" s="203"/>
      <c r="J421" s="1"/>
      <c r="N421" s="1"/>
    </row>
    <row r="422">
      <c r="F422" s="49"/>
      <c r="G422" s="1"/>
      <c r="H422" s="1"/>
      <c r="I422" s="203"/>
      <c r="J422" s="1"/>
      <c r="N422" s="1"/>
    </row>
    <row r="423">
      <c r="F423" s="49"/>
      <c r="G423" s="1"/>
      <c r="H423" s="1"/>
      <c r="I423" s="203"/>
      <c r="J423" s="1"/>
      <c r="N423" s="1"/>
    </row>
    <row r="424">
      <c r="F424" s="49"/>
      <c r="G424" s="1"/>
      <c r="H424" s="1"/>
      <c r="I424" s="203"/>
      <c r="J424" s="1"/>
      <c r="N424" s="1"/>
    </row>
    <row r="425">
      <c r="F425" s="49"/>
      <c r="G425" s="1"/>
      <c r="H425" s="1"/>
      <c r="I425" s="203"/>
      <c r="J425" s="1"/>
      <c r="N425" s="1"/>
    </row>
    <row r="426">
      <c r="F426" s="49"/>
      <c r="G426" s="1"/>
      <c r="H426" s="1"/>
      <c r="I426" s="203"/>
      <c r="J426" s="1"/>
      <c r="N426" s="1"/>
    </row>
    <row r="427">
      <c r="F427" s="49"/>
      <c r="G427" s="1"/>
      <c r="H427" s="1"/>
      <c r="I427" s="203"/>
      <c r="J427" s="1"/>
      <c r="N427" s="1"/>
    </row>
    <row r="428">
      <c r="F428" s="49"/>
      <c r="G428" s="1"/>
      <c r="H428" s="1"/>
      <c r="I428" s="203"/>
      <c r="J428" s="1"/>
      <c r="N428" s="1"/>
    </row>
    <row r="429">
      <c r="F429" s="49"/>
      <c r="G429" s="1"/>
      <c r="H429" s="1"/>
      <c r="I429" s="203"/>
      <c r="J429" s="1"/>
      <c r="N429" s="1"/>
    </row>
    <row r="430">
      <c r="F430" s="49"/>
      <c r="G430" s="1"/>
      <c r="H430" s="1"/>
      <c r="I430" s="203"/>
      <c r="J430" s="1"/>
      <c r="N430" s="1"/>
    </row>
    <row r="431">
      <c r="F431" s="49"/>
      <c r="G431" s="1"/>
      <c r="H431" s="1"/>
      <c r="I431" s="203"/>
      <c r="J431" s="1"/>
      <c r="N431" s="1"/>
    </row>
    <row r="432">
      <c r="F432" s="49"/>
      <c r="G432" s="1"/>
      <c r="H432" s="1"/>
      <c r="I432" s="203"/>
      <c r="J432" s="1"/>
      <c r="N432" s="1"/>
    </row>
    <row r="433">
      <c r="F433" s="49"/>
      <c r="G433" s="1"/>
      <c r="H433" s="1"/>
      <c r="I433" s="203"/>
      <c r="J433" s="1"/>
      <c r="N433" s="1"/>
    </row>
    <row r="434">
      <c r="F434" s="49"/>
      <c r="G434" s="1"/>
      <c r="H434" s="1"/>
      <c r="I434" s="203"/>
      <c r="J434" s="1"/>
      <c r="N434" s="1"/>
    </row>
    <row r="435">
      <c r="F435" s="49"/>
      <c r="G435" s="1"/>
      <c r="H435" s="1"/>
      <c r="I435" s="203"/>
      <c r="J435" s="1"/>
      <c r="N435" s="1"/>
    </row>
    <row r="436">
      <c r="F436" s="49"/>
      <c r="G436" s="1"/>
      <c r="H436" s="1"/>
      <c r="I436" s="203"/>
      <c r="J436" s="1"/>
      <c r="N436" s="1"/>
    </row>
    <row r="437">
      <c r="F437" s="49"/>
      <c r="G437" s="1"/>
      <c r="H437" s="1"/>
      <c r="I437" s="203"/>
      <c r="J437" s="1"/>
      <c r="N437" s="1"/>
    </row>
    <row r="438">
      <c r="F438" s="49"/>
      <c r="G438" s="1"/>
      <c r="H438" s="1"/>
      <c r="I438" s="203"/>
      <c r="J438" s="1"/>
      <c r="N438" s="1"/>
    </row>
    <row r="439">
      <c r="F439" s="49"/>
      <c r="G439" s="1"/>
      <c r="H439" s="1"/>
      <c r="I439" s="203"/>
      <c r="J439" s="1"/>
      <c r="N439" s="1"/>
    </row>
    <row r="440">
      <c r="F440" s="49"/>
      <c r="G440" s="1"/>
      <c r="H440" s="1"/>
      <c r="I440" s="203"/>
      <c r="J440" s="1"/>
      <c r="N440" s="1"/>
    </row>
    <row r="441">
      <c r="F441" s="49"/>
      <c r="G441" s="1"/>
      <c r="H441" s="1"/>
      <c r="I441" s="203"/>
      <c r="J441" s="1"/>
      <c r="N441" s="1"/>
    </row>
    <row r="442">
      <c r="F442" s="49"/>
      <c r="G442" s="1"/>
      <c r="H442" s="1"/>
      <c r="I442" s="203"/>
      <c r="J442" s="1"/>
      <c r="N442" s="1"/>
    </row>
    <row r="443">
      <c r="F443" s="49"/>
      <c r="G443" s="1"/>
      <c r="H443" s="1"/>
      <c r="I443" s="203"/>
      <c r="J443" s="1"/>
      <c r="N443" s="1"/>
    </row>
    <row r="444">
      <c r="F444" s="49"/>
      <c r="G444" s="1"/>
      <c r="H444" s="1"/>
      <c r="I444" s="203"/>
      <c r="J444" s="1"/>
      <c r="N444" s="1"/>
    </row>
    <row r="445">
      <c r="F445" s="49"/>
      <c r="G445" s="1"/>
      <c r="H445" s="1"/>
      <c r="I445" s="203"/>
      <c r="J445" s="1"/>
      <c r="N445" s="1"/>
    </row>
    <row r="446">
      <c r="F446" s="49"/>
      <c r="G446" s="1"/>
      <c r="H446" s="1"/>
      <c r="I446" s="203"/>
      <c r="J446" s="1"/>
      <c r="N446" s="1"/>
    </row>
    <row r="447">
      <c r="F447" s="49"/>
      <c r="G447" s="1"/>
      <c r="H447" s="1"/>
      <c r="I447" s="203"/>
      <c r="J447" s="1"/>
      <c r="N447" s="1"/>
    </row>
    <row r="448">
      <c r="F448" s="49"/>
      <c r="G448" s="1"/>
      <c r="H448" s="1"/>
      <c r="I448" s="203"/>
      <c r="J448" s="1"/>
      <c r="N448" s="1"/>
    </row>
    <row r="449">
      <c r="F449" s="49"/>
      <c r="G449" s="1"/>
      <c r="H449" s="1"/>
      <c r="I449" s="203"/>
      <c r="J449" s="1"/>
      <c r="N449" s="1"/>
    </row>
    <row r="450">
      <c r="F450" s="49"/>
      <c r="G450" s="1"/>
      <c r="H450" s="1"/>
      <c r="I450" s="203"/>
      <c r="J450" s="1"/>
      <c r="N450" s="1"/>
    </row>
    <row r="451">
      <c r="F451" s="49"/>
      <c r="G451" s="1"/>
      <c r="H451" s="1"/>
      <c r="I451" s="203"/>
      <c r="J451" s="1"/>
      <c r="N451" s="1"/>
    </row>
    <row r="452">
      <c r="F452" s="49"/>
      <c r="G452" s="1"/>
      <c r="H452" s="1"/>
      <c r="I452" s="203"/>
      <c r="J452" s="1"/>
      <c r="N452" s="1"/>
    </row>
    <row r="453">
      <c r="F453" s="49"/>
      <c r="G453" s="1"/>
      <c r="H453" s="1"/>
      <c r="I453" s="203"/>
      <c r="J453" s="1"/>
      <c r="N453" s="1"/>
    </row>
    <row r="454">
      <c r="F454" s="49"/>
      <c r="G454" s="1"/>
      <c r="H454" s="1"/>
      <c r="I454" s="203"/>
      <c r="J454" s="1"/>
      <c r="N454" s="1"/>
    </row>
    <row r="455">
      <c r="F455" s="49"/>
      <c r="G455" s="1"/>
      <c r="H455" s="1"/>
      <c r="I455" s="203"/>
      <c r="J455" s="1"/>
      <c r="N455" s="1"/>
    </row>
    <row r="456">
      <c r="F456" s="49"/>
      <c r="G456" s="1"/>
      <c r="H456" s="1"/>
      <c r="I456" s="203"/>
      <c r="J456" s="1"/>
      <c r="N456" s="1"/>
    </row>
    <row r="457">
      <c r="F457" s="49"/>
      <c r="G457" s="1"/>
      <c r="H457" s="1"/>
      <c r="I457" s="203"/>
      <c r="J457" s="1"/>
      <c r="N457" s="1"/>
    </row>
    <row r="458">
      <c r="F458" s="49"/>
      <c r="G458" s="1"/>
      <c r="H458" s="1"/>
      <c r="I458" s="203"/>
      <c r="J458" s="1"/>
      <c r="N458" s="1"/>
    </row>
    <row r="459">
      <c r="F459" s="49"/>
      <c r="G459" s="1"/>
      <c r="H459" s="1"/>
      <c r="I459" s="203"/>
      <c r="J459" s="1"/>
      <c r="N459" s="1"/>
    </row>
    <row r="460">
      <c r="F460" s="49"/>
      <c r="G460" s="1"/>
      <c r="H460" s="1"/>
      <c r="I460" s="203"/>
      <c r="J460" s="1"/>
      <c r="N460" s="1"/>
    </row>
    <row r="461">
      <c r="F461" s="49"/>
      <c r="G461" s="1"/>
      <c r="H461" s="1"/>
      <c r="I461" s="203"/>
      <c r="J461" s="1"/>
      <c r="N461" s="1"/>
    </row>
    <row r="462">
      <c r="F462" s="49"/>
      <c r="G462" s="1"/>
      <c r="H462" s="1"/>
      <c r="I462" s="203"/>
      <c r="J462" s="1"/>
      <c r="N462" s="1"/>
    </row>
    <row r="463">
      <c r="F463" s="49"/>
      <c r="G463" s="1"/>
      <c r="H463" s="1"/>
      <c r="I463" s="203"/>
      <c r="J463" s="1"/>
      <c r="N463" s="1"/>
    </row>
    <row r="464">
      <c r="F464" s="49"/>
      <c r="G464" s="1"/>
      <c r="H464" s="1"/>
      <c r="I464" s="203"/>
      <c r="J464" s="1"/>
      <c r="N464" s="1"/>
    </row>
    <row r="465">
      <c r="F465" s="49"/>
      <c r="G465" s="1"/>
      <c r="H465" s="1"/>
      <c r="I465" s="203"/>
      <c r="J465" s="1"/>
      <c r="N465" s="1"/>
    </row>
    <row r="466">
      <c r="F466" s="49"/>
      <c r="G466" s="1"/>
      <c r="H466" s="1"/>
      <c r="I466" s="203"/>
      <c r="J466" s="1"/>
      <c r="N466" s="1"/>
    </row>
    <row r="467">
      <c r="F467" s="49"/>
      <c r="G467" s="1"/>
      <c r="H467" s="1"/>
      <c r="I467" s="203"/>
      <c r="J467" s="1"/>
      <c r="N467" s="1"/>
    </row>
    <row r="468">
      <c r="F468" s="49"/>
      <c r="G468" s="1"/>
      <c r="H468" s="1"/>
      <c r="I468" s="203"/>
      <c r="J468" s="1"/>
      <c r="N468" s="1"/>
    </row>
    <row r="469">
      <c r="F469" s="49"/>
      <c r="G469" s="1"/>
      <c r="H469" s="1"/>
      <c r="I469" s="203"/>
      <c r="J469" s="1"/>
      <c r="N469" s="1"/>
    </row>
    <row r="470">
      <c r="F470" s="49"/>
      <c r="G470" s="1"/>
      <c r="H470" s="1"/>
      <c r="I470" s="203"/>
      <c r="J470" s="1"/>
      <c r="N470" s="1"/>
    </row>
    <row r="471">
      <c r="F471" s="49"/>
      <c r="G471" s="1"/>
      <c r="H471" s="1"/>
      <c r="I471" s="203"/>
      <c r="J471" s="1"/>
      <c r="N471" s="1"/>
    </row>
    <row r="472">
      <c r="F472" s="49"/>
      <c r="G472" s="1"/>
      <c r="H472" s="1"/>
      <c r="I472" s="203"/>
      <c r="J472" s="1"/>
      <c r="N472" s="1"/>
    </row>
    <row r="473">
      <c r="F473" s="49"/>
      <c r="G473" s="1"/>
      <c r="H473" s="1"/>
      <c r="I473" s="203"/>
      <c r="J473" s="1"/>
      <c r="N473" s="1"/>
    </row>
    <row r="474">
      <c r="F474" s="49"/>
      <c r="G474" s="1"/>
      <c r="H474" s="1"/>
      <c r="I474" s="203"/>
      <c r="J474" s="1"/>
      <c r="N474" s="1"/>
    </row>
    <row r="475">
      <c r="F475" s="49"/>
      <c r="G475" s="1"/>
      <c r="H475" s="1"/>
      <c r="I475" s="203"/>
      <c r="J475" s="1"/>
      <c r="N475" s="1"/>
    </row>
    <row r="476">
      <c r="F476" s="49"/>
      <c r="G476" s="1"/>
      <c r="H476" s="1"/>
      <c r="I476" s="203"/>
      <c r="J476" s="1"/>
      <c r="N476" s="1"/>
    </row>
    <row r="477">
      <c r="F477" s="49"/>
      <c r="G477" s="1"/>
      <c r="H477" s="1"/>
      <c r="I477" s="203"/>
      <c r="J477" s="1"/>
      <c r="N477" s="1"/>
    </row>
    <row r="478">
      <c r="F478" s="49"/>
      <c r="G478" s="1"/>
      <c r="H478" s="1"/>
      <c r="I478" s="203"/>
      <c r="J478" s="1"/>
      <c r="N478" s="1"/>
    </row>
    <row r="479">
      <c r="F479" s="49"/>
      <c r="G479" s="1"/>
      <c r="H479" s="1"/>
      <c r="I479" s="203"/>
      <c r="J479" s="1"/>
      <c r="N479" s="1"/>
    </row>
    <row r="480">
      <c r="F480" s="49"/>
      <c r="G480" s="1"/>
      <c r="H480" s="1"/>
      <c r="I480" s="203"/>
      <c r="J480" s="1"/>
      <c r="N480" s="1"/>
    </row>
    <row r="481">
      <c r="F481" s="49"/>
      <c r="G481" s="1"/>
      <c r="H481" s="1"/>
      <c r="I481" s="203"/>
      <c r="J481" s="1"/>
      <c r="N481" s="1"/>
    </row>
    <row r="482">
      <c r="F482" s="49"/>
      <c r="G482" s="1"/>
      <c r="H482" s="1"/>
      <c r="I482" s="203"/>
      <c r="J482" s="1"/>
      <c r="N482" s="1"/>
    </row>
    <row r="483">
      <c r="F483" s="49"/>
      <c r="G483" s="1"/>
      <c r="H483" s="1"/>
      <c r="I483" s="203"/>
      <c r="J483" s="1"/>
      <c r="N483" s="1"/>
    </row>
    <row r="484">
      <c r="F484" s="49"/>
      <c r="G484" s="1"/>
      <c r="H484" s="1"/>
      <c r="I484" s="203"/>
      <c r="J484" s="1"/>
      <c r="N484" s="1"/>
    </row>
    <row r="485">
      <c r="F485" s="49"/>
      <c r="G485" s="1"/>
      <c r="H485" s="1"/>
      <c r="I485" s="203"/>
      <c r="J485" s="1"/>
      <c r="N485" s="1"/>
    </row>
    <row r="486">
      <c r="F486" s="49"/>
      <c r="G486" s="1"/>
      <c r="H486" s="1"/>
      <c r="I486" s="203"/>
      <c r="J486" s="1"/>
      <c r="N486" s="1"/>
    </row>
    <row r="487">
      <c r="F487" s="49"/>
      <c r="G487" s="1"/>
      <c r="H487" s="1"/>
      <c r="I487" s="203"/>
      <c r="J487" s="1"/>
      <c r="N487" s="1"/>
    </row>
    <row r="488">
      <c r="F488" s="49"/>
      <c r="G488" s="1"/>
      <c r="H488" s="1"/>
      <c r="I488" s="203"/>
      <c r="J488" s="1"/>
      <c r="N488" s="1"/>
    </row>
    <row r="489">
      <c r="F489" s="49"/>
      <c r="G489" s="1"/>
      <c r="H489" s="1"/>
      <c r="I489" s="203"/>
      <c r="J489" s="1"/>
      <c r="N489" s="1"/>
    </row>
    <row r="490">
      <c r="F490" s="49"/>
      <c r="G490" s="1"/>
      <c r="H490" s="1"/>
      <c r="I490" s="203"/>
      <c r="J490" s="1"/>
      <c r="N490" s="1"/>
    </row>
    <row r="491">
      <c r="F491" s="49"/>
      <c r="G491" s="1"/>
      <c r="H491" s="1"/>
      <c r="I491" s="203"/>
      <c r="J491" s="1"/>
      <c r="N491" s="1"/>
    </row>
    <row r="492">
      <c r="F492" s="49"/>
      <c r="G492" s="1"/>
      <c r="H492" s="1"/>
      <c r="I492" s="203"/>
      <c r="J492" s="1"/>
      <c r="N492" s="1"/>
    </row>
    <row r="493">
      <c r="F493" s="49"/>
      <c r="G493" s="1"/>
      <c r="H493" s="1"/>
      <c r="I493" s="203"/>
      <c r="J493" s="1"/>
      <c r="N493" s="1"/>
    </row>
    <row r="494">
      <c r="F494" s="49"/>
      <c r="G494" s="1"/>
      <c r="H494" s="1"/>
      <c r="I494" s="203"/>
      <c r="J494" s="1"/>
      <c r="N494" s="1"/>
    </row>
    <row r="495">
      <c r="F495" s="49"/>
      <c r="G495" s="1"/>
      <c r="H495" s="1"/>
      <c r="I495" s="203"/>
      <c r="J495" s="1"/>
      <c r="N495" s="1"/>
    </row>
    <row r="496">
      <c r="F496" s="49"/>
      <c r="G496" s="1"/>
      <c r="H496" s="1"/>
      <c r="I496" s="203"/>
      <c r="J496" s="1"/>
      <c r="N496" s="1"/>
    </row>
    <row r="497">
      <c r="F497" s="49"/>
      <c r="G497" s="1"/>
      <c r="H497" s="1"/>
      <c r="I497" s="203"/>
      <c r="J497" s="1"/>
      <c r="N497" s="1"/>
    </row>
    <row r="498">
      <c r="F498" s="49"/>
      <c r="G498" s="1"/>
      <c r="H498" s="1"/>
      <c r="I498" s="203"/>
      <c r="J498" s="1"/>
      <c r="N498" s="1"/>
    </row>
    <row r="499">
      <c r="F499" s="49"/>
      <c r="G499" s="1"/>
      <c r="H499" s="1"/>
      <c r="I499" s="203"/>
      <c r="J499" s="1"/>
      <c r="N499" s="1"/>
    </row>
    <row r="500">
      <c r="F500" s="49"/>
      <c r="G500" s="1"/>
      <c r="H500" s="1"/>
      <c r="I500" s="203"/>
      <c r="J500" s="1"/>
      <c r="N500" s="1"/>
    </row>
    <row r="501">
      <c r="F501" s="49"/>
      <c r="G501" s="1"/>
      <c r="H501" s="1"/>
      <c r="I501" s="203"/>
      <c r="J501" s="1"/>
      <c r="N501" s="1"/>
    </row>
    <row r="502">
      <c r="F502" s="49"/>
      <c r="G502" s="1"/>
      <c r="H502" s="1"/>
      <c r="I502" s="203"/>
      <c r="J502" s="1"/>
      <c r="N502" s="1"/>
    </row>
    <row r="503">
      <c r="F503" s="49"/>
      <c r="G503" s="1"/>
      <c r="H503" s="1"/>
      <c r="I503" s="203"/>
      <c r="J503" s="1"/>
      <c r="N503" s="1"/>
    </row>
    <row r="504">
      <c r="F504" s="49"/>
      <c r="G504" s="1"/>
      <c r="H504" s="1"/>
      <c r="I504" s="203"/>
      <c r="J504" s="1"/>
      <c r="N504" s="1"/>
    </row>
    <row r="505">
      <c r="F505" s="49"/>
      <c r="G505" s="1"/>
      <c r="H505" s="1"/>
      <c r="I505" s="203"/>
      <c r="J505" s="1"/>
      <c r="N505" s="1"/>
    </row>
    <row r="506">
      <c r="F506" s="49"/>
      <c r="G506" s="1"/>
      <c r="H506" s="1"/>
      <c r="I506" s="203"/>
      <c r="J506" s="1"/>
      <c r="N506" s="1"/>
    </row>
    <row r="507">
      <c r="F507" s="49"/>
      <c r="G507" s="1"/>
      <c r="H507" s="1"/>
      <c r="I507" s="203"/>
      <c r="J507" s="1"/>
      <c r="N507" s="1"/>
    </row>
    <row r="508">
      <c r="F508" s="49"/>
      <c r="G508" s="1"/>
      <c r="H508" s="1"/>
      <c r="I508" s="203"/>
      <c r="J508" s="1"/>
      <c r="N508" s="1"/>
    </row>
    <row r="509">
      <c r="F509" s="49"/>
      <c r="G509" s="1"/>
      <c r="H509" s="1"/>
      <c r="I509" s="203"/>
      <c r="J509" s="1"/>
      <c r="N509" s="1"/>
    </row>
    <row r="510">
      <c r="F510" s="49"/>
      <c r="G510" s="1"/>
      <c r="H510" s="1"/>
      <c r="I510" s="203"/>
      <c r="J510" s="1"/>
      <c r="N510" s="1"/>
    </row>
    <row r="511">
      <c r="F511" s="49"/>
      <c r="G511" s="1"/>
      <c r="H511" s="1"/>
      <c r="I511" s="203"/>
      <c r="J511" s="1"/>
      <c r="N511" s="1"/>
    </row>
    <row r="512">
      <c r="F512" s="49"/>
      <c r="G512" s="1"/>
      <c r="H512" s="1"/>
      <c r="I512" s="203"/>
      <c r="J512" s="1"/>
      <c r="N512" s="1"/>
    </row>
    <row r="513">
      <c r="F513" s="49"/>
      <c r="G513" s="1"/>
      <c r="H513" s="1"/>
      <c r="I513" s="203"/>
      <c r="J513" s="1"/>
      <c r="N513" s="1"/>
    </row>
    <row r="514">
      <c r="F514" s="49"/>
      <c r="G514" s="1"/>
      <c r="H514" s="1"/>
      <c r="I514" s="203"/>
      <c r="J514" s="1"/>
      <c r="N514" s="1"/>
    </row>
    <row r="515">
      <c r="F515" s="49"/>
      <c r="G515" s="1"/>
      <c r="H515" s="1"/>
      <c r="I515" s="203"/>
      <c r="J515" s="1"/>
      <c r="N515" s="1"/>
    </row>
    <row r="516">
      <c r="F516" s="49"/>
      <c r="G516" s="1"/>
      <c r="H516" s="1"/>
      <c r="I516" s="203"/>
      <c r="J516" s="1"/>
      <c r="N516" s="1"/>
    </row>
    <row r="517">
      <c r="F517" s="49"/>
      <c r="G517" s="1"/>
      <c r="H517" s="1"/>
      <c r="I517" s="203"/>
      <c r="J517" s="1"/>
      <c r="N517" s="1"/>
    </row>
    <row r="518">
      <c r="F518" s="49"/>
      <c r="G518" s="1"/>
      <c r="H518" s="1"/>
      <c r="I518" s="203"/>
      <c r="J518" s="1"/>
      <c r="N518" s="1"/>
    </row>
    <row r="519">
      <c r="F519" s="49"/>
      <c r="G519" s="1"/>
      <c r="H519" s="1"/>
      <c r="I519" s="203"/>
      <c r="J519" s="1"/>
      <c r="N519" s="1"/>
    </row>
    <row r="520">
      <c r="F520" s="49"/>
      <c r="G520" s="1"/>
      <c r="H520" s="1"/>
      <c r="I520" s="203"/>
      <c r="J520" s="1"/>
      <c r="N520" s="1"/>
    </row>
    <row r="521">
      <c r="F521" s="49"/>
      <c r="G521" s="1"/>
      <c r="H521" s="1"/>
      <c r="I521" s="203"/>
      <c r="J521" s="1"/>
      <c r="N521" s="1"/>
    </row>
    <row r="522">
      <c r="F522" s="49"/>
      <c r="G522" s="1"/>
      <c r="H522" s="1"/>
      <c r="I522" s="203"/>
      <c r="J522" s="1"/>
      <c r="N522" s="1"/>
    </row>
    <row r="523">
      <c r="F523" s="49"/>
      <c r="G523" s="1"/>
      <c r="H523" s="1"/>
      <c r="I523" s="203"/>
      <c r="J523" s="1"/>
      <c r="N523" s="1"/>
    </row>
    <row r="524">
      <c r="F524" s="49"/>
      <c r="G524" s="1"/>
      <c r="H524" s="1"/>
      <c r="I524" s="203"/>
      <c r="J524" s="1"/>
      <c r="N524" s="1"/>
    </row>
    <row r="525">
      <c r="F525" s="49"/>
      <c r="G525" s="1"/>
      <c r="H525" s="1"/>
      <c r="I525" s="203"/>
      <c r="J525" s="1"/>
      <c r="N525" s="1"/>
    </row>
    <row r="526">
      <c r="F526" s="49"/>
      <c r="G526" s="1"/>
      <c r="H526" s="1"/>
      <c r="I526" s="203"/>
      <c r="J526" s="1"/>
      <c r="N526" s="1"/>
    </row>
    <row r="527">
      <c r="F527" s="49"/>
      <c r="G527" s="1"/>
      <c r="H527" s="1"/>
      <c r="I527" s="203"/>
      <c r="J527" s="1"/>
      <c r="N527" s="1"/>
    </row>
    <row r="528">
      <c r="F528" s="49"/>
      <c r="G528" s="1"/>
      <c r="H528" s="1"/>
      <c r="I528" s="203"/>
      <c r="J528" s="1"/>
      <c r="N528" s="1"/>
    </row>
    <row r="529">
      <c r="F529" s="49"/>
      <c r="G529" s="1"/>
      <c r="H529" s="1"/>
      <c r="I529" s="203"/>
      <c r="J529" s="1"/>
      <c r="N529" s="1"/>
    </row>
    <row r="530">
      <c r="F530" s="49"/>
      <c r="G530" s="1"/>
      <c r="H530" s="1"/>
      <c r="I530" s="203"/>
      <c r="J530" s="1"/>
      <c r="N530" s="1"/>
    </row>
    <row r="531">
      <c r="F531" s="49"/>
      <c r="G531" s="1"/>
      <c r="H531" s="1"/>
      <c r="I531" s="203"/>
      <c r="J531" s="1"/>
      <c r="N531" s="1"/>
    </row>
    <row r="532">
      <c r="F532" s="49"/>
      <c r="G532" s="1"/>
      <c r="H532" s="1"/>
      <c r="I532" s="203"/>
      <c r="J532" s="1"/>
      <c r="N532" s="1"/>
    </row>
    <row r="533">
      <c r="F533" s="49"/>
      <c r="G533" s="1"/>
      <c r="H533" s="1"/>
      <c r="I533" s="203"/>
      <c r="J533" s="1"/>
      <c r="N533" s="1"/>
    </row>
    <row r="534">
      <c r="F534" s="49"/>
      <c r="G534" s="1"/>
      <c r="H534" s="1"/>
      <c r="I534" s="203"/>
      <c r="J534" s="1"/>
      <c r="N534" s="1"/>
    </row>
    <row r="535">
      <c r="F535" s="49"/>
      <c r="G535" s="1"/>
      <c r="H535" s="1"/>
      <c r="I535" s="203"/>
      <c r="J535" s="1"/>
      <c r="N535" s="1"/>
    </row>
    <row r="536">
      <c r="F536" s="49"/>
      <c r="G536" s="1"/>
      <c r="H536" s="1"/>
      <c r="I536" s="203"/>
      <c r="J536" s="1"/>
      <c r="N536" s="1"/>
    </row>
    <row r="537">
      <c r="F537" s="49"/>
      <c r="G537" s="1"/>
      <c r="H537" s="1"/>
      <c r="I537" s="203"/>
      <c r="J537" s="1"/>
      <c r="N537" s="1"/>
    </row>
    <row r="538">
      <c r="F538" s="49"/>
      <c r="G538" s="1"/>
      <c r="H538" s="1"/>
      <c r="I538" s="203"/>
      <c r="J538" s="1"/>
      <c r="N538" s="1"/>
    </row>
    <row r="539">
      <c r="F539" s="49"/>
      <c r="G539" s="1"/>
      <c r="H539" s="1"/>
      <c r="I539" s="203"/>
      <c r="J539" s="1"/>
      <c r="N539" s="1"/>
    </row>
    <row r="540">
      <c r="F540" s="49"/>
      <c r="G540" s="1"/>
      <c r="H540" s="1"/>
      <c r="I540" s="203"/>
      <c r="J540" s="1"/>
      <c r="N540" s="1"/>
    </row>
    <row r="541">
      <c r="F541" s="49"/>
      <c r="G541" s="1"/>
      <c r="H541" s="1"/>
      <c r="I541" s="203"/>
      <c r="J541" s="1"/>
      <c r="N541" s="1"/>
    </row>
    <row r="542">
      <c r="F542" s="49"/>
      <c r="G542" s="1"/>
      <c r="H542" s="1"/>
      <c r="I542" s="203"/>
      <c r="J542" s="1"/>
      <c r="N542" s="1"/>
    </row>
    <row r="543">
      <c r="F543" s="49"/>
      <c r="G543" s="1"/>
      <c r="H543" s="1"/>
      <c r="I543" s="203"/>
      <c r="J543" s="1"/>
      <c r="N543" s="1"/>
    </row>
    <row r="544">
      <c r="F544" s="49"/>
      <c r="G544" s="1"/>
      <c r="H544" s="1"/>
      <c r="I544" s="203"/>
      <c r="J544" s="1"/>
      <c r="N544" s="1"/>
    </row>
    <row r="545">
      <c r="F545" s="49"/>
      <c r="G545" s="1"/>
      <c r="H545" s="1"/>
      <c r="I545" s="203"/>
      <c r="J545" s="1"/>
      <c r="N545" s="1"/>
    </row>
    <row r="546">
      <c r="F546" s="49"/>
      <c r="G546" s="1"/>
      <c r="H546" s="1"/>
      <c r="I546" s="203"/>
      <c r="J546" s="1"/>
      <c r="N546" s="1"/>
    </row>
    <row r="547">
      <c r="F547" s="49"/>
      <c r="G547" s="1"/>
      <c r="H547" s="1"/>
      <c r="I547" s="203"/>
      <c r="J547" s="1"/>
      <c r="N547" s="1"/>
    </row>
    <row r="548">
      <c r="F548" s="49"/>
      <c r="G548" s="1"/>
      <c r="H548" s="1"/>
      <c r="I548" s="203"/>
      <c r="J548" s="1"/>
      <c r="N548" s="1"/>
    </row>
    <row r="549">
      <c r="F549" s="49"/>
      <c r="G549" s="1"/>
      <c r="H549" s="1"/>
      <c r="I549" s="203"/>
      <c r="J549" s="1"/>
      <c r="N549" s="1"/>
    </row>
    <row r="550">
      <c r="F550" s="49"/>
      <c r="G550" s="1"/>
      <c r="H550" s="1"/>
      <c r="I550" s="203"/>
      <c r="J550" s="1"/>
      <c r="N550" s="1"/>
    </row>
    <row r="551">
      <c r="F551" s="49"/>
      <c r="G551" s="1"/>
      <c r="H551" s="1"/>
      <c r="I551" s="203"/>
      <c r="J551" s="1"/>
      <c r="N551" s="1"/>
    </row>
    <row r="552">
      <c r="F552" s="49"/>
      <c r="G552" s="1"/>
      <c r="H552" s="1"/>
      <c r="I552" s="203"/>
      <c r="J552" s="1"/>
      <c r="N552" s="1"/>
    </row>
    <row r="553">
      <c r="F553" s="49"/>
      <c r="G553" s="1"/>
      <c r="H553" s="1"/>
      <c r="I553" s="203"/>
      <c r="J553" s="1"/>
      <c r="N553" s="1"/>
    </row>
    <row r="554">
      <c r="F554" s="49"/>
      <c r="G554" s="1"/>
      <c r="H554" s="1"/>
      <c r="I554" s="203"/>
      <c r="J554" s="1"/>
      <c r="N554" s="1"/>
    </row>
    <row r="555">
      <c r="F555" s="49"/>
      <c r="G555" s="1"/>
      <c r="H555" s="1"/>
      <c r="I555" s="203"/>
      <c r="J555" s="1"/>
      <c r="N555" s="1"/>
    </row>
    <row r="556">
      <c r="F556" s="49"/>
      <c r="G556" s="1"/>
      <c r="H556" s="1"/>
      <c r="I556" s="203"/>
      <c r="J556" s="1"/>
      <c r="N556" s="1"/>
    </row>
    <row r="557">
      <c r="F557" s="49"/>
      <c r="G557" s="1"/>
      <c r="H557" s="1"/>
      <c r="I557" s="203"/>
      <c r="J557" s="1"/>
      <c r="N557" s="1"/>
    </row>
    <row r="558">
      <c r="F558" s="49"/>
      <c r="G558" s="1"/>
      <c r="H558" s="1"/>
      <c r="I558" s="203"/>
      <c r="J558" s="1"/>
      <c r="N558" s="1"/>
    </row>
    <row r="559">
      <c r="F559" s="49"/>
      <c r="G559" s="1"/>
      <c r="H559" s="1"/>
      <c r="I559" s="203"/>
      <c r="J559" s="1"/>
      <c r="N559" s="1"/>
    </row>
    <row r="560">
      <c r="F560" s="49"/>
      <c r="G560" s="1"/>
      <c r="H560" s="1"/>
      <c r="I560" s="203"/>
      <c r="J560" s="1"/>
      <c r="N560" s="1"/>
    </row>
    <row r="561">
      <c r="F561" s="49"/>
      <c r="G561" s="1"/>
      <c r="H561" s="1"/>
      <c r="I561" s="203"/>
      <c r="J561" s="1"/>
      <c r="N561" s="1"/>
    </row>
    <row r="562">
      <c r="F562" s="49"/>
      <c r="G562" s="1"/>
      <c r="H562" s="1"/>
      <c r="I562" s="203"/>
      <c r="J562" s="1"/>
      <c r="N562" s="1"/>
    </row>
    <row r="563">
      <c r="F563" s="49"/>
      <c r="G563" s="1"/>
      <c r="H563" s="1"/>
      <c r="I563" s="203"/>
      <c r="J563" s="1"/>
      <c r="N563" s="1"/>
    </row>
    <row r="564">
      <c r="F564" s="49"/>
      <c r="G564" s="1"/>
      <c r="H564" s="1"/>
      <c r="I564" s="203"/>
      <c r="J564" s="1"/>
      <c r="N564" s="1"/>
    </row>
    <row r="565">
      <c r="F565" s="49"/>
      <c r="G565" s="1"/>
      <c r="H565" s="1"/>
      <c r="I565" s="203"/>
      <c r="J565" s="1"/>
      <c r="N565" s="1"/>
    </row>
    <row r="566">
      <c r="F566" s="49"/>
      <c r="G566" s="1"/>
      <c r="H566" s="1"/>
      <c r="I566" s="203"/>
      <c r="J566" s="1"/>
      <c r="N566" s="1"/>
    </row>
    <row r="567">
      <c r="F567" s="49"/>
      <c r="G567" s="1"/>
      <c r="H567" s="1"/>
      <c r="I567" s="203"/>
      <c r="J567" s="1"/>
      <c r="N567" s="1"/>
    </row>
    <row r="568">
      <c r="F568" s="49"/>
      <c r="G568" s="1"/>
      <c r="H568" s="1"/>
      <c r="I568" s="203"/>
      <c r="J568" s="1"/>
      <c r="N568" s="1"/>
    </row>
    <row r="569">
      <c r="F569" s="49"/>
      <c r="G569" s="1"/>
      <c r="H569" s="1"/>
      <c r="I569" s="203"/>
      <c r="J569" s="1"/>
      <c r="N569" s="1"/>
    </row>
    <row r="570">
      <c r="F570" s="49"/>
      <c r="G570" s="1"/>
      <c r="H570" s="1"/>
      <c r="I570" s="203"/>
      <c r="J570" s="1"/>
      <c r="N570" s="1"/>
    </row>
    <row r="571">
      <c r="F571" s="49"/>
      <c r="G571" s="1"/>
      <c r="H571" s="1"/>
      <c r="I571" s="203"/>
      <c r="J571" s="1"/>
      <c r="N571" s="1"/>
    </row>
    <row r="572">
      <c r="F572" s="49"/>
      <c r="G572" s="1"/>
      <c r="H572" s="1"/>
      <c r="I572" s="203"/>
      <c r="J572" s="1"/>
      <c r="N572" s="1"/>
    </row>
    <row r="573">
      <c r="F573" s="49"/>
      <c r="G573" s="1"/>
      <c r="H573" s="1"/>
      <c r="I573" s="203"/>
      <c r="J573" s="1"/>
      <c r="N573" s="1"/>
    </row>
    <row r="574">
      <c r="F574" s="49"/>
      <c r="G574" s="1"/>
      <c r="H574" s="1"/>
      <c r="I574" s="203"/>
      <c r="J574" s="1"/>
      <c r="N574" s="1"/>
    </row>
    <row r="575">
      <c r="F575" s="49"/>
      <c r="G575" s="1"/>
      <c r="H575" s="1"/>
      <c r="I575" s="203"/>
      <c r="J575" s="1"/>
      <c r="N575" s="1"/>
    </row>
    <row r="576">
      <c r="F576" s="49"/>
      <c r="G576" s="1"/>
      <c r="H576" s="1"/>
      <c r="I576" s="203"/>
      <c r="J576" s="1"/>
      <c r="N576" s="1"/>
    </row>
    <row r="577">
      <c r="F577" s="49"/>
      <c r="G577" s="1"/>
      <c r="H577" s="1"/>
      <c r="I577" s="203"/>
      <c r="J577" s="1"/>
      <c r="N577" s="1"/>
    </row>
    <row r="578">
      <c r="F578" s="49"/>
      <c r="G578" s="1"/>
      <c r="H578" s="1"/>
      <c r="I578" s="203"/>
      <c r="J578" s="1"/>
      <c r="N578" s="1"/>
    </row>
    <row r="579">
      <c r="F579" s="49"/>
      <c r="G579" s="1"/>
      <c r="H579" s="1"/>
      <c r="I579" s="203"/>
      <c r="J579" s="1"/>
      <c r="N579" s="1"/>
    </row>
    <row r="580">
      <c r="F580" s="49"/>
      <c r="G580" s="1"/>
      <c r="H580" s="1"/>
      <c r="I580" s="203"/>
      <c r="J580" s="1"/>
      <c r="N580" s="1"/>
    </row>
    <row r="581">
      <c r="F581" s="49"/>
      <c r="G581" s="1"/>
      <c r="H581" s="1"/>
      <c r="I581" s="203"/>
      <c r="J581" s="1"/>
      <c r="N581" s="1"/>
    </row>
    <row r="582">
      <c r="F582" s="49"/>
      <c r="G582" s="1"/>
      <c r="H582" s="1"/>
      <c r="I582" s="203"/>
      <c r="J582" s="1"/>
      <c r="N582" s="1"/>
    </row>
    <row r="583">
      <c r="F583" s="49"/>
      <c r="G583" s="1"/>
      <c r="H583" s="1"/>
      <c r="I583" s="203"/>
      <c r="J583" s="1"/>
      <c r="N583" s="1"/>
    </row>
    <row r="584">
      <c r="F584" s="49"/>
      <c r="G584" s="1"/>
      <c r="H584" s="1"/>
      <c r="I584" s="203"/>
      <c r="J584" s="1"/>
      <c r="N584" s="1"/>
    </row>
    <row r="585">
      <c r="F585" s="49"/>
      <c r="G585" s="1"/>
      <c r="H585" s="1"/>
      <c r="I585" s="203"/>
      <c r="J585" s="1"/>
      <c r="N585" s="1"/>
    </row>
    <row r="586">
      <c r="F586" s="49"/>
      <c r="G586" s="1"/>
      <c r="H586" s="1"/>
      <c r="I586" s="203"/>
      <c r="J586" s="1"/>
      <c r="N586" s="1"/>
    </row>
    <row r="587">
      <c r="F587" s="49"/>
      <c r="G587" s="1"/>
      <c r="H587" s="1"/>
      <c r="I587" s="203"/>
      <c r="J587" s="1"/>
      <c r="N587" s="1"/>
    </row>
    <row r="588">
      <c r="F588" s="49"/>
      <c r="G588" s="1"/>
      <c r="H588" s="1"/>
      <c r="I588" s="203"/>
      <c r="J588" s="1"/>
      <c r="N588" s="1"/>
    </row>
    <row r="589">
      <c r="F589" s="49"/>
      <c r="G589" s="1"/>
      <c r="H589" s="1"/>
      <c r="I589" s="203"/>
      <c r="J589" s="1"/>
      <c r="N589" s="1"/>
    </row>
    <row r="590">
      <c r="F590" s="49"/>
      <c r="G590" s="1"/>
      <c r="H590" s="1"/>
      <c r="I590" s="203"/>
      <c r="J590" s="1"/>
      <c r="N590" s="1"/>
    </row>
    <row r="591">
      <c r="F591" s="49"/>
      <c r="G591" s="1"/>
      <c r="H591" s="1"/>
      <c r="I591" s="203"/>
      <c r="J591" s="1"/>
      <c r="N591" s="1"/>
    </row>
    <row r="592">
      <c r="F592" s="49"/>
      <c r="G592" s="1"/>
      <c r="H592" s="1"/>
      <c r="I592" s="203"/>
      <c r="J592" s="1"/>
      <c r="N592" s="1"/>
    </row>
    <row r="593">
      <c r="F593" s="49"/>
      <c r="G593" s="1"/>
      <c r="H593" s="1"/>
      <c r="I593" s="203"/>
      <c r="J593" s="1"/>
      <c r="N593" s="1"/>
    </row>
    <row r="594">
      <c r="F594" s="49"/>
      <c r="G594" s="1"/>
      <c r="H594" s="1"/>
      <c r="I594" s="203"/>
      <c r="J594" s="1"/>
      <c r="N594" s="1"/>
    </row>
    <row r="595">
      <c r="F595" s="49"/>
      <c r="G595" s="1"/>
      <c r="H595" s="1"/>
      <c r="I595" s="203"/>
      <c r="J595" s="1"/>
      <c r="N595" s="1"/>
    </row>
    <row r="596">
      <c r="F596" s="49"/>
      <c r="G596" s="1"/>
      <c r="H596" s="1"/>
      <c r="I596" s="203"/>
      <c r="J596" s="1"/>
      <c r="N596" s="1"/>
    </row>
    <row r="597">
      <c r="F597" s="49"/>
      <c r="G597" s="1"/>
      <c r="H597" s="1"/>
      <c r="I597" s="203"/>
      <c r="J597" s="1"/>
      <c r="N597" s="1"/>
    </row>
    <row r="598">
      <c r="F598" s="49"/>
      <c r="G598" s="1"/>
      <c r="H598" s="1"/>
      <c r="I598" s="203"/>
      <c r="J598" s="1"/>
      <c r="N598" s="1"/>
    </row>
    <row r="599">
      <c r="F599" s="49"/>
      <c r="G599" s="1"/>
      <c r="H599" s="1"/>
      <c r="I599" s="203"/>
      <c r="J599" s="1"/>
      <c r="N599" s="1"/>
    </row>
    <row r="600">
      <c r="F600" s="49"/>
      <c r="G600" s="1"/>
      <c r="H600" s="1"/>
      <c r="I600" s="203"/>
      <c r="J600" s="1"/>
      <c r="N600" s="1"/>
    </row>
    <row r="601">
      <c r="F601" s="49"/>
      <c r="G601" s="1"/>
      <c r="H601" s="1"/>
      <c r="I601" s="203"/>
      <c r="J601" s="1"/>
      <c r="N601" s="1"/>
    </row>
    <row r="602">
      <c r="F602" s="49"/>
      <c r="G602" s="1"/>
      <c r="H602" s="1"/>
      <c r="I602" s="203"/>
      <c r="J602" s="1"/>
      <c r="N602" s="1"/>
    </row>
    <row r="603">
      <c r="F603" s="49"/>
      <c r="G603" s="1"/>
      <c r="H603" s="1"/>
      <c r="I603" s="203"/>
      <c r="J603" s="1"/>
      <c r="N603" s="1"/>
    </row>
    <row r="604">
      <c r="F604" s="49"/>
      <c r="G604" s="1"/>
      <c r="H604" s="1"/>
      <c r="I604" s="203"/>
      <c r="J604" s="1"/>
      <c r="N604" s="1"/>
    </row>
    <row r="605">
      <c r="F605" s="49"/>
      <c r="G605" s="1"/>
      <c r="H605" s="1"/>
      <c r="I605" s="203"/>
      <c r="J605" s="1"/>
      <c r="N605" s="1"/>
    </row>
    <row r="606">
      <c r="F606" s="49"/>
      <c r="G606" s="1"/>
      <c r="H606" s="1"/>
      <c r="I606" s="203"/>
      <c r="J606" s="1"/>
      <c r="N606" s="1"/>
    </row>
    <row r="607">
      <c r="F607" s="49"/>
      <c r="G607" s="1"/>
      <c r="H607" s="1"/>
      <c r="I607" s="203"/>
      <c r="J607" s="1"/>
      <c r="N607" s="1"/>
    </row>
    <row r="608">
      <c r="F608" s="49"/>
      <c r="G608" s="1"/>
      <c r="H608" s="1"/>
      <c r="I608" s="203"/>
      <c r="J608" s="1"/>
      <c r="N608" s="1"/>
    </row>
    <row r="609">
      <c r="F609" s="49"/>
      <c r="G609" s="1"/>
      <c r="H609" s="1"/>
      <c r="I609" s="203"/>
      <c r="J609" s="1"/>
      <c r="N609" s="1"/>
    </row>
    <row r="610">
      <c r="F610" s="49"/>
      <c r="G610" s="1"/>
      <c r="H610" s="1"/>
      <c r="I610" s="203"/>
      <c r="J610" s="1"/>
      <c r="N610" s="1"/>
    </row>
    <row r="611">
      <c r="F611" s="49"/>
      <c r="G611" s="1"/>
      <c r="H611" s="1"/>
      <c r="I611" s="203"/>
      <c r="J611" s="1"/>
      <c r="N611" s="1"/>
    </row>
    <row r="612">
      <c r="F612" s="49"/>
      <c r="G612" s="1"/>
      <c r="H612" s="1"/>
      <c r="I612" s="203"/>
      <c r="J612" s="1"/>
      <c r="N612" s="1"/>
    </row>
    <row r="613">
      <c r="F613" s="49"/>
      <c r="G613" s="1"/>
      <c r="H613" s="1"/>
      <c r="I613" s="203"/>
      <c r="J613" s="1"/>
      <c r="N613" s="1"/>
    </row>
    <row r="614">
      <c r="F614" s="49"/>
      <c r="G614" s="1"/>
      <c r="H614" s="1"/>
      <c r="I614" s="203"/>
      <c r="J614" s="1"/>
      <c r="N614" s="1"/>
    </row>
    <row r="615">
      <c r="F615" s="49"/>
      <c r="G615" s="1"/>
      <c r="H615" s="1"/>
      <c r="I615" s="203"/>
      <c r="J615" s="1"/>
      <c r="N615" s="1"/>
    </row>
    <row r="616">
      <c r="F616" s="49"/>
      <c r="G616" s="1"/>
      <c r="H616" s="1"/>
      <c r="I616" s="203"/>
      <c r="J616" s="1"/>
      <c r="N616" s="1"/>
    </row>
    <row r="617">
      <c r="F617" s="49"/>
      <c r="G617" s="1"/>
      <c r="H617" s="1"/>
      <c r="I617" s="203"/>
      <c r="J617" s="1"/>
      <c r="N617" s="1"/>
    </row>
    <row r="618">
      <c r="F618" s="49"/>
      <c r="G618" s="1"/>
      <c r="H618" s="1"/>
      <c r="I618" s="203"/>
      <c r="J618" s="1"/>
      <c r="N618" s="1"/>
    </row>
    <row r="619">
      <c r="F619" s="49"/>
      <c r="G619" s="1"/>
      <c r="H619" s="1"/>
      <c r="I619" s="203"/>
      <c r="J619" s="1"/>
      <c r="N619" s="1"/>
    </row>
    <row r="620">
      <c r="F620" s="49"/>
      <c r="G620" s="1"/>
      <c r="H620" s="1"/>
      <c r="I620" s="203"/>
      <c r="J620" s="1"/>
      <c r="N620" s="1"/>
    </row>
    <row r="621">
      <c r="F621" s="49"/>
      <c r="G621" s="1"/>
      <c r="H621" s="1"/>
      <c r="I621" s="203"/>
      <c r="J621" s="1"/>
      <c r="N621" s="1"/>
    </row>
    <row r="622">
      <c r="F622" s="49"/>
      <c r="G622" s="1"/>
      <c r="H622" s="1"/>
      <c r="I622" s="203"/>
      <c r="J622" s="1"/>
      <c r="N622" s="1"/>
    </row>
    <row r="623">
      <c r="F623" s="49"/>
      <c r="G623" s="1"/>
      <c r="H623" s="1"/>
      <c r="I623" s="203"/>
      <c r="J623" s="1"/>
      <c r="N623" s="1"/>
    </row>
    <row r="624">
      <c r="F624" s="49"/>
      <c r="G624" s="1"/>
      <c r="H624" s="1"/>
      <c r="I624" s="203"/>
      <c r="J624" s="1"/>
      <c r="N624" s="1"/>
    </row>
    <row r="625">
      <c r="F625" s="49"/>
      <c r="G625" s="1"/>
      <c r="H625" s="1"/>
      <c r="I625" s="203"/>
      <c r="J625" s="1"/>
      <c r="N625" s="1"/>
    </row>
    <row r="626">
      <c r="F626" s="49"/>
      <c r="G626" s="1"/>
      <c r="H626" s="1"/>
      <c r="I626" s="203"/>
      <c r="J626" s="1"/>
      <c r="N626" s="1"/>
    </row>
    <row r="627">
      <c r="F627" s="49"/>
      <c r="G627" s="1"/>
      <c r="H627" s="1"/>
      <c r="I627" s="203"/>
      <c r="J627" s="1"/>
      <c r="N627" s="1"/>
    </row>
    <row r="628">
      <c r="F628" s="49"/>
      <c r="G628" s="1"/>
      <c r="H628" s="1"/>
      <c r="I628" s="203"/>
      <c r="J628" s="1"/>
      <c r="N628" s="1"/>
    </row>
    <row r="629">
      <c r="F629" s="49"/>
      <c r="G629" s="1"/>
      <c r="H629" s="1"/>
      <c r="I629" s="203"/>
      <c r="J629" s="1"/>
      <c r="N629" s="1"/>
    </row>
    <row r="630">
      <c r="F630" s="49"/>
      <c r="G630" s="1"/>
      <c r="H630" s="1"/>
      <c r="I630" s="203"/>
      <c r="J630" s="1"/>
      <c r="N630" s="1"/>
    </row>
    <row r="631">
      <c r="F631" s="49"/>
      <c r="G631" s="1"/>
      <c r="H631" s="1"/>
      <c r="I631" s="203"/>
      <c r="J631" s="1"/>
      <c r="N631" s="1"/>
    </row>
    <row r="632">
      <c r="F632" s="49"/>
      <c r="G632" s="1"/>
      <c r="H632" s="1"/>
      <c r="I632" s="203"/>
      <c r="J632" s="1"/>
      <c r="N632" s="1"/>
    </row>
    <row r="633">
      <c r="F633" s="49"/>
      <c r="G633" s="1"/>
      <c r="H633" s="1"/>
      <c r="I633" s="203"/>
      <c r="J633" s="1"/>
      <c r="N633" s="1"/>
    </row>
    <row r="634">
      <c r="F634" s="49"/>
      <c r="G634" s="1"/>
      <c r="H634" s="1"/>
      <c r="I634" s="203"/>
      <c r="J634" s="1"/>
      <c r="N634" s="1"/>
    </row>
    <row r="635">
      <c r="F635" s="49"/>
      <c r="G635" s="1"/>
      <c r="H635" s="1"/>
      <c r="I635" s="203"/>
      <c r="J635" s="1"/>
      <c r="N635" s="1"/>
    </row>
    <row r="636">
      <c r="F636" s="49"/>
      <c r="G636" s="1"/>
      <c r="H636" s="1"/>
      <c r="I636" s="203"/>
      <c r="J636" s="1"/>
      <c r="N636" s="1"/>
    </row>
    <row r="637">
      <c r="F637" s="49"/>
      <c r="G637" s="1"/>
      <c r="H637" s="1"/>
      <c r="I637" s="203"/>
      <c r="J637" s="1"/>
      <c r="N637" s="1"/>
    </row>
    <row r="638">
      <c r="F638" s="49"/>
      <c r="G638" s="1"/>
      <c r="H638" s="1"/>
      <c r="I638" s="203"/>
      <c r="J638" s="1"/>
      <c r="N638" s="1"/>
    </row>
    <row r="639">
      <c r="F639" s="49"/>
      <c r="G639" s="1"/>
      <c r="H639" s="1"/>
      <c r="I639" s="203"/>
      <c r="J639" s="1"/>
      <c r="N639" s="1"/>
    </row>
    <row r="640">
      <c r="F640" s="49"/>
      <c r="G640" s="1"/>
      <c r="H640" s="1"/>
      <c r="I640" s="203"/>
      <c r="J640" s="1"/>
      <c r="N640" s="1"/>
    </row>
    <row r="641">
      <c r="F641" s="49"/>
      <c r="G641" s="1"/>
      <c r="H641" s="1"/>
      <c r="I641" s="203"/>
      <c r="J641" s="1"/>
      <c r="N641" s="1"/>
    </row>
    <row r="642">
      <c r="F642" s="49"/>
      <c r="G642" s="1"/>
      <c r="H642" s="1"/>
      <c r="I642" s="203"/>
      <c r="J642" s="1"/>
      <c r="N642" s="1"/>
    </row>
    <row r="643">
      <c r="F643" s="49"/>
      <c r="G643" s="1"/>
      <c r="H643" s="1"/>
      <c r="I643" s="203"/>
      <c r="J643" s="1"/>
      <c r="N643" s="1"/>
    </row>
    <row r="644">
      <c r="F644" s="49"/>
      <c r="G644" s="1"/>
      <c r="H644" s="1"/>
      <c r="I644" s="203"/>
      <c r="J644" s="1"/>
      <c r="N644" s="1"/>
    </row>
    <row r="645">
      <c r="F645" s="49"/>
      <c r="G645" s="1"/>
      <c r="H645" s="1"/>
      <c r="I645" s="203"/>
      <c r="J645" s="1"/>
      <c r="N645" s="1"/>
    </row>
    <row r="646">
      <c r="F646" s="49"/>
      <c r="G646" s="1"/>
      <c r="H646" s="1"/>
      <c r="I646" s="203"/>
      <c r="J646" s="1"/>
      <c r="N646" s="1"/>
    </row>
    <row r="647">
      <c r="F647" s="49"/>
      <c r="G647" s="1"/>
      <c r="H647" s="1"/>
      <c r="I647" s="203"/>
      <c r="J647" s="1"/>
      <c r="N647" s="1"/>
    </row>
    <row r="648">
      <c r="F648" s="49"/>
      <c r="G648" s="1"/>
      <c r="H648" s="1"/>
      <c r="I648" s="203"/>
      <c r="J648" s="1"/>
      <c r="N648" s="1"/>
    </row>
    <row r="649">
      <c r="F649" s="49"/>
      <c r="G649" s="1"/>
      <c r="H649" s="1"/>
      <c r="I649" s="203"/>
      <c r="J649" s="1"/>
      <c r="N649" s="1"/>
    </row>
    <row r="650">
      <c r="F650" s="49"/>
      <c r="G650" s="1"/>
      <c r="H650" s="1"/>
      <c r="I650" s="203"/>
      <c r="J650" s="1"/>
      <c r="N650" s="1"/>
    </row>
    <row r="651">
      <c r="F651" s="49"/>
      <c r="G651" s="1"/>
      <c r="H651" s="1"/>
      <c r="I651" s="203"/>
      <c r="J651" s="1"/>
      <c r="N651" s="1"/>
    </row>
    <row r="652">
      <c r="F652" s="49"/>
      <c r="G652" s="1"/>
      <c r="H652" s="1"/>
      <c r="I652" s="203"/>
      <c r="J652" s="1"/>
      <c r="N652" s="1"/>
    </row>
    <row r="653">
      <c r="F653" s="49"/>
      <c r="G653" s="1"/>
      <c r="H653" s="1"/>
      <c r="I653" s="203"/>
      <c r="J653" s="1"/>
      <c r="N653" s="1"/>
    </row>
    <row r="654">
      <c r="F654" s="49"/>
      <c r="G654" s="1"/>
      <c r="H654" s="1"/>
      <c r="I654" s="203"/>
      <c r="J654" s="1"/>
      <c r="N654" s="1"/>
    </row>
    <row r="655">
      <c r="F655" s="49"/>
      <c r="G655" s="1"/>
      <c r="H655" s="1"/>
      <c r="I655" s="203"/>
      <c r="J655" s="1"/>
      <c r="N655" s="1"/>
    </row>
    <row r="656">
      <c r="F656" s="49"/>
      <c r="G656" s="1"/>
      <c r="H656" s="1"/>
      <c r="I656" s="203"/>
      <c r="J656" s="1"/>
      <c r="N656" s="1"/>
    </row>
    <row r="657">
      <c r="F657" s="49"/>
      <c r="G657" s="1"/>
      <c r="H657" s="1"/>
      <c r="I657" s="203"/>
      <c r="J657" s="1"/>
      <c r="N657" s="1"/>
    </row>
    <row r="658">
      <c r="F658" s="49"/>
      <c r="G658" s="1"/>
      <c r="H658" s="1"/>
      <c r="I658" s="203"/>
      <c r="J658" s="1"/>
      <c r="N658" s="1"/>
    </row>
    <row r="659">
      <c r="F659" s="49"/>
      <c r="G659" s="1"/>
      <c r="H659" s="1"/>
      <c r="I659" s="203"/>
      <c r="J659" s="1"/>
      <c r="N659" s="1"/>
    </row>
    <row r="660">
      <c r="F660" s="49"/>
      <c r="G660" s="1"/>
      <c r="H660" s="1"/>
      <c r="I660" s="203"/>
      <c r="J660" s="1"/>
      <c r="N660" s="1"/>
    </row>
    <row r="661">
      <c r="F661" s="49"/>
      <c r="G661" s="1"/>
      <c r="H661" s="1"/>
      <c r="I661" s="203"/>
      <c r="J661" s="1"/>
      <c r="N661" s="1"/>
    </row>
    <row r="662">
      <c r="F662" s="49"/>
      <c r="G662" s="1"/>
      <c r="H662" s="1"/>
      <c r="I662" s="203"/>
      <c r="J662" s="1"/>
      <c r="N662" s="1"/>
    </row>
    <row r="663">
      <c r="F663" s="49"/>
      <c r="G663" s="1"/>
      <c r="H663" s="1"/>
      <c r="I663" s="203"/>
      <c r="J663" s="1"/>
      <c r="N663" s="1"/>
    </row>
    <row r="664">
      <c r="F664" s="49"/>
      <c r="G664" s="1"/>
      <c r="H664" s="1"/>
      <c r="I664" s="203"/>
      <c r="J664" s="1"/>
      <c r="N664" s="1"/>
    </row>
    <row r="665">
      <c r="F665" s="49"/>
      <c r="G665" s="1"/>
      <c r="H665" s="1"/>
      <c r="I665" s="203"/>
      <c r="J665" s="1"/>
      <c r="N665" s="1"/>
    </row>
    <row r="666">
      <c r="F666" s="49"/>
      <c r="G666" s="1"/>
      <c r="H666" s="1"/>
      <c r="I666" s="203"/>
      <c r="J666" s="1"/>
      <c r="N666" s="1"/>
    </row>
    <row r="667">
      <c r="F667" s="49"/>
      <c r="G667" s="1"/>
      <c r="H667" s="1"/>
      <c r="I667" s="203"/>
      <c r="J667" s="1"/>
      <c r="N667" s="1"/>
    </row>
    <row r="668">
      <c r="F668" s="49"/>
      <c r="G668" s="1"/>
      <c r="H668" s="1"/>
      <c r="I668" s="203"/>
      <c r="J668" s="1"/>
      <c r="N668" s="1"/>
    </row>
    <row r="669">
      <c r="F669" s="49"/>
      <c r="G669" s="1"/>
      <c r="H669" s="1"/>
      <c r="I669" s="203"/>
      <c r="J669" s="1"/>
      <c r="N669" s="1"/>
    </row>
    <row r="670">
      <c r="F670" s="49"/>
      <c r="G670" s="1"/>
      <c r="H670" s="1"/>
      <c r="I670" s="203"/>
      <c r="J670" s="1"/>
      <c r="N670" s="1"/>
    </row>
    <row r="671">
      <c r="F671" s="49"/>
      <c r="G671" s="1"/>
      <c r="H671" s="1"/>
      <c r="I671" s="203"/>
      <c r="J671" s="1"/>
      <c r="N671" s="1"/>
    </row>
    <row r="672">
      <c r="F672" s="49"/>
      <c r="G672" s="1"/>
      <c r="H672" s="1"/>
      <c r="I672" s="203"/>
      <c r="J672" s="1"/>
      <c r="N672" s="1"/>
    </row>
    <row r="673">
      <c r="F673" s="49"/>
      <c r="G673" s="1"/>
      <c r="H673" s="1"/>
      <c r="I673" s="203"/>
      <c r="J673" s="1"/>
      <c r="N673" s="1"/>
    </row>
    <row r="674">
      <c r="F674" s="49"/>
      <c r="G674" s="1"/>
      <c r="H674" s="1"/>
      <c r="I674" s="203"/>
      <c r="J674" s="1"/>
      <c r="N674" s="1"/>
    </row>
    <row r="675">
      <c r="F675" s="49"/>
      <c r="G675" s="1"/>
      <c r="H675" s="1"/>
      <c r="I675" s="203"/>
      <c r="J675" s="1"/>
      <c r="N675" s="1"/>
    </row>
    <row r="676">
      <c r="F676" s="49"/>
      <c r="G676" s="1"/>
      <c r="H676" s="1"/>
      <c r="I676" s="203"/>
      <c r="J676" s="1"/>
      <c r="N676" s="1"/>
    </row>
    <row r="677">
      <c r="F677" s="49"/>
      <c r="G677" s="1"/>
      <c r="H677" s="1"/>
      <c r="I677" s="203"/>
      <c r="J677" s="1"/>
      <c r="N677" s="1"/>
    </row>
    <row r="678">
      <c r="F678" s="49"/>
      <c r="G678" s="1"/>
      <c r="H678" s="1"/>
      <c r="I678" s="203"/>
      <c r="J678" s="1"/>
      <c r="N678" s="1"/>
    </row>
    <row r="679">
      <c r="F679" s="49"/>
      <c r="G679" s="1"/>
      <c r="H679" s="1"/>
      <c r="I679" s="203"/>
      <c r="J679" s="1"/>
      <c r="N679" s="1"/>
    </row>
    <row r="680">
      <c r="F680" s="49"/>
      <c r="G680" s="1"/>
      <c r="H680" s="1"/>
      <c r="I680" s="203"/>
      <c r="J680" s="1"/>
      <c r="N680" s="1"/>
    </row>
    <row r="681">
      <c r="F681" s="49"/>
      <c r="G681" s="1"/>
      <c r="H681" s="1"/>
      <c r="I681" s="203"/>
      <c r="J681" s="1"/>
      <c r="N681" s="1"/>
    </row>
    <row r="682">
      <c r="F682" s="49"/>
      <c r="G682" s="1"/>
      <c r="H682" s="1"/>
      <c r="I682" s="203"/>
      <c r="J682" s="1"/>
      <c r="N682" s="1"/>
    </row>
    <row r="683">
      <c r="F683" s="49"/>
      <c r="G683" s="1"/>
      <c r="H683" s="1"/>
      <c r="I683" s="203"/>
      <c r="J683" s="1"/>
      <c r="N683" s="1"/>
    </row>
    <row r="684">
      <c r="F684" s="49"/>
      <c r="G684" s="1"/>
      <c r="H684" s="1"/>
      <c r="I684" s="203"/>
      <c r="J684" s="1"/>
      <c r="N684" s="1"/>
    </row>
    <row r="685">
      <c r="F685" s="49"/>
      <c r="G685" s="1"/>
      <c r="H685" s="1"/>
      <c r="I685" s="203"/>
      <c r="J685" s="1"/>
      <c r="N685" s="1"/>
    </row>
    <row r="686">
      <c r="F686" s="49"/>
      <c r="G686" s="1"/>
      <c r="H686" s="1"/>
      <c r="I686" s="203"/>
      <c r="J686" s="1"/>
      <c r="N686" s="1"/>
    </row>
    <row r="687">
      <c r="F687" s="49"/>
      <c r="G687" s="1"/>
      <c r="H687" s="1"/>
      <c r="I687" s="203"/>
      <c r="J687" s="1"/>
      <c r="N687" s="1"/>
    </row>
    <row r="688">
      <c r="F688" s="49"/>
      <c r="G688" s="1"/>
      <c r="H688" s="1"/>
      <c r="I688" s="203"/>
      <c r="J688" s="1"/>
      <c r="N688" s="1"/>
    </row>
    <row r="689">
      <c r="F689" s="49"/>
      <c r="G689" s="1"/>
      <c r="H689" s="1"/>
      <c r="I689" s="203"/>
      <c r="J689" s="1"/>
      <c r="N689" s="1"/>
    </row>
    <row r="690">
      <c r="F690" s="49"/>
      <c r="G690" s="1"/>
      <c r="H690" s="1"/>
      <c r="I690" s="203"/>
      <c r="J690" s="1"/>
      <c r="N690" s="1"/>
    </row>
    <row r="691">
      <c r="F691" s="49"/>
      <c r="G691" s="1"/>
      <c r="H691" s="1"/>
      <c r="I691" s="203"/>
      <c r="J691" s="1"/>
      <c r="N691" s="1"/>
    </row>
    <row r="692">
      <c r="F692" s="49"/>
      <c r="G692" s="1"/>
      <c r="H692" s="1"/>
      <c r="I692" s="203"/>
      <c r="J692" s="1"/>
      <c r="N692" s="1"/>
    </row>
    <row r="693">
      <c r="F693" s="49"/>
      <c r="G693" s="1"/>
      <c r="H693" s="1"/>
      <c r="I693" s="203"/>
      <c r="J693" s="1"/>
      <c r="N693" s="1"/>
    </row>
    <row r="694">
      <c r="F694" s="49"/>
      <c r="G694" s="1"/>
      <c r="H694" s="1"/>
      <c r="I694" s="203"/>
      <c r="J694" s="1"/>
      <c r="N694" s="1"/>
    </row>
    <row r="695">
      <c r="F695" s="49"/>
      <c r="G695" s="1"/>
      <c r="H695" s="1"/>
      <c r="I695" s="203"/>
      <c r="J695" s="1"/>
      <c r="N695" s="1"/>
    </row>
    <row r="696">
      <c r="F696" s="49"/>
      <c r="G696" s="1"/>
      <c r="H696" s="1"/>
      <c r="I696" s="203"/>
      <c r="J696" s="1"/>
      <c r="N696" s="1"/>
    </row>
    <row r="697">
      <c r="F697" s="49"/>
      <c r="G697" s="1"/>
      <c r="H697" s="1"/>
      <c r="I697" s="203"/>
      <c r="J697" s="1"/>
      <c r="N697" s="1"/>
    </row>
    <row r="698">
      <c r="F698" s="49"/>
      <c r="G698" s="1"/>
      <c r="H698" s="1"/>
      <c r="I698" s="203"/>
      <c r="J698" s="1"/>
      <c r="N698" s="1"/>
    </row>
    <row r="699">
      <c r="F699" s="49"/>
      <c r="G699" s="1"/>
      <c r="H699" s="1"/>
      <c r="I699" s="203"/>
      <c r="J699" s="1"/>
      <c r="N699" s="1"/>
    </row>
    <row r="700">
      <c r="F700" s="49"/>
      <c r="G700" s="1"/>
      <c r="H700" s="1"/>
      <c r="I700" s="203"/>
      <c r="J700" s="1"/>
      <c r="N700" s="1"/>
    </row>
    <row r="701">
      <c r="F701" s="49"/>
      <c r="G701" s="1"/>
      <c r="H701" s="1"/>
      <c r="I701" s="203"/>
      <c r="J701" s="1"/>
      <c r="N701" s="1"/>
    </row>
    <row r="702">
      <c r="F702" s="49"/>
      <c r="G702" s="1"/>
      <c r="H702" s="1"/>
      <c r="I702" s="203"/>
      <c r="J702" s="1"/>
      <c r="N702" s="1"/>
    </row>
    <row r="703">
      <c r="F703" s="49"/>
      <c r="G703" s="1"/>
      <c r="H703" s="1"/>
      <c r="I703" s="203"/>
      <c r="J703" s="1"/>
      <c r="N703" s="1"/>
    </row>
    <row r="704">
      <c r="F704" s="49"/>
      <c r="G704" s="1"/>
      <c r="H704" s="1"/>
      <c r="I704" s="203"/>
      <c r="J704" s="1"/>
      <c r="N704" s="1"/>
    </row>
    <row r="705">
      <c r="F705" s="49"/>
      <c r="G705" s="1"/>
      <c r="H705" s="1"/>
      <c r="I705" s="203"/>
      <c r="J705" s="1"/>
      <c r="N705" s="1"/>
    </row>
    <row r="706">
      <c r="F706" s="49"/>
      <c r="G706" s="1"/>
      <c r="H706" s="1"/>
      <c r="I706" s="203"/>
      <c r="J706" s="1"/>
      <c r="N706" s="1"/>
    </row>
    <row r="707">
      <c r="F707" s="49"/>
      <c r="G707" s="1"/>
      <c r="H707" s="1"/>
      <c r="I707" s="203"/>
      <c r="J707" s="1"/>
      <c r="N707" s="1"/>
    </row>
    <row r="708">
      <c r="F708" s="49"/>
      <c r="G708" s="1"/>
      <c r="H708" s="1"/>
      <c r="I708" s="203"/>
      <c r="J708" s="1"/>
      <c r="N708" s="1"/>
    </row>
    <row r="709">
      <c r="F709" s="49"/>
      <c r="G709" s="1"/>
      <c r="H709" s="1"/>
      <c r="I709" s="203"/>
      <c r="J709" s="1"/>
      <c r="N709" s="1"/>
    </row>
    <row r="710">
      <c r="F710" s="49"/>
      <c r="G710" s="1"/>
      <c r="H710" s="1"/>
      <c r="I710" s="203"/>
      <c r="J710" s="1"/>
      <c r="N710" s="1"/>
    </row>
    <row r="711">
      <c r="F711" s="49"/>
      <c r="G711" s="1"/>
      <c r="H711" s="1"/>
      <c r="I711" s="203"/>
      <c r="J711" s="1"/>
      <c r="N711" s="1"/>
    </row>
    <row r="712">
      <c r="F712" s="49"/>
      <c r="G712" s="1"/>
      <c r="H712" s="1"/>
      <c r="I712" s="203"/>
      <c r="J712" s="1"/>
      <c r="N712" s="1"/>
    </row>
    <row r="713">
      <c r="F713" s="49"/>
      <c r="G713" s="1"/>
      <c r="H713" s="1"/>
      <c r="I713" s="203"/>
      <c r="J713" s="1"/>
      <c r="N713" s="1"/>
    </row>
    <row r="714">
      <c r="F714" s="49"/>
      <c r="G714" s="1"/>
      <c r="H714" s="1"/>
      <c r="I714" s="203"/>
      <c r="J714" s="1"/>
      <c r="N714" s="1"/>
    </row>
    <row r="715">
      <c r="F715" s="49"/>
      <c r="G715" s="1"/>
      <c r="H715" s="1"/>
      <c r="I715" s="203"/>
      <c r="J715" s="1"/>
      <c r="N715" s="1"/>
    </row>
    <row r="716">
      <c r="F716" s="49"/>
      <c r="G716" s="1"/>
      <c r="H716" s="1"/>
      <c r="I716" s="203"/>
      <c r="J716" s="1"/>
      <c r="N716" s="1"/>
    </row>
    <row r="717">
      <c r="F717" s="49"/>
      <c r="G717" s="1"/>
      <c r="H717" s="1"/>
      <c r="I717" s="203"/>
      <c r="J717" s="1"/>
      <c r="N717" s="1"/>
    </row>
    <row r="718">
      <c r="F718" s="49"/>
      <c r="G718" s="1"/>
      <c r="H718" s="1"/>
      <c r="I718" s="203"/>
      <c r="J718" s="1"/>
      <c r="N718" s="1"/>
    </row>
    <row r="719">
      <c r="F719" s="49"/>
      <c r="G719" s="1"/>
      <c r="H719" s="1"/>
      <c r="I719" s="203"/>
      <c r="J719" s="1"/>
      <c r="N719" s="1"/>
    </row>
    <row r="720">
      <c r="F720" s="49"/>
      <c r="G720" s="1"/>
      <c r="H720" s="1"/>
      <c r="I720" s="203"/>
      <c r="J720" s="1"/>
      <c r="N720" s="1"/>
    </row>
    <row r="721">
      <c r="F721" s="49"/>
      <c r="G721" s="1"/>
      <c r="H721" s="1"/>
      <c r="I721" s="203"/>
      <c r="J721" s="1"/>
      <c r="N721" s="1"/>
    </row>
    <row r="722">
      <c r="F722" s="49"/>
      <c r="G722" s="1"/>
      <c r="H722" s="1"/>
      <c r="I722" s="203"/>
      <c r="J722" s="1"/>
      <c r="N722" s="1"/>
    </row>
    <row r="723">
      <c r="F723" s="49"/>
      <c r="G723" s="1"/>
      <c r="H723" s="1"/>
      <c r="I723" s="203"/>
      <c r="J723" s="1"/>
      <c r="N723" s="1"/>
    </row>
    <row r="724">
      <c r="F724" s="49"/>
      <c r="G724" s="1"/>
      <c r="H724" s="1"/>
      <c r="I724" s="203"/>
      <c r="J724" s="1"/>
      <c r="N724" s="1"/>
    </row>
    <row r="725">
      <c r="F725" s="49"/>
      <c r="G725" s="1"/>
      <c r="H725" s="1"/>
      <c r="I725" s="203"/>
      <c r="J725" s="1"/>
      <c r="N725" s="1"/>
    </row>
    <row r="726">
      <c r="F726" s="49"/>
      <c r="G726" s="1"/>
      <c r="H726" s="1"/>
      <c r="I726" s="203"/>
      <c r="J726" s="1"/>
      <c r="N726" s="1"/>
    </row>
    <row r="727">
      <c r="F727" s="49"/>
      <c r="G727" s="1"/>
      <c r="H727" s="1"/>
      <c r="I727" s="203"/>
      <c r="J727" s="1"/>
      <c r="N727" s="1"/>
    </row>
    <row r="728">
      <c r="F728" s="49"/>
      <c r="G728" s="1"/>
      <c r="H728" s="1"/>
      <c r="I728" s="203"/>
      <c r="J728" s="1"/>
      <c r="N728" s="1"/>
    </row>
    <row r="729">
      <c r="F729" s="49"/>
      <c r="G729" s="1"/>
      <c r="H729" s="1"/>
      <c r="I729" s="203"/>
      <c r="J729" s="1"/>
      <c r="N729" s="1"/>
    </row>
    <row r="730">
      <c r="F730" s="49"/>
      <c r="G730" s="1"/>
      <c r="H730" s="1"/>
      <c r="I730" s="203"/>
      <c r="J730" s="1"/>
      <c r="N730" s="1"/>
    </row>
    <row r="731">
      <c r="F731" s="49"/>
      <c r="G731" s="1"/>
      <c r="H731" s="1"/>
      <c r="I731" s="203"/>
      <c r="J731" s="1"/>
      <c r="N731" s="1"/>
    </row>
    <row r="732">
      <c r="F732" s="49"/>
      <c r="G732" s="1"/>
      <c r="H732" s="1"/>
      <c r="I732" s="203"/>
      <c r="J732" s="1"/>
      <c r="N732" s="1"/>
    </row>
    <row r="733">
      <c r="F733" s="49"/>
      <c r="G733" s="1"/>
      <c r="H733" s="1"/>
      <c r="I733" s="203"/>
      <c r="J733" s="1"/>
      <c r="N733" s="1"/>
    </row>
    <row r="734">
      <c r="F734" s="49"/>
      <c r="G734" s="1"/>
      <c r="H734" s="1"/>
      <c r="I734" s="203"/>
      <c r="J734" s="1"/>
      <c r="N734" s="1"/>
    </row>
    <row r="735">
      <c r="F735" s="49"/>
      <c r="G735" s="1"/>
      <c r="H735" s="1"/>
      <c r="I735" s="203"/>
      <c r="J735" s="1"/>
      <c r="N735" s="1"/>
    </row>
    <row r="736">
      <c r="F736" s="49"/>
      <c r="G736" s="1"/>
      <c r="H736" s="1"/>
      <c r="I736" s="203"/>
      <c r="J736" s="1"/>
      <c r="N736" s="1"/>
    </row>
    <row r="737">
      <c r="F737" s="49"/>
      <c r="G737" s="1"/>
      <c r="H737" s="1"/>
      <c r="I737" s="203"/>
      <c r="J737" s="1"/>
      <c r="N737" s="1"/>
    </row>
    <row r="738">
      <c r="F738" s="49"/>
      <c r="G738" s="1"/>
      <c r="H738" s="1"/>
      <c r="I738" s="203"/>
      <c r="J738" s="1"/>
      <c r="N738" s="1"/>
    </row>
    <row r="739">
      <c r="F739" s="49"/>
      <c r="G739" s="1"/>
      <c r="H739" s="1"/>
      <c r="I739" s="203"/>
      <c r="J739" s="1"/>
      <c r="N739" s="1"/>
    </row>
    <row r="740">
      <c r="F740" s="49"/>
      <c r="G740" s="1"/>
      <c r="H740" s="1"/>
      <c r="I740" s="203"/>
      <c r="J740" s="1"/>
      <c r="N740" s="1"/>
    </row>
    <row r="741">
      <c r="F741" s="49"/>
      <c r="G741" s="1"/>
      <c r="H741" s="1"/>
      <c r="I741" s="203"/>
      <c r="J741" s="1"/>
      <c r="N741" s="1"/>
    </row>
    <row r="742">
      <c r="F742" s="49"/>
      <c r="G742" s="1"/>
      <c r="H742" s="1"/>
      <c r="I742" s="203"/>
      <c r="J742" s="1"/>
      <c r="N742" s="1"/>
    </row>
    <row r="743">
      <c r="F743" s="49"/>
      <c r="G743" s="1"/>
      <c r="H743" s="1"/>
      <c r="I743" s="203"/>
      <c r="J743" s="1"/>
      <c r="N743" s="1"/>
    </row>
    <row r="744">
      <c r="F744" s="49"/>
      <c r="G744" s="1"/>
      <c r="H744" s="1"/>
      <c r="I744" s="203"/>
      <c r="J744" s="1"/>
      <c r="N744" s="1"/>
    </row>
    <row r="745">
      <c r="F745" s="49"/>
      <c r="G745" s="1"/>
      <c r="H745" s="1"/>
      <c r="I745" s="203"/>
      <c r="J745" s="1"/>
      <c r="N745" s="1"/>
    </row>
    <row r="746">
      <c r="F746" s="49"/>
      <c r="G746" s="1"/>
      <c r="H746" s="1"/>
      <c r="I746" s="203"/>
      <c r="J746" s="1"/>
      <c r="N746" s="1"/>
    </row>
    <row r="747">
      <c r="F747" s="49"/>
      <c r="G747" s="1"/>
      <c r="H747" s="1"/>
      <c r="I747" s="203"/>
      <c r="J747" s="1"/>
      <c r="N747" s="1"/>
    </row>
    <row r="748">
      <c r="F748" s="49"/>
      <c r="G748" s="1"/>
      <c r="H748" s="1"/>
      <c r="I748" s="203"/>
      <c r="J748" s="1"/>
      <c r="N748" s="1"/>
    </row>
    <row r="749">
      <c r="F749" s="49"/>
      <c r="G749" s="1"/>
      <c r="H749" s="1"/>
      <c r="I749" s="203"/>
      <c r="J749" s="1"/>
      <c r="N749" s="1"/>
    </row>
    <row r="750">
      <c r="F750" s="49"/>
      <c r="G750" s="1"/>
      <c r="H750" s="1"/>
      <c r="I750" s="203"/>
      <c r="J750" s="1"/>
      <c r="N750" s="1"/>
    </row>
    <row r="751">
      <c r="F751" s="49"/>
      <c r="G751" s="1"/>
      <c r="H751" s="1"/>
      <c r="I751" s="203"/>
      <c r="J751" s="1"/>
      <c r="N751" s="1"/>
    </row>
    <row r="752">
      <c r="F752" s="49"/>
      <c r="G752" s="1"/>
      <c r="H752" s="1"/>
      <c r="I752" s="203"/>
      <c r="J752" s="1"/>
      <c r="N752" s="1"/>
    </row>
    <row r="753">
      <c r="F753" s="49"/>
      <c r="G753" s="1"/>
      <c r="H753" s="1"/>
      <c r="I753" s="203"/>
      <c r="J753" s="1"/>
      <c r="N753" s="1"/>
    </row>
    <row r="754">
      <c r="F754" s="49"/>
      <c r="G754" s="1"/>
      <c r="H754" s="1"/>
      <c r="I754" s="203"/>
      <c r="J754" s="1"/>
      <c r="N754" s="1"/>
    </row>
    <row r="755">
      <c r="F755" s="49"/>
      <c r="G755" s="1"/>
      <c r="H755" s="1"/>
      <c r="I755" s="203"/>
      <c r="J755" s="1"/>
      <c r="N755" s="1"/>
    </row>
    <row r="756">
      <c r="F756" s="49"/>
      <c r="G756" s="1"/>
      <c r="H756" s="1"/>
      <c r="I756" s="203"/>
      <c r="J756" s="1"/>
      <c r="N756" s="1"/>
    </row>
    <row r="757">
      <c r="F757" s="49"/>
      <c r="G757" s="1"/>
      <c r="H757" s="1"/>
      <c r="I757" s="203"/>
      <c r="J757" s="1"/>
      <c r="N757" s="1"/>
    </row>
    <row r="758">
      <c r="F758" s="49"/>
      <c r="G758" s="1"/>
      <c r="H758" s="1"/>
      <c r="I758" s="203"/>
      <c r="J758" s="1"/>
      <c r="N758" s="1"/>
    </row>
    <row r="759">
      <c r="F759" s="49"/>
      <c r="G759" s="1"/>
      <c r="H759" s="1"/>
      <c r="I759" s="203"/>
      <c r="J759" s="1"/>
      <c r="N759" s="1"/>
    </row>
    <row r="760">
      <c r="F760" s="49"/>
      <c r="G760" s="1"/>
      <c r="H760" s="1"/>
      <c r="I760" s="203"/>
      <c r="J760" s="1"/>
      <c r="N760" s="1"/>
    </row>
    <row r="761">
      <c r="F761" s="49"/>
      <c r="G761" s="1"/>
      <c r="H761" s="1"/>
      <c r="I761" s="203"/>
      <c r="J761" s="1"/>
      <c r="N761" s="1"/>
    </row>
    <row r="762">
      <c r="F762" s="49"/>
      <c r="G762" s="1"/>
      <c r="H762" s="1"/>
      <c r="I762" s="203"/>
      <c r="J762" s="1"/>
      <c r="N762" s="1"/>
    </row>
    <row r="763">
      <c r="F763" s="49"/>
      <c r="G763" s="1"/>
      <c r="H763" s="1"/>
      <c r="I763" s="203"/>
      <c r="J763" s="1"/>
      <c r="N763" s="1"/>
    </row>
    <row r="764">
      <c r="F764" s="49"/>
      <c r="G764" s="1"/>
      <c r="H764" s="1"/>
      <c r="I764" s="203"/>
      <c r="J764" s="1"/>
      <c r="N764" s="1"/>
    </row>
    <row r="765">
      <c r="F765" s="49"/>
      <c r="G765" s="1"/>
      <c r="H765" s="1"/>
      <c r="I765" s="203"/>
      <c r="J765" s="1"/>
      <c r="N765" s="1"/>
    </row>
    <row r="766">
      <c r="F766" s="49"/>
      <c r="G766" s="1"/>
      <c r="H766" s="1"/>
      <c r="I766" s="203"/>
      <c r="J766" s="1"/>
      <c r="N766" s="1"/>
    </row>
    <row r="767">
      <c r="F767" s="49"/>
      <c r="G767" s="1"/>
      <c r="H767" s="1"/>
      <c r="I767" s="203"/>
      <c r="J767" s="1"/>
      <c r="N767" s="1"/>
    </row>
    <row r="768">
      <c r="F768" s="49"/>
      <c r="G768" s="1"/>
      <c r="H768" s="1"/>
      <c r="I768" s="203"/>
      <c r="J768" s="1"/>
      <c r="N768" s="1"/>
    </row>
    <row r="769">
      <c r="F769" s="49"/>
      <c r="G769" s="1"/>
      <c r="H769" s="1"/>
      <c r="I769" s="203"/>
      <c r="J769" s="1"/>
      <c r="N769" s="1"/>
    </row>
    <row r="770">
      <c r="F770" s="49"/>
      <c r="G770" s="1"/>
      <c r="H770" s="1"/>
      <c r="I770" s="203"/>
      <c r="J770" s="1"/>
      <c r="N770" s="1"/>
    </row>
    <row r="771">
      <c r="F771" s="49"/>
      <c r="G771" s="1"/>
      <c r="H771" s="1"/>
      <c r="I771" s="203"/>
      <c r="J771" s="1"/>
      <c r="N771" s="1"/>
    </row>
    <row r="772">
      <c r="F772" s="49"/>
      <c r="G772" s="1"/>
      <c r="H772" s="1"/>
      <c r="I772" s="203"/>
      <c r="J772" s="1"/>
      <c r="N772" s="1"/>
    </row>
    <row r="773">
      <c r="F773" s="49"/>
      <c r="G773" s="1"/>
      <c r="H773" s="1"/>
      <c r="I773" s="203"/>
      <c r="J773" s="1"/>
      <c r="N773" s="1"/>
    </row>
    <row r="774">
      <c r="F774" s="49"/>
      <c r="G774" s="1"/>
      <c r="H774" s="1"/>
      <c r="I774" s="203"/>
      <c r="J774" s="1"/>
      <c r="N774" s="1"/>
    </row>
    <row r="775">
      <c r="F775" s="49"/>
      <c r="G775" s="1"/>
      <c r="H775" s="1"/>
      <c r="I775" s="203"/>
      <c r="J775" s="1"/>
      <c r="N775" s="1"/>
    </row>
    <row r="776">
      <c r="F776" s="49"/>
      <c r="G776" s="1"/>
      <c r="H776" s="1"/>
      <c r="I776" s="203"/>
      <c r="J776" s="1"/>
      <c r="N776" s="1"/>
    </row>
    <row r="777">
      <c r="F777" s="49"/>
      <c r="G777" s="1"/>
      <c r="H777" s="1"/>
      <c r="I777" s="203"/>
      <c r="J777" s="1"/>
      <c r="N777" s="1"/>
    </row>
    <row r="778">
      <c r="F778" s="49"/>
      <c r="G778" s="1"/>
      <c r="H778" s="1"/>
      <c r="I778" s="203"/>
      <c r="J778" s="1"/>
      <c r="N778" s="1"/>
    </row>
    <row r="779">
      <c r="F779" s="49"/>
      <c r="G779" s="1"/>
      <c r="H779" s="1"/>
      <c r="I779" s="203"/>
      <c r="J779" s="1"/>
      <c r="N779" s="1"/>
    </row>
    <row r="780">
      <c r="F780" s="49"/>
      <c r="G780" s="1"/>
      <c r="H780" s="1"/>
      <c r="I780" s="203"/>
      <c r="J780" s="1"/>
      <c r="N780" s="1"/>
    </row>
    <row r="781">
      <c r="F781" s="49"/>
      <c r="G781" s="1"/>
      <c r="H781" s="1"/>
      <c r="I781" s="203"/>
      <c r="J781" s="1"/>
      <c r="N781" s="1"/>
    </row>
    <row r="782">
      <c r="F782" s="49"/>
      <c r="G782" s="1"/>
      <c r="H782" s="1"/>
      <c r="I782" s="203"/>
      <c r="J782" s="1"/>
      <c r="N782" s="1"/>
    </row>
    <row r="783">
      <c r="F783" s="49"/>
      <c r="G783" s="1"/>
      <c r="H783" s="1"/>
      <c r="I783" s="203"/>
      <c r="J783" s="1"/>
      <c r="N783" s="1"/>
    </row>
    <row r="784">
      <c r="F784" s="49"/>
      <c r="G784" s="1"/>
      <c r="H784" s="1"/>
      <c r="I784" s="203"/>
      <c r="J784" s="1"/>
      <c r="N784" s="1"/>
    </row>
    <row r="785">
      <c r="F785" s="49"/>
      <c r="G785" s="1"/>
      <c r="H785" s="1"/>
      <c r="I785" s="203"/>
      <c r="J785" s="1"/>
      <c r="N785" s="1"/>
    </row>
    <row r="786">
      <c r="F786" s="49"/>
      <c r="G786" s="1"/>
      <c r="H786" s="1"/>
      <c r="I786" s="203"/>
      <c r="J786" s="1"/>
      <c r="N786" s="1"/>
    </row>
    <row r="787">
      <c r="F787" s="49"/>
      <c r="G787" s="1"/>
      <c r="H787" s="1"/>
      <c r="I787" s="203"/>
      <c r="J787" s="1"/>
      <c r="N787" s="1"/>
    </row>
    <row r="788">
      <c r="F788" s="49"/>
      <c r="G788" s="1"/>
      <c r="H788" s="1"/>
      <c r="I788" s="203"/>
      <c r="J788" s="1"/>
      <c r="N788" s="1"/>
    </row>
    <row r="789">
      <c r="F789" s="49"/>
      <c r="G789" s="1"/>
      <c r="H789" s="1"/>
      <c r="I789" s="203"/>
      <c r="J789" s="1"/>
      <c r="N789" s="1"/>
    </row>
    <row r="790">
      <c r="F790" s="49"/>
      <c r="G790" s="1"/>
      <c r="H790" s="1"/>
      <c r="I790" s="203"/>
      <c r="J790" s="1"/>
      <c r="N790" s="1"/>
    </row>
    <row r="791">
      <c r="F791" s="49"/>
      <c r="G791" s="1"/>
      <c r="H791" s="1"/>
      <c r="I791" s="203"/>
      <c r="J791" s="1"/>
      <c r="N791" s="1"/>
    </row>
    <row r="792">
      <c r="F792" s="49"/>
      <c r="G792" s="1"/>
      <c r="H792" s="1"/>
      <c r="I792" s="203"/>
      <c r="J792" s="1"/>
      <c r="N792" s="1"/>
    </row>
    <row r="793">
      <c r="F793" s="49"/>
      <c r="G793" s="1"/>
      <c r="H793" s="1"/>
      <c r="I793" s="203"/>
      <c r="J793" s="1"/>
      <c r="N793" s="1"/>
    </row>
    <row r="794">
      <c r="F794" s="49"/>
      <c r="G794" s="1"/>
      <c r="H794" s="1"/>
      <c r="I794" s="203"/>
      <c r="J794" s="1"/>
      <c r="N794" s="1"/>
    </row>
    <row r="795">
      <c r="F795" s="49"/>
      <c r="G795" s="1"/>
      <c r="H795" s="1"/>
      <c r="I795" s="203"/>
      <c r="J795" s="1"/>
      <c r="N795" s="1"/>
    </row>
    <row r="796">
      <c r="F796" s="49"/>
      <c r="G796" s="1"/>
      <c r="H796" s="1"/>
      <c r="I796" s="203"/>
      <c r="J796" s="1"/>
      <c r="N796" s="1"/>
    </row>
    <row r="797">
      <c r="F797" s="49"/>
      <c r="G797" s="1"/>
      <c r="H797" s="1"/>
      <c r="I797" s="203"/>
      <c r="J797" s="1"/>
      <c r="N797" s="1"/>
    </row>
    <row r="798">
      <c r="F798" s="49"/>
      <c r="G798" s="1"/>
      <c r="H798" s="1"/>
      <c r="I798" s="203"/>
      <c r="J798" s="1"/>
      <c r="N798" s="1"/>
    </row>
    <row r="799">
      <c r="F799" s="49"/>
      <c r="G799" s="1"/>
      <c r="H799" s="1"/>
      <c r="I799" s="203"/>
      <c r="J799" s="1"/>
      <c r="N799" s="1"/>
    </row>
    <row r="800">
      <c r="F800" s="49"/>
      <c r="G800" s="1"/>
      <c r="H800" s="1"/>
      <c r="I800" s="203"/>
      <c r="J800" s="1"/>
      <c r="N800" s="1"/>
    </row>
    <row r="801">
      <c r="F801" s="49"/>
      <c r="G801" s="1"/>
      <c r="H801" s="1"/>
      <c r="I801" s="203"/>
      <c r="J801" s="1"/>
      <c r="N801" s="1"/>
    </row>
    <row r="802">
      <c r="F802" s="49"/>
      <c r="G802" s="1"/>
      <c r="H802" s="1"/>
      <c r="I802" s="203"/>
      <c r="J802" s="1"/>
      <c r="N802" s="1"/>
    </row>
    <row r="803">
      <c r="F803" s="49"/>
      <c r="G803" s="1"/>
      <c r="H803" s="1"/>
      <c r="I803" s="203"/>
      <c r="J803" s="1"/>
      <c r="N803" s="1"/>
    </row>
    <row r="804">
      <c r="F804" s="49"/>
      <c r="G804" s="1"/>
      <c r="H804" s="1"/>
      <c r="I804" s="203"/>
      <c r="J804" s="1"/>
      <c r="N804" s="1"/>
    </row>
    <row r="805">
      <c r="F805" s="49"/>
      <c r="G805" s="1"/>
      <c r="H805" s="1"/>
      <c r="I805" s="203"/>
      <c r="J805" s="1"/>
      <c r="N805" s="1"/>
    </row>
    <row r="806">
      <c r="F806" s="49"/>
      <c r="G806" s="1"/>
      <c r="H806" s="1"/>
      <c r="I806" s="203"/>
      <c r="J806" s="1"/>
      <c r="N806" s="1"/>
    </row>
    <row r="807">
      <c r="F807" s="49"/>
      <c r="G807" s="1"/>
      <c r="H807" s="1"/>
      <c r="I807" s="203"/>
      <c r="J807" s="1"/>
      <c r="N807" s="1"/>
    </row>
    <row r="808">
      <c r="F808" s="49"/>
      <c r="G808" s="1"/>
      <c r="H808" s="1"/>
      <c r="I808" s="203"/>
      <c r="J808" s="1"/>
      <c r="N808" s="1"/>
    </row>
    <row r="809">
      <c r="F809" s="49"/>
      <c r="G809" s="1"/>
      <c r="H809" s="1"/>
      <c r="I809" s="203"/>
      <c r="J809" s="1"/>
      <c r="N809" s="1"/>
    </row>
    <row r="810">
      <c r="F810" s="49"/>
      <c r="G810" s="1"/>
      <c r="H810" s="1"/>
      <c r="I810" s="203"/>
      <c r="J810" s="1"/>
      <c r="N810" s="1"/>
    </row>
    <row r="811">
      <c r="F811" s="49"/>
      <c r="G811" s="1"/>
      <c r="H811" s="1"/>
      <c r="I811" s="203"/>
      <c r="J811" s="1"/>
      <c r="N811" s="1"/>
    </row>
    <row r="812">
      <c r="F812" s="49"/>
      <c r="G812" s="1"/>
      <c r="H812" s="1"/>
      <c r="I812" s="203"/>
      <c r="J812" s="1"/>
      <c r="N812" s="1"/>
    </row>
    <row r="813">
      <c r="F813" s="49"/>
      <c r="G813" s="1"/>
      <c r="H813" s="1"/>
      <c r="I813" s="203"/>
      <c r="J813" s="1"/>
      <c r="N813" s="1"/>
    </row>
    <row r="814">
      <c r="F814" s="49"/>
      <c r="G814" s="1"/>
      <c r="H814" s="1"/>
      <c r="I814" s="203"/>
      <c r="J814" s="1"/>
      <c r="N814" s="1"/>
    </row>
    <row r="815">
      <c r="F815" s="49"/>
      <c r="G815" s="1"/>
      <c r="H815" s="1"/>
      <c r="I815" s="203"/>
      <c r="J815" s="1"/>
      <c r="N815" s="1"/>
    </row>
    <row r="816">
      <c r="F816" s="49"/>
      <c r="G816" s="1"/>
      <c r="H816" s="1"/>
      <c r="I816" s="203"/>
      <c r="J816" s="1"/>
      <c r="N816" s="1"/>
    </row>
    <row r="817">
      <c r="F817" s="49"/>
      <c r="G817" s="1"/>
      <c r="H817" s="1"/>
      <c r="I817" s="203"/>
      <c r="J817" s="1"/>
      <c r="N817" s="1"/>
    </row>
    <row r="818">
      <c r="F818" s="49"/>
      <c r="G818" s="1"/>
      <c r="H818" s="1"/>
      <c r="I818" s="203"/>
      <c r="J818" s="1"/>
      <c r="N818" s="1"/>
    </row>
    <row r="819">
      <c r="F819" s="49"/>
      <c r="G819" s="1"/>
      <c r="H819" s="1"/>
      <c r="I819" s="203"/>
      <c r="J819" s="1"/>
      <c r="N819" s="1"/>
    </row>
    <row r="820">
      <c r="F820" s="49"/>
      <c r="G820" s="1"/>
      <c r="H820" s="1"/>
      <c r="I820" s="203"/>
      <c r="J820" s="1"/>
      <c r="N820" s="1"/>
    </row>
    <row r="821">
      <c r="F821" s="49"/>
      <c r="G821" s="1"/>
      <c r="H821" s="1"/>
      <c r="I821" s="203"/>
      <c r="J821" s="1"/>
      <c r="N821" s="1"/>
    </row>
    <row r="822">
      <c r="F822" s="49"/>
      <c r="G822" s="1"/>
      <c r="H822" s="1"/>
      <c r="I822" s="203"/>
      <c r="J822" s="1"/>
      <c r="N822" s="1"/>
    </row>
    <row r="823">
      <c r="F823" s="49"/>
      <c r="G823" s="1"/>
      <c r="H823" s="1"/>
      <c r="I823" s="203"/>
      <c r="J823" s="1"/>
      <c r="N823" s="1"/>
    </row>
    <row r="824">
      <c r="F824" s="49"/>
      <c r="G824" s="1"/>
      <c r="H824" s="1"/>
      <c r="I824" s="203"/>
      <c r="J824" s="1"/>
      <c r="N824" s="1"/>
    </row>
    <row r="825">
      <c r="F825" s="49"/>
      <c r="G825" s="1"/>
      <c r="H825" s="1"/>
      <c r="I825" s="203"/>
      <c r="J825" s="1"/>
      <c r="N825" s="1"/>
    </row>
    <row r="826">
      <c r="F826" s="49"/>
      <c r="G826" s="1"/>
      <c r="H826" s="1"/>
      <c r="I826" s="203"/>
      <c r="J826" s="1"/>
      <c r="N826" s="1"/>
    </row>
    <row r="827">
      <c r="F827" s="49"/>
      <c r="G827" s="1"/>
      <c r="H827" s="1"/>
      <c r="I827" s="203"/>
      <c r="J827" s="1"/>
      <c r="N827" s="1"/>
    </row>
    <row r="828">
      <c r="F828" s="49"/>
      <c r="G828" s="1"/>
      <c r="H828" s="1"/>
      <c r="I828" s="203"/>
      <c r="J828" s="1"/>
      <c r="N828" s="1"/>
    </row>
    <row r="829">
      <c r="F829" s="49"/>
      <c r="G829" s="1"/>
      <c r="H829" s="1"/>
      <c r="I829" s="203"/>
      <c r="J829" s="1"/>
      <c r="N829" s="1"/>
    </row>
    <row r="830">
      <c r="F830" s="49"/>
      <c r="G830" s="1"/>
      <c r="H830" s="1"/>
      <c r="I830" s="203"/>
      <c r="J830" s="1"/>
      <c r="N830" s="1"/>
    </row>
    <row r="831">
      <c r="F831" s="49"/>
      <c r="G831" s="1"/>
      <c r="H831" s="1"/>
      <c r="I831" s="203"/>
      <c r="J831" s="1"/>
      <c r="N831" s="1"/>
    </row>
    <row r="832">
      <c r="F832" s="49"/>
      <c r="G832" s="1"/>
      <c r="H832" s="1"/>
      <c r="I832" s="203"/>
      <c r="J832" s="1"/>
      <c r="N832" s="1"/>
    </row>
    <row r="833">
      <c r="F833" s="49"/>
      <c r="G833" s="1"/>
      <c r="H833" s="1"/>
      <c r="I833" s="203"/>
      <c r="J833" s="1"/>
      <c r="N833" s="1"/>
    </row>
    <row r="834">
      <c r="F834" s="49"/>
      <c r="G834" s="1"/>
      <c r="H834" s="1"/>
      <c r="I834" s="203"/>
      <c r="J834" s="1"/>
      <c r="N834" s="1"/>
    </row>
    <row r="835">
      <c r="F835" s="49"/>
      <c r="G835" s="1"/>
      <c r="H835" s="1"/>
      <c r="I835" s="203"/>
      <c r="J835" s="1"/>
      <c r="N835" s="1"/>
    </row>
    <row r="836">
      <c r="F836" s="49"/>
      <c r="G836" s="1"/>
      <c r="H836" s="1"/>
      <c r="I836" s="203"/>
      <c r="J836" s="1"/>
      <c r="N836" s="1"/>
    </row>
    <row r="837">
      <c r="F837" s="49"/>
      <c r="G837" s="1"/>
      <c r="H837" s="1"/>
      <c r="I837" s="203"/>
      <c r="J837" s="1"/>
      <c r="N837" s="1"/>
    </row>
    <row r="838">
      <c r="F838" s="49"/>
      <c r="G838" s="1"/>
      <c r="H838" s="1"/>
      <c r="I838" s="203"/>
      <c r="J838" s="1"/>
      <c r="N838" s="1"/>
    </row>
    <row r="839">
      <c r="F839" s="49"/>
      <c r="G839" s="1"/>
      <c r="H839" s="1"/>
      <c r="I839" s="203"/>
      <c r="J839" s="1"/>
      <c r="N839" s="1"/>
    </row>
    <row r="840">
      <c r="F840" s="49"/>
      <c r="G840" s="1"/>
      <c r="H840" s="1"/>
      <c r="I840" s="203"/>
      <c r="J840" s="1"/>
      <c r="N840" s="1"/>
    </row>
    <row r="841">
      <c r="F841" s="49"/>
      <c r="G841" s="1"/>
      <c r="H841" s="1"/>
      <c r="I841" s="203"/>
      <c r="J841" s="1"/>
      <c r="N841" s="1"/>
    </row>
    <row r="842">
      <c r="F842" s="49"/>
      <c r="G842" s="1"/>
      <c r="H842" s="1"/>
      <c r="I842" s="203"/>
      <c r="J842" s="1"/>
      <c r="N842" s="1"/>
    </row>
    <row r="843">
      <c r="F843" s="49"/>
      <c r="G843" s="1"/>
      <c r="H843" s="1"/>
      <c r="I843" s="203"/>
      <c r="J843" s="1"/>
      <c r="N843" s="1"/>
    </row>
    <row r="844">
      <c r="F844" s="49"/>
      <c r="G844" s="1"/>
      <c r="H844" s="1"/>
      <c r="I844" s="203"/>
      <c r="J844" s="1"/>
      <c r="N844" s="1"/>
    </row>
    <row r="845">
      <c r="F845" s="49"/>
      <c r="G845" s="1"/>
      <c r="H845" s="1"/>
      <c r="I845" s="203"/>
      <c r="J845" s="1"/>
      <c r="N845" s="1"/>
    </row>
    <row r="846">
      <c r="F846" s="49"/>
      <c r="G846" s="1"/>
      <c r="H846" s="1"/>
      <c r="I846" s="203"/>
      <c r="J846" s="1"/>
      <c r="N846" s="1"/>
    </row>
    <row r="847">
      <c r="F847" s="49"/>
      <c r="G847" s="1"/>
      <c r="H847" s="1"/>
      <c r="I847" s="203"/>
      <c r="J847" s="1"/>
      <c r="N847" s="1"/>
    </row>
    <row r="848">
      <c r="F848" s="49"/>
      <c r="G848" s="1"/>
      <c r="H848" s="1"/>
      <c r="I848" s="203"/>
      <c r="J848" s="1"/>
      <c r="N848" s="1"/>
    </row>
    <row r="849">
      <c r="F849" s="49"/>
      <c r="G849" s="1"/>
      <c r="H849" s="1"/>
      <c r="I849" s="203"/>
      <c r="J849" s="1"/>
      <c r="N849" s="1"/>
    </row>
    <row r="850">
      <c r="F850" s="49"/>
      <c r="G850" s="1"/>
      <c r="H850" s="1"/>
      <c r="I850" s="203"/>
      <c r="J850" s="1"/>
      <c r="N850" s="1"/>
    </row>
    <row r="851">
      <c r="F851" s="49"/>
      <c r="G851" s="1"/>
      <c r="H851" s="1"/>
      <c r="I851" s="203"/>
      <c r="J851" s="1"/>
      <c r="N851" s="1"/>
    </row>
    <row r="852">
      <c r="F852" s="49"/>
      <c r="G852" s="1"/>
      <c r="H852" s="1"/>
      <c r="I852" s="203"/>
      <c r="J852" s="1"/>
      <c r="N852" s="1"/>
    </row>
    <row r="853">
      <c r="F853" s="49"/>
      <c r="G853" s="1"/>
      <c r="H853" s="1"/>
      <c r="I853" s="203"/>
      <c r="J853" s="1"/>
      <c r="N853" s="1"/>
    </row>
    <row r="854">
      <c r="F854" s="49"/>
      <c r="G854" s="1"/>
      <c r="H854" s="1"/>
      <c r="I854" s="203"/>
      <c r="J854" s="1"/>
      <c r="N854" s="1"/>
    </row>
    <row r="855">
      <c r="F855" s="49"/>
      <c r="G855" s="1"/>
      <c r="H855" s="1"/>
      <c r="I855" s="203"/>
      <c r="J855" s="1"/>
      <c r="N855" s="1"/>
    </row>
    <row r="856">
      <c r="F856" s="49"/>
      <c r="G856" s="1"/>
      <c r="H856" s="1"/>
      <c r="I856" s="203"/>
      <c r="J856" s="1"/>
      <c r="N856" s="1"/>
    </row>
    <row r="857">
      <c r="F857" s="49"/>
      <c r="G857" s="1"/>
      <c r="H857" s="1"/>
      <c r="I857" s="203"/>
      <c r="J857" s="1"/>
      <c r="N857" s="1"/>
    </row>
    <row r="858">
      <c r="F858" s="49"/>
      <c r="G858" s="1"/>
      <c r="H858" s="1"/>
      <c r="I858" s="203"/>
      <c r="J858" s="1"/>
      <c r="N858" s="1"/>
    </row>
    <row r="859">
      <c r="F859" s="49"/>
      <c r="G859" s="1"/>
      <c r="H859" s="1"/>
      <c r="I859" s="203"/>
      <c r="J859" s="1"/>
      <c r="N859" s="1"/>
    </row>
    <row r="860">
      <c r="F860" s="49"/>
      <c r="G860" s="1"/>
      <c r="H860" s="1"/>
      <c r="I860" s="203"/>
      <c r="J860" s="1"/>
      <c r="N860" s="1"/>
    </row>
    <row r="861">
      <c r="F861" s="49"/>
      <c r="G861" s="1"/>
      <c r="H861" s="1"/>
      <c r="I861" s="203"/>
      <c r="J861" s="1"/>
      <c r="N861" s="1"/>
    </row>
    <row r="862">
      <c r="F862" s="49"/>
      <c r="G862" s="1"/>
      <c r="H862" s="1"/>
      <c r="I862" s="203"/>
      <c r="J862" s="1"/>
      <c r="N862" s="1"/>
    </row>
    <row r="863">
      <c r="F863" s="49"/>
      <c r="G863" s="1"/>
      <c r="H863" s="1"/>
      <c r="I863" s="203"/>
      <c r="J863" s="1"/>
      <c r="N863" s="1"/>
    </row>
    <row r="864">
      <c r="F864" s="49"/>
      <c r="G864" s="1"/>
      <c r="H864" s="1"/>
      <c r="I864" s="203"/>
      <c r="J864" s="1"/>
      <c r="N864" s="1"/>
    </row>
    <row r="865">
      <c r="F865" s="49"/>
      <c r="G865" s="1"/>
      <c r="H865" s="1"/>
      <c r="I865" s="203"/>
      <c r="J865" s="1"/>
      <c r="N865" s="1"/>
    </row>
    <row r="866">
      <c r="F866" s="49"/>
      <c r="G866" s="1"/>
      <c r="H866" s="1"/>
      <c r="I866" s="203"/>
      <c r="J866" s="1"/>
      <c r="N866" s="1"/>
    </row>
    <row r="867">
      <c r="F867" s="49"/>
      <c r="G867" s="1"/>
      <c r="H867" s="1"/>
      <c r="I867" s="203"/>
      <c r="J867" s="1"/>
      <c r="N867" s="1"/>
    </row>
    <row r="868">
      <c r="F868" s="49"/>
      <c r="G868" s="1"/>
      <c r="H868" s="1"/>
      <c r="I868" s="203"/>
      <c r="J868" s="1"/>
      <c r="N868" s="1"/>
    </row>
    <row r="869">
      <c r="F869" s="49"/>
      <c r="G869" s="1"/>
      <c r="H869" s="1"/>
      <c r="I869" s="203"/>
      <c r="J869" s="1"/>
      <c r="N869" s="1"/>
    </row>
    <row r="870">
      <c r="F870" s="49"/>
      <c r="G870" s="1"/>
      <c r="H870" s="1"/>
      <c r="I870" s="203"/>
      <c r="J870" s="1"/>
      <c r="N870" s="1"/>
    </row>
    <row r="871">
      <c r="F871" s="49"/>
      <c r="G871" s="1"/>
      <c r="H871" s="1"/>
      <c r="I871" s="203"/>
      <c r="J871" s="1"/>
      <c r="N871" s="1"/>
    </row>
    <row r="872">
      <c r="F872" s="49"/>
      <c r="G872" s="1"/>
      <c r="H872" s="1"/>
      <c r="I872" s="203"/>
      <c r="J872" s="1"/>
      <c r="N872" s="1"/>
    </row>
    <row r="873">
      <c r="F873" s="49"/>
      <c r="G873" s="1"/>
      <c r="H873" s="1"/>
      <c r="I873" s="203"/>
      <c r="J873" s="1"/>
      <c r="N873" s="1"/>
    </row>
    <row r="874">
      <c r="F874" s="49"/>
      <c r="G874" s="1"/>
      <c r="H874" s="1"/>
      <c r="I874" s="203"/>
      <c r="J874" s="1"/>
      <c r="N874" s="1"/>
    </row>
    <row r="875">
      <c r="F875" s="49"/>
      <c r="G875" s="1"/>
      <c r="H875" s="1"/>
      <c r="I875" s="203"/>
      <c r="J875" s="1"/>
      <c r="N875" s="1"/>
    </row>
    <row r="876">
      <c r="F876" s="49"/>
      <c r="G876" s="1"/>
      <c r="H876" s="1"/>
      <c r="I876" s="203"/>
      <c r="J876" s="1"/>
      <c r="N876" s="1"/>
    </row>
    <row r="877">
      <c r="F877" s="49"/>
      <c r="G877" s="1"/>
      <c r="H877" s="1"/>
      <c r="I877" s="203"/>
      <c r="J877" s="1"/>
      <c r="N877" s="1"/>
    </row>
    <row r="878">
      <c r="F878" s="49"/>
      <c r="G878" s="1"/>
      <c r="H878" s="1"/>
      <c r="I878" s="203"/>
      <c r="J878" s="1"/>
      <c r="N878" s="1"/>
    </row>
    <row r="879">
      <c r="F879" s="49"/>
      <c r="G879" s="1"/>
      <c r="H879" s="1"/>
      <c r="I879" s="203"/>
      <c r="J879" s="1"/>
      <c r="N879" s="1"/>
    </row>
    <row r="880">
      <c r="F880" s="49"/>
      <c r="G880" s="1"/>
      <c r="H880" s="1"/>
      <c r="I880" s="203"/>
      <c r="J880" s="1"/>
      <c r="N880" s="1"/>
    </row>
    <row r="881">
      <c r="F881" s="49"/>
      <c r="G881" s="1"/>
      <c r="H881" s="1"/>
      <c r="I881" s="203"/>
      <c r="J881" s="1"/>
      <c r="N881" s="1"/>
    </row>
    <row r="882">
      <c r="F882" s="49"/>
      <c r="G882" s="1"/>
      <c r="H882" s="1"/>
      <c r="I882" s="203"/>
      <c r="J882" s="1"/>
      <c r="N882" s="1"/>
    </row>
    <row r="883">
      <c r="F883" s="49"/>
      <c r="G883" s="1"/>
      <c r="H883" s="1"/>
      <c r="I883" s="203"/>
      <c r="J883" s="1"/>
      <c r="N883" s="1"/>
    </row>
    <row r="884">
      <c r="F884" s="49"/>
      <c r="G884" s="1"/>
      <c r="H884" s="1"/>
      <c r="I884" s="203"/>
      <c r="J884" s="1"/>
      <c r="N884" s="1"/>
    </row>
    <row r="885">
      <c r="F885" s="49"/>
      <c r="G885" s="1"/>
      <c r="H885" s="1"/>
      <c r="I885" s="203"/>
      <c r="J885" s="1"/>
      <c r="N885" s="1"/>
    </row>
    <row r="886">
      <c r="F886" s="49"/>
      <c r="G886" s="1"/>
      <c r="H886" s="1"/>
      <c r="I886" s="203"/>
      <c r="J886" s="1"/>
      <c r="N886" s="1"/>
    </row>
    <row r="887">
      <c r="F887" s="49"/>
      <c r="G887" s="1"/>
      <c r="H887" s="1"/>
      <c r="I887" s="203"/>
      <c r="J887" s="1"/>
      <c r="N887" s="1"/>
    </row>
    <row r="888">
      <c r="F888" s="49"/>
      <c r="G888" s="1"/>
      <c r="H888" s="1"/>
      <c r="I888" s="203"/>
      <c r="J888" s="1"/>
      <c r="N888" s="1"/>
    </row>
    <row r="889">
      <c r="F889" s="49"/>
      <c r="G889" s="1"/>
      <c r="H889" s="1"/>
      <c r="I889" s="203"/>
      <c r="J889" s="1"/>
      <c r="N889" s="1"/>
    </row>
    <row r="890">
      <c r="F890" s="49"/>
      <c r="G890" s="1"/>
      <c r="H890" s="1"/>
      <c r="I890" s="203"/>
      <c r="J890" s="1"/>
      <c r="N890" s="1"/>
    </row>
    <row r="891">
      <c r="F891" s="49"/>
      <c r="G891" s="1"/>
      <c r="H891" s="1"/>
      <c r="I891" s="203"/>
      <c r="J891" s="1"/>
      <c r="N891" s="1"/>
    </row>
    <row r="892">
      <c r="F892" s="49"/>
      <c r="G892" s="1"/>
      <c r="H892" s="1"/>
      <c r="I892" s="203"/>
      <c r="J892" s="1"/>
      <c r="N892" s="1"/>
    </row>
    <row r="893">
      <c r="F893" s="49"/>
      <c r="G893" s="1"/>
      <c r="H893" s="1"/>
      <c r="I893" s="203"/>
      <c r="J893" s="1"/>
      <c r="N893" s="1"/>
    </row>
    <row r="894">
      <c r="F894" s="49"/>
      <c r="G894" s="1"/>
      <c r="H894" s="1"/>
      <c r="I894" s="203"/>
      <c r="J894" s="1"/>
      <c r="N894" s="1"/>
    </row>
    <row r="895">
      <c r="F895" s="49"/>
      <c r="G895" s="1"/>
      <c r="H895" s="1"/>
      <c r="I895" s="203"/>
      <c r="J895" s="1"/>
      <c r="N895" s="1"/>
    </row>
    <row r="896">
      <c r="F896" s="49"/>
      <c r="G896" s="1"/>
      <c r="H896" s="1"/>
      <c r="I896" s="203"/>
      <c r="J896" s="1"/>
      <c r="N896" s="1"/>
    </row>
    <row r="897">
      <c r="F897" s="49"/>
      <c r="G897" s="1"/>
      <c r="H897" s="1"/>
      <c r="I897" s="203"/>
      <c r="J897" s="1"/>
      <c r="N897" s="1"/>
    </row>
    <row r="898">
      <c r="F898" s="49"/>
      <c r="G898" s="1"/>
      <c r="H898" s="1"/>
      <c r="I898" s="203"/>
      <c r="J898" s="1"/>
      <c r="N898" s="1"/>
    </row>
    <row r="899">
      <c r="F899" s="49"/>
      <c r="G899" s="1"/>
      <c r="H899" s="1"/>
      <c r="I899" s="203"/>
      <c r="J899" s="1"/>
      <c r="N899" s="1"/>
    </row>
    <row r="900">
      <c r="F900" s="49"/>
      <c r="G900" s="1"/>
      <c r="H900" s="1"/>
      <c r="I900" s="203"/>
      <c r="J900" s="1"/>
      <c r="N900" s="1"/>
    </row>
    <row r="901">
      <c r="F901" s="49"/>
      <c r="G901" s="1"/>
      <c r="H901" s="1"/>
      <c r="I901" s="203"/>
      <c r="J901" s="1"/>
      <c r="N901" s="1"/>
    </row>
    <row r="902">
      <c r="F902" s="49"/>
      <c r="G902" s="1"/>
      <c r="H902" s="1"/>
      <c r="I902" s="203"/>
      <c r="J902" s="1"/>
      <c r="N902" s="1"/>
    </row>
    <row r="903">
      <c r="F903" s="49"/>
      <c r="G903" s="1"/>
      <c r="H903" s="1"/>
      <c r="I903" s="203"/>
      <c r="J903" s="1"/>
      <c r="N903" s="1"/>
    </row>
    <row r="904">
      <c r="F904" s="49"/>
      <c r="G904" s="1"/>
      <c r="H904" s="1"/>
      <c r="I904" s="203"/>
      <c r="J904" s="1"/>
      <c r="N904" s="1"/>
    </row>
    <row r="905">
      <c r="F905" s="49"/>
      <c r="G905" s="1"/>
      <c r="H905" s="1"/>
      <c r="I905" s="203"/>
      <c r="J905" s="1"/>
      <c r="N905" s="1"/>
    </row>
    <row r="906">
      <c r="F906" s="49"/>
      <c r="G906" s="1"/>
      <c r="H906" s="1"/>
      <c r="I906" s="203"/>
      <c r="J906" s="1"/>
      <c r="N906" s="1"/>
    </row>
    <row r="907">
      <c r="F907" s="49"/>
      <c r="G907" s="1"/>
      <c r="H907" s="1"/>
      <c r="I907" s="203"/>
      <c r="J907" s="1"/>
      <c r="N907" s="1"/>
    </row>
    <row r="908">
      <c r="F908" s="49"/>
      <c r="G908" s="1"/>
      <c r="H908" s="1"/>
      <c r="I908" s="203"/>
      <c r="J908" s="1"/>
      <c r="N908" s="1"/>
    </row>
    <row r="909">
      <c r="F909" s="49"/>
      <c r="G909" s="1"/>
      <c r="H909" s="1"/>
      <c r="I909" s="203"/>
      <c r="J909" s="1"/>
      <c r="N909" s="1"/>
    </row>
    <row r="910">
      <c r="F910" s="49"/>
      <c r="G910" s="1"/>
      <c r="H910" s="1"/>
      <c r="I910" s="203"/>
      <c r="J910" s="1"/>
      <c r="N910" s="1"/>
    </row>
    <row r="911">
      <c r="F911" s="49"/>
      <c r="G911" s="1"/>
      <c r="H911" s="1"/>
      <c r="I911" s="203"/>
      <c r="J911" s="1"/>
      <c r="N911" s="1"/>
    </row>
    <row r="912">
      <c r="F912" s="49"/>
      <c r="G912" s="1"/>
      <c r="H912" s="1"/>
      <c r="I912" s="203"/>
      <c r="J912" s="1"/>
      <c r="N912" s="1"/>
    </row>
    <row r="913">
      <c r="F913" s="49"/>
      <c r="G913" s="1"/>
      <c r="H913" s="1"/>
      <c r="I913" s="203"/>
      <c r="J913" s="1"/>
      <c r="N913" s="1"/>
    </row>
    <row r="914">
      <c r="F914" s="49"/>
      <c r="G914" s="1"/>
      <c r="H914" s="1"/>
      <c r="I914" s="203"/>
      <c r="J914" s="1"/>
      <c r="N914" s="1"/>
    </row>
    <row r="915">
      <c r="F915" s="49"/>
      <c r="G915" s="1"/>
      <c r="H915" s="1"/>
      <c r="I915" s="203"/>
      <c r="J915" s="1"/>
      <c r="N915" s="1"/>
    </row>
    <row r="916">
      <c r="F916" s="49"/>
      <c r="G916" s="1"/>
      <c r="H916" s="1"/>
      <c r="I916" s="203"/>
      <c r="J916" s="1"/>
      <c r="N916" s="1"/>
    </row>
    <row r="917">
      <c r="F917" s="49"/>
      <c r="G917" s="1"/>
      <c r="H917" s="1"/>
      <c r="I917" s="203"/>
      <c r="J917" s="1"/>
      <c r="N917" s="1"/>
    </row>
    <row r="918">
      <c r="F918" s="49"/>
      <c r="G918" s="1"/>
      <c r="H918" s="1"/>
      <c r="I918" s="203"/>
      <c r="J918" s="1"/>
      <c r="N918" s="1"/>
    </row>
    <row r="919">
      <c r="F919" s="49"/>
      <c r="G919" s="1"/>
      <c r="H919" s="1"/>
      <c r="I919" s="203"/>
      <c r="J919" s="1"/>
      <c r="N919" s="1"/>
    </row>
    <row r="920">
      <c r="F920" s="49"/>
      <c r="G920" s="1"/>
      <c r="H920" s="1"/>
      <c r="I920" s="203"/>
      <c r="J920" s="1"/>
      <c r="N920" s="1"/>
    </row>
    <row r="921">
      <c r="F921" s="49"/>
      <c r="G921" s="1"/>
      <c r="H921" s="1"/>
      <c r="I921" s="203"/>
      <c r="J921" s="1"/>
      <c r="N921" s="1"/>
    </row>
    <row r="922">
      <c r="F922" s="49"/>
      <c r="G922" s="1"/>
      <c r="H922" s="1"/>
      <c r="I922" s="203"/>
      <c r="J922" s="1"/>
      <c r="N922" s="1"/>
    </row>
    <row r="923">
      <c r="F923" s="49"/>
      <c r="G923" s="1"/>
      <c r="H923" s="1"/>
      <c r="I923" s="203"/>
      <c r="J923" s="1"/>
      <c r="N923" s="1"/>
    </row>
    <row r="924">
      <c r="F924" s="49"/>
      <c r="G924" s="1"/>
      <c r="H924" s="1"/>
      <c r="I924" s="203"/>
      <c r="J924" s="1"/>
      <c r="N924" s="1"/>
    </row>
    <row r="925">
      <c r="F925" s="49"/>
      <c r="G925" s="1"/>
      <c r="H925" s="1"/>
      <c r="I925" s="203"/>
      <c r="J925" s="1"/>
      <c r="N925" s="1"/>
    </row>
    <row r="926">
      <c r="F926" s="49"/>
      <c r="G926" s="1"/>
      <c r="H926" s="1"/>
      <c r="I926" s="203"/>
      <c r="J926" s="1"/>
      <c r="N926" s="1"/>
    </row>
    <row r="927">
      <c r="F927" s="49"/>
      <c r="G927" s="1"/>
      <c r="H927" s="1"/>
      <c r="I927" s="203"/>
      <c r="J927" s="1"/>
      <c r="N927" s="1"/>
    </row>
    <row r="928">
      <c r="F928" s="49"/>
      <c r="G928" s="1"/>
      <c r="H928" s="1"/>
      <c r="I928" s="203"/>
      <c r="J928" s="1"/>
      <c r="N928" s="1"/>
    </row>
    <row r="929">
      <c r="F929" s="49"/>
      <c r="G929" s="1"/>
      <c r="H929" s="1"/>
      <c r="I929" s="203"/>
      <c r="J929" s="1"/>
      <c r="N929" s="1"/>
    </row>
    <row r="930">
      <c r="F930" s="49"/>
      <c r="G930" s="1"/>
      <c r="H930" s="1"/>
      <c r="I930" s="203"/>
      <c r="J930" s="1"/>
      <c r="N930" s="1"/>
    </row>
    <row r="931">
      <c r="F931" s="49"/>
      <c r="G931" s="1"/>
      <c r="H931" s="1"/>
      <c r="I931" s="203"/>
      <c r="J931" s="1"/>
      <c r="N931" s="1"/>
    </row>
    <row r="932">
      <c r="F932" s="49"/>
      <c r="G932" s="1"/>
      <c r="H932" s="1"/>
      <c r="I932" s="203"/>
      <c r="J932" s="1"/>
      <c r="N932" s="1"/>
    </row>
    <row r="933">
      <c r="F933" s="49"/>
      <c r="G933" s="1"/>
      <c r="H933" s="1"/>
      <c r="I933" s="203"/>
      <c r="J933" s="1"/>
      <c r="N933" s="1"/>
    </row>
    <row r="934">
      <c r="F934" s="49"/>
      <c r="G934" s="1"/>
      <c r="H934" s="1"/>
      <c r="I934" s="203"/>
      <c r="J934" s="1"/>
      <c r="N934" s="1"/>
    </row>
    <row r="935">
      <c r="F935" s="49"/>
      <c r="G935" s="1"/>
      <c r="H935" s="1"/>
      <c r="I935" s="203"/>
      <c r="J935" s="1"/>
      <c r="N935" s="1"/>
    </row>
    <row r="936">
      <c r="F936" s="49"/>
      <c r="G936" s="1"/>
      <c r="H936" s="1"/>
      <c r="I936" s="203"/>
      <c r="J936" s="1"/>
      <c r="N936" s="1"/>
    </row>
    <row r="937">
      <c r="F937" s="49"/>
      <c r="G937" s="1"/>
      <c r="H937" s="1"/>
      <c r="I937" s="203"/>
      <c r="J937" s="1"/>
      <c r="N937" s="1"/>
    </row>
    <row r="938">
      <c r="F938" s="49"/>
      <c r="G938" s="1"/>
      <c r="H938" s="1"/>
      <c r="I938" s="203"/>
      <c r="J938" s="1"/>
      <c r="N938" s="1"/>
    </row>
    <row r="939">
      <c r="F939" s="49"/>
      <c r="G939" s="1"/>
      <c r="H939" s="1"/>
      <c r="I939" s="203"/>
      <c r="J939" s="1"/>
      <c r="N939" s="1"/>
    </row>
    <row r="940">
      <c r="F940" s="49"/>
      <c r="G940" s="1"/>
      <c r="H940" s="1"/>
      <c r="I940" s="203"/>
      <c r="J940" s="1"/>
      <c r="N940" s="1"/>
    </row>
    <row r="941">
      <c r="F941" s="49"/>
      <c r="G941" s="1"/>
      <c r="H941" s="1"/>
      <c r="I941" s="203"/>
      <c r="J941" s="1"/>
      <c r="N941" s="1"/>
    </row>
    <row r="942">
      <c r="F942" s="49"/>
      <c r="G942" s="1"/>
      <c r="H942" s="1"/>
      <c r="I942" s="203"/>
      <c r="J942" s="1"/>
      <c r="N942" s="1"/>
    </row>
    <row r="943">
      <c r="F943" s="49"/>
      <c r="G943" s="1"/>
      <c r="H943" s="1"/>
      <c r="I943" s="203"/>
      <c r="J943" s="1"/>
      <c r="N943" s="1"/>
    </row>
    <row r="944">
      <c r="F944" s="49"/>
      <c r="G944" s="1"/>
      <c r="H944" s="1"/>
      <c r="I944" s="203"/>
      <c r="J944" s="1"/>
      <c r="N944" s="1"/>
    </row>
    <row r="945">
      <c r="F945" s="49"/>
      <c r="G945" s="1"/>
      <c r="H945" s="1"/>
      <c r="I945" s="203"/>
      <c r="J945" s="1"/>
      <c r="N945" s="1"/>
    </row>
    <row r="946">
      <c r="F946" s="49"/>
      <c r="G946" s="1"/>
      <c r="H946" s="1"/>
      <c r="I946" s="203"/>
      <c r="J946" s="1"/>
      <c r="N946" s="1"/>
    </row>
    <row r="947">
      <c r="F947" s="49"/>
      <c r="G947" s="1"/>
      <c r="H947" s="1"/>
      <c r="I947" s="203"/>
      <c r="J947" s="1"/>
      <c r="N947" s="1"/>
    </row>
    <row r="948">
      <c r="F948" s="49"/>
      <c r="G948" s="1"/>
      <c r="H948" s="1"/>
      <c r="I948" s="203"/>
      <c r="J948" s="1"/>
      <c r="N948" s="1"/>
    </row>
    <row r="949">
      <c r="F949" s="49"/>
      <c r="G949" s="1"/>
      <c r="H949" s="1"/>
      <c r="I949" s="203"/>
      <c r="J949" s="1"/>
      <c r="N949" s="1"/>
    </row>
    <row r="950">
      <c r="F950" s="49"/>
      <c r="G950" s="1"/>
      <c r="H950" s="1"/>
      <c r="I950" s="203"/>
      <c r="J950" s="1"/>
      <c r="N950" s="1"/>
    </row>
    <row r="951">
      <c r="F951" s="49"/>
      <c r="G951" s="1"/>
      <c r="H951" s="1"/>
      <c r="I951" s="203"/>
      <c r="J951" s="1"/>
      <c r="N951" s="1"/>
    </row>
    <row r="952">
      <c r="F952" s="49"/>
      <c r="G952" s="1"/>
      <c r="H952" s="1"/>
      <c r="I952" s="203"/>
      <c r="J952" s="1"/>
      <c r="N952" s="1"/>
    </row>
    <row r="953">
      <c r="F953" s="49"/>
      <c r="G953" s="1"/>
      <c r="H953" s="1"/>
      <c r="I953" s="203"/>
      <c r="J953" s="1"/>
      <c r="N953" s="1"/>
    </row>
    <row r="954">
      <c r="F954" s="49"/>
      <c r="G954" s="1"/>
      <c r="H954" s="1"/>
      <c r="I954" s="203"/>
      <c r="J954" s="1"/>
      <c r="N954" s="1"/>
    </row>
    <row r="955">
      <c r="F955" s="49"/>
      <c r="G955" s="1"/>
      <c r="H955" s="1"/>
      <c r="I955" s="203"/>
      <c r="J955" s="1"/>
      <c r="N955" s="1"/>
    </row>
    <row r="956">
      <c r="F956" s="49"/>
      <c r="G956" s="1"/>
      <c r="H956" s="1"/>
      <c r="I956" s="203"/>
      <c r="J956" s="1"/>
      <c r="N956" s="1"/>
    </row>
    <row r="957">
      <c r="F957" s="49"/>
      <c r="G957" s="1"/>
      <c r="H957" s="1"/>
      <c r="I957" s="203"/>
      <c r="J957" s="1"/>
      <c r="N957" s="1"/>
    </row>
    <row r="958">
      <c r="F958" s="49"/>
      <c r="G958" s="1"/>
      <c r="H958" s="1"/>
      <c r="I958" s="203"/>
      <c r="J958" s="1"/>
      <c r="N958" s="1"/>
    </row>
    <row r="959">
      <c r="F959" s="49"/>
      <c r="G959" s="1"/>
      <c r="H959" s="1"/>
      <c r="I959" s="203"/>
      <c r="J959" s="1"/>
      <c r="N959" s="1"/>
    </row>
    <row r="960">
      <c r="F960" s="49"/>
      <c r="G960" s="1"/>
      <c r="H960" s="1"/>
      <c r="I960" s="203"/>
      <c r="J960" s="1"/>
      <c r="N960" s="1"/>
    </row>
    <row r="961">
      <c r="F961" s="49"/>
      <c r="G961" s="1"/>
      <c r="H961" s="1"/>
      <c r="I961" s="203"/>
      <c r="J961" s="1"/>
      <c r="N961" s="1"/>
    </row>
    <row r="962">
      <c r="F962" s="49"/>
      <c r="G962" s="1"/>
      <c r="H962" s="1"/>
      <c r="I962" s="203"/>
      <c r="J962" s="1"/>
      <c r="N962" s="1"/>
    </row>
    <row r="963">
      <c r="F963" s="49"/>
      <c r="G963" s="1"/>
      <c r="H963" s="1"/>
      <c r="I963" s="203"/>
      <c r="J963" s="1"/>
      <c r="N963" s="1"/>
    </row>
    <row r="964">
      <c r="F964" s="49"/>
      <c r="G964" s="1"/>
      <c r="H964" s="1"/>
      <c r="I964" s="203"/>
      <c r="J964" s="1"/>
      <c r="N964" s="1"/>
    </row>
    <row r="965">
      <c r="F965" s="49"/>
      <c r="G965" s="1"/>
      <c r="H965" s="1"/>
      <c r="I965" s="203"/>
      <c r="J965" s="1"/>
      <c r="N965" s="1"/>
    </row>
    <row r="966">
      <c r="F966" s="49"/>
      <c r="G966" s="1"/>
      <c r="H966" s="1"/>
      <c r="I966" s="203"/>
      <c r="J966" s="1"/>
      <c r="N966" s="1"/>
    </row>
    <row r="967">
      <c r="F967" s="49"/>
      <c r="G967" s="1"/>
      <c r="H967" s="1"/>
      <c r="I967" s="203"/>
      <c r="J967" s="1"/>
      <c r="N967" s="1"/>
    </row>
    <row r="968">
      <c r="F968" s="49"/>
      <c r="G968" s="1"/>
      <c r="H968" s="1"/>
      <c r="I968" s="203"/>
      <c r="J968" s="1"/>
      <c r="N968" s="1"/>
    </row>
    <row r="969">
      <c r="F969" s="49"/>
      <c r="G969" s="1"/>
      <c r="H969" s="1"/>
      <c r="I969" s="203"/>
      <c r="J969" s="1"/>
      <c r="N969" s="1"/>
    </row>
    <row r="970">
      <c r="F970" s="49"/>
      <c r="G970" s="1"/>
      <c r="H970" s="1"/>
      <c r="I970" s="203"/>
      <c r="J970" s="1"/>
      <c r="N970" s="1"/>
    </row>
    <row r="971">
      <c r="F971" s="49"/>
      <c r="G971" s="1"/>
      <c r="H971" s="1"/>
      <c r="I971" s="203"/>
      <c r="J971" s="1"/>
      <c r="N971" s="1"/>
    </row>
    <row r="972">
      <c r="F972" s="49"/>
      <c r="G972" s="1"/>
      <c r="H972" s="1"/>
      <c r="I972" s="203"/>
      <c r="J972" s="1"/>
      <c r="N972" s="1"/>
    </row>
    <row r="973">
      <c r="F973" s="49"/>
      <c r="G973" s="1"/>
      <c r="H973" s="1"/>
      <c r="I973" s="203"/>
      <c r="J973" s="1"/>
      <c r="N973" s="1"/>
    </row>
    <row r="974">
      <c r="F974" s="49"/>
      <c r="G974" s="1"/>
      <c r="H974" s="1"/>
      <c r="I974" s="203"/>
      <c r="J974" s="1"/>
      <c r="N974" s="1"/>
    </row>
    <row r="975">
      <c r="F975" s="49"/>
      <c r="G975" s="1"/>
      <c r="H975" s="1"/>
      <c r="I975" s="203"/>
      <c r="J975" s="1"/>
      <c r="N975" s="1"/>
    </row>
    <row r="976">
      <c r="F976" s="49"/>
      <c r="G976" s="1"/>
      <c r="H976" s="1"/>
      <c r="I976" s="203"/>
      <c r="J976" s="1"/>
      <c r="N976" s="1"/>
    </row>
    <row r="977">
      <c r="F977" s="49"/>
      <c r="G977" s="1"/>
      <c r="H977" s="1"/>
      <c r="I977" s="203"/>
      <c r="J977" s="1"/>
      <c r="N977" s="1"/>
    </row>
    <row r="978">
      <c r="F978" s="49"/>
      <c r="G978" s="1"/>
      <c r="H978" s="1"/>
      <c r="I978" s="203"/>
      <c r="J978" s="1"/>
      <c r="N978" s="1"/>
    </row>
    <row r="979">
      <c r="F979" s="49"/>
      <c r="G979" s="1"/>
      <c r="H979" s="1"/>
      <c r="I979" s="203"/>
      <c r="J979" s="1"/>
      <c r="N979" s="1"/>
    </row>
    <row r="980">
      <c r="F980" s="49"/>
      <c r="G980" s="1"/>
      <c r="H980" s="1"/>
      <c r="I980" s="203"/>
      <c r="J980" s="1"/>
      <c r="N980" s="1"/>
    </row>
    <row r="981">
      <c r="F981" s="49"/>
      <c r="G981" s="1"/>
      <c r="H981" s="1"/>
      <c r="I981" s="203"/>
      <c r="J981" s="1"/>
      <c r="N981" s="1"/>
    </row>
    <row r="982">
      <c r="F982" s="49"/>
      <c r="G982" s="1"/>
      <c r="H982" s="1"/>
      <c r="I982" s="203"/>
      <c r="J982" s="1"/>
      <c r="N982" s="1"/>
    </row>
    <row r="983">
      <c r="F983" s="49"/>
      <c r="G983" s="1"/>
      <c r="H983" s="1"/>
      <c r="I983" s="203"/>
      <c r="J983" s="1"/>
      <c r="N983" s="1"/>
    </row>
    <row r="984">
      <c r="F984" s="49"/>
      <c r="G984" s="1"/>
      <c r="H984" s="1"/>
      <c r="I984" s="203"/>
      <c r="J984" s="1"/>
      <c r="N984" s="1"/>
    </row>
    <row r="985">
      <c r="F985" s="49"/>
      <c r="G985" s="1"/>
      <c r="H985" s="1"/>
      <c r="I985" s="203"/>
      <c r="J985" s="1"/>
      <c r="N985" s="1"/>
    </row>
    <row r="986">
      <c r="F986" s="49"/>
      <c r="G986" s="1"/>
      <c r="H986" s="1"/>
      <c r="I986" s="203"/>
      <c r="J986" s="1"/>
      <c r="N986" s="1"/>
    </row>
    <row r="987">
      <c r="F987" s="49"/>
      <c r="G987" s="1"/>
      <c r="H987" s="1"/>
      <c r="I987" s="203"/>
      <c r="J987" s="1"/>
      <c r="N987" s="1"/>
    </row>
    <row r="988">
      <c r="F988" s="49"/>
      <c r="G988" s="1"/>
      <c r="H988" s="1"/>
      <c r="I988" s="203"/>
      <c r="J988" s="1"/>
      <c r="N988" s="1"/>
    </row>
    <row r="989">
      <c r="F989" s="49"/>
      <c r="G989" s="1"/>
      <c r="H989" s="1"/>
      <c r="I989" s="203"/>
      <c r="J989" s="1"/>
      <c r="N989" s="1"/>
    </row>
    <row r="990">
      <c r="F990" s="49"/>
      <c r="G990" s="1"/>
      <c r="H990" s="1"/>
      <c r="I990" s="203"/>
      <c r="J990" s="1"/>
      <c r="N990" s="1"/>
    </row>
    <row r="991">
      <c r="F991" s="49"/>
      <c r="G991" s="1"/>
      <c r="H991" s="1"/>
      <c r="I991" s="203"/>
      <c r="J991" s="1"/>
      <c r="N991" s="1"/>
    </row>
    <row r="992">
      <c r="F992" s="49"/>
      <c r="G992" s="1"/>
      <c r="H992" s="1"/>
      <c r="I992" s="203"/>
      <c r="J992" s="1"/>
      <c r="N992" s="1"/>
    </row>
    <row r="993">
      <c r="F993" s="49"/>
      <c r="G993" s="1"/>
      <c r="H993" s="1"/>
      <c r="I993" s="203"/>
      <c r="J993" s="1"/>
      <c r="N993" s="1"/>
    </row>
    <row r="994">
      <c r="F994" s="49"/>
      <c r="G994" s="1"/>
      <c r="H994" s="1"/>
      <c r="I994" s="203"/>
      <c r="J994" s="1"/>
      <c r="N994" s="1"/>
    </row>
    <row r="995">
      <c r="F995" s="49"/>
      <c r="G995" s="1"/>
      <c r="H995" s="1"/>
      <c r="I995" s="203"/>
      <c r="J995" s="1"/>
      <c r="N995" s="1"/>
    </row>
    <row r="996">
      <c r="F996" s="49"/>
      <c r="G996" s="1"/>
      <c r="H996" s="1"/>
      <c r="I996" s="203"/>
      <c r="J996" s="1"/>
      <c r="N996" s="1"/>
    </row>
    <row r="997">
      <c r="F997" s="49"/>
      <c r="G997" s="1"/>
      <c r="H997" s="1"/>
      <c r="I997" s="203"/>
      <c r="J997" s="1"/>
      <c r="N997" s="1"/>
    </row>
  </sheetData>
  <mergeCells count="41">
    <mergeCell ref="B3:J3"/>
    <mergeCell ref="D4:H4"/>
    <mergeCell ref="N4:AM4"/>
    <mergeCell ref="C7:D7"/>
    <mergeCell ref="C8:D8"/>
    <mergeCell ref="C9:D9"/>
    <mergeCell ref="C10:D10"/>
    <mergeCell ref="C11:D11"/>
    <mergeCell ref="C12:D12"/>
    <mergeCell ref="C13:D13"/>
    <mergeCell ref="C14:D14"/>
    <mergeCell ref="C15:D15"/>
    <mergeCell ref="C16:D16"/>
    <mergeCell ref="C17:D17"/>
    <mergeCell ref="C18:D18"/>
    <mergeCell ref="C19:D19"/>
    <mergeCell ref="C20:D20"/>
    <mergeCell ref="C21:D21"/>
    <mergeCell ref="C22:D22"/>
    <mergeCell ref="C23:D23"/>
    <mergeCell ref="C24:D24"/>
    <mergeCell ref="C25:D25"/>
    <mergeCell ref="C26:D26"/>
    <mergeCell ref="C27:D27"/>
    <mergeCell ref="C28:D28"/>
    <mergeCell ref="C29:D29"/>
    <mergeCell ref="C30:D30"/>
    <mergeCell ref="C31:D31"/>
    <mergeCell ref="C38:D38"/>
    <mergeCell ref="C39:D39"/>
    <mergeCell ref="C40:D40"/>
    <mergeCell ref="C41:D41"/>
    <mergeCell ref="C42:D42"/>
    <mergeCell ref="C43:D43"/>
    <mergeCell ref="C32:D32"/>
    <mergeCell ref="C33:D33"/>
    <mergeCell ref="C34:D34"/>
    <mergeCell ref="C35:D35"/>
    <mergeCell ref="E35:J35"/>
    <mergeCell ref="C36:D36"/>
    <mergeCell ref="C37:D37"/>
  </mergeCells>
  <dataValidations>
    <dataValidation type="list" allowBlank="1" showErrorMessage="1" sqref="C8:C34">
      <formula1>'2NDSORTEDL'!$B$2:$B997</formula1>
    </dataValidation>
  </dataValidations>
  <hyperlinks>
    <hyperlink r:id="rId1" ref="I4"/>
    <hyperlink r:id="rId2" ref="B7"/>
  </hyperlinks>
  <printOptions horizontalCentered="1"/>
  <pageMargins bottom="0.5560821484992101" footer="0.0" header="0.0" left="0.0" right="0.25" top="0.08688783570300157"/>
  <pageSetup fitToWidth="0" paperSize="9" cellComments="atEnd" orientation="landscape" pageOrder="overThenDown"/>
  <drawing r:id="rId3"/>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cols>
    <col customWidth="1" min="1" max="1" width="1.75"/>
    <col customWidth="1" min="2" max="2" width="9.63"/>
    <col customWidth="1" min="3" max="3" width="2.75"/>
    <col customWidth="1" min="4" max="4" width="40.63"/>
    <col customWidth="1" min="5" max="5" width="23.13"/>
    <col customWidth="1" min="6" max="6" width="10.88"/>
    <col customWidth="1" min="7" max="7" width="4.88"/>
    <col customWidth="1" min="8" max="8" width="4.38"/>
    <col customWidth="1" min="9" max="9" width="15.88"/>
    <col customWidth="1" min="10" max="10" width="15.0"/>
    <col collapsed="1" min="12" max="12" width="12.63"/>
    <col customWidth="1" hidden="1" min="13" max="13" width="21.0" outlineLevel="1"/>
    <col customWidth="1" hidden="1" min="14" max="40" width="3.88" outlineLevel="1"/>
    <col customWidth="1" hidden="1" min="41" max="41" width="2.88" outlineLevel="1"/>
  </cols>
  <sheetData>
    <row r="1">
      <c r="A1" s="193"/>
      <c r="B1" s="193"/>
      <c r="C1" s="193"/>
      <c r="D1" s="193"/>
      <c r="E1" s="193"/>
      <c r="F1" s="195"/>
      <c r="G1" s="196"/>
      <c r="H1" s="196"/>
      <c r="I1" s="197"/>
      <c r="J1" s="196"/>
      <c r="K1" s="193"/>
      <c r="L1" s="193"/>
      <c r="M1" s="198"/>
      <c r="N1" s="200">
        <v>17.0</v>
      </c>
      <c r="O1" s="199">
        <v>17.0</v>
      </c>
      <c r="P1" s="199"/>
      <c r="Q1" s="199"/>
      <c r="R1" s="201"/>
      <c r="S1" s="201"/>
      <c r="T1" s="201"/>
      <c r="U1" s="201"/>
      <c r="V1" s="201"/>
      <c r="W1" s="201"/>
      <c r="X1" s="201"/>
      <c r="Y1" s="201"/>
      <c r="Z1" s="201"/>
      <c r="AA1" s="201"/>
      <c r="AB1" s="201"/>
      <c r="AC1" s="201"/>
      <c r="AD1" s="201"/>
      <c r="AE1" s="201"/>
      <c r="AF1" s="201"/>
      <c r="AG1" s="201"/>
      <c r="AH1" s="201"/>
      <c r="AI1" s="201"/>
      <c r="AJ1" s="201"/>
      <c r="AK1" s="201"/>
      <c r="AL1" s="201"/>
      <c r="AM1" s="201"/>
      <c r="AN1" s="201"/>
      <c r="AO1" s="193"/>
      <c r="AP1" s="193"/>
      <c r="AQ1" s="193"/>
    </row>
    <row r="2">
      <c r="F2" s="49"/>
      <c r="G2" s="1"/>
      <c r="H2" s="1"/>
      <c r="I2" s="203"/>
      <c r="J2" s="1"/>
      <c r="M2" s="7" t="s">
        <v>7328</v>
      </c>
      <c r="N2" s="359">
        <v>46220.0</v>
      </c>
      <c r="O2" s="204">
        <v>46275.0</v>
      </c>
      <c r="P2" s="204"/>
      <c r="Q2" s="204"/>
      <c r="R2" s="204"/>
      <c r="S2" s="204"/>
      <c r="T2" s="204"/>
      <c r="U2" s="204"/>
      <c r="V2" s="204"/>
      <c r="W2" s="204"/>
      <c r="X2" s="204"/>
      <c r="Y2" s="204"/>
      <c r="Z2" s="204"/>
      <c r="AA2" s="204"/>
      <c r="AB2" s="204"/>
      <c r="AC2" s="204"/>
      <c r="AD2" s="204"/>
      <c r="AE2" s="204"/>
      <c r="AF2" s="204"/>
      <c r="AG2" s="204"/>
      <c r="AH2" s="204"/>
      <c r="AI2" s="204"/>
      <c r="AJ2" s="204"/>
      <c r="AK2" s="204"/>
      <c r="AL2" s="204"/>
      <c r="AM2" s="204"/>
      <c r="AN2" s="204"/>
    </row>
    <row r="3">
      <c r="A3" s="206"/>
      <c r="B3" s="207" t="s">
        <v>8253</v>
      </c>
      <c r="M3" s="7" t="s">
        <v>7330</v>
      </c>
      <c r="N3" s="208">
        <f t="shared" ref="N3:AN3" si="1">COLUMN()-13</f>
        <v>1</v>
      </c>
      <c r="O3" s="208">
        <f t="shared" si="1"/>
        <v>2</v>
      </c>
      <c r="P3" s="208">
        <f t="shared" si="1"/>
        <v>3</v>
      </c>
      <c r="Q3" s="208">
        <f t="shared" si="1"/>
        <v>4</v>
      </c>
      <c r="R3" s="208">
        <f t="shared" si="1"/>
        <v>5</v>
      </c>
      <c r="S3" s="208">
        <f t="shared" si="1"/>
        <v>6</v>
      </c>
      <c r="T3" s="208">
        <f t="shared" si="1"/>
        <v>7</v>
      </c>
      <c r="U3" s="208">
        <f t="shared" si="1"/>
        <v>8</v>
      </c>
      <c r="V3" s="208">
        <f t="shared" si="1"/>
        <v>9</v>
      </c>
      <c r="W3" s="208">
        <f t="shared" si="1"/>
        <v>10</v>
      </c>
      <c r="X3" s="208">
        <f t="shared" si="1"/>
        <v>11</v>
      </c>
      <c r="Y3" s="208">
        <f t="shared" si="1"/>
        <v>12</v>
      </c>
      <c r="Z3" s="208">
        <f t="shared" si="1"/>
        <v>13</v>
      </c>
      <c r="AA3" s="208">
        <f t="shared" si="1"/>
        <v>14</v>
      </c>
      <c r="AB3" s="208">
        <f t="shared" si="1"/>
        <v>15</v>
      </c>
      <c r="AC3" s="208">
        <f t="shared" si="1"/>
        <v>16</v>
      </c>
      <c r="AD3" s="208">
        <f t="shared" si="1"/>
        <v>17</v>
      </c>
      <c r="AE3" s="208">
        <f t="shared" si="1"/>
        <v>18</v>
      </c>
      <c r="AF3" s="208">
        <f t="shared" si="1"/>
        <v>19</v>
      </c>
      <c r="AG3" s="208">
        <f t="shared" si="1"/>
        <v>20</v>
      </c>
      <c r="AH3" s="208">
        <f t="shared" si="1"/>
        <v>21</v>
      </c>
      <c r="AI3" s="208">
        <f t="shared" si="1"/>
        <v>22</v>
      </c>
      <c r="AJ3" s="208">
        <f t="shared" si="1"/>
        <v>23</v>
      </c>
      <c r="AK3" s="208">
        <f t="shared" si="1"/>
        <v>24</v>
      </c>
      <c r="AL3" s="208">
        <f t="shared" si="1"/>
        <v>25</v>
      </c>
      <c r="AM3" s="208">
        <f t="shared" si="1"/>
        <v>26</v>
      </c>
      <c r="AN3" s="208">
        <f t="shared" si="1"/>
        <v>27</v>
      </c>
    </row>
    <row r="4">
      <c r="A4" s="7"/>
      <c r="B4" s="209" t="s">
        <v>7331</v>
      </c>
      <c r="C4" s="209" t="s">
        <v>7155</v>
      </c>
      <c r="D4" s="209" t="str">
        <f t="array" ref="D4">_xlfn.XLOOKUP(J4,'2NDSORTEDL'!AA1:AA100,'2NDSORTEDL'!AB1:AB100,"",0,1)</f>
        <v>VEHICLE F.A. KIT, ELECTRIC PASSENGER BUS, MEIL REGN. MH 03 EG 2505</v>
      </c>
      <c r="I4" s="362" t="s">
        <v>8357</v>
      </c>
      <c r="J4" s="211">
        <v>17.0</v>
      </c>
      <c r="N4" s="9" t="s">
        <v>7333</v>
      </c>
    </row>
    <row r="5">
      <c r="A5" s="7"/>
      <c r="B5" s="209" t="s">
        <v>7334</v>
      </c>
      <c r="C5" s="209" t="s">
        <v>7155</v>
      </c>
      <c r="D5" s="209" t="s">
        <v>7483</v>
      </c>
      <c r="E5" s="202"/>
      <c r="F5" s="212"/>
      <c r="G5" s="12"/>
      <c r="H5" s="12"/>
      <c r="I5" s="213"/>
      <c r="J5" s="168" t="s">
        <v>7336</v>
      </c>
      <c r="N5" s="1"/>
    </row>
    <row r="6">
      <c r="F6" s="49"/>
      <c r="G6" s="1"/>
      <c r="H6" s="1"/>
      <c r="I6" s="203"/>
      <c r="J6" s="1"/>
      <c r="N6" s="1"/>
    </row>
    <row r="7">
      <c r="A7" s="214"/>
      <c r="B7" s="215" t="s">
        <v>8358</v>
      </c>
      <c r="C7" s="216" t="s">
        <v>7338</v>
      </c>
      <c r="D7" s="164"/>
      <c r="E7" s="217" t="s">
        <v>7339</v>
      </c>
      <c r="F7" s="218" t="s">
        <v>7340</v>
      </c>
      <c r="G7" s="217" t="s">
        <v>7341</v>
      </c>
      <c r="H7" s="217" t="s">
        <v>7342</v>
      </c>
      <c r="I7" s="219" t="s">
        <v>7343</v>
      </c>
      <c r="J7" s="217" t="s">
        <v>7344</v>
      </c>
      <c r="K7" s="1"/>
      <c r="M7" s="1"/>
      <c r="N7" s="220"/>
      <c r="O7" s="1"/>
      <c r="P7" s="1"/>
      <c r="Q7" s="1"/>
      <c r="R7" s="1"/>
      <c r="S7" s="1"/>
      <c r="T7" s="1"/>
      <c r="U7" s="1"/>
      <c r="V7" s="1"/>
      <c r="W7" s="1"/>
      <c r="X7" s="1"/>
      <c r="Y7" s="1"/>
      <c r="Z7" s="1"/>
      <c r="AA7" s="1"/>
      <c r="AB7" s="1"/>
      <c r="AC7" s="1"/>
      <c r="AD7" s="1"/>
      <c r="AE7" s="1"/>
      <c r="AF7" s="1"/>
      <c r="AG7" s="1"/>
      <c r="AH7" s="1"/>
      <c r="AI7" s="1"/>
      <c r="AJ7" s="1"/>
      <c r="AK7" s="1"/>
      <c r="AL7" s="1"/>
      <c r="AM7" s="1"/>
      <c r="AN7" s="1"/>
      <c r="AO7" s="1"/>
      <c r="AP7" s="1"/>
      <c r="AQ7" s="1"/>
    </row>
    <row r="8">
      <c r="B8" s="221">
        <f t="shared" ref="B8:B31" si="2">ROW()-7</f>
        <v>1</v>
      </c>
      <c r="C8" s="425" t="s">
        <v>2845</v>
      </c>
      <c r="D8" s="164"/>
      <c r="E8" s="223" t="str">
        <f t="array" ref="E8">_xlfn.XLOOKUP(C8,'2NDSORTEDL'!$B$2:$B$60,'2NDSORTEDL'!$C$2:$C$60,"",0,1)</f>
        <v>DRESSING_PAD</v>
      </c>
      <c r="F8" s="224">
        <f t="array" ref="F8">_xlfn.XLOOKUP($C8,'2NDSORTEDL'!$B$2:$B$60,'2NDSORTEDL'!$Y$2:$Y$60,"",0,1)</f>
        <v>46935</v>
      </c>
      <c r="G8" s="208" t="s">
        <v>7345</v>
      </c>
      <c r="H8" s="208">
        <v>1.0</v>
      </c>
      <c r="I8" s="423">
        <v>46275.0</v>
      </c>
      <c r="J8" s="226" t="str">
        <f t="shared" ref="J8:J31" si="3">IF(SUMIFS($N8:$AM8,$N$2:$AM$2,$I8,$N$1:$AM$1,$J$4)&gt;=H8,"REPLACED",IF(SUMIFS($N8:$AM8,$N$2:$AM$2,$I8,$N$1:$AM$1,$J$4)=0,"","N.A."))</f>
        <v>REPLACED</v>
      </c>
      <c r="N8" s="227">
        <v>1.0</v>
      </c>
      <c r="O8" s="227">
        <v>1.0</v>
      </c>
      <c r="P8" s="227"/>
      <c r="Q8" s="223"/>
      <c r="R8" s="223"/>
      <c r="S8" s="223"/>
      <c r="T8" s="223"/>
      <c r="U8" s="223"/>
      <c r="V8" s="223"/>
      <c r="W8" s="223"/>
      <c r="X8" s="223"/>
      <c r="Y8" s="223"/>
      <c r="Z8" s="223"/>
      <c r="AA8" s="223"/>
      <c r="AB8" s="223"/>
      <c r="AC8" s="223"/>
      <c r="AD8" s="223"/>
      <c r="AE8" s="223"/>
      <c r="AF8" s="223"/>
      <c r="AG8" s="223"/>
      <c r="AH8" s="223"/>
      <c r="AI8" s="223"/>
      <c r="AJ8" s="223"/>
      <c r="AK8" s="223"/>
      <c r="AL8" s="223"/>
      <c r="AM8" s="223"/>
      <c r="AN8" s="223"/>
      <c r="AO8" s="223">
        <f t="shared" ref="AO8:AO30" si="4">SUM(N8:AM8)</f>
        <v>2</v>
      </c>
    </row>
    <row r="9">
      <c r="B9" s="221">
        <f t="shared" si="2"/>
        <v>2</v>
      </c>
      <c r="C9" s="425" t="s">
        <v>7348</v>
      </c>
      <c r="D9" s="164"/>
      <c r="E9" s="223" t="str">
        <f t="array" ref="E9">_xlfn.XLOOKUP(C9,'2NDSORTEDL'!$B$2:$B$60,'2NDSORTEDL'!$C$2:$C$60,"",0,1)</f>
        <v/>
      </c>
      <c r="F9" s="224" t="str">
        <f t="array" ref="F9">_xlfn.XLOOKUP($C9,'2NDSORTEDL'!$B$2:$B$60,'2NDSORTEDL'!$Y$2:$Y$60,"",0,1)</f>
        <v/>
      </c>
      <c r="G9" s="208" t="s">
        <v>7345</v>
      </c>
      <c r="H9" s="208">
        <v>1.0</v>
      </c>
      <c r="I9" s="229">
        <f t="shared" ref="I9:I31" si="5">I8</f>
        <v>46275</v>
      </c>
      <c r="J9" s="226" t="str">
        <f t="shared" si="3"/>
        <v/>
      </c>
      <c r="K9" s="7" t="s">
        <v>7336</v>
      </c>
      <c r="N9" s="368">
        <v>1.0</v>
      </c>
      <c r="O9" s="223"/>
      <c r="P9" s="227"/>
      <c r="Q9" s="228"/>
      <c r="R9" s="223"/>
      <c r="S9" s="223"/>
      <c r="T9" s="223"/>
      <c r="U9" s="223"/>
      <c r="V9" s="223"/>
      <c r="W9" s="223"/>
      <c r="X9" s="223"/>
      <c r="Y9" s="223"/>
      <c r="Z9" s="223"/>
      <c r="AA9" s="223"/>
      <c r="AB9" s="223"/>
      <c r="AC9" s="223"/>
      <c r="AD9" s="223"/>
      <c r="AE9" s="223"/>
      <c r="AF9" s="223"/>
      <c r="AG9" s="223"/>
      <c r="AH9" s="223"/>
      <c r="AI9" s="223"/>
      <c r="AJ9" s="223"/>
      <c r="AK9" s="223"/>
      <c r="AL9" s="223"/>
      <c r="AM9" s="223"/>
      <c r="AN9" s="223"/>
      <c r="AO9" s="223">
        <f t="shared" si="4"/>
        <v>1</v>
      </c>
    </row>
    <row r="10">
      <c r="B10" s="221">
        <f t="shared" si="2"/>
        <v>3</v>
      </c>
      <c r="C10" s="425" t="s">
        <v>1470</v>
      </c>
      <c r="D10" s="164"/>
      <c r="E10" s="223" t="str">
        <f t="array" ref="E10">_xlfn.XLOOKUP(C10,'2NDSORTEDL'!$B$2:$B$60,'2NDSORTEDL'!$C$2:$C$60,"",0,1)</f>
        <v>ANTI_SEPTIC</v>
      </c>
      <c r="F10" s="224">
        <f t="array" ref="F10">_xlfn.XLOOKUP($C10,'2NDSORTEDL'!$B$2:$B$60,'2NDSORTEDL'!$Y$2:$Y$60,"",0,1)</f>
        <v>46569</v>
      </c>
      <c r="G10" s="208" t="s">
        <v>7345</v>
      </c>
      <c r="H10" s="208">
        <v>1.0</v>
      </c>
      <c r="I10" s="229">
        <f t="shared" si="5"/>
        <v>46275</v>
      </c>
      <c r="J10" s="226" t="str">
        <f t="shared" si="3"/>
        <v>REPLACED</v>
      </c>
      <c r="N10" s="368">
        <v>1.0</v>
      </c>
      <c r="O10" s="227">
        <v>1.0</v>
      </c>
      <c r="P10" s="223"/>
      <c r="Q10" s="223"/>
      <c r="R10" s="223"/>
      <c r="S10" s="223"/>
      <c r="T10" s="223"/>
      <c r="U10" s="223"/>
      <c r="V10" s="223"/>
      <c r="W10" s="223"/>
      <c r="X10" s="223"/>
      <c r="Y10" s="223"/>
      <c r="Z10" s="223"/>
      <c r="AA10" s="223"/>
      <c r="AB10" s="223"/>
      <c r="AC10" s="223"/>
      <c r="AD10" s="223"/>
      <c r="AE10" s="223"/>
      <c r="AF10" s="223"/>
      <c r="AG10" s="223"/>
      <c r="AH10" s="223"/>
      <c r="AI10" s="223"/>
      <c r="AJ10" s="223"/>
      <c r="AK10" s="223"/>
      <c r="AL10" s="223"/>
      <c r="AM10" s="223"/>
      <c r="AN10" s="223"/>
      <c r="AO10" s="223">
        <f t="shared" si="4"/>
        <v>2</v>
      </c>
    </row>
    <row r="11">
      <c r="B11" s="221">
        <f t="shared" si="2"/>
        <v>4</v>
      </c>
      <c r="C11" s="425" t="s">
        <v>1307</v>
      </c>
      <c r="D11" s="164"/>
      <c r="E11" s="223" t="str">
        <f t="array" ref="E11">_xlfn.XLOOKUP(C11,'2NDSORTEDL'!$B$2:$B$60,'2NDSORTEDL'!$C$2:$C$60,"",0,1)</f>
        <v/>
      </c>
      <c r="F11" s="224">
        <f t="array" ref="F11">_xlfn.XLOOKUP($C11,'2NDSORTEDL'!$B$2:$B$60,'2NDSORTEDL'!$Y$2:$Y$60,"",0,1)</f>
        <v>46419</v>
      </c>
      <c r="G11" s="208" t="s">
        <v>7345</v>
      </c>
      <c r="H11" s="208">
        <v>1.0</v>
      </c>
      <c r="I11" s="229">
        <f t="shared" si="5"/>
        <v>46275</v>
      </c>
      <c r="J11" s="226" t="str">
        <f t="shared" si="3"/>
        <v>REPLACED</v>
      </c>
      <c r="N11" s="368">
        <v>1.0</v>
      </c>
      <c r="O11" s="227">
        <v>1.0</v>
      </c>
      <c r="P11" s="223"/>
      <c r="Q11" s="223"/>
      <c r="R11" s="223"/>
      <c r="S11" s="223"/>
      <c r="T11" s="223"/>
      <c r="U11" s="223"/>
      <c r="V11" s="223"/>
      <c r="W11" s="223"/>
      <c r="X11" s="223"/>
      <c r="Y11" s="223"/>
      <c r="Z11" s="223"/>
      <c r="AA11" s="223"/>
      <c r="AB11" s="223"/>
      <c r="AC11" s="223"/>
      <c r="AD11" s="223"/>
      <c r="AE11" s="223"/>
      <c r="AF11" s="223"/>
      <c r="AG11" s="223"/>
      <c r="AH11" s="223"/>
      <c r="AI11" s="223"/>
      <c r="AJ11" s="223"/>
      <c r="AK11" s="223"/>
      <c r="AL11" s="223"/>
      <c r="AM11" s="223"/>
      <c r="AN11" s="223"/>
      <c r="AO11" s="223">
        <f t="shared" si="4"/>
        <v>2</v>
      </c>
    </row>
    <row r="12">
      <c r="B12" s="221">
        <f t="shared" si="2"/>
        <v>5</v>
      </c>
      <c r="C12" s="425" t="s">
        <v>3748</v>
      </c>
      <c r="D12" s="164"/>
      <c r="E12" s="223" t="str">
        <f t="array" ref="E12">_xlfn.XLOOKUP(C12,'2NDSORTEDL'!$B$2:$B$60,'2NDSORTEDL'!$C$2:$C$60,"",0,1)</f>
        <v>DRESSING_PAD</v>
      </c>
      <c r="F12" s="224">
        <f t="array" ref="F12">_xlfn.XLOOKUP($C12,'2NDSORTEDL'!$B$2:$B$60,'2NDSORTEDL'!$Y$2:$Y$60,"",0,1)</f>
        <v>46935</v>
      </c>
      <c r="G12" s="208" t="s">
        <v>7345</v>
      </c>
      <c r="H12" s="208">
        <v>1.0</v>
      </c>
      <c r="I12" s="229">
        <f t="shared" si="5"/>
        <v>46275</v>
      </c>
      <c r="J12" s="226" t="str">
        <f t="shared" si="3"/>
        <v/>
      </c>
      <c r="N12" s="368">
        <v>1.0</v>
      </c>
      <c r="O12" s="223"/>
      <c r="P12" s="223"/>
      <c r="Q12" s="223"/>
      <c r="R12" s="223"/>
      <c r="S12" s="223"/>
      <c r="T12" s="223"/>
      <c r="U12" s="223"/>
      <c r="V12" s="223"/>
      <c r="W12" s="223"/>
      <c r="X12" s="223"/>
      <c r="Y12" s="223"/>
      <c r="Z12" s="223"/>
      <c r="AA12" s="223"/>
      <c r="AB12" s="223"/>
      <c r="AC12" s="223"/>
      <c r="AD12" s="223"/>
      <c r="AE12" s="223"/>
      <c r="AF12" s="223"/>
      <c r="AG12" s="223"/>
      <c r="AH12" s="223"/>
      <c r="AI12" s="223"/>
      <c r="AJ12" s="223"/>
      <c r="AK12" s="223"/>
      <c r="AL12" s="223"/>
      <c r="AM12" s="223"/>
      <c r="AN12" s="223"/>
      <c r="AO12" s="223">
        <f t="shared" si="4"/>
        <v>1</v>
      </c>
    </row>
    <row r="13">
      <c r="B13" s="221">
        <f t="shared" si="2"/>
        <v>6</v>
      </c>
      <c r="C13" s="425" t="s">
        <v>1006</v>
      </c>
      <c r="D13" s="164"/>
      <c r="E13" s="223" t="str">
        <f t="array" ref="E13">_xlfn.XLOOKUP(C13,'2NDSORTEDL'!$B$2:$B$60,'2NDSORTEDL'!$C$2:$C$60,"",0,1)</f>
        <v>NSAID</v>
      </c>
      <c r="F13" s="224">
        <f t="array" ref="F13">_xlfn.XLOOKUP($C13,'2NDSORTEDL'!$B$2:$B$60,'2NDSORTEDL'!$Y$2:$Y$60,"",0,1)</f>
        <v>46692</v>
      </c>
      <c r="G13" s="208" t="s">
        <v>7345</v>
      </c>
      <c r="H13" s="208">
        <v>20.0</v>
      </c>
      <c r="I13" s="229">
        <f t="shared" si="5"/>
        <v>46275</v>
      </c>
      <c r="J13" s="226" t="str">
        <f t="shared" si="3"/>
        <v>REPLACED</v>
      </c>
      <c r="N13" s="368">
        <v>1.0</v>
      </c>
      <c r="O13" s="227">
        <v>20.0</v>
      </c>
      <c r="P13" s="223"/>
      <c r="Q13" s="223"/>
      <c r="R13" s="223"/>
      <c r="S13" s="223"/>
      <c r="T13" s="223"/>
      <c r="U13" s="223"/>
      <c r="V13" s="223"/>
      <c r="W13" s="223"/>
      <c r="X13" s="223"/>
      <c r="Y13" s="223"/>
      <c r="Z13" s="223"/>
      <c r="AA13" s="223"/>
      <c r="AB13" s="223"/>
      <c r="AC13" s="223"/>
      <c r="AD13" s="223"/>
      <c r="AE13" s="223"/>
      <c r="AF13" s="223"/>
      <c r="AG13" s="223"/>
      <c r="AH13" s="223"/>
      <c r="AI13" s="223"/>
      <c r="AJ13" s="223"/>
      <c r="AK13" s="223"/>
      <c r="AL13" s="223"/>
      <c r="AM13" s="223"/>
      <c r="AN13" s="223"/>
      <c r="AO13" s="223">
        <f t="shared" si="4"/>
        <v>21</v>
      </c>
    </row>
    <row r="14">
      <c r="B14" s="221">
        <f t="shared" si="2"/>
        <v>7</v>
      </c>
      <c r="C14" s="425" t="s">
        <v>3865</v>
      </c>
      <c r="D14" s="164"/>
      <c r="E14" s="223" t="str">
        <f t="array" ref="E14">_xlfn.XLOOKUP(C14,'2NDSORTEDL'!$B$2:$B$60,'2NDSORTEDL'!$C$2:$C$60,"",0,1)</f>
        <v>GLOVES</v>
      </c>
      <c r="F14" s="224">
        <f t="array" ref="F14">_xlfn.XLOOKUP($C14,'2NDSORTEDL'!$B$2:$B$60,'2NDSORTEDL'!$Y$2:$Y$60,"",0,1)</f>
        <v>47849</v>
      </c>
      <c r="G14" s="208" t="s">
        <v>7345</v>
      </c>
      <c r="H14" s="208">
        <v>1.0</v>
      </c>
      <c r="I14" s="229">
        <f t="shared" si="5"/>
        <v>46275</v>
      </c>
      <c r="J14" s="226" t="str">
        <f t="shared" si="3"/>
        <v/>
      </c>
      <c r="N14" s="208">
        <v>1.0</v>
      </c>
      <c r="O14" s="223"/>
      <c r="P14" s="223"/>
      <c r="Q14" s="223"/>
      <c r="R14" s="223"/>
      <c r="S14" s="223"/>
      <c r="T14" s="223"/>
      <c r="U14" s="223"/>
      <c r="V14" s="223"/>
      <c r="W14" s="223"/>
      <c r="X14" s="223"/>
      <c r="Y14" s="223"/>
      <c r="Z14" s="223"/>
      <c r="AA14" s="223"/>
      <c r="AB14" s="223"/>
      <c r="AC14" s="223"/>
      <c r="AD14" s="223"/>
      <c r="AE14" s="223"/>
      <c r="AF14" s="223"/>
      <c r="AG14" s="223"/>
      <c r="AH14" s="223"/>
      <c r="AI14" s="223"/>
      <c r="AJ14" s="223"/>
      <c r="AK14" s="223"/>
      <c r="AL14" s="223"/>
      <c r="AM14" s="223"/>
      <c r="AN14" s="223"/>
      <c r="AO14" s="223">
        <f t="shared" si="4"/>
        <v>1</v>
      </c>
    </row>
    <row r="15">
      <c r="B15" s="221">
        <f t="shared" si="2"/>
        <v>8</v>
      </c>
      <c r="C15" s="425" t="s">
        <v>3005</v>
      </c>
      <c r="D15" s="164"/>
      <c r="E15" s="223" t="str">
        <f t="array" ref="E15">_xlfn.XLOOKUP(C15,'2NDSORTEDL'!$B$2:$B$60,'2NDSORTEDL'!$C$2:$C$60,"",0,1)</f>
        <v>BANDAGE</v>
      </c>
      <c r="F15" s="224" t="str">
        <f t="array" ref="F15">_xlfn.XLOOKUP($C15,'2NDSORTEDL'!$B$2:$B$60,'2NDSORTEDL'!$Y$2:$Y$60,"",0,1)</f>
        <v>--</v>
      </c>
      <c r="G15" s="208" t="s">
        <v>7345</v>
      </c>
      <c r="H15" s="208">
        <v>2.0</v>
      </c>
      <c r="I15" s="229">
        <f t="shared" si="5"/>
        <v>46275</v>
      </c>
      <c r="J15" s="226" t="str">
        <f t="shared" si="3"/>
        <v/>
      </c>
      <c r="N15" s="208">
        <v>2.0</v>
      </c>
      <c r="O15" s="223"/>
      <c r="P15" s="223"/>
      <c r="Q15" s="223"/>
      <c r="R15" s="223"/>
      <c r="S15" s="223"/>
      <c r="T15" s="223"/>
      <c r="U15" s="223"/>
      <c r="V15" s="223"/>
      <c r="W15" s="223"/>
      <c r="X15" s="223"/>
      <c r="Y15" s="223"/>
      <c r="Z15" s="223"/>
      <c r="AA15" s="223"/>
      <c r="AB15" s="223"/>
      <c r="AC15" s="223"/>
      <c r="AD15" s="223"/>
      <c r="AE15" s="223"/>
      <c r="AF15" s="223"/>
      <c r="AG15" s="223"/>
      <c r="AH15" s="223"/>
      <c r="AI15" s="223"/>
      <c r="AJ15" s="223"/>
      <c r="AK15" s="223"/>
      <c r="AL15" s="223"/>
      <c r="AM15" s="223"/>
      <c r="AN15" s="223"/>
      <c r="AO15" s="223">
        <f t="shared" si="4"/>
        <v>2</v>
      </c>
    </row>
    <row r="16">
      <c r="B16" s="221">
        <f t="shared" si="2"/>
        <v>9</v>
      </c>
      <c r="C16" s="425" t="s">
        <v>3322</v>
      </c>
      <c r="D16" s="164"/>
      <c r="E16" s="223" t="str">
        <f t="array" ref="E16">_xlfn.XLOOKUP(C16,'2NDSORTEDL'!$B$2:$B$60,'2NDSORTEDL'!$C$2:$C$60,"",0,1)</f>
        <v>PLASTER_TAPE</v>
      </c>
      <c r="F16" s="224">
        <f t="array" ref="F16">_xlfn.XLOOKUP($C16,'2NDSORTEDL'!$B$2:$B$60,'2NDSORTEDL'!$Y$2:$Y$60,"",0,1)</f>
        <v>46692</v>
      </c>
      <c r="G16" s="208" t="s">
        <v>7345</v>
      </c>
      <c r="H16" s="208">
        <v>4.0</v>
      </c>
      <c r="I16" s="229">
        <f t="shared" si="5"/>
        <v>46275</v>
      </c>
      <c r="J16" s="226" t="str">
        <f t="shared" si="3"/>
        <v>REPLACED</v>
      </c>
      <c r="N16" s="368">
        <v>4.0</v>
      </c>
      <c r="O16" s="227">
        <v>4.0</v>
      </c>
      <c r="P16" s="223"/>
      <c r="Q16" s="223"/>
      <c r="R16" s="223"/>
      <c r="S16" s="223"/>
      <c r="T16" s="223"/>
      <c r="U16" s="223"/>
      <c r="V16" s="223"/>
      <c r="W16" s="223"/>
      <c r="X16" s="223"/>
      <c r="Y16" s="223"/>
      <c r="Z16" s="223"/>
      <c r="AA16" s="223"/>
      <c r="AB16" s="223"/>
      <c r="AC16" s="223"/>
      <c r="AD16" s="223"/>
      <c r="AE16" s="223"/>
      <c r="AF16" s="223"/>
      <c r="AG16" s="223"/>
      <c r="AH16" s="223"/>
      <c r="AI16" s="223"/>
      <c r="AJ16" s="223"/>
      <c r="AK16" s="223"/>
      <c r="AL16" s="223"/>
      <c r="AM16" s="223"/>
      <c r="AN16" s="223"/>
      <c r="AO16" s="223">
        <f t="shared" si="4"/>
        <v>8</v>
      </c>
    </row>
    <row r="17">
      <c r="B17" s="221">
        <f t="shared" si="2"/>
        <v>10</v>
      </c>
      <c r="C17" s="425" t="s">
        <v>3786</v>
      </c>
      <c r="D17" s="164"/>
      <c r="E17" s="223" t="str">
        <f t="array" ref="E17">_xlfn.XLOOKUP(C17,'2NDSORTEDL'!$B$2:$B$60,'2NDSORTEDL'!$C$2:$C$60,"",0,1)</f>
        <v>SWAB</v>
      </c>
      <c r="F17" s="224">
        <f t="array" ref="F17">_xlfn.XLOOKUP($C17,'2NDSORTEDL'!$B$2:$B$60,'2NDSORTEDL'!$Y$2:$Y$60,"",0,1)</f>
        <v>47209</v>
      </c>
      <c r="G17" s="208" t="s">
        <v>7345</v>
      </c>
      <c r="H17" s="208">
        <v>4.0</v>
      </c>
      <c r="I17" s="229">
        <f t="shared" si="5"/>
        <v>46275</v>
      </c>
      <c r="J17" s="226" t="str">
        <f t="shared" si="3"/>
        <v>REPLACED</v>
      </c>
      <c r="N17" s="368">
        <v>4.0</v>
      </c>
      <c r="O17" s="227">
        <v>4.0</v>
      </c>
      <c r="P17" s="223"/>
      <c r="Q17" s="223"/>
      <c r="R17" s="223"/>
      <c r="S17" s="223"/>
      <c r="T17" s="223"/>
      <c r="U17" s="223"/>
      <c r="V17" s="223"/>
      <c r="W17" s="223"/>
      <c r="X17" s="223"/>
      <c r="Y17" s="223"/>
      <c r="Z17" s="223"/>
      <c r="AA17" s="223"/>
      <c r="AB17" s="223"/>
      <c r="AC17" s="223"/>
      <c r="AD17" s="223"/>
      <c r="AE17" s="223"/>
      <c r="AF17" s="223"/>
      <c r="AG17" s="223"/>
      <c r="AH17" s="223"/>
      <c r="AI17" s="223"/>
      <c r="AJ17" s="223"/>
      <c r="AK17" s="223"/>
      <c r="AL17" s="223"/>
      <c r="AM17" s="223"/>
      <c r="AN17" s="223"/>
      <c r="AO17" s="223">
        <f t="shared" si="4"/>
        <v>8</v>
      </c>
    </row>
    <row r="18">
      <c r="B18" s="221">
        <f t="shared" si="2"/>
        <v>11</v>
      </c>
      <c r="C18" s="425" t="s">
        <v>3990</v>
      </c>
      <c r="D18" s="164"/>
      <c r="E18" s="223" t="str">
        <f t="array" ref="E18">_xlfn.XLOOKUP(C18,'2NDSORTEDL'!$B$2:$B$60,'2NDSORTEDL'!$C$2:$C$60,"",0,1)</f>
        <v>BLADE</v>
      </c>
      <c r="F18" s="224" t="str">
        <f t="array" ref="F18">_xlfn.XLOOKUP($C18,'2NDSORTEDL'!$B$2:$B$60,'2NDSORTEDL'!$Y$2:$Y$60,"",0,1)</f>
        <v/>
      </c>
      <c r="G18" s="208" t="s">
        <v>7345</v>
      </c>
      <c r="H18" s="208">
        <v>1.0</v>
      </c>
      <c r="I18" s="229">
        <f t="shared" si="5"/>
        <v>46275</v>
      </c>
      <c r="J18" s="226" t="str">
        <f t="shared" si="3"/>
        <v/>
      </c>
      <c r="N18" s="368">
        <v>1.0</v>
      </c>
      <c r="O18" s="223"/>
      <c r="P18" s="223"/>
      <c r="Q18" s="228"/>
      <c r="R18" s="223"/>
      <c r="S18" s="223"/>
      <c r="T18" s="223"/>
      <c r="U18" s="223"/>
      <c r="V18" s="223"/>
      <c r="W18" s="223"/>
      <c r="X18" s="223"/>
      <c r="Y18" s="223"/>
      <c r="Z18" s="223"/>
      <c r="AA18" s="223"/>
      <c r="AB18" s="223"/>
      <c r="AC18" s="223"/>
      <c r="AD18" s="223"/>
      <c r="AE18" s="223"/>
      <c r="AF18" s="223"/>
      <c r="AG18" s="223"/>
      <c r="AH18" s="223"/>
      <c r="AI18" s="223"/>
      <c r="AJ18" s="223"/>
      <c r="AK18" s="223"/>
      <c r="AL18" s="223"/>
      <c r="AM18" s="223"/>
      <c r="AN18" s="223"/>
      <c r="AO18" s="223">
        <f t="shared" si="4"/>
        <v>1</v>
      </c>
    </row>
    <row r="19">
      <c r="B19" s="221">
        <f t="shared" si="2"/>
        <v>12</v>
      </c>
      <c r="C19" s="425" t="s">
        <v>2794</v>
      </c>
      <c r="D19" s="164"/>
      <c r="E19" s="223" t="str">
        <f t="array" ref="E19">_xlfn.XLOOKUP(C19,'2NDSORTEDL'!$B$2:$B$60,'2NDSORTEDL'!$C$2:$C$60,"",0,1)</f>
        <v>BANDAGE</v>
      </c>
      <c r="F19" s="224">
        <f t="array" ref="F19">_xlfn.XLOOKUP($C19,'2NDSORTEDL'!$B$2:$B$60,'2NDSORTEDL'!$Y$2:$Y$60,"",0,1)</f>
        <v>47088</v>
      </c>
      <c r="G19" s="208" t="s">
        <v>7345</v>
      </c>
      <c r="H19" s="208">
        <v>1.0</v>
      </c>
      <c r="I19" s="229">
        <f t="shared" si="5"/>
        <v>46275</v>
      </c>
      <c r="J19" s="226" t="str">
        <f t="shared" si="3"/>
        <v>REPLACED</v>
      </c>
      <c r="N19" s="368">
        <v>1.0</v>
      </c>
      <c r="O19" s="227">
        <v>1.0</v>
      </c>
      <c r="P19" s="223"/>
      <c r="Q19" s="228"/>
      <c r="R19" s="223"/>
      <c r="S19" s="223"/>
      <c r="T19" s="223"/>
      <c r="U19" s="223"/>
      <c r="V19" s="223"/>
      <c r="W19" s="223"/>
      <c r="X19" s="223"/>
      <c r="Y19" s="223"/>
      <c r="Z19" s="223"/>
      <c r="AA19" s="223"/>
      <c r="AB19" s="223"/>
      <c r="AC19" s="223"/>
      <c r="AD19" s="223"/>
      <c r="AE19" s="223"/>
      <c r="AF19" s="223"/>
      <c r="AG19" s="223"/>
      <c r="AH19" s="223"/>
      <c r="AI19" s="223"/>
      <c r="AJ19" s="223"/>
      <c r="AK19" s="223"/>
      <c r="AL19" s="223"/>
      <c r="AM19" s="223"/>
      <c r="AN19" s="223"/>
      <c r="AO19" s="223">
        <f t="shared" si="4"/>
        <v>2</v>
      </c>
    </row>
    <row r="20">
      <c r="B20" s="221">
        <f t="shared" si="2"/>
        <v>13</v>
      </c>
      <c r="C20" s="425" t="s">
        <v>1947</v>
      </c>
      <c r="D20" s="164"/>
      <c r="E20" s="223" t="str">
        <f t="array" ref="E20">_xlfn.XLOOKUP(C20,'2NDSORTEDL'!$B$2:$B$60,'2NDSORTEDL'!$C$2:$C$60,"",0,1)</f>
        <v>ORS</v>
      </c>
      <c r="F20" s="224">
        <f t="array" ref="F20">_xlfn.XLOOKUP($C20,'2NDSORTEDL'!$B$2:$B$60,'2NDSORTEDL'!$Y$2:$Y$60,"",0,1)</f>
        <v>46813</v>
      </c>
      <c r="G20" s="208" t="s">
        <v>7345</v>
      </c>
      <c r="H20" s="208">
        <v>2.0</v>
      </c>
      <c r="I20" s="229">
        <f t="shared" si="5"/>
        <v>46275</v>
      </c>
      <c r="J20" s="226" t="str">
        <f t="shared" si="3"/>
        <v>REPLACED</v>
      </c>
      <c r="N20" s="208"/>
      <c r="O20" s="227">
        <v>2.0</v>
      </c>
      <c r="P20" s="223"/>
      <c r="Q20" s="223"/>
      <c r="R20" s="223"/>
      <c r="S20" s="223"/>
      <c r="T20" s="223"/>
      <c r="U20" s="223"/>
      <c r="V20" s="223"/>
      <c r="W20" s="223"/>
      <c r="X20" s="223"/>
      <c r="Y20" s="223"/>
      <c r="Z20" s="223"/>
      <c r="AA20" s="223"/>
      <c r="AB20" s="223"/>
      <c r="AC20" s="223"/>
      <c r="AD20" s="223"/>
      <c r="AE20" s="223"/>
      <c r="AF20" s="223"/>
      <c r="AG20" s="223"/>
      <c r="AH20" s="223"/>
      <c r="AI20" s="223"/>
      <c r="AJ20" s="223"/>
      <c r="AK20" s="223"/>
      <c r="AL20" s="223"/>
      <c r="AM20" s="223"/>
      <c r="AN20" s="223"/>
      <c r="AO20" s="223">
        <f t="shared" si="4"/>
        <v>2</v>
      </c>
    </row>
    <row r="21">
      <c r="B21" s="221">
        <f t="shared" si="2"/>
        <v>14</v>
      </c>
      <c r="C21" s="425" t="s">
        <v>3150</v>
      </c>
      <c r="D21" s="164"/>
      <c r="E21" s="223" t="str">
        <f t="array" ref="E21">_xlfn.XLOOKUP(C21,'2NDSORTEDL'!$B$2:$B$60,'2NDSORTEDL'!$C$2:$C$60,"",0,1)</f>
        <v>BANDAGE</v>
      </c>
      <c r="F21" s="224">
        <f t="array" ref="F21">_xlfn.XLOOKUP($C21,'2NDSORTEDL'!$B$2:$B$60,'2NDSORTEDL'!$Y$2:$Y$60,"",0,1)</f>
        <v>46905</v>
      </c>
      <c r="G21" s="208" t="s">
        <v>7345</v>
      </c>
      <c r="H21" s="208">
        <v>1.0</v>
      </c>
      <c r="I21" s="229">
        <f t="shared" si="5"/>
        <v>46275</v>
      </c>
      <c r="J21" s="226" t="str">
        <f t="shared" si="3"/>
        <v>REPLACED</v>
      </c>
      <c r="N21" s="368">
        <v>1.0</v>
      </c>
      <c r="O21" s="227">
        <v>1.0</v>
      </c>
      <c r="P21" s="223"/>
      <c r="Q21" s="228"/>
      <c r="R21" s="223"/>
      <c r="S21" s="223"/>
      <c r="T21" s="223"/>
      <c r="U21" s="223"/>
      <c r="V21" s="223"/>
      <c r="W21" s="223"/>
      <c r="X21" s="223"/>
      <c r="Y21" s="223"/>
      <c r="Z21" s="223"/>
      <c r="AA21" s="223"/>
      <c r="AB21" s="223"/>
      <c r="AC21" s="223"/>
      <c r="AD21" s="223"/>
      <c r="AE21" s="223"/>
      <c r="AF21" s="223"/>
      <c r="AG21" s="223"/>
      <c r="AH21" s="223"/>
      <c r="AI21" s="223"/>
      <c r="AJ21" s="223"/>
      <c r="AK21" s="223"/>
      <c r="AL21" s="223"/>
      <c r="AM21" s="223"/>
      <c r="AN21" s="223"/>
      <c r="AO21" s="223">
        <f t="shared" si="4"/>
        <v>2</v>
      </c>
    </row>
    <row r="22">
      <c r="B22" s="221">
        <f t="shared" si="2"/>
        <v>15</v>
      </c>
      <c r="C22" s="425" t="s">
        <v>2711</v>
      </c>
      <c r="D22" s="164"/>
      <c r="E22" s="223" t="str">
        <f t="array" ref="E22">_xlfn.XLOOKUP(C22,'2NDSORTEDL'!$B$2:$B$60,'2NDSORTEDL'!$C$2:$C$60,"",0,1)</f>
        <v>SYRINGE</v>
      </c>
      <c r="F22" s="224">
        <f t="array" ref="F22">_xlfn.XLOOKUP($C22,'2NDSORTEDL'!$B$2:$B$60,'2NDSORTEDL'!$Y$2:$Y$60,"",0,1)</f>
        <v>47574</v>
      </c>
      <c r="G22" s="208" t="s">
        <v>7345</v>
      </c>
      <c r="H22" s="208">
        <v>1.0</v>
      </c>
      <c r="I22" s="229">
        <f t="shared" si="5"/>
        <v>46275</v>
      </c>
      <c r="J22" s="226" t="str">
        <f t="shared" si="3"/>
        <v>REPLACED</v>
      </c>
      <c r="N22" s="368"/>
      <c r="O22" s="227">
        <v>1.0</v>
      </c>
      <c r="P22" s="223"/>
      <c r="Q22" s="228"/>
      <c r="R22" s="223"/>
      <c r="S22" s="223"/>
      <c r="T22" s="223"/>
      <c r="U22" s="223"/>
      <c r="V22" s="223"/>
      <c r="W22" s="223"/>
      <c r="X22" s="223"/>
      <c r="Y22" s="223"/>
      <c r="Z22" s="223"/>
      <c r="AA22" s="223"/>
      <c r="AB22" s="223"/>
      <c r="AC22" s="223"/>
      <c r="AD22" s="223"/>
      <c r="AE22" s="223"/>
      <c r="AF22" s="223"/>
      <c r="AG22" s="223"/>
      <c r="AH22" s="223"/>
      <c r="AI22" s="223"/>
      <c r="AJ22" s="223"/>
      <c r="AK22" s="223"/>
      <c r="AL22" s="223"/>
      <c r="AM22" s="223"/>
      <c r="AN22" s="223"/>
      <c r="AO22" s="223">
        <f t="shared" si="4"/>
        <v>1</v>
      </c>
    </row>
    <row r="23">
      <c r="B23" s="221">
        <f t="shared" si="2"/>
        <v>16</v>
      </c>
      <c r="C23" s="425" t="s">
        <v>3551</v>
      </c>
      <c r="D23" s="164"/>
      <c r="E23" s="223" t="str">
        <f t="array" ref="E23">_xlfn.XLOOKUP(C23,'2NDSORTEDL'!$B$2:$B$60,'2NDSORTEDL'!$C$2:$C$60,"",0,1)</f>
        <v>MANUAL</v>
      </c>
      <c r="F23" s="224" t="str">
        <f t="array" ref="F23">_xlfn.XLOOKUP($C23,'2NDSORTEDL'!$B$2:$B$60,'2NDSORTEDL'!$Y$2:$Y$60,"",0,1)</f>
        <v>--</v>
      </c>
      <c r="G23" s="208" t="s">
        <v>7345</v>
      </c>
      <c r="H23" s="208">
        <v>1.0</v>
      </c>
      <c r="I23" s="229">
        <f t="shared" si="5"/>
        <v>46275</v>
      </c>
      <c r="J23" s="226" t="str">
        <f t="shared" si="3"/>
        <v>REPLACED</v>
      </c>
      <c r="N23" s="230"/>
      <c r="O23" s="227">
        <v>1.0</v>
      </c>
      <c r="P23" s="223"/>
      <c r="Q23" s="223"/>
      <c r="R23" s="223"/>
      <c r="S23" s="223"/>
      <c r="T23" s="223"/>
      <c r="U23" s="223"/>
      <c r="V23" s="223"/>
      <c r="W23" s="223"/>
      <c r="X23" s="223"/>
      <c r="Y23" s="223"/>
      <c r="Z23" s="223"/>
      <c r="AA23" s="223"/>
      <c r="AB23" s="223"/>
      <c r="AC23" s="223"/>
      <c r="AD23" s="223"/>
      <c r="AE23" s="223"/>
      <c r="AF23" s="223"/>
      <c r="AG23" s="223"/>
      <c r="AH23" s="223"/>
      <c r="AI23" s="223"/>
      <c r="AJ23" s="223"/>
      <c r="AK23" s="223"/>
      <c r="AL23" s="223"/>
      <c r="AM23" s="223"/>
      <c r="AN23" s="223"/>
      <c r="AO23" s="223">
        <f t="shared" si="4"/>
        <v>1</v>
      </c>
    </row>
    <row r="24">
      <c r="B24" s="221">
        <f t="shared" si="2"/>
        <v>17</v>
      </c>
      <c r="C24" s="425" t="s">
        <v>1861</v>
      </c>
      <c r="D24" s="164"/>
      <c r="E24" s="223" t="str">
        <f t="array" ref="E24">_xlfn.XLOOKUP(C24,'2NDSORTEDL'!$B$2:$B$60,'2NDSORTEDL'!$C$2:$C$60,"",0,1)</f>
        <v>EYE_LUBRICANT_DROPS</v>
      </c>
      <c r="F24" s="224">
        <f t="array" ref="F24">_xlfn.XLOOKUP($C24,'2NDSORTEDL'!$B$2:$B$60,'2NDSORTEDL'!$Y$2:$Y$60,"",0,1)</f>
        <v>46753</v>
      </c>
      <c r="G24" s="208" t="s">
        <v>7345</v>
      </c>
      <c r="H24" s="208">
        <v>1.0</v>
      </c>
      <c r="I24" s="229">
        <f t="shared" si="5"/>
        <v>46275</v>
      </c>
      <c r="J24" s="226" t="str">
        <f t="shared" si="3"/>
        <v>REPLACED</v>
      </c>
      <c r="N24" s="368">
        <v>1.0</v>
      </c>
      <c r="O24" s="227">
        <v>1.0</v>
      </c>
      <c r="P24" s="223"/>
      <c r="Q24" s="223"/>
      <c r="R24" s="223"/>
      <c r="S24" s="223"/>
      <c r="T24" s="223"/>
      <c r="U24" s="223"/>
      <c r="V24" s="223"/>
      <c r="W24" s="223"/>
      <c r="X24" s="223"/>
      <c r="Y24" s="223"/>
      <c r="Z24" s="223"/>
      <c r="AA24" s="223"/>
      <c r="AB24" s="223"/>
      <c r="AC24" s="223"/>
      <c r="AD24" s="223"/>
      <c r="AE24" s="223"/>
      <c r="AF24" s="223"/>
      <c r="AG24" s="223"/>
      <c r="AH24" s="223"/>
      <c r="AI24" s="223"/>
      <c r="AJ24" s="223"/>
      <c r="AK24" s="223"/>
      <c r="AL24" s="223"/>
      <c r="AM24" s="223"/>
      <c r="AN24" s="223"/>
      <c r="AO24" s="223">
        <f t="shared" si="4"/>
        <v>2</v>
      </c>
    </row>
    <row r="25">
      <c r="B25" s="221">
        <f t="shared" si="2"/>
        <v>18</v>
      </c>
      <c r="C25" s="425" t="s">
        <v>3512</v>
      </c>
      <c r="D25" s="164"/>
      <c r="E25" s="223" t="str">
        <f t="array" ref="E25">_xlfn.XLOOKUP(C25,'2NDSORTEDL'!$B$2:$B$60,'2NDSORTEDL'!$C$2:$C$60,"",0,1)</f>
        <v>LIST</v>
      </c>
      <c r="F25" s="224" t="str">
        <f t="array" ref="F25">_xlfn.XLOOKUP($C25,'2NDSORTEDL'!$B$2:$B$60,'2NDSORTEDL'!$Y$2:$Y$60,"",0,1)</f>
        <v>--</v>
      </c>
      <c r="G25" s="208" t="s">
        <v>7345</v>
      </c>
      <c r="H25" s="208">
        <v>1.0</v>
      </c>
      <c r="I25" s="229">
        <f t="shared" si="5"/>
        <v>46275</v>
      </c>
      <c r="J25" s="226" t="str">
        <f t="shared" si="3"/>
        <v>REPLACED</v>
      </c>
      <c r="N25" s="230"/>
      <c r="O25" s="227">
        <v>1.0</v>
      </c>
      <c r="P25" s="223"/>
      <c r="Q25" s="228"/>
      <c r="R25" s="223"/>
      <c r="S25" s="223"/>
      <c r="T25" s="223"/>
      <c r="U25" s="223"/>
      <c r="V25" s="223"/>
      <c r="W25" s="223"/>
      <c r="X25" s="223"/>
      <c r="Y25" s="223"/>
      <c r="Z25" s="223"/>
      <c r="AA25" s="223"/>
      <c r="AB25" s="223"/>
      <c r="AC25" s="223"/>
      <c r="AD25" s="223"/>
      <c r="AE25" s="223"/>
      <c r="AF25" s="223"/>
      <c r="AG25" s="223"/>
      <c r="AH25" s="223"/>
      <c r="AI25" s="223"/>
      <c r="AJ25" s="223"/>
      <c r="AK25" s="223"/>
      <c r="AL25" s="223"/>
      <c r="AM25" s="223"/>
      <c r="AN25" s="223"/>
      <c r="AO25" s="223">
        <f t="shared" si="4"/>
        <v>1</v>
      </c>
    </row>
    <row r="26">
      <c r="B26" s="221">
        <f t="shared" si="2"/>
        <v>19</v>
      </c>
      <c r="C26" s="425" t="s">
        <v>3094</v>
      </c>
      <c r="D26" s="164"/>
      <c r="E26" s="223" t="str">
        <f t="array" ref="E26">_xlfn.XLOOKUP(C26,'2NDSORTEDL'!$B$2:$B$60,'2NDSORTEDL'!$C$2:$C$60,"",0,1)</f>
        <v>PLASTER_TAPE</v>
      </c>
      <c r="F26" s="224" t="str">
        <f t="array" ref="F26">_xlfn.XLOOKUP($C26,'2NDSORTEDL'!$B$2:$B$60,'2NDSORTEDL'!$Y$2:$Y$60,"",0,1)</f>
        <v>--</v>
      </c>
      <c r="G26" s="208" t="s">
        <v>7345</v>
      </c>
      <c r="H26" s="208">
        <v>1.0</v>
      </c>
      <c r="I26" s="229">
        <f t="shared" si="5"/>
        <v>46275</v>
      </c>
      <c r="J26" s="226" t="str">
        <f t="shared" si="3"/>
        <v>REPLACED</v>
      </c>
      <c r="N26" s="230"/>
      <c r="O26" s="227">
        <v>1.0</v>
      </c>
      <c r="P26" s="223"/>
      <c r="Q26" s="228"/>
      <c r="R26" s="223"/>
      <c r="S26" s="223"/>
      <c r="T26" s="223"/>
      <c r="U26" s="223"/>
      <c r="V26" s="223"/>
      <c r="W26" s="223"/>
      <c r="X26" s="223"/>
      <c r="Y26" s="223"/>
      <c r="Z26" s="223"/>
      <c r="AA26" s="223"/>
      <c r="AB26" s="223"/>
      <c r="AC26" s="223"/>
      <c r="AD26" s="223"/>
      <c r="AE26" s="223"/>
      <c r="AF26" s="223"/>
      <c r="AG26" s="223"/>
      <c r="AH26" s="223"/>
      <c r="AI26" s="223"/>
      <c r="AJ26" s="223"/>
      <c r="AK26" s="223"/>
      <c r="AL26" s="223"/>
      <c r="AM26" s="223"/>
      <c r="AN26" s="223"/>
      <c r="AO26" s="223">
        <f t="shared" si="4"/>
        <v>1</v>
      </c>
    </row>
    <row r="27">
      <c r="B27" s="221">
        <f t="shared" si="2"/>
        <v>20</v>
      </c>
      <c r="C27" s="425" t="s">
        <v>3820</v>
      </c>
      <c r="D27" s="164"/>
      <c r="E27" s="223" t="str">
        <f t="array" ref="E27">_xlfn.XLOOKUP(C27,'2NDSORTEDL'!$B$2:$B$60,'2NDSORTEDL'!$C$2:$C$60,"",0,1)</f>
        <v>MASK</v>
      </c>
      <c r="F27" s="224" t="str">
        <f t="array" ref="F27">_xlfn.XLOOKUP($C27,'2NDSORTEDL'!$B$2:$B$60,'2NDSORTEDL'!$Y$2:$Y$60,"",0,1)</f>
        <v>--</v>
      </c>
      <c r="G27" s="208" t="s">
        <v>7345</v>
      </c>
      <c r="H27" s="208">
        <v>1.0</v>
      </c>
      <c r="I27" s="229">
        <f t="shared" si="5"/>
        <v>46275</v>
      </c>
      <c r="J27" s="226" t="str">
        <f t="shared" si="3"/>
        <v>REPLACED</v>
      </c>
      <c r="N27" s="230"/>
      <c r="O27" s="227">
        <v>1.0</v>
      </c>
      <c r="P27" s="223"/>
      <c r="Q27" s="228"/>
      <c r="R27" s="223"/>
      <c r="S27" s="223"/>
      <c r="T27" s="223"/>
      <c r="U27" s="223"/>
      <c r="V27" s="223"/>
      <c r="W27" s="223"/>
      <c r="X27" s="223"/>
      <c r="Y27" s="223"/>
      <c r="Z27" s="223"/>
      <c r="AA27" s="223"/>
      <c r="AB27" s="223"/>
      <c r="AC27" s="223"/>
      <c r="AD27" s="223"/>
      <c r="AE27" s="223"/>
      <c r="AF27" s="223"/>
      <c r="AG27" s="223"/>
      <c r="AH27" s="223"/>
      <c r="AI27" s="223"/>
      <c r="AJ27" s="223"/>
      <c r="AK27" s="223"/>
      <c r="AL27" s="223"/>
      <c r="AM27" s="223"/>
      <c r="AN27" s="223"/>
      <c r="AO27" s="223">
        <f t="shared" si="4"/>
        <v>1</v>
      </c>
    </row>
    <row r="28">
      <c r="B28" s="221">
        <f t="shared" si="2"/>
        <v>21</v>
      </c>
      <c r="C28" s="425" t="s">
        <v>2950</v>
      </c>
      <c r="D28" s="164"/>
      <c r="E28" s="223" t="str">
        <f t="array" ref="E28">_xlfn.XLOOKUP(C28,'2NDSORTEDL'!$B$2:$B$60,'2NDSORTEDL'!$C$2:$C$60,"",0,1)</f>
        <v>BANDAGE</v>
      </c>
      <c r="F28" s="224" t="str">
        <f t="array" ref="F28">_xlfn.XLOOKUP($C28,'2NDSORTEDL'!$B$2:$B$60,'2NDSORTEDL'!$Y$2:$Y$60,"",0,1)</f>
        <v>--</v>
      </c>
      <c r="G28" s="208" t="s">
        <v>7345</v>
      </c>
      <c r="H28" s="208">
        <v>1.0</v>
      </c>
      <c r="I28" s="229">
        <f t="shared" si="5"/>
        <v>46275</v>
      </c>
      <c r="J28" s="226" t="str">
        <f t="shared" si="3"/>
        <v>REPLACED</v>
      </c>
      <c r="N28" s="230"/>
      <c r="O28" s="227">
        <v>1.0</v>
      </c>
      <c r="P28" s="223"/>
      <c r="Q28" s="223"/>
      <c r="R28" s="223"/>
      <c r="S28" s="223"/>
      <c r="T28" s="223"/>
      <c r="U28" s="223"/>
      <c r="V28" s="223"/>
      <c r="W28" s="223"/>
      <c r="X28" s="223"/>
      <c r="Y28" s="223"/>
      <c r="Z28" s="223"/>
      <c r="AA28" s="223"/>
      <c r="AB28" s="223"/>
      <c r="AC28" s="223"/>
      <c r="AD28" s="223"/>
      <c r="AE28" s="223"/>
      <c r="AF28" s="223"/>
      <c r="AG28" s="223"/>
      <c r="AH28" s="223"/>
      <c r="AI28" s="223"/>
      <c r="AJ28" s="223"/>
      <c r="AK28" s="223"/>
      <c r="AL28" s="223"/>
      <c r="AM28" s="223"/>
      <c r="AN28" s="223"/>
      <c r="AO28" s="223">
        <f t="shared" si="4"/>
        <v>1</v>
      </c>
    </row>
    <row r="29">
      <c r="B29" s="221">
        <f t="shared" si="2"/>
        <v>22</v>
      </c>
      <c r="C29" s="425" t="s">
        <v>3005</v>
      </c>
      <c r="D29" s="164"/>
      <c r="E29" s="223" t="str">
        <f t="array" ref="E29">_xlfn.XLOOKUP(C29,'2NDSORTEDL'!$B$2:$B$60,'2NDSORTEDL'!$C$2:$C$60,"",0,1)</f>
        <v>BANDAGE</v>
      </c>
      <c r="F29" s="224" t="str">
        <f t="array" ref="F29">_xlfn.XLOOKUP($C29,'2NDSORTEDL'!$B$2:$B$60,'2NDSORTEDL'!$Y$2:$Y$60,"",0,1)</f>
        <v>--</v>
      </c>
      <c r="G29" s="208" t="s">
        <v>7345</v>
      </c>
      <c r="H29" s="208">
        <v>1.0</v>
      </c>
      <c r="I29" s="229">
        <f t="shared" si="5"/>
        <v>46275</v>
      </c>
      <c r="J29" s="226" t="str">
        <f t="shared" si="3"/>
        <v>REPLACED</v>
      </c>
      <c r="N29" s="230"/>
      <c r="O29" s="227">
        <v>1.0</v>
      </c>
      <c r="P29" s="223"/>
      <c r="Q29" s="223"/>
      <c r="R29" s="223"/>
      <c r="S29" s="223"/>
      <c r="T29" s="223"/>
      <c r="U29" s="223"/>
      <c r="V29" s="223"/>
      <c r="W29" s="223"/>
      <c r="X29" s="223"/>
      <c r="Y29" s="223"/>
      <c r="Z29" s="223"/>
      <c r="AA29" s="223"/>
      <c r="AB29" s="223"/>
      <c r="AC29" s="223"/>
      <c r="AD29" s="223"/>
      <c r="AE29" s="223"/>
      <c r="AF29" s="223"/>
      <c r="AG29" s="223"/>
      <c r="AH29" s="223"/>
      <c r="AI29" s="223"/>
      <c r="AJ29" s="223"/>
      <c r="AK29" s="223"/>
      <c r="AL29" s="223"/>
      <c r="AM29" s="223"/>
      <c r="AN29" s="223"/>
      <c r="AO29" s="223">
        <f t="shared" si="4"/>
        <v>1</v>
      </c>
    </row>
    <row r="30">
      <c r="B30" s="221">
        <f t="shared" si="2"/>
        <v>23</v>
      </c>
      <c r="C30" s="425" t="s">
        <v>1398</v>
      </c>
      <c r="D30" s="164"/>
      <c r="E30" s="223" t="str">
        <f t="array" ref="E30">_xlfn.XLOOKUP(C30,'2NDSORTEDL'!$B$2:$B$60,'2NDSORTEDL'!$C$2:$C$60,"",0,1)</f>
        <v>ANTI_SEPTIC</v>
      </c>
      <c r="F30" s="224">
        <f t="array" ref="F30">_xlfn.XLOOKUP($C30,'2NDSORTEDL'!$B$2:$B$60,'2NDSORTEDL'!$Y$2:$Y$60,"",0,1)</f>
        <v>46784</v>
      </c>
      <c r="G30" s="208" t="s">
        <v>7345</v>
      </c>
      <c r="H30" s="208">
        <v>1.0</v>
      </c>
      <c r="I30" s="229">
        <f t="shared" si="5"/>
        <v>46275</v>
      </c>
      <c r="J30" s="226" t="str">
        <f t="shared" si="3"/>
        <v>REPLACED</v>
      </c>
      <c r="N30" s="230"/>
      <c r="O30" s="227">
        <v>1.0</v>
      </c>
      <c r="P30" s="223"/>
      <c r="Q30" s="223"/>
      <c r="R30" s="223"/>
      <c r="S30" s="223"/>
      <c r="T30" s="223"/>
      <c r="U30" s="223"/>
      <c r="V30" s="223"/>
      <c r="W30" s="223"/>
      <c r="X30" s="223"/>
      <c r="Y30" s="223"/>
      <c r="Z30" s="223"/>
      <c r="AA30" s="223"/>
      <c r="AB30" s="223"/>
      <c r="AC30" s="223"/>
      <c r="AD30" s="223"/>
      <c r="AE30" s="223"/>
      <c r="AF30" s="223"/>
      <c r="AG30" s="223"/>
      <c r="AH30" s="223"/>
      <c r="AI30" s="223"/>
      <c r="AJ30" s="223"/>
      <c r="AK30" s="223"/>
      <c r="AL30" s="223"/>
      <c r="AM30" s="223"/>
      <c r="AN30" s="223"/>
      <c r="AO30" s="223">
        <f t="shared" si="4"/>
        <v>1</v>
      </c>
    </row>
    <row r="31">
      <c r="B31" s="221">
        <f t="shared" si="2"/>
        <v>24</v>
      </c>
      <c r="C31" s="425" t="s">
        <v>1126</v>
      </c>
      <c r="D31" s="164"/>
      <c r="E31" s="223" t="str">
        <f t="array" ref="E31">_xlfn.XLOOKUP(C31,'2NDSORTEDL'!$B$2:$B$60,'2NDSORTEDL'!$C$2:$C$60,"",0,1)</f>
        <v>ANTI_BACTERIAL</v>
      </c>
      <c r="F31" s="224">
        <f t="array" ref="F31">_xlfn.XLOOKUP($C31,'2NDSORTEDL'!$B$2:$B$60,'2NDSORTEDL'!$Y$2:$Y$60,"",0,1)</f>
        <v>46784</v>
      </c>
      <c r="G31" s="208" t="s">
        <v>7345</v>
      </c>
      <c r="H31" s="234">
        <v>1.0</v>
      </c>
      <c r="I31" s="229">
        <f t="shared" si="5"/>
        <v>46275</v>
      </c>
      <c r="J31" s="226" t="str">
        <f t="shared" si="3"/>
        <v>REPLACED</v>
      </c>
      <c r="N31" s="230"/>
      <c r="O31" s="227">
        <v>1.0</v>
      </c>
      <c r="P31" s="223"/>
      <c r="Q31" s="223"/>
      <c r="R31" s="223"/>
      <c r="S31" s="223"/>
      <c r="T31" s="223"/>
      <c r="U31" s="223"/>
      <c r="V31" s="223"/>
      <c r="W31" s="223"/>
      <c r="X31" s="223"/>
      <c r="Y31" s="223"/>
      <c r="Z31" s="223"/>
      <c r="AA31" s="223"/>
      <c r="AB31" s="223"/>
      <c r="AC31" s="223"/>
      <c r="AD31" s="223"/>
      <c r="AE31" s="223"/>
      <c r="AF31" s="223"/>
      <c r="AG31" s="223"/>
      <c r="AH31" s="223"/>
      <c r="AI31" s="223"/>
      <c r="AJ31" s="223"/>
      <c r="AK31" s="223"/>
      <c r="AL31" s="223"/>
      <c r="AM31" s="223"/>
      <c r="AN31" s="223"/>
      <c r="AO31" s="223"/>
    </row>
    <row r="32">
      <c r="E32" s="235" t="s">
        <v>7351</v>
      </c>
      <c r="N32" s="1"/>
    </row>
    <row r="33">
      <c r="F33" s="49"/>
      <c r="G33" s="1"/>
      <c r="H33" s="1"/>
      <c r="I33" s="203"/>
      <c r="J33" s="1"/>
      <c r="N33" s="1"/>
    </row>
    <row r="34">
      <c r="F34" s="49"/>
      <c r="G34" s="1"/>
      <c r="H34" s="1"/>
      <c r="I34" s="203"/>
      <c r="J34" s="1"/>
      <c r="N34" s="1"/>
    </row>
    <row r="35">
      <c r="F35" s="49"/>
      <c r="G35" s="1"/>
      <c r="H35" s="1"/>
      <c r="I35" s="9" t="s">
        <v>7352</v>
      </c>
      <c r="J35" s="1"/>
      <c r="N35" s="1"/>
    </row>
    <row r="36">
      <c r="F36" s="49"/>
      <c r="G36" s="1"/>
      <c r="H36" s="1"/>
      <c r="I36" s="9" t="s">
        <v>7353</v>
      </c>
      <c r="J36" s="1"/>
      <c r="N36" s="1"/>
    </row>
    <row r="37">
      <c r="F37" s="49"/>
      <c r="G37" s="1"/>
      <c r="H37" s="1"/>
      <c r="I37" s="203"/>
      <c r="J37" s="1"/>
      <c r="N37" s="1"/>
    </row>
    <row r="38">
      <c r="F38" s="49"/>
      <c r="G38" s="1"/>
      <c r="H38" s="1"/>
      <c r="I38" s="203" t="str">
        <f>"DATE :"&amp;TEXT(I8,"DD-MMM-YYYY")</f>
        <v>DATE :10-Sep-2026</v>
      </c>
      <c r="J38" s="1"/>
      <c r="N38" s="1"/>
    </row>
    <row r="39">
      <c r="F39" s="49"/>
      <c r="G39" s="1"/>
      <c r="H39" s="1"/>
      <c r="I39" s="203"/>
      <c r="J39" s="1"/>
      <c r="N39" s="1"/>
    </row>
    <row r="40">
      <c r="F40" s="49"/>
      <c r="G40" s="1"/>
      <c r="H40" s="1"/>
      <c r="I40" s="203"/>
      <c r="J40" s="1"/>
      <c r="N40" s="1"/>
    </row>
    <row r="41">
      <c r="F41" s="49"/>
      <c r="G41" s="1"/>
      <c r="H41" s="1"/>
      <c r="I41" s="203"/>
      <c r="J41" s="1"/>
      <c r="N41" s="1"/>
    </row>
    <row r="42">
      <c r="F42" s="49"/>
      <c r="G42" s="1"/>
      <c r="H42" s="1"/>
      <c r="I42" s="203"/>
      <c r="J42" s="1"/>
      <c r="N42" s="1"/>
    </row>
    <row r="43">
      <c r="F43" s="49"/>
      <c r="G43" s="1"/>
      <c r="H43" s="1"/>
      <c r="I43" s="203"/>
      <c r="J43" s="1"/>
      <c r="N43" s="1"/>
    </row>
    <row r="44">
      <c r="F44" s="49"/>
      <c r="G44" s="1"/>
      <c r="H44" s="1"/>
      <c r="I44" s="203"/>
      <c r="J44" s="1"/>
      <c r="N44" s="1"/>
    </row>
    <row r="45">
      <c r="F45" s="49"/>
      <c r="G45" s="1"/>
      <c r="H45" s="1"/>
      <c r="I45" s="203"/>
      <c r="J45" s="1"/>
      <c r="N45" s="1"/>
    </row>
    <row r="46">
      <c r="F46" s="49"/>
      <c r="G46" s="1"/>
      <c r="H46" s="1"/>
      <c r="I46" s="203"/>
      <c r="J46" s="1"/>
      <c r="N46" s="1"/>
    </row>
    <row r="47">
      <c r="F47" s="49"/>
      <c r="G47" s="1"/>
      <c r="H47" s="1"/>
      <c r="I47" s="203"/>
      <c r="J47" s="1"/>
      <c r="N47" s="1"/>
    </row>
    <row r="48">
      <c r="F48" s="49"/>
      <c r="G48" s="1"/>
      <c r="H48" s="1"/>
      <c r="I48" s="203"/>
      <c r="J48" s="1"/>
      <c r="N48" s="1"/>
    </row>
    <row r="49">
      <c r="F49" s="49"/>
      <c r="G49" s="1"/>
      <c r="H49" s="1"/>
      <c r="I49" s="203"/>
      <c r="J49" s="1"/>
      <c r="N49" s="1"/>
    </row>
    <row r="50">
      <c r="F50" s="49"/>
      <c r="G50" s="1"/>
      <c r="H50" s="1"/>
      <c r="I50" s="203"/>
      <c r="J50" s="1"/>
      <c r="N50" s="1"/>
    </row>
    <row r="51">
      <c r="F51" s="49"/>
      <c r="G51" s="1"/>
      <c r="H51" s="1"/>
      <c r="I51" s="203"/>
      <c r="J51" s="1"/>
      <c r="N51" s="1"/>
    </row>
    <row r="52">
      <c r="F52" s="49"/>
      <c r="G52" s="1"/>
      <c r="H52" s="1"/>
      <c r="I52" s="203"/>
      <c r="J52" s="1"/>
      <c r="N52" s="1"/>
    </row>
    <row r="53">
      <c r="F53" s="49"/>
      <c r="G53" s="1"/>
      <c r="H53" s="1"/>
      <c r="I53" s="203"/>
      <c r="J53" s="1"/>
      <c r="N53" s="1"/>
    </row>
    <row r="54">
      <c r="F54" s="49"/>
      <c r="G54" s="1"/>
      <c r="H54" s="1"/>
      <c r="I54" s="203"/>
      <c r="J54" s="1"/>
      <c r="N54" s="1"/>
    </row>
    <row r="55">
      <c r="F55" s="49"/>
      <c r="G55" s="1"/>
      <c r="H55" s="1"/>
      <c r="I55" s="203"/>
      <c r="J55" s="1"/>
      <c r="N55" s="1"/>
    </row>
    <row r="56">
      <c r="F56" s="49"/>
      <c r="G56" s="1"/>
      <c r="H56" s="1"/>
      <c r="I56" s="203"/>
      <c r="J56" s="1"/>
      <c r="N56" s="1"/>
    </row>
    <row r="57">
      <c r="F57" s="49"/>
      <c r="G57" s="1"/>
      <c r="H57" s="1"/>
      <c r="I57" s="203"/>
      <c r="J57" s="1"/>
      <c r="N57" s="1"/>
    </row>
    <row r="58">
      <c r="F58" s="49"/>
      <c r="G58" s="1"/>
      <c r="H58" s="1"/>
      <c r="I58" s="203"/>
      <c r="J58" s="1"/>
      <c r="N58" s="1"/>
    </row>
    <row r="59">
      <c r="F59" s="49"/>
      <c r="G59" s="1"/>
      <c r="H59" s="1"/>
      <c r="I59" s="203"/>
      <c r="J59" s="1"/>
      <c r="N59" s="1"/>
    </row>
    <row r="60">
      <c r="F60" s="49"/>
      <c r="G60" s="1"/>
      <c r="H60" s="1"/>
      <c r="I60" s="203"/>
      <c r="J60" s="1"/>
      <c r="N60" s="1"/>
    </row>
    <row r="61">
      <c r="F61" s="49"/>
      <c r="G61" s="1"/>
      <c r="H61" s="1"/>
      <c r="I61" s="203"/>
      <c r="J61" s="1"/>
      <c r="N61" s="1"/>
    </row>
    <row r="62">
      <c r="F62" s="49"/>
      <c r="G62" s="1"/>
      <c r="H62" s="1"/>
      <c r="I62" s="203"/>
      <c r="J62" s="1"/>
      <c r="N62" s="1"/>
    </row>
    <row r="63">
      <c r="F63" s="49"/>
      <c r="G63" s="1"/>
      <c r="H63" s="1"/>
      <c r="I63" s="203"/>
      <c r="J63" s="1"/>
      <c r="N63" s="1"/>
    </row>
    <row r="64">
      <c r="F64" s="49"/>
      <c r="G64" s="1"/>
      <c r="H64" s="1"/>
      <c r="I64" s="203"/>
      <c r="J64" s="1"/>
      <c r="N64" s="1"/>
    </row>
    <row r="65">
      <c r="F65" s="49"/>
      <c r="G65" s="1"/>
      <c r="H65" s="1"/>
      <c r="I65" s="203"/>
      <c r="J65" s="1"/>
      <c r="N65" s="1"/>
    </row>
    <row r="66">
      <c r="F66" s="49"/>
      <c r="G66" s="1"/>
      <c r="H66" s="1"/>
      <c r="I66" s="203"/>
      <c r="J66" s="1"/>
      <c r="N66" s="1"/>
    </row>
    <row r="67">
      <c r="F67" s="49"/>
      <c r="G67" s="1"/>
      <c r="H67" s="1"/>
      <c r="I67" s="203"/>
      <c r="J67" s="1"/>
      <c r="N67" s="1"/>
    </row>
    <row r="68">
      <c r="F68" s="49"/>
      <c r="G68" s="1"/>
      <c r="H68" s="1"/>
      <c r="I68" s="203"/>
      <c r="J68" s="1"/>
      <c r="N68" s="1"/>
    </row>
    <row r="69">
      <c r="F69" s="49"/>
      <c r="G69" s="1"/>
      <c r="H69" s="1"/>
      <c r="I69" s="203"/>
      <c r="J69" s="1"/>
      <c r="N69" s="1"/>
    </row>
    <row r="70">
      <c r="F70" s="49"/>
      <c r="G70" s="1"/>
      <c r="H70" s="1"/>
      <c r="I70" s="203"/>
      <c r="J70" s="1"/>
      <c r="N70" s="1"/>
    </row>
    <row r="71">
      <c r="F71" s="49"/>
      <c r="G71" s="1"/>
      <c r="H71" s="1"/>
      <c r="I71" s="203"/>
      <c r="J71" s="1"/>
      <c r="N71" s="1"/>
    </row>
    <row r="72">
      <c r="F72" s="49"/>
      <c r="G72" s="1"/>
      <c r="H72" s="1"/>
      <c r="I72" s="203"/>
      <c r="J72" s="1"/>
      <c r="N72" s="1"/>
    </row>
    <row r="73">
      <c r="F73" s="49"/>
      <c r="G73" s="1"/>
      <c r="H73" s="1"/>
      <c r="I73" s="203"/>
      <c r="J73" s="1"/>
      <c r="N73" s="1"/>
    </row>
    <row r="74">
      <c r="F74" s="49"/>
      <c r="G74" s="1"/>
      <c r="H74" s="1"/>
      <c r="I74" s="203"/>
      <c r="J74" s="1"/>
      <c r="N74" s="1"/>
    </row>
    <row r="75">
      <c r="F75" s="49"/>
      <c r="G75" s="1"/>
      <c r="H75" s="1"/>
      <c r="I75" s="203"/>
      <c r="J75" s="1"/>
      <c r="N75" s="1"/>
    </row>
    <row r="76">
      <c r="F76" s="49"/>
      <c r="G76" s="1"/>
      <c r="H76" s="1"/>
      <c r="I76" s="203"/>
      <c r="J76" s="1"/>
      <c r="N76" s="1"/>
    </row>
    <row r="77">
      <c r="F77" s="49"/>
      <c r="G77" s="1"/>
      <c r="H77" s="1"/>
      <c r="I77" s="203"/>
      <c r="J77" s="1"/>
      <c r="N77" s="1"/>
    </row>
    <row r="78">
      <c r="F78" s="49"/>
      <c r="G78" s="1"/>
      <c r="H78" s="1"/>
      <c r="I78" s="203"/>
      <c r="J78" s="1"/>
      <c r="N78" s="1"/>
    </row>
    <row r="79">
      <c r="F79" s="49"/>
      <c r="G79" s="1"/>
      <c r="H79" s="1"/>
      <c r="I79" s="203"/>
      <c r="J79" s="1"/>
      <c r="N79" s="1"/>
    </row>
    <row r="80">
      <c r="F80" s="49"/>
      <c r="G80" s="1"/>
      <c r="H80" s="1"/>
      <c r="I80" s="203"/>
      <c r="J80" s="1"/>
      <c r="N80" s="1"/>
    </row>
    <row r="81">
      <c r="F81" s="49"/>
      <c r="G81" s="1"/>
      <c r="H81" s="1"/>
      <c r="I81" s="203"/>
      <c r="J81" s="1"/>
      <c r="N81" s="1"/>
    </row>
    <row r="82">
      <c r="F82" s="49"/>
      <c r="G82" s="1"/>
      <c r="H82" s="1"/>
      <c r="I82" s="203"/>
      <c r="J82" s="1"/>
      <c r="N82" s="1"/>
    </row>
    <row r="83">
      <c r="F83" s="49"/>
      <c r="G83" s="1"/>
      <c r="H83" s="1"/>
      <c r="I83" s="203"/>
      <c r="J83" s="1"/>
      <c r="N83" s="1"/>
    </row>
    <row r="84">
      <c r="F84" s="49"/>
      <c r="G84" s="1"/>
      <c r="H84" s="1"/>
      <c r="I84" s="203"/>
      <c r="J84" s="1"/>
      <c r="N84" s="1"/>
    </row>
    <row r="85">
      <c r="F85" s="49"/>
      <c r="G85" s="1"/>
      <c r="H85" s="1"/>
      <c r="I85" s="203"/>
      <c r="J85" s="1"/>
      <c r="N85" s="1"/>
    </row>
    <row r="86">
      <c r="F86" s="49"/>
      <c r="G86" s="1"/>
      <c r="H86" s="1"/>
      <c r="I86" s="203"/>
      <c r="J86" s="1"/>
      <c r="N86" s="1"/>
    </row>
    <row r="87">
      <c r="F87" s="49"/>
      <c r="G87" s="1"/>
      <c r="H87" s="1"/>
      <c r="I87" s="203"/>
      <c r="J87" s="1"/>
      <c r="N87" s="1"/>
    </row>
    <row r="88">
      <c r="F88" s="49"/>
      <c r="G88" s="1"/>
      <c r="H88" s="1"/>
      <c r="I88" s="203"/>
      <c r="J88" s="1"/>
      <c r="N88" s="1"/>
    </row>
    <row r="89">
      <c r="F89" s="49"/>
      <c r="G89" s="1"/>
      <c r="H89" s="1"/>
      <c r="I89" s="203"/>
      <c r="J89" s="1"/>
      <c r="N89" s="1"/>
    </row>
    <row r="90">
      <c r="F90" s="49"/>
      <c r="G90" s="1"/>
      <c r="H90" s="1"/>
      <c r="I90" s="203"/>
      <c r="J90" s="1"/>
      <c r="N90" s="1"/>
    </row>
    <row r="91">
      <c r="F91" s="49"/>
      <c r="G91" s="1"/>
      <c r="H91" s="1"/>
      <c r="I91" s="203"/>
      <c r="J91" s="1"/>
      <c r="N91" s="1"/>
    </row>
    <row r="92">
      <c r="F92" s="49"/>
      <c r="G92" s="1"/>
      <c r="H92" s="1"/>
      <c r="I92" s="203"/>
      <c r="J92" s="1"/>
      <c r="N92" s="1"/>
    </row>
    <row r="93">
      <c r="F93" s="49"/>
      <c r="G93" s="1"/>
      <c r="H93" s="1"/>
      <c r="I93" s="203"/>
      <c r="J93" s="1"/>
      <c r="N93" s="1"/>
    </row>
    <row r="94">
      <c r="F94" s="49"/>
      <c r="G94" s="1"/>
      <c r="H94" s="1"/>
      <c r="I94" s="203"/>
      <c r="J94" s="1"/>
      <c r="N94" s="1"/>
    </row>
    <row r="95">
      <c r="F95" s="49"/>
      <c r="G95" s="1"/>
      <c r="H95" s="1"/>
      <c r="I95" s="203"/>
      <c r="J95" s="1"/>
      <c r="N95" s="1"/>
    </row>
    <row r="96">
      <c r="F96" s="49"/>
      <c r="G96" s="1"/>
      <c r="H96" s="1"/>
      <c r="I96" s="203"/>
      <c r="J96" s="1"/>
      <c r="N96" s="1"/>
    </row>
    <row r="97">
      <c r="F97" s="49"/>
      <c r="G97" s="1"/>
      <c r="H97" s="1"/>
      <c r="I97" s="203"/>
      <c r="J97" s="1"/>
      <c r="N97" s="1"/>
    </row>
    <row r="98">
      <c r="F98" s="49"/>
      <c r="G98" s="1"/>
      <c r="H98" s="1"/>
      <c r="I98" s="203"/>
      <c r="J98" s="1"/>
      <c r="N98" s="1"/>
    </row>
    <row r="99">
      <c r="F99" s="49"/>
      <c r="G99" s="1"/>
      <c r="H99" s="1"/>
      <c r="I99" s="203"/>
      <c r="J99" s="1"/>
      <c r="N99" s="1"/>
    </row>
    <row r="100">
      <c r="F100" s="49"/>
      <c r="G100" s="1"/>
      <c r="H100" s="1"/>
      <c r="I100" s="203"/>
      <c r="J100" s="1"/>
      <c r="N100" s="1"/>
    </row>
    <row r="101">
      <c r="F101" s="49"/>
      <c r="G101" s="1"/>
      <c r="H101" s="1"/>
      <c r="I101" s="203"/>
      <c r="J101" s="1"/>
      <c r="N101" s="1"/>
    </row>
    <row r="102">
      <c r="F102" s="49"/>
      <c r="G102" s="1"/>
      <c r="H102" s="1"/>
      <c r="I102" s="203"/>
      <c r="J102" s="1"/>
      <c r="N102" s="1"/>
    </row>
    <row r="103">
      <c r="F103" s="49"/>
      <c r="G103" s="1"/>
      <c r="H103" s="1"/>
      <c r="I103" s="203"/>
      <c r="J103" s="1"/>
      <c r="N103" s="1"/>
    </row>
    <row r="104">
      <c r="F104" s="49"/>
      <c r="G104" s="1"/>
      <c r="H104" s="1"/>
      <c r="I104" s="203"/>
      <c r="J104" s="1"/>
      <c r="N104" s="1"/>
    </row>
    <row r="105">
      <c r="F105" s="49"/>
      <c r="G105" s="1"/>
      <c r="H105" s="1"/>
      <c r="I105" s="203"/>
      <c r="J105" s="1"/>
      <c r="N105" s="1"/>
    </row>
    <row r="106">
      <c r="F106" s="49"/>
      <c r="G106" s="1"/>
      <c r="H106" s="1"/>
      <c r="I106" s="203"/>
      <c r="J106" s="1"/>
      <c r="N106" s="1"/>
    </row>
    <row r="107">
      <c r="F107" s="49"/>
      <c r="G107" s="1"/>
      <c r="H107" s="1"/>
      <c r="I107" s="203"/>
      <c r="J107" s="1"/>
      <c r="N107" s="1"/>
    </row>
    <row r="108">
      <c r="F108" s="49"/>
      <c r="G108" s="1"/>
      <c r="H108" s="1"/>
      <c r="I108" s="203"/>
      <c r="J108" s="1"/>
      <c r="N108" s="1"/>
    </row>
    <row r="109">
      <c r="F109" s="49"/>
      <c r="G109" s="1"/>
      <c r="H109" s="1"/>
      <c r="I109" s="203"/>
      <c r="J109" s="1"/>
      <c r="N109" s="1"/>
    </row>
    <row r="110">
      <c r="F110" s="49"/>
      <c r="G110" s="1"/>
      <c r="H110" s="1"/>
      <c r="I110" s="203"/>
      <c r="J110" s="1"/>
      <c r="N110" s="1"/>
    </row>
    <row r="111">
      <c r="F111" s="49"/>
      <c r="G111" s="1"/>
      <c r="H111" s="1"/>
      <c r="I111" s="203"/>
      <c r="J111" s="1"/>
      <c r="N111" s="1"/>
    </row>
    <row r="112">
      <c r="F112" s="49"/>
      <c r="G112" s="1"/>
      <c r="H112" s="1"/>
      <c r="I112" s="203"/>
      <c r="J112" s="1"/>
      <c r="N112" s="1"/>
    </row>
    <row r="113">
      <c r="F113" s="49"/>
      <c r="G113" s="1"/>
      <c r="H113" s="1"/>
      <c r="I113" s="203"/>
      <c r="J113" s="1"/>
      <c r="N113" s="1"/>
    </row>
    <row r="114">
      <c r="F114" s="49"/>
      <c r="G114" s="1"/>
      <c r="H114" s="1"/>
      <c r="I114" s="203"/>
      <c r="J114" s="1"/>
      <c r="N114" s="1"/>
    </row>
    <row r="115">
      <c r="F115" s="49"/>
      <c r="G115" s="1"/>
      <c r="H115" s="1"/>
      <c r="I115" s="203"/>
      <c r="J115" s="1"/>
      <c r="N115" s="1"/>
    </row>
    <row r="116">
      <c r="F116" s="49"/>
      <c r="G116" s="1"/>
      <c r="H116" s="1"/>
      <c r="I116" s="203"/>
      <c r="J116" s="1"/>
      <c r="N116" s="1"/>
    </row>
    <row r="117">
      <c r="F117" s="49"/>
      <c r="G117" s="1"/>
      <c r="H117" s="1"/>
      <c r="I117" s="203"/>
      <c r="J117" s="1"/>
      <c r="N117" s="1"/>
    </row>
    <row r="118">
      <c r="F118" s="49"/>
      <c r="G118" s="1"/>
      <c r="H118" s="1"/>
      <c r="I118" s="203"/>
      <c r="J118" s="1"/>
      <c r="N118" s="1"/>
    </row>
    <row r="119">
      <c r="F119" s="49"/>
      <c r="G119" s="1"/>
      <c r="H119" s="1"/>
      <c r="I119" s="203"/>
      <c r="J119" s="1"/>
      <c r="N119" s="1"/>
    </row>
    <row r="120">
      <c r="F120" s="49"/>
      <c r="G120" s="1"/>
      <c r="H120" s="1"/>
      <c r="I120" s="203"/>
      <c r="J120" s="1"/>
      <c r="N120" s="1"/>
    </row>
    <row r="121">
      <c r="F121" s="49"/>
      <c r="G121" s="1"/>
      <c r="H121" s="1"/>
      <c r="I121" s="203"/>
      <c r="J121" s="1"/>
      <c r="N121" s="1"/>
    </row>
    <row r="122">
      <c r="F122" s="49"/>
      <c r="G122" s="1"/>
      <c r="H122" s="1"/>
      <c r="I122" s="203"/>
      <c r="J122" s="1"/>
      <c r="N122" s="1"/>
    </row>
    <row r="123">
      <c r="F123" s="49"/>
      <c r="G123" s="1"/>
      <c r="H123" s="1"/>
      <c r="I123" s="203"/>
      <c r="J123" s="1"/>
      <c r="N123" s="1"/>
    </row>
    <row r="124">
      <c r="F124" s="49"/>
      <c r="G124" s="1"/>
      <c r="H124" s="1"/>
      <c r="I124" s="203"/>
      <c r="J124" s="1"/>
      <c r="N124" s="1"/>
    </row>
    <row r="125">
      <c r="F125" s="49"/>
      <c r="G125" s="1"/>
      <c r="H125" s="1"/>
      <c r="I125" s="203"/>
      <c r="J125" s="1"/>
      <c r="N125" s="1"/>
    </row>
    <row r="126">
      <c r="F126" s="49"/>
      <c r="G126" s="1"/>
      <c r="H126" s="1"/>
      <c r="I126" s="203"/>
      <c r="J126" s="1"/>
      <c r="N126" s="1"/>
    </row>
    <row r="127">
      <c r="F127" s="49"/>
      <c r="G127" s="1"/>
      <c r="H127" s="1"/>
      <c r="I127" s="203"/>
      <c r="J127" s="1"/>
      <c r="N127" s="1"/>
    </row>
    <row r="128">
      <c r="F128" s="49"/>
      <c r="G128" s="1"/>
      <c r="H128" s="1"/>
      <c r="I128" s="203"/>
      <c r="J128" s="1"/>
      <c r="N128" s="1"/>
    </row>
    <row r="129">
      <c r="F129" s="49"/>
      <c r="G129" s="1"/>
      <c r="H129" s="1"/>
      <c r="I129" s="203"/>
      <c r="J129" s="1"/>
      <c r="N129" s="1"/>
    </row>
    <row r="130">
      <c r="F130" s="49"/>
      <c r="G130" s="1"/>
      <c r="H130" s="1"/>
      <c r="I130" s="203"/>
      <c r="J130" s="1"/>
      <c r="N130" s="1"/>
    </row>
    <row r="131">
      <c r="F131" s="49"/>
      <c r="G131" s="1"/>
      <c r="H131" s="1"/>
      <c r="I131" s="203"/>
      <c r="J131" s="1"/>
      <c r="N131" s="1"/>
    </row>
    <row r="132">
      <c r="F132" s="49"/>
      <c r="G132" s="1"/>
      <c r="H132" s="1"/>
      <c r="I132" s="203"/>
      <c r="J132" s="1"/>
      <c r="N132" s="1"/>
    </row>
    <row r="133">
      <c r="F133" s="49"/>
      <c r="G133" s="1"/>
      <c r="H133" s="1"/>
      <c r="I133" s="203"/>
      <c r="J133" s="1"/>
      <c r="N133" s="1"/>
    </row>
    <row r="134">
      <c r="F134" s="49"/>
      <c r="G134" s="1"/>
      <c r="H134" s="1"/>
      <c r="I134" s="203"/>
      <c r="J134" s="1"/>
      <c r="N134" s="1"/>
    </row>
    <row r="135">
      <c r="F135" s="49"/>
      <c r="G135" s="1"/>
      <c r="H135" s="1"/>
      <c r="I135" s="203"/>
      <c r="J135" s="1"/>
      <c r="N135" s="1"/>
    </row>
    <row r="136">
      <c r="F136" s="49"/>
      <c r="G136" s="1"/>
      <c r="H136" s="1"/>
      <c r="I136" s="203"/>
      <c r="J136" s="1"/>
      <c r="N136" s="1"/>
    </row>
    <row r="137">
      <c r="F137" s="49"/>
      <c r="G137" s="1"/>
      <c r="H137" s="1"/>
      <c r="I137" s="203"/>
      <c r="J137" s="1"/>
      <c r="N137" s="1"/>
    </row>
    <row r="138">
      <c r="F138" s="49"/>
      <c r="G138" s="1"/>
      <c r="H138" s="1"/>
      <c r="I138" s="203"/>
      <c r="J138" s="1"/>
      <c r="N138" s="1"/>
    </row>
    <row r="139">
      <c r="F139" s="49"/>
      <c r="G139" s="1"/>
      <c r="H139" s="1"/>
      <c r="I139" s="203"/>
      <c r="J139" s="1"/>
      <c r="N139" s="1"/>
    </row>
    <row r="140">
      <c r="F140" s="49"/>
      <c r="G140" s="1"/>
      <c r="H140" s="1"/>
      <c r="I140" s="203"/>
      <c r="J140" s="1"/>
      <c r="N140" s="1"/>
    </row>
    <row r="141">
      <c r="F141" s="49"/>
      <c r="G141" s="1"/>
      <c r="H141" s="1"/>
      <c r="I141" s="203"/>
      <c r="J141" s="1"/>
      <c r="N141" s="1"/>
    </row>
    <row r="142">
      <c r="F142" s="49"/>
      <c r="G142" s="1"/>
      <c r="H142" s="1"/>
      <c r="I142" s="203"/>
      <c r="J142" s="1"/>
      <c r="N142" s="1"/>
    </row>
    <row r="143">
      <c r="F143" s="49"/>
      <c r="G143" s="1"/>
      <c r="H143" s="1"/>
      <c r="I143" s="203"/>
      <c r="J143" s="1"/>
      <c r="N143" s="1"/>
    </row>
    <row r="144">
      <c r="F144" s="49"/>
      <c r="G144" s="1"/>
      <c r="H144" s="1"/>
      <c r="I144" s="203"/>
      <c r="J144" s="1"/>
      <c r="N144" s="1"/>
    </row>
    <row r="145">
      <c r="F145" s="49"/>
      <c r="G145" s="1"/>
      <c r="H145" s="1"/>
      <c r="I145" s="203"/>
      <c r="J145" s="1"/>
      <c r="N145" s="1"/>
    </row>
    <row r="146">
      <c r="F146" s="49"/>
      <c r="G146" s="1"/>
      <c r="H146" s="1"/>
      <c r="I146" s="203"/>
      <c r="J146" s="1"/>
      <c r="N146" s="1"/>
    </row>
    <row r="147">
      <c r="F147" s="49"/>
      <c r="G147" s="1"/>
      <c r="H147" s="1"/>
      <c r="I147" s="203"/>
      <c r="J147" s="1"/>
      <c r="N147" s="1"/>
    </row>
    <row r="148">
      <c r="F148" s="49"/>
      <c r="G148" s="1"/>
      <c r="H148" s="1"/>
      <c r="I148" s="203"/>
      <c r="J148" s="1"/>
      <c r="N148" s="1"/>
    </row>
    <row r="149">
      <c r="F149" s="49"/>
      <c r="G149" s="1"/>
      <c r="H149" s="1"/>
      <c r="I149" s="203"/>
      <c r="J149" s="1"/>
      <c r="N149" s="1"/>
    </row>
    <row r="150">
      <c r="F150" s="49"/>
      <c r="G150" s="1"/>
      <c r="H150" s="1"/>
      <c r="I150" s="203"/>
      <c r="J150" s="1"/>
      <c r="N150" s="1"/>
    </row>
    <row r="151">
      <c r="F151" s="49"/>
      <c r="G151" s="1"/>
      <c r="H151" s="1"/>
      <c r="I151" s="203"/>
      <c r="J151" s="1"/>
      <c r="N151" s="1"/>
    </row>
    <row r="152">
      <c r="F152" s="49"/>
      <c r="G152" s="1"/>
      <c r="H152" s="1"/>
      <c r="I152" s="203"/>
      <c r="J152" s="1"/>
      <c r="N152" s="1"/>
    </row>
    <row r="153">
      <c r="F153" s="49"/>
      <c r="G153" s="1"/>
      <c r="H153" s="1"/>
      <c r="I153" s="203"/>
      <c r="J153" s="1"/>
      <c r="N153" s="1"/>
    </row>
    <row r="154">
      <c r="F154" s="49"/>
      <c r="G154" s="1"/>
      <c r="H154" s="1"/>
      <c r="I154" s="203"/>
      <c r="J154" s="1"/>
      <c r="N154" s="1"/>
    </row>
    <row r="155">
      <c r="F155" s="49"/>
      <c r="G155" s="1"/>
      <c r="H155" s="1"/>
      <c r="I155" s="203"/>
      <c r="J155" s="1"/>
      <c r="N155" s="1"/>
    </row>
    <row r="156">
      <c r="F156" s="49"/>
      <c r="G156" s="1"/>
      <c r="H156" s="1"/>
      <c r="I156" s="203"/>
      <c r="J156" s="1"/>
      <c r="N156" s="1"/>
    </row>
    <row r="157">
      <c r="F157" s="49"/>
      <c r="G157" s="1"/>
      <c r="H157" s="1"/>
      <c r="I157" s="203"/>
      <c r="J157" s="1"/>
      <c r="N157" s="1"/>
    </row>
    <row r="158">
      <c r="F158" s="49"/>
      <c r="G158" s="1"/>
      <c r="H158" s="1"/>
      <c r="I158" s="203"/>
      <c r="J158" s="1"/>
      <c r="N158" s="1"/>
    </row>
    <row r="159">
      <c r="F159" s="49"/>
      <c r="G159" s="1"/>
      <c r="H159" s="1"/>
      <c r="I159" s="203"/>
      <c r="J159" s="1"/>
      <c r="N159" s="1"/>
    </row>
    <row r="160">
      <c r="F160" s="49"/>
      <c r="G160" s="1"/>
      <c r="H160" s="1"/>
      <c r="I160" s="203"/>
      <c r="J160" s="1"/>
      <c r="N160" s="1"/>
    </row>
    <row r="161">
      <c r="F161" s="49"/>
      <c r="G161" s="1"/>
      <c r="H161" s="1"/>
      <c r="I161" s="203"/>
      <c r="J161" s="1"/>
      <c r="N161" s="1"/>
    </row>
    <row r="162">
      <c r="F162" s="49"/>
      <c r="G162" s="1"/>
      <c r="H162" s="1"/>
      <c r="I162" s="203"/>
      <c r="J162" s="1"/>
      <c r="N162" s="1"/>
    </row>
    <row r="163">
      <c r="F163" s="49"/>
      <c r="G163" s="1"/>
      <c r="H163" s="1"/>
      <c r="I163" s="203"/>
      <c r="J163" s="1"/>
      <c r="N163" s="1"/>
    </row>
    <row r="164">
      <c r="F164" s="49"/>
      <c r="G164" s="1"/>
      <c r="H164" s="1"/>
      <c r="I164" s="203"/>
      <c r="J164" s="1"/>
      <c r="N164" s="1"/>
    </row>
    <row r="165">
      <c r="F165" s="49"/>
      <c r="G165" s="1"/>
      <c r="H165" s="1"/>
      <c r="I165" s="203"/>
      <c r="J165" s="1"/>
      <c r="N165" s="1"/>
    </row>
    <row r="166">
      <c r="F166" s="49"/>
      <c r="G166" s="1"/>
      <c r="H166" s="1"/>
      <c r="I166" s="203"/>
      <c r="J166" s="1"/>
      <c r="N166" s="1"/>
    </row>
    <row r="167">
      <c r="F167" s="49"/>
      <c r="G167" s="1"/>
      <c r="H167" s="1"/>
      <c r="I167" s="203"/>
      <c r="J167" s="1"/>
      <c r="N167" s="1"/>
    </row>
    <row r="168">
      <c r="F168" s="49"/>
      <c r="G168" s="1"/>
      <c r="H168" s="1"/>
      <c r="I168" s="203"/>
      <c r="J168" s="1"/>
      <c r="N168" s="1"/>
    </row>
    <row r="169">
      <c r="F169" s="49"/>
      <c r="G169" s="1"/>
      <c r="H169" s="1"/>
      <c r="I169" s="203"/>
      <c r="J169" s="1"/>
      <c r="N169" s="1"/>
    </row>
    <row r="170">
      <c r="F170" s="49"/>
      <c r="G170" s="1"/>
      <c r="H170" s="1"/>
      <c r="I170" s="203"/>
      <c r="J170" s="1"/>
      <c r="N170" s="1"/>
    </row>
    <row r="171">
      <c r="F171" s="49"/>
      <c r="G171" s="1"/>
      <c r="H171" s="1"/>
      <c r="I171" s="203"/>
      <c r="J171" s="1"/>
      <c r="N171" s="1"/>
    </row>
    <row r="172">
      <c r="F172" s="49"/>
      <c r="G172" s="1"/>
      <c r="H172" s="1"/>
      <c r="I172" s="203"/>
      <c r="J172" s="1"/>
      <c r="N172" s="1"/>
    </row>
    <row r="173">
      <c r="F173" s="49"/>
      <c r="G173" s="1"/>
      <c r="H173" s="1"/>
      <c r="I173" s="203"/>
      <c r="J173" s="1"/>
      <c r="N173" s="1"/>
    </row>
    <row r="174">
      <c r="F174" s="49"/>
      <c r="G174" s="1"/>
      <c r="H174" s="1"/>
      <c r="I174" s="203"/>
      <c r="J174" s="1"/>
      <c r="N174" s="1"/>
    </row>
    <row r="175">
      <c r="F175" s="49"/>
      <c r="G175" s="1"/>
      <c r="H175" s="1"/>
      <c r="I175" s="203"/>
      <c r="J175" s="1"/>
      <c r="N175" s="1"/>
    </row>
    <row r="176">
      <c r="F176" s="49"/>
      <c r="G176" s="1"/>
      <c r="H176" s="1"/>
      <c r="I176" s="203"/>
      <c r="J176" s="1"/>
      <c r="N176" s="1"/>
    </row>
    <row r="177">
      <c r="F177" s="49"/>
      <c r="G177" s="1"/>
      <c r="H177" s="1"/>
      <c r="I177" s="203"/>
      <c r="J177" s="1"/>
      <c r="N177" s="1"/>
    </row>
    <row r="178">
      <c r="F178" s="49"/>
      <c r="G178" s="1"/>
      <c r="H178" s="1"/>
      <c r="I178" s="203"/>
      <c r="J178" s="1"/>
      <c r="N178" s="1"/>
    </row>
    <row r="179">
      <c r="F179" s="49"/>
      <c r="G179" s="1"/>
      <c r="H179" s="1"/>
      <c r="I179" s="203"/>
      <c r="J179" s="1"/>
      <c r="N179" s="1"/>
    </row>
    <row r="180">
      <c r="F180" s="49"/>
      <c r="G180" s="1"/>
      <c r="H180" s="1"/>
      <c r="I180" s="203"/>
      <c r="J180" s="1"/>
      <c r="N180" s="1"/>
    </row>
    <row r="181">
      <c r="F181" s="49"/>
      <c r="G181" s="1"/>
      <c r="H181" s="1"/>
      <c r="I181" s="203"/>
      <c r="J181" s="1"/>
      <c r="N181" s="1"/>
    </row>
    <row r="182">
      <c r="F182" s="49"/>
      <c r="G182" s="1"/>
      <c r="H182" s="1"/>
      <c r="I182" s="203"/>
      <c r="J182" s="1"/>
      <c r="N182" s="1"/>
    </row>
    <row r="183">
      <c r="F183" s="49"/>
      <c r="G183" s="1"/>
      <c r="H183" s="1"/>
      <c r="I183" s="203"/>
      <c r="J183" s="1"/>
      <c r="N183" s="1"/>
    </row>
    <row r="184">
      <c r="F184" s="49"/>
      <c r="G184" s="1"/>
      <c r="H184" s="1"/>
      <c r="I184" s="203"/>
      <c r="J184" s="1"/>
      <c r="N184" s="1"/>
    </row>
    <row r="185">
      <c r="F185" s="49"/>
      <c r="G185" s="1"/>
      <c r="H185" s="1"/>
      <c r="I185" s="203"/>
      <c r="J185" s="1"/>
      <c r="N185" s="1"/>
    </row>
    <row r="186">
      <c r="F186" s="49"/>
      <c r="G186" s="1"/>
      <c r="H186" s="1"/>
      <c r="I186" s="203"/>
      <c r="J186" s="1"/>
      <c r="N186" s="1"/>
    </row>
    <row r="187">
      <c r="F187" s="49"/>
      <c r="G187" s="1"/>
      <c r="H187" s="1"/>
      <c r="I187" s="203"/>
      <c r="J187" s="1"/>
      <c r="N187" s="1"/>
    </row>
    <row r="188">
      <c r="F188" s="49"/>
      <c r="G188" s="1"/>
      <c r="H188" s="1"/>
      <c r="I188" s="203"/>
      <c r="J188" s="1"/>
      <c r="N188" s="1"/>
    </row>
    <row r="189">
      <c r="F189" s="49"/>
      <c r="G189" s="1"/>
      <c r="H189" s="1"/>
      <c r="I189" s="203"/>
      <c r="J189" s="1"/>
      <c r="N189" s="1"/>
    </row>
    <row r="190">
      <c r="F190" s="49"/>
      <c r="G190" s="1"/>
      <c r="H190" s="1"/>
      <c r="I190" s="203"/>
      <c r="J190" s="1"/>
      <c r="N190" s="1"/>
    </row>
    <row r="191">
      <c r="F191" s="49"/>
      <c r="G191" s="1"/>
      <c r="H191" s="1"/>
      <c r="I191" s="203"/>
      <c r="J191" s="1"/>
      <c r="N191" s="1"/>
    </row>
    <row r="192">
      <c r="F192" s="49"/>
      <c r="G192" s="1"/>
      <c r="H192" s="1"/>
      <c r="I192" s="203"/>
      <c r="J192" s="1"/>
      <c r="N192" s="1"/>
    </row>
    <row r="193">
      <c r="F193" s="49"/>
      <c r="G193" s="1"/>
      <c r="H193" s="1"/>
      <c r="I193" s="203"/>
      <c r="J193" s="1"/>
      <c r="N193" s="1"/>
    </row>
    <row r="194">
      <c r="F194" s="49"/>
      <c r="G194" s="1"/>
      <c r="H194" s="1"/>
      <c r="I194" s="203"/>
      <c r="J194" s="1"/>
      <c r="N194" s="1"/>
    </row>
    <row r="195">
      <c r="F195" s="49"/>
      <c r="G195" s="1"/>
      <c r="H195" s="1"/>
      <c r="I195" s="203"/>
      <c r="J195" s="1"/>
      <c r="N195" s="1"/>
    </row>
    <row r="196">
      <c r="F196" s="49"/>
      <c r="G196" s="1"/>
      <c r="H196" s="1"/>
      <c r="I196" s="203"/>
      <c r="J196" s="1"/>
      <c r="N196" s="1"/>
    </row>
    <row r="197">
      <c r="F197" s="49"/>
      <c r="G197" s="1"/>
      <c r="H197" s="1"/>
      <c r="I197" s="203"/>
      <c r="J197" s="1"/>
      <c r="N197" s="1"/>
    </row>
    <row r="198">
      <c r="F198" s="49"/>
      <c r="G198" s="1"/>
      <c r="H198" s="1"/>
      <c r="I198" s="203"/>
      <c r="J198" s="1"/>
      <c r="N198" s="1"/>
    </row>
    <row r="199">
      <c r="F199" s="49"/>
      <c r="G199" s="1"/>
      <c r="H199" s="1"/>
      <c r="I199" s="203"/>
      <c r="J199" s="1"/>
      <c r="N199" s="1"/>
    </row>
    <row r="200">
      <c r="F200" s="49"/>
      <c r="G200" s="1"/>
      <c r="H200" s="1"/>
      <c r="I200" s="203"/>
      <c r="J200" s="1"/>
      <c r="N200" s="1"/>
    </row>
    <row r="201">
      <c r="F201" s="49"/>
      <c r="G201" s="1"/>
      <c r="H201" s="1"/>
      <c r="I201" s="203"/>
      <c r="J201" s="1"/>
      <c r="N201" s="1"/>
    </row>
    <row r="202">
      <c r="F202" s="49"/>
      <c r="G202" s="1"/>
      <c r="H202" s="1"/>
      <c r="I202" s="203"/>
      <c r="J202" s="1"/>
      <c r="N202" s="1"/>
    </row>
    <row r="203">
      <c r="F203" s="49"/>
      <c r="G203" s="1"/>
      <c r="H203" s="1"/>
      <c r="I203" s="203"/>
      <c r="J203" s="1"/>
      <c r="N203" s="1"/>
    </row>
    <row r="204">
      <c r="F204" s="49"/>
      <c r="G204" s="1"/>
      <c r="H204" s="1"/>
      <c r="I204" s="203"/>
      <c r="J204" s="1"/>
      <c r="N204" s="1"/>
    </row>
    <row r="205">
      <c r="F205" s="49"/>
      <c r="G205" s="1"/>
      <c r="H205" s="1"/>
      <c r="I205" s="203"/>
      <c r="J205" s="1"/>
      <c r="N205" s="1"/>
    </row>
    <row r="206">
      <c r="F206" s="49"/>
      <c r="G206" s="1"/>
      <c r="H206" s="1"/>
      <c r="I206" s="203"/>
      <c r="J206" s="1"/>
      <c r="N206" s="1"/>
    </row>
    <row r="207">
      <c r="F207" s="49"/>
      <c r="G207" s="1"/>
      <c r="H207" s="1"/>
      <c r="I207" s="203"/>
      <c r="J207" s="1"/>
      <c r="N207" s="1"/>
    </row>
    <row r="208">
      <c r="F208" s="49"/>
      <c r="G208" s="1"/>
      <c r="H208" s="1"/>
      <c r="I208" s="203"/>
      <c r="J208" s="1"/>
      <c r="N208" s="1"/>
    </row>
    <row r="209">
      <c r="F209" s="49"/>
      <c r="G209" s="1"/>
      <c r="H209" s="1"/>
      <c r="I209" s="203"/>
      <c r="J209" s="1"/>
      <c r="N209" s="1"/>
    </row>
    <row r="210">
      <c r="F210" s="49"/>
      <c r="G210" s="1"/>
      <c r="H210" s="1"/>
      <c r="I210" s="203"/>
      <c r="J210" s="1"/>
      <c r="N210" s="1"/>
    </row>
    <row r="211">
      <c r="F211" s="49"/>
      <c r="G211" s="1"/>
      <c r="H211" s="1"/>
      <c r="I211" s="203"/>
      <c r="J211" s="1"/>
      <c r="N211" s="1"/>
    </row>
    <row r="212">
      <c r="F212" s="49"/>
      <c r="G212" s="1"/>
      <c r="H212" s="1"/>
      <c r="I212" s="203"/>
      <c r="J212" s="1"/>
      <c r="N212" s="1"/>
    </row>
    <row r="213">
      <c r="F213" s="49"/>
      <c r="G213" s="1"/>
      <c r="H213" s="1"/>
      <c r="I213" s="203"/>
      <c r="J213" s="1"/>
      <c r="N213" s="1"/>
    </row>
    <row r="214">
      <c r="F214" s="49"/>
      <c r="G214" s="1"/>
      <c r="H214" s="1"/>
      <c r="I214" s="203"/>
      <c r="J214" s="1"/>
      <c r="N214" s="1"/>
    </row>
    <row r="215">
      <c r="F215" s="49"/>
      <c r="G215" s="1"/>
      <c r="H215" s="1"/>
      <c r="I215" s="203"/>
      <c r="J215" s="1"/>
      <c r="N215" s="1"/>
    </row>
    <row r="216">
      <c r="F216" s="49"/>
      <c r="G216" s="1"/>
      <c r="H216" s="1"/>
      <c r="I216" s="203"/>
      <c r="J216" s="1"/>
      <c r="N216" s="1"/>
    </row>
    <row r="217">
      <c r="F217" s="49"/>
      <c r="G217" s="1"/>
      <c r="H217" s="1"/>
      <c r="I217" s="203"/>
      <c r="J217" s="1"/>
      <c r="N217" s="1"/>
    </row>
    <row r="218">
      <c r="F218" s="49"/>
      <c r="G218" s="1"/>
      <c r="H218" s="1"/>
      <c r="I218" s="203"/>
      <c r="J218" s="1"/>
      <c r="N218" s="1"/>
    </row>
    <row r="219">
      <c r="F219" s="49"/>
      <c r="G219" s="1"/>
      <c r="H219" s="1"/>
      <c r="I219" s="203"/>
      <c r="J219" s="1"/>
      <c r="N219" s="1"/>
    </row>
    <row r="220">
      <c r="F220" s="49"/>
      <c r="G220" s="1"/>
      <c r="H220" s="1"/>
      <c r="I220" s="203"/>
      <c r="J220" s="1"/>
      <c r="N220" s="1"/>
    </row>
    <row r="221">
      <c r="F221" s="49"/>
      <c r="G221" s="1"/>
      <c r="H221" s="1"/>
      <c r="I221" s="203"/>
      <c r="J221" s="1"/>
      <c r="N221" s="1"/>
    </row>
    <row r="222">
      <c r="F222" s="49"/>
      <c r="G222" s="1"/>
      <c r="H222" s="1"/>
      <c r="I222" s="203"/>
      <c r="J222" s="1"/>
      <c r="N222" s="1"/>
    </row>
    <row r="223">
      <c r="F223" s="49"/>
      <c r="G223" s="1"/>
      <c r="H223" s="1"/>
      <c r="I223" s="203"/>
      <c r="J223" s="1"/>
      <c r="N223" s="1"/>
    </row>
    <row r="224">
      <c r="F224" s="49"/>
      <c r="G224" s="1"/>
      <c r="H224" s="1"/>
      <c r="I224" s="203"/>
      <c r="J224" s="1"/>
      <c r="N224" s="1"/>
    </row>
    <row r="225">
      <c r="F225" s="49"/>
      <c r="G225" s="1"/>
      <c r="H225" s="1"/>
      <c r="I225" s="203"/>
      <c r="J225" s="1"/>
      <c r="N225" s="1"/>
    </row>
    <row r="226">
      <c r="F226" s="49"/>
      <c r="G226" s="1"/>
      <c r="H226" s="1"/>
      <c r="I226" s="203"/>
      <c r="J226" s="1"/>
      <c r="N226" s="1"/>
    </row>
    <row r="227">
      <c r="F227" s="49"/>
      <c r="G227" s="1"/>
      <c r="H227" s="1"/>
      <c r="I227" s="203"/>
      <c r="J227" s="1"/>
      <c r="N227" s="1"/>
    </row>
    <row r="228">
      <c r="F228" s="49"/>
      <c r="G228" s="1"/>
      <c r="H228" s="1"/>
      <c r="I228" s="203"/>
      <c r="J228" s="1"/>
      <c r="N228" s="1"/>
    </row>
    <row r="229">
      <c r="F229" s="49"/>
      <c r="G229" s="1"/>
      <c r="H229" s="1"/>
      <c r="I229" s="203"/>
      <c r="J229" s="1"/>
      <c r="N229" s="1"/>
    </row>
    <row r="230">
      <c r="F230" s="49"/>
      <c r="G230" s="1"/>
      <c r="H230" s="1"/>
      <c r="I230" s="203"/>
      <c r="J230" s="1"/>
      <c r="N230" s="1"/>
    </row>
    <row r="231">
      <c r="F231" s="49"/>
      <c r="G231" s="1"/>
      <c r="H231" s="1"/>
      <c r="I231" s="203"/>
      <c r="J231" s="1"/>
      <c r="N231" s="1"/>
    </row>
    <row r="232">
      <c r="F232" s="49"/>
      <c r="G232" s="1"/>
      <c r="H232" s="1"/>
      <c r="I232" s="203"/>
      <c r="J232" s="1"/>
      <c r="N232" s="1"/>
    </row>
    <row r="233">
      <c r="F233" s="49"/>
      <c r="G233" s="1"/>
      <c r="H233" s="1"/>
      <c r="I233" s="203"/>
      <c r="J233" s="1"/>
      <c r="N233" s="1"/>
    </row>
    <row r="234">
      <c r="F234" s="49"/>
      <c r="G234" s="1"/>
      <c r="H234" s="1"/>
      <c r="I234" s="203"/>
      <c r="J234" s="1"/>
      <c r="N234" s="1"/>
    </row>
    <row r="235">
      <c r="F235" s="49"/>
      <c r="G235" s="1"/>
      <c r="H235" s="1"/>
      <c r="I235" s="203"/>
      <c r="J235" s="1"/>
      <c r="N235" s="1"/>
    </row>
    <row r="236">
      <c r="F236" s="49"/>
      <c r="G236" s="1"/>
      <c r="H236" s="1"/>
      <c r="I236" s="203"/>
      <c r="J236" s="1"/>
      <c r="N236" s="1"/>
    </row>
    <row r="237">
      <c r="F237" s="49"/>
      <c r="G237" s="1"/>
      <c r="H237" s="1"/>
      <c r="I237" s="203"/>
      <c r="J237" s="1"/>
      <c r="N237" s="1"/>
    </row>
    <row r="238">
      <c r="F238" s="49"/>
      <c r="G238" s="1"/>
      <c r="H238" s="1"/>
      <c r="I238" s="203"/>
      <c r="J238" s="1"/>
      <c r="N238" s="1"/>
    </row>
    <row r="239">
      <c r="F239" s="49"/>
      <c r="G239" s="1"/>
      <c r="H239" s="1"/>
      <c r="I239" s="203"/>
      <c r="J239" s="1"/>
      <c r="N239" s="1"/>
    </row>
    <row r="240">
      <c r="F240" s="49"/>
      <c r="G240" s="1"/>
      <c r="H240" s="1"/>
      <c r="I240" s="203"/>
      <c r="J240" s="1"/>
      <c r="N240" s="1"/>
    </row>
    <row r="241">
      <c r="F241" s="49"/>
      <c r="G241" s="1"/>
      <c r="H241" s="1"/>
      <c r="I241" s="203"/>
      <c r="J241" s="1"/>
      <c r="N241" s="1"/>
    </row>
    <row r="242">
      <c r="F242" s="49"/>
      <c r="G242" s="1"/>
      <c r="H242" s="1"/>
      <c r="I242" s="203"/>
      <c r="J242" s="1"/>
      <c r="N242" s="1"/>
    </row>
    <row r="243">
      <c r="F243" s="49"/>
      <c r="G243" s="1"/>
      <c r="H243" s="1"/>
      <c r="I243" s="203"/>
      <c r="J243" s="1"/>
      <c r="N243" s="1"/>
    </row>
    <row r="244">
      <c r="F244" s="49"/>
      <c r="G244" s="1"/>
      <c r="H244" s="1"/>
      <c r="I244" s="203"/>
      <c r="J244" s="1"/>
      <c r="N244" s="1"/>
    </row>
    <row r="245">
      <c r="F245" s="49"/>
      <c r="G245" s="1"/>
      <c r="H245" s="1"/>
      <c r="I245" s="203"/>
      <c r="J245" s="1"/>
      <c r="N245" s="1"/>
    </row>
    <row r="246">
      <c r="F246" s="49"/>
      <c r="G246" s="1"/>
      <c r="H246" s="1"/>
      <c r="I246" s="203"/>
      <c r="J246" s="1"/>
      <c r="N246" s="1"/>
    </row>
    <row r="247">
      <c r="F247" s="49"/>
      <c r="G247" s="1"/>
      <c r="H247" s="1"/>
      <c r="I247" s="203"/>
      <c r="J247" s="1"/>
      <c r="N247" s="1"/>
    </row>
    <row r="248">
      <c r="F248" s="49"/>
      <c r="G248" s="1"/>
      <c r="H248" s="1"/>
      <c r="I248" s="203"/>
      <c r="J248" s="1"/>
      <c r="N248" s="1"/>
    </row>
    <row r="249">
      <c r="F249" s="49"/>
      <c r="G249" s="1"/>
      <c r="H249" s="1"/>
      <c r="I249" s="203"/>
      <c r="J249" s="1"/>
      <c r="N249" s="1"/>
    </row>
    <row r="250">
      <c r="F250" s="49"/>
      <c r="G250" s="1"/>
      <c r="H250" s="1"/>
      <c r="I250" s="203"/>
      <c r="J250" s="1"/>
      <c r="N250" s="1"/>
    </row>
    <row r="251">
      <c r="F251" s="49"/>
      <c r="G251" s="1"/>
      <c r="H251" s="1"/>
      <c r="I251" s="203"/>
      <c r="J251" s="1"/>
      <c r="N251" s="1"/>
    </row>
    <row r="252">
      <c r="F252" s="49"/>
      <c r="G252" s="1"/>
      <c r="H252" s="1"/>
      <c r="I252" s="203"/>
      <c r="J252" s="1"/>
      <c r="N252" s="1"/>
    </row>
    <row r="253">
      <c r="F253" s="49"/>
      <c r="G253" s="1"/>
      <c r="H253" s="1"/>
      <c r="I253" s="203"/>
      <c r="J253" s="1"/>
      <c r="N253" s="1"/>
    </row>
    <row r="254">
      <c r="F254" s="49"/>
      <c r="G254" s="1"/>
      <c r="H254" s="1"/>
      <c r="I254" s="203"/>
      <c r="J254" s="1"/>
      <c r="N254" s="1"/>
    </row>
    <row r="255">
      <c r="F255" s="49"/>
      <c r="G255" s="1"/>
      <c r="H255" s="1"/>
      <c r="I255" s="203"/>
      <c r="J255" s="1"/>
      <c r="N255" s="1"/>
    </row>
    <row r="256">
      <c r="F256" s="49"/>
      <c r="G256" s="1"/>
      <c r="H256" s="1"/>
      <c r="I256" s="203"/>
      <c r="J256" s="1"/>
      <c r="N256" s="1"/>
    </row>
    <row r="257">
      <c r="F257" s="49"/>
      <c r="G257" s="1"/>
      <c r="H257" s="1"/>
      <c r="I257" s="203"/>
      <c r="J257" s="1"/>
      <c r="N257" s="1"/>
    </row>
    <row r="258">
      <c r="F258" s="49"/>
      <c r="G258" s="1"/>
      <c r="H258" s="1"/>
      <c r="I258" s="203"/>
      <c r="J258" s="1"/>
      <c r="N258" s="1"/>
    </row>
    <row r="259">
      <c r="F259" s="49"/>
      <c r="G259" s="1"/>
      <c r="H259" s="1"/>
      <c r="I259" s="203"/>
      <c r="J259" s="1"/>
      <c r="N259" s="1"/>
    </row>
    <row r="260">
      <c r="F260" s="49"/>
      <c r="G260" s="1"/>
      <c r="H260" s="1"/>
      <c r="I260" s="203"/>
      <c r="J260" s="1"/>
      <c r="N260" s="1"/>
    </row>
    <row r="261">
      <c r="F261" s="49"/>
      <c r="G261" s="1"/>
      <c r="H261" s="1"/>
      <c r="I261" s="203"/>
      <c r="J261" s="1"/>
      <c r="N261" s="1"/>
    </row>
    <row r="262">
      <c r="F262" s="49"/>
      <c r="G262" s="1"/>
      <c r="H262" s="1"/>
      <c r="I262" s="203"/>
      <c r="J262" s="1"/>
      <c r="N262" s="1"/>
    </row>
    <row r="263">
      <c r="F263" s="49"/>
      <c r="G263" s="1"/>
      <c r="H263" s="1"/>
      <c r="I263" s="203"/>
      <c r="J263" s="1"/>
      <c r="N263" s="1"/>
    </row>
    <row r="264">
      <c r="F264" s="49"/>
      <c r="G264" s="1"/>
      <c r="H264" s="1"/>
      <c r="I264" s="203"/>
      <c r="J264" s="1"/>
      <c r="N264" s="1"/>
    </row>
    <row r="265">
      <c r="F265" s="49"/>
      <c r="G265" s="1"/>
      <c r="H265" s="1"/>
      <c r="I265" s="203"/>
      <c r="J265" s="1"/>
      <c r="N265" s="1"/>
    </row>
    <row r="266">
      <c r="F266" s="49"/>
      <c r="G266" s="1"/>
      <c r="H266" s="1"/>
      <c r="I266" s="203"/>
      <c r="J266" s="1"/>
      <c r="N266" s="1"/>
    </row>
    <row r="267">
      <c r="F267" s="49"/>
      <c r="G267" s="1"/>
      <c r="H267" s="1"/>
      <c r="I267" s="203"/>
      <c r="J267" s="1"/>
      <c r="N267" s="1"/>
    </row>
    <row r="268">
      <c r="F268" s="49"/>
      <c r="G268" s="1"/>
      <c r="H268" s="1"/>
      <c r="I268" s="203"/>
      <c r="J268" s="1"/>
      <c r="N268" s="1"/>
    </row>
    <row r="269">
      <c r="F269" s="49"/>
      <c r="G269" s="1"/>
      <c r="H269" s="1"/>
      <c r="I269" s="203"/>
      <c r="J269" s="1"/>
      <c r="N269" s="1"/>
    </row>
    <row r="270">
      <c r="F270" s="49"/>
      <c r="G270" s="1"/>
      <c r="H270" s="1"/>
      <c r="I270" s="203"/>
      <c r="J270" s="1"/>
      <c r="N270" s="1"/>
    </row>
    <row r="271">
      <c r="F271" s="49"/>
      <c r="G271" s="1"/>
      <c r="H271" s="1"/>
      <c r="I271" s="203"/>
      <c r="J271" s="1"/>
      <c r="N271" s="1"/>
    </row>
    <row r="272">
      <c r="F272" s="49"/>
      <c r="G272" s="1"/>
      <c r="H272" s="1"/>
      <c r="I272" s="203"/>
      <c r="J272" s="1"/>
      <c r="N272" s="1"/>
    </row>
    <row r="273">
      <c r="F273" s="49"/>
      <c r="G273" s="1"/>
      <c r="H273" s="1"/>
      <c r="I273" s="203"/>
      <c r="J273" s="1"/>
      <c r="N273" s="1"/>
    </row>
    <row r="274">
      <c r="F274" s="49"/>
      <c r="G274" s="1"/>
      <c r="H274" s="1"/>
      <c r="I274" s="203"/>
      <c r="J274" s="1"/>
      <c r="N274" s="1"/>
    </row>
    <row r="275">
      <c r="F275" s="49"/>
      <c r="G275" s="1"/>
      <c r="H275" s="1"/>
      <c r="I275" s="203"/>
      <c r="J275" s="1"/>
      <c r="N275" s="1"/>
    </row>
    <row r="276">
      <c r="F276" s="49"/>
      <c r="G276" s="1"/>
      <c r="H276" s="1"/>
      <c r="I276" s="203"/>
      <c r="J276" s="1"/>
      <c r="N276" s="1"/>
    </row>
    <row r="277">
      <c r="F277" s="49"/>
      <c r="G277" s="1"/>
      <c r="H277" s="1"/>
      <c r="I277" s="203"/>
      <c r="J277" s="1"/>
      <c r="N277" s="1"/>
    </row>
    <row r="278">
      <c r="F278" s="49"/>
      <c r="G278" s="1"/>
      <c r="H278" s="1"/>
      <c r="I278" s="203"/>
      <c r="J278" s="1"/>
      <c r="N278" s="1"/>
    </row>
    <row r="279">
      <c r="F279" s="49"/>
      <c r="G279" s="1"/>
      <c r="H279" s="1"/>
      <c r="I279" s="203"/>
      <c r="J279" s="1"/>
      <c r="N279" s="1"/>
    </row>
    <row r="280">
      <c r="F280" s="49"/>
      <c r="G280" s="1"/>
      <c r="H280" s="1"/>
      <c r="I280" s="203"/>
      <c r="J280" s="1"/>
      <c r="N280" s="1"/>
    </row>
    <row r="281">
      <c r="F281" s="49"/>
      <c r="G281" s="1"/>
      <c r="H281" s="1"/>
      <c r="I281" s="203"/>
      <c r="J281" s="1"/>
      <c r="N281" s="1"/>
    </row>
    <row r="282">
      <c r="F282" s="49"/>
      <c r="G282" s="1"/>
      <c r="H282" s="1"/>
      <c r="I282" s="203"/>
      <c r="J282" s="1"/>
      <c r="N282" s="1"/>
    </row>
    <row r="283">
      <c r="F283" s="49"/>
      <c r="G283" s="1"/>
      <c r="H283" s="1"/>
      <c r="I283" s="203"/>
      <c r="J283" s="1"/>
      <c r="N283" s="1"/>
    </row>
    <row r="284">
      <c r="F284" s="49"/>
      <c r="G284" s="1"/>
      <c r="H284" s="1"/>
      <c r="I284" s="203"/>
      <c r="J284" s="1"/>
      <c r="N284" s="1"/>
    </row>
    <row r="285">
      <c r="F285" s="49"/>
      <c r="G285" s="1"/>
      <c r="H285" s="1"/>
      <c r="I285" s="203"/>
      <c r="J285" s="1"/>
      <c r="N285" s="1"/>
    </row>
    <row r="286">
      <c r="F286" s="49"/>
      <c r="G286" s="1"/>
      <c r="H286" s="1"/>
      <c r="I286" s="203"/>
      <c r="J286" s="1"/>
      <c r="N286" s="1"/>
    </row>
    <row r="287">
      <c r="F287" s="49"/>
      <c r="G287" s="1"/>
      <c r="H287" s="1"/>
      <c r="I287" s="203"/>
      <c r="J287" s="1"/>
      <c r="N287" s="1"/>
    </row>
    <row r="288">
      <c r="F288" s="49"/>
      <c r="G288" s="1"/>
      <c r="H288" s="1"/>
      <c r="I288" s="203"/>
      <c r="J288" s="1"/>
      <c r="N288" s="1"/>
    </row>
    <row r="289">
      <c r="F289" s="49"/>
      <c r="G289" s="1"/>
      <c r="H289" s="1"/>
      <c r="I289" s="203"/>
      <c r="J289" s="1"/>
      <c r="N289" s="1"/>
    </row>
    <row r="290">
      <c r="F290" s="49"/>
      <c r="G290" s="1"/>
      <c r="H290" s="1"/>
      <c r="I290" s="203"/>
      <c r="J290" s="1"/>
      <c r="N290" s="1"/>
    </row>
    <row r="291">
      <c r="F291" s="49"/>
      <c r="G291" s="1"/>
      <c r="H291" s="1"/>
      <c r="I291" s="203"/>
      <c r="J291" s="1"/>
      <c r="N291" s="1"/>
    </row>
    <row r="292">
      <c r="F292" s="49"/>
      <c r="G292" s="1"/>
      <c r="H292" s="1"/>
      <c r="I292" s="203"/>
      <c r="J292" s="1"/>
      <c r="N292" s="1"/>
    </row>
    <row r="293">
      <c r="F293" s="49"/>
      <c r="G293" s="1"/>
      <c r="H293" s="1"/>
      <c r="I293" s="203"/>
      <c r="J293" s="1"/>
      <c r="N293" s="1"/>
    </row>
    <row r="294">
      <c r="F294" s="49"/>
      <c r="G294" s="1"/>
      <c r="H294" s="1"/>
      <c r="I294" s="203"/>
      <c r="J294" s="1"/>
      <c r="N294" s="1"/>
    </row>
    <row r="295">
      <c r="F295" s="49"/>
      <c r="G295" s="1"/>
      <c r="H295" s="1"/>
      <c r="I295" s="203"/>
      <c r="J295" s="1"/>
      <c r="N295" s="1"/>
    </row>
    <row r="296">
      <c r="F296" s="49"/>
      <c r="G296" s="1"/>
      <c r="H296" s="1"/>
      <c r="I296" s="203"/>
      <c r="J296" s="1"/>
      <c r="N296" s="1"/>
    </row>
    <row r="297">
      <c r="F297" s="49"/>
      <c r="G297" s="1"/>
      <c r="H297" s="1"/>
      <c r="I297" s="203"/>
      <c r="J297" s="1"/>
      <c r="N297" s="1"/>
    </row>
    <row r="298">
      <c r="F298" s="49"/>
      <c r="G298" s="1"/>
      <c r="H298" s="1"/>
      <c r="I298" s="203"/>
      <c r="J298" s="1"/>
      <c r="N298" s="1"/>
    </row>
    <row r="299">
      <c r="F299" s="49"/>
      <c r="G299" s="1"/>
      <c r="H299" s="1"/>
      <c r="I299" s="203"/>
      <c r="J299" s="1"/>
      <c r="N299" s="1"/>
    </row>
    <row r="300">
      <c r="F300" s="49"/>
      <c r="G300" s="1"/>
      <c r="H300" s="1"/>
      <c r="I300" s="203"/>
      <c r="J300" s="1"/>
      <c r="N300" s="1"/>
    </row>
    <row r="301">
      <c r="F301" s="49"/>
      <c r="G301" s="1"/>
      <c r="H301" s="1"/>
      <c r="I301" s="203"/>
      <c r="J301" s="1"/>
      <c r="N301" s="1"/>
    </row>
    <row r="302">
      <c r="F302" s="49"/>
      <c r="G302" s="1"/>
      <c r="H302" s="1"/>
      <c r="I302" s="203"/>
      <c r="J302" s="1"/>
      <c r="N302" s="1"/>
    </row>
    <row r="303">
      <c r="F303" s="49"/>
      <c r="G303" s="1"/>
      <c r="H303" s="1"/>
      <c r="I303" s="203"/>
      <c r="J303" s="1"/>
      <c r="N303" s="1"/>
    </row>
    <row r="304">
      <c r="F304" s="49"/>
      <c r="G304" s="1"/>
      <c r="H304" s="1"/>
      <c r="I304" s="203"/>
      <c r="J304" s="1"/>
      <c r="N304" s="1"/>
    </row>
    <row r="305">
      <c r="F305" s="49"/>
      <c r="G305" s="1"/>
      <c r="H305" s="1"/>
      <c r="I305" s="203"/>
      <c r="J305" s="1"/>
      <c r="N305" s="1"/>
    </row>
    <row r="306">
      <c r="F306" s="49"/>
      <c r="G306" s="1"/>
      <c r="H306" s="1"/>
      <c r="I306" s="203"/>
      <c r="J306" s="1"/>
      <c r="N306" s="1"/>
    </row>
    <row r="307">
      <c r="F307" s="49"/>
      <c r="G307" s="1"/>
      <c r="H307" s="1"/>
      <c r="I307" s="203"/>
      <c r="J307" s="1"/>
      <c r="N307" s="1"/>
    </row>
    <row r="308">
      <c r="F308" s="49"/>
      <c r="G308" s="1"/>
      <c r="H308" s="1"/>
      <c r="I308" s="203"/>
      <c r="J308" s="1"/>
      <c r="N308" s="1"/>
    </row>
    <row r="309">
      <c r="F309" s="49"/>
      <c r="G309" s="1"/>
      <c r="H309" s="1"/>
      <c r="I309" s="203"/>
      <c r="J309" s="1"/>
      <c r="N309" s="1"/>
    </row>
    <row r="310">
      <c r="F310" s="49"/>
      <c r="G310" s="1"/>
      <c r="H310" s="1"/>
      <c r="I310" s="203"/>
      <c r="J310" s="1"/>
      <c r="N310" s="1"/>
    </row>
    <row r="311">
      <c r="F311" s="49"/>
      <c r="G311" s="1"/>
      <c r="H311" s="1"/>
      <c r="I311" s="203"/>
      <c r="J311" s="1"/>
      <c r="N311" s="1"/>
    </row>
    <row r="312">
      <c r="F312" s="49"/>
      <c r="G312" s="1"/>
      <c r="H312" s="1"/>
      <c r="I312" s="203"/>
      <c r="J312" s="1"/>
      <c r="N312" s="1"/>
    </row>
    <row r="313">
      <c r="F313" s="49"/>
      <c r="G313" s="1"/>
      <c r="H313" s="1"/>
      <c r="I313" s="203"/>
      <c r="J313" s="1"/>
      <c r="N313" s="1"/>
    </row>
    <row r="314">
      <c r="F314" s="49"/>
      <c r="G314" s="1"/>
      <c r="H314" s="1"/>
      <c r="I314" s="203"/>
      <c r="J314" s="1"/>
      <c r="N314" s="1"/>
    </row>
    <row r="315">
      <c r="F315" s="49"/>
      <c r="G315" s="1"/>
      <c r="H315" s="1"/>
      <c r="I315" s="203"/>
      <c r="J315" s="1"/>
      <c r="N315" s="1"/>
    </row>
    <row r="316">
      <c r="F316" s="49"/>
      <c r="G316" s="1"/>
      <c r="H316" s="1"/>
      <c r="I316" s="203"/>
      <c r="J316" s="1"/>
      <c r="N316" s="1"/>
    </row>
    <row r="317">
      <c r="F317" s="49"/>
      <c r="G317" s="1"/>
      <c r="H317" s="1"/>
      <c r="I317" s="203"/>
      <c r="J317" s="1"/>
      <c r="N317" s="1"/>
    </row>
    <row r="318">
      <c r="F318" s="49"/>
      <c r="G318" s="1"/>
      <c r="H318" s="1"/>
      <c r="I318" s="203"/>
      <c r="J318" s="1"/>
      <c r="N318" s="1"/>
    </row>
    <row r="319">
      <c r="F319" s="49"/>
      <c r="G319" s="1"/>
      <c r="H319" s="1"/>
      <c r="I319" s="203"/>
      <c r="J319" s="1"/>
      <c r="N319" s="1"/>
    </row>
    <row r="320">
      <c r="F320" s="49"/>
      <c r="G320" s="1"/>
      <c r="H320" s="1"/>
      <c r="I320" s="203"/>
      <c r="J320" s="1"/>
      <c r="N320" s="1"/>
    </row>
    <row r="321">
      <c r="F321" s="49"/>
      <c r="G321" s="1"/>
      <c r="H321" s="1"/>
      <c r="I321" s="203"/>
      <c r="J321" s="1"/>
      <c r="N321" s="1"/>
    </row>
    <row r="322">
      <c r="F322" s="49"/>
      <c r="G322" s="1"/>
      <c r="H322" s="1"/>
      <c r="I322" s="203"/>
      <c r="J322" s="1"/>
      <c r="N322" s="1"/>
    </row>
    <row r="323">
      <c r="F323" s="49"/>
      <c r="G323" s="1"/>
      <c r="H323" s="1"/>
      <c r="I323" s="203"/>
      <c r="J323" s="1"/>
      <c r="N323" s="1"/>
    </row>
    <row r="324">
      <c r="F324" s="49"/>
      <c r="G324" s="1"/>
      <c r="H324" s="1"/>
      <c r="I324" s="203"/>
      <c r="J324" s="1"/>
      <c r="N324" s="1"/>
    </row>
    <row r="325">
      <c r="F325" s="49"/>
      <c r="G325" s="1"/>
      <c r="H325" s="1"/>
      <c r="I325" s="203"/>
      <c r="J325" s="1"/>
      <c r="N325" s="1"/>
    </row>
    <row r="326">
      <c r="F326" s="49"/>
      <c r="G326" s="1"/>
      <c r="H326" s="1"/>
      <c r="I326" s="203"/>
      <c r="J326" s="1"/>
      <c r="N326" s="1"/>
    </row>
    <row r="327">
      <c r="F327" s="49"/>
      <c r="G327" s="1"/>
      <c r="H327" s="1"/>
      <c r="I327" s="203"/>
      <c r="J327" s="1"/>
      <c r="N327" s="1"/>
    </row>
    <row r="328">
      <c r="F328" s="49"/>
      <c r="G328" s="1"/>
      <c r="H328" s="1"/>
      <c r="I328" s="203"/>
      <c r="J328" s="1"/>
      <c r="N328" s="1"/>
    </row>
    <row r="329">
      <c r="F329" s="49"/>
      <c r="G329" s="1"/>
      <c r="H329" s="1"/>
      <c r="I329" s="203"/>
      <c r="J329" s="1"/>
      <c r="N329" s="1"/>
    </row>
    <row r="330">
      <c r="F330" s="49"/>
      <c r="G330" s="1"/>
      <c r="H330" s="1"/>
      <c r="I330" s="203"/>
      <c r="J330" s="1"/>
      <c r="N330" s="1"/>
    </row>
    <row r="331">
      <c r="F331" s="49"/>
      <c r="G331" s="1"/>
      <c r="H331" s="1"/>
      <c r="I331" s="203"/>
      <c r="J331" s="1"/>
      <c r="N331" s="1"/>
    </row>
    <row r="332">
      <c r="F332" s="49"/>
      <c r="G332" s="1"/>
      <c r="H332" s="1"/>
      <c r="I332" s="203"/>
      <c r="J332" s="1"/>
      <c r="N332" s="1"/>
    </row>
    <row r="333">
      <c r="F333" s="49"/>
      <c r="G333" s="1"/>
      <c r="H333" s="1"/>
      <c r="I333" s="203"/>
      <c r="J333" s="1"/>
      <c r="N333" s="1"/>
    </row>
    <row r="334">
      <c r="F334" s="49"/>
      <c r="G334" s="1"/>
      <c r="H334" s="1"/>
      <c r="I334" s="203"/>
      <c r="J334" s="1"/>
      <c r="N334" s="1"/>
    </row>
    <row r="335">
      <c r="F335" s="49"/>
      <c r="G335" s="1"/>
      <c r="H335" s="1"/>
      <c r="I335" s="203"/>
      <c r="J335" s="1"/>
      <c r="N335" s="1"/>
    </row>
    <row r="336">
      <c r="F336" s="49"/>
      <c r="G336" s="1"/>
      <c r="H336" s="1"/>
      <c r="I336" s="203"/>
      <c r="J336" s="1"/>
      <c r="N336" s="1"/>
    </row>
    <row r="337">
      <c r="F337" s="49"/>
      <c r="G337" s="1"/>
      <c r="H337" s="1"/>
      <c r="I337" s="203"/>
      <c r="J337" s="1"/>
      <c r="N337" s="1"/>
    </row>
    <row r="338">
      <c r="F338" s="49"/>
      <c r="G338" s="1"/>
      <c r="H338" s="1"/>
      <c r="I338" s="203"/>
      <c r="J338" s="1"/>
      <c r="N338" s="1"/>
    </row>
    <row r="339">
      <c r="F339" s="49"/>
      <c r="G339" s="1"/>
      <c r="H339" s="1"/>
      <c r="I339" s="203"/>
      <c r="J339" s="1"/>
      <c r="N339" s="1"/>
    </row>
    <row r="340">
      <c r="F340" s="49"/>
      <c r="G340" s="1"/>
      <c r="H340" s="1"/>
      <c r="I340" s="203"/>
      <c r="J340" s="1"/>
      <c r="N340" s="1"/>
    </row>
    <row r="341">
      <c r="F341" s="49"/>
      <c r="G341" s="1"/>
      <c r="H341" s="1"/>
      <c r="I341" s="203"/>
      <c r="J341" s="1"/>
      <c r="N341" s="1"/>
    </row>
    <row r="342">
      <c r="F342" s="49"/>
      <c r="G342" s="1"/>
      <c r="H342" s="1"/>
      <c r="I342" s="203"/>
      <c r="J342" s="1"/>
      <c r="N342" s="1"/>
    </row>
    <row r="343">
      <c r="F343" s="49"/>
      <c r="G343" s="1"/>
      <c r="H343" s="1"/>
      <c r="I343" s="203"/>
      <c r="J343" s="1"/>
      <c r="N343" s="1"/>
    </row>
    <row r="344">
      <c r="F344" s="49"/>
      <c r="G344" s="1"/>
      <c r="H344" s="1"/>
      <c r="I344" s="203"/>
      <c r="J344" s="1"/>
      <c r="N344" s="1"/>
    </row>
    <row r="345">
      <c r="F345" s="49"/>
      <c r="G345" s="1"/>
      <c r="H345" s="1"/>
      <c r="I345" s="203"/>
      <c r="J345" s="1"/>
      <c r="N345" s="1"/>
    </row>
    <row r="346">
      <c r="F346" s="49"/>
      <c r="G346" s="1"/>
      <c r="H346" s="1"/>
      <c r="I346" s="203"/>
      <c r="J346" s="1"/>
      <c r="N346" s="1"/>
    </row>
    <row r="347">
      <c r="F347" s="49"/>
      <c r="G347" s="1"/>
      <c r="H347" s="1"/>
      <c r="I347" s="203"/>
      <c r="J347" s="1"/>
      <c r="N347" s="1"/>
    </row>
    <row r="348">
      <c r="F348" s="49"/>
      <c r="G348" s="1"/>
      <c r="H348" s="1"/>
      <c r="I348" s="203"/>
      <c r="J348" s="1"/>
      <c r="N348" s="1"/>
    </row>
    <row r="349">
      <c r="F349" s="49"/>
      <c r="G349" s="1"/>
      <c r="H349" s="1"/>
      <c r="I349" s="203"/>
      <c r="J349" s="1"/>
      <c r="N349" s="1"/>
    </row>
    <row r="350">
      <c r="F350" s="49"/>
      <c r="G350" s="1"/>
      <c r="H350" s="1"/>
      <c r="I350" s="203"/>
      <c r="J350" s="1"/>
      <c r="N350" s="1"/>
    </row>
    <row r="351">
      <c r="F351" s="49"/>
      <c r="G351" s="1"/>
      <c r="H351" s="1"/>
      <c r="I351" s="203"/>
      <c r="J351" s="1"/>
      <c r="N351" s="1"/>
    </row>
    <row r="352">
      <c r="F352" s="49"/>
      <c r="G352" s="1"/>
      <c r="H352" s="1"/>
      <c r="I352" s="203"/>
      <c r="J352" s="1"/>
      <c r="N352" s="1"/>
    </row>
    <row r="353">
      <c r="F353" s="49"/>
      <c r="G353" s="1"/>
      <c r="H353" s="1"/>
      <c r="I353" s="203"/>
      <c r="J353" s="1"/>
      <c r="N353" s="1"/>
    </row>
    <row r="354">
      <c r="F354" s="49"/>
      <c r="G354" s="1"/>
      <c r="H354" s="1"/>
      <c r="I354" s="203"/>
      <c r="J354" s="1"/>
      <c r="N354" s="1"/>
    </row>
    <row r="355">
      <c r="F355" s="49"/>
      <c r="G355" s="1"/>
      <c r="H355" s="1"/>
      <c r="I355" s="203"/>
      <c r="J355" s="1"/>
      <c r="N355" s="1"/>
    </row>
    <row r="356">
      <c r="F356" s="49"/>
      <c r="G356" s="1"/>
      <c r="H356" s="1"/>
      <c r="I356" s="203"/>
      <c r="J356" s="1"/>
      <c r="N356" s="1"/>
    </row>
    <row r="357">
      <c r="F357" s="49"/>
      <c r="G357" s="1"/>
      <c r="H357" s="1"/>
      <c r="I357" s="203"/>
      <c r="J357" s="1"/>
      <c r="N357" s="1"/>
    </row>
    <row r="358">
      <c r="F358" s="49"/>
      <c r="G358" s="1"/>
      <c r="H358" s="1"/>
      <c r="I358" s="203"/>
      <c r="J358" s="1"/>
      <c r="N358" s="1"/>
    </row>
    <row r="359">
      <c r="F359" s="49"/>
      <c r="G359" s="1"/>
      <c r="H359" s="1"/>
      <c r="I359" s="203"/>
      <c r="J359" s="1"/>
      <c r="N359" s="1"/>
    </row>
    <row r="360">
      <c r="F360" s="49"/>
      <c r="G360" s="1"/>
      <c r="H360" s="1"/>
      <c r="I360" s="203"/>
      <c r="J360" s="1"/>
      <c r="N360" s="1"/>
    </row>
    <row r="361">
      <c r="F361" s="49"/>
      <c r="G361" s="1"/>
      <c r="H361" s="1"/>
      <c r="I361" s="203"/>
      <c r="J361" s="1"/>
      <c r="N361" s="1"/>
    </row>
    <row r="362">
      <c r="F362" s="49"/>
      <c r="G362" s="1"/>
      <c r="H362" s="1"/>
      <c r="I362" s="203"/>
      <c r="J362" s="1"/>
      <c r="N362" s="1"/>
    </row>
    <row r="363">
      <c r="F363" s="49"/>
      <c r="G363" s="1"/>
      <c r="H363" s="1"/>
      <c r="I363" s="203"/>
      <c r="J363" s="1"/>
      <c r="N363" s="1"/>
    </row>
    <row r="364">
      <c r="F364" s="49"/>
      <c r="G364" s="1"/>
      <c r="H364" s="1"/>
      <c r="I364" s="203"/>
      <c r="J364" s="1"/>
      <c r="N364" s="1"/>
    </row>
    <row r="365">
      <c r="F365" s="49"/>
      <c r="G365" s="1"/>
      <c r="H365" s="1"/>
      <c r="I365" s="203"/>
      <c r="J365" s="1"/>
      <c r="N365" s="1"/>
    </row>
    <row r="366">
      <c r="F366" s="49"/>
      <c r="G366" s="1"/>
      <c r="H366" s="1"/>
      <c r="I366" s="203"/>
      <c r="J366" s="1"/>
      <c r="N366" s="1"/>
    </row>
    <row r="367">
      <c r="F367" s="49"/>
      <c r="G367" s="1"/>
      <c r="H367" s="1"/>
      <c r="I367" s="203"/>
      <c r="J367" s="1"/>
      <c r="N367" s="1"/>
    </row>
    <row r="368">
      <c r="F368" s="49"/>
      <c r="G368" s="1"/>
      <c r="H368" s="1"/>
      <c r="I368" s="203"/>
      <c r="J368" s="1"/>
      <c r="N368" s="1"/>
    </row>
    <row r="369">
      <c r="F369" s="49"/>
      <c r="G369" s="1"/>
      <c r="H369" s="1"/>
      <c r="I369" s="203"/>
      <c r="J369" s="1"/>
      <c r="N369" s="1"/>
    </row>
    <row r="370">
      <c r="F370" s="49"/>
      <c r="G370" s="1"/>
      <c r="H370" s="1"/>
      <c r="I370" s="203"/>
      <c r="J370" s="1"/>
      <c r="N370" s="1"/>
    </row>
    <row r="371">
      <c r="F371" s="49"/>
      <c r="G371" s="1"/>
      <c r="H371" s="1"/>
      <c r="I371" s="203"/>
      <c r="J371" s="1"/>
      <c r="N371" s="1"/>
    </row>
    <row r="372">
      <c r="F372" s="49"/>
      <c r="G372" s="1"/>
      <c r="H372" s="1"/>
      <c r="I372" s="203"/>
      <c r="J372" s="1"/>
      <c r="N372" s="1"/>
    </row>
    <row r="373">
      <c r="F373" s="49"/>
      <c r="G373" s="1"/>
      <c r="H373" s="1"/>
      <c r="I373" s="203"/>
      <c r="J373" s="1"/>
      <c r="N373" s="1"/>
    </row>
    <row r="374">
      <c r="F374" s="49"/>
      <c r="G374" s="1"/>
      <c r="H374" s="1"/>
      <c r="I374" s="203"/>
      <c r="J374" s="1"/>
      <c r="N374" s="1"/>
    </row>
    <row r="375">
      <c r="F375" s="49"/>
      <c r="G375" s="1"/>
      <c r="H375" s="1"/>
      <c r="I375" s="203"/>
      <c r="J375" s="1"/>
      <c r="N375" s="1"/>
    </row>
    <row r="376">
      <c r="F376" s="49"/>
      <c r="G376" s="1"/>
      <c r="H376" s="1"/>
      <c r="I376" s="203"/>
      <c r="J376" s="1"/>
      <c r="N376" s="1"/>
    </row>
    <row r="377">
      <c r="F377" s="49"/>
      <c r="G377" s="1"/>
      <c r="H377" s="1"/>
      <c r="I377" s="203"/>
      <c r="J377" s="1"/>
      <c r="N377" s="1"/>
    </row>
    <row r="378">
      <c r="F378" s="49"/>
      <c r="G378" s="1"/>
      <c r="H378" s="1"/>
      <c r="I378" s="203"/>
      <c r="J378" s="1"/>
      <c r="N378" s="1"/>
    </row>
    <row r="379">
      <c r="F379" s="49"/>
      <c r="G379" s="1"/>
      <c r="H379" s="1"/>
      <c r="I379" s="203"/>
      <c r="J379" s="1"/>
      <c r="N379" s="1"/>
    </row>
    <row r="380">
      <c r="F380" s="49"/>
      <c r="G380" s="1"/>
      <c r="H380" s="1"/>
      <c r="I380" s="203"/>
      <c r="J380" s="1"/>
      <c r="N380" s="1"/>
    </row>
    <row r="381">
      <c r="F381" s="49"/>
      <c r="G381" s="1"/>
      <c r="H381" s="1"/>
      <c r="I381" s="203"/>
      <c r="J381" s="1"/>
      <c r="N381" s="1"/>
    </row>
    <row r="382">
      <c r="F382" s="49"/>
      <c r="G382" s="1"/>
      <c r="H382" s="1"/>
      <c r="I382" s="203"/>
      <c r="J382" s="1"/>
      <c r="N382" s="1"/>
    </row>
    <row r="383">
      <c r="F383" s="49"/>
      <c r="G383" s="1"/>
      <c r="H383" s="1"/>
      <c r="I383" s="203"/>
      <c r="J383" s="1"/>
      <c r="N383" s="1"/>
    </row>
    <row r="384">
      <c r="F384" s="49"/>
      <c r="G384" s="1"/>
      <c r="H384" s="1"/>
      <c r="I384" s="203"/>
      <c r="J384" s="1"/>
      <c r="N384" s="1"/>
    </row>
    <row r="385">
      <c r="F385" s="49"/>
      <c r="G385" s="1"/>
      <c r="H385" s="1"/>
      <c r="I385" s="203"/>
      <c r="J385" s="1"/>
      <c r="N385" s="1"/>
    </row>
    <row r="386">
      <c r="F386" s="49"/>
      <c r="G386" s="1"/>
      <c r="H386" s="1"/>
      <c r="I386" s="203"/>
      <c r="J386" s="1"/>
      <c r="N386" s="1"/>
    </row>
    <row r="387">
      <c r="F387" s="49"/>
      <c r="G387" s="1"/>
      <c r="H387" s="1"/>
      <c r="I387" s="203"/>
      <c r="J387" s="1"/>
      <c r="N387" s="1"/>
    </row>
    <row r="388">
      <c r="F388" s="49"/>
      <c r="G388" s="1"/>
      <c r="H388" s="1"/>
      <c r="I388" s="203"/>
      <c r="J388" s="1"/>
      <c r="N388" s="1"/>
    </row>
    <row r="389">
      <c r="F389" s="49"/>
      <c r="G389" s="1"/>
      <c r="H389" s="1"/>
      <c r="I389" s="203"/>
      <c r="J389" s="1"/>
      <c r="N389" s="1"/>
    </row>
    <row r="390">
      <c r="F390" s="49"/>
      <c r="G390" s="1"/>
      <c r="H390" s="1"/>
      <c r="I390" s="203"/>
      <c r="J390" s="1"/>
      <c r="N390" s="1"/>
    </row>
    <row r="391">
      <c r="F391" s="49"/>
      <c r="G391" s="1"/>
      <c r="H391" s="1"/>
      <c r="I391" s="203"/>
      <c r="J391" s="1"/>
      <c r="N391" s="1"/>
    </row>
    <row r="392">
      <c r="F392" s="49"/>
      <c r="G392" s="1"/>
      <c r="H392" s="1"/>
      <c r="I392" s="203"/>
      <c r="J392" s="1"/>
      <c r="N392" s="1"/>
    </row>
    <row r="393">
      <c r="F393" s="49"/>
      <c r="G393" s="1"/>
      <c r="H393" s="1"/>
      <c r="I393" s="203"/>
      <c r="J393" s="1"/>
      <c r="N393" s="1"/>
    </row>
    <row r="394">
      <c r="F394" s="49"/>
      <c r="G394" s="1"/>
      <c r="H394" s="1"/>
      <c r="I394" s="203"/>
      <c r="J394" s="1"/>
      <c r="N394" s="1"/>
    </row>
    <row r="395">
      <c r="F395" s="49"/>
      <c r="G395" s="1"/>
      <c r="H395" s="1"/>
      <c r="I395" s="203"/>
      <c r="J395" s="1"/>
      <c r="N395" s="1"/>
    </row>
    <row r="396">
      <c r="F396" s="49"/>
      <c r="G396" s="1"/>
      <c r="H396" s="1"/>
      <c r="I396" s="203"/>
      <c r="J396" s="1"/>
      <c r="N396" s="1"/>
    </row>
    <row r="397">
      <c r="F397" s="49"/>
      <c r="G397" s="1"/>
      <c r="H397" s="1"/>
      <c r="I397" s="203"/>
      <c r="J397" s="1"/>
      <c r="N397" s="1"/>
    </row>
    <row r="398">
      <c r="F398" s="49"/>
      <c r="G398" s="1"/>
      <c r="H398" s="1"/>
      <c r="I398" s="203"/>
      <c r="J398" s="1"/>
      <c r="N398" s="1"/>
    </row>
    <row r="399">
      <c r="F399" s="49"/>
      <c r="G399" s="1"/>
      <c r="H399" s="1"/>
      <c r="I399" s="203"/>
      <c r="J399" s="1"/>
      <c r="N399" s="1"/>
    </row>
    <row r="400">
      <c r="F400" s="49"/>
      <c r="G400" s="1"/>
      <c r="H400" s="1"/>
      <c r="I400" s="203"/>
      <c r="J400" s="1"/>
      <c r="N400" s="1"/>
    </row>
    <row r="401">
      <c r="F401" s="49"/>
      <c r="G401" s="1"/>
      <c r="H401" s="1"/>
      <c r="I401" s="203"/>
      <c r="J401" s="1"/>
      <c r="N401" s="1"/>
    </row>
    <row r="402">
      <c r="F402" s="49"/>
      <c r="G402" s="1"/>
      <c r="H402" s="1"/>
      <c r="I402" s="203"/>
      <c r="J402" s="1"/>
      <c r="N402" s="1"/>
    </row>
    <row r="403">
      <c r="F403" s="49"/>
      <c r="G403" s="1"/>
      <c r="H403" s="1"/>
      <c r="I403" s="203"/>
      <c r="J403" s="1"/>
      <c r="N403" s="1"/>
    </row>
    <row r="404">
      <c r="F404" s="49"/>
      <c r="G404" s="1"/>
      <c r="H404" s="1"/>
      <c r="I404" s="203"/>
      <c r="J404" s="1"/>
      <c r="N404" s="1"/>
    </row>
    <row r="405">
      <c r="F405" s="49"/>
      <c r="G405" s="1"/>
      <c r="H405" s="1"/>
      <c r="I405" s="203"/>
      <c r="J405" s="1"/>
      <c r="N405" s="1"/>
    </row>
    <row r="406">
      <c r="F406" s="49"/>
      <c r="G406" s="1"/>
      <c r="H406" s="1"/>
      <c r="I406" s="203"/>
      <c r="J406" s="1"/>
      <c r="N406" s="1"/>
    </row>
    <row r="407">
      <c r="F407" s="49"/>
      <c r="G407" s="1"/>
      <c r="H407" s="1"/>
      <c r="I407" s="203"/>
      <c r="J407" s="1"/>
      <c r="N407" s="1"/>
    </row>
    <row r="408">
      <c r="F408" s="49"/>
      <c r="G408" s="1"/>
      <c r="H408" s="1"/>
      <c r="I408" s="203"/>
      <c r="J408" s="1"/>
      <c r="N408" s="1"/>
    </row>
    <row r="409">
      <c r="F409" s="49"/>
      <c r="G409" s="1"/>
      <c r="H409" s="1"/>
      <c r="I409" s="203"/>
      <c r="J409" s="1"/>
      <c r="N409" s="1"/>
    </row>
    <row r="410">
      <c r="F410" s="49"/>
      <c r="G410" s="1"/>
      <c r="H410" s="1"/>
      <c r="I410" s="203"/>
      <c r="J410" s="1"/>
      <c r="N410" s="1"/>
    </row>
    <row r="411">
      <c r="F411" s="49"/>
      <c r="G411" s="1"/>
      <c r="H411" s="1"/>
      <c r="I411" s="203"/>
      <c r="J411" s="1"/>
      <c r="N411" s="1"/>
    </row>
    <row r="412">
      <c r="F412" s="49"/>
      <c r="G412" s="1"/>
      <c r="H412" s="1"/>
      <c r="I412" s="203"/>
      <c r="J412" s="1"/>
      <c r="N412" s="1"/>
    </row>
    <row r="413">
      <c r="F413" s="49"/>
      <c r="G413" s="1"/>
      <c r="H413" s="1"/>
      <c r="I413" s="203"/>
      <c r="J413" s="1"/>
      <c r="N413" s="1"/>
    </row>
    <row r="414">
      <c r="F414" s="49"/>
      <c r="G414" s="1"/>
      <c r="H414" s="1"/>
      <c r="I414" s="203"/>
      <c r="J414" s="1"/>
      <c r="N414" s="1"/>
    </row>
    <row r="415">
      <c r="F415" s="49"/>
      <c r="G415" s="1"/>
      <c r="H415" s="1"/>
      <c r="I415" s="203"/>
      <c r="J415" s="1"/>
      <c r="N415" s="1"/>
    </row>
    <row r="416">
      <c r="F416" s="49"/>
      <c r="G416" s="1"/>
      <c r="H416" s="1"/>
      <c r="I416" s="203"/>
      <c r="J416" s="1"/>
      <c r="N416" s="1"/>
    </row>
    <row r="417">
      <c r="F417" s="49"/>
      <c r="G417" s="1"/>
      <c r="H417" s="1"/>
      <c r="I417" s="203"/>
      <c r="J417" s="1"/>
      <c r="N417" s="1"/>
    </row>
    <row r="418">
      <c r="F418" s="49"/>
      <c r="G418" s="1"/>
      <c r="H418" s="1"/>
      <c r="I418" s="203"/>
      <c r="J418" s="1"/>
      <c r="N418" s="1"/>
    </row>
    <row r="419">
      <c r="F419" s="49"/>
      <c r="G419" s="1"/>
      <c r="H419" s="1"/>
      <c r="I419" s="203"/>
      <c r="J419" s="1"/>
      <c r="N419" s="1"/>
    </row>
    <row r="420">
      <c r="F420" s="49"/>
      <c r="G420" s="1"/>
      <c r="H420" s="1"/>
      <c r="I420" s="203"/>
      <c r="J420" s="1"/>
      <c r="N420" s="1"/>
    </row>
    <row r="421">
      <c r="F421" s="49"/>
      <c r="G421" s="1"/>
      <c r="H421" s="1"/>
      <c r="I421" s="203"/>
      <c r="J421" s="1"/>
      <c r="N421" s="1"/>
    </row>
    <row r="422">
      <c r="F422" s="49"/>
      <c r="G422" s="1"/>
      <c r="H422" s="1"/>
      <c r="I422" s="203"/>
      <c r="J422" s="1"/>
      <c r="N422" s="1"/>
    </row>
    <row r="423">
      <c r="F423" s="49"/>
      <c r="G423" s="1"/>
      <c r="H423" s="1"/>
      <c r="I423" s="203"/>
      <c r="J423" s="1"/>
      <c r="N423" s="1"/>
    </row>
    <row r="424">
      <c r="F424" s="49"/>
      <c r="G424" s="1"/>
      <c r="H424" s="1"/>
      <c r="I424" s="203"/>
      <c r="J424" s="1"/>
      <c r="N424" s="1"/>
    </row>
    <row r="425">
      <c r="F425" s="49"/>
      <c r="G425" s="1"/>
      <c r="H425" s="1"/>
      <c r="I425" s="203"/>
      <c r="J425" s="1"/>
      <c r="N425" s="1"/>
    </row>
    <row r="426">
      <c r="F426" s="49"/>
      <c r="G426" s="1"/>
      <c r="H426" s="1"/>
      <c r="I426" s="203"/>
      <c r="J426" s="1"/>
      <c r="N426" s="1"/>
    </row>
    <row r="427">
      <c r="F427" s="49"/>
      <c r="G427" s="1"/>
      <c r="H427" s="1"/>
      <c r="I427" s="203"/>
      <c r="J427" s="1"/>
      <c r="N427" s="1"/>
    </row>
    <row r="428">
      <c r="F428" s="49"/>
      <c r="G428" s="1"/>
      <c r="H428" s="1"/>
      <c r="I428" s="203"/>
      <c r="J428" s="1"/>
      <c r="N428" s="1"/>
    </row>
    <row r="429">
      <c r="F429" s="49"/>
      <c r="G429" s="1"/>
      <c r="H429" s="1"/>
      <c r="I429" s="203"/>
      <c r="J429" s="1"/>
      <c r="N429" s="1"/>
    </row>
    <row r="430">
      <c r="F430" s="49"/>
      <c r="G430" s="1"/>
      <c r="H430" s="1"/>
      <c r="I430" s="203"/>
      <c r="J430" s="1"/>
      <c r="N430" s="1"/>
    </row>
    <row r="431">
      <c r="F431" s="49"/>
      <c r="G431" s="1"/>
      <c r="H431" s="1"/>
      <c r="I431" s="203"/>
      <c r="J431" s="1"/>
      <c r="N431" s="1"/>
    </row>
    <row r="432">
      <c r="F432" s="49"/>
      <c r="G432" s="1"/>
      <c r="H432" s="1"/>
      <c r="I432" s="203"/>
      <c r="J432" s="1"/>
      <c r="N432" s="1"/>
    </row>
    <row r="433">
      <c r="F433" s="49"/>
      <c r="G433" s="1"/>
      <c r="H433" s="1"/>
      <c r="I433" s="203"/>
      <c r="J433" s="1"/>
      <c r="N433" s="1"/>
    </row>
    <row r="434">
      <c r="F434" s="49"/>
      <c r="G434" s="1"/>
      <c r="H434" s="1"/>
      <c r="I434" s="203"/>
      <c r="J434" s="1"/>
      <c r="N434" s="1"/>
    </row>
    <row r="435">
      <c r="F435" s="49"/>
      <c r="G435" s="1"/>
      <c r="H435" s="1"/>
      <c r="I435" s="203"/>
      <c r="J435" s="1"/>
      <c r="N435" s="1"/>
    </row>
    <row r="436">
      <c r="F436" s="49"/>
      <c r="G436" s="1"/>
      <c r="H436" s="1"/>
      <c r="I436" s="203"/>
      <c r="J436" s="1"/>
      <c r="N436" s="1"/>
    </row>
    <row r="437">
      <c r="F437" s="49"/>
      <c r="G437" s="1"/>
      <c r="H437" s="1"/>
      <c r="I437" s="203"/>
      <c r="J437" s="1"/>
      <c r="N437" s="1"/>
    </row>
    <row r="438">
      <c r="F438" s="49"/>
      <c r="G438" s="1"/>
      <c r="H438" s="1"/>
      <c r="I438" s="203"/>
      <c r="J438" s="1"/>
      <c r="N438" s="1"/>
    </row>
    <row r="439">
      <c r="F439" s="49"/>
      <c r="G439" s="1"/>
      <c r="H439" s="1"/>
      <c r="I439" s="203"/>
      <c r="J439" s="1"/>
      <c r="N439" s="1"/>
    </row>
    <row r="440">
      <c r="F440" s="49"/>
      <c r="G440" s="1"/>
      <c r="H440" s="1"/>
      <c r="I440" s="203"/>
      <c r="J440" s="1"/>
      <c r="N440" s="1"/>
    </row>
    <row r="441">
      <c r="F441" s="49"/>
      <c r="G441" s="1"/>
      <c r="H441" s="1"/>
      <c r="I441" s="203"/>
      <c r="J441" s="1"/>
      <c r="N441" s="1"/>
    </row>
    <row r="442">
      <c r="F442" s="49"/>
      <c r="G442" s="1"/>
      <c r="H442" s="1"/>
      <c r="I442" s="203"/>
      <c r="J442" s="1"/>
      <c r="N442" s="1"/>
    </row>
    <row r="443">
      <c r="F443" s="49"/>
      <c r="G443" s="1"/>
      <c r="H443" s="1"/>
      <c r="I443" s="203"/>
      <c r="J443" s="1"/>
      <c r="N443" s="1"/>
    </row>
    <row r="444">
      <c r="F444" s="49"/>
      <c r="G444" s="1"/>
      <c r="H444" s="1"/>
      <c r="I444" s="203"/>
      <c r="J444" s="1"/>
      <c r="N444" s="1"/>
    </row>
    <row r="445">
      <c r="F445" s="49"/>
      <c r="G445" s="1"/>
      <c r="H445" s="1"/>
      <c r="I445" s="203"/>
      <c r="J445" s="1"/>
      <c r="N445" s="1"/>
    </row>
    <row r="446">
      <c r="F446" s="49"/>
      <c r="G446" s="1"/>
      <c r="H446" s="1"/>
      <c r="I446" s="203"/>
      <c r="J446" s="1"/>
      <c r="N446" s="1"/>
    </row>
    <row r="447">
      <c r="F447" s="49"/>
      <c r="G447" s="1"/>
      <c r="H447" s="1"/>
      <c r="I447" s="203"/>
      <c r="J447" s="1"/>
      <c r="N447" s="1"/>
    </row>
    <row r="448">
      <c r="F448" s="49"/>
      <c r="G448" s="1"/>
      <c r="H448" s="1"/>
      <c r="I448" s="203"/>
      <c r="J448" s="1"/>
      <c r="N448" s="1"/>
    </row>
    <row r="449">
      <c r="F449" s="49"/>
      <c r="G449" s="1"/>
      <c r="H449" s="1"/>
      <c r="I449" s="203"/>
      <c r="J449" s="1"/>
      <c r="N449" s="1"/>
    </row>
    <row r="450">
      <c r="F450" s="49"/>
      <c r="G450" s="1"/>
      <c r="H450" s="1"/>
      <c r="I450" s="203"/>
      <c r="J450" s="1"/>
      <c r="N450" s="1"/>
    </row>
    <row r="451">
      <c r="F451" s="49"/>
      <c r="G451" s="1"/>
      <c r="H451" s="1"/>
      <c r="I451" s="203"/>
      <c r="J451" s="1"/>
      <c r="N451" s="1"/>
    </row>
    <row r="452">
      <c r="F452" s="49"/>
      <c r="G452" s="1"/>
      <c r="H452" s="1"/>
      <c r="I452" s="203"/>
      <c r="J452" s="1"/>
      <c r="N452" s="1"/>
    </row>
    <row r="453">
      <c r="F453" s="49"/>
      <c r="G453" s="1"/>
      <c r="H453" s="1"/>
      <c r="I453" s="203"/>
      <c r="J453" s="1"/>
      <c r="N453" s="1"/>
    </row>
    <row r="454">
      <c r="F454" s="49"/>
      <c r="G454" s="1"/>
      <c r="H454" s="1"/>
      <c r="I454" s="203"/>
      <c r="J454" s="1"/>
      <c r="N454" s="1"/>
    </row>
    <row r="455">
      <c r="F455" s="49"/>
      <c r="G455" s="1"/>
      <c r="H455" s="1"/>
      <c r="I455" s="203"/>
      <c r="J455" s="1"/>
      <c r="N455" s="1"/>
    </row>
    <row r="456">
      <c r="F456" s="49"/>
      <c r="G456" s="1"/>
      <c r="H456" s="1"/>
      <c r="I456" s="203"/>
      <c r="J456" s="1"/>
      <c r="N456" s="1"/>
    </row>
    <row r="457">
      <c r="F457" s="49"/>
      <c r="G457" s="1"/>
      <c r="H457" s="1"/>
      <c r="I457" s="203"/>
      <c r="J457" s="1"/>
      <c r="N457" s="1"/>
    </row>
    <row r="458">
      <c r="F458" s="49"/>
      <c r="G458" s="1"/>
      <c r="H458" s="1"/>
      <c r="I458" s="203"/>
      <c r="J458" s="1"/>
      <c r="N458" s="1"/>
    </row>
    <row r="459">
      <c r="F459" s="49"/>
      <c r="G459" s="1"/>
      <c r="H459" s="1"/>
      <c r="I459" s="203"/>
      <c r="J459" s="1"/>
      <c r="N459" s="1"/>
    </row>
    <row r="460">
      <c r="F460" s="49"/>
      <c r="G460" s="1"/>
      <c r="H460" s="1"/>
      <c r="I460" s="203"/>
      <c r="J460" s="1"/>
      <c r="N460" s="1"/>
    </row>
    <row r="461">
      <c r="F461" s="49"/>
      <c r="G461" s="1"/>
      <c r="H461" s="1"/>
      <c r="I461" s="203"/>
      <c r="J461" s="1"/>
      <c r="N461" s="1"/>
    </row>
    <row r="462">
      <c r="F462" s="49"/>
      <c r="G462" s="1"/>
      <c r="H462" s="1"/>
      <c r="I462" s="203"/>
      <c r="J462" s="1"/>
      <c r="N462" s="1"/>
    </row>
    <row r="463">
      <c r="F463" s="49"/>
      <c r="G463" s="1"/>
      <c r="H463" s="1"/>
      <c r="I463" s="203"/>
      <c r="J463" s="1"/>
      <c r="N463" s="1"/>
    </row>
    <row r="464">
      <c r="F464" s="49"/>
      <c r="G464" s="1"/>
      <c r="H464" s="1"/>
      <c r="I464" s="203"/>
      <c r="J464" s="1"/>
      <c r="N464" s="1"/>
    </row>
    <row r="465">
      <c r="F465" s="49"/>
      <c r="G465" s="1"/>
      <c r="H465" s="1"/>
      <c r="I465" s="203"/>
      <c r="J465" s="1"/>
      <c r="N465" s="1"/>
    </row>
    <row r="466">
      <c r="F466" s="49"/>
      <c r="G466" s="1"/>
      <c r="H466" s="1"/>
      <c r="I466" s="203"/>
      <c r="J466" s="1"/>
      <c r="N466" s="1"/>
    </row>
    <row r="467">
      <c r="F467" s="49"/>
      <c r="G467" s="1"/>
      <c r="H467" s="1"/>
      <c r="I467" s="203"/>
      <c r="J467" s="1"/>
      <c r="N467" s="1"/>
    </row>
    <row r="468">
      <c r="F468" s="49"/>
      <c r="G468" s="1"/>
      <c r="H468" s="1"/>
      <c r="I468" s="203"/>
      <c r="J468" s="1"/>
      <c r="N468" s="1"/>
    </row>
    <row r="469">
      <c r="F469" s="49"/>
      <c r="G469" s="1"/>
      <c r="H469" s="1"/>
      <c r="I469" s="203"/>
      <c r="J469" s="1"/>
      <c r="N469" s="1"/>
    </row>
    <row r="470">
      <c r="F470" s="49"/>
      <c r="G470" s="1"/>
      <c r="H470" s="1"/>
      <c r="I470" s="203"/>
      <c r="J470" s="1"/>
      <c r="N470" s="1"/>
    </row>
    <row r="471">
      <c r="F471" s="49"/>
      <c r="G471" s="1"/>
      <c r="H471" s="1"/>
      <c r="I471" s="203"/>
      <c r="J471" s="1"/>
      <c r="N471" s="1"/>
    </row>
    <row r="472">
      <c r="F472" s="49"/>
      <c r="G472" s="1"/>
      <c r="H472" s="1"/>
      <c r="I472" s="203"/>
      <c r="J472" s="1"/>
      <c r="N472" s="1"/>
    </row>
    <row r="473">
      <c r="F473" s="49"/>
      <c r="G473" s="1"/>
      <c r="H473" s="1"/>
      <c r="I473" s="203"/>
      <c r="J473" s="1"/>
      <c r="N473" s="1"/>
    </row>
    <row r="474">
      <c r="F474" s="49"/>
      <c r="G474" s="1"/>
      <c r="H474" s="1"/>
      <c r="I474" s="203"/>
      <c r="J474" s="1"/>
      <c r="N474" s="1"/>
    </row>
    <row r="475">
      <c r="F475" s="49"/>
      <c r="G475" s="1"/>
      <c r="H475" s="1"/>
      <c r="I475" s="203"/>
      <c r="J475" s="1"/>
      <c r="N475" s="1"/>
    </row>
    <row r="476">
      <c r="F476" s="49"/>
      <c r="G476" s="1"/>
      <c r="H476" s="1"/>
      <c r="I476" s="203"/>
      <c r="J476" s="1"/>
      <c r="N476" s="1"/>
    </row>
    <row r="477">
      <c r="F477" s="49"/>
      <c r="G477" s="1"/>
      <c r="H477" s="1"/>
      <c r="I477" s="203"/>
      <c r="J477" s="1"/>
      <c r="N477" s="1"/>
    </row>
    <row r="478">
      <c r="F478" s="49"/>
      <c r="G478" s="1"/>
      <c r="H478" s="1"/>
      <c r="I478" s="203"/>
      <c r="J478" s="1"/>
      <c r="N478" s="1"/>
    </row>
    <row r="479">
      <c r="F479" s="49"/>
      <c r="G479" s="1"/>
      <c r="H479" s="1"/>
      <c r="I479" s="203"/>
      <c r="J479" s="1"/>
      <c r="N479" s="1"/>
    </row>
    <row r="480">
      <c r="F480" s="49"/>
      <c r="G480" s="1"/>
      <c r="H480" s="1"/>
      <c r="I480" s="203"/>
      <c r="J480" s="1"/>
      <c r="N480" s="1"/>
    </row>
    <row r="481">
      <c r="F481" s="49"/>
      <c r="G481" s="1"/>
      <c r="H481" s="1"/>
      <c r="I481" s="203"/>
      <c r="J481" s="1"/>
      <c r="N481" s="1"/>
    </row>
    <row r="482">
      <c r="F482" s="49"/>
      <c r="G482" s="1"/>
      <c r="H482" s="1"/>
      <c r="I482" s="203"/>
      <c r="J482" s="1"/>
      <c r="N482" s="1"/>
    </row>
    <row r="483">
      <c r="F483" s="49"/>
      <c r="G483" s="1"/>
      <c r="H483" s="1"/>
      <c r="I483" s="203"/>
      <c r="J483" s="1"/>
      <c r="N483" s="1"/>
    </row>
    <row r="484">
      <c r="F484" s="49"/>
      <c r="G484" s="1"/>
      <c r="H484" s="1"/>
      <c r="I484" s="203"/>
      <c r="J484" s="1"/>
      <c r="N484" s="1"/>
    </row>
    <row r="485">
      <c r="F485" s="49"/>
      <c r="G485" s="1"/>
      <c r="H485" s="1"/>
      <c r="I485" s="203"/>
      <c r="J485" s="1"/>
      <c r="N485" s="1"/>
    </row>
    <row r="486">
      <c r="F486" s="49"/>
      <c r="G486" s="1"/>
      <c r="H486" s="1"/>
      <c r="I486" s="203"/>
      <c r="J486" s="1"/>
      <c r="N486" s="1"/>
    </row>
    <row r="487">
      <c r="F487" s="49"/>
      <c r="G487" s="1"/>
      <c r="H487" s="1"/>
      <c r="I487" s="203"/>
      <c r="J487" s="1"/>
      <c r="N487" s="1"/>
    </row>
    <row r="488">
      <c r="F488" s="49"/>
      <c r="G488" s="1"/>
      <c r="H488" s="1"/>
      <c r="I488" s="203"/>
      <c r="J488" s="1"/>
      <c r="N488" s="1"/>
    </row>
    <row r="489">
      <c r="F489" s="49"/>
      <c r="G489" s="1"/>
      <c r="H489" s="1"/>
      <c r="I489" s="203"/>
      <c r="J489" s="1"/>
      <c r="N489" s="1"/>
    </row>
    <row r="490">
      <c r="F490" s="49"/>
      <c r="G490" s="1"/>
      <c r="H490" s="1"/>
      <c r="I490" s="203"/>
      <c r="J490" s="1"/>
      <c r="N490" s="1"/>
    </row>
    <row r="491">
      <c r="F491" s="49"/>
      <c r="G491" s="1"/>
      <c r="H491" s="1"/>
      <c r="I491" s="203"/>
      <c r="J491" s="1"/>
      <c r="N491" s="1"/>
    </row>
    <row r="492">
      <c r="F492" s="49"/>
      <c r="G492" s="1"/>
      <c r="H492" s="1"/>
      <c r="I492" s="203"/>
      <c r="J492" s="1"/>
      <c r="N492" s="1"/>
    </row>
    <row r="493">
      <c r="F493" s="49"/>
      <c r="G493" s="1"/>
      <c r="H493" s="1"/>
      <c r="I493" s="203"/>
      <c r="J493" s="1"/>
      <c r="N493" s="1"/>
    </row>
    <row r="494">
      <c r="F494" s="49"/>
      <c r="G494" s="1"/>
      <c r="H494" s="1"/>
      <c r="I494" s="203"/>
      <c r="J494" s="1"/>
      <c r="N494" s="1"/>
    </row>
    <row r="495">
      <c r="F495" s="49"/>
      <c r="G495" s="1"/>
      <c r="H495" s="1"/>
      <c r="I495" s="203"/>
      <c r="J495" s="1"/>
      <c r="N495" s="1"/>
    </row>
    <row r="496">
      <c r="F496" s="49"/>
      <c r="G496" s="1"/>
      <c r="H496" s="1"/>
      <c r="I496" s="203"/>
      <c r="J496" s="1"/>
      <c r="N496" s="1"/>
    </row>
    <row r="497">
      <c r="F497" s="49"/>
      <c r="G497" s="1"/>
      <c r="H497" s="1"/>
      <c r="I497" s="203"/>
      <c r="J497" s="1"/>
      <c r="N497" s="1"/>
    </row>
    <row r="498">
      <c r="F498" s="49"/>
      <c r="G498" s="1"/>
      <c r="H498" s="1"/>
      <c r="I498" s="203"/>
      <c r="J498" s="1"/>
      <c r="N498" s="1"/>
    </row>
    <row r="499">
      <c r="F499" s="49"/>
      <c r="G499" s="1"/>
      <c r="H499" s="1"/>
      <c r="I499" s="203"/>
      <c r="J499" s="1"/>
      <c r="N499" s="1"/>
    </row>
    <row r="500">
      <c r="F500" s="49"/>
      <c r="G500" s="1"/>
      <c r="H500" s="1"/>
      <c r="I500" s="203"/>
      <c r="J500" s="1"/>
      <c r="N500" s="1"/>
    </row>
    <row r="501">
      <c r="F501" s="49"/>
      <c r="G501" s="1"/>
      <c r="H501" s="1"/>
      <c r="I501" s="203"/>
      <c r="J501" s="1"/>
      <c r="N501" s="1"/>
    </row>
    <row r="502">
      <c r="F502" s="49"/>
      <c r="G502" s="1"/>
      <c r="H502" s="1"/>
      <c r="I502" s="203"/>
      <c r="J502" s="1"/>
      <c r="N502" s="1"/>
    </row>
    <row r="503">
      <c r="F503" s="49"/>
      <c r="G503" s="1"/>
      <c r="H503" s="1"/>
      <c r="I503" s="203"/>
      <c r="J503" s="1"/>
      <c r="N503" s="1"/>
    </row>
    <row r="504">
      <c r="F504" s="49"/>
      <c r="G504" s="1"/>
      <c r="H504" s="1"/>
      <c r="I504" s="203"/>
      <c r="J504" s="1"/>
      <c r="N504" s="1"/>
    </row>
    <row r="505">
      <c r="F505" s="49"/>
      <c r="G505" s="1"/>
      <c r="H505" s="1"/>
      <c r="I505" s="203"/>
      <c r="J505" s="1"/>
      <c r="N505" s="1"/>
    </row>
    <row r="506">
      <c r="F506" s="49"/>
      <c r="G506" s="1"/>
      <c r="H506" s="1"/>
      <c r="I506" s="203"/>
      <c r="J506" s="1"/>
      <c r="N506" s="1"/>
    </row>
    <row r="507">
      <c r="F507" s="49"/>
      <c r="G507" s="1"/>
      <c r="H507" s="1"/>
      <c r="I507" s="203"/>
      <c r="J507" s="1"/>
      <c r="N507" s="1"/>
    </row>
    <row r="508">
      <c r="F508" s="49"/>
      <c r="G508" s="1"/>
      <c r="H508" s="1"/>
      <c r="I508" s="203"/>
      <c r="J508" s="1"/>
      <c r="N508" s="1"/>
    </row>
    <row r="509">
      <c r="F509" s="49"/>
      <c r="G509" s="1"/>
      <c r="H509" s="1"/>
      <c r="I509" s="203"/>
      <c r="J509" s="1"/>
      <c r="N509" s="1"/>
    </row>
    <row r="510">
      <c r="F510" s="49"/>
      <c r="G510" s="1"/>
      <c r="H510" s="1"/>
      <c r="I510" s="203"/>
      <c r="J510" s="1"/>
      <c r="N510" s="1"/>
    </row>
    <row r="511">
      <c r="F511" s="49"/>
      <c r="G511" s="1"/>
      <c r="H511" s="1"/>
      <c r="I511" s="203"/>
      <c r="J511" s="1"/>
      <c r="N511" s="1"/>
    </row>
    <row r="512">
      <c r="F512" s="49"/>
      <c r="G512" s="1"/>
      <c r="H512" s="1"/>
      <c r="I512" s="203"/>
      <c r="J512" s="1"/>
      <c r="N512" s="1"/>
    </row>
    <row r="513">
      <c r="F513" s="49"/>
      <c r="G513" s="1"/>
      <c r="H513" s="1"/>
      <c r="I513" s="203"/>
      <c r="J513" s="1"/>
      <c r="N513" s="1"/>
    </row>
    <row r="514">
      <c r="F514" s="49"/>
      <c r="G514" s="1"/>
      <c r="H514" s="1"/>
      <c r="I514" s="203"/>
      <c r="J514" s="1"/>
      <c r="N514" s="1"/>
    </row>
    <row r="515">
      <c r="F515" s="49"/>
      <c r="G515" s="1"/>
      <c r="H515" s="1"/>
      <c r="I515" s="203"/>
      <c r="J515" s="1"/>
      <c r="N515" s="1"/>
    </row>
    <row r="516">
      <c r="F516" s="49"/>
      <c r="G516" s="1"/>
      <c r="H516" s="1"/>
      <c r="I516" s="203"/>
      <c r="J516" s="1"/>
      <c r="N516" s="1"/>
    </row>
    <row r="517">
      <c r="F517" s="49"/>
      <c r="G517" s="1"/>
      <c r="H517" s="1"/>
      <c r="I517" s="203"/>
      <c r="J517" s="1"/>
      <c r="N517" s="1"/>
    </row>
    <row r="518">
      <c r="F518" s="49"/>
      <c r="G518" s="1"/>
      <c r="H518" s="1"/>
      <c r="I518" s="203"/>
      <c r="J518" s="1"/>
      <c r="N518" s="1"/>
    </row>
    <row r="519">
      <c r="F519" s="49"/>
      <c r="G519" s="1"/>
      <c r="H519" s="1"/>
      <c r="I519" s="203"/>
      <c r="J519" s="1"/>
      <c r="N519" s="1"/>
    </row>
    <row r="520">
      <c r="F520" s="49"/>
      <c r="G520" s="1"/>
      <c r="H520" s="1"/>
      <c r="I520" s="203"/>
      <c r="J520" s="1"/>
      <c r="N520" s="1"/>
    </row>
    <row r="521">
      <c r="F521" s="49"/>
      <c r="G521" s="1"/>
      <c r="H521" s="1"/>
      <c r="I521" s="203"/>
      <c r="J521" s="1"/>
      <c r="N521" s="1"/>
    </row>
    <row r="522">
      <c r="F522" s="49"/>
      <c r="G522" s="1"/>
      <c r="H522" s="1"/>
      <c r="I522" s="203"/>
      <c r="J522" s="1"/>
      <c r="N522" s="1"/>
    </row>
    <row r="523">
      <c r="F523" s="49"/>
      <c r="G523" s="1"/>
      <c r="H523" s="1"/>
      <c r="I523" s="203"/>
      <c r="J523" s="1"/>
      <c r="N523" s="1"/>
    </row>
    <row r="524">
      <c r="F524" s="49"/>
      <c r="G524" s="1"/>
      <c r="H524" s="1"/>
      <c r="I524" s="203"/>
      <c r="J524" s="1"/>
      <c r="N524" s="1"/>
    </row>
    <row r="525">
      <c r="F525" s="49"/>
      <c r="G525" s="1"/>
      <c r="H525" s="1"/>
      <c r="I525" s="203"/>
      <c r="J525" s="1"/>
      <c r="N525" s="1"/>
    </row>
    <row r="526">
      <c r="F526" s="49"/>
      <c r="G526" s="1"/>
      <c r="H526" s="1"/>
      <c r="I526" s="203"/>
      <c r="J526" s="1"/>
      <c r="N526" s="1"/>
    </row>
    <row r="527">
      <c r="F527" s="49"/>
      <c r="G527" s="1"/>
      <c r="H527" s="1"/>
      <c r="I527" s="203"/>
      <c r="J527" s="1"/>
      <c r="N527" s="1"/>
    </row>
    <row r="528">
      <c r="F528" s="49"/>
      <c r="G528" s="1"/>
      <c r="H528" s="1"/>
      <c r="I528" s="203"/>
      <c r="J528" s="1"/>
      <c r="N528" s="1"/>
    </row>
    <row r="529">
      <c r="F529" s="49"/>
      <c r="G529" s="1"/>
      <c r="H529" s="1"/>
      <c r="I529" s="203"/>
      <c r="J529" s="1"/>
      <c r="N529" s="1"/>
    </row>
    <row r="530">
      <c r="F530" s="49"/>
      <c r="G530" s="1"/>
      <c r="H530" s="1"/>
      <c r="I530" s="203"/>
      <c r="J530" s="1"/>
      <c r="N530" s="1"/>
    </row>
    <row r="531">
      <c r="F531" s="49"/>
      <c r="G531" s="1"/>
      <c r="H531" s="1"/>
      <c r="I531" s="203"/>
      <c r="J531" s="1"/>
      <c r="N531" s="1"/>
    </row>
    <row r="532">
      <c r="F532" s="49"/>
      <c r="G532" s="1"/>
      <c r="H532" s="1"/>
      <c r="I532" s="203"/>
      <c r="J532" s="1"/>
      <c r="N532" s="1"/>
    </row>
    <row r="533">
      <c r="F533" s="49"/>
      <c r="G533" s="1"/>
      <c r="H533" s="1"/>
      <c r="I533" s="203"/>
      <c r="J533" s="1"/>
      <c r="N533" s="1"/>
    </row>
    <row r="534">
      <c r="F534" s="49"/>
      <c r="G534" s="1"/>
      <c r="H534" s="1"/>
      <c r="I534" s="203"/>
      <c r="J534" s="1"/>
      <c r="N534" s="1"/>
    </row>
    <row r="535">
      <c r="F535" s="49"/>
      <c r="G535" s="1"/>
      <c r="H535" s="1"/>
      <c r="I535" s="203"/>
      <c r="J535" s="1"/>
      <c r="N535" s="1"/>
    </row>
    <row r="536">
      <c r="F536" s="49"/>
      <c r="G536" s="1"/>
      <c r="H536" s="1"/>
      <c r="I536" s="203"/>
      <c r="J536" s="1"/>
      <c r="N536" s="1"/>
    </row>
    <row r="537">
      <c r="F537" s="49"/>
      <c r="G537" s="1"/>
      <c r="H537" s="1"/>
      <c r="I537" s="203"/>
      <c r="J537" s="1"/>
      <c r="N537" s="1"/>
    </row>
    <row r="538">
      <c r="F538" s="49"/>
      <c r="G538" s="1"/>
      <c r="H538" s="1"/>
      <c r="I538" s="203"/>
      <c r="J538" s="1"/>
      <c r="N538" s="1"/>
    </row>
    <row r="539">
      <c r="F539" s="49"/>
      <c r="G539" s="1"/>
      <c r="H539" s="1"/>
      <c r="I539" s="203"/>
      <c r="J539" s="1"/>
      <c r="N539" s="1"/>
    </row>
    <row r="540">
      <c r="F540" s="49"/>
      <c r="G540" s="1"/>
      <c r="H540" s="1"/>
      <c r="I540" s="203"/>
      <c r="J540" s="1"/>
      <c r="N540" s="1"/>
    </row>
    <row r="541">
      <c r="F541" s="49"/>
      <c r="G541" s="1"/>
      <c r="H541" s="1"/>
      <c r="I541" s="203"/>
      <c r="J541" s="1"/>
      <c r="N541" s="1"/>
    </row>
    <row r="542">
      <c r="F542" s="49"/>
      <c r="G542" s="1"/>
      <c r="H542" s="1"/>
      <c r="I542" s="203"/>
      <c r="J542" s="1"/>
      <c r="N542" s="1"/>
    </row>
    <row r="543">
      <c r="F543" s="49"/>
      <c r="G543" s="1"/>
      <c r="H543" s="1"/>
      <c r="I543" s="203"/>
      <c r="J543" s="1"/>
      <c r="N543" s="1"/>
    </row>
    <row r="544">
      <c r="F544" s="49"/>
      <c r="G544" s="1"/>
      <c r="H544" s="1"/>
      <c r="I544" s="203"/>
      <c r="J544" s="1"/>
      <c r="N544" s="1"/>
    </row>
    <row r="545">
      <c r="F545" s="49"/>
      <c r="G545" s="1"/>
      <c r="H545" s="1"/>
      <c r="I545" s="203"/>
      <c r="J545" s="1"/>
      <c r="N545" s="1"/>
    </row>
    <row r="546">
      <c r="F546" s="49"/>
      <c r="G546" s="1"/>
      <c r="H546" s="1"/>
      <c r="I546" s="203"/>
      <c r="J546" s="1"/>
      <c r="N546" s="1"/>
    </row>
    <row r="547">
      <c r="F547" s="49"/>
      <c r="G547" s="1"/>
      <c r="H547" s="1"/>
      <c r="I547" s="203"/>
      <c r="J547" s="1"/>
      <c r="N547" s="1"/>
    </row>
    <row r="548">
      <c r="F548" s="49"/>
      <c r="G548" s="1"/>
      <c r="H548" s="1"/>
      <c r="I548" s="203"/>
      <c r="J548" s="1"/>
      <c r="N548" s="1"/>
    </row>
    <row r="549">
      <c r="F549" s="49"/>
      <c r="G549" s="1"/>
      <c r="H549" s="1"/>
      <c r="I549" s="203"/>
      <c r="J549" s="1"/>
      <c r="N549" s="1"/>
    </row>
    <row r="550">
      <c r="F550" s="49"/>
      <c r="G550" s="1"/>
      <c r="H550" s="1"/>
      <c r="I550" s="203"/>
      <c r="J550" s="1"/>
      <c r="N550" s="1"/>
    </row>
    <row r="551">
      <c r="F551" s="49"/>
      <c r="G551" s="1"/>
      <c r="H551" s="1"/>
      <c r="I551" s="203"/>
      <c r="J551" s="1"/>
      <c r="N551" s="1"/>
    </row>
    <row r="552">
      <c r="F552" s="49"/>
      <c r="G552" s="1"/>
      <c r="H552" s="1"/>
      <c r="I552" s="203"/>
      <c r="J552" s="1"/>
      <c r="N552" s="1"/>
    </row>
    <row r="553">
      <c r="F553" s="49"/>
      <c r="G553" s="1"/>
      <c r="H553" s="1"/>
      <c r="I553" s="203"/>
      <c r="J553" s="1"/>
      <c r="N553" s="1"/>
    </row>
    <row r="554">
      <c r="F554" s="49"/>
      <c r="G554" s="1"/>
      <c r="H554" s="1"/>
      <c r="I554" s="203"/>
      <c r="J554" s="1"/>
      <c r="N554" s="1"/>
    </row>
    <row r="555">
      <c r="F555" s="49"/>
      <c r="G555" s="1"/>
      <c r="H555" s="1"/>
      <c r="I555" s="203"/>
      <c r="J555" s="1"/>
      <c r="N555" s="1"/>
    </row>
    <row r="556">
      <c r="F556" s="49"/>
      <c r="G556" s="1"/>
      <c r="H556" s="1"/>
      <c r="I556" s="203"/>
      <c r="J556" s="1"/>
      <c r="N556" s="1"/>
    </row>
    <row r="557">
      <c r="F557" s="49"/>
      <c r="G557" s="1"/>
      <c r="H557" s="1"/>
      <c r="I557" s="203"/>
      <c r="J557" s="1"/>
      <c r="N557" s="1"/>
    </row>
    <row r="558">
      <c r="F558" s="49"/>
      <c r="G558" s="1"/>
      <c r="H558" s="1"/>
      <c r="I558" s="203"/>
      <c r="J558" s="1"/>
      <c r="N558" s="1"/>
    </row>
    <row r="559">
      <c r="F559" s="49"/>
      <c r="G559" s="1"/>
      <c r="H559" s="1"/>
      <c r="I559" s="203"/>
      <c r="J559" s="1"/>
      <c r="N559" s="1"/>
    </row>
    <row r="560">
      <c r="F560" s="49"/>
      <c r="G560" s="1"/>
      <c r="H560" s="1"/>
      <c r="I560" s="203"/>
      <c r="J560" s="1"/>
      <c r="N560" s="1"/>
    </row>
    <row r="561">
      <c r="F561" s="49"/>
      <c r="G561" s="1"/>
      <c r="H561" s="1"/>
      <c r="I561" s="203"/>
      <c r="J561" s="1"/>
      <c r="N561" s="1"/>
    </row>
    <row r="562">
      <c r="F562" s="49"/>
      <c r="G562" s="1"/>
      <c r="H562" s="1"/>
      <c r="I562" s="203"/>
      <c r="J562" s="1"/>
      <c r="N562" s="1"/>
    </row>
    <row r="563">
      <c r="F563" s="49"/>
      <c r="G563" s="1"/>
      <c r="H563" s="1"/>
      <c r="I563" s="203"/>
      <c r="J563" s="1"/>
      <c r="N563" s="1"/>
    </row>
    <row r="564">
      <c r="F564" s="49"/>
      <c r="G564" s="1"/>
      <c r="H564" s="1"/>
      <c r="I564" s="203"/>
      <c r="J564" s="1"/>
      <c r="N564" s="1"/>
    </row>
    <row r="565">
      <c r="F565" s="49"/>
      <c r="G565" s="1"/>
      <c r="H565" s="1"/>
      <c r="I565" s="203"/>
      <c r="J565" s="1"/>
      <c r="N565" s="1"/>
    </row>
    <row r="566">
      <c r="F566" s="49"/>
      <c r="G566" s="1"/>
      <c r="H566" s="1"/>
      <c r="I566" s="203"/>
      <c r="J566" s="1"/>
      <c r="N566" s="1"/>
    </row>
    <row r="567">
      <c r="F567" s="49"/>
      <c r="G567" s="1"/>
      <c r="H567" s="1"/>
      <c r="I567" s="203"/>
      <c r="J567" s="1"/>
      <c r="N567" s="1"/>
    </row>
    <row r="568">
      <c r="F568" s="49"/>
      <c r="G568" s="1"/>
      <c r="H568" s="1"/>
      <c r="I568" s="203"/>
      <c r="J568" s="1"/>
      <c r="N568" s="1"/>
    </row>
    <row r="569">
      <c r="F569" s="49"/>
      <c r="G569" s="1"/>
      <c r="H569" s="1"/>
      <c r="I569" s="203"/>
      <c r="J569" s="1"/>
      <c r="N569" s="1"/>
    </row>
    <row r="570">
      <c r="F570" s="49"/>
      <c r="G570" s="1"/>
      <c r="H570" s="1"/>
      <c r="I570" s="203"/>
      <c r="J570" s="1"/>
      <c r="N570" s="1"/>
    </row>
    <row r="571">
      <c r="F571" s="49"/>
      <c r="G571" s="1"/>
      <c r="H571" s="1"/>
      <c r="I571" s="203"/>
      <c r="J571" s="1"/>
      <c r="N571" s="1"/>
    </row>
    <row r="572">
      <c r="F572" s="49"/>
      <c r="G572" s="1"/>
      <c r="H572" s="1"/>
      <c r="I572" s="203"/>
      <c r="J572" s="1"/>
      <c r="N572" s="1"/>
    </row>
    <row r="573">
      <c r="F573" s="49"/>
      <c r="G573" s="1"/>
      <c r="H573" s="1"/>
      <c r="I573" s="203"/>
      <c r="J573" s="1"/>
      <c r="N573" s="1"/>
    </row>
    <row r="574">
      <c r="F574" s="49"/>
      <c r="G574" s="1"/>
      <c r="H574" s="1"/>
      <c r="I574" s="203"/>
      <c r="J574" s="1"/>
      <c r="N574" s="1"/>
    </row>
    <row r="575">
      <c r="F575" s="49"/>
      <c r="G575" s="1"/>
      <c r="H575" s="1"/>
      <c r="I575" s="203"/>
      <c r="J575" s="1"/>
      <c r="N575" s="1"/>
    </row>
    <row r="576">
      <c r="F576" s="49"/>
      <c r="G576" s="1"/>
      <c r="H576" s="1"/>
      <c r="I576" s="203"/>
      <c r="J576" s="1"/>
      <c r="N576" s="1"/>
    </row>
    <row r="577">
      <c r="F577" s="49"/>
      <c r="G577" s="1"/>
      <c r="H577" s="1"/>
      <c r="I577" s="203"/>
      <c r="J577" s="1"/>
      <c r="N577" s="1"/>
    </row>
    <row r="578">
      <c r="F578" s="49"/>
      <c r="G578" s="1"/>
      <c r="H578" s="1"/>
      <c r="I578" s="203"/>
      <c r="J578" s="1"/>
      <c r="N578" s="1"/>
    </row>
    <row r="579">
      <c r="F579" s="49"/>
      <c r="G579" s="1"/>
      <c r="H579" s="1"/>
      <c r="I579" s="203"/>
      <c r="J579" s="1"/>
      <c r="N579" s="1"/>
    </row>
    <row r="580">
      <c r="F580" s="49"/>
      <c r="G580" s="1"/>
      <c r="H580" s="1"/>
      <c r="I580" s="203"/>
      <c r="J580" s="1"/>
      <c r="N580" s="1"/>
    </row>
    <row r="581">
      <c r="F581" s="49"/>
      <c r="G581" s="1"/>
      <c r="H581" s="1"/>
      <c r="I581" s="203"/>
      <c r="J581" s="1"/>
      <c r="N581" s="1"/>
    </row>
    <row r="582">
      <c r="F582" s="49"/>
      <c r="G582" s="1"/>
      <c r="H582" s="1"/>
      <c r="I582" s="203"/>
      <c r="J582" s="1"/>
      <c r="N582" s="1"/>
    </row>
    <row r="583">
      <c r="F583" s="49"/>
      <c r="G583" s="1"/>
      <c r="H583" s="1"/>
      <c r="I583" s="203"/>
      <c r="J583" s="1"/>
      <c r="N583" s="1"/>
    </row>
    <row r="584">
      <c r="F584" s="49"/>
      <c r="G584" s="1"/>
      <c r="H584" s="1"/>
      <c r="I584" s="203"/>
      <c r="J584" s="1"/>
      <c r="N584" s="1"/>
    </row>
    <row r="585">
      <c r="F585" s="49"/>
      <c r="G585" s="1"/>
      <c r="H585" s="1"/>
      <c r="I585" s="203"/>
      <c r="J585" s="1"/>
      <c r="N585" s="1"/>
    </row>
    <row r="586">
      <c r="F586" s="49"/>
      <c r="G586" s="1"/>
      <c r="H586" s="1"/>
      <c r="I586" s="203"/>
      <c r="J586" s="1"/>
      <c r="N586" s="1"/>
    </row>
    <row r="587">
      <c r="F587" s="49"/>
      <c r="G587" s="1"/>
      <c r="H587" s="1"/>
      <c r="I587" s="203"/>
      <c r="J587" s="1"/>
      <c r="N587" s="1"/>
    </row>
    <row r="588">
      <c r="F588" s="49"/>
      <c r="G588" s="1"/>
      <c r="H588" s="1"/>
      <c r="I588" s="203"/>
      <c r="J588" s="1"/>
      <c r="N588" s="1"/>
    </row>
    <row r="589">
      <c r="F589" s="49"/>
      <c r="G589" s="1"/>
      <c r="H589" s="1"/>
      <c r="I589" s="203"/>
      <c r="J589" s="1"/>
      <c r="N589" s="1"/>
    </row>
    <row r="590">
      <c r="F590" s="49"/>
      <c r="G590" s="1"/>
      <c r="H590" s="1"/>
      <c r="I590" s="203"/>
      <c r="J590" s="1"/>
      <c r="N590" s="1"/>
    </row>
    <row r="591">
      <c r="F591" s="49"/>
      <c r="G591" s="1"/>
      <c r="H591" s="1"/>
      <c r="I591" s="203"/>
      <c r="J591" s="1"/>
      <c r="N591" s="1"/>
    </row>
    <row r="592">
      <c r="F592" s="49"/>
      <c r="G592" s="1"/>
      <c r="H592" s="1"/>
      <c r="I592" s="203"/>
      <c r="J592" s="1"/>
      <c r="N592" s="1"/>
    </row>
    <row r="593">
      <c r="F593" s="49"/>
      <c r="G593" s="1"/>
      <c r="H593" s="1"/>
      <c r="I593" s="203"/>
      <c r="J593" s="1"/>
      <c r="N593" s="1"/>
    </row>
    <row r="594">
      <c r="F594" s="49"/>
      <c r="G594" s="1"/>
      <c r="H594" s="1"/>
      <c r="I594" s="203"/>
      <c r="J594" s="1"/>
      <c r="N594" s="1"/>
    </row>
    <row r="595">
      <c r="F595" s="49"/>
      <c r="G595" s="1"/>
      <c r="H595" s="1"/>
      <c r="I595" s="203"/>
      <c r="J595" s="1"/>
      <c r="N595" s="1"/>
    </row>
    <row r="596">
      <c r="F596" s="49"/>
      <c r="G596" s="1"/>
      <c r="H596" s="1"/>
      <c r="I596" s="203"/>
      <c r="J596" s="1"/>
      <c r="N596" s="1"/>
    </row>
    <row r="597">
      <c r="F597" s="49"/>
      <c r="G597" s="1"/>
      <c r="H597" s="1"/>
      <c r="I597" s="203"/>
      <c r="J597" s="1"/>
      <c r="N597" s="1"/>
    </row>
    <row r="598">
      <c r="F598" s="49"/>
      <c r="G598" s="1"/>
      <c r="H598" s="1"/>
      <c r="I598" s="203"/>
      <c r="J598" s="1"/>
      <c r="N598" s="1"/>
    </row>
    <row r="599">
      <c r="F599" s="49"/>
      <c r="G599" s="1"/>
      <c r="H599" s="1"/>
      <c r="I599" s="203"/>
      <c r="J599" s="1"/>
      <c r="N599" s="1"/>
    </row>
    <row r="600">
      <c r="F600" s="49"/>
      <c r="G600" s="1"/>
      <c r="H600" s="1"/>
      <c r="I600" s="203"/>
      <c r="J600" s="1"/>
      <c r="N600" s="1"/>
    </row>
    <row r="601">
      <c r="F601" s="49"/>
      <c r="G601" s="1"/>
      <c r="H601" s="1"/>
      <c r="I601" s="203"/>
      <c r="J601" s="1"/>
      <c r="N601" s="1"/>
    </row>
    <row r="602">
      <c r="F602" s="49"/>
      <c r="G602" s="1"/>
      <c r="H602" s="1"/>
      <c r="I602" s="203"/>
      <c r="J602" s="1"/>
      <c r="N602" s="1"/>
    </row>
    <row r="603">
      <c r="F603" s="49"/>
      <c r="G603" s="1"/>
      <c r="H603" s="1"/>
      <c r="I603" s="203"/>
      <c r="J603" s="1"/>
      <c r="N603" s="1"/>
    </row>
    <row r="604">
      <c r="F604" s="49"/>
      <c r="G604" s="1"/>
      <c r="H604" s="1"/>
      <c r="I604" s="203"/>
      <c r="J604" s="1"/>
      <c r="N604" s="1"/>
    </row>
    <row r="605">
      <c r="F605" s="49"/>
      <c r="G605" s="1"/>
      <c r="H605" s="1"/>
      <c r="I605" s="203"/>
      <c r="J605" s="1"/>
      <c r="N605" s="1"/>
    </row>
    <row r="606">
      <c r="F606" s="49"/>
      <c r="G606" s="1"/>
      <c r="H606" s="1"/>
      <c r="I606" s="203"/>
      <c r="J606" s="1"/>
      <c r="N606" s="1"/>
    </row>
    <row r="607">
      <c r="F607" s="49"/>
      <c r="G607" s="1"/>
      <c r="H607" s="1"/>
      <c r="I607" s="203"/>
      <c r="J607" s="1"/>
      <c r="N607" s="1"/>
    </row>
    <row r="608">
      <c r="F608" s="49"/>
      <c r="G608" s="1"/>
      <c r="H608" s="1"/>
      <c r="I608" s="203"/>
      <c r="J608" s="1"/>
      <c r="N608" s="1"/>
    </row>
    <row r="609">
      <c r="F609" s="49"/>
      <c r="G609" s="1"/>
      <c r="H609" s="1"/>
      <c r="I609" s="203"/>
      <c r="J609" s="1"/>
      <c r="N609" s="1"/>
    </row>
    <row r="610">
      <c r="F610" s="49"/>
      <c r="G610" s="1"/>
      <c r="H610" s="1"/>
      <c r="I610" s="203"/>
      <c r="J610" s="1"/>
      <c r="N610" s="1"/>
    </row>
    <row r="611">
      <c r="F611" s="49"/>
      <c r="G611" s="1"/>
      <c r="H611" s="1"/>
      <c r="I611" s="203"/>
      <c r="J611" s="1"/>
      <c r="N611" s="1"/>
    </row>
    <row r="612">
      <c r="F612" s="49"/>
      <c r="G612" s="1"/>
      <c r="H612" s="1"/>
      <c r="I612" s="203"/>
      <c r="J612" s="1"/>
      <c r="N612" s="1"/>
    </row>
    <row r="613">
      <c r="F613" s="49"/>
      <c r="G613" s="1"/>
      <c r="H613" s="1"/>
      <c r="I613" s="203"/>
      <c r="J613" s="1"/>
      <c r="N613" s="1"/>
    </row>
    <row r="614">
      <c r="F614" s="49"/>
      <c r="G614" s="1"/>
      <c r="H614" s="1"/>
      <c r="I614" s="203"/>
      <c r="J614" s="1"/>
      <c r="N614" s="1"/>
    </row>
    <row r="615">
      <c r="F615" s="49"/>
      <c r="G615" s="1"/>
      <c r="H615" s="1"/>
      <c r="I615" s="203"/>
      <c r="J615" s="1"/>
      <c r="N615" s="1"/>
    </row>
    <row r="616">
      <c r="F616" s="49"/>
      <c r="G616" s="1"/>
      <c r="H616" s="1"/>
      <c r="I616" s="203"/>
      <c r="J616" s="1"/>
      <c r="N616" s="1"/>
    </row>
    <row r="617">
      <c r="F617" s="49"/>
      <c r="G617" s="1"/>
      <c r="H617" s="1"/>
      <c r="I617" s="203"/>
      <c r="J617" s="1"/>
      <c r="N617" s="1"/>
    </row>
    <row r="618">
      <c r="F618" s="49"/>
      <c r="G618" s="1"/>
      <c r="H618" s="1"/>
      <c r="I618" s="203"/>
      <c r="J618" s="1"/>
      <c r="N618" s="1"/>
    </row>
    <row r="619">
      <c r="F619" s="49"/>
      <c r="G619" s="1"/>
      <c r="H619" s="1"/>
      <c r="I619" s="203"/>
      <c r="J619" s="1"/>
      <c r="N619" s="1"/>
    </row>
    <row r="620">
      <c r="F620" s="49"/>
      <c r="G620" s="1"/>
      <c r="H620" s="1"/>
      <c r="I620" s="203"/>
      <c r="J620" s="1"/>
      <c r="N620" s="1"/>
    </row>
    <row r="621">
      <c r="F621" s="49"/>
      <c r="G621" s="1"/>
      <c r="H621" s="1"/>
      <c r="I621" s="203"/>
      <c r="J621" s="1"/>
      <c r="N621" s="1"/>
    </row>
    <row r="622">
      <c r="F622" s="49"/>
      <c r="G622" s="1"/>
      <c r="H622" s="1"/>
      <c r="I622" s="203"/>
      <c r="J622" s="1"/>
      <c r="N622" s="1"/>
    </row>
    <row r="623">
      <c r="F623" s="49"/>
      <c r="G623" s="1"/>
      <c r="H623" s="1"/>
      <c r="I623" s="203"/>
      <c r="J623" s="1"/>
      <c r="N623" s="1"/>
    </row>
    <row r="624">
      <c r="F624" s="49"/>
      <c r="G624" s="1"/>
      <c r="H624" s="1"/>
      <c r="I624" s="203"/>
      <c r="J624" s="1"/>
      <c r="N624" s="1"/>
    </row>
    <row r="625">
      <c r="F625" s="49"/>
      <c r="G625" s="1"/>
      <c r="H625" s="1"/>
      <c r="I625" s="203"/>
      <c r="J625" s="1"/>
      <c r="N625" s="1"/>
    </row>
    <row r="626">
      <c r="F626" s="49"/>
      <c r="G626" s="1"/>
      <c r="H626" s="1"/>
      <c r="I626" s="203"/>
      <c r="J626" s="1"/>
      <c r="N626" s="1"/>
    </row>
    <row r="627">
      <c r="F627" s="49"/>
      <c r="G627" s="1"/>
      <c r="H627" s="1"/>
      <c r="I627" s="203"/>
      <c r="J627" s="1"/>
      <c r="N627" s="1"/>
    </row>
    <row r="628">
      <c r="F628" s="49"/>
      <c r="G628" s="1"/>
      <c r="H628" s="1"/>
      <c r="I628" s="203"/>
      <c r="J628" s="1"/>
      <c r="N628" s="1"/>
    </row>
    <row r="629">
      <c r="F629" s="49"/>
      <c r="G629" s="1"/>
      <c r="H629" s="1"/>
      <c r="I629" s="203"/>
      <c r="J629" s="1"/>
      <c r="N629" s="1"/>
    </row>
    <row r="630">
      <c r="F630" s="49"/>
      <c r="G630" s="1"/>
      <c r="H630" s="1"/>
      <c r="I630" s="203"/>
      <c r="J630" s="1"/>
      <c r="N630" s="1"/>
    </row>
    <row r="631">
      <c r="F631" s="49"/>
      <c r="G631" s="1"/>
      <c r="H631" s="1"/>
      <c r="I631" s="203"/>
      <c r="J631" s="1"/>
      <c r="N631" s="1"/>
    </row>
    <row r="632">
      <c r="F632" s="49"/>
      <c r="G632" s="1"/>
      <c r="H632" s="1"/>
      <c r="I632" s="203"/>
      <c r="J632" s="1"/>
      <c r="N632" s="1"/>
    </row>
    <row r="633">
      <c r="F633" s="49"/>
      <c r="G633" s="1"/>
      <c r="H633" s="1"/>
      <c r="I633" s="203"/>
      <c r="J633" s="1"/>
      <c r="N633" s="1"/>
    </row>
    <row r="634">
      <c r="F634" s="49"/>
      <c r="G634" s="1"/>
      <c r="H634" s="1"/>
      <c r="I634" s="203"/>
      <c r="J634" s="1"/>
      <c r="N634" s="1"/>
    </row>
    <row r="635">
      <c r="F635" s="49"/>
      <c r="G635" s="1"/>
      <c r="H635" s="1"/>
      <c r="I635" s="203"/>
      <c r="J635" s="1"/>
      <c r="N635" s="1"/>
    </row>
    <row r="636">
      <c r="F636" s="49"/>
      <c r="G636" s="1"/>
      <c r="H636" s="1"/>
      <c r="I636" s="203"/>
      <c r="J636" s="1"/>
      <c r="N636" s="1"/>
    </row>
    <row r="637">
      <c r="F637" s="49"/>
      <c r="G637" s="1"/>
      <c r="H637" s="1"/>
      <c r="I637" s="203"/>
      <c r="J637" s="1"/>
      <c r="N637" s="1"/>
    </row>
    <row r="638">
      <c r="F638" s="49"/>
      <c r="G638" s="1"/>
      <c r="H638" s="1"/>
      <c r="I638" s="203"/>
      <c r="J638" s="1"/>
      <c r="N638" s="1"/>
    </row>
    <row r="639">
      <c r="F639" s="49"/>
      <c r="G639" s="1"/>
      <c r="H639" s="1"/>
      <c r="I639" s="203"/>
      <c r="J639" s="1"/>
      <c r="N639" s="1"/>
    </row>
    <row r="640">
      <c r="F640" s="49"/>
      <c r="G640" s="1"/>
      <c r="H640" s="1"/>
      <c r="I640" s="203"/>
      <c r="J640" s="1"/>
      <c r="N640" s="1"/>
    </row>
    <row r="641">
      <c r="F641" s="49"/>
      <c r="G641" s="1"/>
      <c r="H641" s="1"/>
      <c r="I641" s="203"/>
      <c r="J641" s="1"/>
      <c r="N641" s="1"/>
    </row>
    <row r="642">
      <c r="F642" s="49"/>
      <c r="G642" s="1"/>
      <c r="H642" s="1"/>
      <c r="I642" s="203"/>
      <c r="J642" s="1"/>
      <c r="N642" s="1"/>
    </row>
    <row r="643">
      <c r="F643" s="49"/>
      <c r="G643" s="1"/>
      <c r="H643" s="1"/>
      <c r="I643" s="203"/>
      <c r="J643" s="1"/>
      <c r="N643" s="1"/>
    </row>
    <row r="644">
      <c r="F644" s="49"/>
      <c r="G644" s="1"/>
      <c r="H644" s="1"/>
      <c r="I644" s="203"/>
      <c r="J644" s="1"/>
      <c r="N644" s="1"/>
    </row>
    <row r="645">
      <c r="F645" s="49"/>
      <c r="G645" s="1"/>
      <c r="H645" s="1"/>
      <c r="I645" s="203"/>
      <c r="J645" s="1"/>
      <c r="N645" s="1"/>
    </row>
    <row r="646">
      <c r="F646" s="49"/>
      <c r="G646" s="1"/>
      <c r="H646" s="1"/>
      <c r="I646" s="203"/>
      <c r="J646" s="1"/>
      <c r="N646" s="1"/>
    </row>
    <row r="647">
      <c r="F647" s="49"/>
      <c r="G647" s="1"/>
      <c r="H647" s="1"/>
      <c r="I647" s="203"/>
      <c r="J647" s="1"/>
      <c r="N647" s="1"/>
    </row>
    <row r="648">
      <c r="F648" s="49"/>
      <c r="G648" s="1"/>
      <c r="H648" s="1"/>
      <c r="I648" s="203"/>
      <c r="J648" s="1"/>
      <c r="N648" s="1"/>
    </row>
    <row r="649">
      <c r="F649" s="49"/>
      <c r="G649" s="1"/>
      <c r="H649" s="1"/>
      <c r="I649" s="203"/>
      <c r="J649" s="1"/>
      <c r="N649" s="1"/>
    </row>
    <row r="650">
      <c r="F650" s="49"/>
      <c r="G650" s="1"/>
      <c r="H650" s="1"/>
      <c r="I650" s="203"/>
      <c r="J650" s="1"/>
      <c r="N650" s="1"/>
    </row>
    <row r="651">
      <c r="F651" s="49"/>
      <c r="G651" s="1"/>
      <c r="H651" s="1"/>
      <c r="I651" s="203"/>
      <c r="J651" s="1"/>
      <c r="N651" s="1"/>
    </row>
    <row r="652">
      <c r="F652" s="49"/>
      <c r="G652" s="1"/>
      <c r="H652" s="1"/>
      <c r="I652" s="203"/>
      <c r="J652" s="1"/>
      <c r="N652" s="1"/>
    </row>
    <row r="653">
      <c r="F653" s="49"/>
      <c r="G653" s="1"/>
      <c r="H653" s="1"/>
      <c r="I653" s="203"/>
      <c r="J653" s="1"/>
      <c r="N653" s="1"/>
    </row>
    <row r="654">
      <c r="F654" s="49"/>
      <c r="G654" s="1"/>
      <c r="H654" s="1"/>
      <c r="I654" s="203"/>
      <c r="J654" s="1"/>
      <c r="N654" s="1"/>
    </row>
    <row r="655">
      <c r="F655" s="49"/>
      <c r="G655" s="1"/>
      <c r="H655" s="1"/>
      <c r="I655" s="203"/>
      <c r="J655" s="1"/>
      <c r="N655" s="1"/>
    </row>
    <row r="656">
      <c r="F656" s="49"/>
      <c r="G656" s="1"/>
      <c r="H656" s="1"/>
      <c r="I656" s="203"/>
      <c r="J656" s="1"/>
      <c r="N656" s="1"/>
    </row>
    <row r="657">
      <c r="F657" s="49"/>
      <c r="G657" s="1"/>
      <c r="H657" s="1"/>
      <c r="I657" s="203"/>
      <c r="J657" s="1"/>
      <c r="N657" s="1"/>
    </row>
    <row r="658">
      <c r="F658" s="49"/>
      <c r="G658" s="1"/>
      <c r="H658" s="1"/>
      <c r="I658" s="203"/>
      <c r="J658" s="1"/>
      <c r="N658" s="1"/>
    </row>
    <row r="659">
      <c r="F659" s="49"/>
      <c r="G659" s="1"/>
      <c r="H659" s="1"/>
      <c r="I659" s="203"/>
      <c r="J659" s="1"/>
      <c r="N659" s="1"/>
    </row>
    <row r="660">
      <c r="F660" s="49"/>
      <c r="G660" s="1"/>
      <c r="H660" s="1"/>
      <c r="I660" s="203"/>
      <c r="J660" s="1"/>
      <c r="N660" s="1"/>
    </row>
    <row r="661">
      <c r="F661" s="49"/>
      <c r="G661" s="1"/>
      <c r="H661" s="1"/>
      <c r="I661" s="203"/>
      <c r="J661" s="1"/>
      <c r="N661" s="1"/>
    </row>
    <row r="662">
      <c r="F662" s="49"/>
      <c r="G662" s="1"/>
      <c r="H662" s="1"/>
      <c r="I662" s="203"/>
      <c r="J662" s="1"/>
      <c r="N662" s="1"/>
    </row>
    <row r="663">
      <c r="F663" s="49"/>
      <c r="G663" s="1"/>
      <c r="H663" s="1"/>
      <c r="I663" s="203"/>
      <c r="J663" s="1"/>
      <c r="N663" s="1"/>
    </row>
    <row r="664">
      <c r="F664" s="49"/>
      <c r="G664" s="1"/>
      <c r="H664" s="1"/>
      <c r="I664" s="203"/>
      <c r="J664" s="1"/>
      <c r="N664" s="1"/>
    </row>
    <row r="665">
      <c r="F665" s="49"/>
      <c r="G665" s="1"/>
      <c r="H665" s="1"/>
      <c r="I665" s="203"/>
      <c r="J665" s="1"/>
      <c r="N665" s="1"/>
    </row>
    <row r="666">
      <c r="F666" s="49"/>
      <c r="G666" s="1"/>
      <c r="H666" s="1"/>
      <c r="I666" s="203"/>
      <c r="J666" s="1"/>
      <c r="N666" s="1"/>
    </row>
    <row r="667">
      <c r="F667" s="49"/>
      <c r="G667" s="1"/>
      <c r="H667" s="1"/>
      <c r="I667" s="203"/>
      <c r="J667" s="1"/>
      <c r="N667" s="1"/>
    </row>
    <row r="668">
      <c r="F668" s="49"/>
      <c r="G668" s="1"/>
      <c r="H668" s="1"/>
      <c r="I668" s="203"/>
      <c r="J668" s="1"/>
      <c r="N668" s="1"/>
    </row>
    <row r="669">
      <c r="F669" s="49"/>
      <c r="G669" s="1"/>
      <c r="H669" s="1"/>
      <c r="I669" s="203"/>
      <c r="J669" s="1"/>
      <c r="N669" s="1"/>
    </row>
    <row r="670">
      <c r="F670" s="49"/>
      <c r="G670" s="1"/>
      <c r="H670" s="1"/>
      <c r="I670" s="203"/>
      <c r="J670" s="1"/>
      <c r="N670" s="1"/>
    </row>
    <row r="671">
      <c r="F671" s="49"/>
      <c r="G671" s="1"/>
      <c r="H671" s="1"/>
      <c r="I671" s="203"/>
      <c r="J671" s="1"/>
      <c r="N671" s="1"/>
    </row>
    <row r="672">
      <c r="F672" s="49"/>
      <c r="G672" s="1"/>
      <c r="H672" s="1"/>
      <c r="I672" s="203"/>
      <c r="J672" s="1"/>
      <c r="N672" s="1"/>
    </row>
    <row r="673">
      <c r="F673" s="49"/>
      <c r="G673" s="1"/>
      <c r="H673" s="1"/>
      <c r="I673" s="203"/>
      <c r="J673" s="1"/>
      <c r="N673" s="1"/>
    </row>
    <row r="674">
      <c r="F674" s="49"/>
      <c r="G674" s="1"/>
      <c r="H674" s="1"/>
      <c r="I674" s="203"/>
      <c r="J674" s="1"/>
      <c r="N674" s="1"/>
    </row>
    <row r="675">
      <c r="F675" s="49"/>
      <c r="G675" s="1"/>
      <c r="H675" s="1"/>
      <c r="I675" s="203"/>
      <c r="J675" s="1"/>
      <c r="N675" s="1"/>
    </row>
    <row r="676">
      <c r="F676" s="49"/>
      <c r="G676" s="1"/>
      <c r="H676" s="1"/>
      <c r="I676" s="203"/>
      <c r="J676" s="1"/>
      <c r="N676" s="1"/>
    </row>
    <row r="677">
      <c r="F677" s="49"/>
      <c r="G677" s="1"/>
      <c r="H677" s="1"/>
      <c r="I677" s="203"/>
      <c r="J677" s="1"/>
      <c r="N677" s="1"/>
    </row>
    <row r="678">
      <c r="F678" s="49"/>
      <c r="G678" s="1"/>
      <c r="H678" s="1"/>
      <c r="I678" s="203"/>
      <c r="J678" s="1"/>
      <c r="N678" s="1"/>
    </row>
    <row r="679">
      <c r="F679" s="49"/>
      <c r="G679" s="1"/>
      <c r="H679" s="1"/>
      <c r="I679" s="203"/>
      <c r="J679" s="1"/>
      <c r="N679" s="1"/>
    </row>
    <row r="680">
      <c r="F680" s="49"/>
      <c r="G680" s="1"/>
      <c r="H680" s="1"/>
      <c r="I680" s="203"/>
      <c r="J680" s="1"/>
      <c r="N680" s="1"/>
    </row>
    <row r="681">
      <c r="F681" s="49"/>
      <c r="G681" s="1"/>
      <c r="H681" s="1"/>
      <c r="I681" s="203"/>
      <c r="J681" s="1"/>
      <c r="N681" s="1"/>
    </row>
    <row r="682">
      <c r="F682" s="49"/>
      <c r="G682" s="1"/>
      <c r="H682" s="1"/>
      <c r="I682" s="203"/>
      <c r="J682" s="1"/>
      <c r="N682" s="1"/>
    </row>
    <row r="683">
      <c r="F683" s="49"/>
      <c r="G683" s="1"/>
      <c r="H683" s="1"/>
      <c r="I683" s="203"/>
      <c r="J683" s="1"/>
      <c r="N683" s="1"/>
    </row>
    <row r="684">
      <c r="F684" s="49"/>
      <c r="G684" s="1"/>
      <c r="H684" s="1"/>
      <c r="I684" s="203"/>
      <c r="J684" s="1"/>
      <c r="N684" s="1"/>
    </row>
    <row r="685">
      <c r="F685" s="49"/>
      <c r="G685" s="1"/>
      <c r="H685" s="1"/>
      <c r="I685" s="203"/>
      <c r="J685" s="1"/>
      <c r="N685" s="1"/>
    </row>
    <row r="686">
      <c r="F686" s="49"/>
      <c r="G686" s="1"/>
      <c r="H686" s="1"/>
      <c r="I686" s="203"/>
      <c r="J686" s="1"/>
      <c r="N686" s="1"/>
    </row>
    <row r="687">
      <c r="F687" s="49"/>
      <c r="G687" s="1"/>
      <c r="H687" s="1"/>
      <c r="I687" s="203"/>
      <c r="J687" s="1"/>
      <c r="N687" s="1"/>
    </row>
    <row r="688">
      <c r="F688" s="49"/>
      <c r="G688" s="1"/>
      <c r="H688" s="1"/>
      <c r="I688" s="203"/>
      <c r="J688" s="1"/>
      <c r="N688" s="1"/>
    </row>
    <row r="689">
      <c r="F689" s="49"/>
      <c r="G689" s="1"/>
      <c r="H689" s="1"/>
      <c r="I689" s="203"/>
      <c r="J689" s="1"/>
      <c r="N689" s="1"/>
    </row>
    <row r="690">
      <c r="F690" s="49"/>
      <c r="G690" s="1"/>
      <c r="H690" s="1"/>
      <c r="I690" s="203"/>
      <c r="J690" s="1"/>
      <c r="N690" s="1"/>
    </row>
    <row r="691">
      <c r="F691" s="49"/>
      <c r="G691" s="1"/>
      <c r="H691" s="1"/>
      <c r="I691" s="203"/>
      <c r="J691" s="1"/>
      <c r="N691" s="1"/>
    </row>
    <row r="692">
      <c r="F692" s="49"/>
      <c r="G692" s="1"/>
      <c r="H692" s="1"/>
      <c r="I692" s="203"/>
      <c r="J692" s="1"/>
      <c r="N692" s="1"/>
    </row>
    <row r="693">
      <c r="F693" s="49"/>
      <c r="G693" s="1"/>
      <c r="H693" s="1"/>
      <c r="I693" s="203"/>
      <c r="J693" s="1"/>
      <c r="N693" s="1"/>
    </row>
    <row r="694">
      <c r="F694" s="49"/>
      <c r="G694" s="1"/>
      <c r="H694" s="1"/>
      <c r="I694" s="203"/>
      <c r="J694" s="1"/>
      <c r="N694" s="1"/>
    </row>
    <row r="695">
      <c r="F695" s="49"/>
      <c r="G695" s="1"/>
      <c r="H695" s="1"/>
      <c r="I695" s="203"/>
      <c r="J695" s="1"/>
      <c r="N695" s="1"/>
    </row>
    <row r="696">
      <c r="F696" s="49"/>
      <c r="G696" s="1"/>
      <c r="H696" s="1"/>
      <c r="I696" s="203"/>
      <c r="J696" s="1"/>
      <c r="N696" s="1"/>
    </row>
    <row r="697">
      <c r="F697" s="49"/>
      <c r="G697" s="1"/>
      <c r="H697" s="1"/>
      <c r="I697" s="203"/>
      <c r="J697" s="1"/>
      <c r="N697" s="1"/>
    </row>
    <row r="698">
      <c r="F698" s="49"/>
      <c r="G698" s="1"/>
      <c r="H698" s="1"/>
      <c r="I698" s="203"/>
      <c r="J698" s="1"/>
      <c r="N698" s="1"/>
    </row>
    <row r="699">
      <c r="F699" s="49"/>
      <c r="G699" s="1"/>
      <c r="H699" s="1"/>
      <c r="I699" s="203"/>
      <c r="J699" s="1"/>
      <c r="N699" s="1"/>
    </row>
    <row r="700">
      <c r="F700" s="49"/>
      <c r="G700" s="1"/>
      <c r="H700" s="1"/>
      <c r="I700" s="203"/>
      <c r="J700" s="1"/>
      <c r="N700" s="1"/>
    </row>
    <row r="701">
      <c r="F701" s="49"/>
      <c r="G701" s="1"/>
      <c r="H701" s="1"/>
      <c r="I701" s="203"/>
      <c r="J701" s="1"/>
      <c r="N701" s="1"/>
    </row>
    <row r="702">
      <c r="F702" s="49"/>
      <c r="G702" s="1"/>
      <c r="H702" s="1"/>
      <c r="I702" s="203"/>
      <c r="J702" s="1"/>
      <c r="N702" s="1"/>
    </row>
    <row r="703">
      <c r="F703" s="49"/>
      <c r="G703" s="1"/>
      <c r="H703" s="1"/>
      <c r="I703" s="203"/>
      <c r="J703" s="1"/>
      <c r="N703" s="1"/>
    </row>
    <row r="704">
      <c r="F704" s="49"/>
      <c r="G704" s="1"/>
      <c r="H704" s="1"/>
      <c r="I704" s="203"/>
      <c r="J704" s="1"/>
      <c r="N704" s="1"/>
    </row>
    <row r="705">
      <c r="F705" s="49"/>
      <c r="G705" s="1"/>
      <c r="H705" s="1"/>
      <c r="I705" s="203"/>
      <c r="J705" s="1"/>
      <c r="N705" s="1"/>
    </row>
    <row r="706">
      <c r="F706" s="49"/>
      <c r="G706" s="1"/>
      <c r="H706" s="1"/>
      <c r="I706" s="203"/>
      <c r="J706" s="1"/>
      <c r="N706" s="1"/>
    </row>
    <row r="707">
      <c r="F707" s="49"/>
      <c r="G707" s="1"/>
      <c r="H707" s="1"/>
      <c r="I707" s="203"/>
      <c r="J707" s="1"/>
      <c r="N707" s="1"/>
    </row>
    <row r="708">
      <c r="F708" s="49"/>
      <c r="G708" s="1"/>
      <c r="H708" s="1"/>
      <c r="I708" s="203"/>
      <c r="J708" s="1"/>
      <c r="N708" s="1"/>
    </row>
    <row r="709">
      <c r="F709" s="49"/>
      <c r="G709" s="1"/>
      <c r="H709" s="1"/>
      <c r="I709" s="203"/>
      <c r="J709" s="1"/>
      <c r="N709" s="1"/>
    </row>
    <row r="710">
      <c r="F710" s="49"/>
      <c r="G710" s="1"/>
      <c r="H710" s="1"/>
      <c r="I710" s="203"/>
      <c r="J710" s="1"/>
      <c r="N710" s="1"/>
    </row>
    <row r="711">
      <c r="F711" s="49"/>
      <c r="G711" s="1"/>
      <c r="H711" s="1"/>
      <c r="I711" s="203"/>
      <c r="J711" s="1"/>
      <c r="N711" s="1"/>
    </row>
    <row r="712">
      <c r="F712" s="49"/>
      <c r="G712" s="1"/>
      <c r="H712" s="1"/>
      <c r="I712" s="203"/>
      <c r="J712" s="1"/>
      <c r="N712" s="1"/>
    </row>
    <row r="713">
      <c r="F713" s="49"/>
      <c r="G713" s="1"/>
      <c r="H713" s="1"/>
      <c r="I713" s="203"/>
      <c r="J713" s="1"/>
      <c r="N713" s="1"/>
    </row>
    <row r="714">
      <c r="F714" s="49"/>
      <c r="G714" s="1"/>
      <c r="H714" s="1"/>
      <c r="I714" s="203"/>
      <c r="J714" s="1"/>
      <c r="N714" s="1"/>
    </row>
    <row r="715">
      <c r="F715" s="49"/>
      <c r="G715" s="1"/>
      <c r="H715" s="1"/>
      <c r="I715" s="203"/>
      <c r="J715" s="1"/>
      <c r="N715" s="1"/>
    </row>
    <row r="716">
      <c r="F716" s="49"/>
      <c r="G716" s="1"/>
      <c r="H716" s="1"/>
      <c r="I716" s="203"/>
      <c r="J716" s="1"/>
      <c r="N716" s="1"/>
    </row>
    <row r="717">
      <c r="F717" s="49"/>
      <c r="G717" s="1"/>
      <c r="H717" s="1"/>
      <c r="I717" s="203"/>
      <c r="J717" s="1"/>
      <c r="N717" s="1"/>
    </row>
    <row r="718">
      <c r="F718" s="49"/>
      <c r="G718" s="1"/>
      <c r="H718" s="1"/>
      <c r="I718" s="203"/>
      <c r="J718" s="1"/>
      <c r="N718" s="1"/>
    </row>
    <row r="719">
      <c r="F719" s="49"/>
      <c r="G719" s="1"/>
      <c r="H719" s="1"/>
      <c r="I719" s="203"/>
      <c r="J719" s="1"/>
      <c r="N719" s="1"/>
    </row>
    <row r="720">
      <c r="F720" s="49"/>
      <c r="G720" s="1"/>
      <c r="H720" s="1"/>
      <c r="I720" s="203"/>
      <c r="J720" s="1"/>
      <c r="N720" s="1"/>
    </row>
    <row r="721">
      <c r="F721" s="49"/>
      <c r="G721" s="1"/>
      <c r="H721" s="1"/>
      <c r="I721" s="203"/>
      <c r="J721" s="1"/>
      <c r="N721" s="1"/>
    </row>
    <row r="722">
      <c r="F722" s="49"/>
      <c r="G722" s="1"/>
      <c r="H722" s="1"/>
      <c r="I722" s="203"/>
      <c r="J722" s="1"/>
      <c r="N722" s="1"/>
    </row>
    <row r="723">
      <c r="F723" s="49"/>
      <c r="G723" s="1"/>
      <c r="H723" s="1"/>
      <c r="I723" s="203"/>
      <c r="J723" s="1"/>
      <c r="N723" s="1"/>
    </row>
    <row r="724">
      <c r="F724" s="49"/>
      <c r="G724" s="1"/>
      <c r="H724" s="1"/>
      <c r="I724" s="203"/>
      <c r="J724" s="1"/>
      <c r="N724" s="1"/>
    </row>
    <row r="725">
      <c r="F725" s="49"/>
      <c r="G725" s="1"/>
      <c r="H725" s="1"/>
      <c r="I725" s="203"/>
      <c r="J725" s="1"/>
      <c r="N725" s="1"/>
    </row>
    <row r="726">
      <c r="F726" s="49"/>
      <c r="G726" s="1"/>
      <c r="H726" s="1"/>
      <c r="I726" s="203"/>
      <c r="J726" s="1"/>
      <c r="N726" s="1"/>
    </row>
    <row r="727">
      <c r="F727" s="49"/>
      <c r="G727" s="1"/>
      <c r="H727" s="1"/>
      <c r="I727" s="203"/>
      <c r="J727" s="1"/>
      <c r="N727" s="1"/>
    </row>
    <row r="728">
      <c r="F728" s="49"/>
      <c r="G728" s="1"/>
      <c r="H728" s="1"/>
      <c r="I728" s="203"/>
      <c r="J728" s="1"/>
      <c r="N728" s="1"/>
    </row>
    <row r="729">
      <c r="F729" s="49"/>
      <c r="G729" s="1"/>
      <c r="H729" s="1"/>
      <c r="I729" s="203"/>
      <c r="J729" s="1"/>
      <c r="N729" s="1"/>
    </row>
    <row r="730">
      <c r="F730" s="49"/>
      <c r="G730" s="1"/>
      <c r="H730" s="1"/>
      <c r="I730" s="203"/>
      <c r="J730" s="1"/>
      <c r="N730" s="1"/>
    </row>
    <row r="731">
      <c r="F731" s="49"/>
      <c r="G731" s="1"/>
      <c r="H731" s="1"/>
      <c r="I731" s="203"/>
      <c r="J731" s="1"/>
      <c r="N731" s="1"/>
    </row>
    <row r="732">
      <c r="F732" s="49"/>
      <c r="G732" s="1"/>
      <c r="H732" s="1"/>
      <c r="I732" s="203"/>
      <c r="J732" s="1"/>
      <c r="N732" s="1"/>
    </row>
    <row r="733">
      <c r="F733" s="49"/>
      <c r="G733" s="1"/>
      <c r="H733" s="1"/>
      <c r="I733" s="203"/>
      <c r="J733" s="1"/>
      <c r="N733" s="1"/>
    </row>
    <row r="734">
      <c r="F734" s="49"/>
      <c r="G734" s="1"/>
      <c r="H734" s="1"/>
      <c r="I734" s="203"/>
      <c r="J734" s="1"/>
      <c r="N734" s="1"/>
    </row>
    <row r="735">
      <c r="F735" s="49"/>
      <c r="G735" s="1"/>
      <c r="H735" s="1"/>
      <c r="I735" s="203"/>
      <c r="J735" s="1"/>
      <c r="N735" s="1"/>
    </row>
    <row r="736">
      <c r="F736" s="49"/>
      <c r="G736" s="1"/>
      <c r="H736" s="1"/>
      <c r="I736" s="203"/>
      <c r="J736" s="1"/>
      <c r="N736" s="1"/>
    </row>
    <row r="737">
      <c r="F737" s="49"/>
      <c r="G737" s="1"/>
      <c r="H737" s="1"/>
      <c r="I737" s="203"/>
      <c r="J737" s="1"/>
      <c r="N737" s="1"/>
    </row>
    <row r="738">
      <c r="F738" s="49"/>
      <c r="G738" s="1"/>
      <c r="H738" s="1"/>
      <c r="I738" s="203"/>
      <c r="J738" s="1"/>
      <c r="N738" s="1"/>
    </row>
    <row r="739">
      <c r="F739" s="49"/>
      <c r="G739" s="1"/>
      <c r="H739" s="1"/>
      <c r="I739" s="203"/>
      <c r="J739" s="1"/>
      <c r="N739" s="1"/>
    </row>
    <row r="740">
      <c r="F740" s="49"/>
      <c r="G740" s="1"/>
      <c r="H740" s="1"/>
      <c r="I740" s="203"/>
      <c r="J740" s="1"/>
      <c r="N740" s="1"/>
    </row>
    <row r="741">
      <c r="F741" s="49"/>
      <c r="G741" s="1"/>
      <c r="H741" s="1"/>
      <c r="I741" s="203"/>
      <c r="J741" s="1"/>
      <c r="N741" s="1"/>
    </row>
    <row r="742">
      <c r="F742" s="49"/>
      <c r="G742" s="1"/>
      <c r="H742" s="1"/>
      <c r="I742" s="203"/>
      <c r="J742" s="1"/>
      <c r="N742" s="1"/>
    </row>
    <row r="743">
      <c r="F743" s="49"/>
      <c r="G743" s="1"/>
      <c r="H743" s="1"/>
      <c r="I743" s="203"/>
      <c r="J743" s="1"/>
      <c r="N743" s="1"/>
    </row>
    <row r="744">
      <c r="F744" s="49"/>
      <c r="G744" s="1"/>
      <c r="H744" s="1"/>
      <c r="I744" s="203"/>
      <c r="J744" s="1"/>
      <c r="N744" s="1"/>
    </row>
    <row r="745">
      <c r="F745" s="49"/>
      <c r="G745" s="1"/>
      <c r="H745" s="1"/>
      <c r="I745" s="203"/>
      <c r="J745" s="1"/>
      <c r="N745" s="1"/>
    </row>
    <row r="746">
      <c r="F746" s="49"/>
      <c r="G746" s="1"/>
      <c r="H746" s="1"/>
      <c r="I746" s="203"/>
      <c r="J746" s="1"/>
      <c r="N746" s="1"/>
    </row>
    <row r="747">
      <c r="F747" s="49"/>
      <c r="G747" s="1"/>
      <c r="H747" s="1"/>
      <c r="I747" s="203"/>
      <c r="J747" s="1"/>
      <c r="N747" s="1"/>
    </row>
    <row r="748">
      <c r="F748" s="49"/>
      <c r="G748" s="1"/>
      <c r="H748" s="1"/>
      <c r="I748" s="203"/>
      <c r="J748" s="1"/>
      <c r="N748" s="1"/>
    </row>
    <row r="749">
      <c r="F749" s="49"/>
      <c r="G749" s="1"/>
      <c r="H749" s="1"/>
      <c r="I749" s="203"/>
      <c r="J749" s="1"/>
      <c r="N749" s="1"/>
    </row>
    <row r="750">
      <c r="F750" s="49"/>
      <c r="G750" s="1"/>
      <c r="H750" s="1"/>
      <c r="I750" s="203"/>
      <c r="J750" s="1"/>
      <c r="N750" s="1"/>
    </row>
    <row r="751">
      <c r="F751" s="49"/>
      <c r="G751" s="1"/>
      <c r="H751" s="1"/>
      <c r="I751" s="203"/>
      <c r="J751" s="1"/>
      <c r="N751" s="1"/>
    </row>
    <row r="752">
      <c r="F752" s="49"/>
      <c r="G752" s="1"/>
      <c r="H752" s="1"/>
      <c r="I752" s="203"/>
      <c r="J752" s="1"/>
      <c r="N752" s="1"/>
    </row>
    <row r="753">
      <c r="F753" s="49"/>
      <c r="G753" s="1"/>
      <c r="H753" s="1"/>
      <c r="I753" s="203"/>
      <c r="J753" s="1"/>
      <c r="N753" s="1"/>
    </row>
    <row r="754">
      <c r="F754" s="49"/>
      <c r="G754" s="1"/>
      <c r="H754" s="1"/>
      <c r="I754" s="203"/>
      <c r="J754" s="1"/>
      <c r="N754" s="1"/>
    </row>
    <row r="755">
      <c r="F755" s="49"/>
      <c r="G755" s="1"/>
      <c r="H755" s="1"/>
      <c r="I755" s="203"/>
      <c r="J755" s="1"/>
      <c r="N755" s="1"/>
    </row>
    <row r="756">
      <c r="F756" s="49"/>
      <c r="G756" s="1"/>
      <c r="H756" s="1"/>
      <c r="I756" s="203"/>
      <c r="J756" s="1"/>
      <c r="N756" s="1"/>
    </row>
    <row r="757">
      <c r="F757" s="49"/>
      <c r="G757" s="1"/>
      <c r="H757" s="1"/>
      <c r="I757" s="203"/>
      <c r="J757" s="1"/>
      <c r="N757" s="1"/>
    </row>
    <row r="758">
      <c r="F758" s="49"/>
      <c r="G758" s="1"/>
      <c r="H758" s="1"/>
      <c r="I758" s="203"/>
      <c r="J758" s="1"/>
      <c r="N758" s="1"/>
    </row>
    <row r="759">
      <c r="F759" s="49"/>
      <c r="G759" s="1"/>
      <c r="H759" s="1"/>
      <c r="I759" s="203"/>
      <c r="J759" s="1"/>
      <c r="N759" s="1"/>
    </row>
    <row r="760">
      <c r="F760" s="49"/>
      <c r="G760" s="1"/>
      <c r="H760" s="1"/>
      <c r="I760" s="203"/>
      <c r="J760" s="1"/>
      <c r="N760" s="1"/>
    </row>
    <row r="761">
      <c r="F761" s="49"/>
      <c r="G761" s="1"/>
      <c r="H761" s="1"/>
      <c r="I761" s="203"/>
      <c r="J761" s="1"/>
      <c r="N761" s="1"/>
    </row>
    <row r="762">
      <c r="F762" s="49"/>
      <c r="G762" s="1"/>
      <c r="H762" s="1"/>
      <c r="I762" s="203"/>
      <c r="J762" s="1"/>
      <c r="N762" s="1"/>
    </row>
    <row r="763">
      <c r="F763" s="49"/>
      <c r="G763" s="1"/>
      <c r="H763" s="1"/>
      <c r="I763" s="203"/>
      <c r="J763" s="1"/>
      <c r="N763" s="1"/>
    </row>
    <row r="764">
      <c r="F764" s="49"/>
      <c r="G764" s="1"/>
      <c r="H764" s="1"/>
      <c r="I764" s="203"/>
      <c r="J764" s="1"/>
      <c r="N764" s="1"/>
    </row>
    <row r="765">
      <c r="F765" s="49"/>
      <c r="G765" s="1"/>
      <c r="H765" s="1"/>
      <c r="I765" s="203"/>
      <c r="J765" s="1"/>
      <c r="N765" s="1"/>
    </row>
    <row r="766">
      <c r="F766" s="49"/>
      <c r="G766" s="1"/>
      <c r="H766" s="1"/>
      <c r="I766" s="203"/>
      <c r="J766" s="1"/>
      <c r="N766" s="1"/>
    </row>
    <row r="767">
      <c r="F767" s="49"/>
      <c r="G767" s="1"/>
      <c r="H767" s="1"/>
      <c r="I767" s="203"/>
      <c r="J767" s="1"/>
      <c r="N767" s="1"/>
    </row>
    <row r="768">
      <c r="F768" s="49"/>
      <c r="G768" s="1"/>
      <c r="H768" s="1"/>
      <c r="I768" s="203"/>
      <c r="J768" s="1"/>
      <c r="N768" s="1"/>
    </row>
    <row r="769">
      <c r="F769" s="49"/>
      <c r="G769" s="1"/>
      <c r="H769" s="1"/>
      <c r="I769" s="203"/>
      <c r="J769" s="1"/>
      <c r="N769" s="1"/>
    </row>
    <row r="770">
      <c r="F770" s="49"/>
      <c r="G770" s="1"/>
      <c r="H770" s="1"/>
      <c r="I770" s="203"/>
      <c r="J770" s="1"/>
      <c r="N770" s="1"/>
    </row>
    <row r="771">
      <c r="F771" s="49"/>
      <c r="G771" s="1"/>
      <c r="H771" s="1"/>
      <c r="I771" s="203"/>
      <c r="J771" s="1"/>
      <c r="N771" s="1"/>
    </row>
    <row r="772">
      <c r="F772" s="49"/>
      <c r="G772" s="1"/>
      <c r="H772" s="1"/>
      <c r="I772" s="203"/>
      <c r="J772" s="1"/>
      <c r="N772" s="1"/>
    </row>
    <row r="773">
      <c r="F773" s="49"/>
      <c r="G773" s="1"/>
      <c r="H773" s="1"/>
      <c r="I773" s="203"/>
      <c r="J773" s="1"/>
      <c r="N773" s="1"/>
    </row>
    <row r="774">
      <c r="F774" s="49"/>
      <c r="G774" s="1"/>
      <c r="H774" s="1"/>
      <c r="I774" s="203"/>
      <c r="J774" s="1"/>
      <c r="N774" s="1"/>
    </row>
    <row r="775">
      <c r="F775" s="49"/>
      <c r="G775" s="1"/>
      <c r="H775" s="1"/>
      <c r="I775" s="203"/>
      <c r="J775" s="1"/>
      <c r="N775" s="1"/>
    </row>
    <row r="776">
      <c r="F776" s="49"/>
      <c r="G776" s="1"/>
      <c r="H776" s="1"/>
      <c r="I776" s="203"/>
      <c r="J776" s="1"/>
      <c r="N776" s="1"/>
    </row>
    <row r="777">
      <c r="F777" s="49"/>
      <c r="G777" s="1"/>
      <c r="H777" s="1"/>
      <c r="I777" s="203"/>
      <c r="J777" s="1"/>
      <c r="N777" s="1"/>
    </row>
    <row r="778">
      <c r="F778" s="49"/>
      <c r="G778" s="1"/>
      <c r="H778" s="1"/>
      <c r="I778" s="203"/>
      <c r="J778" s="1"/>
      <c r="N778" s="1"/>
    </row>
    <row r="779">
      <c r="F779" s="49"/>
      <c r="G779" s="1"/>
      <c r="H779" s="1"/>
      <c r="I779" s="203"/>
      <c r="J779" s="1"/>
      <c r="N779" s="1"/>
    </row>
    <row r="780">
      <c r="F780" s="49"/>
      <c r="G780" s="1"/>
      <c r="H780" s="1"/>
      <c r="I780" s="203"/>
      <c r="J780" s="1"/>
      <c r="N780" s="1"/>
    </row>
    <row r="781">
      <c r="F781" s="49"/>
      <c r="G781" s="1"/>
      <c r="H781" s="1"/>
      <c r="I781" s="203"/>
      <c r="J781" s="1"/>
      <c r="N781" s="1"/>
    </row>
    <row r="782">
      <c r="F782" s="49"/>
      <c r="G782" s="1"/>
      <c r="H782" s="1"/>
      <c r="I782" s="203"/>
      <c r="J782" s="1"/>
      <c r="N782" s="1"/>
    </row>
    <row r="783">
      <c r="F783" s="49"/>
      <c r="G783" s="1"/>
      <c r="H783" s="1"/>
      <c r="I783" s="203"/>
      <c r="J783" s="1"/>
      <c r="N783" s="1"/>
    </row>
    <row r="784">
      <c r="F784" s="49"/>
      <c r="G784" s="1"/>
      <c r="H784" s="1"/>
      <c r="I784" s="203"/>
      <c r="J784" s="1"/>
      <c r="N784" s="1"/>
    </row>
    <row r="785">
      <c r="F785" s="49"/>
      <c r="G785" s="1"/>
      <c r="H785" s="1"/>
      <c r="I785" s="203"/>
      <c r="J785" s="1"/>
      <c r="N785" s="1"/>
    </row>
    <row r="786">
      <c r="F786" s="49"/>
      <c r="G786" s="1"/>
      <c r="H786" s="1"/>
      <c r="I786" s="203"/>
      <c r="J786" s="1"/>
      <c r="N786" s="1"/>
    </row>
    <row r="787">
      <c r="F787" s="49"/>
      <c r="G787" s="1"/>
      <c r="H787" s="1"/>
      <c r="I787" s="203"/>
      <c r="J787" s="1"/>
      <c r="N787" s="1"/>
    </row>
    <row r="788">
      <c r="F788" s="49"/>
      <c r="G788" s="1"/>
      <c r="H788" s="1"/>
      <c r="I788" s="203"/>
      <c r="J788" s="1"/>
      <c r="N788" s="1"/>
    </row>
    <row r="789">
      <c r="F789" s="49"/>
      <c r="G789" s="1"/>
      <c r="H789" s="1"/>
      <c r="I789" s="203"/>
      <c r="J789" s="1"/>
      <c r="N789" s="1"/>
    </row>
    <row r="790">
      <c r="F790" s="49"/>
      <c r="G790" s="1"/>
      <c r="H790" s="1"/>
      <c r="I790" s="203"/>
      <c r="J790" s="1"/>
      <c r="N790" s="1"/>
    </row>
    <row r="791">
      <c r="F791" s="49"/>
      <c r="G791" s="1"/>
      <c r="H791" s="1"/>
      <c r="I791" s="203"/>
      <c r="J791" s="1"/>
      <c r="N791" s="1"/>
    </row>
    <row r="792">
      <c r="F792" s="49"/>
      <c r="G792" s="1"/>
      <c r="H792" s="1"/>
      <c r="I792" s="203"/>
      <c r="J792" s="1"/>
      <c r="N792" s="1"/>
    </row>
    <row r="793">
      <c r="F793" s="49"/>
      <c r="G793" s="1"/>
      <c r="H793" s="1"/>
      <c r="I793" s="203"/>
      <c r="J793" s="1"/>
      <c r="N793" s="1"/>
    </row>
    <row r="794">
      <c r="F794" s="49"/>
      <c r="G794" s="1"/>
      <c r="H794" s="1"/>
      <c r="I794" s="203"/>
      <c r="J794" s="1"/>
      <c r="N794" s="1"/>
    </row>
    <row r="795">
      <c r="F795" s="49"/>
      <c r="G795" s="1"/>
      <c r="H795" s="1"/>
      <c r="I795" s="203"/>
      <c r="J795" s="1"/>
      <c r="N795" s="1"/>
    </row>
    <row r="796">
      <c r="F796" s="49"/>
      <c r="G796" s="1"/>
      <c r="H796" s="1"/>
      <c r="I796" s="203"/>
      <c r="J796" s="1"/>
      <c r="N796" s="1"/>
    </row>
    <row r="797">
      <c r="F797" s="49"/>
      <c r="G797" s="1"/>
      <c r="H797" s="1"/>
      <c r="I797" s="203"/>
      <c r="J797" s="1"/>
      <c r="N797" s="1"/>
    </row>
    <row r="798">
      <c r="F798" s="49"/>
      <c r="G798" s="1"/>
      <c r="H798" s="1"/>
      <c r="I798" s="203"/>
      <c r="J798" s="1"/>
      <c r="N798" s="1"/>
    </row>
    <row r="799">
      <c r="F799" s="49"/>
      <c r="G799" s="1"/>
      <c r="H799" s="1"/>
      <c r="I799" s="203"/>
      <c r="J799" s="1"/>
      <c r="N799" s="1"/>
    </row>
    <row r="800">
      <c r="F800" s="49"/>
      <c r="G800" s="1"/>
      <c r="H800" s="1"/>
      <c r="I800" s="203"/>
      <c r="J800" s="1"/>
      <c r="N800" s="1"/>
    </row>
    <row r="801">
      <c r="F801" s="49"/>
      <c r="G801" s="1"/>
      <c r="H801" s="1"/>
      <c r="I801" s="203"/>
      <c r="J801" s="1"/>
      <c r="N801" s="1"/>
    </row>
    <row r="802">
      <c r="F802" s="49"/>
      <c r="G802" s="1"/>
      <c r="H802" s="1"/>
      <c r="I802" s="203"/>
      <c r="J802" s="1"/>
      <c r="N802" s="1"/>
    </row>
    <row r="803">
      <c r="F803" s="49"/>
      <c r="G803" s="1"/>
      <c r="H803" s="1"/>
      <c r="I803" s="203"/>
      <c r="J803" s="1"/>
      <c r="N803" s="1"/>
    </row>
    <row r="804">
      <c r="F804" s="49"/>
      <c r="G804" s="1"/>
      <c r="H804" s="1"/>
      <c r="I804" s="203"/>
      <c r="J804" s="1"/>
      <c r="N804" s="1"/>
    </row>
    <row r="805">
      <c r="F805" s="49"/>
      <c r="G805" s="1"/>
      <c r="H805" s="1"/>
      <c r="I805" s="203"/>
      <c r="J805" s="1"/>
      <c r="N805" s="1"/>
    </row>
    <row r="806">
      <c r="F806" s="49"/>
      <c r="G806" s="1"/>
      <c r="H806" s="1"/>
      <c r="I806" s="203"/>
      <c r="J806" s="1"/>
      <c r="N806" s="1"/>
    </row>
    <row r="807">
      <c r="F807" s="49"/>
      <c r="G807" s="1"/>
      <c r="H807" s="1"/>
      <c r="I807" s="203"/>
      <c r="J807" s="1"/>
      <c r="N807" s="1"/>
    </row>
    <row r="808">
      <c r="F808" s="49"/>
      <c r="G808" s="1"/>
      <c r="H808" s="1"/>
      <c r="I808" s="203"/>
      <c r="J808" s="1"/>
      <c r="N808" s="1"/>
    </row>
    <row r="809">
      <c r="F809" s="49"/>
      <c r="G809" s="1"/>
      <c r="H809" s="1"/>
      <c r="I809" s="203"/>
      <c r="J809" s="1"/>
      <c r="N809" s="1"/>
    </row>
    <row r="810">
      <c r="F810" s="49"/>
      <c r="G810" s="1"/>
      <c r="H810" s="1"/>
      <c r="I810" s="203"/>
      <c r="J810" s="1"/>
      <c r="N810" s="1"/>
    </row>
    <row r="811">
      <c r="F811" s="49"/>
      <c r="G811" s="1"/>
      <c r="H811" s="1"/>
      <c r="I811" s="203"/>
      <c r="J811" s="1"/>
      <c r="N811" s="1"/>
    </row>
    <row r="812">
      <c r="F812" s="49"/>
      <c r="G812" s="1"/>
      <c r="H812" s="1"/>
      <c r="I812" s="203"/>
      <c r="J812" s="1"/>
      <c r="N812" s="1"/>
    </row>
    <row r="813">
      <c r="F813" s="49"/>
      <c r="G813" s="1"/>
      <c r="H813" s="1"/>
      <c r="I813" s="203"/>
      <c r="J813" s="1"/>
      <c r="N813" s="1"/>
    </row>
    <row r="814">
      <c r="F814" s="49"/>
      <c r="G814" s="1"/>
      <c r="H814" s="1"/>
      <c r="I814" s="203"/>
      <c r="J814" s="1"/>
      <c r="N814" s="1"/>
    </row>
    <row r="815">
      <c r="F815" s="49"/>
      <c r="G815" s="1"/>
      <c r="H815" s="1"/>
      <c r="I815" s="203"/>
      <c r="J815" s="1"/>
      <c r="N815" s="1"/>
    </row>
    <row r="816">
      <c r="F816" s="49"/>
      <c r="G816" s="1"/>
      <c r="H816" s="1"/>
      <c r="I816" s="203"/>
      <c r="J816" s="1"/>
      <c r="N816" s="1"/>
    </row>
    <row r="817">
      <c r="F817" s="49"/>
      <c r="G817" s="1"/>
      <c r="H817" s="1"/>
      <c r="I817" s="203"/>
      <c r="J817" s="1"/>
      <c r="N817" s="1"/>
    </row>
    <row r="818">
      <c r="F818" s="49"/>
      <c r="G818" s="1"/>
      <c r="H818" s="1"/>
      <c r="I818" s="203"/>
      <c r="J818" s="1"/>
      <c r="N818" s="1"/>
    </row>
    <row r="819">
      <c r="F819" s="49"/>
      <c r="G819" s="1"/>
      <c r="H819" s="1"/>
      <c r="I819" s="203"/>
      <c r="J819" s="1"/>
      <c r="N819" s="1"/>
    </row>
    <row r="820">
      <c r="F820" s="49"/>
      <c r="G820" s="1"/>
      <c r="H820" s="1"/>
      <c r="I820" s="203"/>
      <c r="J820" s="1"/>
      <c r="N820" s="1"/>
    </row>
    <row r="821">
      <c r="F821" s="49"/>
      <c r="G821" s="1"/>
      <c r="H821" s="1"/>
      <c r="I821" s="203"/>
      <c r="J821" s="1"/>
      <c r="N821" s="1"/>
    </row>
    <row r="822">
      <c r="F822" s="49"/>
      <c r="G822" s="1"/>
      <c r="H822" s="1"/>
      <c r="I822" s="203"/>
      <c r="J822" s="1"/>
      <c r="N822" s="1"/>
    </row>
    <row r="823">
      <c r="F823" s="49"/>
      <c r="G823" s="1"/>
      <c r="H823" s="1"/>
      <c r="I823" s="203"/>
      <c r="J823" s="1"/>
      <c r="N823" s="1"/>
    </row>
    <row r="824">
      <c r="F824" s="49"/>
      <c r="G824" s="1"/>
      <c r="H824" s="1"/>
      <c r="I824" s="203"/>
      <c r="J824" s="1"/>
      <c r="N824" s="1"/>
    </row>
    <row r="825">
      <c r="F825" s="49"/>
      <c r="G825" s="1"/>
      <c r="H825" s="1"/>
      <c r="I825" s="203"/>
      <c r="J825" s="1"/>
      <c r="N825" s="1"/>
    </row>
    <row r="826">
      <c r="F826" s="49"/>
      <c r="G826" s="1"/>
      <c r="H826" s="1"/>
      <c r="I826" s="203"/>
      <c r="J826" s="1"/>
      <c r="N826" s="1"/>
    </row>
    <row r="827">
      <c r="F827" s="49"/>
      <c r="G827" s="1"/>
      <c r="H827" s="1"/>
      <c r="I827" s="203"/>
      <c r="J827" s="1"/>
      <c r="N827" s="1"/>
    </row>
    <row r="828">
      <c r="F828" s="49"/>
      <c r="G828" s="1"/>
      <c r="H828" s="1"/>
      <c r="I828" s="203"/>
      <c r="J828" s="1"/>
      <c r="N828" s="1"/>
    </row>
    <row r="829">
      <c r="F829" s="49"/>
      <c r="G829" s="1"/>
      <c r="H829" s="1"/>
      <c r="I829" s="203"/>
      <c r="J829" s="1"/>
      <c r="N829" s="1"/>
    </row>
    <row r="830">
      <c r="F830" s="49"/>
      <c r="G830" s="1"/>
      <c r="H830" s="1"/>
      <c r="I830" s="203"/>
      <c r="J830" s="1"/>
      <c r="N830" s="1"/>
    </row>
    <row r="831">
      <c r="F831" s="49"/>
      <c r="G831" s="1"/>
      <c r="H831" s="1"/>
      <c r="I831" s="203"/>
      <c r="J831" s="1"/>
      <c r="N831" s="1"/>
    </row>
    <row r="832">
      <c r="F832" s="49"/>
      <c r="G832" s="1"/>
      <c r="H832" s="1"/>
      <c r="I832" s="203"/>
      <c r="J832" s="1"/>
      <c r="N832" s="1"/>
    </row>
    <row r="833">
      <c r="F833" s="49"/>
      <c r="G833" s="1"/>
      <c r="H833" s="1"/>
      <c r="I833" s="203"/>
      <c r="J833" s="1"/>
      <c r="N833" s="1"/>
    </row>
    <row r="834">
      <c r="F834" s="49"/>
      <c r="G834" s="1"/>
      <c r="H834" s="1"/>
      <c r="I834" s="203"/>
      <c r="J834" s="1"/>
      <c r="N834" s="1"/>
    </row>
    <row r="835">
      <c r="F835" s="49"/>
      <c r="G835" s="1"/>
      <c r="H835" s="1"/>
      <c r="I835" s="203"/>
      <c r="J835" s="1"/>
      <c r="N835" s="1"/>
    </row>
    <row r="836">
      <c r="F836" s="49"/>
      <c r="G836" s="1"/>
      <c r="H836" s="1"/>
      <c r="I836" s="203"/>
      <c r="J836" s="1"/>
      <c r="N836" s="1"/>
    </row>
    <row r="837">
      <c r="F837" s="49"/>
      <c r="G837" s="1"/>
      <c r="H837" s="1"/>
      <c r="I837" s="203"/>
      <c r="J837" s="1"/>
      <c r="N837" s="1"/>
    </row>
    <row r="838">
      <c r="F838" s="49"/>
      <c r="G838" s="1"/>
      <c r="H838" s="1"/>
      <c r="I838" s="203"/>
      <c r="J838" s="1"/>
      <c r="N838" s="1"/>
    </row>
    <row r="839">
      <c r="F839" s="49"/>
      <c r="G839" s="1"/>
      <c r="H839" s="1"/>
      <c r="I839" s="203"/>
      <c r="J839" s="1"/>
      <c r="N839" s="1"/>
    </row>
    <row r="840">
      <c r="F840" s="49"/>
      <c r="G840" s="1"/>
      <c r="H840" s="1"/>
      <c r="I840" s="203"/>
      <c r="J840" s="1"/>
      <c r="N840" s="1"/>
    </row>
    <row r="841">
      <c r="F841" s="49"/>
      <c r="G841" s="1"/>
      <c r="H841" s="1"/>
      <c r="I841" s="203"/>
      <c r="J841" s="1"/>
      <c r="N841" s="1"/>
    </row>
    <row r="842">
      <c r="F842" s="49"/>
      <c r="G842" s="1"/>
      <c r="H842" s="1"/>
      <c r="I842" s="203"/>
      <c r="J842" s="1"/>
      <c r="N842" s="1"/>
    </row>
    <row r="843">
      <c r="F843" s="49"/>
      <c r="G843" s="1"/>
      <c r="H843" s="1"/>
      <c r="I843" s="203"/>
      <c r="J843" s="1"/>
      <c r="N843" s="1"/>
    </row>
    <row r="844">
      <c r="F844" s="49"/>
      <c r="G844" s="1"/>
      <c r="H844" s="1"/>
      <c r="I844" s="203"/>
      <c r="J844" s="1"/>
      <c r="N844" s="1"/>
    </row>
    <row r="845">
      <c r="F845" s="49"/>
      <c r="G845" s="1"/>
      <c r="H845" s="1"/>
      <c r="I845" s="203"/>
      <c r="J845" s="1"/>
      <c r="N845" s="1"/>
    </row>
    <row r="846">
      <c r="F846" s="49"/>
      <c r="G846" s="1"/>
      <c r="H846" s="1"/>
      <c r="I846" s="203"/>
      <c r="J846" s="1"/>
      <c r="N846" s="1"/>
    </row>
    <row r="847">
      <c r="F847" s="49"/>
      <c r="G847" s="1"/>
      <c r="H847" s="1"/>
      <c r="I847" s="203"/>
      <c r="J847" s="1"/>
      <c r="N847" s="1"/>
    </row>
    <row r="848">
      <c r="F848" s="49"/>
      <c r="G848" s="1"/>
      <c r="H848" s="1"/>
      <c r="I848" s="203"/>
      <c r="J848" s="1"/>
      <c r="N848" s="1"/>
    </row>
    <row r="849">
      <c r="F849" s="49"/>
      <c r="G849" s="1"/>
      <c r="H849" s="1"/>
      <c r="I849" s="203"/>
      <c r="J849" s="1"/>
      <c r="N849" s="1"/>
    </row>
    <row r="850">
      <c r="F850" s="49"/>
      <c r="G850" s="1"/>
      <c r="H850" s="1"/>
      <c r="I850" s="203"/>
      <c r="J850" s="1"/>
      <c r="N850" s="1"/>
    </row>
    <row r="851">
      <c r="F851" s="49"/>
      <c r="G851" s="1"/>
      <c r="H851" s="1"/>
      <c r="I851" s="203"/>
      <c r="J851" s="1"/>
      <c r="N851" s="1"/>
    </row>
    <row r="852">
      <c r="F852" s="49"/>
      <c r="G852" s="1"/>
      <c r="H852" s="1"/>
      <c r="I852" s="203"/>
      <c r="J852" s="1"/>
      <c r="N852" s="1"/>
    </row>
    <row r="853">
      <c r="F853" s="49"/>
      <c r="G853" s="1"/>
      <c r="H853" s="1"/>
      <c r="I853" s="203"/>
      <c r="J853" s="1"/>
      <c r="N853" s="1"/>
    </row>
    <row r="854">
      <c r="F854" s="49"/>
      <c r="G854" s="1"/>
      <c r="H854" s="1"/>
      <c r="I854" s="203"/>
      <c r="J854" s="1"/>
      <c r="N854" s="1"/>
    </row>
    <row r="855">
      <c r="F855" s="49"/>
      <c r="G855" s="1"/>
      <c r="H855" s="1"/>
      <c r="I855" s="203"/>
      <c r="J855" s="1"/>
      <c r="N855" s="1"/>
    </row>
    <row r="856">
      <c r="F856" s="49"/>
      <c r="G856" s="1"/>
      <c r="H856" s="1"/>
      <c r="I856" s="203"/>
      <c r="J856" s="1"/>
      <c r="N856" s="1"/>
    </row>
    <row r="857">
      <c r="F857" s="49"/>
      <c r="G857" s="1"/>
      <c r="H857" s="1"/>
      <c r="I857" s="203"/>
      <c r="J857" s="1"/>
      <c r="N857" s="1"/>
    </row>
    <row r="858">
      <c r="F858" s="49"/>
      <c r="G858" s="1"/>
      <c r="H858" s="1"/>
      <c r="I858" s="203"/>
      <c r="J858" s="1"/>
      <c r="N858" s="1"/>
    </row>
    <row r="859">
      <c r="F859" s="49"/>
      <c r="G859" s="1"/>
      <c r="H859" s="1"/>
      <c r="I859" s="203"/>
      <c r="J859" s="1"/>
      <c r="N859" s="1"/>
    </row>
    <row r="860">
      <c r="F860" s="49"/>
      <c r="G860" s="1"/>
      <c r="H860" s="1"/>
      <c r="I860" s="203"/>
      <c r="J860" s="1"/>
      <c r="N860" s="1"/>
    </row>
    <row r="861">
      <c r="F861" s="49"/>
      <c r="G861" s="1"/>
      <c r="H861" s="1"/>
      <c r="I861" s="203"/>
      <c r="J861" s="1"/>
      <c r="N861" s="1"/>
    </row>
    <row r="862">
      <c r="F862" s="49"/>
      <c r="G862" s="1"/>
      <c r="H862" s="1"/>
      <c r="I862" s="203"/>
      <c r="J862" s="1"/>
      <c r="N862" s="1"/>
    </row>
    <row r="863">
      <c r="F863" s="49"/>
      <c r="G863" s="1"/>
      <c r="H863" s="1"/>
      <c r="I863" s="203"/>
      <c r="J863" s="1"/>
      <c r="N863" s="1"/>
    </row>
    <row r="864">
      <c r="F864" s="49"/>
      <c r="G864" s="1"/>
      <c r="H864" s="1"/>
      <c r="I864" s="203"/>
      <c r="J864" s="1"/>
      <c r="N864" s="1"/>
    </row>
    <row r="865">
      <c r="F865" s="49"/>
      <c r="G865" s="1"/>
      <c r="H865" s="1"/>
      <c r="I865" s="203"/>
      <c r="J865" s="1"/>
      <c r="N865" s="1"/>
    </row>
    <row r="866">
      <c r="F866" s="49"/>
      <c r="G866" s="1"/>
      <c r="H866" s="1"/>
      <c r="I866" s="203"/>
      <c r="J866" s="1"/>
      <c r="N866" s="1"/>
    </row>
    <row r="867">
      <c r="F867" s="49"/>
      <c r="G867" s="1"/>
      <c r="H867" s="1"/>
      <c r="I867" s="203"/>
      <c r="J867" s="1"/>
      <c r="N867" s="1"/>
    </row>
    <row r="868">
      <c r="F868" s="49"/>
      <c r="G868" s="1"/>
      <c r="H868" s="1"/>
      <c r="I868" s="203"/>
      <c r="J868" s="1"/>
      <c r="N868" s="1"/>
    </row>
    <row r="869">
      <c r="F869" s="49"/>
      <c r="G869" s="1"/>
      <c r="H869" s="1"/>
      <c r="I869" s="203"/>
      <c r="J869" s="1"/>
      <c r="N869" s="1"/>
    </row>
    <row r="870">
      <c r="F870" s="49"/>
      <c r="G870" s="1"/>
      <c r="H870" s="1"/>
      <c r="I870" s="203"/>
      <c r="J870" s="1"/>
      <c r="N870" s="1"/>
    </row>
    <row r="871">
      <c r="F871" s="49"/>
      <c r="G871" s="1"/>
      <c r="H871" s="1"/>
      <c r="I871" s="203"/>
      <c r="J871" s="1"/>
      <c r="N871" s="1"/>
    </row>
    <row r="872">
      <c r="F872" s="49"/>
      <c r="G872" s="1"/>
      <c r="H872" s="1"/>
      <c r="I872" s="203"/>
      <c r="J872" s="1"/>
      <c r="N872" s="1"/>
    </row>
    <row r="873">
      <c r="F873" s="49"/>
      <c r="G873" s="1"/>
      <c r="H873" s="1"/>
      <c r="I873" s="203"/>
      <c r="J873" s="1"/>
      <c r="N873" s="1"/>
    </row>
    <row r="874">
      <c r="F874" s="49"/>
      <c r="G874" s="1"/>
      <c r="H874" s="1"/>
      <c r="I874" s="203"/>
      <c r="J874" s="1"/>
      <c r="N874" s="1"/>
    </row>
    <row r="875">
      <c r="F875" s="49"/>
      <c r="G875" s="1"/>
      <c r="H875" s="1"/>
      <c r="I875" s="203"/>
      <c r="J875" s="1"/>
      <c r="N875" s="1"/>
    </row>
    <row r="876">
      <c r="F876" s="49"/>
      <c r="G876" s="1"/>
      <c r="H876" s="1"/>
      <c r="I876" s="203"/>
      <c r="J876" s="1"/>
      <c r="N876" s="1"/>
    </row>
    <row r="877">
      <c r="F877" s="49"/>
      <c r="G877" s="1"/>
      <c r="H877" s="1"/>
      <c r="I877" s="203"/>
      <c r="J877" s="1"/>
      <c r="N877" s="1"/>
    </row>
    <row r="878">
      <c r="F878" s="49"/>
      <c r="G878" s="1"/>
      <c r="H878" s="1"/>
      <c r="I878" s="203"/>
      <c r="J878" s="1"/>
      <c r="N878" s="1"/>
    </row>
    <row r="879">
      <c r="F879" s="49"/>
      <c r="G879" s="1"/>
      <c r="H879" s="1"/>
      <c r="I879" s="203"/>
      <c r="J879" s="1"/>
      <c r="N879" s="1"/>
    </row>
    <row r="880">
      <c r="F880" s="49"/>
      <c r="G880" s="1"/>
      <c r="H880" s="1"/>
      <c r="I880" s="203"/>
      <c r="J880" s="1"/>
      <c r="N880" s="1"/>
    </row>
    <row r="881">
      <c r="F881" s="49"/>
      <c r="G881" s="1"/>
      <c r="H881" s="1"/>
      <c r="I881" s="203"/>
      <c r="J881" s="1"/>
      <c r="N881" s="1"/>
    </row>
    <row r="882">
      <c r="F882" s="49"/>
      <c r="G882" s="1"/>
      <c r="H882" s="1"/>
      <c r="I882" s="203"/>
      <c r="J882" s="1"/>
      <c r="N882" s="1"/>
    </row>
    <row r="883">
      <c r="F883" s="49"/>
      <c r="G883" s="1"/>
      <c r="H883" s="1"/>
      <c r="I883" s="203"/>
      <c r="J883" s="1"/>
      <c r="N883" s="1"/>
    </row>
    <row r="884">
      <c r="F884" s="49"/>
      <c r="G884" s="1"/>
      <c r="H884" s="1"/>
      <c r="I884" s="203"/>
      <c r="J884" s="1"/>
      <c r="N884" s="1"/>
    </row>
    <row r="885">
      <c r="F885" s="49"/>
      <c r="G885" s="1"/>
      <c r="H885" s="1"/>
      <c r="I885" s="203"/>
      <c r="J885" s="1"/>
      <c r="N885" s="1"/>
    </row>
    <row r="886">
      <c r="F886" s="49"/>
      <c r="G886" s="1"/>
      <c r="H886" s="1"/>
      <c r="I886" s="203"/>
      <c r="J886" s="1"/>
      <c r="N886" s="1"/>
    </row>
    <row r="887">
      <c r="F887" s="49"/>
      <c r="G887" s="1"/>
      <c r="H887" s="1"/>
      <c r="I887" s="203"/>
      <c r="J887" s="1"/>
      <c r="N887" s="1"/>
    </row>
    <row r="888">
      <c r="F888" s="49"/>
      <c r="G888" s="1"/>
      <c r="H888" s="1"/>
      <c r="I888" s="203"/>
      <c r="J888" s="1"/>
      <c r="N888" s="1"/>
    </row>
    <row r="889">
      <c r="F889" s="49"/>
      <c r="G889" s="1"/>
      <c r="H889" s="1"/>
      <c r="I889" s="203"/>
      <c r="J889" s="1"/>
      <c r="N889" s="1"/>
    </row>
    <row r="890">
      <c r="F890" s="49"/>
      <c r="G890" s="1"/>
      <c r="H890" s="1"/>
      <c r="I890" s="203"/>
      <c r="J890" s="1"/>
      <c r="N890" s="1"/>
    </row>
    <row r="891">
      <c r="F891" s="49"/>
      <c r="G891" s="1"/>
      <c r="H891" s="1"/>
      <c r="I891" s="203"/>
      <c r="J891" s="1"/>
      <c r="N891" s="1"/>
    </row>
    <row r="892">
      <c r="F892" s="49"/>
      <c r="G892" s="1"/>
      <c r="H892" s="1"/>
      <c r="I892" s="203"/>
      <c r="J892" s="1"/>
      <c r="N892" s="1"/>
    </row>
    <row r="893">
      <c r="F893" s="49"/>
      <c r="G893" s="1"/>
      <c r="H893" s="1"/>
      <c r="I893" s="203"/>
      <c r="J893" s="1"/>
      <c r="N893" s="1"/>
    </row>
    <row r="894">
      <c r="F894" s="49"/>
      <c r="G894" s="1"/>
      <c r="H894" s="1"/>
      <c r="I894" s="203"/>
      <c r="J894" s="1"/>
      <c r="N894" s="1"/>
    </row>
    <row r="895">
      <c r="F895" s="49"/>
      <c r="G895" s="1"/>
      <c r="H895" s="1"/>
      <c r="I895" s="203"/>
      <c r="J895" s="1"/>
      <c r="N895" s="1"/>
    </row>
    <row r="896">
      <c r="F896" s="49"/>
      <c r="G896" s="1"/>
      <c r="H896" s="1"/>
      <c r="I896" s="203"/>
      <c r="J896" s="1"/>
      <c r="N896" s="1"/>
    </row>
    <row r="897">
      <c r="F897" s="49"/>
      <c r="G897" s="1"/>
      <c r="H897" s="1"/>
      <c r="I897" s="203"/>
      <c r="J897" s="1"/>
      <c r="N897" s="1"/>
    </row>
    <row r="898">
      <c r="F898" s="49"/>
      <c r="G898" s="1"/>
      <c r="H898" s="1"/>
      <c r="I898" s="203"/>
      <c r="J898" s="1"/>
      <c r="N898" s="1"/>
    </row>
    <row r="899">
      <c r="F899" s="49"/>
      <c r="G899" s="1"/>
      <c r="H899" s="1"/>
      <c r="I899" s="203"/>
      <c r="J899" s="1"/>
      <c r="N899" s="1"/>
    </row>
    <row r="900">
      <c r="F900" s="49"/>
      <c r="G900" s="1"/>
      <c r="H900" s="1"/>
      <c r="I900" s="203"/>
      <c r="J900" s="1"/>
      <c r="N900" s="1"/>
    </row>
    <row r="901">
      <c r="F901" s="49"/>
      <c r="G901" s="1"/>
      <c r="H901" s="1"/>
      <c r="I901" s="203"/>
      <c r="J901" s="1"/>
      <c r="N901" s="1"/>
    </row>
    <row r="902">
      <c r="F902" s="49"/>
      <c r="G902" s="1"/>
      <c r="H902" s="1"/>
      <c r="I902" s="203"/>
      <c r="J902" s="1"/>
      <c r="N902" s="1"/>
    </row>
    <row r="903">
      <c r="F903" s="49"/>
      <c r="G903" s="1"/>
      <c r="H903" s="1"/>
      <c r="I903" s="203"/>
      <c r="J903" s="1"/>
      <c r="N903" s="1"/>
    </row>
    <row r="904">
      <c r="F904" s="49"/>
      <c r="G904" s="1"/>
      <c r="H904" s="1"/>
      <c r="I904" s="203"/>
      <c r="J904" s="1"/>
      <c r="N904" s="1"/>
    </row>
    <row r="905">
      <c r="F905" s="49"/>
      <c r="G905" s="1"/>
      <c r="H905" s="1"/>
      <c r="I905" s="203"/>
      <c r="J905" s="1"/>
      <c r="N905" s="1"/>
    </row>
    <row r="906">
      <c r="F906" s="49"/>
      <c r="G906" s="1"/>
      <c r="H906" s="1"/>
      <c r="I906" s="203"/>
      <c r="J906" s="1"/>
      <c r="N906" s="1"/>
    </row>
    <row r="907">
      <c r="F907" s="49"/>
      <c r="G907" s="1"/>
      <c r="H907" s="1"/>
      <c r="I907" s="203"/>
      <c r="J907" s="1"/>
      <c r="N907" s="1"/>
    </row>
    <row r="908">
      <c r="F908" s="49"/>
      <c r="G908" s="1"/>
      <c r="H908" s="1"/>
      <c r="I908" s="203"/>
      <c r="J908" s="1"/>
      <c r="N908" s="1"/>
    </row>
    <row r="909">
      <c r="F909" s="49"/>
      <c r="G909" s="1"/>
      <c r="H909" s="1"/>
      <c r="I909" s="203"/>
      <c r="J909" s="1"/>
      <c r="N909" s="1"/>
    </row>
    <row r="910">
      <c r="F910" s="49"/>
      <c r="G910" s="1"/>
      <c r="H910" s="1"/>
      <c r="I910" s="203"/>
      <c r="J910" s="1"/>
      <c r="N910" s="1"/>
    </row>
    <row r="911">
      <c r="F911" s="49"/>
      <c r="G911" s="1"/>
      <c r="H911" s="1"/>
      <c r="I911" s="203"/>
      <c r="J911" s="1"/>
      <c r="N911" s="1"/>
    </row>
    <row r="912">
      <c r="F912" s="49"/>
      <c r="G912" s="1"/>
      <c r="H912" s="1"/>
      <c r="I912" s="203"/>
      <c r="J912" s="1"/>
      <c r="N912" s="1"/>
    </row>
    <row r="913">
      <c r="F913" s="49"/>
      <c r="G913" s="1"/>
      <c r="H913" s="1"/>
      <c r="I913" s="203"/>
      <c r="J913" s="1"/>
      <c r="N913" s="1"/>
    </row>
    <row r="914">
      <c r="F914" s="49"/>
      <c r="G914" s="1"/>
      <c r="H914" s="1"/>
      <c r="I914" s="203"/>
      <c r="J914" s="1"/>
      <c r="N914" s="1"/>
    </row>
    <row r="915">
      <c r="F915" s="49"/>
      <c r="G915" s="1"/>
      <c r="H915" s="1"/>
      <c r="I915" s="203"/>
      <c r="J915" s="1"/>
      <c r="N915" s="1"/>
    </row>
    <row r="916">
      <c r="F916" s="49"/>
      <c r="G916" s="1"/>
      <c r="H916" s="1"/>
      <c r="I916" s="203"/>
      <c r="J916" s="1"/>
      <c r="N916" s="1"/>
    </row>
    <row r="917">
      <c r="F917" s="49"/>
      <c r="G917" s="1"/>
      <c r="H917" s="1"/>
      <c r="I917" s="203"/>
      <c r="J917" s="1"/>
      <c r="N917" s="1"/>
    </row>
    <row r="918">
      <c r="F918" s="49"/>
      <c r="G918" s="1"/>
      <c r="H918" s="1"/>
      <c r="I918" s="203"/>
      <c r="J918" s="1"/>
      <c r="N918" s="1"/>
    </row>
    <row r="919">
      <c r="F919" s="49"/>
      <c r="G919" s="1"/>
      <c r="H919" s="1"/>
      <c r="I919" s="203"/>
      <c r="J919" s="1"/>
      <c r="N919" s="1"/>
    </row>
    <row r="920">
      <c r="F920" s="49"/>
      <c r="G920" s="1"/>
      <c r="H920" s="1"/>
      <c r="I920" s="203"/>
      <c r="J920" s="1"/>
      <c r="N920" s="1"/>
    </row>
    <row r="921">
      <c r="F921" s="49"/>
      <c r="G921" s="1"/>
      <c r="H921" s="1"/>
      <c r="I921" s="203"/>
      <c r="J921" s="1"/>
      <c r="N921" s="1"/>
    </row>
    <row r="922">
      <c r="F922" s="49"/>
      <c r="G922" s="1"/>
      <c r="H922" s="1"/>
      <c r="I922" s="203"/>
      <c r="J922" s="1"/>
      <c r="N922" s="1"/>
    </row>
    <row r="923">
      <c r="F923" s="49"/>
      <c r="G923" s="1"/>
      <c r="H923" s="1"/>
      <c r="I923" s="203"/>
      <c r="J923" s="1"/>
      <c r="N923" s="1"/>
    </row>
    <row r="924">
      <c r="F924" s="49"/>
      <c r="G924" s="1"/>
      <c r="H924" s="1"/>
      <c r="I924" s="203"/>
      <c r="J924" s="1"/>
      <c r="N924" s="1"/>
    </row>
    <row r="925">
      <c r="F925" s="49"/>
      <c r="G925" s="1"/>
      <c r="H925" s="1"/>
      <c r="I925" s="203"/>
      <c r="J925" s="1"/>
      <c r="N925" s="1"/>
    </row>
    <row r="926">
      <c r="F926" s="49"/>
      <c r="G926" s="1"/>
      <c r="H926" s="1"/>
      <c r="I926" s="203"/>
      <c r="J926" s="1"/>
      <c r="N926" s="1"/>
    </row>
    <row r="927">
      <c r="F927" s="49"/>
      <c r="G927" s="1"/>
      <c r="H927" s="1"/>
      <c r="I927" s="203"/>
      <c r="J927" s="1"/>
      <c r="N927" s="1"/>
    </row>
    <row r="928">
      <c r="F928" s="49"/>
      <c r="G928" s="1"/>
      <c r="H928" s="1"/>
      <c r="I928" s="203"/>
      <c r="J928" s="1"/>
      <c r="N928" s="1"/>
    </row>
    <row r="929">
      <c r="F929" s="49"/>
      <c r="G929" s="1"/>
      <c r="H929" s="1"/>
      <c r="I929" s="203"/>
      <c r="J929" s="1"/>
      <c r="N929" s="1"/>
    </row>
    <row r="930">
      <c r="F930" s="49"/>
      <c r="G930" s="1"/>
      <c r="H930" s="1"/>
      <c r="I930" s="203"/>
      <c r="J930" s="1"/>
      <c r="N930" s="1"/>
    </row>
    <row r="931">
      <c r="F931" s="49"/>
      <c r="G931" s="1"/>
      <c r="H931" s="1"/>
      <c r="I931" s="203"/>
      <c r="J931" s="1"/>
      <c r="N931" s="1"/>
    </row>
    <row r="932">
      <c r="F932" s="49"/>
      <c r="G932" s="1"/>
      <c r="H932" s="1"/>
      <c r="I932" s="203"/>
      <c r="J932" s="1"/>
      <c r="N932" s="1"/>
    </row>
    <row r="933">
      <c r="F933" s="49"/>
      <c r="G933" s="1"/>
      <c r="H933" s="1"/>
      <c r="I933" s="203"/>
      <c r="J933" s="1"/>
      <c r="N933" s="1"/>
    </row>
    <row r="934">
      <c r="F934" s="49"/>
      <c r="G934" s="1"/>
      <c r="H934" s="1"/>
      <c r="I934" s="203"/>
      <c r="J934" s="1"/>
      <c r="N934" s="1"/>
    </row>
    <row r="935">
      <c r="F935" s="49"/>
      <c r="G935" s="1"/>
      <c r="H935" s="1"/>
      <c r="I935" s="203"/>
      <c r="J935" s="1"/>
      <c r="N935" s="1"/>
    </row>
    <row r="936">
      <c r="F936" s="49"/>
      <c r="G936" s="1"/>
      <c r="H936" s="1"/>
      <c r="I936" s="203"/>
      <c r="J936" s="1"/>
      <c r="N936" s="1"/>
    </row>
    <row r="937">
      <c r="F937" s="49"/>
      <c r="G937" s="1"/>
      <c r="H937" s="1"/>
      <c r="I937" s="203"/>
      <c r="J937" s="1"/>
      <c r="N937" s="1"/>
    </row>
    <row r="938">
      <c r="F938" s="49"/>
      <c r="G938" s="1"/>
      <c r="H938" s="1"/>
      <c r="I938" s="203"/>
      <c r="J938" s="1"/>
      <c r="N938" s="1"/>
    </row>
    <row r="939">
      <c r="F939" s="49"/>
      <c r="G939" s="1"/>
      <c r="H939" s="1"/>
      <c r="I939" s="203"/>
      <c r="J939" s="1"/>
      <c r="N939" s="1"/>
    </row>
    <row r="940">
      <c r="F940" s="49"/>
      <c r="G940" s="1"/>
      <c r="H940" s="1"/>
      <c r="I940" s="203"/>
      <c r="J940" s="1"/>
      <c r="N940" s="1"/>
    </row>
    <row r="941">
      <c r="F941" s="49"/>
      <c r="G941" s="1"/>
      <c r="H941" s="1"/>
      <c r="I941" s="203"/>
      <c r="J941" s="1"/>
      <c r="N941" s="1"/>
    </row>
    <row r="942">
      <c r="F942" s="49"/>
      <c r="G942" s="1"/>
      <c r="H942" s="1"/>
      <c r="I942" s="203"/>
      <c r="J942" s="1"/>
      <c r="N942" s="1"/>
    </row>
    <row r="943">
      <c r="F943" s="49"/>
      <c r="G943" s="1"/>
      <c r="H943" s="1"/>
      <c r="I943" s="203"/>
      <c r="J943" s="1"/>
      <c r="N943" s="1"/>
    </row>
    <row r="944">
      <c r="F944" s="49"/>
      <c r="G944" s="1"/>
      <c r="H944" s="1"/>
      <c r="I944" s="203"/>
      <c r="J944" s="1"/>
      <c r="N944" s="1"/>
    </row>
    <row r="945">
      <c r="F945" s="49"/>
      <c r="G945" s="1"/>
      <c r="H945" s="1"/>
      <c r="I945" s="203"/>
      <c r="J945" s="1"/>
      <c r="N945" s="1"/>
    </row>
    <row r="946">
      <c r="F946" s="49"/>
      <c r="G946" s="1"/>
      <c r="H946" s="1"/>
      <c r="I946" s="203"/>
      <c r="J946" s="1"/>
      <c r="N946" s="1"/>
    </row>
    <row r="947">
      <c r="F947" s="49"/>
      <c r="G947" s="1"/>
      <c r="H947" s="1"/>
      <c r="I947" s="203"/>
      <c r="J947" s="1"/>
      <c r="N947" s="1"/>
    </row>
    <row r="948">
      <c r="F948" s="49"/>
      <c r="G948" s="1"/>
      <c r="H948" s="1"/>
      <c r="I948" s="203"/>
      <c r="J948" s="1"/>
      <c r="N948" s="1"/>
    </row>
    <row r="949">
      <c r="F949" s="49"/>
      <c r="G949" s="1"/>
      <c r="H949" s="1"/>
      <c r="I949" s="203"/>
      <c r="J949" s="1"/>
      <c r="N949" s="1"/>
    </row>
    <row r="950">
      <c r="F950" s="49"/>
      <c r="G950" s="1"/>
      <c r="H950" s="1"/>
      <c r="I950" s="203"/>
      <c r="J950" s="1"/>
      <c r="N950" s="1"/>
    </row>
    <row r="951">
      <c r="F951" s="49"/>
      <c r="G951" s="1"/>
      <c r="H951" s="1"/>
      <c r="I951" s="203"/>
      <c r="J951" s="1"/>
      <c r="N951" s="1"/>
    </row>
    <row r="952">
      <c r="F952" s="49"/>
      <c r="G952" s="1"/>
      <c r="H952" s="1"/>
      <c r="I952" s="203"/>
      <c r="J952" s="1"/>
      <c r="N952" s="1"/>
    </row>
    <row r="953">
      <c r="F953" s="49"/>
      <c r="G953" s="1"/>
      <c r="H953" s="1"/>
      <c r="I953" s="203"/>
      <c r="J953" s="1"/>
      <c r="N953" s="1"/>
    </row>
    <row r="954">
      <c r="F954" s="49"/>
      <c r="G954" s="1"/>
      <c r="H954" s="1"/>
      <c r="I954" s="203"/>
      <c r="J954" s="1"/>
      <c r="N954" s="1"/>
    </row>
    <row r="955">
      <c r="F955" s="49"/>
      <c r="G955" s="1"/>
      <c r="H955" s="1"/>
      <c r="I955" s="203"/>
      <c r="J955" s="1"/>
      <c r="N955" s="1"/>
    </row>
    <row r="956">
      <c r="F956" s="49"/>
      <c r="G956" s="1"/>
      <c r="H956" s="1"/>
      <c r="I956" s="203"/>
      <c r="J956" s="1"/>
      <c r="N956" s="1"/>
    </row>
    <row r="957">
      <c r="F957" s="49"/>
      <c r="G957" s="1"/>
      <c r="H957" s="1"/>
      <c r="I957" s="203"/>
      <c r="J957" s="1"/>
      <c r="N957" s="1"/>
    </row>
    <row r="958">
      <c r="F958" s="49"/>
      <c r="G958" s="1"/>
      <c r="H958" s="1"/>
      <c r="I958" s="203"/>
      <c r="J958" s="1"/>
      <c r="N958" s="1"/>
    </row>
    <row r="959">
      <c r="F959" s="49"/>
      <c r="G959" s="1"/>
      <c r="H959" s="1"/>
      <c r="I959" s="203"/>
      <c r="J959" s="1"/>
      <c r="N959" s="1"/>
    </row>
    <row r="960">
      <c r="F960" s="49"/>
      <c r="G960" s="1"/>
      <c r="H960" s="1"/>
      <c r="I960" s="203"/>
      <c r="J960" s="1"/>
      <c r="N960" s="1"/>
    </row>
    <row r="961">
      <c r="F961" s="49"/>
      <c r="G961" s="1"/>
      <c r="H961" s="1"/>
      <c r="I961" s="203"/>
      <c r="J961" s="1"/>
      <c r="N961" s="1"/>
    </row>
    <row r="962">
      <c r="F962" s="49"/>
      <c r="G962" s="1"/>
      <c r="H962" s="1"/>
      <c r="I962" s="203"/>
      <c r="J962" s="1"/>
      <c r="N962" s="1"/>
    </row>
    <row r="963">
      <c r="F963" s="49"/>
      <c r="G963" s="1"/>
      <c r="H963" s="1"/>
      <c r="I963" s="203"/>
      <c r="J963" s="1"/>
      <c r="N963" s="1"/>
    </row>
    <row r="964">
      <c r="F964" s="49"/>
      <c r="G964" s="1"/>
      <c r="H964" s="1"/>
      <c r="I964" s="203"/>
      <c r="J964" s="1"/>
      <c r="N964" s="1"/>
    </row>
    <row r="965">
      <c r="F965" s="49"/>
      <c r="G965" s="1"/>
      <c r="H965" s="1"/>
      <c r="I965" s="203"/>
      <c r="J965" s="1"/>
      <c r="N965" s="1"/>
    </row>
    <row r="966">
      <c r="F966" s="49"/>
      <c r="G966" s="1"/>
      <c r="H966" s="1"/>
      <c r="I966" s="203"/>
      <c r="J966" s="1"/>
      <c r="N966" s="1"/>
    </row>
    <row r="967">
      <c r="F967" s="49"/>
      <c r="G967" s="1"/>
      <c r="H967" s="1"/>
      <c r="I967" s="203"/>
      <c r="J967" s="1"/>
      <c r="N967" s="1"/>
    </row>
    <row r="968">
      <c r="F968" s="49"/>
      <c r="G968" s="1"/>
      <c r="H968" s="1"/>
      <c r="I968" s="203"/>
      <c r="J968" s="1"/>
      <c r="N968" s="1"/>
    </row>
    <row r="969">
      <c r="F969" s="49"/>
      <c r="G969" s="1"/>
      <c r="H969" s="1"/>
      <c r="I969" s="203"/>
      <c r="J969" s="1"/>
      <c r="N969" s="1"/>
    </row>
    <row r="970">
      <c r="F970" s="49"/>
      <c r="G970" s="1"/>
      <c r="H970" s="1"/>
      <c r="I970" s="203"/>
      <c r="J970" s="1"/>
      <c r="N970" s="1"/>
    </row>
    <row r="971">
      <c r="F971" s="49"/>
      <c r="G971" s="1"/>
      <c r="H971" s="1"/>
      <c r="I971" s="203"/>
      <c r="J971" s="1"/>
      <c r="N971" s="1"/>
    </row>
    <row r="972">
      <c r="F972" s="49"/>
      <c r="G972" s="1"/>
      <c r="H972" s="1"/>
      <c r="I972" s="203"/>
      <c r="J972" s="1"/>
      <c r="N972" s="1"/>
    </row>
    <row r="973">
      <c r="F973" s="49"/>
      <c r="G973" s="1"/>
      <c r="H973" s="1"/>
      <c r="I973" s="203"/>
      <c r="J973" s="1"/>
      <c r="N973" s="1"/>
    </row>
    <row r="974">
      <c r="F974" s="49"/>
      <c r="G974" s="1"/>
      <c r="H974" s="1"/>
      <c r="I974" s="203"/>
      <c r="J974" s="1"/>
      <c r="N974" s="1"/>
    </row>
    <row r="975">
      <c r="F975" s="49"/>
      <c r="G975" s="1"/>
      <c r="H975" s="1"/>
      <c r="I975" s="203"/>
      <c r="J975" s="1"/>
      <c r="N975" s="1"/>
    </row>
    <row r="976">
      <c r="F976" s="49"/>
      <c r="G976" s="1"/>
      <c r="H976" s="1"/>
      <c r="I976" s="203"/>
      <c r="J976" s="1"/>
      <c r="N976" s="1"/>
    </row>
    <row r="977">
      <c r="F977" s="49"/>
      <c r="G977" s="1"/>
      <c r="H977" s="1"/>
      <c r="I977" s="203"/>
      <c r="J977" s="1"/>
      <c r="N977" s="1"/>
    </row>
    <row r="978">
      <c r="F978" s="49"/>
      <c r="G978" s="1"/>
      <c r="H978" s="1"/>
      <c r="I978" s="203"/>
      <c r="J978" s="1"/>
      <c r="N978" s="1"/>
    </row>
    <row r="979">
      <c r="F979" s="49"/>
      <c r="G979" s="1"/>
      <c r="H979" s="1"/>
      <c r="I979" s="203"/>
      <c r="J979" s="1"/>
      <c r="N979" s="1"/>
    </row>
    <row r="980">
      <c r="F980" s="49"/>
      <c r="G980" s="1"/>
      <c r="H980" s="1"/>
      <c r="I980" s="203"/>
      <c r="J980" s="1"/>
      <c r="N980" s="1"/>
    </row>
    <row r="981">
      <c r="F981" s="49"/>
      <c r="G981" s="1"/>
      <c r="H981" s="1"/>
      <c r="I981" s="203"/>
      <c r="J981" s="1"/>
      <c r="N981" s="1"/>
    </row>
    <row r="982">
      <c r="F982" s="49"/>
      <c r="G982" s="1"/>
      <c r="H982" s="1"/>
      <c r="I982" s="203"/>
      <c r="J982" s="1"/>
      <c r="N982" s="1"/>
    </row>
    <row r="983">
      <c r="F983" s="49"/>
      <c r="G983" s="1"/>
      <c r="H983" s="1"/>
      <c r="I983" s="203"/>
      <c r="J983" s="1"/>
      <c r="N983" s="1"/>
    </row>
    <row r="984">
      <c r="F984" s="49"/>
      <c r="G984" s="1"/>
      <c r="H984" s="1"/>
      <c r="I984" s="203"/>
      <c r="J984" s="1"/>
      <c r="N984" s="1"/>
    </row>
    <row r="985">
      <c r="F985" s="49"/>
      <c r="G985" s="1"/>
      <c r="H985" s="1"/>
      <c r="I985" s="203"/>
      <c r="J985" s="1"/>
      <c r="N985" s="1"/>
    </row>
    <row r="986">
      <c r="F986" s="49"/>
      <c r="G986" s="1"/>
      <c r="H986" s="1"/>
      <c r="I986" s="203"/>
      <c r="J986" s="1"/>
      <c r="N986" s="1"/>
    </row>
    <row r="987">
      <c r="F987" s="49"/>
      <c r="G987" s="1"/>
      <c r="H987" s="1"/>
      <c r="I987" s="203"/>
      <c r="J987" s="1"/>
      <c r="N987" s="1"/>
    </row>
    <row r="988">
      <c r="F988" s="49"/>
      <c r="G988" s="1"/>
      <c r="H988" s="1"/>
      <c r="I988" s="203"/>
      <c r="J988" s="1"/>
      <c r="N988" s="1"/>
    </row>
    <row r="989">
      <c r="F989" s="49"/>
      <c r="G989" s="1"/>
      <c r="H989" s="1"/>
      <c r="I989" s="203"/>
      <c r="J989" s="1"/>
      <c r="N989" s="1"/>
    </row>
    <row r="990">
      <c r="F990" s="49"/>
      <c r="G990" s="1"/>
      <c r="H990" s="1"/>
      <c r="I990" s="203"/>
      <c r="J990" s="1"/>
      <c r="N990" s="1"/>
    </row>
    <row r="991">
      <c r="F991" s="49"/>
      <c r="G991" s="1"/>
      <c r="H991" s="1"/>
      <c r="I991" s="203"/>
      <c r="J991" s="1"/>
      <c r="N991" s="1"/>
    </row>
    <row r="992">
      <c r="F992" s="49"/>
      <c r="G992" s="1"/>
      <c r="H992" s="1"/>
      <c r="I992" s="203"/>
      <c r="J992" s="1"/>
      <c r="N992" s="1"/>
    </row>
    <row r="993">
      <c r="F993" s="49"/>
      <c r="G993" s="1"/>
      <c r="H993" s="1"/>
      <c r="I993" s="203"/>
      <c r="J993" s="1"/>
      <c r="N993" s="1"/>
    </row>
    <row r="994">
      <c r="F994" s="49"/>
      <c r="G994" s="1"/>
      <c r="H994" s="1"/>
      <c r="I994" s="203"/>
      <c r="J994" s="1"/>
      <c r="N994" s="1"/>
    </row>
  </sheetData>
  <mergeCells count="38">
    <mergeCell ref="B3:J3"/>
    <mergeCell ref="D4:H4"/>
    <mergeCell ref="N4:AM4"/>
    <mergeCell ref="C7:D7"/>
    <mergeCell ref="C8:D8"/>
    <mergeCell ref="C9:D9"/>
    <mergeCell ref="C10:D10"/>
    <mergeCell ref="C11:D11"/>
    <mergeCell ref="C12:D12"/>
    <mergeCell ref="C13:D13"/>
    <mergeCell ref="C14:D14"/>
    <mergeCell ref="C15:D15"/>
    <mergeCell ref="C16:D16"/>
    <mergeCell ref="C17:D17"/>
    <mergeCell ref="C18:D18"/>
    <mergeCell ref="C19:D19"/>
    <mergeCell ref="C20:D20"/>
    <mergeCell ref="C21:D21"/>
    <mergeCell ref="C22:D22"/>
    <mergeCell ref="C23:D23"/>
    <mergeCell ref="C24:D24"/>
    <mergeCell ref="C32:D32"/>
    <mergeCell ref="E32:J32"/>
    <mergeCell ref="C33:D33"/>
    <mergeCell ref="C34:D34"/>
    <mergeCell ref="C35:D35"/>
    <mergeCell ref="C36:D36"/>
    <mergeCell ref="C37:D37"/>
    <mergeCell ref="C38:D38"/>
    <mergeCell ref="C39:D39"/>
    <mergeCell ref="C40:D40"/>
    <mergeCell ref="C25:D25"/>
    <mergeCell ref="C26:D26"/>
    <mergeCell ref="C27:D27"/>
    <mergeCell ref="C28:D28"/>
    <mergeCell ref="C29:D29"/>
    <mergeCell ref="C30:D30"/>
    <mergeCell ref="C31:D31"/>
  </mergeCells>
  <dataValidations>
    <dataValidation type="list" allowBlank="1" showErrorMessage="1" sqref="C8:C31">
      <formula1>'2NDSORTEDL'!$B$2:$B994</formula1>
    </dataValidation>
  </dataValidations>
  <hyperlinks>
    <hyperlink r:id="rId1" ref="I4"/>
    <hyperlink r:id="rId2" ref="B7"/>
  </hyperlinks>
  <printOptions horizontalCentered="1"/>
  <pageMargins bottom="0.5560821484992101" footer="0.0" header="0.0" left="0.0" right="0.25" top="0.08688783570300157"/>
  <pageSetup fitToWidth="0" paperSize="9" cellComments="atEnd" orientation="landscape" pageOrder="overThenDown"/>
  <drawing r:id="rId3"/>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cols>
    <col customWidth="1" min="1" max="1" width="1.75"/>
    <col customWidth="1" min="2" max="2" width="9.63"/>
    <col customWidth="1" min="3" max="3" width="2.75"/>
    <col customWidth="1" min="4" max="4" width="40.63"/>
    <col customWidth="1" min="5" max="5" width="23.13"/>
    <col customWidth="1" min="6" max="6" width="10.88"/>
    <col customWidth="1" min="7" max="7" width="4.88"/>
    <col customWidth="1" min="8" max="8" width="4.38"/>
    <col customWidth="1" min="9" max="9" width="15.88"/>
    <col customWidth="1" min="10" max="10" width="15.0"/>
    <col collapsed="1" min="12" max="12" width="12.63"/>
    <col customWidth="1" hidden="1" min="13" max="13" width="21.0" outlineLevel="1"/>
    <col customWidth="1" hidden="1" min="14" max="40" width="3.88" outlineLevel="1"/>
    <col customWidth="1" hidden="1" min="41" max="41" width="2.88" outlineLevel="1"/>
  </cols>
  <sheetData>
    <row r="1">
      <c r="A1" s="193"/>
      <c r="B1" s="193"/>
      <c r="C1" s="193"/>
      <c r="D1" s="193"/>
      <c r="E1" s="193"/>
      <c r="F1" s="195"/>
      <c r="G1" s="196"/>
      <c r="H1" s="196"/>
      <c r="I1" s="197"/>
      <c r="J1" s="196"/>
      <c r="K1" s="193"/>
      <c r="L1" s="193"/>
      <c r="M1" s="198"/>
      <c r="N1" s="200">
        <v>17.0</v>
      </c>
      <c r="O1" s="199">
        <v>17.0</v>
      </c>
      <c r="P1" s="199"/>
      <c r="Q1" s="199"/>
      <c r="R1" s="201"/>
      <c r="S1" s="201"/>
      <c r="T1" s="201"/>
      <c r="U1" s="201"/>
      <c r="V1" s="201"/>
      <c r="W1" s="201"/>
      <c r="X1" s="201"/>
      <c r="Y1" s="201"/>
      <c r="Z1" s="201"/>
      <c r="AA1" s="201"/>
      <c r="AB1" s="201"/>
      <c r="AC1" s="201"/>
      <c r="AD1" s="201"/>
      <c r="AE1" s="201"/>
      <c r="AF1" s="201"/>
      <c r="AG1" s="201"/>
      <c r="AH1" s="201"/>
      <c r="AI1" s="201"/>
      <c r="AJ1" s="201"/>
      <c r="AK1" s="201"/>
      <c r="AL1" s="201"/>
      <c r="AM1" s="201"/>
      <c r="AN1" s="201"/>
      <c r="AO1" s="193"/>
      <c r="AP1" s="193"/>
      <c r="AQ1" s="193"/>
    </row>
    <row r="2">
      <c r="F2" s="49"/>
      <c r="G2" s="1"/>
      <c r="H2" s="1"/>
      <c r="I2" s="203"/>
      <c r="J2" s="1"/>
      <c r="M2" s="7" t="s">
        <v>7328</v>
      </c>
      <c r="N2" s="359">
        <v>46220.0</v>
      </c>
      <c r="O2" s="204">
        <v>46275.0</v>
      </c>
      <c r="P2" s="204"/>
      <c r="Q2" s="204"/>
      <c r="R2" s="204"/>
      <c r="S2" s="204"/>
      <c r="T2" s="204"/>
      <c r="U2" s="204"/>
      <c r="V2" s="204"/>
      <c r="W2" s="204"/>
      <c r="X2" s="204"/>
      <c r="Y2" s="204"/>
      <c r="Z2" s="204"/>
      <c r="AA2" s="204"/>
      <c r="AB2" s="204"/>
      <c r="AC2" s="204"/>
      <c r="AD2" s="204"/>
      <c r="AE2" s="204"/>
      <c r="AF2" s="204"/>
      <c r="AG2" s="204"/>
      <c r="AH2" s="204"/>
      <c r="AI2" s="204"/>
      <c r="AJ2" s="204"/>
      <c r="AK2" s="204"/>
      <c r="AL2" s="204"/>
      <c r="AM2" s="204"/>
      <c r="AN2" s="204"/>
    </row>
    <row r="3">
      <c r="A3" s="206"/>
      <c r="B3" s="207" t="s">
        <v>8253</v>
      </c>
      <c r="M3" s="7" t="s">
        <v>7330</v>
      </c>
      <c r="N3" s="208">
        <f t="shared" ref="N3:AN3" si="1">COLUMN()-13</f>
        <v>1</v>
      </c>
      <c r="O3" s="208">
        <f t="shared" si="1"/>
        <v>2</v>
      </c>
      <c r="P3" s="208">
        <f t="shared" si="1"/>
        <v>3</v>
      </c>
      <c r="Q3" s="208">
        <f t="shared" si="1"/>
        <v>4</v>
      </c>
      <c r="R3" s="208">
        <f t="shared" si="1"/>
        <v>5</v>
      </c>
      <c r="S3" s="208">
        <f t="shared" si="1"/>
        <v>6</v>
      </c>
      <c r="T3" s="208">
        <f t="shared" si="1"/>
        <v>7</v>
      </c>
      <c r="U3" s="208">
        <f t="shared" si="1"/>
        <v>8</v>
      </c>
      <c r="V3" s="208">
        <f t="shared" si="1"/>
        <v>9</v>
      </c>
      <c r="W3" s="208">
        <f t="shared" si="1"/>
        <v>10</v>
      </c>
      <c r="X3" s="208">
        <f t="shared" si="1"/>
        <v>11</v>
      </c>
      <c r="Y3" s="208">
        <f t="shared" si="1"/>
        <v>12</v>
      </c>
      <c r="Z3" s="208">
        <f t="shared" si="1"/>
        <v>13</v>
      </c>
      <c r="AA3" s="208">
        <f t="shared" si="1"/>
        <v>14</v>
      </c>
      <c r="AB3" s="208">
        <f t="shared" si="1"/>
        <v>15</v>
      </c>
      <c r="AC3" s="208">
        <f t="shared" si="1"/>
        <v>16</v>
      </c>
      <c r="AD3" s="208">
        <f t="shared" si="1"/>
        <v>17</v>
      </c>
      <c r="AE3" s="208">
        <f t="shared" si="1"/>
        <v>18</v>
      </c>
      <c r="AF3" s="208">
        <f t="shared" si="1"/>
        <v>19</v>
      </c>
      <c r="AG3" s="208">
        <f t="shared" si="1"/>
        <v>20</v>
      </c>
      <c r="AH3" s="208">
        <f t="shared" si="1"/>
        <v>21</v>
      </c>
      <c r="AI3" s="208">
        <f t="shared" si="1"/>
        <v>22</v>
      </c>
      <c r="AJ3" s="208">
        <f t="shared" si="1"/>
        <v>23</v>
      </c>
      <c r="AK3" s="208">
        <f t="shared" si="1"/>
        <v>24</v>
      </c>
      <c r="AL3" s="208">
        <f t="shared" si="1"/>
        <v>25</v>
      </c>
      <c r="AM3" s="208">
        <f t="shared" si="1"/>
        <v>26</v>
      </c>
      <c r="AN3" s="208">
        <f t="shared" si="1"/>
        <v>27</v>
      </c>
    </row>
    <row r="4">
      <c r="A4" s="7"/>
      <c r="B4" s="209" t="s">
        <v>7331</v>
      </c>
      <c r="C4" s="209" t="s">
        <v>7155</v>
      </c>
      <c r="D4" s="209" t="str">
        <f t="array" ref="D4">_xlfn.XLOOKUP(J4,'2NDSORTEDL'!AA1:AA100,'2NDSORTEDL'!AB1:AB100,"",0,1)</f>
        <v>VEHICLE F.A. KIT, ELECTRIC PASSENGER BUS, MEIL REGN. MH 03 EG 2505</v>
      </c>
      <c r="I4" s="362" t="s">
        <v>8381</v>
      </c>
      <c r="J4" s="211">
        <v>17.0</v>
      </c>
      <c r="N4" s="9" t="s">
        <v>7333</v>
      </c>
    </row>
    <row r="5">
      <c r="A5" s="7"/>
      <c r="B5" s="209" t="s">
        <v>7334</v>
      </c>
      <c r="C5" s="209" t="s">
        <v>7155</v>
      </c>
      <c r="D5" s="209" t="s">
        <v>7483</v>
      </c>
      <c r="E5" s="202"/>
      <c r="F5" s="212"/>
      <c r="G5" s="12"/>
      <c r="H5" s="12"/>
      <c r="I5" s="213"/>
      <c r="J5" s="168" t="s">
        <v>7336</v>
      </c>
      <c r="N5" s="1"/>
    </row>
    <row r="6">
      <c r="F6" s="49"/>
      <c r="G6" s="1"/>
      <c r="H6" s="1"/>
      <c r="I6" s="203"/>
      <c r="J6" s="1"/>
      <c r="N6" s="1"/>
    </row>
    <row r="7">
      <c r="A7" s="214"/>
      <c r="B7" s="215" t="s">
        <v>8382</v>
      </c>
      <c r="C7" s="216" t="s">
        <v>7338</v>
      </c>
      <c r="D7" s="164"/>
      <c r="E7" s="217" t="s">
        <v>7339</v>
      </c>
      <c r="F7" s="218" t="s">
        <v>7340</v>
      </c>
      <c r="G7" s="217" t="s">
        <v>7341</v>
      </c>
      <c r="H7" s="217" t="s">
        <v>7342</v>
      </c>
      <c r="I7" s="219" t="s">
        <v>7343</v>
      </c>
      <c r="J7" s="217" t="s">
        <v>7344</v>
      </c>
      <c r="K7" s="1"/>
      <c r="M7" s="1"/>
      <c r="N7" s="220"/>
      <c r="O7" s="1"/>
      <c r="P7" s="1"/>
      <c r="Q7" s="1"/>
      <c r="R7" s="1"/>
      <c r="S7" s="1"/>
      <c r="T7" s="1"/>
      <c r="U7" s="1"/>
      <c r="V7" s="1"/>
      <c r="W7" s="1"/>
      <c r="X7" s="1"/>
      <c r="Y7" s="1"/>
      <c r="Z7" s="1"/>
      <c r="AA7" s="1"/>
      <c r="AB7" s="1"/>
      <c r="AC7" s="1"/>
      <c r="AD7" s="1"/>
      <c r="AE7" s="1"/>
      <c r="AF7" s="1"/>
      <c r="AG7" s="1"/>
      <c r="AH7" s="1"/>
      <c r="AI7" s="1"/>
      <c r="AJ7" s="1"/>
      <c r="AK7" s="1"/>
      <c r="AL7" s="1"/>
      <c r="AM7" s="1"/>
      <c r="AN7" s="1"/>
      <c r="AO7" s="1"/>
      <c r="AP7" s="1"/>
      <c r="AQ7" s="1"/>
    </row>
    <row r="8">
      <c r="B8" s="221">
        <f t="shared" ref="B8:B24" si="2">ROW()-7</f>
        <v>1</v>
      </c>
      <c r="C8" s="425" t="s">
        <v>2845</v>
      </c>
      <c r="D8" s="164"/>
      <c r="E8" s="223" t="str">
        <f t="array" ref="E8">_xlfn.XLOOKUP(C8,'2NDSORTEDL'!$B$2:$B$60,'2NDSORTEDL'!$C$2:$C$60,"",0,1)</f>
        <v>DRESSING_PAD</v>
      </c>
      <c r="F8" s="224">
        <f t="array" ref="F8">_xlfn.XLOOKUP($C8,'2NDSORTEDL'!$B$2:$B$60,'2NDSORTEDL'!$Y$2:$Y$60,"",0,1)</f>
        <v>46935</v>
      </c>
      <c r="G8" s="208" t="s">
        <v>7345</v>
      </c>
      <c r="H8" s="208">
        <v>1.0</v>
      </c>
      <c r="I8" s="423">
        <v>46301.0</v>
      </c>
      <c r="J8" s="226" t="str">
        <f t="shared" ref="J8:J24" si="3">IF(SUMIFS($N8:$AM8,$N$2:$AM$2,$I8,$N$1:$AM$1,$J$4)&gt;=H8,"REPLACED",IF(SUMIFS($N8:$AM8,$N$2:$AM$2,$I8,$N$1:$AM$1,$J$4)=0,"","N.A."))</f>
        <v/>
      </c>
      <c r="N8" s="227">
        <v>1.0</v>
      </c>
      <c r="O8" s="227">
        <v>1.0</v>
      </c>
      <c r="P8" s="227"/>
      <c r="Q8" s="223"/>
      <c r="R8" s="223"/>
      <c r="S8" s="223"/>
      <c r="T8" s="223"/>
      <c r="U8" s="223"/>
      <c r="V8" s="223"/>
      <c r="W8" s="223"/>
      <c r="X8" s="223"/>
      <c r="Y8" s="223"/>
      <c r="Z8" s="223"/>
      <c r="AA8" s="223"/>
      <c r="AB8" s="223"/>
      <c r="AC8" s="223"/>
      <c r="AD8" s="223"/>
      <c r="AE8" s="223"/>
      <c r="AF8" s="223"/>
      <c r="AG8" s="223"/>
      <c r="AH8" s="223"/>
      <c r="AI8" s="223"/>
      <c r="AJ8" s="223"/>
      <c r="AK8" s="223"/>
      <c r="AL8" s="223"/>
      <c r="AM8" s="223"/>
      <c r="AN8" s="223"/>
      <c r="AO8" s="223">
        <f t="shared" ref="AO8:AO23" si="4">SUM(N8:AM8)</f>
        <v>2</v>
      </c>
    </row>
    <row r="9">
      <c r="B9" s="221">
        <f t="shared" si="2"/>
        <v>2</v>
      </c>
      <c r="C9" s="425" t="s">
        <v>7348</v>
      </c>
      <c r="D9" s="164"/>
      <c r="E9" s="223" t="str">
        <f t="array" ref="E9">_xlfn.XLOOKUP(C9,'2NDSORTEDL'!$B$2:$B$60,'2NDSORTEDL'!$C$2:$C$60,"",0,1)</f>
        <v/>
      </c>
      <c r="F9" s="224" t="str">
        <f t="array" ref="F9">_xlfn.XLOOKUP($C9,'2NDSORTEDL'!$B$2:$B$60,'2NDSORTEDL'!$Y$2:$Y$60,"",0,1)</f>
        <v/>
      </c>
      <c r="G9" s="208" t="s">
        <v>7345</v>
      </c>
      <c r="H9" s="208">
        <v>1.0</v>
      </c>
      <c r="I9" s="229">
        <f t="shared" ref="I9:I24" si="5">I8</f>
        <v>46301</v>
      </c>
      <c r="J9" s="226" t="str">
        <f t="shared" si="3"/>
        <v/>
      </c>
      <c r="K9" s="7" t="s">
        <v>7336</v>
      </c>
      <c r="N9" s="368">
        <v>1.0</v>
      </c>
      <c r="O9" s="223"/>
      <c r="P9" s="227"/>
      <c r="Q9" s="228"/>
      <c r="R9" s="223"/>
      <c r="S9" s="223"/>
      <c r="T9" s="223"/>
      <c r="U9" s="223"/>
      <c r="V9" s="223"/>
      <c r="W9" s="223"/>
      <c r="X9" s="223"/>
      <c r="Y9" s="223"/>
      <c r="Z9" s="223"/>
      <c r="AA9" s="223"/>
      <c r="AB9" s="223"/>
      <c r="AC9" s="223"/>
      <c r="AD9" s="223"/>
      <c r="AE9" s="223"/>
      <c r="AF9" s="223"/>
      <c r="AG9" s="223"/>
      <c r="AH9" s="223"/>
      <c r="AI9" s="223"/>
      <c r="AJ9" s="223"/>
      <c r="AK9" s="223"/>
      <c r="AL9" s="223"/>
      <c r="AM9" s="223"/>
      <c r="AN9" s="223"/>
      <c r="AO9" s="223">
        <f t="shared" si="4"/>
        <v>1</v>
      </c>
    </row>
    <row r="10">
      <c r="B10" s="221">
        <f t="shared" si="2"/>
        <v>3</v>
      </c>
      <c r="C10" s="425" t="s">
        <v>1470</v>
      </c>
      <c r="D10" s="164"/>
      <c r="E10" s="223" t="str">
        <f t="array" ref="E10">_xlfn.XLOOKUP(C10,'2NDSORTEDL'!$B$2:$B$60,'2NDSORTEDL'!$C$2:$C$60,"",0,1)</f>
        <v>ANTI_SEPTIC</v>
      </c>
      <c r="F10" s="224">
        <f t="array" ref="F10">_xlfn.XLOOKUP($C10,'2NDSORTEDL'!$B$2:$B$60,'2NDSORTEDL'!$Y$2:$Y$60,"",0,1)</f>
        <v>46569</v>
      </c>
      <c r="G10" s="208" t="s">
        <v>7345</v>
      </c>
      <c r="H10" s="208">
        <v>1.0</v>
      </c>
      <c r="I10" s="229">
        <f t="shared" si="5"/>
        <v>46301</v>
      </c>
      <c r="J10" s="226" t="str">
        <f t="shared" si="3"/>
        <v/>
      </c>
      <c r="N10" s="368">
        <v>1.0</v>
      </c>
      <c r="O10" s="227">
        <v>1.0</v>
      </c>
      <c r="P10" s="223"/>
      <c r="Q10" s="223"/>
      <c r="R10" s="223"/>
      <c r="S10" s="223"/>
      <c r="T10" s="223"/>
      <c r="U10" s="223"/>
      <c r="V10" s="223"/>
      <c r="W10" s="223"/>
      <c r="X10" s="223"/>
      <c r="Y10" s="223"/>
      <c r="Z10" s="223"/>
      <c r="AA10" s="223"/>
      <c r="AB10" s="223"/>
      <c r="AC10" s="223"/>
      <c r="AD10" s="223"/>
      <c r="AE10" s="223"/>
      <c r="AF10" s="223"/>
      <c r="AG10" s="223"/>
      <c r="AH10" s="223"/>
      <c r="AI10" s="223"/>
      <c r="AJ10" s="223"/>
      <c r="AK10" s="223"/>
      <c r="AL10" s="223"/>
      <c r="AM10" s="223"/>
      <c r="AN10" s="223"/>
      <c r="AO10" s="223">
        <f t="shared" si="4"/>
        <v>2</v>
      </c>
    </row>
    <row r="11">
      <c r="B11" s="221">
        <f t="shared" si="2"/>
        <v>4</v>
      </c>
      <c r="C11" s="425" t="s">
        <v>3748</v>
      </c>
      <c r="D11" s="164"/>
      <c r="E11" s="223" t="str">
        <f t="array" ref="E11">_xlfn.XLOOKUP(C11,'2NDSORTEDL'!$B$2:$B$60,'2NDSORTEDL'!$C$2:$C$60,"",0,1)</f>
        <v>DRESSING_PAD</v>
      </c>
      <c r="F11" s="224">
        <f t="array" ref="F11">_xlfn.XLOOKUP($C11,'2NDSORTEDL'!$B$2:$B$60,'2NDSORTEDL'!$Y$2:$Y$60,"",0,1)</f>
        <v>46935</v>
      </c>
      <c r="G11" s="208" t="s">
        <v>7345</v>
      </c>
      <c r="H11" s="208">
        <v>1.0</v>
      </c>
      <c r="I11" s="229">
        <f t="shared" si="5"/>
        <v>46301</v>
      </c>
      <c r="J11" s="226" t="str">
        <f t="shared" si="3"/>
        <v/>
      </c>
      <c r="N11" s="368">
        <v>1.0</v>
      </c>
      <c r="O11" s="223"/>
      <c r="P11" s="223"/>
      <c r="Q11" s="223"/>
      <c r="R11" s="223"/>
      <c r="S11" s="223"/>
      <c r="T11" s="223"/>
      <c r="U11" s="223"/>
      <c r="V11" s="223"/>
      <c r="W11" s="223"/>
      <c r="X11" s="223"/>
      <c r="Y11" s="223"/>
      <c r="Z11" s="223"/>
      <c r="AA11" s="223"/>
      <c r="AB11" s="223"/>
      <c r="AC11" s="223"/>
      <c r="AD11" s="223"/>
      <c r="AE11" s="223"/>
      <c r="AF11" s="223"/>
      <c r="AG11" s="223"/>
      <c r="AH11" s="223"/>
      <c r="AI11" s="223"/>
      <c r="AJ11" s="223"/>
      <c r="AK11" s="223"/>
      <c r="AL11" s="223"/>
      <c r="AM11" s="223"/>
      <c r="AN11" s="223"/>
      <c r="AO11" s="223">
        <f t="shared" si="4"/>
        <v>1</v>
      </c>
    </row>
    <row r="12">
      <c r="B12" s="221">
        <f t="shared" si="2"/>
        <v>5</v>
      </c>
      <c r="C12" s="425" t="s">
        <v>3865</v>
      </c>
      <c r="D12" s="164"/>
      <c r="E12" s="223" t="str">
        <f t="array" ref="E12">_xlfn.XLOOKUP(C12,'2NDSORTEDL'!$B$2:$B$60,'2NDSORTEDL'!$C$2:$C$60,"",0,1)</f>
        <v>GLOVES</v>
      </c>
      <c r="F12" s="224">
        <f t="array" ref="F12">_xlfn.XLOOKUP($C12,'2NDSORTEDL'!$B$2:$B$60,'2NDSORTEDL'!$Y$2:$Y$60,"",0,1)</f>
        <v>47849</v>
      </c>
      <c r="G12" s="208" t="s">
        <v>7345</v>
      </c>
      <c r="H12" s="208">
        <v>1.0</v>
      </c>
      <c r="I12" s="229">
        <f t="shared" si="5"/>
        <v>46301</v>
      </c>
      <c r="J12" s="226" t="str">
        <f t="shared" si="3"/>
        <v/>
      </c>
      <c r="N12" s="208">
        <v>1.0</v>
      </c>
      <c r="O12" s="223"/>
      <c r="P12" s="223"/>
      <c r="Q12" s="223"/>
      <c r="R12" s="223"/>
      <c r="S12" s="223"/>
      <c r="T12" s="223"/>
      <c r="U12" s="223"/>
      <c r="V12" s="223"/>
      <c r="W12" s="223"/>
      <c r="X12" s="223"/>
      <c r="Y12" s="223"/>
      <c r="Z12" s="223"/>
      <c r="AA12" s="223"/>
      <c r="AB12" s="223"/>
      <c r="AC12" s="223"/>
      <c r="AD12" s="223"/>
      <c r="AE12" s="223"/>
      <c r="AF12" s="223"/>
      <c r="AG12" s="223"/>
      <c r="AH12" s="223"/>
      <c r="AI12" s="223"/>
      <c r="AJ12" s="223"/>
      <c r="AK12" s="223"/>
      <c r="AL12" s="223"/>
      <c r="AM12" s="223"/>
      <c r="AN12" s="223"/>
      <c r="AO12" s="223">
        <f t="shared" si="4"/>
        <v>1</v>
      </c>
    </row>
    <row r="13">
      <c r="B13" s="221">
        <f t="shared" si="2"/>
        <v>6</v>
      </c>
      <c r="C13" s="425" t="s">
        <v>3322</v>
      </c>
      <c r="D13" s="164"/>
      <c r="E13" s="223" t="str">
        <f t="array" ref="E13">_xlfn.XLOOKUP(C13,'2NDSORTEDL'!$B$2:$B$60,'2NDSORTEDL'!$C$2:$C$60,"",0,1)</f>
        <v>PLASTER_TAPE</v>
      </c>
      <c r="F13" s="224">
        <f t="array" ref="F13">_xlfn.XLOOKUP($C13,'2NDSORTEDL'!$B$2:$B$60,'2NDSORTEDL'!$Y$2:$Y$60,"",0,1)</f>
        <v>46692</v>
      </c>
      <c r="G13" s="208" t="s">
        <v>7345</v>
      </c>
      <c r="H13" s="208">
        <v>4.0</v>
      </c>
      <c r="I13" s="229">
        <f t="shared" si="5"/>
        <v>46301</v>
      </c>
      <c r="J13" s="226" t="str">
        <f t="shared" si="3"/>
        <v/>
      </c>
      <c r="N13" s="368">
        <v>4.0</v>
      </c>
      <c r="O13" s="227">
        <v>4.0</v>
      </c>
      <c r="P13" s="223"/>
      <c r="Q13" s="223"/>
      <c r="R13" s="223"/>
      <c r="S13" s="223"/>
      <c r="T13" s="223"/>
      <c r="U13" s="223"/>
      <c r="V13" s="223"/>
      <c r="W13" s="223"/>
      <c r="X13" s="223"/>
      <c r="Y13" s="223"/>
      <c r="Z13" s="223"/>
      <c r="AA13" s="223"/>
      <c r="AB13" s="223"/>
      <c r="AC13" s="223"/>
      <c r="AD13" s="223"/>
      <c r="AE13" s="223"/>
      <c r="AF13" s="223"/>
      <c r="AG13" s="223"/>
      <c r="AH13" s="223"/>
      <c r="AI13" s="223"/>
      <c r="AJ13" s="223"/>
      <c r="AK13" s="223"/>
      <c r="AL13" s="223"/>
      <c r="AM13" s="223"/>
      <c r="AN13" s="223"/>
      <c r="AO13" s="223">
        <f t="shared" si="4"/>
        <v>8</v>
      </c>
    </row>
    <row r="14">
      <c r="B14" s="221">
        <f t="shared" si="2"/>
        <v>7</v>
      </c>
      <c r="C14" s="425" t="s">
        <v>3786</v>
      </c>
      <c r="D14" s="164"/>
      <c r="E14" s="223" t="str">
        <f t="array" ref="E14">_xlfn.XLOOKUP(C14,'2NDSORTEDL'!$B$2:$B$60,'2NDSORTEDL'!$C$2:$C$60,"",0,1)</f>
        <v>SWAB</v>
      </c>
      <c r="F14" s="224">
        <f t="array" ref="F14">_xlfn.XLOOKUP($C14,'2NDSORTEDL'!$B$2:$B$60,'2NDSORTEDL'!$Y$2:$Y$60,"",0,1)</f>
        <v>47209</v>
      </c>
      <c r="G14" s="208" t="s">
        <v>7345</v>
      </c>
      <c r="H14" s="208">
        <v>4.0</v>
      </c>
      <c r="I14" s="229">
        <f t="shared" si="5"/>
        <v>46301</v>
      </c>
      <c r="J14" s="226" t="str">
        <f t="shared" si="3"/>
        <v/>
      </c>
      <c r="N14" s="368">
        <v>4.0</v>
      </c>
      <c r="O14" s="227">
        <v>4.0</v>
      </c>
      <c r="P14" s="223"/>
      <c r="Q14" s="223"/>
      <c r="R14" s="223"/>
      <c r="S14" s="223"/>
      <c r="T14" s="223"/>
      <c r="U14" s="223"/>
      <c r="V14" s="223"/>
      <c r="W14" s="223"/>
      <c r="X14" s="223"/>
      <c r="Y14" s="223"/>
      <c r="Z14" s="223"/>
      <c r="AA14" s="223"/>
      <c r="AB14" s="223"/>
      <c r="AC14" s="223"/>
      <c r="AD14" s="223"/>
      <c r="AE14" s="223"/>
      <c r="AF14" s="223"/>
      <c r="AG14" s="223"/>
      <c r="AH14" s="223"/>
      <c r="AI14" s="223"/>
      <c r="AJ14" s="223"/>
      <c r="AK14" s="223"/>
      <c r="AL14" s="223"/>
      <c r="AM14" s="223"/>
      <c r="AN14" s="223"/>
      <c r="AO14" s="223">
        <f t="shared" si="4"/>
        <v>8</v>
      </c>
    </row>
    <row r="15">
      <c r="B15" s="221">
        <f t="shared" si="2"/>
        <v>8</v>
      </c>
      <c r="C15" s="425" t="s">
        <v>2794</v>
      </c>
      <c r="D15" s="164"/>
      <c r="E15" s="223" t="str">
        <f t="array" ref="E15">_xlfn.XLOOKUP(C15,'2NDSORTEDL'!$B$2:$B$60,'2NDSORTEDL'!$C$2:$C$60,"",0,1)</f>
        <v>BANDAGE</v>
      </c>
      <c r="F15" s="224">
        <f t="array" ref="F15">_xlfn.XLOOKUP($C15,'2NDSORTEDL'!$B$2:$B$60,'2NDSORTEDL'!$Y$2:$Y$60,"",0,1)</f>
        <v>47088</v>
      </c>
      <c r="G15" s="208" t="s">
        <v>7345</v>
      </c>
      <c r="H15" s="208">
        <v>1.0</v>
      </c>
      <c r="I15" s="229">
        <f t="shared" si="5"/>
        <v>46301</v>
      </c>
      <c r="J15" s="226" t="str">
        <f t="shared" si="3"/>
        <v/>
      </c>
      <c r="N15" s="368">
        <v>1.0</v>
      </c>
      <c r="O15" s="227">
        <v>1.0</v>
      </c>
      <c r="P15" s="223"/>
      <c r="Q15" s="228"/>
      <c r="R15" s="223"/>
      <c r="S15" s="223"/>
      <c r="T15" s="223"/>
      <c r="U15" s="223"/>
      <c r="V15" s="223"/>
      <c r="W15" s="223"/>
      <c r="X15" s="223"/>
      <c r="Y15" s="223"/>
      <c r="Z15" s="223"/>
      <c r="AA15" s="223"/>
      <c r="AB15" s="223"/>
      <c r="AC15" s="223"/>
      <c r="AD15" s="223"/>
      <c r="AE15" s="223"/>
      <c r="AF15" s="223"/>
      <c r="AG15" s="223"/>
      <c r="AH15" s="223"/>
      <c r="AI15" s="223"/>
      <c r="AJ15" s="223"/>
      <c r="AK15" s="223"/>
      <c r="AL15" s="223"/>
      <c r="AM15" s="223"/>
      <c r="AN15" s="223"/>
      <c r="AO15" s="223">
        <f t="shared" si="4"/>
        <v>2</v>
      </c>
    </row>
    <row r="16">
      <c r="B16" s="221">
        <f t="shared" si="2"/>
        <v>9</v>
      </c>
      <c r="C16" s="425" t="s">
        <v>1947</v>
      </c>
      <c r="D16" s="164"/>
      <c r="E16" s="223" t="str">
        <f t="array" ref="E16">_xlfn.XLOOKUP(C16,'2NDSORTEDL'!$B$2:$B$60,'2NDSORTEDL'!$C$2:$C$60,"",0,1)</f>
        <v>ORS</v>
      </c>
      <c r="F16" s="224">
        <f t="array" ref="F16">_xlfn.XLOOKUP($C16,'2NDSORTEDL'!$B$2:$B$60,'2NDSORTEDL'!$Y$2:$Y$60,"",0,1)</f>
        <v>46813</v>
      </c>
      <c r="G16" s="208" t="s">
        <v>7345</v>
      </c>
      <c r="H16" s="208">
        <v>2.0</v>
      </c>
      <c r="I16" s="229">
        <f t="shared" si="5"/>
        <v>46301</v>
      </c>
      <c r="J16" s="226" t="str">
        <f t="shared" si="3"/>
        <v/>
      </c>
      <c r="N16" s="208"/>
      <c r="O16" s="227">
        <v>2.0</v>
      </c>
      <c r="P16" s="223"/>
      <c r="Q16" s="223"/>
      <c r="R16" s="223"/>
      <c r="S16" s="223"/>
      <c r="T16" s="223"/>
      <c r="U16" s="223"/>
      <c r="V16" s="223"/>
      <c r="W16" s="223"/>
      <c r="X16" s="223"/>
      <c r="Y16" s="223"/>
      <c r="Z16" s="223"/>
      <c r="AA16" s="223"/>
      <c r="AB16" s="223"/>
      <c r="AC16" s="223"/>
      <c r="AD16" s="223"/>
      <c r="AE16" s="223"/>
      <c r="AF16" s="223"/>
      <c r="AG16" s="223"/>
      <c r="AH16" s="223"/>
      <c r="AI16" s="223"/>
      <c r="AJ16" s="223"/>
      <c r="AK16" s="223"/>
      <c r="AL16" s="223"/>
      <c r="AM16" s="223"/>
      <c r="AN16" s="223"/>
      <c r="AO16" s="223">
        <f t="shared" si="4"/>
        <v>2</v>
      </c>
    </row>
    <row r="17">
      <c r="B17" s="221">
        <f t="shared" si="2"/>
        <v>10</v>
      </c>
      <c r="C17" s="425" t="s">
        <v>3150</v>
      </c>
      <c r="D17" s="164"/>
      <c r="E17" s="223" t="str">
        <f t="array" ref="E17">_xlfn.XLOOKUP(C17,'2NDSORTEDL'!$B$2:$B$60,'2NDSORTEDL'!$C$2:$C$60,"",0,1)</f>
        <v>BANDAGE</v>
      </c>
      <c r="F17" s="224">
        <f t="array" ref="F17">_xlfn.XLOOKUP($C17,'2NDSORTEDL'!$B$2:$B$60,'2NDSORTEDL'!$Y$2:$Y$60,"",0,1)</f>
        <v>46905</v>
      </c>
      <c r="G17" s="208" t="s">
        <v>7345</v>
      </c>
      <c r="H17" s="208">
        <v>1.0</v>
      </c>
      <c r="I17" s="229">
        <f t="shared" si="5"/>
        <v>46301</v>
      </c>
      <c r="J17" s="226" t="str">
        <f t="shared" si="3"/>
        <v/>
      </c>
      <c r="N17" s="368">
        <v>1.0</v>
      </c>
      <c r="O17" s="227">
        <v>1.0</v>
      </c>
      <c r="P17" s="223"/>
      <c r="Q17" s="228"/>
      <c r="R17" s="223"/>
      <c r="S17" s="223"/>
      <c r="T17" s="223"/>
      <c r="U17" s="223"/>
      <c r="V17" s="223"/>
      <c r="W17" s="223"/>
      <c r="X17" s="223"/>
      <c r="Y17" s="223"/>
      <c r="Z17" s="223"/>
      <c r="AA17" s="223"/>
      <c r="AB17" s="223"/>
      <c r="AC17" s="223"/>
      <c r="AD17" s="223"/>
      <c r="AE17" s="223"/>
      <c r="AF17" s="223"/>
      <c r="AG17" s="223"/>
      <c r="AH17" s="223"/>
      <c r="AI17" s="223"/>
      <c r="AJ17" s="223"/>
      <c r="AK17" s="223"/>
      <c r="AL17" s="223"/>
      <c r="AM17" s="223"/>
      <c r="AN17" s="223"/>
      <c r="AO17" s="223">
        <f t="shared" si="4"/>
        <v>2</v>
      </c>
    </row>
    <row r="18">
      <c r="B18" s="221">
        <f t="shared" si="2"/>
        <v>11</v>
      </c>
      <c r="C18" s="425" t="s">
        <v>3551</v>
      </c>
      <c r="D18" s="164"/>
      <c r="E18" s="223" t="str">
        <f t="array" ref="E18">_xlfn.XLOOKUP(C18,'2NDSORTEDL'!$B$2:$B$60,'2NDSORTEDL'!$C$2:$C$60,"",0,1)</f>
        <v>MANUAL</v>
      </c>
      <c r="F18" s="224" t="str">
        <f t="array" ref="F18">_xlfn.XLOOKUP($C18,'2NDSORTEDL'!$B$2:$B$60,'2NDSORTEDL'!$Y$2:$Y$60,"",0,1)</f>
        <v>--</v>
      </c>
      <c r="G18" s="208" t="s">
        <v>7345</v>
      </c>
      <c r="H18" s="208">
        <v>1.0</v>
      </c>
      <c r="I18" s="229">
        <f t="shared" si="5"/>
        <v>46301</v>
      </c>
      <c r="J18" s="226" t="str">
        <f t="shared" si="3"/>
        <v/>
      </c>
      <c r="N18" s="230"/>
      <c r="O18" s="227">
        <v>1.0</v>
      </c>
      <c r="P18" s="223"/>
      <c r="Q18" s="223"/>
      <c r="R18" s="223"/>
      <c r="S18" s="223"/>
      <c r="T18" s="223"/>
      <c r="U18" s="223"/>
      <c r="V18" s="223"/>
      <c r="W18" s="223"/>
      <c r="X18" s="223"/>
      <c r="Y18" s="223"/>
      <c r="Z18" s="223"/>
      <c r="AA18" s="223"/>
      <c r="AB18" s="223"/>
      <c r="AC18" s="223"/>
      <c r="AD18" s="223"/>
      <c r="AE18" s="223"/>
      <c r="AF18" s="223"/>
      <c r="AG18" s="223"/>
      <c r="AH18" s="223"/>
      <c r="AI18" s="223"/>
      <c r="AJ18" s="223"/>
      <c r="AK18" s="223"/>
      <c r="AL18" s="223"/>
      <c r="AM18" s="223"/>
      <c r="AN18" s="223"/>
      <c r="AO18" s="223">
        <f t="shared" si="4"/>
        <v>1</v>
      </c>
    </row>
    <row r="19">
      <c r="B19" s="221">
        <f t="shared" si="2"/>
        <v>12</v>
      </c>
      <c r="C19" s="425" t="s">
        <v>3512</v>
      </c>
      <c r="D19" s="164"/>
      <c r="E19" s="223" t="str">
        <f t="array" ref="E19">_xlfn.XLOOKUP(C19,'2NDSORTEDL'!$B$2:$B$60,'2NDSORTEDL'!$C$2:$C$60,"",0,1)</f>
        <v>LIST</v>
      </c>
      <c r="F19" s="224" t="str">
        <f t="array" ref="F19">_xlfn.XLOOKUP($C19,'2NDSORTEDL'!$B$2:$B$60,'2NDSORTEDL'!$Y$2:$Y$60,"",0,1)</f>
        <v>--</v>
      </c>
      <c r="G19" s="208" t="s">
        <v>7345</v>
      </c>
      <c r="H19" s="208">
        <v>1.0</v>
      </c>
      <c r="I19" s="229">
        <f t="shared" si="5"/>
        <v>46301</v>
      </c>
      <c r="J19" s="226" t="str">
        <f t="shared" si="3"/>
        <v/>
      </c>
      <c r="N19" s="230"/>
      <c r="O19" s="227">
        <v>1.0</v>
      </c>
      <c r="P19" s="223"/>
      <c r="Q19" s="228"/>
      <c r="R19" s="223"/>
      <c r="S19" s="223"/>
      <c r="T19" s="223"/>
      <c r="U19" s="223"/>
      <c r="V19" s="223"/>
      <c r="W19" s="223"/>
      <c r="X19" s="223"/>
      <c r="Y19" s="223"/>
      <c r="Z19" s="223"/>
      <c r="AA19" s="223"/>
      <c r="AB19" s="223"/>
      <c r="AC19" s="223"/>
      <c r="AD19" s="223"/>
      <c r="AE19" s="223"/>
      <c r="AF19" s="223"/>
      <c r="AG19" s="223"/>
      <c r="AH19" s="223"/>
      <c r="AI19" s="223"/>
      <c r="AJ19" s="223"/>
      <c r="AK19" s="223"/>
      <c r="AL19" s="223"/>
      <c r="AM19" s="223"/>
      <c r="AN19" s="223"/>
      <c r="AO19" s="223">
        <f t="shared" si="4"/>
        <v>1</v>
      </c>
    </row>
    <row r="20">
      <c r="B20" s="221">
        <f t="shared" si="2"/>
        <v>13</v>
      </c>
      <c r="C20" s="425" t="s">
        <v>3094</v>
      </c>
      <c r="D20" s="164"/>
      <c r="E20" s="223" t="str">
        <f t="array" ref="E20">_xlfn.XLOOKUP(C20,'2NDSORTEDL'!$B$2:$B$60,'2NDSORTEDL'!$C$2:$C$60,"",0,1)</f>
        <v>PLASTER_TAPE</v>
      </c>
      <c r="F20" s="224" t="str">
        <f t="array" ref="F20">_xlfn.XLOOKUP($C20,'2NDSORTEDL'!$B$2:$B$60,'2NDSORTEDL'!$Y$2:$Y$60,"",0,1)</f>
        <v>--</v>
      </c>
      <c r="G20" s="208" t="s">
        <v>7345</v>
      </c>
      <c r="H20" s="208">
        <v>1.0</v>
      </c>
      <c r="I20" s="229">
        <f t="shared" si="5"/>
        <v>46301</v>
      </c>
      <c r="J20" s="226" t="str">
        <f t="shared" si="3"/>
        <v/>
      </c>
      <c r="N20" s="230"/>
      <c r="O20" s="227">
        <v>1.0</v>
      </c>
      <c r="P20" s="223"/>
      <c r="Q20" s="228"/>
      <c r="R20" s="223"/>
      <c r="S20" s="223"/>
      <c r="T20" s="223"/>
      <c r="U20" s="223"/>
      <c r="V20" s="223"/>
      <c r="W20" s="223"/>
      <c r="X20" s="223"/>
      <c r="Y20" s="223"/>
      <c r="Z20" s="223"/>
      <c r="AA20" s="223"/>
      <c r="AB20" s="223"/>
      <c r="AC20" s="223"/>
      <c r="AD20" s="223"/>
      <c r="AE20" s="223"/>
      <c r="AF20" s="223"/>
      <c r="AG20" s="223"/>
      <c r="AH20" s="223"/>
      <c r="AI20" s="223"/>
      <c r="AJ20" s="223"/>
      <c r="AK20" s="223"/>
      <c r="AL20" s="223"/>
      <c r="AM20" s="223"/>
      <c r="AN20" s="223"/>
      <c r="AO20" s="223">
        <f t="shared" si="4"/>
        <v>1</v>
      </c>
    </row>
    <row r="21">
      <c r="B21" s="221">
        <f t="shared" si="2"/>
        <v>14</v>
      </c>
      <c r="C21" s="425" t="s">
        <v>2950</v>
      </c>
      <c r="D21" s="164"/>
      <c r="E21" s="223" t="str">
        <f t="array" ref="E21">_xlfn.XLOOKUP(C21,'2NDSORTEDL'!$B$2:$B$60,'2NDSORTEDL'!$C$2:$C$60,"",0,1)</f>
        <v>BANDAGE</v>
      </c>
      <c r="F21" s="224" t="str">
        <f t="array" ref="F21">_xlfn.XLOOKUP($C21,'2NDSORTEDL'!$B$2:$B$60,'2NDSORTEDL'!$Y$2:$Y$60,"",0,1)</f>
        <v>--</v>
      </c>
      <c r="G21" s="208" t="s">
        <v>7345</v>
      </c>
      <c r="H21" s="208">
        <v>1.0</v>
      </c>
      <c r="I21" s="229">
        <f t="shared" si="5"/>
        <v>46301</v>
      </c>
      <c r="J21" s="226" t="str">
        <f t="shared" si="3"/>
        <v/>
      </c>
      <c r="N21" s="230"/>
      <c r="O21" s="227">
        <v>1.0</v>
      </c>
      <c r="P21" s="223"/>
      <c r="Q21" s="223"/>
      <c r="R21" s="223"/>
      <c r="S21" s="223"/>
      <c r="T21" s="223"/>
      <c r="U21" s="223"/>
      <c r="V21" s="223"/>
      <c r="W21" s="223"/>
      <c r="X21" s="223"/>
      <c r="Y21" s="223"/>
      <c r="Z21" s="223"/>
      <c r="AA21" s="223"/>
      <c r="AB21" s="223"/>
      <c r="AC21" s="223"/>
      <c r="AD21" s="223"/>
      <c r="AE21" s="223"/>
      <c r="AF21" s="223"/>
      <c r="AG21" s="223"/>
      <c r="AH21" s="223"/>
      <c r="AI21" s="223"/>
      <c r="AJ21" s="223"/>
      <c r="AK21" s="223"/>
      <c r="AL21" s="223"/>
      <c r="AM21" s="223"/>
      <c r="AN21" s="223"/>
      <c r="AO21" s="223">
        <f t="shared" si="4"/>
        <v>1</v>
      </c>
    </row>
    <row r="22">
      <c r="B22" s="221">
        <f t="shared" si="2"/>
        <v>15</v>
      </c>
      <c r="C22" s="425" t="s">
        <v>3005</v>
      </c>
      <c r="D22" s="164"/>
      <c r="E22" s="223" t="str">
        <f t="array" ref="E22">_xlfn.XLOOKUP(C22,'2NDSORTEDL'!$B$2:$B$60,'2NDSORTEDL'!$C$2:$C$60,"",0,1)</f>
        <v>BANDAGE</v>
      </c>
      <c r="F22" s="224" t="str">
        <f t="array" ref="F22">_xlfn.XLOOKUP($C22,'2NDSORTEDL'!$B$2:$B$60,'2NDSORTEDL'!$Y$2:$Y$60,"",0,1)</f>
        <v>--</v>
      </c>
      <c r="G22" s="208" t="s">
        <v>7345</v>
      </c>
      <c r="H22" s="208">
        <v>1.0</v>
      </c>
      <c r="I22" s="229">
        <f t="shared" si="5"/>
        <v>46301</v>
      </c>
      <c r="J22" s="226" t="str">
        <f t="shared" si="3"/>
        <v/>
      </c>
      <c r="N22" s="230"/>
      <c r="O22" s="227">
        <v>1.0</v>
      </c>
      <c r="P22" s="223"/>
      <c r="Q22" s="223"/>
      <c r="R22" s="223"/>
      <c r="S22" s="223"/>
      <c r="T22" s="223"/>
      <c r="U22" s="223"/>
      <c r="V22" s="223"/>
      <c r="W22" s="223"/>
      <c r="X22" s="223"/>
      <c r="Y22" s="223"/>
      <c r="Z22" s="223"/>
      <c r="AA22" s="223"/>
      <c r="AB22" s="223"/>
      <c r="AC22" s="223"/>
      <c r="AD22" s="223"/>
      <c r="AE22" s="223"/>
      <c r="AF22" s="223"/>
      <c r="AG22" s="223"/>
      <c r="AH22" s="223"/>
      <c r="AI22" s="223"/>
      <c r="AJ22" s="223"/>
      <c r="AK22" s="223"/>
      <c r="AL22" s="223"/>
      <c r="AM22" s="223"/>
      <c r="AN22" s="223"/>
      <c r="AO22" s="223">
        <f t="shared" si="4"/>
        <v>1</v>
      </c>
    </row>
    <row r="23">
      <c r="B23" s="221">
        <f t="shared" si="2"/>
        <v>16</v>
      </c>
      <c r="C23" s="425" t="s">
        <v>1398</v>
      </c>
      <c r="D23" s="164"/>
      <c r="E23" s="223" t="str">
        <f t="array" ref="E23">_xlfn.XLOOKUP(C23,'2NDSORTEDL'!$B$2:$B$60,'2NDSORTEDL'!$C$2:$C$60,"",0,1)</f>
        <v>ANTI_SEPTIC</v>
      </c>
      <c r="F23" s="224">
        <f t="array" ref="F23">_xlfn.XLOOKUP($C23,'2NDSORTEDL'!$B$2:$B$60,'2NDSORTEDL'!$Y$2:$Y$60,"",0,1)</f>
        <v>46784</v>
      </c>
      <c r="G23" s="208" t="s">
        <v>7345</v>
      </c>
      <c r="H23" s="208">
        <v>1.0</v>
      </c>
      <c r="I23" s="229">
        <f t="shared" si="5"/>
        <v>46301</v>
      </c>
      <c r="J23" s="226" t="str">
        <f t="shared" si="3"/>
        <v/>
      </c>
      <c r="N23" s="230"/>
      <c r="O23" s="227">
        <v>1.0</v>
      </c>
      <c r="P23" s="223"/>
      <c r="Q23" s="223"/>
      <c r="R23" s="223"/>
      <c r="S23" s="223"/>
      <c r="T23" s="223"/>
      <c r="U23" s="223"/>
      <c r="V23" s="223"/>
      <c r="W23" s="223"/>
      <c r="X23" s="223"/>
      <c r="Y23" s="223"/>
      <c r="Z23" s="223"/>
      <c r="AA23" s="223"/>
      <c r="AB23" s="223"/>
      <c r="AC23" s="223"/>
      <c r="AD23" s="223"/>
      <c r="AE23" s="223"/>
      <c r="AF23" s="223"/>
      <c r="AG23" s="223"/>
      <c r="AH23" s="223"/>
      <c r="AI23" s="223"/>
      <c r="AJ23" s="223"/>
      <c r="AK23" s="223"/>
      <c r="AL23" s="223"/>
      <c r="AM23" s="223"/>
      <c r="AN23" s="223"/>
      <c r="AO23" s="223">
        <f t="shared" si="4"/>
        <v>1</v>
      </c>
    </row>
    <row r="24">
      <c r="B24" s="221">
        <f t="shared" si="2"/>
        <v>17</v>
      </c>
      <c r="C24" s="425" t="s">
        <v>1126</v>
      </c>
      <c r="D24" s="164"/>
      <c r="E24" s="223" t="str">
        <f t="array" ref="E24">_xlfn.XLOOKUP(C24,'2NDSORTEDL'!$B$2:$B$60,'2NDSORTEDL'!$C$2:$C$60,"",0,1)</f>
        <v>ANTI_BACTERIAL</v>
      </c>
      <c r="F24" s="224">
        <f t="array" ref="F24">_xlfn.XLOOKUP($C24,'2NDSORTEDL'!$B$2:$B$60,'2NDSORTEDL'!$Y$2:$Y$60,"",0,1)</f>
        <v>46784</v>
      </c>
      <c r="G24" s="208" t="s">
        <v>7345</v>
      </c>
      <c r="H24" s="234">
        <v>1.0</v>
      </c>
      <c r="I24" s="229">
        <f t="shared" si="5"/>
        <v>46301</v>
      </c>
      <c r="J24" s="226" t="str">
        <f t="shared" si="3"/>
        <v/>
      </c>
      <c r="N24" s="230"/>
      <c r="O24" s="227">
        <v>1.0</v>
      </c>
      <c r="P24" s="223"/>
      <c r="Q24" s="223"/>
      <c r="R24" s="223"/>
      <c r="S24" s="223"/>
      <c r="T24" s="223"/>
      <c r="U24" s="223"/>
      <c r="V24" s="223"/>
      <c r="W24" s="223"/>
      <c r="X24" s="223"/>
      <c r="Y24" s="223"/>
      <c r="Z24" s="223"/>
      <c r="AA24" s="223"/>
      <c r="AB24" s="223"/>
      <c r="AC24" s="223"/>
      <c r="AD24" s="223"/>
      <c r="AE24" s="223"/>
      <c r="AF24" s="223"/>
      <c r="AG24" s="223"/>
      <c r="AH24" s="223"/>
      <c r="AI24" s="223"/>
      <c r="AJ24" s="223"/>
      <c r="AK24" s="223"/>
      <c r="AL24" s="223"/>
      <c r="AM24" s="223"/>
      <c r="AN24" s="223"/>
      <c r="AO24" s="223"/>
    </row>
    <row r="25">
      <c r="E25" s="235" t="s">
        <v>7351</v>
      </c>
      <c r="N25" s="1"/>
    </row>
    <row r="26">
      <c r="F26" s="49"/>
      <c r="G26" s="1"/>
      <c r="H26" s="1"/>
      <c r="I26" s="203"/>
      <c r="J26" s="1"/>
      <c r="N26" s="1"/>
    </row>
    <row r="27">
      <c r="F27" s="49"/>
      <c r="G27" s="1"/>
      <c r="H27" s="1"/>
      <c r="I27" s="203"/>
      <c r="J27" s="1"/>
      <c r="N27" s="1"/>
    </row>
    <row r="28">
      <c r="F28" s="49"/>
      <c r="G28" s="1"/>
      <c r="H28" s="1"/>
      <c r="I28" s="9" t="s">
        <v>7352</v>
      </c>
      <c r="J28" s="1"/>
      <c r="N28" s="1"/>
    </row>
    <row r="29">
      <c r="F29" s="49"/>
      <c r="G29" s="1"/>
      <c r="H29" s="1"/>
      <c r="I29" s="9" t="s">
        <v>7353</v>
      </c>
      <c r="J29" s="1"/>
      <c r="N29" s="1"/>
    </row>
    <row r="30">
      <c r="F30" s="49"/>
      <c r="G30" s="1"/>
      <c r="H30" s="1"/>
      <c r="I30" s="203"/>
      <c r="J30" s="1"/>
      <c r="N30" s="1"/>
    </row>
    <row r="31">
      <c r="F31" s="49"/>
      <c r="G31" s="1"/>
      <c r="H31" s="1"/>
      <c r="I31" s="203" t="str">
        <f>"DATE :"&amp;TEXT(I8,"DD-MMM-YYYY")</f>
        <v>DATE :06-Oct-2026</v>
      </c>
      <c r="J31" s="1"/>
      <c r="N31" s="1"/>
    </row>
    <row r="32">
      <c r="F32" s="49"/>
      <c r="G32" s="1"/>
      <c r="H32" s="1"/>
      <c r="I32" s="203"/>
      <c r="J32" s="1"/>
      <c r="N32" s="1"/>
    </row>
    <row r="33">
      <c r="F33" s="49"/>
      <c r="G33" s="1"/>
      <c r="H33" s="1"/>
      <c r="I33" s="203"/>
      <c r="J33" s="1"/>
      <c r="N33" s="1"/>
    </row>
    <row r="34">
      <c r="F34" s="49"/>
      <c r="G34" s="1"/>
      <c r="H34" s="1"/>
      <c r="I34" s="203"/>
      <c r="J34" s="1"/>
      <c r="N34" s="1"/>
    </row>
    <row r="35">
      <c r="F35" s="49"/>
      <c r="G35" s="1"/>
      <c r="H35" s="1"/>
      <c r="I35" s="203"/>
      <c r="J35" s="1"/>
      <c r="N35" s="1"/>
    </row>
    <row r="36">
      <c r="F36" s="49"/>
      <c r="G36" s="1"/>
      <c r="H36" s="1"/>
      <c r="I36" s="203"/>
      <c r="J36" s="1"/>
      <c r="N36" s="1"/>
    </row>
    <row r="37">
      <c r="F37" s="49"/>
      <c r="G37" s="1"/>
      <c r="H37" s="1"/>
      <c r="I37" s="203"/>
      <c r="J37" s="1"/>
      <c r="N37" s="1"/>
    </row>
    <row r="38">
      <c r="F38" s="49"/>
      <c r="G38" s="1"/>
      <c r="H38" s="1"/>
      <c r="I38" s="203"/>
      <c r="J38" s="1"/>
      <c r="N38" s="1"/>
    </row>
    <row r="39">
      <c r="F39" s="49"/>
      <c r="G39" s="1"/>
      <c r="H39" s="1"/>
      <c r="I39" s="203"/>
      <c r="J39" s="1"/>
      <c r="N39" s="1"/>
    </row>
    <row r="40">
      <c r="F40" s="49"/>
      <c r="G40" s="1"/>
      <c r="H40" s="1"/>
      <c r="I40" s="203"/>
      <c r="J40" s="1"/>
      <c r="N40" s="1"/>
    </row>
    <row r="41">
      <c r="F41" s="49"/>
      <c r="G41" s="1"/>
      <c r="H41" s="1"/>
      <c r="I41" s="203"/>
      <c r="J41" s="1"/>
      <c r="N41" s="1"/>
    </row>
    <row r="42">
      <c r="F42" s="49"/>
      <c r="G42" s="1"/>
      <c r="H42" s="1"/>
      <c r="I42" s="203"/>
      <c r="J42" s="1"/>
      <c r="N42" s="1"/>
    </row>
    <row r="43">
      <c r="F43" s="49"/>
      <c r="G43" s="1"/>
      <c r="H43" s="1"/>
      <c r="I43" s="203"/>
      <c r="J43" s="1"/>
      <c r="N43" s="1"/>
    </row>
    <row r="44">
      <c r="F44" s="49"/>
      <c r="G44" s="1"/>
      <c r="H44" s="1"/>
      <c r="I44" s="203"/>
      <c r="J44" s="1"/>
      <c r="N44" s="1"/>
    </row>
    <row r="45">
      <c r="F45" s="49"/>
      <c r="G45" s="1"/>
      <c r="H45" s="1"/>
      <c r="I45" s="203"/>
      <c r="J45" s="1"/>
      <c r="N45" s="1"/>
    </row>
    <row r="46">
      <c r="F46" s="49"/>
      <c r="G46" s="1"/>
      <c r="H46" s="1"/>
      <c r="I46" s="203"/>
      <c r="J46" s="1"/>
      <c r="N46" s="1"/>
    </row>
    <row r="47">
      <c r="F47" s="49"/>
      <c r="G47" s="1"/>
      <c r="H47" s="1"/>
      <c r="I47" s="203"/>
      <c r="J47" s="1"/>
      <c r="N47" s="1"/>
    </row>
    <row r="48">
      <c r="F48" s="49"/>
      <c r="G48" s="1"/>
      <c r="H48" s="1"/>
      <c r="I48" s="203"/>
      <c r="J48" s="1"/>
      <c r="N48" s="1"/>
    </row>
    <row r="49">
      <c r="F49" s="49"/>
      <c r="G49" s="1"/>
      <c r="H49" s="1"/>
      <c r="I49" s="203"/>
      <c r="J49" s="1"/>
      <c r="N49" s="1"/>
    </row>
    <row r="50">
      <c r="F50" s="49"/>
      <c r="G50" s="1"/>
      <c r="H50" s="1"/>
      <c r="I50" s="203"/>
      <c r="J50" s="1"/>
      <c r="N50" s="1"/>
    </row>
    <row r="51">
      <c r="F51" s="49"/>
      <c r="G51" s="1"/>
      <c r="H51" s="1"/>
      <c r="I51" s="203"/>
      <c r="J51" s="1"/>
      <c r="N51" s="1"/>
    </row>
    <row r="52">
      <c r="F52" s="49"/>
      <c r="G52" s="1"/>
      <c r="H52" s="1"/>
      <c r="I52" s="203"/>
      <c r="J52" s="1"/>
      <c r="N52" s="1"/>
    </row>
    <row r="53">
      <c r="F53" s="49"/>
      <c r="G53" s="1"/>
      <c r="H53" s="1"/>
      <c r="I53" s="203"/>
      <c r="J53" s="1"/>
      <c r="N53" s="1"/>
    </row>
    <row r="54">
      <c r="F54" s="49"/>
      <c r="G54" s="1"/>
      <c r="H54" s="1"/>
      <c r="I54" s="203"/>
      <c r="J54" s="1"/>
      <c r="N54" s="1"/>
    </row>
    <row r="55">
      <c r="F55" s="49"/>
      <c r="G55" s="1"/>
      <c r="H55" s="1"/>
      <c r="I55" s="203"/>
      <c r="J55" s="1"/>
      <c r="N55" s="1"/>
    </row>
    <row r="56">
      <c r="F56" s="49"/>
      <c r="G56" s="1"/>
      <c r="H56" s="1"/>
      <c r="I56" s="203"/>
      <c r="J56" s="1"/>
      <c r="N56" s="1"/>
    </row>
    <row r="57">
      <c r="F57" s="49"/>
      <c r="G57" s="1"/>
      <c r="H57" s="1"/>
      <c r="I57" s="203"/>
      <c r="J57" s="1"/>
      <c r="N57" s="1"/>
    </row>
    <row r="58">
      <c r="F58" s="49"/>
      <c r="G58" s="1"/>
      <c r="H58" s="1"/>
      <c r="I58" s="203"/>
      <c r="J58" s="1"/>
      <c r="N58" s="1"/>
    </row>
    <row r="59">
      <c r="F59" s="49"/>
      <c r="G59" s="1"/>
      <c r="H59" s="1"/>
      <c r="I59" s="203"/>
      <c r="J59" s="1"/>
      <c r="N59" s="1"/>
    </row>
    <row r="60">
      <c r="F60" s="49"/>
      <c r="G60" s="1"/>
      <c r="H60" s="1"/>
      <c r="I60" s="203"/>
      <c r="J60" s="1"/>
      <c r="N60" s="1"/>
    </row>
    <row r="61">
      <c r="F61" s="49"/>
      <c r="G61" s="1"/>
      <c r="H61" s="1"/>
      <c r="I61" s="203"/>
      <c r="J61" s="1"/>
      <c r="N61" s="1"/>
    </row>
    <row r="62">
      <c r="F62" s="49"/>
      <c r="G62" s="1"/>
      <c r="H62" s="1"/>
      <c r="I62" s="203"/>
      <c r="J62" s="1"/>
      <c r="N62" s="1"/>
    </row>
    <row r="63">
      <c r="F63" s="49"/>
      <c r="G63" s="1"/>
      <c r="H63" s="1"/>
      <c r="I63" s="203"/>
      <c r="J63" s="1"/>
      <c r="N63" s="1"/>
    </row>
    <row r="64">
      <c r="F64" s="49"/>
      <c r="G64" s="1"/>
      <c r="H64" s="1"/>
      <c r="I64" s="203"/>
      <c r="J64" s="1"/>
      <c r="N64" s="1"/>
    </row>
    <row r="65">
      <c r="F65" s="49"/>
      <c r="G65" s="1"/>
      <c r="H65" s="1"/>
      <c r="I65" s="203"/>
      <c r="J65" s="1"/>
      <c r="N65" s="1"/>
    </row>
    <row r="66">
      <c r="F66" s="49"/>
      <c r="G66" s="1"/>
      <c r="H66" s="1"/>
      <c r="I66" s="203"/>
      <c r="J66" s="1"/>
      <c r="N66" s="1"/>
    </row>
    <row r="67">
      <c r="F67" s="49"/>
      <c r="G67" s="1"/>
      <c r="H67" s="1"/>
      <c r="I67" s="203"/>
      <c r="J67" s="1"/>
      <c r="N67" s="1"/>
    </row>
    <row r="68">
      <c r="F68" s="49"/>
      <c r="G68" s="1"/>
      <c r="H68" s="1"/>
      <c r="I68" s="203"/>
      <c r="J68" s="1"/>
      <c r="N68" s="1"/>
    </row>
    <row r="69">
      <c r="F69" s="49"/>
      <c r="G69" s="1"/>
      <c r="H69" s="1"/>
      <c r="I69" s="203"/>
      <c r="J69" s="1"/>
      <c r="N69" s="1"/>
    </row>
    <row r="70">
      <c r="F70" s="49"/>
      <c r="G70" s="1"/>
      <c r="H70" s="1"/>
      <c r="I70" s="203"/>
      <c r="J70" s="1"/>
      <c r="N70" s="1"/>
    </row>
    <row r="71">
      <c r="F71" s="49"/>
      <c r="G71" s="1"/>
      <c r="H71" s="1"/>
      <c r="I71" s="203"/>
      <c r="J71" s="1"/>
      <c r="N71" s="1"/>
    </row>
    <row r="72">
      <c r="F72" s="49"/>
      <c r="G72" s="1"/>
      <c r="H72" s="1"/>
      <c r="I72" s="203"/>
      <c r="J72" s="1"/>
      <c r="N72" s="1"/>
    </row>
    <row r="73">
      <c r="F73" s="49"/>
      <c r="G73" s="1"/>
      <c r="H73" s="1"/>
      <c r="I73" s="203"/>
      <c r="J73" s="1"/>
      <c r="N73" s="1"/>
    </row>
    <row r="74">
      <c r="F74" s="49"/>
      <c r="G74" s="1"/>
      <c r="H74" s="1"/>
      <c r="I74" s="203"/>
      <c r="J74" s="1"/>
      <c r="N74" s="1"/>
    </row>
    <row r="75">
      <c r="F75" s="49"/>
      <c r="G75" s="1"/>
      <c r="H75" s="1"/>
      <c r="I75" s="203"/>
      <c r="J75" s="1"/>
      <c r="N75" s="1"/>
    </row>
    <row r="76">
      <c r="F76" s="49"/>
      <c r="G76" s="1"/>
      <c r="H76" s="1"/>
      <c r="I76" s="203"/>
      <c r="J76" s="1"/>
      <c r="N76" s="1"/>
    </row>
    <row r="77">
      <c r="F77" s="49"/>
      <c r="G77" s="1"/>
      <c r="H77" s="1"/>
      <c r="I77" s="203"/>
      <c r="J77" s="1"/>
      <c r="N77" s="1"/>
    </row>
    <row r="78">
      <c r="F78" s="49"/>
      <c r="G78" s="1"/>
      <c r="H78" s="1"/>
      <c r="I78" s="203"/>
      <c r="J78" s="1"/>
      <c r="N78" s="1"/>
    </row>
    <row r="79">
      <c r="F79" s="49"/>
      <c r="G79" s="1"/>
      <c r="H79" s="1"/>
      <c r="I79" s="203"/>
      <c r="J79" s="1"/>
      <c r="N79" s="1"/>
    </row>
    <row r="80">
      <c r="F80" s="49"/>
      <c r="G80" s="1"/>
      <c r="H80" s="1"/>
      <c r="I80" s="203"/>
      <c r="J80" s="1"/>
      <c r="N80" s="1"/>
    </row>
    <row r="81">
      <c r="F81" s="49"/>
      <c r="G81" s="1"/>
      <c r="H81" s="1"/>
      <c r="I81" s="203"/>
      <c r="J81" s="1"/>
      <c r="N81" s="1"/>
    </row>
    <row r="82">
      <c r="F82" s="49"/>
      <c r="G82" s="1"/>
      <c r="H82" s="1"/>
      <c r="I82" s="203"/>
      <c r="J82" s="1"/>
      <c r="N82" s="1"/>
    </row>
    <row r="83">
      <c r="F83" s="49"/>
      <c r="G83" s="1"/>
      <c r="H83" s="1"/>
      <c r="I83" s="203"/>
      <c r="J83" s="1"/>
      <c r="N83" s="1"/>
    </row>
    <row r="84">
      <c r="F84" s="49"/>
      <c r="G84" s="1"/>
      <c r="H84" s="1"/>
      <c r="I84" s="203"/>
      <c r="J84" s="1"/>
      <c r="N84" s="1"/>
    </row>
    <row r="85">
      <c r="F85" s="49"/>
      <c r="G85" s="1"/>
      <c r="H85" s="1"/>
      <c r="I85" s="203"/>
      <c r="J85" s="1"/>
      <c r="N85" s="1"/>
    </row>
    <row r="86">
      <c r="F86" s="49"/>
      <c r="G86" s="1"/>
      <c r="H86" s="1"/>
      <c r="I86" s="203"/>
      <c r="J86" s="1"/>
      <c r="N86" s="1"/>
    </row>
    <row r="87">
      <c r="F87" s="49"/>
      <c r="G87" s="1"/>
      <c r="H87" s="1"/>
      <c r="I87" s="203"/>
      <c r="J87" s="1"/>
      <c r="N87" s="1"/>
    </row>
    <row r="88">
      <c r="F88" s="49"/>
      <c r="G88" s="1"/>
      <c r="H88" s="1"/>
      <c r="I88" s="203"/>
      <c r="J88" s="1"/>
      <c r="N88" s="1"/>
    </row>
    <row r="89">
      <c r="F89" s="49"/>
      <c r="G89" s="1"/>
      <c r="H89" s="1"/>
      <c r="I89" s="203"/>
      <c r="J89" s="1"/>
      <c r="N89" s="1"/>
    </row>
    <row r="90">
      <c r="F90" s="49"/>
      <c r="G90" s="1"/>
      <c r="H90" s="1"/>
      <c r="I90" s="203"/>
      <c r="J90" s="1"/>
      <c r="N90" s="1"/>
    </row>
    <row r="91">
      <c r="F91" s="49"/>
      <c r="G91" s="1"/>
      <c r="H91" s="1"/>
      <c r="I91" s="203"/>
      <c r="J91" s="1"/>
      <c r="N91" s="1"/>
    </row>
    <row r="92">
      <c r="F92" s="49"/>
      <c r="G92" s="1"/>
      <c r="H92" s="1"/>
      <c r="I92" s="203"/>
      <c r="J92" s="1"/>
      <c r="N92" s="1"/>
    </row>
    <row r="93">
      <c r="F93" s="49"/>
      <c r="G93" s="1"/>
      <c r="H93" s="1"/>
      <c r="I93" s="203"/>
      <c r="J93" s="1"/>
      <c r="N93" s="1"/>
    </row>
    <row r="94">
      <c r="F94" s="49"/>
      <c r="G94" s="1"/>
      <c r="H94" s="1"/>
      <c r="I94" s="203"/>
      <c r="J94" s="1"/>
      <c r="N94" s="1"/>
    </row>
    <row r="95">
      <c r="F95" s="49"/>
      <c r="G95" s="1"/>
      <c r="H95" s="1"/>
      <c r="I95" s="203"/>
      <c r="J95" s="1"/>
      <c r="N95" s="1"/>
    </row>
    <row r="96">
      <c r="F96" s="49"/>
      <c r="G96" s="1"/>
      <c r="H96" s="1"/>
      <c r="I96" s="203"/>
      <c r="J96" s="1"/>
      <c r="N96" s="1"/>
    </row>
    <row r="97">
      <c r="F97" s="49"/>
      <c r="G97" s="1"/>
      <c r="H97" s="1"/>
      <c r="I97" s="203"/>
      <c r="J97" s="1"/>
      <c r="N97" s="1"/>
    </row>
    <row r="98">
      <c r="F98" s="49"/>
      <c r="G98" s="1"/>
      <c r="H98" s="1"/>
      <c r="I98" s="203"/>
      <c r="J98" s="1"/>
      <c r="N98" s="1"/>
    </row>
    <row r="99">
      <c r="F99" s="49"/>
      <c r="G99" s="1"/>
      <c r="H99" s="1"/>
      <c r="I99" s="203"/>
      <c r="J99" s="1"/>
      <c r="N99" s="1"/>
    </row>
    <row r="100">
      <c r="F100" s="49"/>
      <c r="G100" s="1"/>
      <c r="H100" s="1"/>
      <c r="I100" s="203"/>
      <c r="J100" s="1"/>
      <c r="N100" s="1"/>
    </row>
    <row r="101">
      <c r="F101" s="49"/>
      <c r="G101" s="1"/>
      <c r="H101" s="1"/>
      <c r="I101" s="203"/>
      <c r="J101" s="1"/>
      <c r="N101" s="1"/>
    </row>
    <row r="102">
      <c r="F102" s="49"/>
      <c r="G102" s="1"/>
      <c r="H102" s="1"/>
      <c r="I102" s="203"/>
      <c r="J102" s="1"/>
      <c r="N102" s="1"/>
    </row>
    <row r="103">
      <c r="F103" s="49"/>
      <c r="G103" s="1"/>
      <c r="H103" s="1"/>
      <c r="I103" s="203"/>
      <c r="J103" s="1"/>
      <c r="N103" s="1"/>
    </row>
    <row r="104">
      <c r="F104" s="49"/>
      <c r="G104" s="1"/>
      <c r="H104" s="1"/>
      <c r="I104" s="203"/>
      <c r="J104" s="1"/>
      <c r="N104" s="1"/>
    </row>
    <row r="105">
      <c r="F105" s="49"/>
      <c r="G105" s="1"/>
      <c r="H105" s="1"/>
      <c r="I105" s="203"/>
      <c r="J105" s="1"/>
      <c r="N105" s="1"/>
    </row>
    <row r="106">
      <c r="F106" s="49"/>
      <c r="G106" s="1"/>
      <c r="H106" s="1"/>
      <c r="I106" s="203"/>
      <c r="J106" s="1"/>
      <c r="N106" s="1"/>
    </row>
    <row r="107">
      <c r="F107" s="49"/>
      <c r="G107" s="1"/>
      <c r="H107" s="1"/>
      <c r="I107" s="203"/>
      <c r="J107" s="1"/>
      <c r="N107" s="1"/>
    </row>
    <row r="108">
      <c r="F108" s="49"/>
      <c r="G108" s="1"/>
      <c r="H108" s="1"/>
      <c r="I108" s="203"/>
      <c r="J108" s="1"/>
      <c r="N108" s="1"/>
    </row>
    <row r="109">
      <c r="F109" s="49"/>
      <c r="G109" s="1"/>
      <c r="H109" s="1"/>
      <c r="I109" s="203"/>
      <c r="J109" s="1"/>
      <c r="N109" s="1"/>
    </row>
    <row r="110">
      <c r="F110" s="49"/>
      <c r="G110" s="1"/>
      <c r="H110" s="1"/>
      <c r="I110" s="203"/>
      <c r="J110" s="1"/>
      <c r="N110" s="1"/>
    </row>
    <row r="111">
      <c r="F111" s="49"/>
      <c r="G111" s="1"/>
      <c r="H111" s="1"/>
      <c r="I111" s="203"/>
      <c r="J111" s="1"/>
      <c r="N111" s="1"/>
    </row>
    <row r="112">
      <c r="F112" s="49"/>
      <c r="G112" s="1"/>
      <c r="H112" s="1"/>
      <c r="I112" s="203"/>
      <c r="J112" s="1"/>
      <c r="N112" s="1"/>
    </row>
    <row r="113">
      <c r="F113" s="49"/>
      <c r="G113" s="1"/>
      <c r="H113" s="1"/>
      <c r="I113" s="203"/>
      <c r="J113" s="1"/>
      <c r="N113" s="1"/>
    </row>
    <row r="114">
      <c r="F114" s="49"/>
      <c r="G114" s="1"/>
      <c r="H114" s="1"/>
      <c r="I114" s="203"/>
      <c r="J114" s="1"/>
      <c r="N114" s="1"/>
    </row>
    <row r="115">
      <c r="F115" s="49"/>
      <c r="G115" s="1"/>
      <c r="H115" s="1"/>
      <c r="I115" s="203"/>
      <c r="J115" s="1"/>
      <c r="N115" s="1"/>
    </row>
    <row r="116">
      <c r="F116" s="49"/>
      <c r="G116" s="1"/>
      <c r="H116" s="1"/>
      <c r="I116" s="203"/>
      <c r="J116" s="1"/>
      <c r="N116" s="1"/>
    </row>
    <row r="117">
      <c r="F117" s="49"/>
      <c r="G117" s="1"/>
      <c r="H117" s="1"/>
      <c r="I117" s="203"/>
      <c r="J117" s="1"/>
      <c r="N117" s="1"/>
    </row>
    <row r="118">
      <c r="F118" s="49"/>
      <c r="G118" s="1"/>
      <c r="H118" s="1"/>
      <c r="I118" s="203"/>
      <c r="J118" s="1"/>
      <c r="N118" s="1"/>
    </row>
    <row r="119">
      <c r="F119" s="49"/>
      <c r="G119" s="1"/>
      <c r="H119" s="1"/>
      <c r="I119" s="203"/>
      <c r="J119" s="1"/>
      <c r="N119" s="1"/>
    </row>
    <row r="120">
      <c r="F120" s="49"/>
      <c r="G120" s="1"/>
      <c r="H120" s="1"/>
      <c r="I120" s="203"/>
      <c r="J120" s="1"/>
      <c r="N120" s="1"/>
    </row>
    <row r="121">
      <c r="F121" s="49"/>
      <c r="G121" s="1"/>
      <c r="H121" s="1"/>
      <c r="I121" s="203"/>
      <c r="J121" s="1"/>
      <c r="N121" s="1"/>
    </row>
    <row r="122">
      <c r="F122" s="49"/>
      <c r="G122" s="1"/>
      <c r="H122" s="1"/>
      <c r="I122" s="203"/>
      <c r="J122" s="1"/>
      <c r="N122" s="1"/>
    </row>
    <row r="123">
      <c r="F123" s="49"/>
      <c r="G123" s="1"/>
      <c r="H123" s="1"/>
      <c r="I123" s="203"/>
      <c r="J123" s="1"/>
      <c r="N123" s="1"/>
    </row>
    <row r="124">
      <c r="F124" s="49"/>
      <c r="G124" s="1"/>
      <c r="H124" s="1"/>
      <c r="I124" s="203"/>
      <c r="J124" s="1"/>
      <c r="N124" s="1"/>
    </row>
    <row r="125">
      <c r="F125" s="49"/>
      <c r="G125" s="1"/>
      <c r="H125" s="1"/>
      <c r="I125" s="203"/>
      <c r="J125" s="1"/>
      <c r="N125" s="1"/>
    </row>
    <row r="126">
      <c r="F126" s="49"/>
      <c r="G126" s="1"/>
      <c r="H126" s="1"/>
      <c r="I126" s="203"/>
      <c r="J126" s="1"/>
      <c r="N126" s="1"/>
    </row>
    <row r="127">
      <c r="F127" s="49"/>
      <c r="G127" s="1"/>
      <c r="H127" s="1"/>
      <c r="I127" s="203"/>
      <c r="J127" s="1"/>
      <c r="N127" s="1"/>
    </row>
    <row r="128">
      <c r="F128" s="49"/>
      <c r="G128" s="1"/>
      <c r="H128" s="1"/>
      <c r="I128" s="203"/>
      <c r="J128" s="1"/>
      <c r="N128" s="1"/>
    </row>
    <row r="129">
      <c r="F129" s="49"/>
      <c r="G129" s="1"/>
      <c r="H129" s="1"/>
      <c r="I129" s="203"/>
      <c r="J129" s="1"/>
      <c r="N129" s="1"/>
    </row>
    <row r="130">
      <c r="F130" s="49"/>
      <c r="G130" s="1"/>
      <c r="H130" s="1"/>
      <c r="I130" s="203"/>
      <c r="J130" s="1"/>
      <c r="N130" s="1"/>
    </row>
    <row r="131">
      <c r="F131" s="49"/>
      <c r="G131" s="1"/>
      <c r="H131" s="1"/>
      <c r="I131" s="203"/>
      <c r="J131" s="1"/>
      <c r="N131" s="1"/>
    </row>
    <row r="132">
      <c r="F132" s="49"/>
      <c r="G132" s="1"/>
      <c r="H132" s="1"/>
      <c r="I132" s="203"/>
      <c r="J132" s="1"/>
      <c r="N132" s="1"/>
    </row>
    <row r="133">
      <c r="F133" s="49"/>
      <c r="G133" s="1"/>
      <c r="H133" s="1"/>
      <c r="I133" s="203"/>
      <c r="J133" s="1"/>
      <c r="N133" s="1"/>
    </row>
    <row r="134">
      <c r="F134" s="49"/>
      <c r="G134" s="1"/>
      <c r="H134" s="1"/>
      <c r="I134" s="203"/>
      <c r="J134" s="1"/>
      <c r="N134" s="1"/>
    </row>
    <row r="135">
      <c r="F135" s="49"/>
      <c r="G135" s="1"/>
      <c r="H135" s="1"/>
      <c r="I135" s="203"/>
      <c r="J135" s="1"/>
      <c r="N135" s="1"/>
    </row>
    <row r="136">
      <c r="F136" s="49"/>
      <c r="G136" s="1"/>
      <c r="H136" s="1"/>
      <c r="I136" s="203"/>
      <c r="J136" s="1"/>
      <c r="N136" s="1"/>
    </row>
    <row r="137">
      <c r="F137" s="49"/>
      <c r="G137" s="1"/>
      <c r="H137" s="1"/>
      <c r="I137" s="203"/>
      <c r="J137" s="1"/>
      <c r="N137" s="1"/>
    </row>
    <row r="138">
      <c r="F138" s="49"/>
      <c r="G138" s="1"/>
      <c r="H138" s="1"/>
      <c r="I138" s="203"/>
      <c r="J138" s="1"/>
      <c r="N138" s="1"/>
    </row>
    <row r="139">
      <c r="F139" s="49"/>
      <c r="G139" s="1"/>
      <c r="H139" s="1"/>
      <c r="I139" s="203"/>
      <c r="J139" s="1"/>
      <c r="N139" s="1"/>
    </row>
    <row r="140">
      <c r="F140" s="49"/>
      <c r="G140" s="1"/>
      <c r="H140" s="1"/>
      <c r="I140" s="203"/>
      <c r="J140" s="1"/>
      <c r="N140" s="1"/>
    </row>
    <row r="141">
      <c r="F141" s="49"/>
      <c r="G141" s="1"/>
      <c r="H141" s="1"/>
      <c r="I141" s="203"/>
      <c r="J141" s="1"/>
      <c r="N141" s="1"/>
    </row>
    <row r="142">
      <c r="F142" s="49"/>
      <c r="G142" s="1"/>
      <c r="H142" s="1"/>
      <c r="I142" s="203"/>
      <c r="J142" s="1"/>
      <c r="N142" s="1"/>
    </row>
    <row r="143">
      <c r="F143" s="49"/>
      <c r="G143" s="1"/>
      <c r="H143" s="1"/>
      <c r="I143" s="203"/>
      <c r="J143" s="1"/>
      <c r="N143" s="1"/>
    </row>
    <row r="144">
      <c r="F144" s="49"/>
      <c r="G144" s="1"/>
      <c r="H144" s="1"/>
      <c r="I144" s="203"/>
      <c r="J144" s="1"/>
      <c r="N144" s="1"/>
    </row>
    <row r="145">
      <c r="F145" s="49"/>
      <c r="G145" s="1"/>
      <c r="H145" s="1"/>
      <c r="I145" s="203"/>
      <c r="J145" s="1"/>
      <c r="N145" s="1"/>
    </row>
    <row r="146">
      <c r="F146" s="49"/>
      <c r="G146" s="1"/>
      <c r="H146" s="1"/>
      <c r="I146" s="203"/>
      <c r="J146" s="1"/>
      <c r="N146" s="1"/>
    </row>
    <row r="147">
      <c r="F147" s="49"/>
      <c r="G147" s="1"/>
      <c r="H147" s="1"/>
      <c r="I147" s="203"/>
      <c r="J147" s="1"/>
      <c r="N147" s="1"/>
    </row>
    <row r="148">
      <c r="F148" s="49"/>
      <c r="G148" s="1"/>
      <c r="H148" s="1"/>
      <c r="I148" s="203"/>
      <c r="J148" s="1"/>
      <c r="N148" s="1"/>
    </row>
    <row r="149">
      <c r="F149" s="49"/>
      <c r="G149" s="1"/>
      <c r="H149" s="1"/>
      <c r="I149" s="203"/>
      <c r="J149" s="1"/>
      <c r="N149" s="1"/>
    </row>
    <row r="150">
      <c r="F150" s="49"/>
      <c r="G150" s="1"/>
      <c r="H150" s="1"/>
      <c r="I150" s="203"/>
      <c r="J150" s="1"/>
      <c r="N150" s="1"/>
    </row>
    <row r="151">
      <c r="F151" s="49"/>
      <c r="G151" s="1"/>
      <c r="H151" s="1"/>
      <c r="I151" s="203"/>
      <c r="J151" s="1"/>
      <c r="N151" s="1"/>
    </row>
    <row r="152">
      <c r="F152" s="49"/>
      <c r="G152" s="1"/>
      <c r="H152" s="1"/>
      <c r="I152" s="203"/>
      <c r="J152" s="1"/>
      <c r="N152" s="1"/>
    </row>
    <row r="153">
      <c r="F153" s="49"/>
      <c r="G153" s="1"/>
      <c r="H153" s="1"/>
      <c r="I153" s="203"/>
      <c r="J153" s="1"/>
      <c r="N153" s="1"/>
    </row>
    <row r="154">
      <c r="F154" s="49"/>
      <c r="G154" s="1"/>
      <c r="H154" s="1"/>
      <c r="I154" s="203"/>
      <c r="J154" s="1"/>
      <c r="N154" s="1"/>
    </row>
    <row r="155">
      <c r="F155" s="49"/>
      <c r="G155" s="1"/>
      <c r="H155" s="1"/>
      <c r="I155" s="203"/>
      <c r="J155" s="1"/>
      <c r="N155" s="1"/>
    </row>
    <row r="156">
      <c r="F156" s="49"/>
      <c r="G156" s="1"/>
      <c r="H156" s="1"/>
      <c r="I156" s="203"/>
      <c r="J156" s="1"/>
      <c r="N156" s="1"/>
    </row>
    <row r="157">
      <c r="F157" s="49"/>
      <c r="G157" s="1"/>
      <c r="H157" s="1"/>
      <c r="I157" s="203"/>
      <c r="J157" s="1"/>
      <c r="N157" s="1"/>
    </row>
    <row r="158">
      <c r="F158" s="49"/>
      <c r="G158" s="1"/>
      <c r="H158" s="1"/>
      <c r="I158" s="203"/>
      <c r="J158" s="1"/>
      <c r="N158" s="1"/>
    </row>
    <row r="159">
      <c r="F159" s="49"/>
      <c r="G159" s="1"/>
      <c r="H159" s="1"/>
      <c r="I159" s="203"/>
      <c r="J159" s="1"/>
      <c r="N159" s="1"/>
    </row>
    <row r="160">
      <c r="F160" s="49"/>
      <c r="G160" s="1"/>
      <c r="H160" s="1"/>
      <c r="I160" s="203"/>
      <c r="J160" s="1"/>
      <c r="N160" s="1"/>
    </row>
    <row r="161">
      <c r="F161" s="49"/>
      <c r="G161" s="1"/>
      <c r="H161" s="1"/>
      <c r="I161" s="203"/>
      <c r="J161" s="1"/>
      <c r="N161" s="1"/>
    </row>
    <row r="162">
      <c r="F162" s="49"/>
      <c r="G162" s="1"/>
      <c r="H162" s="1"/>
      <c r="I162" s="203"/>
      <c r="J162" s="1"/>
      <c r="N162" s="1"/>
    </row>
    <row r="163">
      <c r="F163" s="49"/>
      <c r="G163" s="1"/>
      <c r="H163" s="1"/>
      <c r="I163" s="203"/>
      <c r="J163" s="1"/>
      <c r="N163" s="1"/>
    </row>
    <row r="164">
      <c r="F164" s="49"/>
      <c r="G164" s="1"/>
      <c r="H164" s="1"/>
      <c r="I164" s="203"/>
      <c r="J164" s="1"/>
      <c r="N164" s="1"/>
    </row>
    <row r="165">
      <c r="F165" s="49"/>
      <c r="G165" s="1"/>
      <c r="H165" s="1"/>
      <c r="I165" s="203"/>
      <c r="J165" s="1"/>
      <c r="N165" s="1"/>
    </row>
    <row r="166">
      <c r="F166" s="49"/>
      <c r="G166" s="1"/>
      <c r="H166" s="1"/>
      <c r="I166" s="203"/>
      <c r="J166" s="1"/>
      <c r="N166" s="1"/>
    </row>
    <row r="167">
      <c r="F167" s="49"/>
      <c r="G167" s="1"/>
      <c r="H167" s="1"/>
      <c r="I167" s="203"/>
      <c r="J167" s="1"/>
      <c r="N167" s="1"/>
    </row>
    <row r="168">
      <c r="F168" s="49"/>
      <c r="G168" s="1"/>
      <c r="H168" s="1"/>
      <c r="I168" s="203"/>
      <c r="J168" s="1"/>
      <c r="N168" s="1"/>
    </row>
    <row r="169">
      <c r="F169" s="49"/>
      <c r="G169" s="1"/>
      <c r="H169" s="1"/>
      <c r="I169" s="203"/>
      <c r="J169" s="1"/>
      <c r="N169" s="1"/>
    </row>
    <row r="170">
      <c r="F170" s="49"/>
      <c r="G170" s="1"/>
      <c r="H170" s="1"/>
      <c r="I170" s="203"/>
      <c r="J170" s="1"/>
      <c r="N170" s="1"/>
    </row>
    <row r="171">
      <c r="F171" s="49"/>
      <c r="G171" s="1"/>
      <c r="H171" s="1"/>
      <c r="I171" s="203"/>
      <c r="J171" s="1"/>
      <c r="N171" s="1"/>
    </row>
    <row r="172">
      <c r="F172" s="49"/>
      <c r="G172" s="1"/>
      <c r="H172" s="1"/>
      <c r="I172" s="203"/>
      <c r="J172" s="1"/>
      <c r="N172" s="1"/>
    </row>
    <row r="173">
      <c r="F173" s="49"/>
      <c r="G173" s="1"/>
      <c r="H173" s="1"/>
      <c r="I173" s="203"/>
      <c r="J173" s="1"/>
      <c r="N173" s="1"/>
    </row>
    <row r="174">
      <c r="F174" s="49"/>
      <c r="G174" s="1"/>
      <c r="H174" s="1"/>
      <c r="I174" s="203"/>
      <c r="J174" s="1"/>
      <c r="N174" s="1"/>
    </row>
    <row r="175">
      <c r="F175" s="49"/>
      <c r="G175" s="1"/>
      <c r="H175" s="1"/>
      <c r="I175" s="203"/>
      <c r="J175" s="1"/>
      <c r="N175" s="1"/>
    </row>
    <row r="176">
      <c r="F176" s="49"/>
      <c r="G176" s="1"/>
      <c r="H176" s="1"/>
      <c r="I176" s="203"/>
      <c r="J176" s="1"/>
      <c r="N176" s="1"/>
    </row>
    <row r="177">
      <c r="F177" s="49"/>
      <c r="G177" s="1"/>
      <c r="H177" s="1"/>
      <c r="I177" s="203"/>
      <c r="J177" s="1"/>
      <c r="N177" s="1"/>
    </row>
    <row r="178">
      <c r="F178" s="49"/>
      <c r="G178" s="1"/>
      <c r="H178" s="1"/>
      <c r="I178" s="203"/>
      <c r="J178" s="1"/>
      <c r="N178" s="1"/>
    </row>
    <row r="179">
      <c r="F179" s="49"/>
      <c r="G179" s="1"/>
      <c r="H179" s="1"/>
      <c r="I179" s="203"/>
      <c r="J179" s="1"/>
      <c r="N179" s="1"/>
    </row>
    <row r="180">
      <c r="F180" s="49"/>
      <c r="G180" s="1"/>
      <c r="H180" s="1"/>
      <c r="I180" s="203"/>
      <c r="J180" s="1"/>
      <c r="N180" s="1"/>
    </row>
    <row r="181">
      <c r="F181" s="49"/>
      <c r="G181" s="1"/>
      <c r="H181" s="1"/>
      <c r="I181" s="203"/>
      <c r="J181" s="1"/>
      <c r="N181" s="1"/>
    </row>
    <row r="182">
      <c r="F182" s="49"/>
      <c r="G182" s="1"/>
      <c r="H182" s="1"/>
      <c r="I182" s="203"/>
      <c r="J182" s="1"/>
      <c r="N182" s="1"/>
    </row>
    <row r="183">
      <c r="F183" s="49"/>
      <c r="G183" s="1"/>
      <c r="H183" s="1"/>
      <c r="I183" s="203"/>
      <c r="J183" s="1"/>
      <c r="N183" s="1"/>
    </row>
    <row r="184">
      <c r="F184" s="49"/>
      <c r="G184" s="1"/>
      <c r="H184" s="1"/>
      <c r="I184" s="203"/>
      <c r="J184" s="1"/>
      <c r="N184" s="1"/>
    </row>
    <row r="185">
      <c r="F185" s="49"/>
      <c r="G185" s="1"/>
      <c r="H185" s="1"/>
      <c r="I185" s="203"/>
      <c r="J185" s="1"/>
      <c r="N185" s="1"/>
    </row>
    <row r="186">
      <c r="F186" s="49"/>
      <c r="G186" s="1"/>
      <c r="H186" s="1"/>
      <c r="I186" s="203"/>
      <c r="J186" s="1"/>
      <c r="N186" s="1"/>
    </row>
    <row r="187">
      <c r="F187" s="49"/>
      <c r="G187" s="1"/>
      <c r="H187" s="1"/>
      <c r="I187" s="203"/>
      <c r="J187" s="1"/>
      <c r="N187" s="1"/>
    </row>
    <row r="188">
      <c r="F188" s="49"/>
      <c r="G188" s="1"/>
      <c r="H188" s="1"/>
      <c r="I188" s="203"/>
      <c r="J188" s="1"/>
      <c r="N188" s="1"/>
    </row>
    <row r="189">
      <c r="F189" s="49"/>
      <c r="G189" s="1"/>
      <c r="H189" s="1"/>
      <c r="I189" s="203"/>
      <c r="J189" s="1"/>
      <c r="N189" s="1"/>
    </row>
    <row r="190">
      <c r="F190" s="49"/>
      <c r="G190" s="1"/>
      <c r="H190" s="1"/>
      <c r="I190" s="203"/>
      <c r="J190" s="1"/>
      <c r="N190" s="1"/>
    </row>
    <row r="191">
      <c r="F191" s="49"/>
      <c r="G191" s="1"/>
      <c r="H191" s="1"/>
      <c r="I191" s="203"/>
      <c r="J191" s="1"/>
      <c r="N191" s="1"/>
    </row>
    <row r="192">
      <c r="F192" s="49"/>
      <c r="G192" s="1"/>
      <c r="H192" s="1"/>
      <c r="I192" s="203"/>
      <c r="J192" s="1"/>
      <c r="N192" s="1"/>
    </row>
    <row r="193">
      <c r="F193" s="49"/>
      <c r="G193" s="1"/>
      <c r="H193" s="1"/>
      <c r="I193" s="203"/>
      <c r="J193" s="1"/>
      <c r="N193" s="1"/>
    </row>
    <row r="194">
      <c r="F194" s="49"/>
      <c r="G194" s="1"/>
      <c r="H194" s="1"/>
      <c r="I194" s="203"/>
      <c r="J194" s="1"/>
      <c r="N194" s="1"/>
    </row>
    <row r="195">
      <c r="F195" s="49"/>
      <c r="G195" s="1"/>
      <c r="H195" s="1"/>
      <c r="I195" s="203"/>
      <c r="J195" s="1"/>
      <c r="N195" s="1"/>
    </row>
    <row r="196">
      <c r="F196" s="49"/>
      <c r="G196" s="1"/>
      <c r="H196" s="1"/>
      <c r="I196" s="203"/>
      <c r="J196" s="1"/>
      <c r="N196" s="1"/>
    </row>
    <row r="197">
      <c r="F197" s="49"/>
      <c r="G197" s="1"/>
      <c r="H197" s="1"/>
      <c r="I197" s="203"/>
      <c r="J197" s="1"/>
      <c r="N197" s="1"/>
    </row>
    <row r="198">
      <c r="F198" s="49"/>
      <c r="G198" s="1"/>
      <c r="H198" s="1"/>
      <c r="I198" s="203"/>
      <c r="J198" s="1"/>
      <c r="N198" s="1"/>
    </row>
    <row r="199">
      <c r="F199" s="49"/>
      <c r="G199" s="1"/>
      <c r="H199" s="1"/>
      <c r="I199" s="203"/>
      <c r="J199" s="1"/>
      <c r="N199" s="1"/>
    </row>
    <row r="200">
      <c r="F200" s="49"/>
      <c r="G200" s="1"/>
      <c r="H200" s="1"/>
      <c r="I200" s="203"/>
      <c r="J200" s="1"/>
      <c r="N200" s="1"/>
    </row>
    <row r="201">
      <c r="F201" s="49"/>
      <c r="G201" s="1"/>
      <c r="H201" s="1"/>
      <c r="I201" s="203"/>
      <c r="J201" s="1"/>
      <c r="N201" s="1"/>
    </row>
    <row r="202">
      <c r="F202" s="49"/>
      <c r="G202" s="1"/>
      <c r="H202" s="1"/>
      <c r="I202" s="203"/>
      <c r="J202" s="1"/>
      <c r="N202" s="1"/>
    </row>
    <row r="203">
      <c r="F203" s="49"/>
      <c r="G203" s="1"/>
      <c r="H203" s="1"/>
      <c r="I203" s="203"/>
      <c r="J203" s="1"/>
      <c r="N203" s="1"/>
    </row>
    <row r="204">
      <c r="F204" s="49"/>
      <c r="G204" s="1"/>
      <c r="H204" s="1"/>
      <c r="I204" s="203"/>
      <c r="J204" s="1"/>
      <c r="N204" s="1"/>
    </row>
    <row r="205">
      <c r="F205" s="49"/>
      <c r="G205" s="1"/>
      <c r="H205" s="1"/>
      <c r="I205" s="203"/>
      <c r="J205" s="1"/>
      <c r="N205" s="1"/>
    </row>
    <row r="206">
      <c r="F206" s="49"/>
      <c r="G206" s="1"/>
      <c r="H206" s="1"/>
      <c r="I206" s="203"/>
      <c r="J206" s="1"/>
      <c r="N206" s="1"/>
    </row>
    <row r="207">
      <c r="F207" s="49"/>
      <c r="G207" s="1"/>
      <c r="H207" s="1"/>
      <c r="I207" s="203"/>
      <c r="J207" s="1"/>
      <c r="N207" s="1"/>
    </row>
    <row r="208">
      <c r="F208" s="49"/>
      <c r="G208" s="1"/>
      <c r="H208" s="1"/>
      <c r="I208" s="203"/>
      <c r="J208" s="1"/>
      <c r="N208" s="1"/>
    </row>
    <row r="209">
      <c r="F209" s="49"/>
      <c r="G209" s="1"/>
      <c r="H209" s="1"/>
      <c r="I209" s="203"/>
      <c r="J209" s="1"/>
      <c r="N209" s="1"/>
    </row>
    <row r="210">
      <c r="F210" s="49"/>
      <c r="G210" s="1"/>
      <c r="H210" s="1"/>
      <c r="I210" s="203"/>
      <c r="J210" s="1"/>
      <c r="N210" s="1"/>
    </row>
    <row r="211">
      <c r="F211" s="49"/>
      <c r="G211" s="1"/>
      <c r="H211" s="1"/>
      <c r="I211" s="203"/>
      <c r="J211" s="1"/>
      <c r="N211" s="1"/>
    </row>
    <row r="212">
      <c r="F212" s="49"/>
      <c r="G212" s="1"/>
      <c r="H212" s="1"/>
      <c r="I212" s="203"/>
      <c r="J212" s="1"/>
      <c r="N212" s="1"/>
    </row>
    <row r="213">
      <c r="F213" s="49"/>
      <c r="G213" s="1"/>
      <c r="H213" s="1"/>
      <c r="I213" s="203"/>
      <c r="J213" s="1"/>
      <c r="N213" s="1"/>
    </row>
    <row r="214">
      <c r="F214" s="49"/>
      <c r="G214" s="1"/>
      <c r="H214" s="1"/>
      <c r="I214" s="203"/>
      <c r="J214" s="1"/>
      <c r="N214" s="1"/>
    </row>
    <row r="215">
      <c r="F215" s="49"/>
      <c r="G215" s="1"/>
      <c r="H215" s="1"/>
      <c r="I215" s="203"/>
      <c r="J215" s="1"/>
      <c r="N215" s="1"/>
    </row>
    <row r="216">
      <c r="F216" s="49"/>
      <c r="G216" s="1"/>
      <c r="H216" s="1"/>
      <c r="I216" s="203"/>
      <c r="J216" s="1"/>
      <c r="N216" s="1"/>
    </row>
    <row r="217">
      <c r="F217" s="49"/>
      <c r="G217" s="1"/>
      <c r="H217" s="1"/>
      <c r="I217" s="203"/>
      <c r="J217" s="1"/>
      <c r="N217" s="1"/>
    </row>
    <row r="218">
      <c r="F218" s="49"/>
      <c r="G218" s="1"/>
      <c r="H218" s="1"/>
      <c r="I218" s="203"/>
      <c r="J218" s="1"/>
      <c r="N218" s="1"/>
    </row>
    <row r="219">
      <c r="F219" s="49"/>
      <c r="G219" s="1"/>
      <c r="H219" s="1"/>
      <c r="I219" s="203"/>
      <c r="J219" s="1"/>
      <c r="N219" s="1"/>
    </row>
    <row r="220">
      <c r="F220" s="49"/>
      <c r="G220" s="1"/>
      <c r="H220" s="1"/>
      <c r="I220" s="203"/>
      <c r="J220" s="1"/>
      <c r="N220" s="1"/>
    </row>
    <row r="221">
      <c r="F221" s="49"/>
      <c r="G221" s="1"/>
      <c r="H221" s="1"/>
      <c r="I221" s="203"/>
      <c r="J221" s="1"/>
      <c r="N221" s="1"/>
    </row>
    <row r="222">
      <c r="F222" s="49"/>
      <c r="G222" s="1"/>
      <c r="H222" s="1"/>
      <c r="I222" s="203"/>
      <c r="J222" s="1"/>
      <c r="N222" s="1"/>
    </row>
    <row r="223">
      <c r="F223" s="49"/>
      <c r="G223" s="1"/>
      <c r="H223" s="1"/>
      <c r="I223" s="203"/>
      <c r="J223" s="1"/>
      <c r="N223" s="1"/>
    </row>
    <row r="224">
      <c r="F224" s="49"/>
      <c r="G224" s="1"/>
      <c r="H224" s="1"/>
      <c r="I224" s="203"/>
      <c r="J224" s="1"/>
      <c r="N224" s="1"/>
    </row>
    <row r="225">
      <c r="F225" s="49"/>
      <c r="G225" s="1"/>
      <c r="H225" s="1"/>
      <c r="I225" s="203"/>
      <c r="J225" s="1"/>
      <c r="N225" s="1"/>
    </row>
    <row r="226">
      <c r="F226" s="49"/>
      <c r="G226" s="1"/>
      <c r="H226" s="1"/>
      <c r="I226" s="203"/>
      <c r="J226" s="1"/>
      <c r="N226" s="1"/>
    </row>
    <row r="227">
      <c r="F227" s="49"/>
      <c r="G227" s="1"/>
      <c r="H227" s="1"/>
      <c r="I227" s="203"/>
      <c r="J227" s="1"/>
      <c r="N227" s="1"/>
    </row>
    <row r="228">
      <c r="F228" s="49"/>
      <c r="G228" s="1"/>
      <c r="H228" s="1"/>
      <c r="I228" s="203"/>
      <c r="J228" s="1"/>
      <c r="N228" s="1"/>
    </row>
    <row r="229">
      <c r="F229" s="49"/>
      <c r="G229" s="1"/>
      <c r="H229" s="1"/>
      <c r="I229" s="203"/>
      <c r="J229" s="1"/>
      <c r="N229" s="1"/>
    </row>
    <row r="230">
      <c r="F230" s="49"/>
      <c r="G230" s="1"/>
      <c r="H230" s="1"/>
      <c r="I230" s="203"/>
      <c r="J230" s="1"/>
      <c r="N230" s="1"/>
    </row>
    <row r="231">
      <c r="F231" s="49"/>
      <c r="G231" s="1"/>
      <c r="H231" s="1"/>
      <c r="I231" s="203"/>
      <c r="J231" s="1"/>
      <c r="N231" s="1"/>
    </row>
    <row r="232">
      <c r="F232" s="49"/>
      <c r="G232" s="1"/>
      <c r="H232" s="1"/>
      <c r="I232" s="203"/>
      <c r="J232" s="1"/>
      <c r="N232" s="1"/>
    </row>
    <row r="233">
      <c r="F233" s="49"/>
      <c r="G233" s="1"/>
      <c r="H233" s="1"/>
      <c r="I233" s="203"/>
      <c r="J233" s="1"/>
      <c r="N233" s="1"/>
    </row>
    <row r="234">
      <c r="F234" s="49"/>
      <c r="G234" s="1"/>
      <c r="H234" s="1"/>
      <c r="I234" s="203"/>
      <c r="J234" s="1"/>
      <c r="N234" s="1"/>
    </row>
    <row r="235">
      <c r="F235" s="49"/>
      <c r="G235" s="1"/>
      <c r="H235" s="1"/>
      <c r="I235" s="203"/>
      <c r="J235" s="1"/>
      <c r="N235" s="1"/>
    </row>
    <row r="236">
      <c r="F236" s="49"/>
      <c r="G236" s="1"/>
      <c r="H236" s="1"/>
      <c r="I236" s="203"/>
      <c r="J236" s="1"/>
      <c r="N236" s="1"/>
    </row>
    <row r="237">
      <c r="F237" s="49"/>
      <c r="G237" s="1"/>
      <c r="H237" s="1"/>
      <c r="I237" s="203"/>
      <c r="J237" s="1"/>
      <c r="N237" s="1"/>
    </row>
    <row r="238">
      <c r="F238" s="49"/>
      <c r="G238" s="1"/>
      <c r="H238" s="1"/>
      <c r="I238" s="203"/>
      <c r="J238" s="1"/>
      <c r="N238" s="1"/>
    </row>
    <row r="239">
      <c r="F239" s="49"/>
      <c r="G239" s="1"/>
      <c r="H239" s="1"/>
      <c r="I239" s="203"/>
      <c r="J239" s="1"/>
      <c r="N239" s="1"/>
    </row>
    <row r="240">
      <c r="F240" s="49"/>
      <c r="G240" s="1"/>
      <c r="H240" s="1"/>
      <c r="I240" s="203"/>
      <c r="J240" s="1"/>
      <c r="N240" s="1"/>
    </row>
    <row r="241">
      <c r="F241" s="49"/>
      <c r="G241" s="1"/>
      <c r="H241" s="1"/>
      <c r="I241" s="203"/>
      <c r="J241" s="1"/>
      <c r="N241" s="1"/>
    </row>
    <row r="242">
      <c r="F242" s="49"/>
      <c r="G242" s="1"/>
      <c r="H242" s="1"/>
      <c r="I242" s="203"/>
      <c r="J242" s="1"/>
      <c r="N242" s="1"/>
    </row>
    <row r="243">
      <c r="F243" s="49"/>
      <c r="G243" s="1"/>
      <c r="H243" s="1"/>
      <c r="I243" s="203"/>
      <c r="J243" s="1"/>
      <c r="N243" s="1"/>
    </row>
    <row r="244">
      <c r="F244" s="49"/>
      <c r="G244" s="1"/>
      <c r="H244" s="1"/>
      <c r="I244" s="203"/>
      <c r="J244" s="1"/>
      <c r="N244" s="1"/>
    </row>
    <row r="245">
      <c r="F245" s="49"/>
      <c r="G245" s="1"/>
      <c r="H245" s="1"/>
      <c r="I245" s="203"/>
      <c r="J245" s="1"/>
      <c r="N245" s="1"/>
    </row>
    <row r="246">
      <c r="F246" s="49"/>
      <c r="G246" s="1"/>
      <c r="H246" s="1"/>
      <c r="I246" s="203"/>
      <c r="J246" s="1"/>
      <c r="N246" s="1"/>
    </row>
    <row r="247">
      <c r="F247" s="49"/>
      <c r="G247" s="1"/>
      <c r="H247" s="1"/>
      <c r="I247" s="203"/>
      <c r="J247" s="1"/>
      <c r="N247" s="1"/>
    </row>
    <row r="248">
      <c r="F248" s="49"/>
      <c r="G248" s="1"/>
      <c r="H248" s="1"/>
      <c r="I248" s="203"/>
      <c r="J248" s="1"/>
      <c r="N248" s="1"/>
    </row>
    <row r="249">
      <c r="F249" s="49"/>
      <c r="G249" s="1"/>
      <c r="H249" s="1"/>
      <c r="I249" s="203"/>
      <c r="J249" s="1"/>
      <c r="N249" s="1"/>
    </row>
    <row r="250">
      <c r="F250" s="49"/>
      <c r="G250" s="1"/>
      <c r="H250" s="1"/>
      <c r="I250" s="203"/>
      <c r="J250" s="1"/>
      <c r="N250" s="1"/>
    </row>
    <row r="251">
      <c r="F251" s="49"/>
      <c r="G251" s="1"/>
      <c r="H251" s="1"/>
      <c r="I251" s="203"/>
      <c r="J251" s="1"/>
      <c r="N251" s="1"/>
    </row>
    <row r="252">
      <c r="F252" s="49"/>
      <c r="G252" s="1"/>
      <c r="H252" s="1"/>
      <c r="I252" s="203"/>
      <c r="J252" s="1"/>
      <c r="N252" s="1"/>
    </row>
    <row r="253">
      <c r="F253" s="49"/>
      <c r="G253" s="1"/>
      <c r="H253" s="1"/>
      <c r="I253" s="203"/>
      <c r="J253" s="1"/>
      <c r="N253" s="1"/>
    </row>
    <row r="254">
      <c r="F254" s="49"/>
      <c r="G254" s="1"/>
      <c r="H254" s="1"/>
      <c r="I254" s="203"/>
      <c r="J254" s="1"/>
      <c r="N254" s="1"/>
    </row>
    <row r="255">
      <c r="F255" s="49"/>
      <c r="G255" s="1"/>
      <c r="H255" s="1"/>
      <c r="I255" s="203"/>
      <c r="J255" s="1"/>
      <c r="N255" s="1"/>
    </row>
    <row r="256">
      <c r="F256" s="49"/>
      <c r="G256" s="1"/>
      <c r="H256" s="1"/>
      <c r="I256" s="203"/>
      <c r="J256" s="1"/>
      <c r="N256" s="1"/>
    </row>
    <row r="257">
      <c r="F257" s="49"/>
      <c r="G257" s="1"/>
      <c r="H257" s="1"/>
      <c r="I257" s="203"/>
      <c r="J257" s="1"/>
      <c r="N257" s="1"/>
    </row>
    <row r="258">
      <c r="F258" s="49"/>
      <c r="G258" s="1"/>
      <c r="H258" s="1"/>
      <c r="I258" s="203"/>
      <c r="J258" s="1"/>
      <c r="N258" s="1"/>
    </row>
    <row r="259">
      <c r="F259" s="49"/>
      <c r="G259" s="1"/>
      <c r="H259" s="1"/>
      <c r="I259" s="203"/>
      <c r="J259" s="1"/>
      <c r="N259" s="1"/>
    </row>
    <row r="260">
      <c r="F260" s="49"/>
      <c r="G260" s="1"/>
      <c r="H260" s="1"/>
      <c r="I260" s="203"/>
      <c r="J260" s="1"/>
      <c r="N260" s="1"/>
    </row>
    <row r="261">
      <c r="F261" s="49"/>
      <c r="G261" s="1"/>
      <c r="H261" s="1"/>
      <c r="I261" s="203"/>
      <c r="J261" s="1"/>
      <c r="N261" s="1"/>
    </row>
    <row r="262">
      <c r="F262" s="49"/>
      <c r="G262" s="1"/>
      <c r="H262" s="1"/>
      <c r="I262" s="203"/>
      <c r="J262" s="1"/>
      <c r="N262" s="1"/>
    </row>
    <row r="263">
      <c r="F263" s="49"/>
      <c r="G263" s="1"/>
      <c r="H263" s="1"/>
      <c r="I263" s="203"/>
      <c r="J263" s="1"/>
      <c r="N263" s="1"/>
    </row>
    <row r="264">
      <c r="F264" s="49"/>
      <c r="G264" s="1"/>
      <c r="H264" s="1"/>
      <c r="I264" s="203"/>
      <c r="J264" s="1"/>
      <c r="N264" s="1"/>
    </row>
    <row r="265">
      <c r="F265" s="49"/>
      <c r="G265" s="1"/>
      <c r="H265" s="1"/>
      <c r="I265" s="203"/>
      <c r="J265" s="1"/>
      <c r="N265" s="1"/>
    </row>
    <row r="266">
      <c r="F266" s="49"/>
      <c r="G266" s="1"/>
      <c r="H266" s="1"/>
      <c r="I266" s="203"/>
      <c r="J266" s="1"/>
      <c r="N266" s="1"/>
    </row>
    <row r="267">
      <c r="F267" s="49"/>
      <c r="G267" s="1"/>
      <c r="H267" s="1"/>
      <c r="I267" s="203"/>
      <c r="J267" s="1"/>
      <c r="N267" s="1"/>
    </row>
    <row r="268">
      <c r="F268" s="49"/>
      <c r="G268" s="1"/>
      <c r="H268" s="1"/>
      <c r="I268" s="203"/>
      <c r="J268" s="1"/>
      <c r="N268" s="1"/>
    </row>
    <row r="269">
      <c r="F269" s="49"/>
      <c r="G269" s="1"/>
      <c r="H269" s="1"/>
      <c r="I269" s="203"/>
      <c r="J269" s="1"/>
      <c r="N269" s="1"/>
    </row>
    <row r="270">
      <c r="F270" s="49"/>
      <c r="G270" s="1"/>
      <c r="H270" s="1"/>
      <c r="I270" s="203"/>
      <c r="J270" s="1"/>
      <c r="N270" s="1"/>
    </row>
    <row r="271">
      <c r="F271" s="49"/>
      <c r="G271" s="1"/>
      <c r="H271" s="1"/>
      <c r="I271" s="203"/>
      <c r="J271" s="1"/>
      <c r="N271" s="1"/>
    </row>
    <row r="272">
      <c r="F272" s="49"/>
      <c r="G272" s="1"/>
      <c r="H272" s="1"/>
      <c r="I272" s="203"/>
      <c r="J272" s="1"/>
      <c r="N272" s="1"/>
    </row>
    <row r="273">
      <c r="F273" s="49"/>
      <c r="G273" s="1"/>
      <c r="H273" s="1"/>
      <c r="I273" s="203"/>
      <c r="J273" s="1"/>
      <c r="N273" s="1"/>
    </row>
    <row r="274">
      <c r="F274" s="49"/>
      <c r="G274" s="1"/>
      <c r="H274" s="1"/>
      <c r="I274" s="203"/>
      <c r="J274" s="1"/>
      <c r="N274" s="1"/>
    </row>
    <row r="275">
      <c r="F275" s="49"/>
      <c r="G275" s="1"/>
      <c r="H275" s="1"/>
      <c r="I275" s="203"/>
      <c r="J275" s="1"/>
      <c r="N275" s="1"/>
    </row>
    <row r="276">
      <c r="F276" s="49"/>
      <c r="G276" s="1"/>
      <c r="H276" s="1"/>
      <c r="I276" s="203"/>
      <c r="J276" s="1"/>
      <c r="N276" s="1"/>
    </row>
    <row r="277">
      <c r="F277" s="49"/>
      <c r="G277" s="1"/>
      <c r="H277" s="1"/>
      <c r="I277" s="203"/>
      <c r="J277" s="1"/>
      <c r="N277" s="1"/>
    </row>
    <row r="278">
      <c r="F278" s="49"/>
      <c r="G278" s="1"/>
      <c r="H278" s="1"/>
      <c r="I278" s="203"/>
      <c r="J278" s="1"/>
      <c r="N278" s="1"/>
    </row>
    <row r="279">
      <c r="F279" s="49"/>
      <c r="G279" s="1"/>
      <c r="H279" s="1"/>
      <c r="I279" s="203"/>
      <c r="J279" s="1"/>
      <c r="N279" s="1"/>
    </row>
    <row r="280">
      <c r="F280" s="49"/>
      <c r="G280" s="1"/>
      <c r="H280" s="1"/>
      <c r="I280" s="203"/>
      <c r="J280" s="1"/>
      <c r="N280" s="1"/>
    </row>
    <row r="281">
      <c r="F281" s="49"/>
      <c r="G281" s="1"/>
      <c r="H281" s="1"/>
      <c r="I281" s="203"/>
      <c r="J281" s="1"/>
      <c r="N281" s="1"/>
    </row>
    <row r="282">
      <c r="F282" s="49"/>
      <c r="G282" s="1"/>
      <c r="H282" s="1"/>
      <c r="I282" s="203"/>
      <c r="J282" s="1"/>
      <c r="N282" s="1"/>
    </row>
    <row r="283">
      <c r="F283" s="49"/>
      <c r="G283" s="1"/>
      <c r="H283" s="1"/>
      <c r="I283" s="203"/>
      <c r="J283" s="1"/>
      <c r="N283" s="1"/>
    </row>
    <row r="284">
      <c r="F284" s="49"/>
      <c r="G284" s="1"/>
      <c r="H284" s="1"/>
      <c r="I284" s="203"/>
      <c r="J284" s="1"/>
      <c r="N284" s="1"/>
    </row>
    <row r="285">
      <c r="F285" s="49"/>
      <c r="G285" s="1"/>
      <c r="H285" s="1"/>
      <c r="I285" s="203"/>
      <c r="J285" s="1"/>
      <c r="N285" s="1"/>
    </row>
    <row r="286">
      <c r="F286" s="49"/>
      <c r="G286" s="1"/>
      <c r="H286" s="1"/>
      <c r="I286" s="203"/>
      <c r="J286" s="1"/>
      <c r="N286" s="1"/>
    </row>
    <row r="287">
      <c r="F287" s="49"/>
      <c r="G287" s="1"/>
      <c r="H287" s="1"/>
      <c r="I287" s="203"/>
      <c r="J287" s="1"/>
      <c r="N287" s="1"/>
    </row>
    <row r="288">
      <c r="F288" s="49"/>
      <c r="G288" s="1"/>
      <c r="H288" s="1"/>
      <c r="I288" s="203"/>
      <c r="J288" s="1"/>
      <c r="N288" s="1"/>
    </row>
    <row r="289">
      <c r="F289" s="49"/>
      <c r="G289" s="1"/>
      <c r="H289" s="1"/>
      <c r="I289" s="203"/>
      <c r="J289" s="1"/>
      <c r="N289" s="1"/>
    </row>
    <row r="290">
      <c r="F290" s="49"/>
      <c r="G290" s="1"/>
      <c r="H290" s="1"/>
      <c r="I290" s="203"/>
      <c r="J290" s="1"/>
      <c r="N290" s="1"/>
    </row>
    <row r="291">
      <c r="F291" s="49"/>
      <c r="G291" s="1"/>
      <c r="H291" s="1"/>
      <c r="I291" s="203"/>
      <c r="J291" s="1"/>
      <c r="N291" s="1"/>
    </row>
    <row r="292">
      <c r="F292" s="49"/>
      <c r="G292" s="1"/>
      <c r="H292" s="1"/>
      <c r="I292" s="203"/>
      <c r="J292" s="1"/>
      <c r="N292" s="1"/>
    </row>
    <row r="293">
      <c r="F293" s="49"/>
      <c r="G293" s="1"/>
      <c r="H293" s="1"/>
      <c r="I293" s="203"/>
      <c r="J293" s="1"/>
      <c r="N293" s="1"/>
    </row>
    <row r="294">
      <c r="F294" s="49"/>
      <c r="G294" s="1"/>
      <c r="H294" s="1"/>
      <c r="I294" s="203"/>
      <c r="J294" s="1"/>
      <c r="N294" s="1"/>
    </row>
    <row r="295">
      <c r="F295" s="49"/>
      <c r="G295" s="1"/>
      <c r="H295" s="1"/>
      <c r="I295" s="203"/>
      <c r="J295" s="1"/>
      <c r="N295" s="1"/>
    </row>
    <row r="296">
      <c r="F296" s="49"/>
      <c r="G296" s="1"/>
      <c r="H296" s="1"/>
      <c r="I296" s="203"/>
      <c r="J296" s="1"/>
      <c r="N296" s="1"/>
    </row>
    <row r="297">
      <c r="F297" s="49"/>
      <c r="G297" s="1"/>
      <c r="H297" s="1"/>
      <c r="I297" s="203"/>
      <c r="J297" s="1"/>
      <c r="N297" s="1"/>
    </row>
    <row r="298">
      <c r="F298" s="49"/>
      <c r="G298" s="1"/>
      <c r="H298" s="1"/>
      <c r="I298" s="203"/>
      <c r="J298" s="1"/>
      <c r="N298" s="1"/>
    </row>
    <row r="299">
      <c r="F299" s="49"/>
      <c r="G299" s="1"/>
      <c r="H299" s="1"/>
      <c r="I299" s="203"/>
      <c r="J299" s="1"/>
      <c r="N299" s="1"/>
    </row>
    <row r="300">
      <c r="F300" s="49"/>
      <c r="G300" s="1"/>
      <c r="H300" s="1"/>
      <c r="I300" s="203"/>
      <c r="J300" s="1"/>
      <c r="N300" s="1"/>
    </row>
    <row r="301">
      <c r="F301" s="49"/>
      <c r="G301" s="1"/>
      <c r="H301" s="1"/>
      <c r="I301" s="203"/>
      <c r="J301" s="1"/>
      <c r="N301" s="1"/>
    </row>
    <row r="302">
      <c r="F302" s="49"/>
      <c r="G302" s="1"/>
      <c r="H302" s="1"/>
      <c r="I302" s="203"/>
      <c r="J302" s="1"/>
      <c r="N302" s="1"/>
    </row>
    <row r="303">
      <c r="F303" s="49"/>
      <c r="G303" s="1"/>
      <c r="H303" s="1"/>
      <c r="I303" s="203"/>
      <c r="J303" s="1"/>
      <c r="N303" s="1"/>
    </row>
    <row r="304">
      <c r="F304" s="49"/>
      <c r="G304" s="1"/>
      <c r="H304" s="1"/>
      <c r="I304" s="203"/>
      <c r="J304" s="1"/>
      <c r="N304" s="1"/>
    </row>
    <row r="305">
      <c r="F305" s="49"/>
      <c r="G305" s="1"/>
      <c r="H305" s="1"/>
      <c r="I305" s="203"/>
      <c r="J305" s="1"/>
      <c r="N305" s="1"/>
    </row>
    <row r="306">
      <c r="F306" s="49"/>
      <c r="G306" s="1"/>
      <c r="H306" s="1"/>
      <c r="I306" s="203"/>
      <c r="J306" s="1"/>
      <c r="N306" s="1"/>
    </row>
    <row r="307">
      <c r="F307" s="49"/>
      <c r="G307" s="1"/>
      <c r="H307" s="1"/>
      <c r="I307" s="203"/>
      <c r="J307" s="1"/>
      <c r="N307" s="1"/>
    </row>
    <row r="308">
      <c r="F308" s="49"/>
      <c r="G308" s="1"/>
      <c r="H308" s="1"/>
      <c r="I308" s="203"/>
      <c r="J308" s="1"/>
      <c r="N308" s="1"/>
    </row>
    <row r="309">
      <c r="F309" s="49"/>
      <c r="G309" s="1"/>
      <c r="H309" s="1"/>
      <c r="I309" s="203"/>
      <c r="J309" s="1"/>
      <c r="N309" s="1"/>
    </row>
    <row r="310">
      <c r="F310" s="49"/>
      <c r="G310" s="1"/>
      <c r="H310" s="1"/>
      <c r="I310" s="203"/>
      <c r="J310" s="1"/>
      <c r="N310" s="1"/>
    </row>
    <row r="311">
      <c r="F311" s="49"/>
      <c r="G311" s="1"/>
      <c r="H311" s="1"/>
      <c r="I311" s="203"/>
      <c r="J311" s="1"/>
      <c r="N311" s="1"/>
    </row>
    <row r="312">
      <c r="F312" s="49"/>
      <c r="G312" s="1"/>
      <c r="H312" s="1"/>
      <c r="I312" s="203"/>
      <c r="J312" s="1"/>
      <c r="N312" s="1"/>
    </row>
    <row r="313">
      <c r="F313" s="49"/>
      <c r="G313" s="1"/>
      <c r="H313" s="1"/>
      <c r="I313" s="203"/>
      <c r="J313" s="1"/>
      <c r="N313" s="1"/>
    </row>
    <row r="314">
      <c r="F314" s="49"/>
      <c r="G314" s="1"/>
      <c r="H314" s="1"/>
      <c r="I314" s="203"/>
      <c r="J314" s="1"/>
      <c r="N314" s="1"/>
    </row>
    <row r="315">
      <c r="F315" s="49"/>
      <c r="G315" s="1"/>
      <c r="H315" s="1"/>
      <c r="I315" s="203"/>
      <c r="J315" s="1"/>
      <c r="N315" s="1"/>
    </row>
    <row r="316">
      <c r="F316" s="49"/>
      <c r="G316" s="1"/>
      <c r="H316" s="1"/>
      <c r="I316" s="203"/>
      <c r="J316" s="1"/>
      <c r="N316" s="1"/>
    </row>
    <row r="317">
      <c r="F317" s="49"/>
      <c r="G317" s="1"/>
      <c r="H317" s="1"/>
      <c r="I317" s="203"/>
      <c r="J317" s="1"/>
      <c r="N317" s="1"/>
    </row>
    <row r="318">
      <c r="F318" s="49"/>
      <c r="G318" s="1"/>
      <c r="H318" s="1"/>
      <c r="I318" s="203"/>
      <c r="J318" s="1"/>
      <c r="N318" s="1"/>
    </row>
    <row r="319">
      <c r="F319" s="49"/>
      <c r="G319" s="1"/>
      <c r="H319" s="1"/>
      <c r="I319" s="203"/>
      <c r="J319" s="1"/>
      <c r="N319" s="1"/>
    </row>
    <row r="320">
      <c r="F320" s="49"/>
      <c r="G320" s="1"/>
      <c r="H320" s="1"/>
      <c r="I320" s="203"/>
      <c r="J320" s="1"/>
      <c r="N320" s="1"/>
    </row>
    <row r="321">
      <c r="F321" s="49"/>
      <c r="G321" s="1"/>
      <c r="H321" s="1"/>
      <c r="I321" s="203"/>
      <c r="J321" s="1"/>
      <c r="N321" s="1"/>
    </row>
    <row r="322">
      <c r="F322" s="49"/>
      <c r="G322" s="1"/>
      <c r="H322" s="1"/>
      <c r="I322" s="203"/>
      <c r="J322" s="1"/>
      <c r="N322" s="1"/>
    </row>
    <row r="323">
      <c r="F323" s="49"/>
      <c r="G323" s="1"/>
      <c r="H323" s="1"/>
      <c r="I323" s="203"/>
      <c r="J323" s="1"/>
      <c r="N323" s="1"/>
    </row>
    <row r="324">
      <c r="F324" s="49"/>
      <c r="G324" s="1"/>
      <c r="H324" s="1"/>
      <c r="I324" s="203"/>
      <c r="J324" s="1"/>
      <c r="N324" s="1"/>
    </row>
    <row r="325">
      <c r="F325" s="49"/>
      <c r="G325" s="1"/>
      <c r="H325" s="1"/>
      <c r="I325" s="203"/>
      <c r="J325" s="1"/>
      <c r="N325" s="1"/>
    </row>
    <row r="326">
      <c r="F326" s="49"/>
      <c r="G326" s="1"/>
      <c r="H326" s="1"/>
      <c r="I326" s="203"/>
      <c r="J326" s="1"/>
      <c r="N326" s="1"/>
    </row>
    <row r="327">
      <c r="F327" s="49"/>
      <c r="G327" s="1"/>
      <c r="H327" s="1"/>
      <c r="I327" s="203"/>
      <c r="J327" s="1"/>
      <c r="N327" s="1"/>
    </row>
    <row r="328">
      <c r="F328" s="49"/>
      <c r="G328" s="1"/>
      <c r="H328" s="1"/>
      <c r="I328" s="203"/>
      <c r="J328" s="1"/>
      <c r="N328" s="1"/>
    </row>
    <row r="329">
      <c r="F329" s="49"/>
      <c r="G329" s="1"/>
      <c r="H329" s="1"/>
      <c r="I329" s="203"/>
      <c r="J329" s="1"/>
      <c r="N329" s="1"/>
    </row>
    <row r="330">
      <c r="F330" s="49"/>
      <c r="G330" s="1"/>
      <c r="H330" s="1"/>
      <c r="I330" s="203"/>
      <c r="J330" s="1"/>
      <c r="N330" s="1"/>
    </row>
    <row r="331">
      <c r="F331" s="49"/>
      <c r="G331" s="1"/>
      <c r="H331" s="1"/>
      <c r="I331" s="203"/>
      <c r="J331" s="1"/>
      <c r="N331" s="1"/>
    </row>
    <row r="332">
      <c r="F332" s="49"/>
      <c r="G332" s="1"/>
      <c r="H332" s="1"/>
      <c r="I332" s="203"/>
      <c r="J332" s="1"/>
      <c r="N332" s="1"/>
    </row>
    <row r="333">
      <c r="F333" s="49"/>
      <c r="G333" s="1"/>
      <c r="H333" s="1"/>
      <c r="I333" s="203"/>
      <c r="J333" s="1"/>
      <c r="N333" s="1"/>
    </row>
    <row r="334">
      <c r="F334" s="49"/>
      <c r="G334" s="1"/>
      <c r="H334" s="1"/>
      <c r="I334" s="203"/>
      <c r="J334" s="1"/>
      <c r="N334" s="1"/>
    </row>
    <row r="335">
      <c r="F335" s="49"/>
      <c r="G335" s="1"/>
      <c r="H335" s="1"/>
      <c r="I335" s="203"/>
      <c r="J335" s="1"/>
      <c r="N335" s="1"/>
    </row>
    <row r="336">
      <c r="F336" s="49"/>
      <c r="G336" s="1"/>
      <c r="H336" s="1"/>
      <c r="I336" s="203"/>
      <c r="J336" s="1"/>
      <c r="N336" s="1"/>
    </row>
    <row r="337">
      <c r="F337" s="49"/>
      <c r="G337" s="1"/>
      <c r="H337" s="1"/>
      <c r="I337" s="203"/>
      <c r="J337" s="1"/>
      <c r="N337" s="1"/>
    </row>
    <row r="338">
      <c r="F338" s="49"/>
      <c r="G338" s="1"/>
      <c r="H338" s="1"/>
      <c r="I338" s="203"/>
      <c r="J338" s="1"/>
      <c r="N338" s="1"/>
    </row>
    <row r="339">
      <c r="F339" s="49"/>
      <c r="G339" s="1"/>
      <c r="H339" s="1"/>
      <c r="I339" s="203"/>
      <c r="J339" s="1"/>
      <c r="N339" s="1"/>
    </row>
    <row r="340">
      <c r="F340" s="49"/>
      <c r="G340" s="1"/>
      <c r="H340" s="1"/>
      <c r="I340" s="203"/>
      <c r="J340" s="1"/>
      <c r="N340" s="1"/>
    </row>
    <row r="341">
      <c r="F341" s="49"/>
      <c r="G341" s="1"/>
      <c r="H341" s="1"/>
      <c r="I341" s="203"/>
      <c r="J341" s="1"/>
      <c r="N341" s="1"/>
    </row>
    <row r="342">
      <c r="F342" s="49"/>
      <c r="G342" s="1"/>
      <c r="H342" s="1"/>
      <c r="I342" s="203"/>
      <c r="J342" s="1"/>
      <c r="N342" s="1"/>
    </row>
    <row r="343">
      <c r="F343" s="49"/>
      <c r="G343" s="1"/>
      <c r="H343" s="1"/>
      <c r="I343" s="203"/>
      <c r="J343" s="1"/>
      <c r="N343" s="1"/>
    </row>
    <row r="344">
      <c r="F344" s="49"/>
      <c r="G344" s="1"/>
      <c r="H344" s="1"/>
      <c r="I344" s="203"/>
      <c r="J344" s="1"/>
      <c r="N344" s="1"/>
    </row>
    <row r="345">
      <c r="F345" s="49"/>
      <c r="G345" s="1"/>
      <c r="H345" s="1"/>
      <c r="I345" s="203"/>
      <c r="J345" s="1"/>
      <c r="N345" s="1"/>
    </row>
    <row r="346">
      <c r="F346" s="49"/>
      <c r="G346" s="1"/>
      <c r="H346" s="1"/>
      <c r="I346" s="203"/>
      <c r="J346" s="1"/>
      <c r="N346" s="1"/>
    </row>
    <row r="347">
      <c r="F347" s="49"/>
      <c r="G347" s="1"/>
      <c r="H347" s="1"/>
      <c r="I347" s="203"/>
      <c r="J347" s="1"/>
      <c r="N347" s="1"/>
    </row>
    <row r="348">
      <c r="F348" s="49"/>
      <c r="G348" s="1"/>
      <c r="H348" s="1"/>
      <c r="I348" s="203"/>
      <c r="J348" s="1"/>
      <c r="N348" s="1"/>
    </row>
    <row r="349">
      <c r="F349" s="49"/>
      <c r="G349" s="1"/>
      <c r="H349" s="1"/>
      <c r="I349" s="203"/>
      <c r="J349" s="1"/>
      <c r="N349" s="1"/>
    </row>
    <row r="350">
      <c r="F350" s="49"/>
      <c r="G350" s="1"/>
      <c r="H350" s="1"/>
      <c r="I350" s="203"/>
      <c r="J350" s="1"/>
      <c r="N350" s="1"/>
    </row>
    <row r="351">
      <c r="F351" s="49"/>
      <c r="G351" s="1"/>
      <c r="H351" s="1"/>
      <c r="I351" s="203"/>
      <c r="J351" s="1"/>
      <c r="N351" s="1"/>
    </row>
    <row r="352">
      <c r="F352" s="49"/>
      <c r="G352" s="1"/>
      <c r="H352" s="1"/>
      <c r="I352" s="203"/>
      <c r="J352" s="1"/>
      <c r="N352" s="1"/>
    </row>
    <row r="353">
      <c r="F353" s="49"/>
      <c r="G353" s="1"/>
      <c r="H353" s="1"/>
      <c r="I353" s="203"/>
      <c r="J353" s="1"/>
      <c r="N353" s="1"/>
    </row>
    <row r="354">
      <c r="F354" s="49"/>
      <c r="G354" s="1"/>
      <c r="H354" s="1"/>
      <c r="I354" s="203"/>
      <c r="J354" s="1"/>
      <c r="N354" s="1"/>
    </row>
    <row r="355">
      <c r="F355" s="49"/>
      <c r="G355" s="1"/>
      <c r="H355" s="1"/>
      <c r="I355" s="203"/>
      <c r="J355" s="1"/>
      <c r="N355" s="1"/>
    </row>
    <row r="356">
      <c r="F356" s="49"/>
      <c r="G356" s="1"/>
      <c r="H356" s="1"/>
      <c r="I356" s="203"/>
      <c r="J356" s="1"/>
      <c r="N356" s="1"/>
    </row>
    <row r="357">
      <c r="F357" s="49"/>
      <c r="G357" s="1"/>
      <c r="H357" s="1"/>
      <c r="I357" s="203"/>
      <c r="J357" s="1"/>
      <c r="N357" s="1"/>
    </row>
    <row r="358">
      <c r="F358" s="49"/>
      <c r="G358" s="1"/>
      <c r="H358" s="1"/>
      <c r="I358" s="203"/>
      <c r="J358" s="1"/>
      <c r="N358" s="1"/>
    </row>
    <row r="359">
      <c r="F359" s="49"/>
      <c r="G359" s="1"/>
      <c r="H359" s="1"/>
      <c r="I359" s="203"/>
      <c r="J359" s="1"/>
      <c r="N359" s="1"/>
    </row>
    <row r="360">
      <c r="F360" s="49"/>
      <c r="G360" s="1"/>
      <c r="H360" s="1"/>
      <c r="I360" s="203"/>
      <c r="J360" s="1"/>
      <c r="N360" s="1"/>
    </row>
    <row r="361">
      <c r="F361" s="49"/>
      <c r="G361" s="1"/>
      <c r="H361" s="1"/>
      <c r="I361" s="203"/>
      <c r="J361" s="1"/>
      <c r="N361" s="1"/>
    </row>
    <row r="362">
      <c r="F362" s="49"/>
      <c r="G362" s="1"/>
      <c r="H362" s="1"/>
      <c r="I362" s="203"/>
      <c r="J362" s="1"/>
      <c r="N362" s="1"/>
    </row>
    <row r="363">
      <c r="F363" s="49"/>
      <c r="G363" s="1"/>
      <c r="H363" s="1"/>
      <c r="I363" s="203"/>
      <c r="J363" s="1"/>
      <c r="N363" s="1"/>
    </row>
    <row r="364">
      <c r="F364" s="49"/>
      <c r="G364" s="1"/>
      <c r="H364" s="1"/>
      <c r="I364" s="203"/>
      <c r="J364" s="1"/>
      <c r="N364" s="1"/>
    </row>
    <row r="365">
      <c r="F365" s="49"/>
      <c r="G365" s="1"/>
      <c r="H365" s="1"/>
      <c r="I365" s="203"/>
      <c r="J365" s="1"/>
      <c r="N365" s="1"/>
    </row>
    <row r="366">
      <c r="F366" s="49"/>
      <c r="G366" s="1"/>
      <c r="H366" s="1"/>
      <c r="I366" s="203"/>
      <c r="J366" s="1"/>
      <c r="N366" s="1"/>
    </row>
    <row r="367">
      <c r="F367" s="49"/>
      <c r="G367" s="1"/>
      <c r="H367" s="1"/>
      <c r="I367" s="203"/>
      <c r="J367" s="1"/>
      <c r="N367" s="1"/>
    </row>
    <row r="368">
      <c r="F368" s="49"/>
      <c r="G368" s="1"/>
      <c r="H368" s="1"/>
      <c r="I368" s="203"/>
      <c r="J368" s="1"/>
      <c r="N368" s="1"/>
    </row>
    <row r="369">
      <c r="F369" s="49"/>
      <c r="G369" s="1"/>
      <c r="H369" s="1"/>
      <c r="I369" s="203"/>
      <c r="J369" s="1"/>
      <c r="N369" s="1"/>
    </row>
    <row r="370">
      <c r="F370" s="49"/>
      <c r="G370" s="1"/>
      <c r="H370" s="1"/>
      <c r="I370" s="203"/>
      <c r="J370" s="1"/>
      <c r="N370" s="1"/>
    </row>
    <row r="371">
      <c r="F371" s="49"/>
      <c r="G371" s="1"/>
      <c r="H371" s="1"/>
      <c r="I371" s="203"/>
      <c r="J371" s="1"/>
      <c r="N371" s="1"/>
    </row>
    <row r="372">
      <c r="F372" s="49"/>
      <c r="G372" s="1"/>
      <c r="H372" s="1"/>
      <c r="I372" s="203"/>
      <c r="J372" s="1"/>
      <c r="N372" s="1"/>
    </row>
    <row r="373">
      <c r="F373" s="49"/>
      <c r="G373" s="1"/>
      <c r="H373" s="1"/>
      <c r="I373" s="203"/>
      <c r="J373" s="1"/>
      <c r="N373" s="1"/>
    </row>
    <row r="374">
      <c r="F374" s="49"/>
      <c r="G374" s="1"/>
      <c r="H374" s="1"/>
      <c r="I374" s="203"/>
      <c r="J374" s="1"/>
      <c r="N374" s="1"/>
    </row>
    <row r="375">
      <c r="F375" s="49"/>
      <c r="G375" s="1"/>
      <c r="H375" s="1"/>
      <c r="I375" s="203"/>
      <c r="J375" s="1"/>
      <c r="N375" s="1"/>
    </row>
    <row r="376">
      <c r="F376" s="49"/>
      <c r="G376" s="1"/>
      <c r="H376" s="1"/>
      <c r="I376" s="203"/>
      <c r="J376" s="1"/>
      <c r="N376" s="1"/>
    </row>
    <row r="377">
      <c r="F377" s="49"/>
      <c r="G377" s="1"/>
      <c r="H377" s="1"/>
      <c r="I377" s="203"/>
      <c r="J377" s="1"/>
      <c r="N377" s="1"/>
    </row>
    <row r="378">
      <c r="F378" s="49"/>
      <c r="G378" s="1"/>
      <c r="H378" s="1"/>
      <c r="I378" s="203"/>
      <c r="J378" s="1"/>
      <c r="N378" s="1"/>
    </row>
    <row r="379">
      <c r="F379" s="49"/>
      <c r="G379" s="1"/>
      <c r="H379" s="1"/>
      <c r="I379" s="203"/>
      <c r="J379" s="1"/>
      <c r="N379" s="1"/>
    </row>
    <row r="380">
      <c r="F380" s="49"/>
      <c r="G380" s="1"/>
      <c r="H380" s="1"/>
      <c r="I380" s="203"/>
      <c r="J380" s="1"/>
      <c r="N380" s="1"/>
    </row>
    <row r="381">
      <c r="F381" s="49"/>
      <c r="G381" s="1"/>
      <c r="H381" s="1"/>
      <c r="I381" s="203"/>
      <c r="J381" s="1"/>
      <c r="N381" s="1"/>
    </row>
    <row r="382">
      <c r="F382" s="49"/>
      <c r="G382" s="1"/>
      <c r="H382" s="1"/>
      <c r="I382" s="203"/>
      <c r="J382" s="1"/>
      <c r="N382" s="1"/>
    </row>
    <row r="383">
      <c r="F383" s="49"/>
      <c r="G383" s="1"/>
      <c r="H383" s="1"/>
      <c r="I383" s="203"/>
      <c r="J383" s="1"/>
      <c r="N383" s="1"/>
    </row>
    <row r="384">
      <c r="F384" s="49"/>
      <c r="G384" s="1"/>
      <c r="H384" s="1"/>
      <c r="I384" s="203"/>
      <c r="J384" s="1"/>
      <c r="N384" s="1"/>
    </row>
    <row r="385">
      <c r="F385" s="49"/>
      <c r="G385" s="1"/>
      <c r="H385" s="1"/>
      <c r="I385" s="203"/>
      <c r="J385" s="1"/>
      <c r="N385" s="1"/>
    </row>
    <row r="386">
      <c r="F386" s="49"/>
      <c r="G386" s="1"/>
      <c r="H386" s="1"/>
      <c r="I386" s="203"/>
      <c r="J386" s="1"/>
      <c r="N386" s="1"/>
    </row>
    <row r="387">
      <c r="F387" s="49"/>
      <c r="G387" s="1"/>
      <c r="H387" s="1"/>
      <c r="I387" s="203"/>
      <c r="J387" s="1"/>
      <c r="N387" s="1"/>
    </row>
    <row r="388">
      <c r="F388" s="49"/>
      <c r="G388" s="1"/>
      <c r="H388" s="1"/>
      <c r="I388" s="203"/>
      <c r="J388" s="1"/>
      <c r="N388" s="1"/>
    </row>
    <row r="389">
      <c r="F389" s="49"/>
      <c r="G389" s="1"/>
      <c r="H389" s="1"/>
      <c r="I389" s="203"/>
      <c r="J389" s="1"/>
      <c r="N389" s="1"/>
    </row>
    <row r="390">
      <c r="F390" s="49"/>
      <c r="G390" s="1"/>
      <c r="H390" s="1"/>
      <c r="I390" s="203"/>
      <c r="J390" s="1"/>
      <c r="N390" s="1"/>
    </row>
    <row r="391">
      <c r="F391" s="49"/>
      <c r="G391" s="1"/>
      <c r="H391" s="1"/>
      <c r="I391" s="203"/>
      <c r="J391" s="1"/>
      <c r="N391" s="1"/>
    </row>
    <row r="392">
      <c r="F392" s="49"/>
      <c r="G392" s="1"/>
      <c r="H392" s="1"/>
      <c r="I392" s="203"/>
      <c r="J392" s="1"/>
      <c r="N392" s="1"/>
    </row>
    <row r="393">
      <c r="F393" s="49"/>
      <c r="G393" s="1"/>
      <c r="H393" s="1"/>
      <c r="I393" s="203"/>
      <c r="J393" s="1"/>
      <c r="N393" s="1"/>
    </row>
    <row r="394">
      <c r="F394" s="49"/>
      <c r="G394" s="1"/>
      <c r="H394" s="1"/>
      <c r="I394" s="203"/>
      <c r="J394" s="1"/>
      <c r="N394" s="1"/>
    </row>
    <row r="395">
      <c r="F395" s="49"/>
      <c r="G395" s="1"/>
      <c r="H395" s="1"/>
      <c r="I395" s="203"/>
      <c r="J395" s="1"/>
      <c r="N395" s="1"/>
    </row>
    <row r="396">
      <c r="F396" s="49"/>
      <c r="G396" s="1"/>
      <c r="H396" s="1"/>
      <c r="I396" s="203"/>
      <c r="J396" s="1"/>
      <c r="N396" s="1"/>
    </row>
    <row r="397">
      <c r="F397" s="49"/>
      <c r="G397" s="1"/>
      <c r="H397" s="1"/>
      <c r="I397" s="203"/>
      <c r="J397" s="1"/>
      <c r="N397" s="1"/>
    </row>
    <row r="398">
      <c r="F398" s="49"/>
      <c r="G398" s="1"/>
      <c r="H398" s="1"/>
      <c r="I398" s="203"/>
      <c r="J398" s="1"/>
      <c r="N398" s="1"/>
    </row>
    <row r="399">
      <c r="F399" s="49"/>
      <c r="G399" s="1"/>
      <c r="H399" s="1"/>
      <c r="I399" s="203"/>
      <c r="J399" s="1"/>
      <c r="N399" s="1"/>
    </row>
    <row r="400">
      <c r="F400" s="49"/>
      <c r="G400" s="1"/>
      <c r="H400" s="1"/>
      <c r="I400" s="203"/>
      <c r="J400" s="1"/>
      <c r="N400" s="1"/>
    </row>
    <row r="401">
      <c r="F401" s="49"/>
      <c r="G401" s="1"/>
      <c r="H401" s="1"/>
      <c r="I401" s="203"/>
      <c r="J401" s="1"/>
      <c r="N401" s="1"/>
    </row>
    <row r="402">
      <c r="F402" s="49"/>
      <c r="G402" s="1"/>
      <c r="H402" s="1"/>
      <c r="I402" s="203"/>
      <c r="J402" s="1"/>
      <c r="N402" s="1"/>
    </row>
    <row r="403">
      <c r="F403" s="49"/>
      <c r="G403" s="1"/>
      <c r="H403" s="1"/>
      <c r="I403" s="203"/>
      <c r="J403" s="1"/>
      <c r="N403" s="1"/>
    </row>
    <row r="404">
      <c r="F404" s="49"/>
      <c r="G404" s="1"/>
      <c r="H404" s="1"/>
      <c r="I404" s="203"/>
      <c r="J404" s="1"/>
      <c r="N404" s="1"/>
    </row>
    <row r="405">
      <c r="F405" s="49"/>
      <c r="G405" s="1"/>
      <c r="H405" s="1"/>
      <c r="I405" s="203"/>
      <c r="J405" s="1"/>
      <c r="N405" s="1"/>
    </row>
    <row r="406">
      <c r="F406" s="49"/>
      <c r="G406" s="1"/>
      <c r="H406" s="1"/>
      <c r="I406" s="203"/>
      <c r="J406" s="1"/>
      <c r="N406" s="1"/>
    </row>
    <row r="407">
      <c r="F407" s="49"/>
      <c r="G407" s="1"/>
      <c r="H407" s="1"/>
      <c r="I407" s="203"/>
      <c r="J407" s="1"/>
      <c r="N407" s="1"/>
    </row>
    <row r="408">
      <c r="F408" s="49"/>
      <c r="G408" s="1"/>
      <c r="H408" s="1"/>
      <c r="I408" s="203"/>
      <c r="J408" s="1"/>
      <c r="N408" s="1"/>
    </row>
    <row r="409">
      <c r="F409" s="49"/>
      <c r="G409" s="1"/>
      <c r="H409" s="1"/>
      <c r="I409" s="203"/>
      <c r="J409" s="1"/>
      <c r="N409" s="1"/>
    </row>
    <row r="410">
      <c r="F410" s="49"/>
      <c r="G410" s="1"/>
      <c r="H410" s="1"/>
      <c r="I410" s="203"/>
      <c r="J410" s="1"/>
      <c r="N410" s="1"/>
    </row>
    <row r="411">
      <c r="F411" s="49"/>
      <c r="G411" s="1"/>
      <c r="H411" s="1"/>
      <c r="I411" s="203"/>
      <c r="J411" s="1"/>
      <c r="N411" s="1"/>
    </row>
    <row r="412">
      <c r="F412" s="49"/>
      <c r="G412" s="1"/>
      <c r="H412" s="1"/>
      <c r="I412" s="203"/>
      <c r="J412" s="1"/>
      <c r="N412" s="1"/>
    </row>
    <row r="413">
      <c r="F413" s="49"/>
      <c r="G413" s="1"/>
      <c r="H413" s="1"/>
      <c r="I413" s="203"/>
      <c r="J413" s="1"/>
      <c r="N413" s="1"/>
    </row>
    <row r="414">
      <c r="F414" s="49"/>
      <c r="G414" s="1"/>
      <c r="H414" s="1"/>
      <c r="I414" s="203"/>
      <c r="J414" s="1"/>
      <c r="N414" s="1"/>
    </row>
    <row r="415">
      <c r="F415" s="49"/>
      <c r="G415" s="1"/>
      <c r="H415" s="1"/>
      <c r="I415" s="203"/>
      <c r="J415" s="1"/>
      <c r="N415" s="1"/>
    </row>
    <row r="416">
      <c r="F416" s="49"/>
      <c r="G416" s="1"/>
      <c r="H416" s="1"/>
      <c r="I416" s="203"/>
      <c r="J416" s="1"/>
      <c r="N416" s="1"/>
    </row>
    <row r="417">
      <c r="F417" s="49"/>
      <c r="G417" s="1"/>
      <c r="H417" s="1"/>
      <c r="I417" s="203"/>
      <c r="J417" s="1"/>
      <c r="N417" s="1"/>
    </row>
    <row r="418">
      <c r="F418" s="49"/>
      <c r="G418" s="1"/>
      <c r="H418" s="1"/>
      <c r="I418" s="203"/>
      <c r="J418" s="1"/>
      <c r="N418" s="1"/>
    </row>
    <row r="419">
      <c r="F419" s="49"/>
      <c r="G419" s="1"/>
      <c r="H419" s="1"/>
      <c r="I419" s="203"/>
      <c r="J419" s="1"/>
      <c r="N419" s="1"/>
    </row>
    <row r="420">
      <c r="F420" s="49"/>
      <c r="G420" s="1"/>
      <c r="H420" s="1"/>
      <c r="I420" s="203"/>
      <c r="J420" s="1"/>
      <c r="N420" s="1"/>
    </row>
    <row r="421">
      <c r="F421" s="49"/>
      <c r="G421" s="1"/>
      <c r="H421" s="1"/>
      <c r="I421" s="203"/>
      <c r="J421" s="1"/>
      <c r="N421" s="1"/>
    </row>
    <row r="422">
      <c r="F422" s="49"/>
      <c r="G422" s="1"/>
      <c r="H422" s="1"/>
      <c r="I422" s="203"/>
      <c r="J422" s="1"/>
      <c r="N422" s="1"/>
    </row>
    <row r="423">
      <c r="F423" s="49"/>
      <c r="G423" s="1"/>
      <c r="H423" s="1"/>
      <c r="I423" s="203"/>
      <c r="J423" s="1"/>
      <c r="N423" s="1"/>
    </row>
    <row r="424">
      <c r="F424" s="49"/>
      <c r="G424" s="1"/>
      <c r="H424" s="1"/>
      <c r="I424" s="203"/>
      <c r="J424" s="1"/>
      <c r="N424" s="1"/>
    </row>
    <row r="425">
      <c r="F425" s="49"/>
      <c r="G425" s="1"/>
      <c r="H425" s="1"/>
      <c r="I425" s="203"/>
      <c r="J425" s="1"/>
      <c r="N425" s="1"/>
    </row>
    <row r="426">
      <c r="F426" s="49"/>
      <c r="G426" s="1"/>
      <c r="H426" s="1"/>
      <c r="I426" s="203"/>
      <c r="J426" s="1"/>
      <c r="N426" s="1"/>
    </row>
    <row r="427">
      <c r="F427" s="49"/>
      <c r="G427" s="1"/>
      <c r="H427" s="1"/>
      <c r="I427" s="203"/>
      <c r="J427" s="1"/>
      <c r="N427" s="1"/>
    </row>
    <row r="428">
      <c r="F428" s="49"/>
      <c r="G428" s="1"/>
      <c r="H428" s="1"/>
      <c r="I428" s="203"/>
      <c r="J428" s="1"/>
      <c r="N428" s="1"/>
    </row>
    <row r="429">
      <c r="F429" s="49"/>
      <c r="G429" s="1"/>
      <c r="H429" s="1"/>
      <c r="I429" s="203"/>
      <c r="J429" s="1"/>
      <c r="N429" s="1"/>
    </row>
    <row r="430">
      <c r="F430" s="49"/>
      <c r="G430" s="1"/>
      <c r="H430" s="1"/>
      <c r="I430" s="203"/>
      <c r="J430" s="1"/>
      <c r="N430" s="1"/>
    </row>
    <row r="431">
      <c r="F431" s="49"/>
      <c r="G431" s="1"/>
      <c r="H431" s="1"/>
      <c r="I431" s="203"/>
      <c r="J431" s="1"/>
      <c r="N431" s="1"/>
    </row>
    <row r="432">
      <c r="F432" s="49"/>
      <c r="G432" s="1"/>
      <c r="H432" s="1"/>
      <c r="I432" s="203"/>
      <c r="J432" s="1"/>
      <c r="N432" s="1"/>
    </row>
    <row r="433">
      <c r="F433" s="49"/>
      <c r="G433" s="1"/>
      <c r="H433" s="1"/>
      <c r="I433" s="203"/>
      <c r="J433" s="1"/>
      <c r="N433" s="1"/>
    </row>
    <row r="434">
      <c r="F434" s="49"/>
      <c r="G434" s="1"/>
      <c r="H434" s="1"/>
      <c r="I434" s="203"/>
      <c r="J434" s="1"/>
      <c r="N434" s="1"/>
    </row>
    <row r="435">
      <c r="F435" s="49"/>
      <c r="G435" s="1"/>
      <c r="H435" s="1"/>
      <c r="I435" s="203"/>
      <c r="J435" s="1"/>
      <c r="N435" s="1"/>
    </row>
    <row r="436">
      <c r="F436" s="49"/>
      <c r="G436" s="1"/>
      <c r="H436" s="1"/>
      <c r="I436" s="203"/>
      <c r="J436" s="1"/>
      <c r="N436" s="1"/>
    </row>
    <row r="437">
      <c r="F437" s="49"/>
      <c r="G437" s="1"/>
      <c r="H437" s="1"/>
      <c r="I437" s="203"/>
      <c r="J437" s="1"/>
      <c r="N437" s="1"/>
    </row>
    <row r="438">
      <c r="F438" s="49"/>
      <c r="G438" s="1"/>
      <c r="H438" s="1"/>
      <c r="I438" s="203"/>
      <c r="J438" s="1"/>
      <c r="N438" s="1"/>
    </row>
    <row r="439">
      <c r="F439" s="49"/>
      <c r="G439" s="1"/>
      <c r="H439" s="1"/>
      <c r="I439" s="203"/>
      <c r="J439" s="1"/>
      <c r="N439" s="1"/>
    </row>
    <row r="440">
      <c r="F440" s="49"/>
      <c r="G440" s="1"/>
      <c r="H440" s="1"/>
      <c r="I440" s="203"/>
      <c r="J440" s="1"/>
      <c r="N440" s="1"/>
    </row>
    <row r="441">
      <c r="F441" s="49"/>
      <c r="G441" s="1"/>
      <c r="H441" s="1"/>
      <c r="I441" s="203"/>
      <c r="J441" s="1"/>
      <c r="N441" s="1"/>
    </row>
    <row r="442">
      <c r="F442" s="49"/>
      <c r="G442" s="1"/>
      <c r="H442" s="1"/>
      <c r="I442" s="203"/>
      <c r="J442" s="1"/>
      <c r="N442" s="1"/>
    </row>
    <row r="443">
      <c r="F443" s="49"/>
      <c r="G443" s="1"/>
      <c r="H443" s="1"/>
      <c r="I443" s="203"/>
      <c r="J443" s="1"/>
      <c r="N443" s="1"/>
    </row>
    <row r="444">
      <c r="F444" s="49"/>
      <c r="G444" s="1"/>
      <c r="H444" s="1"/>
      <c r="I444" s="203"/>
      <c r="J444" s="1"/>
      <c r="N444" s="1"/>
    </row>
    <row r="445">
      <c r="F445" s="49"/>
      <c r="G445" s="1"/>
      <c r="H445" s="1"/>
      <c r="I445" s="203"/>
      <c r="J445" s="1"/>
      <c r="N445" s="1"/>
    </row>
    <row r="446">
      <c r="F446" s="49"/>
      <c r="G446" s="1"/>
      <c r="H446" s="1"/>
      <c r="I446" s="203"/>
      <c r="J446" s="1"/>
      <c r="N446" s="1"/>
    </row>
    <row r="447">
      <c r="F447" s="49"/>
      <c r="G447" s="1"/>
      <c r="H447" s="1"/>
      <c r="I447" s="203"/>
      <c r="J447" s="1"/>
      <c r="N447" s="1"/>
    </row>
    <row r="448">
      <c r="F448" s="49"/>
      <c r="G448" s="1"/>
      <c r="H448" s="1"/>
      <c r="I448" s="203"/>
      <c r="J448" s="1"/>
      <c r="N448" s="1"/>
    </row>
    <row r="449">
      <c r="F449" s="49"/>
      <c r="G449" s="1"/>
      <c r="H449" s="1"/>
      <c r="I449" s="203"/>
      <c r="J449" s="1"/>
      <c r="N449" s="1"/>
    </row>
    <row r="450">
      <c r="F450" s="49"/>
      <c r="G450" s="1"/>
      <c r="H450" s="1"/>
      <c r="I450" s="203"/>
      <c r="J450" s="1"/>
      <c r="N450" s="1"/>
    </row>
    <row r="451">
      <c r="F451" s="49"/>
      <c r="G451" s="1"/>
      <c r="H451" s="1"/>
      <c r="I451" s="203"/>
      <c r="J451" s="1"/>
      <c r="N451" s="1"/>
    </row>
    <row r="452">
      <c r="F452" s="49"/>
      <c r="G452" s="1"/>
      <c r="H452" s="1"/>
      <c r="I452" s="203"/>
      <c r="J452" s="1"/>
      <c r="N452" s="1"/>
    </row>
    <row r="453">
      <c r="F453" s="49"/>
      <c r="G453" s="1"/>
      <c r="H453" s="1"/>
      <c r="I453" s="203"/>
      <c r="J453" s="1"/>
      <c r="N453" s="1"/>
    </row>
    <row r="454">
      <c r="F454" s="49"/>
      <c r="G454" s="1"/>
      <c r="H454" s="1"/>
      <c r="I454" s="203"/>
      <c r="J454" s="1"/>
      <c r="N454" s="1"/>
    </row>
    <row r="455">
      <c r="F455" s="49"/>
      <c r="G455" s="1"/>
      <c r="H455" s="1"/>
      <c r="I455" s="203"/>
      <c r="J455" s="1"/>
      <c r="N455" s="1"/>
    </row>
    <row r="456">
      <c r="F456" s="49"/>
      <c r="G456" s="1"/>
      <c r="H456" s="1"/>
      <c r="I456" s="203"/>
      <c r="J456" s="1"/>
      <c r="N456" s="1"/>
    </row>
    <row r="457">
      <c r="F457" s="49"/>
      <c r="G457" s="1"/>
      <c r="H457" s="1"/>
      <c r="I457" s="203"/>
      <c r="J457" s="1"/>
      <c r="N457" s="1"/>
    </row>
    <row r="458">
      <c r="F458" s="49"/>
      <c r="G458" s="1"/>
      <c r="H458" s="1"/>
      <c r="I458" s="203"/>
      <c r="J458" s="1"/>
      <c r="N458" s="1"/>
    </row>
    <row r="459">
      <c r="F459" s="49"/>
      <c r="G459" s="1"/>
      <c r="H459" s="1"/>
      <c r="I459" s="203"/>
      <c r="J459" s="1"/>
      <c r="N459" s="1"/>
    </row>
    <row r="460">
      <c r="F460" s="49"/>
      <c r="G460" s="1"/>
      <c r="H460" s="1"/>
      <c r="I460" s="203"/>
      <c r="J460" s="1"/>
      <c r="N460" s="1"/>
    </row>
    <row r="461">
      <c r="F461" s="49"/>
      <c r="G461" s="1"/>
      <c r="H461" s="1"/>
      <c r="I461" s="203"/>
      <c r="J461" s="1"/>
      <c r="N461" s="1"/>
    </row>
    <row r="462">
      <c r="F462" s="49"/>
      <c r="G462" s="1"/>
      <c r="H462" s="1"/>
      <c r="I462" s="203"/>
      <c r="J462" s="1"/>
      <c r="N462" s="1"/>
    </row>
    <row r="463">
      <c r="F463" s="49"/>
      <c r="G463" s="1"/>
      <c r="H463" s="1"/>
      <c r="I463" s="203"/>
      <c r="J463" s="1"/>
      <c r="N463" s="1"/>
    </row>
    <row r="464">
      <c r="F464" s="49"/>
      <c r="G464" s="1"/>
      <c r="H464" s="1"/>
      <c r="I464" s="203"/>
      <c r="J464" s="1"/>
      <c r="N464" s="1"/>
    </row>
    <row r="465">
      <c r="F465" s="49"/>
      <c r="G465" s="1"/>
      <c r="H465" s="1"/>
      <c r="I465" s="203"/>
      <c r="J465" s="1"/>
      <c r="N465" s="1"/>
    </row>
    <row r="466">
      <c r="F466" s="49"/>
      <c r="G466" s="1"/>
      <c r="H466" s="1"/>
      <c r="I466" s="203"/>
      <c r="J466" s="1"/>
      <c r="N466" s="1"/>
    </row>
    <row r="467">
      <c r="F467" s="49"/>
      <c r="G467" s="1"/>
      <c r="H467" s="1"/>
      <c r="I467" s="203"/>
      <c r="J467" s="1"/>
      <c r="N467" s="1"/>
    </row>
    <row r="468">
      <c r="F468" s="49"/>
      <c r="G468" s="1"/>
      <c r="H468" s="1"/>
      <c r="I468" s="203"/>
      <c r="J468" s="1"/>
      <c r="N468" s="1"/>
    </row>
    <row r="469">
      <c r="F469" s="49"/>
      <c r="G469" s="1"/>
      <c r="H469" s="1"/>
      <c r="I469" s="203"/>
      <c r="J469" s="1"/>
      <c r="N469" s="1"/>
    </row>
    <row r="470">
      <c r="F470" s="49"/>
      <c r="G470" s="1"/>
      <c r="H470" s="1"/>
      <c r="I470" s="203"/>
      <c r="J470" s="1"/>
      <c r="N470" s="1"/>
    </row>
    <row r="471">
      <c r="F471" s="49"/>
      <c r="G471" s="1"/>
      <c r="H471" s="1"/>
      <c r="I471" s="203"/>
      <c r="J471" s="1"/>
      <c r="N471" s="1"/>
    </row>
    <row r="472">
      <c r="F472" s="49"/>
      <c r="G472" s="1"/>
      <c r="H472" s="1"/>
      <c r="I472" s="203"/>
      <c r="J472" s="1"/>
      <c r="N472" s="1"/>
    </row>
    <row r="473">
      <c r="F473" s="49"/>
      <c r="G473" s="1"/>
      <c r="H473" s="1"/>
      <c r="I473" s="203"/>
      <c r="J473" s="1"/>
      <c r="N473" s="1"/>
    </row>
    <row r="474">
      <c r="F474" s="49"/>
      <c r="G474" s="1"/>
      <c r="H474" s="1"/>
      <c r="I474" s="203"/>
      <c r="J474" s="1"/>
      <c r="N474" s="1"/>
    </row>
    <row r="475">
      <c r="F475" s="49"/>
      <c r="G475" s="1"/>
      <c r="H475" s="1"/>
      <c r="I475" s="203"/>
      <c r="J475" s="1"/>
      <c r="N475" s="1"/>
    </row>
    <row r="476">
      <c r="F476" s="49"/>
      <c r="G476" s="1"/>
      <c r="H476" s="1"/>
      <c r="I476" s="203"/>
      <c r="J476" s="1"/>
      <c r="N476" s="1"/>
    </row>
    <row r="477">
      <c r="F477" s="49"/>
      <c r="G477" s="1"/>
      <c r="H477" s="1"/>
      <c r="I477" s="203"/>
      <c r="J477" s="1"/>
      <c r="N477" s="1"/>
    </row>
    <row r="478">
      <c r="F478" s="49"/>
      <c r="G478" s="1"/>
      <c r="H478" s="1"/>
      <c r="I478" s="203"/>
      <c r="J478" s="1"/>
      <c r="N478" s="1"/>
    </row>
    <row r="479">
      <c r="F479" s="49"/>
      <c r="G479" s="1"/>
      <c r="H479" s="1"/>
      <c r="I479" s="203"/>
      <c r="J479" s="1"/>
      <c r="N479" s="1"/>
    </row>
    <row r="480">
      <c r="F480" s="49"/>
      <c r="G480" s="1"/>
      <c r="H480" s="1"/>
      <c r="I480" s="203"/>
      <c r="J480" s="1"/>
      <c r="N480" s="1"/>
    </row>
    <row r="481">
      <c r="F481" s="49"/>
      <c r="G481" s="1"/>
      <c r="H481" s="1"/>
      <c r="I481" s="203"/>
      <c r="J481" s="1"/>
      <c r="N481" s="1"/>
    </row>
    <row r="482">
      <c r="F482" s="49"/>
      <c r="G482" s="1"/>
      <c r="H482" s="1"/>
      <c r="I482" s="203"/>
      <c r="J482" s="1"/>
      <c r="N482" s="1"/>
    </row>
    <row r="483">
      <c r="F483" s="49"/>
      <c r="G483" s="1"/>
      <c r="H483" s="1"/>
      <c r="I483" s="203"/>
      <c r="J483" s="1"/>
      <c r="N483" s="1"/>
    </row>
    <row r="484">
      <c r="F484" s="49"/>
      <c r="G484" s="1"/>
      <c r="H484" s="1"/>
      <c r="I484" s="203"/>
      <c r="J484" s="1"/>
      <c r="N484" s="1"/>
    </row>
    <row r="485">
      <c r="F485" s="49"/>
      <c r="G485" s="1"/>
      <c r="H485" s="1"/>
      <c r="I485" s="203"/>
      <c r="J485" s="1"/>
      <c r="N485" s="1"/>
    </row>
    <row r="486">
      <c r="F486" s="49"/>
      <c r="G486" s="1"/>
      <c r="H486" s="1"/>
      <c r="I486" s="203"/>
      <c r="J486" s="1"/>
      <c r="N486" s="1"/>
    </row>
    <row r="487">
      <c r="F487" s="49"/>
      <c r="G487" s="1"/>
      <c r="H487" s="1"/>
      <c r="I487" s="203"/>
      <c r="J487" s="1"/>
      <c r="N487" s="1"/>
    </row>
    <row r="488">
      <c r="F488" s="49"/>
      <c r="G488" s="1"/>
      <c r="H488" s="1"/>
      <c r="I488" s="203"/>
      <c r="J488" s="1"/>
      <c r="N488" s="1"/>
    </row>
    <row r="489">
      <c r="F489" s="49"/>
      <c r="G489" s="1"/>
      <c r="H489" s="1"/>
      <c r="I489" s="203"/>
      <c r="J489" s="1"/>
      <c r="N489" s="1"/>
    </row>
    <row r="490">
      <c r="F490" s="49"/>
      <c r="G490" s="1"/>
      <c r="H490" s="1"/>
      <c r="I490" s="203"/>
      <c r="J490" s="1"/>
      <c r="N490" s="1"/>
    </row>
    <row r="491">
      <c r="F491" s="49"/>
      <c r="G491" s="1"/>
      <c r="H491" s="1"/>
      <c r="I491" s="203"/>
      <c r="J491" s="1"/>
      <c r="N491" s="1"/>
    </row>
    <row r="492">
      <c r="F492" s="49"/>
      <c r="G492" s="1"/>
      <c r="H492" s="1"/>
      <c r="I492" s="203"/>
      <c r="J492" s="1"/>
      <c r="N492" s="1"/>
    </row>
    <row r="493">
      <c r="F493" s="49"/>
      <c r="G493" s="1"/>
      <c r="H493" s="1"/>
      <c r="I493" s="203"/>
      <c r="J493" s="1"/>
      <c r="N493" s="1"/>
    </row>
    <row r="494">
      <c r="F494" s="49"/>
      <c r="G494" s="1"/>
      <c r="H494" s="1"/>
      <c r="I494" s="203"/>
      <c r="J494" s="1"/>
      <c r="N494" s="1"/>
    </row>
    <row r="495">
      <c r="F495" s="49"/>
      <c r="G495" s="1"/>
      <c r="H495" s="1"/>
      <c r="I495" s="203"/>
      <c r="J495" s="1"/>
      <c r="N495" s="1"/>
    </row>
    <row r="496">
      <c r="F496" s="49"/>
      <c r="G496" s="1"/>
      <c r="H496" s="1"/>
      <c r="I496" s="203"/>
      <c r="J496" s="1"/>
      <c r="N496" s="1"/>
    </row>
    <row r="497">
      <c r="F497" s="49"/>
      <c r="G497" s="1"/>
      <c r="H497" s="1"/>
      <c r="I497" s="203"/>
      <c r="J497" s="1"/>
      <c r="N497" s="1"/>
    </row>
    <row r="498">
      <c r="F498" s="49"/>
      <c r="G498" s="1"/>
      <c r="H498" s="1"/>
      <c r="I498" s="203"/>
      <c r="J498" s="1"/>
      <c r="N498" s="1"/>
    </row>
    <row r="499">
      <c r="F499" s="49"/>
      <c r="G499" s="1"/>
      <c r="H499" s="1"/>
      <c r="I499" s="203"/>
      <c r="J499" s="1"/>
      <c r="N499" s="1"/>
    </row>
    <row r="500">
      <c r="F500" s="49"/>
      <c r="G500" s="1"/>
      <c r="H500" s="1"/>
      <c r="I500" s="203"/>
      <c r="J500" s="1"/>
      <c r="N500" s="1"/>
    </row>
    <row r="501">
      <c r="F501" s="49"/>
      <c r="G501" s="1"/>
      <c r="H501" s="1"/>
      <c r="I501" s="203"/>
      <c r="J501" s="1"/>
      <c r="N501" s="1"/>
    </row>
    <row r="502">
      <c r="F502" s="49"/>
      <c r="G502" s="1"/>
      <c r="H502" s="1"/>
      <c r="I502" s="203"/>
      <c r="J502" s="1"/>
      <c r="N502" s="1"/>
    </row>
    <row r="503">
      <c r="F503" s="49"/>
      <c r="G503" s="1"/>
      <c r="H503" s="1"/>
      <c r="I503" s="203"/>
      <c r="J503" s="1"/>
      <c r="N503" s="1"/>
    </row>
    <row r="504">
      <c r="F504" s="49"/>
      <c r="G504" s="1"/>
      <c r="H504" s="1"/>
      <c r="I504" s="203"/>
      <c r="J504" s="1"/>
      <c r="N504" s="1"/>
    </row>
    <row r="505">
      <c r="F505" s="49"/>
      <c r="G505" s="1"/>
      <c r="H505" s="1"/>
      <c r="I505" s="203"/>
      <c r="J505" s="1"/>
      <c r="N505" s="1"/>
    </row>
    <row r="506">
      <c r="F506" s="49"/>
      <c r="G506" s="1"/>
      <c r="H506" s="1"/>
      <c r="I506" s="203"/>
      <c r="J506" s="1"/>
      <c r="N506" s="1"/>
    </row>
    <row r="507">
      <c r="F507" s="49"/>
      <c r="G507" s="1"/>
      <c r="H507" s="1"/>
      <c r="I507" s="203"/>
      <c r="J507" s="1"/>
      <c r="N507" s="1"/>
    </row>
    <row r="508">
      <c r="F508" s="49"/>
      <c r="G508" s="1"/>
      <c r="H508" s="1"/>
      <c r="I508" s="203"/>
      <c r="J508" s="1"/>
      <c r="N508" s="1"/>
    </row>
    <row r="509">
      <c r="F509" s="49"/>
      <c r="G509" s="1"/>
      <c r="H509" s="1"/>
      <c r="I509" s="203"/>
      <c r="J509" s="1"/>
      <c r="N509" s="1"/>
    </row>
    <row r="510">
      <c r="F510" s="49"/>
      <c r="G510" s="1"/>
      <c r="H510" s="1"/>
      <c r="I510" s="203"/>
      <c r="J510" s="1"/>
      <c r="N510" s="1"/>
    </row>
    <row r="511">
      <c r="F511" s="49"/>
      <c r="G511" s="1"/>
      <c r="H511" s="1"/>
      <c r="I511" s="203"/>
      <c r="J511" s="1"/>
      <c r="N511" s="1"/>
    </row>
    <row r="512">
      <c r="F512" s="49"/>
      <c r="G512" s="1"/>
      <c r="H512" s="1"/>
      <c r="I512" s="203"/>
      <c r="J512" s="1"/>
      <c r="N512" s="1"/>
    </row>
    <row r="513">
      <c r="F513" s="49"/>
      <c r="G513" s="1"/>
      <c r="H513" s="1"/>
      <c r="I513" s="203"/>
      <c r="J513" s="1"/>
      <c r="N513" s="1"/>
    </row>
    <row r="514">
      <c r="F514" s="49"/>
      <c r="G514" s="1"/>
      <c r="H514" s="1"/>
      <c r="I514" s="203"/>
      <c r="J514" s="1"/>
      <c r="N514" s="1"/>
    </row>
    <row r="515">
      <c r="F515" s="49"/>
      <c r="G515" s="1"/>
      <c r="H515" s="1"/>
      <c r="I515" s="203"/>
      <c r="J515" s="1"/>
      <c r="N515" s="1"/>
    </row>
    <row r="516">
      <c r="F516" s="49"/>
      <c r="G516" s="1"/>
      <c r="H516" s="1"/>
      <c r="I516" s="203"/>
      <c r="J516" s="1"/>
      <c r="N516" s="1"/>
    </row>
    <row r="517">
      <c r="F517" s="49"/>
      <c r="G517" s="1"/>
      <c r="H517" s="1"/>
      <c r="I517" s="203"/>
      <c r="J517" s="1"/>
      <c r="N517" s="1"/>
    </row>
    <row r="518">
      <c r="F518" s="49"/>
      <c r="G518" s="1"/>
      <c r="H518" s="1"/>
      <c r="I518" s="203"/>
      <c r="J518" s="1"/>
      <c r="N518" s="1"/>
    </row>
    <row r="519">
      <c r="F519" s="49"/>
      <c r="G519" s="1"/>
      <c r="H519" s="1"/>
      <c r="I519" s="203"/>
      <c r="J519" s="1"/>
      <c r="N519" s="1"/>
    </row>
    <row r="520">
      <c r="F520" s="49"/>
      <c r="G520" s="1"/>
      <c r="H520" s="1"/>
      <c r="I520" s="203"/>
      <c r="J520" s="1"/>
      <c r="N520" s="1"/>
    </row>
    <row r="521">
      <c r="F521" s="49"/>
      <c r="G521" s="1"/>
      <c r="H521" s="1"/>
      <c r="I521" s="203"/>
      <c r="J521" s="1"/>
      <c r="N521" s="1"/>
    </row>
    <row r="522">
      <c r="F522" s="49"/>
      <c r="G522" s="1"/>
      <c r="H522" s="1"/>
      <c r="I522" s="203"/>
      <c r="J522" s="1"/>
      <c r="N522" s="1"/>
    </row>
    <row r="523">
      <c r="F523" s="49"/>
      <c r="G523" s="1"/>
      <c r="H523" s="1"/>
      <c r="I523" s="203"/>
      <c r="J523" s="1"/>
      <c r="N523" s="1"/>
    </row>
    <row r="524">
      <c r="F524" s="49"/>
      <c r="G524" s="1"/>
      <c r="H524" s="1"/>
      <c r="I524" s="203"/>
      <c r="J524" s="1"/>
      <c r="N524" s="1"/>
    </row>
    <row r="525">
      <c r="F525" s="49"/>
      <c r="G525" s="1"/>
      <c r="H525" s="1"/>
      <c r="I525" s="203"/>
      <c r="J525" s="1"/>
      <c r="N525" s="1"/>
    </row>
    <row r="526">
      <c r="F526" s="49"/>
      <c r="G526" s="1"/>
      <c r="H526" s="1"/>
      <c r="I526" s="203"/>
      <c r="J526" s="1"/>
      <c r="N526" s="1"/>
    </row>
    <row r="527">
      <c r="F527" s="49"/>
      <c r="G527" s="1"/>
      <c r="H527" s="1"/>
      <c r="I527" s="203"/>
      <c r="J527" s="1"/>
      <c r="N527" s="1"/>
    </row>
    <row r="528">
      <c r="F528" s="49"/>
      <c r="G528" s="1"/>
      <c r="H528" s="1"/>
      <c r="I528" s="203"/>
      <c r="J528" s="1"/>
      <c r="N528" s="1"/>
    </row>
    <row r="529">
      <c r="F529" s="49"/>
      <c r="G529" s="1"/>
      <c r="H529" s="1"/>
      <c r="I529" s="203"/>
      <c r="J529" s="1"/>
      <c r="N529" s="1"/>
    </row>
    <row r="530">
      <c r="F530" s="49"/>
      <c r="G530" s="1"/>
      <c r="H530" s="1"/>
      <c r="I530" s="203"/>
      <c r="J530" s="1"/>
      <c r="N530" s="1"/>
    </row>
    <row r="531">
      <c r="F531" s="49"/>
      <c r="G531" s="1"/>
      <c r="H531" s="1"/>
      <c r="I531" s="203"/>
      <c r="J531" s="1"/>
      <c r="N531" s="1"/>
    </row>
    <row r="532">
      <c r="F532" s="49"/>
      <c r="G532" s="1"/>
      <c r="H532" s="1"/>
      <c r="I532" s="203"/>
      <c r="J532" s="1"/>
      <c r="N532" s="1"/>
    </row>
    <row r="533">
      <c r="F533" s="49"/>
      <c r="G533" s="1"/>
      <c r="H533" s="1"/>
      <c r="I533" s="203"/>
      <c r="J533" s="1"/>
      <c r="N533" s="1"/>
    </row>
    <row r="534">
      <c r="F534" s="49"/>
      <c r="G534" s="1"/>
      <c r="H534" s="1"/>
      <c r="I534" s="203"/>
      <c r="J534" s="1"/>
      <c r="N534" s="1"/>
    </row>
    <row r="535">
      <c r="F535" s="49"/>
      <c r="G535" s="1"/>
      <c r="H535" s="1"/>
      <c r="I535" s="203"/>
      <c r="J535" s="1"/>
      <c r="N535" s="1"/>
    </row>
    <row r="536">
      <c r="F536" s="49"/>
      <c r="G536" s="1"/>
      <c r="H536" s="1"/>
      <c r="I536" s="203"/>
      <c r="J536" s="1"/>
      <c r="N536" s="1"/>
    </row>
    <row r="537">
      <c r="F537" s="49"/>
      <c r="G537" s="1"/>
      <c r="H537" s="1"/>
      <c r="I537" s="203"/>
      <c r="J537" s="1"/>
      <c r="N537" s="1"/>
    </row>
    <row r="538">
      <c r="F538" s="49"/>
      <c r="G538" s="1"/>
      <c r="H538" s="1"/>
      <c r="I538" s="203"/>
      <c r="J538" s="1"/>
      <c r="N538" s="1"/>
    </row>
    <row r="539">
      <c r="F539" s="49"/>
      <c r="G539" s="1"/>
      <c r="H539" s="1"/>
      <c r="I539" s="203"/>
      <c r="J539" s="1"/>
      <c r="N539" s="1"/>
    </row>
    <row r="540">
      <c r="F540" s="49"/>
      <c r="G540" s="1"/>
      <c r="H540" s="1"/>
      <c r="I540" s="203"/>
      <c r="J540" s="1"/>
      <c r="N540" s="1"/>
    </row>
    <row r="541">
      <c r="F541" s="49"/>
      <c r="G541" s="1"/>
      <c r="H541" s="1"/>
      <c r="I541" s="203"/>
      <c r="J541" s="1"/>
      <c r="N541" s="1"/>
    </row>
    <row r="542">
      <c r="F542" s="49"/>
      <c r="G542" s="1"/>
      <c r="H542" s="1"/>
      <c r="I542" s="203"/>
      <c r="J542" s="1"/>
      <c r="N542" s="1"/>
    </row>
    <row r="543">
      <c r="F543" s="49"/>
      <c r="G543" s="1"/>
      <c r="H543" s="1"/>
      <c r="I543" s="203"/>
      <c r="J543" s="1"/>
      <c r="N543" s="1"/>
    </row>
    <row r="544">
      <c r="F544" s="49"/>
      <c r="G544" s="1"/>
      <c r="H544" s="1"/>
      <c r="I544" s="203"/>
      <c r="J544" s="1"/>
      <c r="N544" s="1"/>
    </row>
    <row r="545">
      <c r="F545" s="49"/>
      <c r="G545" s="1"/>
      <c r="H545" s="1"/>
      <c r="I545" s="203"/>
      <c r="J545" s="1"/>
      <c r="N545" s="1"/>
    </row>
    <row r="546">
      <c r="F546" s="49"/>
      <c r="G546" s="1"/>
      <c r="H546" s="1"/>
      <c r="I546" s="203"/>
      <c r="J546" s="1"/>
      <c r="N546" s="1"/>
    </row>
    <row r="547">
      <c r="F547" s="49"/>
      <c r="G547" s="1"/>
      <c r="H547" s="1"/>
      <c r="I547" s="203"/>
      <c r="J547" s="1"/>
      <c r="N547" s="1"/>
    </row>
    <row r="548">
      <c r="F548" s="49"/>
      <c r="G548" s="1"/>
      <c r="H548" s="1"/>
      <c r="I548" s="203"/>
      <c r="J548" s="1"/>
      <c r="N548" s="1"/>
    </row>
    <row r="549">
      <c r="F549" s="49"/>
      <c r="G549" s="1"/>
      <c r="H549" s="1"/>
      <c r="I549" s="203"/>
      <c r="J549" s="1"/>
      <c r="N549" s="1"/>
    </row>
    <row r="550">
      <c r="F550" s="49"/>
      <c r="G550" s="1"/>
      <c r="H550" s="1"/>
      <c r="I550" s="203"/>
      <c r="J550" s="1"/>
      <c r="N550" s="1"/>
    </row>
    <row r="551">
      <c r="F551" s="49"/>
      <c r="G551" s="1"/>
      <c r="H551" s="1"/>
      <c r="I551" s="203"/>
      <c r="J551" s="1"/>
      <c r="N551" s="1"/>
    </row>
    <row r="552">
      <c r="F552" s="49"/>
      <c r="G552" s="1"/>
      <c r="H552" s="1"/>
      <c r="I552" s="203"/>
      <c r="J552" s="1"/>
      <c r="N552" s="1"/>
    </row>
    <row r="553">
      <c r="F553" s="49"/>
      <c r="G553" s="1"/>
      <c r="H553" s="1"/>
      <c r="I553" s="203"/>
      <c r="J553" s="1"/>
      <c r="N553" s="1"/>
    </row>
    <row r="554">
      <c r="F554" s="49"/>
      <c r="G554" s="1"/>
      <c r="H554" s="1"/>
      <c r="I554" s="203"/>
      <c r="J554" s="1"/>
      <c r="N554" s="1"/>
    </row>
    <row r="555">
      <c r="F555" s="49"/>
      <c r="G555" s="1"/>
      <c r="H555" s="1"/>
      <c r="I555" s="203"/>
      <c r="J555" s="1"/>
      <c r="N555" s="1"/>
    </row>
    <row r="556">
      <c r="F556" s="49"/>
      <c r="G556" s="1"/>
      <c r="H556" s="1"/>
      <c r="I556" s="203"/>
      <c r="J556" s="1"/>
      <c r="N556" s="1"/>
    </row>
    <row r="557">
      <c r="F557" s="49"/>
      <c r="G557" s="1"/>
      <c r="H557" s="1"/>
      <c r="I557" s="203"/>
      <c r="J557" s="1"/>
      <c r="N557" s="1"/>
    </row>
    <row r="558">
      <c r="F558" s="49"/>
      <c r="G558" s="1"/>
      <c r="H558" s="1"/>
      <c r="I558" s="203"/>
      <c r="J558" s="1"/>
      <c r="N558" s="1"/>
    </row>
    <row r="559">
      <c r="F559" s="49"/>
      <c r="G559" s="1"/>
      <c r="H559" s="1"/>
      <c r="I559" s="203"/>
      <c r="J559" s="1"/>
      <c r="N559" s="1"/>
    </row>
    <row r="560">
      <c r="F560" s="49"/>
      <c r="G560" s="1"/>
      <c r="H560" s="1"/>
      <c r="I560" s="203"/>
      <c r="J560" s="1"/>
      <c r="N560" s="1"/>
    </row>
    <row r="561">
      <c r="F561" s="49"/>
      <c r="G561" s="1"/>
      <c r="H561" s="1"/>
      <c r="I561" s="203"/>
      <c r="J561" s="1"/>
      <c r="N561" s="1"/>
    </row>
    <row r="562">
      <c r="F562" s="49"/>
      <c r="G562" s="1"/>
      <c r="H562" s="1"/>
      <c r="I562" s="203"/>
      <c r="J562" s="1"/>
      <c r="N562" s="1"/>
    </row>
    <row r="563">
      <c r="F563" s="49"/>
      <c r="G563" s="1"/>
      <c r="H563" s="1"/>
      <c r="I563" s="203"/>
      <c r="J563" s="1"/>
      <c r="N563" s="1"/>
    </row>
    <row r="564">
      <c r="F564" s="49"/>
      <c r="G564" s="1"/>
      <c r="H564" s="1"/>
      <c r="I564" s="203"/>
      <c r="J564" s="1"/>
      <c r="N564" s="1"/>
    </row>
    <row r="565">
      <c r="F565" s="49"/>
      <c r="G565" s="1"/>
      <c r="H565" s="1"/>
      <c r="I565" s="203"/>
      <c r="J565" s="1"/>
      <c r="N565" s="1"/>
    </row>
    <row r="566">
      <c r="F566" s="49"/>
      <c r="G566" s="1"/>
      <c r="H566" s="1"/>
      <c r="I566" s="203"/>
      <c r="J566" s="1"/>
      <c r="N566" s="1"/>
    </row>
    <row r="567">
      <c r="F567" s="49"/>
      <c r="G567" s="1"/>
      <c r="H567" s="1"/>
      <c r="I567" s="203"/>
      <c r="J567" s="1"/>
      <c r="N567" s="1"/>
    </row>
    <row r="568">
      <c r="F568" s="49"/>
      <c r="G568" s="1"/>
      <c r="H568" s="1"/>
      <c r="I568" s="203"/>
      <c r="J568" s="1"/>
      <c r="N568" s="1"/>
    </row>
    <row r="569">
      <c r="F569" s="49"/>
      <c r="G569" s="1"/>
      <c r="H569" s="1"/>
      <c r="I569" s="203"/>
      <c r="J569" s="1"/>
      <c r="N569" s="1"/>
    </row>
    <row r="570">
      <c r="F570" s="49"/>
      <c r="G570" s="1"/>
      <c r="H570" s="1"/>
      <c r="I570" s="203"/>
      <c r="J570" s="1"/>
      <c r="N570" s="1"/>
    </row>
    <row r="571">
      <c r="F571" s="49"/>
      <c r="G571" s="1"/>
      <c r="H571" s="1"/>
      <c r="I571" s="203"/>
      <c r="J571" s="1"/>
      <c r="N571" s="1"/>
    </row>
    <row r="572">
      <c r="F572" s="49"/>
      <c r="G572" s="1"/>
      <c r="H572" s="1"/>
      <c r="I572" s="203"/>
      <c r="J572" s="1"/>
      <c r="N572" s="1"/>
    </row>
    <row r="573">
      <c r="F573" s="49"/>
      <c r="G573" s="1"/>
      <c r="H573" s="1"/>
      <c r="I573" s="203"/>
      <c r="J573" s="1"/>
      <c r="N573" s="1"/>
    </row>
    <row r="574">
      <c r="F574" s="49"/>
      <c r="G574" s="1"/>
      <c r="H574" s="1"/>
      <c r="I574" s="203"/>
      <c r="J574" s="1"/>
      <c r="N574" s="1"/>
    </row>
    <row r="575">
      <c r="F575" s="49"/>
      <c r="G575" s="1"/>
      <c r="H575" s="1"/>
      <c r="I575" s="203"/>
      <c r="J575" s="1"/>
      <c r="N575" s="1"/>
    </row>
    <row r="576">
      <c r="F576" s="49"/>
      <c r="G576" s="1"/>
      <c r="H576" s="1"/>
      <c r="I576" s="203"/>
      <c r="J576" s="1"/>
      <c r="N576" s="1"/>
    </row>
    <row r="577">
      <c r="F577" s="49"/>
      <c r="G577" s="1"/>
      <c r="H577" s="1"/>
      <c r="I577" s="203"/>
      <c r="J577" s="1"/>
      <c r="N577" s="1"/>
    </row>
    <row r="578">
      <c r="F578" s="49"/>
      <c r="G578" s="1"/>
      <c r="H578" s="1"/>
      <c r="I578" s="203"/>
      <c r="J578" s="1"/>
      <c r="N578" s="1"/>
    </row>
    <row r="579">
      <c r="F579" s="49"/>
      <c r="G579" s="1"/>
      <c r="H579" s="1"/>
      <c r="I579" s="203"/>
      <c r="J579" s="1"/>
      <c r="N579" s="1"/>
    </row>
    <row r="580">
      <c r="F580" s="49"/>
      <c r="G580" s="1"/>
      <c r="H580" s="1"/>
      <c r="I580" s="203"/>
      <c r="J580" s="1"/>
      <c r="N580" s="1"/>
    </row>
    <row r="581">
      <c r="F581" s="49"/>
      <c r="G581" s="1"/>
      <c r="H581" s="1"/>
      <c r="I581" s="203"/>
      <c r="J581" s="1"/>
      <c r="N581" s="1"/>
    </row>
    <row r="582">
      <c r="F582" s="49"/>
      <c r="G582" s="1"/>
      <c r="H582" s="1"/>
      <c r="I582" s="203"/>
      <c r="J582" s="1"/>
      <c r="N582" s="1"/>
    </row>
    <row r="583">
      <c r="F583" s="49"/>
      <c r="G583" s="1"/>
      <c r="H583" s="1"/>
      <c r="I583" s="203"/>
      <c r="J583" s="1"/>
      <c r="N583" s="1"/>
    </row>
    <row r="584">
      <c r="F584" s="49"/>
      <c r="G584" s="1"/>
      <c r="H584" s="1"/>
      <c r="I584" s="203"/>
      <c r="J584" s="1"/>
      <c r="N584" s="1"/>
    </row>
    <row r="585">
      <c r="F585" s="49"/>
      <c r="G585" s="1"/>
      <c r="H585" s="1"/>
      <c r="I585" s="203"/>
      <c r="J585" s="1"/>
      <c r="N585" s="1"/>
    </row>
    <row r="586">
      <c r="F586" s="49"/>
      <c r="G586" s="1"/>
      <c r="H586" s="1"/>
      <c r="I586" s="203"/>
      <c r="J586" s="1"/>
      <c r="N586" s="1"/>
    </row>
    <row r="587">
      <c r="F587" s="49"/>
      <c r="G587" s="1"/>
      <c r="H587" s="1"/>
      <c r="I587" s="203"/>
      <c r="J587" s="1"/>
      <c r="N587" s="1"/>
    </row>
    <row r="588">
      <c r="F588" s="49"/>
      <c r="G588" s="1"/>
      <c r="H588" s="1"/>
      <c r="I588" s="203"/>
      <c r="J588" s="1"/>
      <c r="N588" s="1"/>
    </row>
    <row r="589">
      <c r="F589" s="49"/>
      <c r="G589" s="1"/>
      <c r="H589" s="1"/>
      <c r="I589" s="203"/>
      <c r="J589" s="1"/>
      <c r="N589" s="1"/>
    </row>
    <row r="590">
      <c r="F590" s="49"/>
      <c r="G590" s="1"/>
      <c r="H590" s="1"/>
      <c r="I590" s="203"/>
      <c r="J590" s="1"/>
      <c r="N590" s="1"/>
    </row>
    <row r="591">
      <c r="F591" s="49"/>
      <c r="G591" s="1"/>
      <c r="H591" s="1"/>
      <c r="I591" s="203"/>
      <c r="J591" s="1"/>
      <c r="N591" s="1"/>
    </row>
    <row r="592">
      <c r="F592" s="49"/>
      <c r="G592" s="1"/>
      <c r="H592" s="1"/>
      <c r="I592" s="203"/>
      <c r="J592" s="1"/>
      <c r="N592" s="1"/>
    </row>
    <row r="593">
      <c r="F593" s="49"/>
      <c r="G593" s="1"/>
      <c r="H593" s="1"/>
      <c r="I593" s="203"/>
      <c r="J593" s="1"/>
      <c r="N593" s="1"/>
    </row>
    <row r="594">
      <c r="F594" s="49"/>
      <c r="G594" s="1"/>
      <c r="H594" s="1"/>
      <c r="I594" s="203"/>
      <c r="J594" s="1"/>
      <c r="N594" s="1"/>
    </row>
    <row r="595">
      <c r="F595" s="49"/>
      <c r="G595" s="1"/>
      <c r="H595" s="1"/>
      <c r="I595" s="203"/>
      <c r="J595" s="1"/>
      <c r="N595" s="1"/>
    </row>
    <row r="596">
      <c r="F596" s="49"/>
      <c r="G596" s="1"/>
      <c r="H596" s="1"/>
      <c r="I596" s="203"/>
      <c r="J596" s="1"/>
      <c r="N596" s="1"/>
    </row>
    <row r="597">
      <c r="F597" s="49"/>
      <c r="G597" s="1"/>
      <c r="H597" s="1"/>
      <c r="I597" s="203"/>
      <c r="J597" s="1"/>
      <c r="N597" s="1"/>
    </row>
    <row r="598">
      <c r="F598" s="49"/>
      <c r="G598" s="1"/>
      <c r="H598" s="1"/>
      <c r="I598" s="203"/>
      <c r="J598" s="1"/>
      <c r="N598" s="1"/>
    </row>
    <row r="599">
      <c r="F599" s="49"/>
      <c r="G599" s="1"/>
      <c r="H599" s="1"/>
      <c r="I599" s="203"/>
      <c r="J599" s="1"/>
      <c r="N599" s="1"/>
    </row>
    <row r="600">
      <c r="F600" s="49"/>
      <c r="G600" s="1"/>
      <c r="H600" s="1"/>
      <c r="I600" s="203"/>
      <c r="J600" s="1"/>
      <c r="N600" s="1"/>
    </row>
    <row r="601">
      <c r="F601" s="49"/>
      <c r="G601" s="1"/>
      <c r="H601" s="1"/>
      <c r="I601" s="203"/>
      <c r="J601" s="1"/>
      <c r="N601" s="1"/>
    </row>
    <row r="602">
      <c r="F602" s="49"/>
      <c r="G602" s="1"/>
      <c r="H602" s="1"/>
      <c r="I602" s="203"/>
      <c r="J602" s="1"/>
      <c r="N602" s="1"/>
    </row>
    <row r="603">
      <c r="F603" s="49"/>
      <c r="G603" s="1"/>
      <c r="H603" s="1"/>
      <c r="I603" s="203"/>
      <c r="J603" s="1"/>
      <c r="N603" s="1"/>
    </row>
    <row r="604">
      <c r="F604" s="49"/>
      <c r="G604" s="1"/>
      <c r="H604" s="1"/>
      <c r="I604" s="203"/>
      <c r="J604" s="1"/>
      <c r="N604" s="1"/>
    </row>
    <row r="605">
      <c r="F605" s="49"/>
      <c r="G605" s="1"/>
      <c r="H605" s="1"/>
      <c r="I605" s="203"/>
      <c r="J605" s="1"/>
      <c r="N605" s="1"/>
    </row>
    <row r="606">
      <c r="F606" s="49"/>
      <c r="G606" s="1"/>
      <c r="H606" s="1"/>
      <c r="I606" s="203"/>
      <c r="J606" s="1"/>
      <c r="N606" s="1"/>
    </row>
    <row r="607">
      <c r="F607" s="49"/>
      <c r="G607" s="1"/>
      <c r="H607" s="1"/>
      <c r="I607" s="203"/>
      <c r="J607" s="1"/>
      <c r="N607" s="1"/>
    </row>
    <row r="608">
      <c r="F608" s="49"/>
      <c r="G608" s="1"/>
      <c r="H608" s="1"/>
      <c r="I608" s="203"/>
      <c r="J608" s="1"/>
      <c r="N608" s="1"/>
    </row>
    <row r="609">
      <c r="F609" s="49"/>
      <c r="G609" s="1"/>
      <c r="H609" s="1"/>
      <c r="I609" s="203"/>
      <c r="J609" s="1"/>
      <c r="N609" s="1"/>
    </row>
    <row r="610">
      <c r="F610" s="49"/>
      <c r="G610" s="1"/>
      <c r="H610" s="1"/>
      <c r="I610" s="203"/>
      <c r="J610" s="1"/>
      <c r="N610" s="1"/>
    </row>
    <row r="611">
      <c r="F611" s="49"/>
      <c r="G611" s="1"/>
      <c r="H611" s="1"/>
      <c r="I611" s="203"/>
      <c r="J611" s="1"/>
      <c r="N611" s="1"/>
    </row>
    <row r="612">
      <c r="F612" s="49"/>
      <c r="G612" s="1"/>
      <c r="H612" s="1"/>
      <c r="I612" s="203"/>
      <c r="J612" s="1"/>
      <c r="N612" s="1"/>
    </row>
    <row r="613">
      <c r="F613" s="49"/>
      <c r="G613" s="1"/>
      <c r="H613" s="1"/>
      <c r="I613" s="203"/>
      <c r="J613" s="1"/>
      <c r="N613" s="1"/>
    </row>
    <row r="614">
      <c r="F614" s="49"/>
      <c r="G614" s="1"/>
      <c r="H614" s="1"/>
      <c r="I614" s="203"/>
      <c r="J614" s="1"/>
      <c r="N614" s="1"/>
    </row>
    <row r="615">
      <c r="F615" s="49"/>
      <c r="G615" s="1"/>
      <c r="H615" s="1"/>
      <c r="I615" s="203"/>
      <c r="J615" s="1"/>
      <c r="N615" s="1"/>
    </row>
    <row r="616">
      <c r="F616" s="49"/>
      <c r="G616" s="1"/>
      <c r="H616" s="1"/>
      <c r="I616" s="203"/>
      <c r="J616" s="1"/>
      <c r="N616" s="1"/>
    </row>
    <row r="617">
      <c r="F617" s="49"/>
      <c r="G617" s="1"/>
      <c r="H617" s="1"/>
      <c r="I617" s="203"/>
      <c r="J617" s="1"/>
      <c r="N617" s="1"/>
    </row>
    <row r="618">
      <c r="F618" s="49"/>
      <c r="G618" s="1"/>
      <c r="H618" s="1"/>
      <c r="I618" s="203"/>
      <c r="J618" s="1"/>
      <c r="N618" s="1"/>
    </row>
    <row r="619">
      <c r="F619" s="49"/>
      <c r="G619" s="1"/>
      <c r="H619" s="1"/>
      <c r="I619" s="203"/>
      <c r="J619" s="1"/>
      <c r="N619" s="1"/>
    </row>
    <row r="620">
      <c r="F620" s="49"/>
      <c r="G620" s="1"/>
      <c r="H620" s="1"/>
      <c r="I620" s="203"/>
      <c r="J620" s="1"/>
      <c r="N620" s="1"/>
    </row>
    <row r="621">
      <c r="F621" s="49"/>
      <c r="G621" s="1"/>
      <c r="H621" s="1"/>
      <c r="I621" s="203"/>
      <c r="J621" s="1"/>
      <c r="N621" s="1"/>
    </row>
    <row r="622">
      <c r="F622" s="49"/>
      <c r="G622" s="1"/>
      <c r="H622" s="1"/>
      <c r="I622" s="203"/>
      <c r="J622" s="1"/>
      <c r="N622" s="1"/>
    </row>
    <row r="623">
      <c r="F623" s="49"/>
      <c r="G623" s="1"/>
      <c r="H623" s="1"/>
      <c r="I623" s="203"/>
      <c r="J623" s="1"/>
      <c r="N623" s="1"/>
    </row>
    <row r="624">
      <c r="F624" s="49"/>
      <c r="G624" s="1"/>
      <c r="H624" s="1"/>
      <c r="I624" s="203"/>
      <c r="J624" s="1"/>
      <c r="N624" s="1"/>
    </row>
    <row r="625">
      <c r="F625" s="49"/>
      <c r="G625" s="1"/>
      <c r="H625" s="1"/>
      <c r="I625" s="203"/>
      <c r="J625" s="1"/>
      <c r="N625" s="1"/>
    </row>
    <row r="626">
      <c r="F626" s="49"/>
      <c r="G626" s="1"/>
      <c r="H626" s="1"/>
      <c r="I626" s="203"/>
      <c r="J626" s="1"/>
      <c r="N626" s="1"/>
    </row>
    <row r="627">
      <c r="F627" s="49"/>
      <c r="G627" s="1"/>
      <c r="H627" s="1"/>
      <c r="I627" s="203"/>
      <c r="J627" s="1"/>
      <c r="N627" s="1"/>
    </row>
    <row r="628">
      <c r="F628" s="49"/>
      <c r="G628" s="1"/>
      <c r="H628" s="1"/>
      <c r="I628" s="203"/>
      <c r="J628" s="1"/>
      <c r="N628" s="1"/>
    </row>
    <row r="629">
      <c r="F629" s="49"/>
      <c r="G629" s="1"/>
      <c r="H629" s="1"/>
      <c r="I629" s="203"/>
      <c r="J629" s="1"/>
      <c r="N629" s="1"/>
    </row>
    <row r="630">
      <c r="F630" s="49"/>
      <c r="G630" s="1"/>
      <c r="H630" s="1"/>
      <c r="I630" s="203"/>
      <c r="J630" s="1"/>
      <c r="N630" s="1"/>
    </row>
    <row r="631">
      <c r="F631" s="49"/>
      <c r="G631" s="1"/>
      <c r="H631" s="1"/>
      <c r="I631" s="203"/>
      <c r="J631" s="1"/>
      <c r="N631" s="1"/>
    </row>
    <row r="632">
      <c r="F632" s="49"/>
      <c r="G632" s="1"/>
      <c r="H632" s="1"/>
      <c r="I632" s="203"/>
      <c r="J632" s="1"/>
      <c r="N632" s="1"/>
    </row>
    <row r="633">
      <c r="F633" s="49"/>
      <c r="G633" s="1"/>
      <c r="H633" s="1"/>
      <c r="I633" s="203"/>
      <c r="J633" s="1"/>
      <c r="N633" s="1"/>
    </row>
    <row r="634">
      <c r="F634" s="49"/>
      <c r="G634" s="1"/>
      <c r="H634" s="1"/>
      <c r="I634" s="203"/>
      <c r="J634" s="1"/>
      <c r="N634" s="1"/>
    </row>
    <row r="635">
      <c r="F635" s="49"/>
      <c r="G635" s="1"/>
      <c r="H635" s="1"/>
      <c r="I635" s="203"/>
      <c r="J635" s="1"/>
      <c r="N635" s="1"/>
    </row>
    <row r="636">
      <c r="F636" s="49"/>
      <c r="G636" s="1"/>
      <c r="H636" s="1"/>
      <c r="I636" s="203"/>
      <c r="J636" s="1"/>
      <c r="N636" s="1"/>
    </row>
    <row r="637">
      <c r="F637" s="49"/>
      <c r="G637" s="1"/>
      <c r="H637" s="1"/>
      <c r="I637" s="203"/>
      <c r="J637" s="1"/>
      <c r="N637" s="1"/>
    </row>
    <row r="638">
      <c r="F638" s="49"/>
      <c r="G638" s="1"/>
      <c r="H638" s="1"/>
      <c r="I638" s="203"/>
      <c r="J638" s="1"/>
      <c r="N638" s="1"/>
    </row>
    <row r="639">
      <c r="F639" s="49"/>
      <c r="G639" s="1"/>
      <c r="H639" s="1"/>
      <c r="I639" s="203"/>
      <c r="J639" s="1"/>
      <c r="N639" s="1"/>
    </row>
    <row r="640">
      <c r="F640" s="49"/>
      <c r="G640" s="1"/>
      <c r="H640" s="1"/>
      <c r="I640" s="203"/>
      <c r="J640" s="1"/>
      <c r="N640" s="1"/>
    </row>
    <row r="641">
      <c r="F641" s="49"/>
      <c r="G641" s="1"/>
      <c r="H641" s="1"/>
      <c r="I641" s="203"/>
      <c r="J641" s="1"/>
      <c r="N641" s="1"/>
    </row>
    <row r="642">
      <c r="F642" s="49"/>
      <c r="G642" s="1"/>
      <c r="H642" s="1"/>
      <c r="I642" s="203"/>
      <c r="J642" s="1"/>
      <c r="N642" s="1"/>
    </row>
    <row r="643">
      <c r="F643" s="49"/>
      <c r="G643" s="1"/>
      <c r="H643" s="1"/>
      <c r="I643" s="203"/>
      <c r="J643" s="1"/>
      <c r="N643" s="1"/>
    </row>
    <row r="644">
      <c r="F644" s="49"/>
      <c r="G644" s="1"/>
      <c r="H644" s="1"/>
      <c r="I644" s="203"/>
      <c r="J644" s="1"/>
      <c r="N644" s="1"/>
    </row>
    <row r="645">
      <c r="F645" s="49"/>
      <c r="G645" s="1"/>
      <c r="H645" s="1"/>
      <c r="I645" s="203"/>
      <c r="J645" s="1"/>
      <c r="N645" s="1"/>
    </row>
    <row r="646">
      <c r="F646" s="49"/>
      <c r="G646" s="1"/>
      <c r="H646" s="1"/>
      <c r="I646" s="203"/>
      <c r="J646" s="1"/>
      <c r="N646" s="1"/>
    </row>
    <row r="647">
      <c r="F647" s="49"/>
      <c r="G647" s="1"/>
      <c r="H647" s="1"/>
      <c r="I647" s="203"/>
      <c r="J647" s="1"/>
      <c r="N647" s="1"/>
    </row>
    <row r="648">
      <c r="F648" s="49"/>
      <c r="G648" s="1"/>
      <c r="H648" s="1"/>
      <c r="I648" s="203"/>
      <c r="J648" s="1"/>
      <c r="N648" s="1"/>
    </row>
    <row r="649">
      <c r="F649" s="49"/>
      <c r="G649" s="1"/>
      <c r="H649" s="1"/>
      <c r="I649" s="203"/>
      <c r="J649" s="1"/>
      <c r="N649" s="1"/>
    </row>
    <row r="650">
      <c r="F650" s="49"/>
      <c r="G650" s="1"/>
      <c r="H650" s="1"/>
      <c r="I650" s="203"/>
      <c r="J650" s="1"/>
      <c r="N650" s="1"/>
    </row>
    <row r="651">
      <c r="F651" s="49"/>
      <c r="G651" s="1"/>
      <c r="H651" s="1"/>
      <c r="I651" s="203"/>
      <c r="J651" s="1"/>
      <c r="N651" s="1"/>
    </row>
    <row r="652">
      <c r="F652" s="49"/>
      <c r="G652" s="1"/>
      <c r="H652" s="1"/>
      <c r="I652" s="203"/>
      <c r="J652" s="1"/>
      <c r="N652" s="1"/>
    </row>
    <row r="653">
      <c r="F653" s="49"/>
      <c r="G653" s="1"/>
      <c r="H653" s="1"/>
      <c r="I653" s="203"/>
      <c r="J653" s="1"/>
      <c r="N653" s="1"/>
    </row>
    <row r="654">
      <c r="F654" s="49"/>
      <c r="G654" s="1"/>
      <c r="H654" s="1"/>
      <c r="I654" s="203"/>
      <c r="J654" s="1"/>
      <c r="N654" s="1"/>
    </row>
    <row r="655">
      <c r="F655" s="49"/>
      <c r="G655" s="1"/>
      <c r="H655" s="1"/>
      <c r="I655" s="203"/>
      <c r="J655" s="1"/>
      <c r="N655" s="1"/>
    </row>
    <row r="656">
      <c r="F656" s="49"/>
      <c r="G656" s="1"/>
      <c r="H656" s="1"/>
      <c r="I656" s="203"/>
      <c r="J656" s="1"/>
      <c r="N656" s="1"/>
    </row>
    <row r="657">
      <c r="F657" s="49"/>
      <c r="G657" s="1"/>
      <c r="H657" s="1"/>
      <c r="I657" s="203"/>
      <c r="J657" s="1"/>
      <c r="N657" s="1"/>
    </row>
    <row r="658">
      <c r="F658" s="49"/>
      <c r="G658" s="1"/>
      <c r="H658" s="1"/>
      <c r="I658" s="203"/>
      <c r="J658" s="1"/>
      <c r="N658" s="1"/>
    </row>
    <row r="659">
      <c r="F659" s="49"/>
      <c r="G659" s="1"/>
      <c r="H659" s="1"/>
      <c r="I659" s="203"/>
      <c r="J659" s="1"/>
      <c r="N659" s="1"/>
    </row>
    <row r="660">
      <c r="F660" s="49"/>
      <c r="G660" s="1"/>
      <c r="H660" s="1"/>
      <c r="I660" s="203"/>
      <c r="J660" s="1"/>
      <c r="N660" s="1"/>
    </row>
    <row r="661">
      <c r="F661" s="49"/>
      <c r="G661" s="1"/>
      <c r="H661" s="1"/>
      <c r="I661" s="203"/>
      <c r="J661" s="1"/>
      <c r="N661" s="1"/>
    </row>
    <row r="662">
      <c r="F662" s="49"/>
      <c r="G662" s="1"/>
      <c r="H662" s="1"/>
      <c r="I662" s="203"/>
      <c r="J662" s="1"/>
      <c r="N662" s="1"/>
    </row>
    <row r="663">
      <c r="F663" s="49"/>
      <c r="G663" s="1"/>
      <c r="H663" s="1"/>
      <c r="I663" s="203"/>
      <c r="J663" s="1"/>
      <c r="N663" s="1"/>
    </row>
    <row r="664">
      <c r="F664" s="49"/>
      <c r="G664" s="1"/>
      <c r="H664" s="1"/>
      <c r="I664" s="203"/>
      <c r="J664" s="1"/>
      <c r="N664" s="1"/>
    </row>
    <row r="665">
      <c r="F665" s="49"/>
      <c r="G665" s="1"/>
      <c r="H665" s="1"/>
      <c r="I665" s="203"/>
      <c r="J665" s="1"/>
      <c r="N665" s="1"/>
    </row>
    <row r="666">
      <c r="F666" s="49"/>
      <c r="G666" s="1"/>
      <c r="H666" s="1"/>
      <c r="I666" s="203"/>
      <c r="J666" s="1"/>
      <c r="N666" s="1"/>
    </row>
    <row r="667">
      <c r="F667" s="49"/>
      <c r="G667" s="1"/>
      <c r="H667" s="1"/>
      <c r="I667" s="203"/>
      <c r="J667" s="1"/>
      <c r="N667" s="1"/>
    </row>
    <row r="668">
      <c r="F668" s="49"/>
      <c r="G668" s="1"/>
      <c r="H668" s="1"/>
      <c r="I668" s="203"/>
      <c r="J668" s="1"/>
      <c r="N668" s="1"/>
    </row>
    <row r="669">
      <c r="F669" s="49"/>
      <c r="G669" s="1"/>
      <c r="H669" s="1"/>
      <c r="I669" s="203"/>
      <c r="J669" s="1"/>
      <c r="N669" s="1"/>
    </row>
    <row r="670">
      <c r="F670" s="49"/>
      <c r="G670" s="1"/>
      <c r="H670" s="1"/>
      <c r="I670" s="203"/>
      <c r="J670" s="1"/>
      <c r="N670" s="1"/>
    </row>
    <row r="671">
      <c r="F671" s="49"/>
      <c r="G671" s="1"/>
      <c r="H671" s="1"/>
      <c r="I671" s="203"/>
      <c r="J671" s="1"/>
      <c r="N671" s="1"/>
    </row>
    <row r="672">
      <c r="F672" s="49"/>
      <c r="G672" s="1"/>
      <c r="H672" s="1"/>
      <c r="I672" s="203"/>
      <c r="J672" s="1"/>
      <c r="N672" s="1"/>
    </row>
    <row r="673">
      <c r="F673" s="49"/>
      <c r="G673" s="1"/>
      <c r="H673" s="1"/>
      <c r="I673" s="203"/>
      <c r="J673" s="1"/>
      <c r="N673" s="1"/>
    </row>
    <row r="674">
      <c r="F674" s="49"/>
      <c r="G674" s="1"/>
      <c r="H674" s="1"/>
      <c r="I674" s="203"/>
      <c r="J674" s="1"/>
      <c r="N674" s="1"/>
    </row>
    <row r="675">
      <c r="F675" s="49"/>
      <c r="G675" s="1"/>
      <c r="H675" s="1"/>
      <c r="I675" s="203"/>
      <c r="J675" s="1"/>
      <c r="N675" s="1"/>
    </row>
    <row r="676">
      <c r="F676" s="49"/>
      <c r="G676" s="1"/>
      <c r="H676" s="1"/>
      <c r="I676" s="203"/>
      <c r="J676" s="1"/>
      <c r="N676" s="1"/>
    </row>
    <row r="677">
      <c r="F677" s="49"/>
      <c r="G677" s="1"/>
      <c r="H677" s="1"/>
      <c r="I677" s="203"/>
      <c r="J677" s="1"/>
      <c r="N677" s="1"/>
    </row>
    <row r="678">
      <c r="F678" s="49"/>
      <c r="G678" s="1"/>
      <c r="H678" s="1"/>
      <c r="I678" s="203"/>
      <c r="J678" s="1"/>
      <c r="N678" s="1"/>
    </row>
    <row r="679">
      <c r="F679" s="49"/>
      <c r="G679" s="1"/>
      <c r="H679" s="1"/>
      <c r="I679" s="203"/>
      <c r="J679" s="1"/>
      <c r="N679" s="1"/>
    </row>
    <row r="680">
      <c r="F680" s="49"/>
      <c r="G680" s="1"/>
      <c r="H680" s="1"/>
      <c r="I680" s="203"/>
      <c r="J680" s="1"/>
      <c r="N680" s="1"/>
    </row>
    <row r="681">
      <c r="F681" s="49"/>
      <c r="G681" s="1"/>
      <c r="H681" s="1"/>
      <c r="I681" s="203"/>
      <c r="J681" s="1"/>
      <c r="N681" s="1"/>
    </row>
    <row r="682">
      <c r="F682" s="49"/>
      <c r="G682" s="1"/>
      <c r="H682" s="1"/>
      <c r="I682" s="203"/>
      <c r="J682" s="1"/>
      <c r="N682" s="1"/>
    </row>
    <row r="683">
      <c r="F683" s="49"/>
      <c r="G683" s="1"/>
      <c r="H683" s="1"/>
      <c r="I683" s="203"/>
      <c r="J683" s="1"/>
      <c r="N683" s="1"/>
    </row>
    <row r="684">
      <c r="F684" s="49"/>
      <c r="G684" s="1"/>
      <c r="H684" s="1"/>
      <c r="I684" s="203"/>
      <c r="J684" s="1"/>
      <c r="N684" s="1"/>
    </row>
    <row r="685">
      <c r="F685" s="49"/>
      <c r="G685" s="1"/>
      <c r="H685" s="1"/>
      <c r="I685" s="203"/>
      <c r="J685" s="1"/>
      <c r="N685" s="1"/>
    </row>
    <row r="686">
      <c r="F686" s="49"/>
      <c r="G686" s="1"/>
      <c r="H686" s="1"/>
      <c r="I686" s="203"/>
      <c r="J686" s="1"/>
      <c r="N686" s="1"/>
    </row>
    <row r="687">
      <c r="F687" s="49"/>
      <c r="G687" s="1"/>
      <c r="H687" s="1"/>
      <c r="I687" s="203"/>
      <c r="J687" s="1"/>
      <c r="N687" s="1"/>
    </row>
    <row r="688">
      <c r="F688" s="49"/>
      <c r="G688" s="1"/>
      <c r="H688" s="1"/>
      <c r="I688" s="203"/>
      <c r="J688" s="1"/>
      <c r="N688" s="1"/>
    </row>
    <row r="689">
      <c r="F689" s="49"/>
      <c r="G689" s="1"/>
      <c r="H689" s="1"/>
      <c r="I689" s="203"/>
      <c r="J689" s="1"/>
      <c r="N689" s="1"/>
    </row>
    <row r="690">
      <c r="F690" s="49"/>
      <c r="G690" s="1"/>
      <c r="H690" s="1"/>
      <c r="I690" s="203"/>
      <c r="J690" s="1"/>
      <c r="N690" s="1"/>
    </row>
    <row r="691">
      <c r="F691" s="49"/>
      <c r="G691" s="1"/>
      <c r="H691" s="1"/>
      <c r="I691" s="203"/>
      <c r="J691" s="1"/>
      <c r="N691" s="1"/>
    </row>
    <row r="692">
      <c r="F692" s="49"/>
      <c r="G692" s="1"/>
      <c r="H692" s="1"/>
      <c r="I692" s="203"/>
      <c r="J692" s="1"/>
      <c r="N692" s="1"/>
    </row>
    <row r="693">
      <c r="F693" s="49"/>
      <c r="G693" s="1"/>
      <c r="H693" s="1"/>
      <c r="I693" s="203"/>
      <c r="J693" s="1"/>
      <c r="N693" s="1"/>
    </row>
    <row r="694">
      <c r="F694" s="49"/>
      <c r="G694" s="1"/>
      <c r="H694" s="1"/>
      <c r="I694" s="203"/>
      <c r="J694" s="1"/>
      <c r="N694" s="1"/>
    </row>
    <row r="695">
      <c r="F695" s="49"/>
      <c r="G695" s="1"/>
      <c r="H695" s="1"/>
      <c r="I695" s="203"/>
      <c r="J695" s="1"/>
      <c r="N695" s="1"/>
    </row>
    <row r="696">
      <c r="F696" s="49"/>
      <c r="G696" s="1"/>
      <c r="H696" s="1"/>
      <c r="I696" s="203"/>
      <c r="J696" s="1"/>
      <c r="N696" s="1"/>
    </row>
    <row r="697">
      <c r="F697" s="49"/>
      <c r="G697" s="1"/>
      <c r="H697" s="1"/>
      <c r="I697" s="203"/>
      <c r="J697" s="1"/>
      <c r="N697" s="1"/>
    </row>
    <row r="698">
      <c r="F698" s="49"/>
      <c r="G698" s="1"/>
      <c r="H698" s="1"/>
      <c r="I698" s="203"/>
      <c r="J698" s="1"/>
      <c r="N698" s="1"/>
    </row>
    <row r="699">
      <c r="F699" s="49"/>
      <c r="G699" s="1"/>
      <c r="H699" s="1"/>
      <c r="I699" s="203"/>
      <c r="J699" s="1"/>
      <c r="N699" s="1"/>
    </row>
    <row r="700">
      <c r="F700" s="49"/>
      <c r="G700" s="1"/>
      <c r="H700" s="1"/>
      <c r="I700" s="203"/>
      <c r="J700" s="1"/>
      <c r="N700" s="1"/>
    </row>
    <row r="701">
      <c r="F701" s="49"/>
      <c r="G701" s="1"/>
      <c r="H701" s="1"/>
      <c r="I701" s="203"/>
      <c r="J701" s="1"/>
      <c r="N701" s="1"/>
    </row>
    <row r="702">
      <c r="F702" s="49"/>
      <c r="G702" s="1"/>
      <c r="H702" s="1"/>
      <c r="I702" s="203"/>
      <c r="J702" s="1"/>
      <c r="N702" s="1"/>
    </row>
    <row r="703">
      <c r="F703" s="49"/>
      <c r="G703" s="1"/>
      <c r="H703" s="1"/>
      <c r="I703" s="203"/>
      <c r="J703" s="1"/>
      <c r="N703" s="1"/>
    </row>
    <row r="704">
      <c r="F704" s="49"/>
      <c r="G704" s="1"/>
      <c r="H704" s="1"/>
      <c r="I704" s="203"/>
      <c r="J704" s="1"/>
      <c r="N704" s="1"/>
    </row>
    <row r="705">
      <c r="F705" s="49"/>
      <c r="G705" s="1"/>
      <c r="H705" s="1"/>
      <c r="I705" s="203"/>
      <c r="J705" s="1"/>
      <c r="N705" s="1"/>
    </row>
    <row r="706">
      <c r="F706" s="49"/>
      <c r="G706" s="1"/>
      <c r="H706" s="1"/>
      <c r="I706" s="203"/>
      <c r="J706" s="1"/>
      <c r="N706" s="1"/>
    </row>
    <row r="707">
      <c r="F707" s="49"/>
      <c r="G707" s="1"/>
      <c r="H707" s="1"/>
      <c r="I707" s="203"/>
      <c r="J707" s="1"/>
      <c r="N707" s="1"/>
    </row>
    <row r="708">
      <c r="F708" s="49"/>
      <c r="G708" s="1"/>
      <c r="H708" s="1"/>
      <c r="I708" s="203"/>
      <c r="J708" s="1"/>
      <c r="N708" s="1"/>
    </row>
    <row r="709">
      <c r="F709" s="49"/>
      <c r="G709" s="1"/>
      <c r="H709" s="1"/>
      <c r="I709" s="203"/>
      <c r="J709" s="1"/>
      <c r="N709" s="1"/>
    </row>
    <row r="710">
      <c r="F710" s="49"/>
      <c r="G710" s="1"/>
      <c r="H710" s="1"/>
      <c r="I710" s="203"/>
      <c r="J710" s="1"/>
      <c r="N710" s="1"/>
    </row>
    <row r="711">
      <c r="F711" s="49"/>
      <c r="G711" s="1"/>
      <c r="H711" s="1"/>
      <c r="I711" s="203"/>
      <c r="J711" s="1"/>
      <c r="N711" s="1"/>
    </row>
    <row r="712">
      <c r="F712" s="49"/>
      <c r="G712" s="1"/>
      <c r="H712" s="1"/>
      <c r="I712" s="203"/>
      <c r="J712" s="1"/>
      <c r="N712" s="1"/>
    </row>
    <row r="713">
      <c r="F713" s="49"/>
      <c r="G713" s="1"/>
      <c r="H713" s="1"/>
      <c r="I713" s="203"/>
      <c r="J713" s="1"/>
      <c r="N713" s="1"/>
    </row>
    <row r="714">
      <c r="F714" s="49"/>
      <c r="G714" s="1"/>
      <c r="H714" s="1"/>
      <c r="I714" s="203"/>
      <c r="J714" s="1"/>
      <c r="N714" s="1"/>
    </row>
    <row r="715">
      <c r="F715" s="49"/>
      <c r="G715" s="1"/>
      <c r="H715" s="1"/>
      <c r="I715" s="203"/>
      <c r="J715" s="1"/>
      <c r="N715" s="1"/>
    </row>
    <row r="716">
      <c r="F716" s="49"/>
      <c r="G716" s="1"/>
      <c r="H716" s="1"/>
      <c r="I716" s="203"/>
      <c r="J716" s="1"/>
      <c r="N716" s="1"/>
    </row>
    <row r="717">
      <c r="F717" s="49"/>
      <c r="G717" s="1"/>
      <c r="H717" s="1"/>
      <c r="I717" s="203"/>
      <c r="J717" s="1"/>
      <c r="N717" s="1"/>
    </row>
    <row r="718">
      <c r="F718" s="49"/>
      <c r="G718" s="1"/>
      <c r="H718" s="1"/>
      <c r="I718" s="203"/>
      <c r="J718" s="1"/>
      <c r="N718" s="1"/>
    </row>
    <row r="719">
      <c r="F719" s="49"/>
      <c r="G719" s="1"/>
      <c r="H719" s="1"/>
      <c r="I719" s="203"/>
      <c r="J719" s="1"/>
      <c r="N719" s="1"/>
    </row>
    <row r="720">
      <c r="F720" s="49"/>
      <c r="G720" s="1"/>
      <c r="H720" s="1"/>
      <c r="I720" s="203"/>
      <c r="J720" s="1"/>
      <c r="N720" s="1"/>
    </row>
    <row r="721">
      <c r="F721" s="49"/>
      <c r="G721" s="1"/>
      <c r="H721" s="1"/>
      <c r="I721" s="203"/>
      <c r="J721" s="1"/>
      <c r="N721" s="1"/>
    </row>
    <row r="722">
      <c r="F722" s="49"/>
      <c r="G722" s="1"/>
      <c r="H722" s="1"/>
      <c r="I722" s="203"/>
      <c r="J722" s="1"/>
      <c r="N722" s="1"/>
    </row>
    <row r="723">
      <c r="F723" s="49"/>
      <c r="G723" s="1"/>
      <c r="H723" s="1"/>
      <c r="I723" s="203"/>
      <c r="J723" s="1"/>
      <c r="N723" s="1"/>
    </row>
    <row r="724">
      <c r="F724" s="49"/>
      <c r="G724" s="1"/>
      <c r="H724" s="1"/>
      <c r="I724" s="203"/>
      <c r="J724" s="1"/>
      <c r="N724" s="1"/>
    </row>
    <row r="725">
      <c r="F725" s="49"/>
      <c r="G725" s="1"/>
      <c r="H725" s="1"/>
      <c r="I725" s="203"/>
      <c r="J725" s="1"/>
      <c r="N725" s="1"/>
    </row>
    <row r="726">
      <c r="F726" s="49"/>
      <c r="G726" s="1"/>
      <c r="H726" s="1"/>
      <c r="I726" s="203"/>
      <c r="J726" s="1"/>
      <c r="N726" s="1"/>
    </row>
    <row r="727">
      <c r="F727" s="49"/>
      <c r="G727" s="1"/>
      <c r="H727" s="1"/>
      <c r="I727" s="203"/>
      <c r="J727" s="1"/>
      <c r="N727" s="1"/>
    </row>
    <row r="728">
      <c r="F728" s="49"/>
      <c r="G728" s="1"/>
      <c r="H728" s="1"/>
      <c r="I728" s="203"/>
      <c r="J728" s="1"/>
      <c r="N728" s="1"/>
    </row>
    <row r="729">
      <c r="F729" s="49"/>
      <c r="G729" s="1"/>
      <c r="H729" s="1"/>
      <c r="I729" s="203"/>
      <c r="J729" s="1"/>
      <c r="N729" s="1"/>
    </row>
    <row r="730">
      <c r="F730" s="49"/>
      <c r="G730" s="1"/>
      <c r="H730" s="1"/>
      <c r="I730" s="203"/>
      <c r="J730" s="1"/>
      <c r="N730" s="1"/>
    </row>
    <row r="731">
      <c r="F731" s="49"/>
      <c r="G731" s="1"/>
      <c r="H731" s="1"/>
      <c r="I731" s="203"/>
      <c r="J731" s="1"/>
      <c r="N731" s="1"/>
    </row>
    <row r="732">
      <c r="F732" s="49"/>
      <c r="G732" s="1"/>
      <c r="H732" s="1"/>
      <c r="I732" s="203"/>
      <c r="J732" s="1"/>
      <c r="N732" s="1"/>
    </row>
    <row r="733">
      <c r="F733" s="49"/>
      <c r="G733" s="1"/>
      <c r="H733" s="1"/>
      <c r="I733" s="203"/>
      <c r="J733" s="1"/>
      <c r="N733" s="1"/>
    </row>
    <row r="734">
      <c r="F734" s="49"/>
      <c r="G734" s="1"/>
      <c r="H734" s="1"/>
      <c r="I734" s="203"/>
      <c r="J734" s="1"/>
      <c r="N734" s="1"/>
    </row>
    <row r="735">
      <c r="F735" s="49"/>
      <c r="G735" s="1"/>
      <c r="H735" s="1"/>
      <c r="I735" s="203"/>
      <c r="J735" s="1"/>
      <c r="N735" s="1"/>
    </row>
    <row r="736">
      <c r="F736" s="49"/>
      <c r="G736" s="1"/>
      <c r="H736" s="1"/>
      <c r="I736" s="203"/>
      <c r="J736" s="1"/>
      <c r="N736" s="1"/>
    </row>
    <row r="737">
      <c r="F737" s="49"/>
      <c r="G737" s="1"/>
      <c r="H737" s="1"/>
      <c r="I737" s="203"/>
      <c r="J737" s="1"/>
      <c r="N737" s="1"/>
    </row>
    <row r="738">
      <c r="F738" s="49"/>
      <c r="G738" s="1"/>
      <c r="H738" s="1"/>
      <c r="I738" s="203"/>
      <c r="J738" s="1"/>
      <c r="N738" s="1"/>
    </row>
    <row r="739">
      <c r="F739" s="49"/>
      <c r="G739" s="1"/>
      <c r="H739" s="1"/>
      <c r="I739" s="203"/>
      <c r="J739" s="1"/>
      <c r="N739" s="1"/>
    </row>
    <row r="740">
      <c r="F740" s="49"/>
      <c r="G740" s="1"/>
      <c r="H740" s="1"/>
      <c r="I740" s="203"/>
      <c r="J740" s="1"/>
      <c r="N740" s="1"/>
    </row>
    <row r="741">
      <c r="F741" s="49"/>
      <c r="G741" s="1"/>
      <c r="H741" s="1"/>
      <c r="I741" s="203"/>
      <c r="J741" s="1"/>
      <c r="N741" s="1"/>
    </row>
    <row r="742">
      <c r="F742" s="49"/>
      <c r="G742" s="1"/>
      <c r="H742" s="1"/>
      <c r="I742" s="203"/>
      <c r="J742" s="1"/>
      <c r="N742" s="1"/>
    </row>
    <row r="743">
      <c r="F743" s="49"/>
      <c r="G743" s="1"/>
      <c r="H743" s="1"/>
      <c r="I743" s="203"/>
      <c r="J743" s="1"/>
      <c r="N743" s="1"/>
    </row>
    <row r="744">
      <c r="F744" s="49"/>
      <c r="G744" s="1"/>
      <c r="H744" s="1"/>
      <c r="I744" s="203"/>
      <c r="J744" s="1"/>
      <c r="N744" s="1"/>
    </row>
    <row r="745">
      <c r="F745" s="49"/>
      <c r="G745" s="1"/>
      <c r="H745" s="1"/>
      <c r="I745" s="203"/>
      <c r="J745" s="1"/>
      <c r="N745" s="1"/>
    </row>
    <row r="746">
      <c r="F746" s="49"/>
      <c r="G746" s="1"/>
      <c r="H746" s="1"/>
      <c r="I746" s="203"/>
      <c r="J746" s="1"/>
      <c r="N746" s="1"/>
    </row>
    <row r="747">
      <c r="F747" s="49"/>
      <c r="G747" s="1"/>
      <c r="H747" s="1"/>
      <c r="I747" s="203"/>
      <c r="J747" s="1"/>
      <c r="N747" s="1"/>
    </row>
    <row r="748">
      <c r="F748" s="49"/>
      <c r="G748" s="1"/>
      <c r="H748" s="1"/>
      <c r="I748" s="203"/>
      <c r="J748" s="1"/>
      <c r="N748" s="1"/>
    </row>
    <row r="749">
      <c r="F749" s="49"/>
      <c r="G749" s="1"/>
      <c r="H749" s="1"/>
      <c r="I749" s="203"/>
      <c r="J749" s="1"/>
      <c r="N749" s="1"/>
    </row>
    <row r="750">
      <c r="F750" s="49"/>
      <c r="G750" s="1"/>
      <c r="H750" s="1"/>
      <c r="I750" s="203"/>
      <c r="J750" s="1"/>
      <c r="N750" s="1"/>
    </row>
    <row r="751">
      <c r="F751" s="49"/>
      <c r="G751" s="1"/>
      <c r="H751" s="1"/>
      <c r="I751" s="203"/>
      <c r="J751" s="1"/>
      <c r="N751" s="1"/>
    </row>
    <row r="752">
      <c r="F752" s="49"/>
      <c r="G752" s="1"/>
      <c r="H752" s="1"/>
      <c r="I752" s="203"/>
      <c r="J752" s="1"/>
      <c r="N752" s="1"/>
    </row>
    <row r="753">
      <c r="F753" s="49"/>
      <c r="G753" s="1"/>
      <c r="H753" s="1"/>
      <c r="I753" s="203"/>
      <c r="J753" s="1"/>
      <c r="N753" s="1"/>
    </row>
    <row r="754">
      <c r="F754" s="49"/>
      <c r="G754" s="1"/>
      <c r="H754" s="1"/>
      <c r="I754" s="203"/>
      <c r="J754" s="1"/>
      <c r="N754" s="1"/>
    </row>
    <row r="755">
      <c r="F755" s="49"/>
      <c r="G755" s="1"/>
      <c r="H755" s="1"/>
      <c r="I755" s="203"/>
      <c r="J755" s="1"/>
      <c r="N755" s="1"/>
    </row>
    <row r="756">
      <c r="F756" s="49"/>
      <c r="G756" s="1"/>
      <c r="H756" s="1"/>
      <c r="I756" s="203"/>
      <c r="J756" s="1"/>
      <c r="N756" s="1"/>
    </row>
    <row r="757">
      <c r="F757" s="49"/>
      <c r="G757" s="1"/>
      <c r="H757" s="1"/>
      <c r="I757" s="203"/>
      <c r="J757" s="1"/>
      <c r="N757" s="1"/>
    </row>
    <row r="758">
      <c r="F758" s="49"/>
      <c r="G758" s="1"/>
      <c r="H758" s="1"/>
      <c r="I758" s="203"/>
      <c r="J758" s="1"/>
      <c r="N758" s="1"/>
    </row>
    <row r="759">
      <c r="F759" s="49"/>
      <c r="G759" s="1"/>
      <c r="H759" s="1"/>
      <c r="I759" s="203"/>
      <c r="J759" s="1"/>
      <c r="N759" s="1"/>
    </row>
    <row r="760">
      <c r="F760" s="49"/>
      <c r="G760" s="1"/>
      <c r="H760" s="1"/>
      <c r="I760" s="203"/>
      <c r="J760" s="1"/>
      <c r="N760" s="1"/>
    </row>
    <row r="761">
      <c r="F761" s="49"/>
      <c r="G761" s="1"/>
      <c r="H761" s="1"/>
      <c r="I761" s="203"/>
      <c r="J761" s="1"/>
      <c r="N761" s="1"/>
    </row>
    <row r="762">
      <c r="F762" s="49"/>
      <c r="G762" s="1"/>
      <c r="H762" s="1"/>
      <c r="I762" s="203"/>
      <c r="J762" s="1"/>
      <c r="N762" s="1"/>
    </row>
    <row r="763">
      <c r="F763" s="49"/>
      <c r="G763" s="1"/>
      <c r="H763" s="1"/>
      <c r="I763" s="203"/>
      <c r="J763" s="1"/>
      <c r="N763" s="1"/>
    </row>
    <row r="764">
      <c r="F764" s="49"/>
      <c r="G764" s="1"/>
      <c r="H764" s="1"/>
      <c r="I764" s="203"/>
      <c r="J764" s="1"/>
      <c r="N764" s="1"/>
    </row>
    <row r="765">
      <c r="F765" s="49"/>
      <c r="G765" s="1"/>
      <c r="H765" s="1"/>
      <c r="I765" s="203"/>
      <c r="J765" s="1"/>
      <c r="N765" s="1"/>
    </row>
    <row r="766">
      <c r="F766" s="49"/>
      <c r="G766" s="1"/>
      <c r="H766" s="1"/>
      <c r="I766" s="203"/>
      <c r="J766" s="1"/>
      <c r="N766" s="1"/>
    </row>
    <row r="767">
      <c r="F767" s="49"/>
      <c r="G767" s="1"/>
      <c r="H767" s="1"/>
      <c r="I767" s="203"/>
      <c r="J767" s="1"/>
      <c r="N767" s="1"/>
    </row>
    <row r="768">
      <c r="F768" s="49"/>
      <c r="G768" s="1"/>
      <c r="H768" s="1"/>
      <c r="I768" s="203"/>
      <c r="J768" s="1"/>
      <c r="N768" s="1"/>
    </row>
    <row r="769">
      <c r="F769" s="49"/>
      <c r="G769" s="1"/>
      <c r="H769" s="1"/>
      <c r="I769" s="203"/>
      <c r="J769" s="1"/>
      <c r="N769" s="1"/>
    </row>
    <row r="770">
      <c r="F770" s="49"/>
      <c r="G770" s="1"/>
      <c r="H770" s="1"/>
      <c r="I770" s="203"/>
      <c r="J770" s="1"/>
      <c r="N770" s="1"/>
    </row>
    <row r="771">
      <c r="F771" s="49"/>
      <c r="G771" s="1"/>
      <c r="H771" s="1"/>
      <c r="I771" s="203"/>
      <c r="J771" s="1"/>
      <c r="N771" s="1"/>
    </row>
    <row r="772">
      <c r="F772" s="49"/>
      <c r="G772" s="1"/>
      <c r="H772" s="1"/>
      <c r="I772" s="203"/>
      <c r="J772" s="1"/>
      <c r="N772" s="1"/>
    </row>
    <row r="773">
      <c r="F773" s="49"/>
      <c r="G773" s="1"/>
      <c r="H773" s="1"/>
      <c r="I773" s="203"/>
      <c r="J773" s="1"/>
      <c r="N773" s="1"/>
    </row>
    <row r="774">
      <c r="F774" s="49"/>
      <c r="G774" s="1"/>
      <c r="H774" s="1"/>
      <c r="I774" s="203"/>
      <c r="J774" s="1"/>
      <c r="N774" s="1"/>
    </row>
    <row r="775">
      <c r="F775" s="49"/>
      <c r="G775" s="1"/>
      <c r="H775" s="1"/>
      <c r="I775" s="203"/>
      <c r="J775" s="1"/>
      <c r="N775" s="1"/>
    </row>
    <row r="776">
      <c r="F776" s="49"/>
      <c r="G776" s="1"/>
      <c r="H776" s="1"/>
      <c r="I776" s="203"/>
      <c r="J776" s="1"/>
      <c r="N776" s="1"/>
    </row>
    <row r="777">
      <c r="F777" s="49"/>
      <c r="G777" s="1"/>
      <c r="H777" s="1"/>
      <c r="I777" s="203"/>
      <c r="J777" s="1"/>
      <c r="N777" s="1"/>
    </row>
    <row r="778">
      <c r="F778" s="49"/>
      <c r="G778" s="1"/>
      <c r="H778" s="1"/>
      <c r="I778" s="203"/>
      <c r="J778" s="1"/>
      <c r="N778" s="1"/>
    </row>
    <row r="779">
      <c r="F779" s="49"/>
      <c r="G779" s="1"/>
      <c r="H779" s="1"/>
      <c r="I779" s="203"/>
      <c r="J779" s="1"/>
      <c r="N779" s="1"/>
    </row>
    <row r="780">
      <c r="F780" s="49"/>
      <c r="G780" s="1"/>
      <c r="H780" s="1"/>
      <c r="I780" s="203"/>
      <c r="J780" s="1"/>
      <c r="N780" s="1"/>
    </row>
    <row r="781">
      <c r="F781" s="49"/>
      <c r="G781" s="1"/>
      <c r="H781" s="1"/>
      <c r="I781" s="203"/>
      <c r="J781" s="1"/>
      <c r="N781" s="1"/>
    </row>
    <row r="782">
      <c r="F782" s="49"/>
      <c r="G782" s="1"/>
      <c r="H782" s="1"/>
      <c r="I782" s="203"/>
      <c r="J782" s="1"/>
      <c r="N782" s="1"/>
    </row>
    <row r="783">
      <c r="F783" s="49"/>
      <c r="G783" s="1"/>
      <c r="H783" s="1"/>
      <c r="I783" s="203"/>
      <c r="J783" s="1"/>
      <c r="N783" s="1"/>
    </row>
    <row r="784">
      <c r="F784" s="49"/>
      <c r="G784" s="1"/>
      <c r="H784" s="1"/>
      <c r="I784" s="203"/>
      <c r="J784" s="1"/>
      <c r="N784" s="1"/>
    </row>
    <row r="785">
      <c r="F785" s="49"/>
      <c r="G785" s="1"/>
      <c r="H785" s="1"/>
      <c r="I785" s="203"/>
      <c r="J785" s="1"/>
      <c r="N785" s="1"/>
    </row>
    <row r="786">
      <c r="F786" s="49"/>
      <c r="G786" s="1"/>
      <c r="H786" s="1"/>
      <c r="I786" s="203"/>
      <c r="J786" s="1"/>
      <c r="N786" s="1"/>
    </row>
    <row r="787">
      <c r="F787" s="49"/>
      <c r="G787" s="1"/>
      <c r="H787" s="1"/>
      <c r="I787" s="203"/>
      <c r="J787" s="1"/>
      <c r="N787" s="1"/>
    </row>
    <row r="788">
      <c r="F788" s="49"/>
      <c r="G788" s="1"/>
      <c r="H788" s="1"/>
      <c r="I788" s="203"/>
      <c r="J788" s="1"/>
      <c r="N788" s="1"/>
    </row>
    <row r="789">
      <c r="F789" s="49"/>
      <c r="G789" s="1"/>
      <c r="H789" s="1"/>
      <c r="I789" s="203"/>
      <c r="J789" s="1"/>
      <c r="N789" s="1"/>
    </row>
    <row r="790">
      <c r="F790" s="49"/>
      <c r="G790" s="1"/>
      <c r="H790" s="1"/>
      <c r="I790" s="203"/>
      <c r="J790" s="1"/>
      <c r="N790" s="1"/>
    </row>
    <row r="791">
      <c r="F791" s="49"/>
      <c r="G791" s="1"/>
      <c r="H791" s="1"/>
      <c r="I791" s="203"/>
      <c r="J791" s="1"/>
      <c r="N791" s="1"/>
    </row>
    <row r="792">
      <c r="F792" s="49"/>
      <c r="G792" s="1"/>
      <c r="H792" s="1"/>
      <c r="I792" s="203"/>
      <c r="J792" s="1"/>
      <c r="N792" s="1"/>
    </row>
    <row r="793">
      <c r="F793" s="49"/>
      <c r="G793" s="1"/>
      <c r="H793" s="1"/>
      <c r="I793" s="203"/>
      <c r="J793" s="1"/>
      <c r="N793" s="1"/>
    </row>
    <row r="794">
      <c r="F794" s="49"/>
      <c r="G794" s="1"/>
      <c r="H794" s="1"/>
      <c r="I794" s="203"/>
      <c r="J794" s="1"/>
      <c r="N794" s="1"/>
    </row>
    <row r="795">
      <c r="F795" s="49"/>
      <c r="G795" s="1"/>
      <c r="H795" s="1"/>
      <c r="I795" s="203"/>
      <c r="J795" s="1"/>
      <c r="N795" s="1"/>
    </row>
    <row r="796">
      <c r="F796" s="49"/>
      <c r="G796" s="1"/>
      <c r="H796" s="1"/>
      <c r="I796" s="203"/>
      <c r="J796" s="1"/>
      <c r="N796" s="1"/>
    </row>
    <row r="797">
      <c r="F797" s="49"/>
      <c r="G797" s="1"/>
      <c r="H797" s="1"/>
      <c r="I797" s="203"/>
      <c r="J797" s="1"/>
      <c r="N797" s="1"/>
    </row>
    <row r="798">
      <c r="F798" s="49"/>
      <c r="G798" s="1"/>
      <c r="H798" s="1"/>
      <c r="I798" s="203"/>
      <c r="J798" s="1"/>
      <c r="N798" s="1"/>
    </row>
    <row r="799">
      <c r="F799" s="49"/>
      <c r="G799" s="1"/>
      <c r="H799" s="1"/>
      <c r="I799" s="203"/>
      <c r="J799" s="1"/>
      <c r="N799" s="1"/>
    </row>
    <row r="800">
      <c r="F800" s="49"/>
      <c r="G800" s="1"/>
      <c r="H800" s="1"/>
      <c r="I800" s="203"/>
      <c r="J800" s="1"/>
      <c r="N800" s="1"/>
    </row>
    <row r="801">
      <c r="F801" s="49"/>
      <c r="G801" s="1"/>
      <c r="H801" s="1"/>
      <c r="I801" s="203"/>
      <c r="J801" s="1"/>
      <c r="N801" s="1"/>
    </row>
    <row r="802">
      <c r="F802" s="49"/>
      <c r="G802" s="1"/>
      <c r="H802" s="1"/>
      <c r="I802" s="203"/>
      <c r="J802" s="1"/>
      <c r="N802" s="1"/>
    </row>
    <row r="803">
      <c r="F803" s="49"/>
      <c r="G803" s="1"/>
      <c r="H803" s="1"/>
      <c r="I803" s="203"/>
      <c r="J803" s="1"/>
      <c r="N803" s="1"/>
    </row>
    <row r="804">
      <c r="F804" s="49"/>
      <c r="G804" s="1"/>
      <c r="H804" s="1"/>
      <c r="I804" s="203"/>
      <c r="J804" s="1"/>
      <c r="N804" s="1"/>
    </row>
    <row r="805">
      <c r="F805" s="49"/>
      <c r="G805" s="1"/>
      <c r="H805" s="1"/>
      <c r="I805" s="203"/>
      <c r="J805" s="1"/>
      <c r="N805" s="1"/>
    </row>
    <row r="806">
      <c r="F806" s="49"/>
      <c r="G806" s="1"/>
      <c r="H806" s="1"/>
      <c r="I806" s="203"/>
      <c r="J806" s="1"/>
      <c r="N806" s="1"/>
    </row>
    <row r="807">
      <c r="F807" s="49"/>
      <c r="G807" s="1"/>
      <c r="H807" s="1"/>
      <c r="I807" s="203"/>
      <c r="J807" s="1"/>
      <c r="N807" s="1"/>
    </row>
    <row r="808">
      <c r="F808" s="49"/>
      <c r="G808" s="1"/>
      <c r="H808" s="1"/>
      <c r="I808" s="203"/>
      <c r="J808" s="1"/>
      <c r="N808" s="1"/>
    </row>
    <row r="809">
      <c r="F809" s="49"/>
      <c r="G809" s="1"/>
      <c r="H809" s="1"/>
      <c r="I809" s="203"/>
      <c r="J809" s="1"/>
      <c r="N809" s="1"/>
    </row>
    <row r="810">
      <c r="F810" s="49"/>
      <c r="G810" s="1"/>
      <c r="H810" s="1"/>
      <c r="I810" s="203"/>
      <c r="J810" s="1"/>
      <c r="N810" s="1"/>
    </row>
    <row r="811">
      <c r="F811" s="49"/>
      <c r="G811" s="1"/>
      <c r="H811" s="1"/>
      <c r="I811" s="203"/>
      <c r="J811" s="1"/>
      <c r="N811" s="1"/>
    </row>
    <row r="812">
      <c r="F812" s="49"/>
      <c r="G812" s="1"/>
      <c r="H812" s="1"/>
      <c r="I812" s="203"/>
      <c r="J812" s="1"/>
      <c r="N812" s="1"/>
    </row>
    <row r="813">
      <c r="F813" s="49"/>
      <c r="G813" s="1"/>
      <c r="H813" s="1"/>
      <c r="I813" s="203"/>
      <c r="J813" s="1"/>
      <c r="N813" s="1"/>
    </row>
    <row r="814">
      <c r="F814" s="49"/>
      <c r="G814" s="1"/>
      <c r="H814" s="1"/>
      <c r="I814" s="203"/>
      <c r="J814" s="1"/>
      <c r="N814" s="1"/>
    </row>
    <row r="815">
      <c r="F815" s="49"/>
      <c r="G815" s="1"/>
      <c r="H815" s="1"/>
      <c r="I815" s="203"/>
      <c r="J815" s="1"/>
      <c r="N815" s="1"/>
    </row>
    <row r="816">
      <c r="F816" s="49"/>
      <c r="G816" s="1"/>
      <c r="H816" s="1"/>
      <c r="I816" s="203"/>
      <c r="J816" s="1"/>
      <c r="N816" s="1"/>
    </row>
    <row r="817">
      <c r="F817" s="49"/>
      <c r="G817" s="1"/>
      <c r="H817" s="1"/>
      <c r="I817" s="203"/>
      <c r="J817" s="1"/>
      <c r="N817" s="1"/>
    </row>
    <row r="818">
      <c r="F818" s="49"/>
      <c r="G818" s="1"/>
      <c r="H818" s="1"/>
      <c r="I818" s="203"/>
      <c r="J818" s="1"/>
      <c r="N818" s="1"/>
    </row>
    <row r="819">
      <c r="F819" s="49"/>
      <c r="G819" s="1"/>
      <c r="H819" s="1"/>
      <c r="I819" s="203"/>
      <c r="J819" s="1"/>
      <c r="N819" s="1"/>
    </row>
    <row r="820">
      <c r="F820" s="49"/>
      <c r="G820" s="1"/>
      <c r="H820" s="1"/>
      <c r="I820" s="203"/>
      <c r="J820" s="1"/>
      <c r="N820" s="1"/>
    </row>
    <row r="821">
      <c r="F821" s="49"/>
      <c r="G821" s="1"/>
      <c r="H821" s="1"/>
      <c r="I821" s="203"/>
      <c r="J821" s="1"/>
      <c r="N821" s="1"/>
    </row>
    <row r="822">
      <c r="F822" s="49"/>
      <c r="G822" s="1"/>
      <c r="H822" s="1"/>
      <c r="I822" s="203"/>
      <c r="J822" s="1"/>
      <c r="N822" s="1"/>
    </row>
    <row r="823">
      <c r="F823" s="49"/>
      <c r="G823" s="1"/>
      <c r="H823" s="1"/>
      <c r="I823" s="203"/>
      <c r="J823" s="1"/>
      <c r="N823" s="1"/>
    </row>
    <row r="824">
      <c r="F824" s="49"/>
      <c r="G824" s="1"/>
      <c r="H824" s="1"/>
      <c r="I824" s="203"/>
      <c r="J824" s="1"/>
      <c r="N824" s="1"/>
    </row>
    <row r="825">
      <c r="F825" s="49"/>
      <c r="G825" s="1"/>
      <c r="H825" s="1"/>
      <c r="I825" s="203"/>
      <c r="J825" s="1"/>
      <c r="N825" s="1"/>
    </row>
    <row r="826">
      <c r="F826" s="49"/>
      <c r="G826" s="1"/>
      <c r="H826" s="1"/>
      <c r="I826" s="203"/>
      <c r="J826" s="1"/>
      <c r="N826" s="1"/>
    </row>
    <row r="827">
      <c r="F827" s="49"/>
      <c r="G827" s="1"/>
      <c r="H827" s="1"/>
      <c r="I827" s="203"/>
      <c r="J827" s="1"/>
      <c r="N827" s="1"/>
    </row>
    <row r="828">
      <c r="F828" s="49"/>
      <c r="G828" s="1"/>
      <c r="H828" s="1"/>
      <c r="I828" s="203"/>
      <c r="J828" s="1"/>
      <c r="N828" s="1"/>
    </row>
    <row r="829">
      <c r="F829" s="49"/>
      <c r="G829" s="1"/>
      <c r="H829" s="1"/>
      <c r="I829" s="203"/>
      <c r="J829" s="1"/>
      <c r="N829" s="1"/>
    </row>
    <row r="830">
      <c r="F830" s="49"/>
      <c r="G830" s="1"/>
      <c r="H830" s="1"/>
      <c r="I830" s="203"/>
      <c r="J830" s="1"/>
      <c r="N830" s="1"/>
    </row>
    <row r="831">
      <c r="F831" s="49"/>
      <c r="G831" s="1"/>
      <c r="H831" s="1"/>
      <c r="I831" s="203"/>
      <c r="J831" s="1"/>
      <c r="N831" s="1"/>
    </row>
    <row r="832">
      <c r="F832" s="49"/>
      <c r="G832" s="1"/>
      <c r="H832" s="1"/>
      <c r="I832" s="203"/>
      <c r="J832" s="1"/>
      <c r="N832" s="1"/>
    </row>
    <row r="833">
      <c r="F833" s="49"/>
      <c r="G833" s="1"/>
      <c r="H833" s="1"/>
      <c r="I833" s="203"/>
      <c r="J833" s="1"/>
      <c r="N833" s="1"/>
    </row>
    <row r="834">
      <c r="F834" s="49"/>
      <c r="G834" s="1"/>
      <c r="H834" s="1"/>
      <c r="I834" s="203"/>
      <c r="J834" s="1"/>
      <c r="N834" s="1"/>
    </row>
    <row r="835">
      <c r="F835" s="49"/>
      <c r="G835" s="1"/>
      <c r="H835" s="1"/>
      <c r="I835" s="203"/>
      <c r="J835" s="1"/>
      <c r="N835" s="1"/>
    </row>
    <row r="836">
      <c r="F836" s="49"/>
      <c r="G836" s="1"/>
      <c r="H836" s="1"/>
      <c r="I836" s="203"/>
      <c r="J836" s="1"/>
      <c r="N836" s="1"/>
    </row>
    <row r="837">
      <c r="F837" s="49"/>
      <c r="G837" s="1"/>
      <c r="H837" s="1"/>
      <c r="I837" s="203"/>
      <c r="J837" s="1"/>
      <c r="N837" s="1"/>
    </row>
    <row r="838">
      <c r="F838" s="49"/>
      <c r="G838" s="1"/>
      <c r="H838" s="1"/>
      <c r="I838" s="203"/>
      <c r="J838" s="1"/>
      <c r="N838" s="1"/>
    </row>
    <row r="839">
      <c r="F839" s="49"/>
      <c r="G839" s="1"/>
      <c r="H839" s="1"/>
      <c r="I839" s="203"/>
      <c r="J839" s="1"/>
      <c r="N839" s="1"/>
    </row>
    <row r="840">
      <c r="F840" s="49"/>
      <c r="G840" s="1"/>
      <c r="H840" s="1"/>
      <c r="I840" s="203"/>
      <c r="J840" s="1"/>
      <c r="N840" s="1"/>
    </row>
    <row r="841">
      <c r="F841" s="49"/>
      <c r="G841" s="1"/>
      <c r="H841" s="1"/>
      <c r="I841" s="203"/>
      <c r="J841" s="1"/>
      <c r="N841" s="1"/>
    </row>
    <row r="842">
      <c r="F842" s="49"/>
      <c r="G842" s="1"/>
      <c r="H842" s="1"/>
      <c r="I842" s="203"/>
      <c r="J842" s="1"/>
      <c r="N842" s="1"/>
    </row>
    <row r="843">
      <c r="F843" s="49"/>
      <c r="G843" s="1"/>
      <c r="H843" s="1"/>
      <c r="I843" s="203"/>
      <c r="J843" s="1"/>
      <c r="N843" s="1"/>
    </row>
    <row r="844">
      <c r="F844" s="49"/>
      <c r="G844" s="1"/>
      <c r="H844" s="1"/>
      <c r="I844" s="203"/>
      <c r="J844" s="1"/>
      <c r="N844" s="1"/>
    </row>
    <row r="845">
      <c r="F845" s="49"/>
      <c r="G845" s="1"/>
      <c r="H845" s="1"/>
      <c r="I845" s="203"/>
      <c r="J845" s="1"/>
      <c r="N845" s="1"/>
    </row>
    <row r="846">
      <c r="F846" s="49"/>
      <c r="G846" s="1"/>
      <c r="H846" s="1"/>
      <c r="I846" s="203"/>
      <c r="J846" s="1"/>
      <c r="N846" s="1"/>
    </row>
    <row r="847">
      <c r="F847" s="49"/>
      <c r="G847" s="1"/>
      <c r="H847" s="1"/>
      <c r="I847" s="203"/>
      <c r="J847" s="1"/>
      <c r="N847" s="1"/>
    </row>
    <row r="848">
      <c r="F848" s="49"/>
      <c r="G848" s="1"/>
      <c r="H848" s="1"/>
      <c r="I848" s="203"/>
      <c r="J848" s="1"/>
      <c r="N848" s="1"/>
    </row>
    <row r="849">
      <c r="F849" s="49"/>
      <c r="G849" s="1"/>
      <c r="H849" s="1"/>
      <c r="I849" s="203"/>
      <c r="J849" s="1"/>
      <c r="N849" s="1"/>
    </row>
    <row r="850">
      <c r="F850" s="49"/>
      <c r="G850" s="1"/>
      <c r="H850" s="1"/>
      <c r="I850" s="203"/>
      <c r="J850" s="1"/>
      <c r="N850" s="1"/>
    </row>
    <row r="851">
      <c r="F851" s="49"/>
      <c r="G851" s="1"/>
      <c r="H851" s="1"/>
      <c r="I851" s="203"/>
      <c r="J851" s="1"/>
      <c r="N851" s="1"/>
    </row>
    <row r="852">
      <c r="F852" s="49"/>
      <c r="G852" s="1"/>
      <c r="H852" s="1"/>
      <c r="I852" s="203"/>
      <c r="J852" s="1"/>
      <c r="N852" s="1"/>
    </row>
    <row r="853">
      <c r="F853" s="49"/>
      <c r="G853" s="1"/>
      <c r="H853" s="1"/>
      <c r="I853" s="203"/>
      <c r="J853" s="1"/>
      <c r="N853" s="1"/>
    </row>
    <row r="854">
      <c r="F854" s="49"/>
      <c r="G854" s="1"/>
      <c r="H854" s="1"/>
      <c r="I854" s="203"/>
      <c r="J854" s="1"/>
      <c r="N854" s="1"/>
    </row>
    <row r="855">
      <c r="F855" s="49"/>
      <c r="G855" s="1"/>
      <c r="H855" s="1"/>
      <c r="I855" s="203"/>
      <c r="J855" s="1"/>
      <c r="N855" s="1"/>
    </row>
    <row r="856">
      <c r="F856" s="49"/>
      <c r="G856" s="1"/>
      <c r="H856" s="1"/>
      <c r="I856" s="203"/>
      <c r="J856" s="1"/>
      <c r="N856" s="1"/>
    </row>
    <row r="857">
      <c r="F857" s="49"/>
      <c r="G857" s="1"/>
      <c r="H857" s="1"/>
      <c r="I857" s="203"/>
      <c r="J857" s="1"/>
      <c r="N857" s="1"/>
    </row>
    <row r="858">
      <c r="F858" s="49"/>
      <c r="G858" s="1"/>
      <c r="H858" s="1"/>
      <c r="I858" s="203"/>
      <c r="J858" s="1"/>
      <c r="N858" s="1"/>
    </row>
    <row r="859">
      <c r="F859" s="49"/>
      <c r="G859" s="1"/>
      <c r="H859" s="1"/>
      <c r="I859" s="203"/>
      <c r="J859" s="1"/>
      <c r="N859" s="1"/>
    </row>
    <row r="860">
      <c r="F860" s="49"/>
      <c r="G860" s="1"/>
      <c r="H860" s="1"/>
      <c r="I860" s="203"/>
      <c r="J860" s="1"/>
      <c r="N860" s="1"/>
    </row>
    <row r="861">
      <c r="F861" s="49"/>
      <c r="G861" s="1"/>
      <c r="H861" s="1"/>
      <c r="I861" s="203"/>
      <c r="J861" s="1"/>
      <c r="N861" s="1"/>
    </row>
    <row r="862">
      <c r="F862" s="49"/>
      <c r="G862" s="1"/>
      <c r="H862" s="1"/>
      <c r="I862" s="203"/>
      <c r="J862" s="1"/>
      <c r="N862" s="1"/>
    </row>
    <row r="863">
      <c r="F863" s="49"/>
      <c r="G863" s="1"/>
      <c r="H863" s="1"/>
      <c r="I863" s="203"/>
      <c r="J863" s="1"/>
      <c r="N863" s="1"/>
    </row>
    <row r="864">
      <c r="F864" s="49"/>
      <c r="G864" s="1"/>
      <c r="H864" s="1"/>
      <c r="I864" s="203"/>
      <c r="J864" s="1"/>
      <c r="N864" s="1"/>
    </row>
    <row r="865">
      <c r="F865" s="49"/>
      <c r="G865" s="1"/>
      <c r="H865" s="1"/>
      <c r="I865" s="203"/>
      <c r="J865" s="1"/>
      <c r="N865" s="1"/>
    </row>
    <row r="866">
      <c r="F866" s="49"/>
      <c r="G866" s="1"/>
      <c r="H866" s="1"/>
      <c r="I866" s="203"/>
      <c r="J866" s="1"/>
      <c r="N866" s="1"/>
    </row>
    <row r="867">
      <c r="F867" s="49"/>
      <c r="G867" s="1"/>
      <c r="H867" s="1"/>
      <c r="I867" s="203"/>
      <c r="J867" s="1"/>
      <c r="N867" s="1"/>
    </row>
    <row r="868">
      <c r="F868" s="49"/>
      <c r="G868" s="1"/>
      <c r="H868" s="1"/>
      <c r="I868" s="203"/>
      <c r="J868" s="1"/>
      <c r="N868" s="1"/>
    </row>
    <row r="869">
      <c r="F869" s="49"/>
      <c r="G869" s="1"/>
      <c r="H869" s="1"/>
      <c r="I869" s="203"/>
      <c r="J869" s="1"/>
      <c r="N869" s="1"/>
    </row>
    <row r="870">
      <c r="F870" s="49"/>
      <c r="G870" s="1"/>
      <c r="H870" s="1"/>
      <c r="I870" s="203"/>
      <c r="J870" s="1"/>
      <c r="N870" s="1"/>
    </row>
    <row r="871">
      <c r="F871" s="49"/>
      <c r="G871" s="1"/>
      <c r="H871" s="1"/>
      <c r="I871" s="203"/>
      <c r="J871" s="1"/>
      <c r="N871" s="1"/>
    </row>
    <row r="872">
      <c r="F872" s="49"/>
      <c r="G872" s="1"/>
      <c r="H872" s="1"/>
      <c r="I872" s="203"/>
      <c r="J872" s="1"/>
      <c r="N872" s="1"/>
    </row>
    <row r="873">
      <c r="F873" s="49"/>
      <c r="G873" s="1"/>
      <c r="H873" s="1"/>
      <c r="I873" s="203"/>
      <c r="J873" s="1"/>
      <c r="N873" s="1"/>
    </row>
    <row r="874">
      <c r="F874" s="49"/>
      <c r="G874" s="1"/>
      <c r="H874" s="1"/>
      <c r="I874" s="203"/>
      <c r="J874" s="1"/>
      <c r="N874" s="1"/>
    </row>
    <row r="875">
      <c r="F875" s="49"/>
      <c r="G875" s="1"/>
      <c r="H875" s="1"/>
      <c r="I875" s="203"/>
      <c r="J875" s="1"/>
      <c r="N875" s="1"/>
    </row>
    <row r="876">
      <c r="F876" s="49"/>
      <c r="G876" s="1"/>
      <c r="H876" s="1"/>
      <c r="I876" s="203"/>
      <c r="J876" s="1"/>
      <c r="N876" s="1"/>
    </row>
    <row r="877">
      <c r="F877" s="49"/>
      <c r="G877" s="1"/>
      <c r="H877" s="1"/>
      <c r="I877" s="203"/>
      <c r="J877" s="1"/>
      <c r="N877" s="1"/>
    </row>
    <row r="878">
      <c r="F878" s="49"/>
      <c r="G878" s="1"/>
      <c r="H878" s="1"/>
      <c r="I878" s="203"/>
      <c r="J878" s="1"/>
      <c r="N878" s="1"/>
    </row>
    <row r="879">
      <c r="F879" s="49"/>
      <c r="G879" s="1"/>
      <c r="H879" s="1"/>
      <c r="I879" s="203"/>
      <c r="J879" s="1"/>
      <c r="N879" s="1"/>
    </row>
    <row r="880">
      <c r="F880" s="49"/>
      <c r="G880" s="1"/>
      <c r="H880" s="1"/>
      <c r="I880" s="203"/>
      <c r="J880" s="1"/>
      <c r="N880" s="1"/>
    </row>
    <row r="881">
      <c r="F881" s="49"/>
      <c r="G881" s="1"/>
      <c r="H881" s="1"/>
      <c r="I881" s="203"/>
      <c r="J881" s="1"/>
      <c r="N881" s="1"/>
    </row>
    <row r="882">
      <c r="F882" s="49"/>
      <c r="G882" s="1"/>
      <c r="H882" s="1"/>
      <c r="I882" s="203"/>
      <c r="J882" s="1"/>
      <c r="N882" s="1"/>
    </row>
    <row r="883">
      <c r="F883" s="49"/>
      <c r="G883" s="1"/>
      <c r="H883" s="1"/>
      <c r="I883" s="203"/>
      <c r="J883" s="1"/>
      <c r="N883" s="1"/>
    </row>
    <row r="884">
      <c r="F884" s="49"/>
      <c r="G884" s="1"/>
      <c r="H884" s="1"/>
      <c r="I884" s="203"/>
      <c r="J884" s="1"/>
      <c r="N884" s="1"/>
    </row>
    <row r="885">
      <c r="F885" s="49"/>
      <c r="G885" s="1"/>
      <c r="H885" s="1"/>
      <c r="I885" s="203"/>
      <c r="J885" s="1"/>
      <c r="N885" s="1"/>
    </row>
    <row r="886">
      <c r="F886" s="49"/>
      <c r="G886" s="1"/>
      <c r="H886" s="1"/>
      <c r="I886" s="203"/>
      <c r="J886" s="1"/>
      <c r="N886" s="1"/>
    </row>
    <row r="887">
      <c r="F887" s="49"/>
      <c r="G887" s="1"/>
      <c r="H887" s="1"/>
      <c r="I887" s="203"/>
      <c r="J887" s="1"/>
      <c r="N887" s="1"/>
    </row>
    <row r="888">
      <c r="F888" s="49"/>
      <c r="G888" s="1"/>
      <c r="H888" s="1"/>
      <c r="I888" s="203"/>
      <c r="J888" s="1"/>
      <c r="N888" s="1"/>
    </row>
    <row r="889">
      <c r="F889" s="49"/>
      <c r="G889" s="1"/>
      <c r="H889" s="1"/>
      <c r="I889" s="203"/>
      <c r="J889" s="1"/>
      <c r="N889" s="1"/>
    </row>
    <row r="890">
      <c r="F890" s="49"/>
      <c r="G890" s="1"/>
      <c r="H890" s="1"/>
      <c r="I890" s="203"/>
      <c r="J890" s="1"/>
      <c r="N890" s="1"/>
    </row>
    <row r="891">
      <c r="F891" s="49"/>
      <c r="G891" s="1"/>
      <c r="H891" s="1"/>
      <c r="I891" s="203"/>
      <c r="J891" s="1"/>
      <c r="N891" s="1"/>
    </row>
    <row r="892">
      <c r="F892" s="49"/>
      <c r="G892" s="1"/>
      <c r="H892" s="1"/>
      <c r="I892" s="203"/>
      <c r="J892" s="1"/>
      <c r="N892" s="1"/>
    </row>
    <row r="893">
      <c r="F893" s="49"/>
      <c r="G893" s="1"/>
      <c r="H893" s="1"/>
      <c r="I893" s="203"/>
      <c r="J893" s="1"/>
      <c r="N893" s="1"/>
    </row>
    <row r="894">
      <c r="F894" s="49"/>
      <c r="G894" s="1"/>
      <c r="H894" s="1"/>
      <c r="I894" s="203"/>
      <c r="J894" s="1"/>
      <c r="N894" s="1"/>
    </row>
    <row r="895">
      <c r="F895" s="49"/>
      <c r="G895" s="1"/>
      <c r="H895" s="1"/>
      <c r="I895" s="203"/>
      <c r="J895" s="1"/>
      <c r="N895" s="1"/>
    </row>
    <row r="896">
      <c r="F896" s="49"/>
      <c r="G896" s="1"/>
      <c r="H896" s="1"/>
      <c r="I896" s="203"/>
      <c r="J896" s="1"/>
      <c r="N896" s="1"/>
    </row>
    <row r="897">
      <c r="F897" s="49"/>
      <c r="G897" s="1"/>
      <c r="H897" s="1"/>
      <c r="I897" s="203"/>
      <c r="J897" s="1"/>
      <c r="N897" s="1"/>
    </row>
    <row r="898">
      <c r="F898" s="49"/>
      <c r="G898" s="1"/>
      <c r="H898" s="1"/>
      <c r="I898" s="203"/>
      <c r="J898" s="1"/>
      <c r="N898" s="1"/>
    </row>
    <row r="899">
      <c r="F899" s="49"/>
      <c r="G899" s="1"/>
      <c r="H899" s="1"/>
      <c r="I899" s="203"/>
      <c r="J899" s="1"/>
      <c r="N899" s="1"/>
    </row>
    <row r="900">
      <c r="F900" s="49"/>
      <c r="G900" s="1"/>
      <c r="H900" s="1"/>
      <c r="I900" s="203"/>
      <c r="J900" s="1"/>
      <c r="N900" s="1"/>
    </row>
    <row r="901">
      <c r="F901" s="49"/>
      <c r="G901" s="1"/>
      <c r="H901" s="1"/>
      <c r="I901" s="203"/>
      <c r="J901" s="1"/>
      <c r="N901" s="1"/>
    </row>
    <row r="902">
      <c r="F902" s="49"/>
      <c r="G902" s="1"/>
      <c r="H902" s="1"/>
      <c r="I902" s="203"/>
      <c r="J902" s="1"/>
      <c r="N902" s="1"/>
    </row>
    <row r="903">
      <c r="F903" s="49"/>
      <c r="G903" s="1"/>
      <c r="H903" s="1"/>
      <c r="I903" s="203"/>
      <c r="J903" s="1"/>
      <c r="N903" s="1"/>
    </row>
    <row r="904">
      <c r="F904" s="49"/>
      <c r="G904" s="1"/>
      <c r="H904" s="1"/>
      <c r="I904" s="203"/>
      <c r="J904" s="1"/>
      <c r="N904" s="1"/>
    </row>
    <row r="905">
      <c r="F905" s="49"/>
      <c r="G905" s="1"/>
      <c r="H905" s="1"/>
      <c r="I905" s="203"/>
      <c r="J905" s="1"/>
      <c r="N905" s="1"/>
    </row>
    <row r="906">
      <c r="F906" s="49"/>
      <c r="G906" s="1"/>
      <c r="H906" s="1"/>
      <c r="I906" s="203"/>
      <c r="J906" s="1"/>
      <c r="N906" s="1"/>
    </row>
    <row r="907">
      <c r="F907" s="49"/>
      <c r="G907" s="1"/>
      <c r="H907" s="1"/>
      <c r="I907" s="203"/>
      <c r="J907" s="1"/>
      <c r="N907" s="1"/>
    </row>
    <row r="908">
      <c r="F908" s="49"/>
      <c r="G908" s="1"/>
      <c r="H908" s="1"/>
      <c r="I908" s="203"/>
      <c r="J908" s="1"/>
      <c r="N908" s="1"/>
    </row>
    <row r="909">
      <c r="F909" s="49"/>
      <c r="G909" s="1"/>
      <c r="H909" s="1"/>
      <c r="I909" s="203"/>
      <c r="J909" s="1"/>
      <c r="N909" s="1"/>
    </row>
    <row r="910">
      <c r="F910" s="49"/>
      <c r="G910" s="1"/>
      <c r="H910" s="1"/>
      <c r="I910" s="203"/>
      <c r="J910" s="1"/>
      <c r="N910" s="1"/>
    </row>
    <row r="911">
      <c r="F911" s="49"/>
      <c r="G911" s="1"/>
      <c r="H911" s="1"/>
      <c r="I911" s="203"/>
      <c r="J911" s="1"/>
      <c r="N911" s="1"/>
    </row>
    <row r="912">
      <c r="F912" s="49"/>
      <c r="G912" s="1"/>
      <c r="H912" s="1"/>
      <c r="I912" s="203"/>
      <c r="J912" s="1"/>
      <c r="N912" s="1"/>
    </row>
    <row r="913">
      <c r="F913" s="49"/>
      <c r="G913" s="1"/>
      <c r="H913" s="1"/>
      <c r="I913" s="203"/>
      <c r="J913" s="1"/>
      <c r="N913" s="1"/>
    </row>
    <row r="914">
      <c r="F914" s="49"/>
      <c r="G914" s="1"/>
      <c r="H914" s="1"/>
      <c r="I914" s="203"/>
      <c r="J914" s="1"/>
      <c r="N914" s="1"/>
    </row>
    <row r="915">
      <c r="F915" s="49"/>
      <c r="G915" s="1"/>
      <c r="H915" s="1"/>
      <c r="I915" s="203"/>
      <c r="J915" s="1"/>
      <c r="N915" s="1"/>
    </row>
    <row r="916">
      <c r="F916" s="49"/>
      <c r="G916" s="1"/>
      <c r="H916" s="1"/>
      <c r="I916" s="203"/>
      <c r="J916" s="1"/>
      <c r="N916" s="1"/>
    </row>
    <row r="917">
      <c r="F917" s="49"/>
      <c r="G917" s="1"/>
      <c r="H917" s="1"/>
      <c r="I917" s="203"/>
      <c r="J917" s="1"/>
      <c r="N917" s="1"/>
    </row>
    <row r="918">
      <c r="F918" s="49"/>
      <c r="G918" s="1"/>
      <c r="H918" s="1"/>
      <c r="I918" s="203"/>
      <c r="J918" s="1"/>
      <c r="N918" s="1"/>
    </row>
    <row r="919">
      <c r="F919" s="49"/>
      <c r="G919" s="1"/>
      <c r="H919" s="1"/>
      <c r="I919" s="203"/>
      <c r="J919" s="1"/>
      <c r="N919" s="1"/>
    </row>
    <row r="920">
      <c r="F920" s="49"/>
      <c r="G920" s="1"/>
      <c r="H920" s="1"/>
      <c r="I920" s="203"/>
      <c r="J920" s="1"/>
      <c r="N920" s="1"/>
    </row>
    <row r="921">
      <c r="F921" s="49"/>
      <c r="G921" s="1"/>
      <c r="H921" s="1"/>
      <c r="I921" s="203"/>
      <c r="J921" s="1"/>
      <c r="N921" s="1"/>
    </row>
    <row r="922">
      <c r="F922" s="49"/>
      <c r="G922" s="1"/>
      <c r="H922" s="1"/>
      <c r="I922" s="203"/>
      <c r="J922" s="1"/>
      <c r="N922" s="1"/>
    </row>
    <row r="923">
      <c r="F923" s="49"/>
      <c r="G923" s="1"/>
      <c r="H923" s="1"/>
      <c r="I923" s="203"/>
      <c r="J923" s="1"/>
      <c r="N923" s="1"/>
    </row>
    <row r="924">
      <c r="F924" s="49"/>
      <c r="G924" s="1"/>
      <c r="H924" s="1"/>
      <c r="I924" s="203"/>
      <c r="J924" s="1"/>
      <c r="N924" s="1"/>
    </row>
    <row r="925">
      <c r="F925" s="49"/>
      <c r="G925" s="1"/>
      <c r="H925" s="1"/>
      <c r="I925" s="203"/>
      <c r="J925" s="1"/>
      <c r="N925" s="1"/>
    </row>
    <row r="926">
      <c r="F926" s="49"/>
      <c r="G926" s="1"/>
      <c r="H926" s="1"/>
      <c r="I926" s="203"/>
      <c r="J926" s="1"/>
      <c r="N926" s="1"/>
    </row>
    <row r="927">
      <c r="F927" s="49"/>
      <c r="G927" s="1"/>
      <c r="H927" s="1"/>
      <c r="I927" s="203"/>
      <c r="J927" s="1"/>
      <c r="N927" s="1"/>
    </row>
    <row r="928">
      <c r="F928" s="49"/>
      <c r="G928" s="1"/>
      <c r="H928" s="1"/>
      <c r="I928" s="203"/>
      <c r="J928" s="1"/>
      <c r="N928" s="1"/>
    </row>
    <row r="929">
      <c r="F929" s="49"/>
      <c r="G929" s="1"/>
      <c r="H929" s="1"/>
      <c r="I929" s="203"/>
      <c r="J929" s="1"/>
      <c r="N929" s="1"/>
    </row>
    <row r="930">
      <c r="F930" s="49"/>
      <c r="G930" s="1"/>
      <c r="H930" s="1"/>
      <c r="I930" s="203"/>
      <c r="J930" s="1"/>
      <c r="N930" s="1"/>
    </row>
    <row r="931">
      <c r="F931" s="49"/>
      <c r="G931" s="1"/>
      <c r="H931" s="1"/>
      <c r="I931" s="203"/>
      <c r="J931" s="1"/>
      <c r="N931" s="1"/>
    </row>
    <row r="932">
      <c r="F932" s="49"/>
      <c r="G932" s="1"/>
      <c r="H932" s="1"/>
      <c r="I932" s="203"/>
      <c r="J932" s="1"/>
      <c r="N932" s="1"/>
    </row>
    <row r="933">
      <c r="F933" s="49"/>
      <c r="G933" s="1"/>
      <c r="H933" s="1"/>
      <c r="I933" s="203"/>
      <c r="J933" s="1"/>
      <c r="N933" s="1"/>
    </row>
    <row r="934">
      <c r="F934" s="49"/>
      <c r="G934" s="1"/>
      <c r="H934" s="1"/>
      <c r="I934" s="203"/>
      <c r="J934" s="1"/>
      <c r="N934" s="1"/>
    </row>
    <row r="935">
      <c r="F935" s="49"/>
      <c r="G935" s="1"/>
      <c r="H935" s="1"/>
      <c r="I935" s="203"/>
      <c r="J935" s="1"/>
      <c r="N935" s="1"/>
    </row>
    <row r="936">
      <c r="F936" s="49"/>
      <c r="G936" s="1"/>
      <c r="H936" s="1"/>
      <c r="I936" s="203"/>
      <c r="J936" s="1"/>
      <c r="N936" s="1"/>
    </row>
    <row r="937">
      <c r="F937" s="49"/>
      <c r="G937" s="1"/>
      <c r="H937" s="1"/>
      <c r="I937" s="203"/>
      <c r="J937" s="1"/>
      <c r="N937" s="1"/>
    </row>
    <row r="938">
      <c r="F938" s="49"/>
      <c r="G938" s="1"/>
      <c r="H938" s="1"/>
      <c r="I938" s="203"/>
      <c r="J938" s="1"/>
      <c r="N938" s="1"/>
    </row>
    <row r="939">
      <c r="F939" s="49"/>
      <c r="G939" s="1"/>
      <c r="H939" s="1"/>
      <c r="I939" s="203"/>
      <c r="J939" s="1"/>
      <c r="N939" s="1"/>
    </row>
    <row r="940">
      <c r="F940" s="49"/>
      <c r="G940" s="1"/>
      <c r="H940" s="1"/>
      <c r="I940" s="203"/>
      <c r="J940" s="1"/>
      <c r="N940" s="1"/>
    </row>
    <row r="941">
      <c r="F941" s="49"/>
      <c r="G941" s="1"/>
      <c r="H941" s="1"/>
      <c r="I941" s="203"/>
      <c r="J941" s="1"/>
      <c r="N941" s="1"/>
    </row>
    <row r="942">
      <c r="F942" s="49"/>
      <c r="G942" s="1"/>
      <c r="H942" s="1"/>
      <c r="I942" s="203"/>
      <c r="J942" s="1"/>
      <c r="N942" s="1"/>
    </row>
    <row r="943">
      <c r="F943" s="49"/>
      <c r="G943" s="1"/>
      <c r="H943" s="1"/>
      <c r="I943" s="203"/>
      <c r="J943" s="1"/>
      <c r="N943" s="1"/>
    </row>
    <row r="944">
      <c r="F944" s="49"/>
      <c r="G944" s="1"/>
      <c r="H944" s="1"/>
      <c r="I944" s="203"/>
      <c r="J944" s="1"/>
      <c r="N944" s="1"/>
    </row>
    <row r="945">
      <c r="F945" s="49"/>
      <c r="G945" s="1"/>
      <c r="H945" s="1"/>
      <c r="I945" s="203"/>
      <c r="J945" s="1"/>
      <c r="N945" s="1"/>
    </row>
    <row r="946">
      <c r="F946" s="49"/>
      <c r="G946" s="1"/>
      <c r="H946" s="1"/>
      <c r="I946" s="203"/>
      <c r="J946" s="1"/>
      <c r="N946" s="1"/>
    </row>
    <row r="947">
      <c r="F947" s="49"/>
      <c r="G947" s="1"/>
      <c r="H947" s="1"/>
      <c r="I947" s="203"/>
      <c r="J947" s="1"/>
      <c r="N947" s="1"/>
    </row>
    <row r="948">
      <c r="F948" s="49"/>
      <c r="G948" s="1"/>
      <c r="H948" s="1"/>
      <c r="I948" s="203"/>
      <c r="J948" s="1"/>
      <c r="N948" s="1"/>
    </row>
    <row r="949">
      <c r="F949" s="49"/>
      <c r="G949" s="1"/>
      <c r="H949" s="1"/>
      <c r="I949" s="203"/>
      <c r="J949" s="1"/>
      <c r="N949" s="1"/>
    </row>
    <row r="950">
      <c r="F950" s="49"/>
      <c r="G950" s="1"/>
      <c r="H950" s="1"/>
      <c r="I950" s="203"/>
      <c r="J950" s="1"/>
      <c r="N950" s="1"/>
    </row>
    <row r="951">
      <c r="F951" s="49"/>
      <c r="G951" s="1"/>
      <c r="H951" s="1"/>
      <c r="I951" s="203"/>
      <c r="J951" s="1"/>
      <c r="N951" s="1"/>
    </row>
    <row r="952">
      <c r="F952" s="49"/>
      <c r="G952" s="1"/>
      <c r="H952" s="1"/>
      <c r="I952" s="203"/>
      <c r="J952" s="1"/>
      <c r="N952" s="1"/>
    </row>
    <row r="953">
      <c r="F953" s="49"/>
      <c r="G953" s="1"/>
      <c r="H953" s="1"/>
      <c r="I953" s="203"/>
      <c r="J953" s="1"/>
      <c r="N953" s="1"/>
    </row>
    <row r="954">
      <c r="F954" s="49"/>
      <c r="G954" s="1"/>
      <c r="H954" s="1"/>
      <c r="I954" s="203"/>
      <c r="J954" s="1"/>
      <c r="N954" s="1"/>
    </row>
    <row r="955">
      <c r="F955" s="49"/>
      <c r="G955" s="1"/>
      <c r="H955" s="1"/>
      <c r="I955" s="203"/>
      <c r="J955" s="1"/>
      <c r="N955" s="1"/>
    </row>
    <row r="956">
      <c r="F956" s="49"/>
      <c r="G956" s="1"/>
      <c r="H956" s="1"/>
      <c r="I956" s="203"/>
      <c r="J956" s="1"/>
      <c r="N956" s="1"/>
    </row>
    <row r="957">
      <c r="F957" s="49"/>
      <c r="G957" s="1"/>
      <c r="H957" s="1"/>
      <c r="I957" s="203"/>
      <c r="J957" s="1"/>
      <c r="N957" s="1"/>
    </row>
    <row r="958">
      <c r="F958" s="49"/>
      <c r="G958" s="1"/>
      <c r="H958" s="1"/>
      <c r="I958" s="203"/>
      <c r="J958" s="1"/>
      <c r="N958" s="1"/>
    </row>
    <row r="959">
      <c r="F959" s="49"/>
      <c r="G959" s="1"/>
      <c r="H959" s="1"/>
      <c r="I959" s="203"/>
      <c r="J959" s="1"/>
      <c r="N959" s="1"/>
    </row>
    <row r="960">
      <c r="F960" s="49"/>
      <c r="G960" s="1"/>
      <c r="H960" s="1"/>
      <c r="I960" s="203"/>
      <c r="J960" s="1"/>
      <c r="N960" s="1"/>
    </row>
    <row r="961">
      <c r="F961" s="49"/>
      <c r="G961" s="1"/>
      <c r="H961" s="1"/>
      <c r="I961" s="203"/>
      <c r="J961" s="1"/>
      <c r="N961" s="1"/>
    </row>
    <row r="962">
      <c r="F962" s="49"/>
      <c r="G962" s="1"/>
      <c r="H962" s="1"/>
      <c r="I962" s="203"/>
      <c r="J962" s="1"/>
      <c r="N962" s="1"/>
    </row>
    <row r="963">
      <c r="F963" s="49"/>
      <c r="G963" s="1"/>
      <c r="H963" s="1"/>
      <c r="I963" s="203"/>
      <c r="J963" s="1"/>
      <c r="N963" s="1"/>
    </row>
    <row r="964">
      <c r="F964" s="49"/>
      <c r="G964" s="1"/>
      <c r="H964" s="1"/>
      <c r="I964" s="203"/>
      <c r="J964" s="1"/>
      <c r="N964" s="1"/>
    </row>
    <row r="965">
      <c r="F965" s="49"/>
      <c r="G965" s="1"/>
      <c r="H965" s="1"/>
      <c r="I965" s="203"/>
      <c r="J965" s="1"/>
      <c r="N965" s="1"/>
    </row>
    <row r="966">
      <c r="F966" s="49"/>
      <c r="G966" s="1"/>
      <c r="H966" s="1"/>
      <c r="I966" s="203"/>
      <c r="J966" s="1"/>
      <c r="N966" s="1"/>
    </row>
    <row r="967">
      <c r="F967" s="49"/>
      <c r="G967" s="1"/>
      <c r="H967" s="1"/>
      <c r="I967" s="203"/>
      <c r="J967" s="1"/>
      <c r="N967" s="1"/>
    </row>
    <row r="968">
      <c r="F968" s="49"/>
      <c r="G968" s="1"/>
      <c r="H968" s="1"/>
      <c r="I968" s="203"/>
      <c r="J968" s="1"/>
      <c r="N968" s="1"/>
    </row>
    <row r="969">
      <c r="F969" s="49"/>
      <c r="G969" s="1"/>
      <c r="H969" s="1"/>
      <c r="I969" s="203"/>
      <c r="J969" s="1"/>
      <c r="N969" s="1"/>
    </row>
    <row r="970">
      <c r="F970" s="49"/>
      <c r="G970" s="1"/>
      <c r="H970" s="1"/>
      <c r="I970" s="203"/>
      <c r="J970" s="1"/>
      <c r="N970" s="1"/>
    </row>
    <row r="971">
      <c r="F971" s="49"/>
      <c r="G971" s="1"/>
      <c r="H971" s="1"/>
      <c r="I971" s="203"/>
      <c r="J971" s="1"/>
      <c r="N971" s="1"/>
    </row>
    <row r="972">
      <c r="F972" s="49"/>
      <c r="G972" s="1"/>
      <c r="H972" s="1"/>
      <c r="I972" s="203"/>
      <c r="J972" s="1"/>
      <c r="N972" s="1"/>
    </row>
    <row r="973">
      <c r="F973" s="49"/>
      <c r="G973" s="1"/>
      <c r="H973" s="1"/>
      <c r="I973" s="203"/>
      <c r="J973" s="1"/>
      <c r="N973" s="1"/>
    </row>
    <row r="974">
      <c r="F974" s="49"/>
      <c r="G974" s="1"/>
      <c r="H974" s="1"/>
      <c r="I974" s="203"/>
      <c r="J974" s="1"/>
      <c r="N974" s="1"/>
    </row>
    <row r="975">
      <c r="F975" s="49"/>
      <c r="G975" s="1"/>
      <c r="H975" s="1"/>
      <c r="I975" s="203"/>
      <c r="J975" s="1"/>
      <c r="N975" s="1"/>
    </row>
    <row r="976">
      <c r="F976" s="49"/>
      <c r="G976" s="1"/>
      <c r="H976" s="1"/>
      <c r="I976" s="203"/>
      <c r="J976" s="1"/>
      <c r="N976" s="1"/>
    </row>
    <row r="977">
      <c r="F977" s="49"/>
      <c r="G977" s="1"/>
      <c r="H977" s="1"/>
      <c r="I977" s="203"/>
      <c r="J977" s="1"/>
      <c r="N977" s="1"/>
    </row>
    <row r="978">
      <c r="F978" s="49"/>
      <c r="G978" s="1"/>
      <c r="H978" s="1"/>
      <c r="I978" s="203"/>
      <c r="J978" s="1"/>
      <c r="N978" s="1"/>
    </row>
    <row r="979">
      <c r="F979" s="49"/>
      <c r="G979" s="1"/>
      <c r="H979" s="1"/>
      <c r="I979" s="203"/>
      <c r="J979" s="1"/>
      <c r="N979" s="1"/>
    </row>
    <row r="980">
      <c r="F980" s="49"/>
      <c r="G980" s="1"/>
      <c r="H980" s="1"/>
      <c r="I980" s="203"/>
      <c r="J980" s="1"/>
      <c r="N980" s="1"/>
    </row>
    <row r="981">
      <c r="F981" s="49"/>
      <c r="G981" s="1"/>
      <c r="H981" s="1"/>
      <c r="I981" s="203"/>
      <c r="J981" s="1"/>
      <c r="N981" s="1"/>
    </row>
    <row r="982">
      <c r="F982" s="49"/>
      <c r="G982" s="1"/>
      <c r="H982" s="1"/>
      <c r="I982" s="203"/>
      <c r="J982" s="1"/>
      <c r="N982" s="1"/>
    </row>
    <row r="983">
      <c r="F983" s="49"/>
      <c r="G983" s="1"/>
      <c r="H983" s="1"/>
      <c r="I983" s="203"/>
      <c r="J983" s="1"/>
      <c r="N983" s="1"/>
    </row>
    <row r="984">
      <c r="F984" s="49"/>
      <c r="G984" s="1"/>
      <c r="H984" s="1"/>
      <c r="I984" s="203"/>
      <c r="J984" s="1"/>
      <c r="N984" s="1"/>
    </row>
    <row r="985">
      <c r="F985" s="49"/>
      <c r="G985" s="1"/>
      <c r="H985" s="1"/>
      <c r="I985" s="203"/>
      <c r="J985" s="1"/>
      <c r="N985" s="1"/>
    </row>
    <row r="986">
      <c r="F986" s="49"/>
      <c r="G986" s="1"/>
      <c r="H986" s="1"/>
      <c r="I986" s="203"/>
      <c r="J986" s="1"/>
      <c r="N986" s="1"/>
    </row>
    <row r="987">
      <c r="F987" s="49"/>
      <c r="G987" s="1"/>
      <c r="H987" s="1"/>
      <c r="I987" s="203"/>
      <c r="J987" s="1"/>
      <c r="N987" s="1"/>
    </row>
  </sheetData>
  <mergeCells count="31">
    <mergeCell ref="B3:J3"/>
    <mergeCell ref="D4:H4"/>
    <mergeCell ref="N4:AM4"/>
    <mergeCell ref="C7:D7"/>
    <mergeCell ref="C8:D8"/>
    <mergeCell ref="C9:D9"/>
    <mergeCell ref="C10:D10"/>
    <mergeCell ref="C11:D11"/>
    <mergeCell ref="C12:D12"/>
    <mergeCell ref="C13:D13"/>
    <mergeCell ref="C14:D14"/>
    <mergeCell ref="C15:D15"/>
    <mergeCell ref="C16:D16"/>
    <mergeCell ref="C17:D17"/>
    <mergeCell ref="C25:D25"/>
    <mergeCell ref="E25:J25"/>
    <mergeCell ref="C26:D26"/>
    <mergeCell ref="C27:D27"/>
    <mergeCell ref="C28:D28"/>
    <mergeCell ref="C29:D29"/>
    <mergeCell ref="C30:D30"/>
    <mergeCell ref="C31:D31"/>
    <mergeCell ref="C32:D32"/>
    <mergeCell ref="C33:D33"/>
    <mergeCell ref="C18:D18"/>
    <mergeCell ref="C19:D19"/>
    <mergeCell ref="C20:D20"/>
    <mergeCell ref="C21:D21"/>
    <mergeCell ref="C22:D22"/>
    <mergeCell ref="C23:D23"/>
    <mergeCell ref="C24:D24"/>
  </mergeCells>
  <dataValidations>
    <dataValidation type="list" allowBlank="1" showErrorMessage="1" sqref="C8:C24">
      <formula1>'2NDSORTEDL'!$B$2:$B987</formula1>
    </dataValidation>
  </dataValidations>
  <hyperlinks>
    <hyperlink r:id="rId1" ref="I4"/>
    <hyperlink r:id="rId2" ref="B7"/>
  </hyperlinks>
  <printOptions horizontalCentered="1"/>
  <pageMargins bottom="0.5560821484992101" footer="0.0" header="0.0" left="0.0" right="0.25" top="0.08688783570300157"/>
  <pageSetup fitToWidth="0" paperSize="9" cellComments="atEnd" orientation="landscape" pageOrder="overThenDown"/>
  <drawing r:id="rId3"/>
</worksheet>
</file>